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72" windowWidth="22980" windowHeight="9528" activeTab="1"/>
  </bookViews>
  <sheets>
    <sheet name="CGraph" sheetId="5" r:id="rId1"/>
    <sheet name="FSheet1" sheetId="1" r:id="rId2"/>
    <sheet name="MATRIX" sheetId="4" r:id="rId3"/>
    <sheet name="Fuzzy Clustering" sheetId="12" r:id="rId4"/>
    <sheet name="DSheet1" sheetId="9" r:id="rId5"/>
    <sheet name="HCLUST2" sheetId="15" r:id="rId6"/>
    <sheet name="HCLUST" sheetId="14" r:id="rId7"/>
    <sheet name="RANKS_CSV" sheetId="21" r:id="rId8"/>
  </sheets>
  <functionGroups/>
  <definedNames>
    <definedName name="_xlnm._FilterDatabase" localSheetId="1" hidden="1">FSheet1!$AG$1:$AG$384</definedName>
    <definedName name="ACC">FSheet1!$E:$E</definedName>
    <definedName name="ranks" localSheetId="7">RANKS_CSV!$A$1:$A$381</definedName>
  </definedNames>
  <calcPr calcId="125725"/>
</workbook>
</file>

<file path=xl/calcChain.xml><?xml version="1.0" encoding="utf-8"?>
<calcChain xmlns="http://schemas.openxmlformats.org/spreadsheetml/2006/main">
  <c r="CB2" i="1"/>
  <c r="AL384" a="1"/>
  <c r="AL384" s="1"/>
  <c r="AK384" a="1"/>
  <c r="AK384" s="1"/>
  <c r="AJ384" a="1"/>
  <c r="AJ384" s="1"/>
  <c r="AI384" a="1"/>
  <c r="AI384" s="1"/>
  <c r="AL383" a="1"/>
  <c r="AL383" s="1"/>
  <c r="AK383" a="1"/>
  <c r="AK383" s="1"/>
  <c r="AJ383" a="1"/>
  <c r="AJ383" s="1"/>
  <c r="AI383" a="1"/>
  <c r="AI383" s="1"/>
  <c r="AL382" a="1"/>
  <c r="AL382" s="1"/>
  <c r="AK382" a="1"/>
  <c r="AK382" s="1"/>
  <c r="AJ382" a="1"/>
  <c r="AJ382" s="1"/>
  <c r="AI382" a="1"/>
  <c r="AI382" s="1"/>
  <c r="AL381" a="1"/>
  <c r="AL381" s="1"/>
  <c r="AK381" a="1"/>
  <c r="AK381" s="1"/>
  <c r="AJ381" a="1"/>
  <c r="AJ381" s="1"/>
  <c r="AI381" a="1"/>
  <c r="AI381" s="1"/>
  <c r="AL380" a="1"/>
  <c r="AL380" s="1"/>
  <c r="AK380" a="1"/>
  <c r="AK380" s="1"/>
  <c r="AJ380" a="1"/>
  <c r="AJ380" s="1"/>
  <c r="AI380" a="1"/>
  <c r="AI380"/>
  <c r="AL379" a="1"/>
  <c r="AL379" s="1"/>
  <c r="AK379" a="1"/>
  <c r="AK379" s="1"/>
  <c r="AJ379" a="1"/>
  <c r="AJ379"/>
  <c r="AI379" a="1"/>
  <c r="AI379" s="1"/>
  <c r="AL378" a="1"/>
  <c r="AL378" s="1"/>
  <c r="AK378" a="1"/>
  <c r="AK378" s="1"/>
  <c r="AJ378" a="1"/>
  <c r="AJ378" s="1"/>
  <c r="AI378" a="1"/>
  <c r="AI378" s="1"/>
  <c r="AL377" a="1"/>
  <c r="AL377" s="1"/>
  <c r="AK377" a="1"/>
  <c r="AK377" s="1"/>
  <c r="AJ377" a="1"/>
  <c r="AJ377"/>
  <c r="AI377" a="1"/>
  <c r="AI377" s="1"/>
  <c r="AL376" a="1"/>
  <c r="AL376" s="1"/>
  <c r="AK376" a="1"/>
  <c r="AK376" s="1"/>
  <c r="AJ376" a="1"/>
  <c r="AJ376" s="1"/>
  <c r="AI376" a="1"/>
  <c r="AI376" s="1"/>
  <c r="AL375" a="1"/>
  <c r="AL375" s="1"/>
  <c r="AK375" a="1"/>
  <c r="AK375" s="1"/>
  <c r="AJ375" a="1"/>
  <c r="AJ375" s="1"/>
  <c r="AI375" a="1"/>
  <c r="AI375" s="1"/>
  <c r="AL374" a="1"/>
  <c r="AL374" s="1"/>
  <c r="AK374" a="1"/>
  <c r="AK374" s="1"/>
  <c r="AJ374" a="1"/>
  <c r="AJ374" s="1"/>
  <c r="AI374" a="1"/>
  <c r="AI374" s="1"/>
  <c r="AL373" a="1"/>
  <c r="AL373" s="1"/>
  <c r="AK373" a="1"/>
  <c r="AK373"/>
  <c r="AJ373" a="1"/>
  <c r="AJ373" s="1"/>
  <c r="AI373" a="1"/>
  <c r="AI373" s="1"/>
  <c r="AL372" a="1"/>
  <c r="AL372" s="1"/>
  <c r="AK372" a="1"/>
  <c r="AK372" s="1"/>
  <c r="AJ372" a="1"/>
  <c r="AJ372" s="1"/>
  <c r="AI372" a="1"/>
  <c r="AI372" s="1"/>
  <c r="AL371" a="1"/>
  <c r="AL371" s="1"/>
  <c r="AK371" a="1"/>
  <c r="AK371" s="1"/>
  <c r="AJ371" a="1"/>
  <c r="AJ371" s="1"/>
  <c r="AI371" a="1"/>
  <c r="AI371" s="1"/>
  <c r="AL370" a="1"/>
  <c r="AL370" s="1"/>
  <c r="AK370" a="1"/>
  <c r="AK370" s="1"/>
  <c r="AJ370" a="1"/>
  <c r="AJ370" s="1"/>
  <c r="AI370" a="1"/>
  <c r="AI370" s="1"/>
  <c r="AL369" a="1"/>
  <c r="AL369" s="1"/>
  <c r="AK369" a="1"/>
  <c r="AK369" s="1"/>
  <c r="AJ369" a="1"/>
  <c r="AJ369" s="1"/>
  <c r="AI369" a="1"/>
  <c r="AI369" s="1"/>
  <c r="AL368" a="1"/>
  <c r="AL368" s="1"/>
  <c r="AK368" a="1"/>
  <c r="AK368" s="1"/>
  <c r="AJ368" a="1"/>
  <c r="AJ368" s="1"/>
  <c r="AI368" a="1"/>
  <c r="AI368" s="1"/>
  <c r="AL367" a="1"/>
  <c r="AL367" s="1"/>
  <c r="AK367" a="1"/>
  <c r="AK367" s="1"/>
  <c r="AJ367" a="1"/>
  <c r="AJ367" s="1"/>
  <c r="AI367" a="1"/>
  <c r="AI367" s="1"/>
  <c r="AL366" a="1"/>
  <c r="AL366" s="1"/>
  <c r="AK366" a="1"/>
  <c r="AK366" s="1"/>
  <c r="AJ366" a="1"/>
  <c r="AJ366"/>
  <c r="AI366" a="1"/>
  <c r="AI366" s="1"/>
  <c r="AL365" a="1"/>
  <c r="AL365" s="1"/>
  <c r="AK365" a="1"/>
  <c r="AK365" s="1"/>
  <c r="AJ365" a="1"/>
  <c r="AJ365" s="1"/>
  <c r="AI365" a="1"/>
  <c r="AI365" s="1"/>
  <c r="AL364" a="1"/>
  <c r="AL364" s="1"/>
  <c r="AK364" a="1"/>
  <c r="AK364" s="1"/>
  <c r="AJ364" a="1"/>
  <c r="AJ364" s="1"/>
  <c r="AI364" a="1"/>
  <c r="AI364"/>
  <c r="AL363" a="1"/>
  <c r="AL363" s="1"/>
  <c r="AK363" a="1"/>
  <c r="AK363" s="1"/>
  <c r="AJ363" a="1"/>
  <c r="AJ363" s="1"/>
  <c r="AI363" a="1"/>
  <c r="AI363" s="1"/>
  <c r="AL362" a="1"/>
  <c r="AL362" s="1"/>
  <c r="AK362" a="1"/>
  <c r="AK362" s="1"/>
  <c r="AJ362" a="1"/>
  <c r="AJ362" s="1"/>
  <c r="AI362" a="1"/>
  <c r="AI362" s="1"/>
  <c r="AL361" a="1"/>
  <c r="AL361" s="1"/>
  <c r="AK361" a="1"/>
  <c r="AK361" s="1"/>
  <c r="AJ361" a="1"/>
  <c r="AJ361" s="1"/>
  <c r="AI361" a="1"/>
  <c r="AI361" s="1"/>
  <c r="AL360" a="1"/>
  <c r="AL360" s="1"/>
  <c r="AK360" a="1"/>
  <c r="AK360" s="1"/>
  <c r="AJ360" a="1"/>
  <c r="AJ360" s="1"/>
  <c r="AI360" a="1"/>
  <c r="AI360" s="1"/>
  <c r="AL359" a="1"/>
  <c r="AL359" s="1"/>
  <c r="AK359" a="1"/>
  <c r="AK359" s="1"/>
  <c r="AJ359" a="1"/>
  <c r="AJ359" s="1"/>
  <c r="AI359" a="1"/>
  <c r="AI359" s="1"/>
  <c r="AL358" a="1"/>
  <c r="AL358" s="1"/>
  <c r="AK358" a="1"/>
  <c r="AK358" s="1"/>
  <c r="AJ358" a="1"/>
  <c r="AJ358" s="1"/>
  <c r="AI358" a="1"/>
  <c r="AI358"/>
  <c r="AL357" a="1"/>
  <c r="AL357" s="1"/>
  <c r="AK357" a="1"/>
  <c r="AK357" s="1"/>
  <c r="AJ357" a="1"/>
  <c r="AJ357" s="1"/>
  <c r="AI357" a="1"/>
  <c r="AI357" s="1"/>
  <c r="AL356" a="1"/>
  <c r="AL356" s="1"/>
  <c r="AK356" a="1"/>
  <c r="AK356" s="1"/>
  <c r="AJ356" a="1"/>
  <c r="AJ356" s="1"/>
  <c r="AI356" a="1"/>
  <c r="AI356" s="1"/>
  <c r="AL355" a="1"/>
  <c r="AL355" s="1"/>
  <c r="AK355" a="1"/>
  <c r="AK355" s="1"/>
  <c r="AJ355" a="1"/>
  <c r="AJ355" s="1"/>
  <c r="AI355" a="1"/>
  <c r="AI355" s="1"/>
  <c r="AL354" a="1"/>
  <c r="AL354" s="1"/>
  <c r="AK354" a="1"/>
  <c r="AK354" s="1"/>
  <c r="AJ354" a="1"/>
  <c r="AJ354" s="1"/>
  <c r="AI354" a="1"/>
  <c r="AI354" s="1"/>
  <c r="AL353" a="1"/>
  <c r="AL353" s="1"/>
  <c r="AK353" a="1"/>
  <c r="AK353" s="1"/>
  <c r="AJ353" a="1"/>
  <c r="AJ353" s="1"/>
  <c r="AI353" a="1"/>
  <c r="AI353" s="1"/>
  <c r="AL352" a="1"/>
  <c r="AL352" s="1"/>
  <c r="AK352" a="1"/>
  <c r="AK352" s="1"/>
  <c r="AJ352" a="1"/>
  <c r="AJ352" s="1"/>
  <c r="AI352" a="1"/>
  <c r="AI352"/>
  <c r="AL351" a="1"/>
  <c r="AL351" s="1"/>
  <c r="AK351" a="1"/>
  <c r="AK351" s="1"/>
  <c r="AJ351" a="1"/>
  <c r="AJ351" s="1"/>
  <c r="AI351" a="1"/>
  <c r="AI351"/>
  <c r="AL350" a="1"/>
  <c r="AL350" s="1"/>
  <c r="AK350" a="1"/>
  <c r="AK350" s="1"/>
  <c r="AJ350" a="1"/>
  <c r="AJ350" s="1"/>
  <c r="AI350" a="1"/>
  <c r="AI350" s="1"/>
  <c r="AL349" a="1"/>
  <c r="AL349" s="1"/>
  <c r="AK349" a="1"/>
  <c r="AK349" s="1"/>
  <c r="AJ349" a="1"/>
  <c r="AJ349" s="1"/>
  <c r="AI349" a="1"/>
  <c r="AI349" s="1"/>
  <c r="AL348" a="1"/>
  <c r="AL348" s="1"/>
  <c r="AK348" a="1"/>
  <c r="AK348" s="1"/>
  <c r="AJ348" a="1"/>
  <c r="AJ348" s="1"/>
  <c r="AI348" a="1"/>
  <c r="AI348" s="1"/>
  <c r="AL347" a="1"/>
  <c r="AL347" s="1"/>
  <c r="AK347" a="1"/>
  <c r="AK347" s="1"/>
  <c r="AJ347" a="1"/>
  <c r="AJ347" s="1"/>
  <c r="AI347" a="1"/>
  <c r="AI347" s="1"/>
  <c r="AL346" a="1"/>
  <c r="AL346" s="1"/>
  <c r="AK346" a="1"/>
  <c r="AK346" s="1"/>
  <c r="AJ346" a="1"/>
  <c r="AJ346" s="1"/>
  <c r="AI346" a="1"/>
  <c r="AI346" s="1"/>
  <c r="AL345" a="1"/>
  <c r="AL345" s="1"/>
  <c r="AK345" a="1"/>
  <c r="AK345" s="1"/>
  <c r="AJ345" a="1"/>
  <c r="AJ345" s="1"/>
  <c r="AI345" a="1"/>
  <c r="AI345" s="1"/>
  <c r="AL344" a="1"/>
  <c r="AL344" s="1"/>
  <c r="AK344" a="1"/>
  <c r="AK344" s="1"/>
  <c r="AJ344" a="1"/>
  <c r="AJ344" s="1"/>
  <c r="AI344" a="1"/>
  <c r="AI344" s="1"/>
  <c r="AL343" a="1"/>
  <c r="AL343" s="1"/>
  <c r="AK343" a="1"/>
  <c r="AK343" s="1"/>
  <c r="AJ343" a="1"/>
  <c r="AJ343" s="1"/>
  <c r="AI343" a="1"/>
  <c r="AI343" s="1"/>
  <c r="AL342" a="1"/>
  <c r="AL342" s="1"/>
  <c r="AK342" a="1"/>
  <c r="AK342" s="1"/>
  <c r="AJ342" a="1"/>
  <c r="AJ342" s="1"/>
  <c r="AI342" a="1"/>
  <c r="AI342" s="1"/>
  <c r="AL341" a="1"/>
  <c r="AL341" s="1"/>
  <c r="AK341" a="1"/>
  <c r="AK341" s="1"/>
  <c r="AJ341" a="1"/>
  <c r="AJ341" s="1"/>
  <c r="AI341" a="1"/>
  <c r="AI341" s="1"/>
  <c r="AL340" a="1"/>
  <c r="AL340" s="1"/>
  <c r="AK340" a="1"/>
  <c r="AK340" s="1"/>
  <c r="AJ340" a="1"/>
  <c r="AJ340" s="1"/>
  <c r="AI340" a="1"/>
  <c r="AI340" s="1"/>
  <c r="AL339" a="1"/>
  <c r="AL339" s="1"/>
  <c r="AK339" a="1"/>
  <c r="AK339" s="1"/>
  <c r="AJ339" a="1"/>
  <c r="AJ339" s="1"/>
  <c r="AI339" a="1"/>
  <c r="AI339" s="1"/>
  <c r="AL338" a="1"/>
  <c r="AL338" s="1"/>
  <c r="AK338" a="1"/>
  <c r="AK338" s="1"/>
  <c r="AJ338" a="1"/>
  <c r="AJ338" s="1"/>
  <c r="AI338" a="1"/>
  <c r="AI338" s="1"/>
  <c r="AL337" a="1"/>
  <c r="AL337" s="1"/>
  <c r="AK337" a="1"/>
  <c r="AK337" s="1"/>
  <c r="AJ337" a="1"/>
  <c r="AJ337" s="1"/>
  <c r="AI337" a="1"/>
  <c r="AI337" s="1"/>
  <c r="AL336" a="1"/>
  <c r="AL336" s="1"/>
  <c r="AK336" a="1"/>
  <c r="AK336" s="1"/>
  <c r="AJ336" a="1"/>
  <c r="AJ336" s="1"/>
  <c r="AI336" a="1"/>
  <c r="AI336" s="1"/>
  <c r="AL335" a="1"/>
  <c r="AL335" s="1"/>
  <c r="AK335" a="1"/>
  <c r="AK335" s="1"/>
  <c r="AJ335" a="1"/>
  <c r="AJ335" s="1"/>
  <c r="AI335" a="1"/>
  <c r="AI335" s="1"/>
  <c r="AL334" a="1"/>
  <c r="AL334" s="1"/>
  <c r="AK334" a="1"/>
  <c r="AK334" s="1"/>
  <c r="AJ334" a="1"/>
  <c r="AJ334" s="1"/>
  <c r="AI334" a="1"/>
  <c r="AI334"/>
  <c r="AL333" a="1"/>
  <c r="AL333" s="1"/>
  <c r="AK333" a="1"/>
  <c r="AK333" s="1"/>
  <c r="AJ333" a="1"/>
  <c r="AJ333" s="1"/>
  <c r="AI333" a="1"/>
  <c r="AI333" s="1"/>
  <c r="AL332" a="1"/>
  <c r="AL332" s="1"/>
  <c r="AK332" a="1"/>
  <c r="AK332" s="1"/>
  <c r="AJ332" a="1"/>
  <c r="AJ332"/>
  <c r="AI332" a="1"/>
  <c r="AI332"/>
  <c r="AL331" a="1"/>
  <c r="AL331" s="1"/>
  <c r="AK331" a="1"/>
  <c r="AK331" s="1"/>
  <c r="AJ331" a="1"/>
  <c r="AJ331" s="1"/>
  <c r="AI331" a="1"/>
  <c r="AI331" s="1"/>
  <c r="AL330" a="1"/>
  <c r="AL330" s="1"/>
  <c r="AK330" a="1"/>
  <c r="AK330" s="1"/>
  <c r="AJ330" a="1"/>
  <c r="AJ330" s="1"/>
  <c r="AI330" a="1"/>
  <c r="AI330" s="1"/>
  <c r="AL329" a="1"/>
  <c r="AL329" s="1"/>
  <c r="AK329" a="1"/>
  <c r="AK329" s="1"/>
  <c r="AJ329" a="1"/>
  <c r="AJ329" s="1"/>
  <c r="AI329" a="1"/>
  <c r="AI329" s="1"/>
  <c r="AL328" a="1"/>
  <c r="AL328" s="1"/>
  <c r="AK328" a="1"/>
  <c r="AK328" s="1"/>
  <c r="AJ328" a="1"/>
  <c r="AJ328" s="1"/>
  <c r="AI328" a="1"/>
  <c r="AI328" s="1"/>
  <c r="AL327" a="1"/>
  <c r="AL327" s="1"/>
  <c r="AK327" a="1"/>
  <c r="AK327" s="1"/>
  <c r="AJ327" a="1"/>
  <c r="AJ327" s="1"/>
  <c r="AI327" a="1"/>
  <c r="AI327" s="1"/>
  <c r="AL326" a="1"/>
  <c r="AL326" s="1"/>
  <c r="AK326" a="1"/>
  <c r="AK326" s="1"/>
  <c r="AJ326" a="1"/>
  <c r="AJ326" s="1"/>
  <c r="AI326" a="1"/>
  <c r="AI326" s="1"/>
  <c r="AL325" a="1"/>
  <c r="AL325" s="1"/>
  <c r="AK325" a="1"/>
  <c r="AK325" s="1"/>
  <c r="AJ325" a="1"/>
  <c r="AJ325"/>
  <c r="AI325" a="1"/>
  <c r="AI325" s="1"/>
  <c r="AL324" a="1"/>
  <c r="AL324" s="1"/>
  <c r="AK324" a="1"/>
  <c r="AK324" s="1"/>
  <c r="AJ324" a="1"/>
  <c r="AJ324" s="1"/>
  <c r="AI324" a="1"/>
  <c r="AI324" s="1"/>
  <c r="AL323" a="1"/>
  <c r="AL323" s="1"/>
  <c r="AK323" a="1"/>
  <c r="AK323" s="1"/>
  <c r="AJ323" a="1"/>
  <c r="AJ323" s="1"/>
  <c r="AI323" a="1"/>
  <c r="AI323" s="1"/>
  <c r="AL322" a="1"/>
  <c r="AL322" s="1"/>
  <c r="AK322" a="1"/>
  <c r="AK322" s="1"/>
  <c r="AJ322" a="1"/>
  <c r="AJ322" s="1"/>
  <c r="AI322" a="1"/>
  <c r="AI322" s="1"/>
  <c r="AL321" a="1"/>
  <c r="AL321" s="1"/>
  <c r="AK321" a="1"/>
  <c r="AK321" s="1"/>
  <c r="AJ321" a="1"/>
  <c r="AJ321"/>
  <c r="AI321" a="1"/>
  <c r="AI321" s="1"/>
  <c r="AL320" a="1"/>
  <c r="AL320" s="1"/>
  <c r="AK320" a="1"/>
  <c r="AK320" s="1"/>
  <c r="AJ320" a="1"/>
  <c r="AJ320" s="1"/>
  <c r="AI320" a="1"/>
  <c r="AI320" s="1"/>
  <c r="AL319" a="1"/>
  <c r="AL319" s="1"/>
  <c r="AK319" a="1"/>
  <c r="AK319" s="1"/>
  <c r="AJ319" a="1"/>
  <c r="AJ319" s="1"/>
  <c r="AI319" a="1"/>
  <c r="AI319" s="1"/>
  <c r="AL318" a="1"/>
  <c r="AL318" s="1"/>
  <c r="AK318" a="1"/>
  <c r="AK318" s="1"/>
  <c r="AJ318" a="1"/>
  <c r="AJ318" s="1"/>
  <c r="AI318" a="1"/>
  <c r="AI318" s="1"/>
  <c r="AL317" a="1"/>
  <c r="AL317" s="1"/>
  <c r="AK317" a="1"/>
  <c r="AK317" s="1"/>
  <c r="AJ317" a="1"/>
  <c r="AJ317" s="1"/>
  <c r="AI317" a="1"/>
  <c r="AI317"/>
  <c r="AL316" a="1"/>
  <c r="AL316" s="1"/>
  <c r="AK316" a="1"/>
  <c r="AK316" s="1"/>
  <c r="AJ316" a="1"/>
  <c r="AJ316" s="1"/>
  <c r="AI316" a="1"/>
  <c r="AI316" s="1"/>
  <c r="AL315" a="1"/>
  <c r="AL315" s="1"/>
  <c r="AK315" a="1"/>
  <c r="AK315" s="1"/>
  <c r="AJ315" a="1"/>
  <c r="AJ315"/>
  <c r="AI315" a="1"/>
  <c r="AI315" s="1"/>
  <c r="AL314" a="1"/>
  <c r="AL314" s="1"/>
  <c r="AK314" a="1"/>
  <c r="AK314" s="1"/>
  <c r="AJ314" a="1"/>
  <c r="AJ314" s="1"/>
  <c r="AI314" a="1"/>
  <c r="AI314" s="1"/>
  <c r="AL313" a="1"/>
  <c r="AL313" s="1"/>
  <c r="AK313" a="1"/>
  <c r="AK313" s="1"/>
  <c r="AJ313" a="1"/>
  <c r="AJ313" s="1"/>
  <c r="AI313" a="1"/>
  <c r="AI313" s="1"/>
  <c r="AL312" a="1"/>
  <c r="AL312" s="1"/>
  <c r="AK312" a="1"/>
  <c r="AK312" s="1"/>
  <c r="AJ312" a="1"/>
  <c r="AJ312" s="1"/>
  <c r="AI312" a="1"/>
  <c r="AI312" s="1"/>
  <c r="AL311" a="1"/>
  <c r="AL311" s="1"/>
  <c r="AK311" a="1"/>
  <c r="AK311" s="1"/>
  <c r="AJ311" a="1"/>
  <c r="AJ311"/>
  <c r="AI311" a="1"/>
  <c r="AI311" s="1"/>
  <c r="AL310" a="1"/>
  <c r="AL310" s="1"/>
  <c r="AK310" a="1"/>
  <c r="AK310" s="1"/>
  <c r="AJ310" a="1"/>
  <c r="AJ310" s="1"/>
  <c r="AI310" a="1"/>
  <c r="AI310" s="1"/>
  <c r="AL309" a="1"/>
  <c r="AL309" s="1"/>
  <c r="AK309" a="1"/>
  <c r="AK309" s="1"/>
  <c r="AJ309" a="1"/>
  <c r="AJ309" s="1"/>
  <c r="AI309" a="1"/>
  <c r="AI309"/>
  <c r="AL308" a="1"/>
  <c r="AL308" s="1"/>
  <c r="AK308" a="1"/>
  <c r="AK308" s="1"/>
  <c r="AJ308" a="1"/>
  <c r="AJ308" s="1"/>
  <c r="AI308" a="1"/>
  <c r="AI308" s="1"/>
  <c r="AL307" a="1"/>
  <c r="AL307" s="1"/>
  <c r="AK307" a="1"/>
  <c r="AK307" s="1"/>
  <c r="AJ307" a="1"/>
  <c r="AJ307" s="1"/>
  <c r="AI307" a="1"/>
  <c r="AI307" s="1"/>
  <c r="AL306" a="1"/>
  <c r="AL306" s="1"/>
  <c r="AK306" a="1"/>
  <c r="AK306"/>
  <c r="AJ306" a="1"/>
  <c r="AJ306" s="1"/>
  <c r="AI306" a="1"/>
  <c r="AI306" s="1"/>
  <c r="AL305" a="1"/>
  <c r="AL305" s="1"/>
  <c r="AK305" a="1"/>
  <c r="AK305" s="1"/>
  <c r="AJ305" a="1"/>
  <c r="AJ305" s="1"/>
  <c r="AI305" a="1"/>
  <c r="AI305" s="1"/>
  <c r="AL304" a="1"/>
  <c r="AL304" s="1"/>
  <c r="AK304" a="1"/>
  <c r="AK304" s="1"/>
  <c r="AJ304" a="1"/>
  <c r="AJ304" s="1"/>
  <c r="AI304" a="1"/>
  <c r="AI304" s="1"/>
  <c r="AL303" a="1"/>
  <c r="AL303" s="1"/>
  <c r="AK303" a="1"/>
  <c r="AK303" s="1"/>
  <c r="AJ303" a="1"/>
  <c r="AJ303" s="1"/>
  <c r="AI303" a="1"/>
  <c r="AI303"/>
  <c r="AL302" a="1"/>
  <c r="AL302" s="1"/>
  <c r="AK302" a="1"/>
  <c r="AK302" s="1"/>
  <c r="AJ302" a="1"/>
  <c r="AJ302" s="1"/>
  <c r="AI302" a="1"/>
  <c r="AI302" s="1"/>
  <c r="AL301" a="1"/>
  <c r="AL301" s="1"/>
  <c r="AK301" a="1"/>
  <c r="AK301" s="1"/>
  <c r="AJ301" a="1"/>
  <c r="AJ301" s="1"/>
  <c r="AI301" a="1"/>
  <c r="AI301" s="1"/>
  <c r="AL300" a="1"/>
  <c r="AL300" s="1"/>
  <c r="AK300" a="1"/>
  <c r="AK300" s="1"/>
  <c r="AJ300" a="1"/>
  <c r="AJ300" s="1"/>
  <c r="AI300" a="1"/>
  <c r="AI300" s="1"/>
  <c r="AL299" a="1"/>
  <c r="AL299" s="1"/>
  <c r="AK299" a="1"/>
  <c r="AK299" s="1"/>
  <c r="AJ299" a="1"/>
  <c r="AJ299" s="1"/>
  <c r="AI299" a="1"/>
  <c r="AI299" s="1"/>
  <c r="AL298" a="1"/>
  <c r="AL298" s="1"/>
  <c r="AK298" a="1"/>
  <c r="AK298"/>
  <c r="AJ298" a="1"/>
  <c r="AJ298" s="1"/>
  <c r="AI298" a="1"/>
  <c r="AI298" s="1"/>
  <c r="AL297" a="1"/>
  <c r="AL297"/>
  <c r="AK297" a="1"/>
  <c r="AK297" s="1"/>
  <c r="AJ297" a="1"/>
  <c r="AJ297" s="1"/>
  <c r="AI297" a="1"/>
  <c r="AI297"/>
  <c r="AL296" a="1"/>
  <c r="AL296" s="1"/>
  <c r="AK296" a="1"/>
  <c r="AK296" s="1"/>
  <c r="AJ296" a="1"/>
  <c r="AJ296" s="1"/>
  <c r="AI296" a="1"/>
  <c r="AI296" s="1"/>
  <c r="AL295" a="1"/>
  <c r="AL295" s="1"/>
  <c r="AK295" a="1"/>
  <c r="AK295" s="1"/>
  <c r="AJ295" a="1"/>
  <c r="AJ295" s="1"/>
  <c r="AI295" a="1"/>
  <c r="AI295" s="1"/>
  <c r="AL294" a="1"/>
  <c r="AL294" s="1"/>
  <c r="AK294" a="1"/>
  <c r="AK294" s="1"/>
  <c r="AJ294" a="1"/>
  <c r="AJ294" s="1"/>
  <c r="AI294" a="1"/>
  <c r="AI294" s="1"/>
  <c r="AL293" a="1"/>
  <c r="AL293" s="1"/>
  <c r="AK293" a="1"/>
  <c r="AK293" s="1"/>
  <c r="AJ293" a="1"/>
  <c r="AJ293"/>
  <c r="AI293" a="1"/>
  <c r="AI293" s="1"/>
  <c r="AL292" a="1"/>
  <c r="AL292" s="1"/>
  <c r="AK292" a="1"/>
  <c r="AK292" s="1"/>
  <c r="AJ292" a="1"/>
  <c r="AJ292" s="1"/>
  <c r="AI292" a="1"/>
  <c r="AI292" s="1"/>
  <c r="AL291" a="1"/>
  <c r="AL291" s="1"/>
  <c r="AK291" a="1"/>
  <c r="AK291" s="1"/>
  <c r="AJ291" a="1"/>
  <c r="AJ291" s="1"/>
  <c r="AI291" a="1"/>
  <c r="AI291" s="1"/>
  <c r="AL290" a="1"/>
  <c r="AL290" s="1"/>
  <c r="AK290" a="1"/>
  <c r="AK290" s="1"/>
  <c r="AJ290" a="1"/>
  <c r="AJ290" s="1"/>
  <c r="AI290" a="1"/>
  <c r="AI290"/>
  <c r="AL289" a="1"/>
  <c r="AL289" s="1"/>
  <c r="AK289" a="1"/>
  <c r="AK289" s="1"/>
  <c r="AJ289" a="1"/>
  <c r="AJ289" s="1"/>
  <c r="AI289" a="1"/>
  <c r="AI289" s="1"/>
  <c r="AL288" a="1"/>
  <c r="AL288" s="1"/>
  <c r="AK288" a="1"/>
  <c r="AK288" s="1"/>
  <c r="AJ288" a="1"/>
  <c r="AJ288" s="1"/>
  <c r="AI288" a="1"/>
  <c r="AI288" s="1"/>
  <c r="AL287" a="1"/>
  <c r="AL287" s="1"/>
  <c r="AK287" a="1"/>
  <c r="AK287" s="1"/>
  <c r="AJ287" a="1"/>
  <c r="AJ287" s="1"/>
  <c r="AI287" a="1"/>
  <c r="AI287" s="1"/>
  <c r="AL286" a="1"/>
  <c r="AL286" s="1"/>
  <c r="AK286" a="1"/>
  <c r="AK286" s="1"/>
  <c r="AJ286" a="1"/>
  <c r="AJ286" s="1"/>
  <c r="AI286" a="1"/>
  <c r="AI286" s="1"/>
  <c r="AL285" a="1"/>
  <c r="AL285" s="1"/>
  <c r="AK285" a="1"/>
  <c r="AK285" s="1"/>
  <c r="AJ285" a="1"/>
  <c r="AJ285" s="1"/>
  <c r="AI285" a="1"/>
  <c r="AI285" s="1"/>
  <c r="AL284" a="1"/>
  <c r="AL284" s="1"/>
  <c r="AK284" a="1"/>
  <c r="AK284" s="1"/>
  <c r="AJ284" a="1"/>
  <c r="AJ284" s="1"/>
  <c r="AI284" a="1"/>
  <c r="AI284" s="1"/>
  <c r="AL283" a="1"/>
  <c r="AL283" s="1"/>
  <c r="AK283" a="1"/>
  <c r="AK283" s="1"/>
  <c r="AJ283" a="1"/>
  <c r="AJ283" s="1"/>
  <c r="AI283" a="1"/>
  <c r="AI283" s="1"/>
  <c r="AL282" a="1"/>
  <c r="AL282" s="1"/>
  <c r="AK282" a="1"/>
  <c r="AK282" s="1"/>
  <c r="AJ282" a="1"/>
  <c r="AJ282" s="1"/>
  <c r="AI282" a="1"/>
  <c r="AI282" s="1"/>
  <c r="AL281" a="1"/>
  <c r="AL281"/>
  <c r="AK281" a="1"/>
  <c r="AK281" s="1"/>
  <c r="AJ281" a="1"/>
  <c r="AJ281"/>
  <c r="AI281" a="1"/>
  <c r="AI281" s="1"/>
  <c r="AL280" a="1"/>
  <c r="AL280" s="1"/>
  <c r="AK280" a="1"/>
  <c r="AK280" s="1"/>
  <c r="AJ280" a="1"/>
  <c r="AJ280" s="1"/>
  <c r="AI280" a="1"/>
  <c r="AI280" s="1"/>
  <c r="AL279" a="1"/>
  <c r="AL279" s="1"/>
  <c r="AK279" a="1"/>
  <c r="AK279" s="1"/>
  <c r="AJ279" a="1"/>
  <c r="AJ279" s="1"/>
  <c r="AI279" a="1"/>
  <c r="AI279" s="1"/>
  <c r="AL278" a="1"/>
  <c r="AL278" s="1"/>
  <c r="AK278" a="1"/>
  <c r="AK278" s="1"/>
  <c r="AJ278" a="1"/>
  <c r="AJ278" s="1"/>
  <c r="AI278" a="1"/>
  <c r="AI278" s="1"/>
  <c r="AL277" a="1"/>
  <c r="AL277" s="1"/>
  <c r="AK277" a="1"/>
  <c r="AK277" s="1"/>
  <c r="AJ277" a="1"/>
  <c r="AJ277" s="1"/>
  <c r="AI277" a="1"/>
  <c r="AI277" s="1"/>
  <c r="AL276" a="1"/>
  <c r="AL276" s="1"/>
  <c r="AK276" a="1"/>
  <c r="AK276" s="1"/>
  <c r="AJ276" a="1"/>
  <c r="AJ276" s="1"/>
  <c r="AI276" a="1"/>
  <c r="AI276" s="1"/>
  <c r="AL275" a="1"/>
  <c r="AL275" s="1"/>
  <c r="AK275" a="1"/>
  <c r="AK275" s="1"/>
  <c r="AJ275" a="1"/>
  <c r="AJ275" s="1"/>
  <c r="AI275" a="1"/>
  <c r="AI275" s="1"/>
  <c r="AL274" a="1"/>
  <c r="AL274" s="1"/>
  <c r="AK274" a="1"/>
  <c r="AK274" s="1"/>
  <c r="AJ274" a="1"/>
  <c r="AJ274" s="1"/>
  <c r="AI274" a="1"/>
  <c r="AI274" s="1"/>
  <c r="AL273" a="1"/>
  <c r="AL273" s="1"/>
  <c r="AK273" a="1"/>
  <c r="AK273" s="1"/>
  <c r="AJ273" a="1"/>
  <c r="AJ273" s="1"/>
  <c r="AI273" a="1"/>
  <c r="AI273" s="1"/>
  <c r="AL272" a="1"/>
  <c r="AL272" s="1"/>
  <c r="AK272" a="1"/>
  <c r="AK272" s="1"/>
  <c r="AJ272" a="1"/>
  <c r="AJ272" s="1"/>
  <c r="AI272" a="1"/>
  <c r="AI272" s="1"/>
  <c r="AL271" a="1"/>
  <c r="AL271" s="1"/>
  <c r="AK271" a="1"/>
  <c r="AK271" s="1"/>
  <c r="AJ271" a="1"/>
  <c r="AJ271" s="1"/>
  <c r="AI271" a="1"/>
  <c r="AI271" s="1"/>
  <c r="AL270" a="1"/>
  <c r="AL270" s="1"/>
  <c r="AK270" a="1"/>
  <c r="AK270"/>
  <c r="AJ270" a="1"/>
  <c r="AJ270" s="1"/>
  <c r="AI270" a="1"/>
  <c r="AI270" s="1"/>
  <c r="AL269" a="1"/>
  <c r="AL269" s="1"/>
  <c r="AK269" a="1"/>
  <c r="AK269" s="1"/>
  <c r="AJ269" a="1"/>
  <c r="AJ269" s="1"/>
  <c r="AI269" a="1"/>
  <c r="AI269" s="1"/>
  <c r="AL268" a="1"/>
  <c r="AL268" s="1"/>
  <c r="AK268" a="1"/>
  <c r="AK268" s="1"/>
  <c r="AJ268" a="1"/>
  <c r="AJ268" s="1"/>
  <c r="AI268" a="1"/>
  <c r="AI268"/>
  <c r="AL267" a="1"/>
  <c r="AL267" s="1"/>
  <c r="AK267" a="1"/>
  <c r="AK267" s="1"/>
  <c r="AJ267" a="1"/>
  <c r="AJ267"/>
  <c r="AI267" a="1"/>
  <c r="AI267" s="1"/>
  <c r="AL266" a="1"/>
  <c r="AL266" s="1"/>
  <c r="AK266" a="1"/>
  <c r="AK266" s="1"/>
  <c r="AJ266" a="1"/>
  <c r="AJ266" s="1"/>
  <c r="AI266" a="1"/>
  <c r="AI266" s="1"/>
  <c r="AL265" a="1"/>
  <c r="AL265" s="1"/>
  <c r="AK265" a="1"/>
  <c r="AK265"/>
  <c r="AJ265" a="1"/>
  <c r="AJ265" s="1"/>
  <c r="AI265" a="1"/>
  <c r="AI265" s="1"/>
  <c r="AL264" a="1"/>
  <c r="AL264" s="1"/>
  <c r="AK264" a="1"/>
  <c r="AK264" s="1"/>
  <c r="AJ264" a="1"/>
  <c r="AJ264" s="1"/>
  <c r="AI264" a="1"/>
  <c r="AI264" s="1"/>
  <c r="AL263" a="1"/>
  <c r="AL263" s="1"/>
  <c r="AK263" a="1"/>
  <c r="AK263" s="1"/>
  <c r="AJ263" a="1"/>
  <c r="AJ263" s="1"/>
  <c r="AI263" a="1"/>
  <c r="AI263" s="1"/>
  <c r="AL262" a="1"/>
  <c r="AL262" s="1"/>
  <c r="AK262" a="1"/>
  <c r="AK262" s="1"/>
  <c r="AJ262" a="1"/>
  <c r="AJ262" s="1"/>
  <c r="AI262" a="1"/>
  <c r="AI262" s="1"/>
  <c r="AL261" a="1"/>
  <c r="AL261" s="1"/>
  <c r="AK261" a="1"/>
  <c r="AK261" s="1"/>
  <c r="AJ261" a="1"/>
  <c r="AJ261" s="1"/>
  <c r="AI261" a="1"/>
  <c r="AI261" s="1"/>
  <c r="AL260" a="1"/>
  <c r="AL260" s="1"/>
  <c r="AK260" a="1"/>
  <c r="AK260" s="1"/>
  <c r="AJ260" a="1"/>
  <c r="AJ260" s="1"/>
  <c r="AI260" a="1"/>
  <c r="AI260" s="1"/>
  <c r="AL259" a="1"/>
  <c r="AL259" s="1"/>
  <c r="AK259" a="1"/>
  <c r="AK259" s="1"/>
  <c r="AJ259" a="1"/>
  <c r="AJ259" s="1"/>
  <c r="AI259" a="1"/>
  <c r="AI259" s="1"/>
  <c r="AL258" a="1"/>
  <c r="AL258" s="1"/>
  <c r="AK258" a="1"/>
  <c r="AK258" s="1"/>
  <c r="AJ258" a="1"/>
  <c r="AJ258" s="1"/>
  <c r="AI258" a="1"/>
  <c r="AI258" s="1"/>
  <c r="AL257" a="1"/>
  <c r="AL257" s="1"/>
  <c r="AK257" a="1"/>
  <c r="AK257" s="1"/>
  <c r="AJ257" a="1"/>
  <c r="AJ257" s="1"/>
  <c r="AI257" a="1"/>
  <c r="AI257" s="1"/>
  <c r="AL256" a="1"/>
  <c r="AL256" s="1"/>
  <c r="AK256" a="1"/>
  <c r="AK256" s="1"/>
  <c r="AJ256" a="1"/>
  <c r="AJ256" s="1"/>
  <c r="AI256" a="1"/>
  <c r="AI256" s="1"/>
  <c r="AL255" a="1"/>
  <c r="AL255" s="1"/>
  <c r="AK255" a="1"/>
  <c r="AK255" s="1"/>
  <c r="AJ255" a="1"/>
  <c r="AJ255" s="1"/>
  <c r="AI255" a="1"/>
  <c r="AI255" s="1"/>
  <c r="AL254" a="1"/>
  <c r="AL254" s="1"/>
  <c r="AK254" a="1"/>
  <c r="AK254" s="1"/>
  <c r="AJ254" a="1"/>
  <c r="AJ254" s="1"/>
  <c r="AI254" a="1"/>
  <c r="AI254" s="1"/>
  <c r="AL253" a="1"/>
  <c r="AL253" s="1"/>
  <c r="AK253" a="1"/>
  <c r="AK253" s="1"/>
  <c r="AJ253" a="1"/>
  <c r="AJ253"/>
  <c r="AI253" a="1"/>
  <c r="AI253" s="1"/>
  <c r="AL252" a="1"/>
  <c r="AL252" s="1"/>
  <c r="AK252" a="1"/>
  <c r="AK252" s="1"/>
  <c r="AJ252" a="1"/>
  <c r="AJ252" s="1"/>
  <c r="AI252" a="1"/>
  <c r="AI252" s="1"/>
  <c r="AL251" a="1"/>
  <c r="AL251" s="1"/>
  <c r="AK251" a="1"/>
  <c r="AK251" s="1"/>
  <c r="AJ251" a="1"/>
  <c r="AJ251" s="1"/>
  <c r="AI251" a="1"/>
  <c r="AI251" s="1"/>
  <c r="AL250" a="1"/>
  <c r="AL250" s="1"/>
  <c r="AK250" a="1"/>
  <c r="AK250" s="1"/>
  <c r="AJ250" a="1"/>
  <c r="AJ250" s="1"/>
  <c r="AI250" a="1"/>
  <c r="AI250" s="1"/>
  <c r="AL249" a="1"/>
  <c r="AL249" s="1"/>
  <c r="AK249" a="1"/>
  <c r="AK249" s="1"/>
  <c r="AJ249" a="1"/>
  <c r="AJ249" s="1"/>
  <c r="AI249" a="1"/>
  <c r="AI249" s="1"/>
  <c r="AL248" a="1"/>
  <c r="AL248" s="1"/>
  <c r="AK248" a="1"/>
  <c r="AK248" s="1"/>
  <c r="AJ248" a="1"/>
  <c r="AJ248" s="1"/>
  <c r="AI248" a="1"/>
  <c r="AI248" s="1"/>
  <c r="AL247" a="1"/>
  <c r="AL247" s="1"/>
  <c r="AK247" a="1"/>
  <c r="AK247" s="1"/>
  <c r="AJ247" a="1"/>
  <c r="AJ247" s="1"/>
  <c r="AI247" a="1"/>
  <c r="AI247" s="1"/>
  <c r="AL246" a="1"/>
  <c r="AL246" s="1"/>
  <c r="AK246" a="1"/>
  <c r="AK246" s="1"/>
  <c r="AJ246" a="1"/>
  <c r="AJ246" s="1"/>
  <c r="AI246" a="1"/>
  <c r="AI246" s="1"/>
  <c r="AL245" a="1"/>
  <c r="AL245" s="1"/>
  <c r="AK245" a="1"/>
  <c r="AK245" s="1"/>
  <c r="AJ245" a="1"/>
  <c r="AJ245" s="1"/>
  <c r="AI245" a="1"/>
  <c r="AI245" s="1"/>
  <c r="AL244" a="1"/>
  <c r="AL244" s="1"/>
  <c r="AK244" a="1"/>
  <c r="AK244" s="1"/>
  <c r="AJ244" a="1"/>
  <c r="AJ244"/>
  <c r="AI244" a="1"/>
  <c r="AI244" s="1"/>
  <c r="AL243" a="1"/>
  <c r="AL243" s="1"/>
  <c r="AK243" a="1"/>
  <c r="AK243" s="1"/>
  <c r="AJ243" a="1"/>
  <c r="AJ243" s="1"/>
  <c r="AI243" a="1"/>
  <c r="AI243"/>
  <c r="AL242" a="1"/>
  <c r="AL242" s="1"/>
  <c r="AK242" a="1"/>
  <c r="AK242" s="1"/>
  <c r="AJ242" a="1"/>
  <c r="AJ242" s="1"/>
  <c r="AI242" a="1"/>
  <c r="AI242" s="1"/>
  <c r="AL241" a="1"/>
  <c r="AL241" s="1"/>
  <c r="AK241" a="1"/>
  <c r="AK241" s="1"/>
  <c r="AJ241" a="1"/>
  <c r="AJ241" s="1"/>
  <c r="AI241" a="1"/>
  <c r="AI241" s="1"/>
  <c r="AL240" a="1"/>
  <c r="AL240" s="1"/>
  <c r="AK240" a="1"/>
  <c r="AK240" s="1"/>
  <c r="AJ240" a="1"/>
  <c r="AJ240" s="1"/>
  <c r="AI240" a="1"/>
  <c r="AI240" s="1"/>
  <c r="AL239" a="1"/>
  <c r="AL239" s="1"/>
  <c r="AK239" a="1"/>
  <c r="AK239" s="1"/>
  <c r="AJ239" a="1"/>
  <c r="AJ239" s="1"/>
  <c r="AI239" a="1"/>
  <c r="AI239" s="1"/>
  <c r="AL238" a="1"/>
  <c r="AL238" s="1"/>
  <c r="AK238" a="1"/>
  <c r="AK238" s="1"/>
  <c r="AJ238" a="1"/>
  <c r="AJ238" s="1"/>
  <c r="AI238" a="1"/>
  <c r="AI238" s="1"/>
  <c r="AL237" a="1"/>
  <c r="AL237" s="1"/>
  <c r="AK237" a="1"/>
  <c r="AK237" s="1"/>
  <c r="AJ237" a="1"/>
  <c r="AJ237" s="1"/>
  <c r="AI237" a="1"/>
  <c r="AI237" s="1"/>
  <c r="AL236" a="1"/>
  <c r="AL236" s="1"/>
  <c r="AK236" a="1"/>
  <c r="AK236" s="1"/>
  <c r="AJ236" a="1"/>
  <c r="AJ236" s="1"/>
  <c r="AI236" a="1"/>
  <c r="AI236" s="1"/>
  <c r="AL235" a="1"/>
  <c r="AL235" s="1"/>
  <c r="AK235" a="1"/>
  <c r="AK235" s="1"/>
  <c r="AJ235" a="1"/>
  <c r="AJ235" s="1"/>
  <c r="AI235" a="1"/>
  <c r="AI235" s="1"/>
  <c r="AL234" a="1"/>
  <c r="AL234" s="1"/>
  <c r="AK234" a="1"/>
  <c r="AK234" s="1"/>
  <c r="AJ234" a="1"/>
  <c r="AJ234" s="1"/>
  <c r="AI234" a="1"/>
  <c r="AI234" s="1"/>
  <c r="AL233" a="1"/>
  <c r="AL233" s="1"/>
  <c r="AK233" a="1"/>
  <c r="AK233" s="1"/>
  <c r="AJ233" a="1"/>
  <c r="AJ233" s="1"/>
  <c r="AI233" a="1"/>
  <c r="AI233" s="1"/>
  <c r="AL232" a="1"/>
  <c r="AL232" s="1"/>
  <c r="AK232" a="1"/>
  <c r="AK232" s="1"/>
  <c r="AJ232" a="1"/>
  <c r="AJ232" s="1"/>
  <c r="AI232" a="1"/>
  <c r="AI232" s="1"/>
  <c r="AL231" a="1"/>
  <c r="AL231" s="1"/>
  <c r="AK231" a="1"/>
  <c r="AK231" s="1"/>
  <c r="AJ231" a="1"/>
  <c r="AJ231" s="1"/>
  <c r="AI231" a="1"/>
  <c r="AI231" s="1"/>
  <c r="AL230" a="1"/>
  <c r="AL230" s="1"/>
  <c r="AK230" a="1"/>
  <c r="AK230" s="1"/>
  <c r="AJ230" a="1"/>
  <c r="AJ230"/>
  <c r="AI230" a="1"/>
  <c r="AI230" s="1"/>
  <c r="AL229" a="1"/>
  <c r="AL229" s="1"/>
  <c r="AK229" a="1"/>
  <c r="AK229" s="1"/>
  <c r="AJ229" a="1"/>
  <c r="AJ229" s="1"/>
  <c r="AI229" a="1"/>
  <c r="AI229" s="1"/>
  <c r="AL228" a="1"/>
  <c r="AL228" s="1"/>
  <c r="AK228" a="1"/>
  <c r="AK228" s="1"/>
  <c r="AJ228" a="1"/>
  <c r="AJ228" s="1"/>
  <c r="AI228" a="1"/>
  <c r="AI228" s="1"/>
  <c r="AL227" a="1"/>
  <c r="AL227" s="1"/>
  <c r="AK227" a="1"/>
  <c r="AK227" s="1"/>
  <c r="AJ227" a="1"/>
  <c r="AJ227" s="1"/>
  <c r="AI227" a="1"/>
  <c r="AI227" s="1"/>
  <c r="AL226" a="1"/>
  <c r="AL226" s="1"/>
  <c r="AK226" a="1"/>
  <c r="AK226" s="1"/>
  <c r="AJ226" a="1"/>
  <c r="AJ226" s="1"/>
  <c r="AI226" a="1"/>
  <c r="AI226" s="1"/>
  <c r="AL225" a="1"/>
  <c r="AL225" s="1"/>
  <c r="AK225" a="1"/>
  <c r="AK225" s="1"/>
  <c r="AJ225" a="1"/>
  <c r="AJ225" s="1"/>
  <c r="AI225" a="1"/>
  <c r="AI225" s="1"/>
  <c r="AL224" a="1"/>
  <c r="AL224" s="1"/>
  <c r="AK224" a="1"/>
  <c r="AK224" s="1"/>
  <c r="AJ224" a="1"/>
  <c r="AJ224" s="1"/>
  <c r="AI224" a="1"/>
  <c r="AI224" s="1"/>
  <c r="AL223" a="1"/>
  <c r="AL223"/>
  <c r="AK223" a="1"/>
  <c r="AK223" s="1"/>
  <c r="AJ223" a="1"/>
  <c r="AJ223" s="1"/>
  <c r="AI223" a="1"/>
  <c r="AI223" s="1"/>
  <c r="AL222" a="1"/>
  <c r="AL222" s="1"/>
  <c r="AK222" a="1"/>
  <c r="AK222" s="1"/>
  <c r="AJ222" a="1"/>
  <c r="AJ222" s="1"/>
  <c r="AI222" a="1"/>
  <c r="AI222" s="1"/>
  <c r="AL221" a="1"/>
  <c r="AL221" s="1"/>
  <c r="AK221" a="1"/>
  <c r="AK221"/>
  <c r="AJ221" a="1"/>
  <c r="AJ221" s="1"/>
  <c r="AI221" a="1"/>
  <c r="AI221"/>
  <c r="AL220" a="1"/>
  <c r="AL220" s="1"/>
  <c r="AK220" a="1"/>
  <c r="AK220" s="1"/>
  <c r="AJ220" a="1"/>
  <c r="AJ220" s="1"/>
  <c r="AI220" a="1"/>
  <c r="AI220" s="1"/>
  <c r="AL219" a="1"/>
  <c r="AL219" s="1"/>
  <c r="AK219" a="1"/>
  <c r="AK219" s="1"/>
  <c r="AJ219" a="1"/>
  <c r="AJ219" s="1"/>
  <c r="AI219" a="1"/>
  <c r="AI219" s="1"/>
  <c r="AL218" a="1"/>
  <c r="AL218" s="1"/>
  <c r="AK218" a="1"/>
  <c r="AK218" s="1"/>
  <c r="AJ218" a="1"/>
  <c r="AJ218" s="1"/>
  <c r="AI218" a="1"/>
  <c r="AI218" s="1"/>
  <c r="AL217" a="1"/>
  <c r="AL217" s="1"/>
  <c r="AK217" a="1"/>
  <c r="AK217" s="1"/>
  <c r="AJ217" a="1"/>
  <c r="AJ217" s="1"/>
  <c r="AI217" a="1"/>
  <c r="AI217" s="1"/>
  <c r="AL216" a="1"/>
  <c r="AL216" s="1"/>
  <c r="AK216" a="1"/>
  <c r="AK216" s="1"/>
  <c r="AJ216" a="1"/>
  <c r="AJ216" s="1"/>
  <c r="AI216" a="1"/>
  <c r="AI216" s="1"/>
  <c r="AL215" a="1"/>
  <c r="AL215" s="1"/>
  <c r="AK215" a="1"/>
  <c r="AK215" s="1"/>
  <c r="AJ215" a="1"/>
  <c r="AJ215" s="1"/>
  <c r="AI215" a="1"/>
  <c r="AI215" s="1"/>
  <c r="AL214" a="1"/>
  <c r="AL214" s="1"/>
  <c r="AK214" a="1"/>
  <c r="AK214"/>
  <c r="AJ214" a="1"/>
  <c r="AJ214" s="1"/>
  <c r="AI214" a="1"/>
  <c r="AI214" s="1"/>
  <c r="AL213" a="1"/>
  <c r="AL213" s="1"/>
  <c r="AK213" a="1"/>
  <c r="AK213" s="1"/>
  <c r="AJ213" a="1"/>
  <c r="AJ213" s="1"/>
  <c r="AI213" a="1"/>
  <c r="AI213" s="1"/>
  <c r="AL212" a="1"/>
  <c r="AL212" s="1"/>
  <c r="AK212" a="1"/>
  <c r="AK212" s="1"/>
  <c r="AJ212" a="1"/>
  <c r="AJ212" s="1"/>
  <c r="AI212" a="1"/>
  <c r="AI212"/>
  <c r="AL211" a="1"/>
  <c r="AL211" s="1"/>
  <c r="AK211" a="1"/>
  <c r="AK211" s="1"/>
  <c r="AJ211" a="1"/>
  <c r="AJ211" s="1"/>
  <c r="AI211" a="1"/>
  <c r="AI211" s="1"/>
  <c r="AL210" a="1"/>
  <c r="AL210" s="1"/>
  <c r="AK210" a="1"/>
  <c r="AK210" s="1"/>
  <c r="AJ210" a="1"/>
  <c r="AJ210" s="1"/>
  <c r="AI210" a="1"/>
  <c r="AI210" s="1"/>
  <c r="AL209" a="1"/>
  <c r="AL209" s="1"/>
  <c r="AK209" a="1"/>
  <c r="AK209" s="1"/>
  <c r="AJ209" a="1"/>
  <c r="AJ209" s="1"/>
  <c r="AI209" a="1"/>
  <c r="AI209" s="1"/>
  <c r="AL208" a="1"/>
  <c r="AL208" s="1"/>
  <c r="AK208" a="1"/>
  <c r="AK208"/>
  <c r="AJ208" a="1"/>
  <c r="AJ208" s="1"/>
  <c r="AI208" a="1"/>
  <c r="AI208" s="1"/>
  <c r="AL207" a="1"/>
  <c r="AL207"/>
  <c r="AK207" a="1"/>
  <c r="AK207" s="1"/>
  <c r="AJ207" a="1"/>
  <c r="AJ207" s="1"/>
  <c r="AI207" a="1"/>
  <c r="AI207" s="1"/>
  <c r="AL206" a="1"/>
  <c r="AL206" s="1"/>
  <c r="AK206" a="1"/>
  <c r="AK206" s="1"/>
  <c r="AJ206" a="1"/>
  <c r="AJ206"/>
  <c r="AI206" a="1"/>
  <c r="AI206" s="1"/>
  <c r="AL205" a="1"/>
  <c r="AL205"/>
  <c r="AK205" a="1"/>
  <c r="AK205" s="1"/>
  <c r="AJ205" a="1"/>
  <c r="AJ205" s="1"/>
  <c r="AI205" a="1"/>
  <c r="AI205" s="1"/>
  <c r="AL204" a="1"/>
  <c r="AL204" s="1"/>
  <c r="AK204" a="1"/>
  <c r="AK204" s="1"/>
  <c r="AJ204" a="1"/>
  <c r="AJ204" s="1"/>
  <c r="AI204" a="1"/>
  <c r="AI204" s="1"/>
  <c r="AL203" a="1"/>
  <c r="AL203" s="1"/>
  <c r="AK203" a="1"/>
  <c r="AK203" s="1"/>
  <c r="AJ203" a="1"/>
  <c r="AJ203" s="1"/>
  <c r="AI203" a="1"/>
  <c r="AI203" s="1"/>
  <c r="AL202" a="1"/>
  <c r="AL202" s="1"/>
  <c r="AK202" a="1"/>
  <c r="AK202" s="1"/>
  <c r="AJ202" a="1"/>
  <c r="AJ202" s="1"/>
  <c r="AI202" a="1"/>
  <c r="AI202" s="1"/>
  <c r="AL201" a="1"/>
  <c r="AL201" s="1"/>
  <c r="AK201" a="1"/>
  <c r="AK201" s="1"/>
  <c r="AJ201" a="1"/>
  <c r="AJ201" s="1"/>
  <c r="AI201" a="1"/>
  <c r="AI201" s="1"/>
  <c r="AL200" a="1"/>
  <c r="AL200" s="1"/>
  <c r="AK200" a="1"/>
  <c r="AK200" s="1"/>
  <c r="AJ200" a="1"/>
  <c r="AJ200" s="1"/>
  <c r="AI200" a="1"/>
  <c r="AI200"/>
  <c r="AL199" a="1"/>
  <c r="AL199" s="1"/>
  <c r="AK199" a="1"/>
  <c r="AK199"/>
  <c r="AJ199" a="1"/>
  <c r="AJ199" s="1"/>
  <c r="AI199" a="1"/>
  <c r="AI199" s="1"/>
  <c r="AL198" a="1"/>
  <c r="AL198"/>
  <c r="AK198" a="1"/>
  <c r="AK198" s="1"/>
  <c r="AJ198" a="1"/>
  <c r="AJ198" s="1"/>
  <c r="AI198" a="1"/>
  <c r="AI198" s="1"/>
  <c r="AL197" a="1"/>
  <c r="AL197" s="1"/>
  <c r="AK197" a="1"/>
  <c r="AK197" s="1"/>
  <c r="AJ197" a="1"/>
  <c r="AJ197" s="1"/>
  <c r="AI197" a="1"/>
  <c r="AI197" s="1"/>
  <c r="AL196" a="1"/>
  <c r="AL196" s="1"/>
  <c r="AK196" a="1"/>
  <c r="AK196" s="1"/>
  <c r="AJ196" a="1"/>
  <c r="AJ196" s="1"/>
  <c r="AI196" a="1"/>
  <c r="AI196" s="1"/>
  <c r="AL195" a="1"/>
  <c r="AL195" s="1"/>
  <c r="AK195" a="1"/>
  <c r="AK195" s="1"/>
  <c r="AJ195" a="1"/>
  <c r="AJ195" s="1"/>
  <c r="AI195" a="1"/>
  <c r="AI195" s="1"/>
  <c r="AL194" a="1"/>
  <c r="AL194" s="1"/>
  <c r="AK194" a="1"/>
  <c r="AK194" s="1"/>
  <c r="AJ194" a="1"/>
  <c r="AJ194"/>
  <c r="AI194" a="1"/>
  <c r="AI194" s="1"/>
  <c r="AL193" a="1"/>
  <c r="AL193" s="1"/>
  <c r="AK193" a="1"/>
  <c r="AK193" s="1"/>
  <c r="AJ193" a="1"/>
  <c r="AJ193"/>
  <c r="AI193" a="1"/>
  <c r="AI193" s="1"/>
  <c r="AL192" a="1"/>
  <c r="AL192" s="1"/>
  <c r="AK192" a="1"/>
  <c r="AK192" s="1"/>
  <c r="AJ192" a="1"/>
  <c r="AJ192" s="1"/>
  <c r="AI192" a="1"/>
  <c r="AI192" s="1"/>
  <c r="AL191" a="1"/>
  <c r="AL191" s="1"/>
  <c r="AK191" a="1"/>
  <c r="AK191" s="1"/>
  <c r="AJ191" a="1"/>
  <c r="AJ191" s="1"/>
  <c r="AI191" a="1"/>
  <c r="AI191" s="1"/>
  <c r="AL190" a="1"/>
  <c r="AL190" s="1"/>
  <c r="AK190" a="1"/>
  <c r="AK190" s="1"/>
  <c r="AJ190" a="1"/>
  <c r="AJ190" s="1"/>
  <c r="AI190" a="1"/>
  <c r="AI190"/>
  <c r="AL189" a="1"/>
  <c r="AL189" s="1"/>
  <c r="AK189" a="1"/>
  <c r="AK189" s="1"/>
  <c r="AJ189" a="1"/>
  <c r="AJ189" s="1"/>
  <c r="AI189" a="1"/>
  <c r="AI189" s="1"/>
  <c r="AL188" a="1"/>
  <c r="AL188" s="1"/>
  <c r="AK188" a="1"/>
  <c r="AK188" s="1"/>
  <c r="AJ188" a="1"/>
  <c r="AJ188" s="1"/>
  <c r="AI188" a="1"/>
  <c r="AI188" s="1"/>
  <c r="AL187" a="1"/>
  <c r="AL187" s="1"/>
  <c r="AK187" a="1"/>
  <c r="AK187" s="1"/>
  <c r="AJ187" a="1"/>
  <c r="AJ187" s="1"/>
  <c r="AI187" a="1"/>
  <c r="AI187" s="1"/>
  <c r="AL186" a="1"/>
  <c r="AL186" s="1"/>
  <c r="AK186" a="1"/>
  <c r="AK186" s="1"/>
  <c r="AJ186" a="1"/>
  <c r="AJ186" s="1"/>
  <c r="AI186" a="1"/>
  <c r="AI186" s="1"/>
  <c r="AL185" a="1"/>
  <c r="AL185" s="1"/>
  <c r="AK185" a="1"/>
  <c r="AK185" s="1"/>
  <c r="AJ185" a="1"/>
  <c r="AJ185" s="1"/>
  <c r="AI185" a="1"/>
  <c r="AI185" s="1"/>
  <c r="AL184" a="1"/>
  <c r="AL184" s="1"/>
  <c r="AK184" a="1"/>
  <c r="AK184" s="1"/>
  <c r="AJ184" a="1"/>
  <c r="AJ184" s="1"/>
  <c r="AI184" a="1"/>
  <c r="AI184" s="1"/>
  <c r="AL183" a="1"/>
  <c r="AL183" s="1"/>
  <c r="AK183" a="1"/>
  <c r="AK183" s="1"/>
  <c r="AJ183" a="1"/>
  <c r="AJ183"/>
  <c r="AI183" a="1"/>
  <c r="AI183" s="1"/>
  <c r="AL182" a="1"/>
  <c r="AL182" s="1"/>
  <c r="AK182" a="1"/>
  <c r="AK182"/>
  <c r="AJ182" a="1"/>
  <c r="AJ182" s="1"/>
  <c r="AI182" a="1"/>
  <c r="AI182"/>
  <c r="AL181" a="1"/>
  <c r="AL181" s="1"/>
  <c r="AK181" a="1"/>
  <c r="AK181" s="1"/>
  <c r="AJ181" a="1"/>
  <c r="AJ181" s="1"/>
  <c r="AI181" a="1"/>
  <c r="AI181" s="1"/>
  <c r="AL180" a="1"/>
  <c r="AL180" s="1"/>
  <c r="AK180" a="1"/>
  <c r="AK180" s="1"/>
  <c r="AJ180" a="1"/>
  <c r="AJ180" s="1"/>
  <c r="AI180" a="1"/>
  <c r="AI180"/>
  <c r="AL179" a="1"/>
  <c r="AL179" s="1"/>
  <c r="AK179" a="1"/>
  <c r="AK179" s="1"/>
  <c r="AJ179" a="1"/>
  <c r="AJ179" s="1"/>
  <c r="AI179" a="1"/>
  <c r="AI179" s="1"/>
  <c r="AL178" a="1"/>
  <c r="AL178" s="1"/>
  <c r="AK178" a="1"/>
  <c r="AK178" s="1"/>
  <c r="AJ178" a="1"/>
  <c r="AJ178" s="1"/>
  <c r="AI178" a="1"/>
  <c r="AI178" s="1"/>
  <c r="AL177" a="1"/>
  <c r="AL177" s="1"/>
  <c r="AK177" a="1"/>
  <c r="AK177" s="1"/>
  <c r="AJ177" a="1"/>
  <c r="AJ177"/>
  <c r="AI177" a="1"/>
  <c r="AI177" s="1"/>
  <c r="AL176" a="1"/>
  <c r="AL176" s="1"/>
  <c r="AK176" a="1"/>
  <c r="AK176"/>
  <c r="AJ176" a="1"/>
  <c r="AJ176" s="1"/>
  <c r="AI176" a="1"/>
  <c r="AI176" s="1"/>
  <c r="AL175" a="1"/>
  <c r="AL175" s="1"/>
  <c r="AK175" a="1"/>
  <c r="AK175" s="1"/>
  <c r="AJ175" a="1"/>
  <c r="AJ175" s="1"/>
  <c r="AI175" a="1"/>
  <c r="AI175"/>
  <c r="AL174" a="1"/>
  <c r="AL174" s="1"/>
  <c r="AK174" a="1"/>
  <c r="AK174" s="1"/>
  <c r="AJ174" a="1"/>
  <c r="AJ174"/>
  <c r="AI174" a="1"/>
  <c r="AI174" s="1"/>
  <c r="AL173" a="1"/>
  <c r="AL173" s="1"/>
  <c r="AK173" a="1"/>
  <c r="AK173" s="1"/>
  <c r="AJ173" a="1"/>
  <c r="AJ173" s="1"/>
  <c r="AI173" a="1"/>
  <c r="AI173" s="1"/>
  <c r="AL172" a="1"/>
  <c r="AL172" s="1"/>
  <c r="AK172" a="1"/>
  <c r="AK172" s="1"/>
  <c r="AJ172" a="1"/>
  <c r="AJ172" s="1"/>
  <c r="AI172" a="1"/>
  <c r="AI172" s="1"/>
  <c r="AL171" a="1"/>
  <c r="AL171" s="1"/>
  <c r="AK171" a="1"/>
  <c r="AK171" s="1"/>
  <c r="AJ171" a="1"/>
  <c r="AJ171" s="1"/>
  <c r="AI171" a="1"/>
  <c r="AI171"/>
  <c r="AL170" a="1"/>
  <c r="AL170" s="1"/>
  <c r="AK170" a="1"/>
  <c r="AK170"/>
  <c r="AJ170" a="1"/>
  <c r="AJ170" s="1"/>
  <c r="AI170" a="1"/>
  <c r="AI170" s="1"/>
  <c r="AL169" a="1"/>
  <c r="AL169" s="1"/>
  <c r="AK169" a="1"/>
  <c r="AK169"/>
  <c r="AJ169" a="1"/>
  <c r="AJ169" s="1"/>
  <c r="AI169" a="1"/>
  <c r="AI169"/>
  <c r="AL168" a="1"/>
  <c r="AL168" s="1"/>
  <c r="AK168" a="1"/>
  <c r="AK168" s="1"/>
  <c r="AJ168" a="1"/>
  <c r="AJ168" s="1"/>
  <c r="AI168" a="1"/>
  <c r="AI168" s="1"/>
  <c r="AL167" a="1"/>
  <c r="AL167" s="1"/>
  <c r="AK167" a="1"/>
  <c r="AK167" s="1"/>
  <c r="AJ167" a="1"/>
  <c r="AJ167" s="1"/>
  <c r="AI167" a="1"/>
  <c r="AI167" s="1"/>
  <c r="AL166" a="1"/>
  <c r="AL166" s="1"/>
  <c r="AK166" a="1"/>
  <c r="AK166" s="1"/>
  <c r="AJ166" a="1"/>
  <c r="AJ166" s="1"/>
  <c r="AI166" a="1"/>
  <c r="AI166" s="1"/>
  <c r="AL165" a="1"/>
  <c r="AL165" s="1"/>
  <c r="AK165" a="1"/>
  <c r="AK165" s="1"/>
  <c r="AJ165" a="1"/>
  <c r="AJ165"/>
  <c r="AI165" a="1"/>
  <c r="AI165" s="1"/>
  <c r="AL164" a="1"/>
  <c r="AL164" s="1"/>
  <c r="AK164" a="1"/>
  <c r="AK164" s="1"/>
  <c r="AJ164" a="1"/>
  <c r="AJ164" s="1"/>
  <c r="AI164" a="1"/>
  <c r="AI164" s="1"/>
  <c r="AL163" a="1"/>
  <c r="AL163" s="1"/>
  <c r="AK163" a="1"/>
  <c r="AK163" s="1"/>
  <c r="AJ163" a="1"/>
  <c r="AJ163" s="1"/>
  <c r="AI163" a="1"/>
  <c r="AI163" s="1"/>
  <c r="AL162" a="1"/>
  <c r="AL162" s="1"/>
  <c r="AK162" a="1"/>
  <c r="AK162" s="1"/>
  <c r="AJ162" a="1"/>
  <c r="AJ162" s="1"/>
  <c r="AI162" a="1"/>
  <c r="AI162"/>
  <c r="AL161" a="1"/>
  <c r="AL161" s="1"/>
  <c r="AK161" a="1"/>
  <c r="AK161" s="1"/>
  <c r="AJ161" a="1"/>
  <c r="AJ161"/>
  <c r="AI161" a="1"/>
  <c r="AI161" s="1"/>
  <c r="AL160" a="1"/>
  <c r="AL160" s="1"/>
  <c r="AK160" a="1"/>
  <c r="AK160" s="1"/>
  <c r="AJ160" a="1"/>
  <c r="AJ160" s="1"/>
  <c r="AI160" a="1"/>
  <c r="AI160" s="1"/>
  <c r="AL159" a="1"/>
  <c r="AL159" s="1"/>
  <c r="AK159" a="1"/>
  <c r="AK159" s="1"/>
  <c r="AJ159" a="1"/>
  <c r="AJ159"/>
  <c r="AI159" a="1"/>
  <c r="AI159" s="1"/>
  <c r="AL158" a="1"/>
  <c r="AL158" s="1"/>
  <c r="AK158" a="1"/>
  <c r="AK158" s="1"/>
  <c r="AJ158" a="1"/>
  <c r="AJ158" s="1"/>
  <c r="AI158" a="1"/>
  <c r="AI158" s="1"/>
  <c r="AL157" a="1"/>
  <c r="AL157" s="1"/>
  <c r="AK157" a="1"/>
  <c r="AK157" s="1"/>
  <c r="AJ157" a="1"/>
  <c r="AJ157" s="1"/>
  <c r="AI157" a="1"/>
  <c r="AI157"/>
  <c r="AL156" a="1"/>
  <c r="AL156" s="1"/>
  <c r="AK156" a="1"/>
  <c r="AK156" s="1"/>
  <c r="AJ156" a="1"/>
  <c r="AJ156" s="1"/>
  <c r="AI156" a="1"/>
  <c r="AI156" s="1"/>
  <c r="AL155" a="1"/>
  <c r="AL155" s="1"/>
  <c r="AK155" a="1"/>
  <c r="AK155" s="1"/>
  <c r="AJ155" a="1"/>
  <c r="AJ155" s="1"/>
  <c r="AI155" a="1"/>
  <c r="AI155" s="1"/>
  <c r="AL154" a="1"/>
  <c r="AL154" s="1"/>
  <c r="AK154" a="1"/>
  <c r="AK154" s="1"/>
  <c r="AJ154" a="1"/>
  <c r="AJ154" s="1"/>
  <c r="AI154" a="1"/>
  <c r="AI154" s="1"/>
  <c r="AL153" a="1"/>
  <c r="AL153" s="1"/>
  <c r="AK153" a="1"/>
  <c r="AK153" s="1"/>
  <c r="AJ153" a="1"/>
  <c r="AJ153" s="1"/>
  <c r="AI153" a="1"/>
  <c r="AI153" s="1"/>
  <c r="AL152" a="1"/>
  <c r="AL152"/>
  <c r="AK152" a="1"/>
  <c r="AK152" s="1"/>
  <c r="AJ152" a="1"/>
  <c r="AJ152" s="1"/>
  <c r="AI152" a="1"/>
  <c r="AI152"/>
  <c r="AL151" a="1"/>
  <c r="AL151" s="1"/>
  <c r="AK151" a="1"/>
  <c r="AK151" s="1"/>
  <c r="AJ151" a="1"/>
  <c r="AJ151"/>
  <c r="AI151" a="1"/>
  <c r="AI151" s="1"/>
  <c r="AL150" a="1"/>
  <c r="AL150"/>
  <c r="AK150" a="1"/>
  <c r="AK150" s="1"/>
  <c r="AJ150" a="1"/>
  <c r="AJ150" s="1"/>
  <c r="AI150" a="1"/>
  <c r="AI150" s="1"/>
  <c r="AL149" a="1"/>
  <c r="AL149" s="1"/>
  <c r="AK149" a="1"/>
  <c r="AK149" s="1"/>
  <c r="AJ149" a="1"/>
  <c r="AJ149" s="1"/>
  <c r="AI149" a="1"/>
  <c r="AI149" s="1"/>
  <c r="AL148" a="1"/>
  <c r="AL148" s="1"/>
  <c r="AK148" a="1"/>
  <c r="AK148" s="1"/>
  <c r="AJ148" a="1"/>
  <c r="AJ148" s="1"/>
  <c r="AI148" a="1"/>
  <c r="AI148" s="1"/>
  <c r="AL147" a="1"/>
  <c r="AL147" s="1"/>
  <c r="AK147" a="1"/>
  <c r="AK147" s="1"/>
  <c r="AJ147" a="1"/>
  <c r="AJ147" s="1"/>
  <c r="AI147" a="1"/>
  <c r="AI147" s="1"/>
  <c r="AL146" a="1"/>
  <c r="AL146" s="1"/>
  <c r="AK146" a="1"/>
  <c r="AK146" s="1"/>
  <c r="AJ146" a="1"/>
  <c r="AJ146"/>
  <c r="AI146" a="1"/>
  <c r="AI146" s="1"/>
  <c r="AL145" a="1"/>
  <c r="AL145" s="1"/>
  <c r="AK145" a="1"/>
  <c r="AK145" s="1"/>
  <c r="AJ145" a="1"/>
  <c r="AJ145" s="1"/>
  <c r="AI145" a="1"/>
  <c r="AI145" s="1"/>
  <c r="AL144" a="1"/>
  <c r="AL144" s="1"/>
  <c r="AK144" a="1"/>
  <c r="AK144" s="1"/>
  <c r="AJ144" a="1"/>
  <c r="AJ144" s="1"/>
  <c r="AI144" a="1"/>
  <c r="AI144" s="1"/>
  <c r="AL143" a="1"/>
  <c r="AL143" s="1"/>
  <c r="AK143" a="1"/>
  <c r="AK143" s="1"/>
  <c r="AJ143" a="1"/>
  <c r="AJ143" s="1"/>
  <c r="AI143" a="1"/>
  <c r="AI143" s="1"/>
  <c r="AL142" a="1"/>
  <c r="AL142" s="1"/>
  <c r="AK142" a="1"/>
  <c r="AK142" s="1"/>
  <c r="AJ142" a="1"/>
  <c r="AJ142" s="1"/>
  <c r="AI142" a="1"/>
  <c r="AI142"/>
  <c r="AL141" a="1"/>
  <c r="AL141" s="1"/>
  <c r="AK141" a="1"/>
  <c r="AK141" s="1"/>
  <c r="AJ141" a="1"/>
  <c r="AJ141" s="1"/>
  <c r="AI141" a="1"/>
  <c r="AI141" s="1"/>
  <c r="AL140" a="1"/>
  <c r="AL140" s="1"/>
  <c r="AK140" a="1"/>
  <c r="AK140" s="1"/>
  <c r="AJ140" a="1"/>
  <c r="AJ140" s="1"/>
  <c r="AI140" a="1"/>
  <c r="AI140" s="1"/>
  <c r="AL139" a="1"/>
  <c r="AL139" s="1"/>
  <c r="AK139" a="1"/>
  <c r="AK139" s="1"/>
  <c r="AJ139" a="1"/>
  <c r="AJ139" s="1"/>
  <c r="AI139" a="1"/>
  <c r="AI139" s="1"/>
  <c r="AL138" a="1"/>
  <c r="AL138" s="1"/>
  <c r="AK138" a="1"/>
  <c r="AK138" s="1"/>
  <c r="AJ138" a="1"/>
  <c r="AJ138" s="1"/>
  <c r="AI138" a="1"/>
  <c r="AI138" s="1"/>
  <c r="AL137" a="1"/>
  <c r="AL137"/>
  <c r="AK137" a="1"/>
  <c r="AK137" s="1"/>
  <c r="AJ137" a="1"/>
  <c r="AJ137" s="1"/>
  <c r="AI137" a="1"/>
  <c r="AI137" s="1"/>
  <c r="AL136" a="1"/>
  <c r="AL136" s="1"/>
  <c r="AK136" a="1"/>
  <c r="AK136" s="1"/>
  <c r="AJ136" a="1"/>
  <c r="AJ136" s="1"/>
  <c r="AI136" a="1"/>
  <c r="AI136"/>
  <c r="AL135" a="1"/>
  <c r="AL135" s="1"/>
  <c r="AK135" a="1"/>
  <c r="AK135" s="1"/>
  <c r="AJ135" a="1"/>
  <c r="AJ135" s="1"/>
  <c r="AI135" a="1"/>
  <c r="AI135" s="1"/>
  <c r="AL134" a="1"/>
  <c r="AL134" s="1"/>
  <c r="AK134" a="1"/>
  <c r="AK134" s="1"/>
  <c r="AJ134" a="1"/>
  <c r="AJ134" s="1"/>
  <c r="AI134" a="1"/>
  <c r="AI134" s="1"/>
  <c r="AL133" a="1"/>
  <c r="AL133" s="1"/>
  <c r="AK133" a="1"/>
  <c r="AK133" s="1"/>
  <c r="AJ133" a="1"/>
  <c r="AJ133" s="1"/>
  <c r="AI133" a="1"/>
  <c r="AI133" s="1"/>
  <c r="AL132" a="1"/>
  <c r="AL132" s="1"/>
  <c r="AK132" a="1"/>
  <c r="AK132" s="1"/>
  <c r="AJ132" a="1"/>
  <c r="AJ132" s="1"/>
  <c r="AI132" a="1"/>
  <c r="AI132"/>
  <c r="AL131" a="1"/>
  <c r="AL131" s="1"/>
  <c r="AK131" a="1"/>
  <c r="AK131" s="1"/>
  <c r="AJ131" a="1"/>
  <c r="AJ131"/>
  <c r="AI131" a="1"/>
  <c r="AI131" s="1"/>
  <c r="AL130" a="1"/>
  <c r="AL130" s="1"/>
  <c r="AK130" a="1"/>
  <c r="AK130" s="1"/>
  <c r="AJ130" a="1"/>
  <c r="AJ130" s="1"/>
  <c r="AI130" a="1"/>
  <c r="AI130" s="1"/>
  <c r="AL129" a="1"/>
  <c r="AL129" s="1"/>
  <c r="AK129" a="1"/>
  <c r="AK129" s="1"/>
  <c r="AJ129" a="1"/>
  <c r="AJ129" s="1"/>
  <c r="AI129" a="1"/>
  <c r="AI129" s="1"/>
  <c r="AL128" a="1"/>
  <c r="AL128" s="1"/>
  <c r="AK128" a="1"/>
  <c r="AK128" s="1"/>
  <c r="AJ128" a="1"/>
  <c r="AJ128" s="1"/>
  <c r="AI128" a="1"/>
  <c r="AI128" s="1"/>
  <c r="AL127" a="1"/>
  <c r="AL127" s="1"/>
  <c r="AK127" a="1"/>
  <c r="AK127" s="1"/>
  <c r="AJ127" a="1"/>
  <c r="AJ127" s="1"/>
  <c r="AI127" a="1"/>
  <c r="AI127" s="1"/>
  <c r="AL126" a="1"/>
  <c r="AL126" s="1"/>
  <c r="AK126" a="1"/>
  <c r="AK126" s="1"/>
  <c r="AJ126" a="1"/>
  <c r="AJ126" s="1"/>
  <c r="AI126" a="1"/>
  <c r="AI126" s="1"/>
  <c r="AL125" a="1"/>
  <c r="AL125" s="1"/>
  <c r="AK125" a="1"/>
  <c r="AK125" s="1"/>
  <c r="AJ125" a="1"/>
  <c r="AJ125" s="1"/>
  <c r="AI125" a="1"/>
  <c r="AI125"/>
  <c r="AL124" a="1"/>
  <c r="AL124" s="1"/>
  <c r="AK124" a="1"/>
  <c r="AK124" s="1"/>
  <c r="AJ124" a="1"/>
  <c r="AJ124" s="1"/>
  <c r="AI124" a="1"/>
  <c r="AI124" s="1"/>
  <c r="AL123" a="1"/>
  <c r="AL123" s="1"/>
  <c r="AK123" a="1"/>
  <c r="AK123" s="1"/>
  <c r="AJ123" a="1"/>
  <c r="AJ123" s="1"/>
  <c r="AI123" a="1"/>
  <c r="AI123" s="1"/>
  <c r="AL122" a="1"/>
  <c r="AL122" s="1"/>
  <c r="AK122" a="1"/>
  <c r="AK122" s="1"/>
  <c r="AJ122" a="1"/>
  <c r="AJ122" s="1"/>
  <c r="AI122" a="1"/>
  <c r="AI122" s="1"/>
  <c r="AL121" a="1"/>
  <c r="AL121" s="1"/>
  <c r="AK121" a="1"/>
  <c r="AK121" s="1"/>
  <c r="AJ121" a="1"/>
  <c r="AJ121" s="1"/>
  <c r="AI121" a="1"/>
  <c r="AI121"/>
  <c r="AL120" a="1"/>
  <c r="AL120" s="1"/>
  <c r="AK120" a="1"/>
  <c r="AK120" s="1"/>
  <c r="AJ120" a="1"/>
  <c r="AJ120" s="1"/>
  <c r="AI120" a="1"/>
  <c r="AI120" s="1"/>
  <c r="AL119" a="1"/>
  <c r="AL119" s="1"/>
  <c r="AK119" a="1"/>
  <c r="AK119" s="1"/>
  <c r="AJ119" a="1"/>
  <c r="AJ119" s="1"/>
  <c r="AI119" a="1"/>
  <c r="AI119" s="1"/>
  <c r="AL118" a="1"/>
  <c r="AL118" s="1"/>
  <c r="AK118" a="1"/>
  <c r="AK118" s="1"/>
  <c r="AJ118" a="1"/>
  <c r="AJ118"/>
  <c r="AI118" a="1"/>
  <c r="AI118" s="1"/>
  <c r="AL117" a="1"/>
  <c r="AL117" s="1"/>
  <c r="AK117" a="1"/>
  <c r="AK117"/>
  <c r="AJ117" a="1"/>
  <c r="AJ117" s="1"/>
  <c r="AI117" a="1"/>
  <c r="AI117" s="1"/>
  <c r="AL116" a="1"/>
  <c r="AL116"/>
  <c r="AK116" a="1"/>
  <c r="AK116" s="1"/>
  <c r="AJ116" a="1"/>
  <c r="AJ116" s="1"/>
  <c r="AI116" a="1"/>
  <c r="AI116"/>
  <c r="AL115" a="1"/>
  <c r="AL115" s="1"/>
  <c r="AK115" a="1"/>
  <c r="AK115" s="1"/>
  <c r="AJ115" a="1"/>
  <c r="AJ115" s="1"/>
  <c r="AI115" a="1"/>
  <c r="AI115" s="1"/>
  <c r="AL114" a="1"/>
  <c r="AL114" s="1"/>
  <c r="AK114" a="1"/>
  <c r="AK114" s="1"/>
  <c r="AJ114" a="1"/>
  <c r="AJ114" s="1"/>
  <c r="AI114" a="1"/>
  <c r="AI114" s="1"/>
  <c r="AL113" a="1"/>
  <c r="AL113" s="1"/>
  <c r="AK113" a="1"/>
  <c r="AK113" s="1"/>
  <c r="AJ113" a="1"/>
  <c r="AJ113"/>
  <c r="AI113" a="1"/>
  <c r="AI113" s="1"/>
  <c r="AL112" a="1"/>
  <c r="AL112" s="1"/>
  <c r="AK112" a="1"/>
  <c r="AK112" s="1"/>
  <c r="AJ112" a="1"/>
  <c r="AJ112" s="1"/>
  <c r="AI112" a="1"/>
  <c r="AI112" s="1"/>
  <c r="AL111" a="1"/>
  <c r="AL111" s="1"/>
  <c r="AK111" a="1"/>
  <c r="AK111"/>
  <c r="AJ111" a="1"/>
  <c r="AJ111" s="1"/>
  <c r="AI111" a="1"/>
  <c r="AI111" s="1"/>
  <c r="AL110" a="1"/>
  <c r="AL110" s="1"/>
  <c r="AK110" a="1"/>
  <c r="AK110" s="1"/>
  <c r="AJ110" a="1"/>
  <c r="AJ110" s="1"/>
  <c r="AI110" a="1"/>
  <c r="AI110"/>
  <c r="AL109" a="1"/>
  <c r="AL109" s="1"/>
  <c r="AK109" a="1"/>
  <c r="AK109" s="1"/>
  <c r="AJ109" a="1"/>
  <c r="AJ109" s="1"/>
  <c r="AI109" a="1"/>
  <c r="AI109" s="1"/>
  <c r="AL108" a="1"/>
  <c r="AL108" s="1"/>
  <c r="AK108" a="1"/>
  <c r="AK108" s="1"/>
  <c r="AJ108" a="1"/>
  <c r="AJ108" s="1"/>
  <c r="AI108" a="1"/>
  <c r="AI108" s="1"/>
  <c r="AL107" a="1"/>
  <c r="AL107" s="1"/>
  <c r="AK107" a="1"/>
  <c r="AK107" s="1"/>
  <c r="AJ107" a="1"/>
  <c r="AJ107" s="1"/>
  <c r="AI107" a="1"/>
  <c r="AI107" s="1"/>
  <c r="AL106" a="1"/>
  <c r="AL106" s="1"/>
  <c r="AK106" a="1"/>
  <c r="AK106" s="1"/>
  <c r="AJ106" a="1"/>
  <c r="AJ106" s="1"/>
  <c r="AI106" a="1"/>
  <c r="AI106" s="1"/>
  <c r="AL105" a="1"/>
  <c r="AL105" s="1"/>
  <c r="AK105" a="1"/>
  <c r="AK105" s="1"/>
  <c r="AJ105" a="1"/>
  <c r="AJ105" s="1"/>
  <c r="AI105" a="1"/>
  <c r="AI105" s="1"/>
  <c r="AL104" a="1"/>
  <c r="AL104" s="1"/>
  <c r="AK104" a="1"/>
  <c r="AK104" s="1"/>
  <c r="AJ104" a="1"/>
  <c r="AJ104" s="1"/>
  <c r="AI104" a="1"/>
  <c r="AI104" s="1"/>
  <c r="AL103" a="1"/>
  <c r="AL103" s="1"/>
  <c r="AK103" a="1"/>
  <c r="AK103" s="1"/>
  <c r="AJ103" a="1"/>
  <c r="AJ103" s="1"/>
  <c r="AI103" a="1"/>
  <c r="AI103" s="1"/>
  <c r="AL102" a="1"/>
  <c r="AL102" s="1"/>
  <c r="AK102" a="1"/>
  <c r="AK102" s="1"/>
  <c r="AJ102" a="1"/>
  <c r="AJ102" s="1"/>
  <c r="AI102" a="1"/>
  <c r="AI102" s="1"/>
  <c r="AL101" a="1"/>
  <c r="AL101" s="1"/>
  <c r="AK101" a="1"/>
  <c r="AK101" s="1"/>
  <c r="AJ101" a="1"/>
  <c r="AJ101" s="1"/>
  <c r="AI101" a="1"/>
  <c r="AI101"/>
  <c r="AL100" a="1"/>
  <c r="AL100" s="1"/>
  <c r="AK100" a="1"/>
  <c r="AK100" s="1"/>
  <c r="AJ100" a="1"/>
  <c r="AJ100" s="1"/>
  <c r="AI100" a="1"/>
  <c r="AI100" s="1"/>
  <c r="AL99" a="1"/>
  <c r="AL99" s="1"/>
  <c r="AK99" a="1"/>
  <c r="AK99" s="1"/>
  <c r="AJ99" a="1"/>
  <c r="AJ99" s="1"/>
  <c r="AI99" a="1"/>
  <c r="AI99" s="1"/>
  <c r="AL98" a="1"/>
  <c r="AL98" s="1"/>
  <c r="AK98" a="1"/>
  <c r="AK98" s="1"/>
  <c r="AJ98" a="1"/>
  <c r="AJ98"/>
  <c r="AI98" a="1"/>
  <c r="AI98" s="1"/>
  <c r="AL97" a="1"/>
  <c r="AL97" s="1"/>
  <c r="AK97" a="1"/>
  <c r="AK97" s="1"/>
  <c r="AJ97" a="1"/>
  <c r="AJ97" s="1"/>
  <c r="AI97" a="1"/>
  <c r="AI97" s="1"/>
  <c r="AL96" a="1"/>
  <c r="AL96" s="1"/>
  <c r="AK96" a="1"/>
  <c r="AK96" s="1"/>
  <c r="AJ96" a="1"/>
  <c r="AJ96"/>
  <c r="AI96" a="1"/>
  <c r="AI96" s="1"/>
  <c r="AL95" a="1"/>
  <c r="AL95" s="1"/>
  <c r="AK95" a="1"/>
  <c r="AK95" s="1"/>
  <c r="AJ95" a="1"/>
  <c r="AJ95" s="1"/>
  <c r="AI95" a="1"/>
  <c r="AI95" s="1"/>
  <c r="AL94" a="1"/>
  <c r="AL94" s="1"/>
  <c r="AK94" a="1"/>
  <c r="AK94" s="1"/>
  <c r="AJ94" a="1"/>
  <c r="AJ94"/>
  <c r="AI94" a="1"/>
  <c r="AI94" s="1"/>
  <c r="AL93" a="1"/>
  <c r="AL93" s="1"/>
  <c r="AK93" a="1"/>
  <c r="AK93" s="1"/>
  <c r="AJ93" a="1"/>
  <c r="AJ93" s="1"/>
  <c r="AI93" a="1"/>
  <c r="AI93" s="1"/>
  <c r="AL92" a="1"/>
  <c r="AL92" s="1"/>
  <c r="AK92" a="1"/>
  <c r="AK92" s="1"/>
  <c r="AJ92" a="1"/>
  <c r="AJ92" s="1"/>
  <c r="AI92" a="1"/>
  <c r="AI92" s="1"/>
  <c r="AL91" a="1"/>
  <c r="AL91" s="1"/>
  <c r="AK91" a="1"/>
  <c r="AK91" s="1"/>
  <c r="AJ91" a="1"/>
  <c r="AJ91" s="1"/>
  <c r="AI91" a="1"/>
  <c r="AI91" s="1"/>
  <c r="AL90" a="1"/>
  <c r="AL90" s="1"/>
  <c r="AK90" a="1"/>
  <c r="AK90" s="1"/>
  <c r="AJ90" a="1"/>
  <c r="AJ90" s="1"/>
  <c r="AI90" a="1"/>
  <c r="AI90" s="1"/>
  <c r="AL89" a="1"/>
  <c r="AL89" s="1"/>
  <c r="AK89" a="1"/>
  <c r="AK89" s="1"/>
  <c r="AJ89" a="1"/>
  <c r="AJ89" s="1"/>
  <c r="AI89" a="1"/>
  <c r="AI89" s="1"/>
  <c r="AL88" a="1"/>
  <c r="AL88" s="1"/>
  <c r="AK88" a="1"/>
  <c r="AK88" s="1"/>
  <c r="AJ88" a="1"/>
  <c r="AJ88" s="1"/>
  <c r="AI88" a="1"/>
  <c r="AI88" s="1"/>
  <c r="AL87" a="1"/>
  <c r="AL87" s="1"/>
  <c r="AK87" a="1"/>
  <c r="AK87" s="1"/>
  <c r="AJ87" a="1"/>
  <c r="AJ87" s="1"/>
  <c r="AI87" a="1"/>
  <c r="AI87" s="1"/>
  <c r="AL86" a="1"/>
  <c r="AL86" s="1"/>
  <c r="AK86" a="1"/>
  <c r="AK86" s="1"/>
  <c r="AJ86" a="1"/>
  <c r="AJ86" s="1"/>
  <c r="AI86" a="1"/>
  <c r="AI86" s="1"/>
  <c r="AL85" a="1"/>
  <c r="AL85" s="1"/>
  <c r="AK85" a="1"/>
  <c r="AK85" s="1"/>
  <c r="AJ85" a="1"/>
  <c r="AJ85" s="1"/>
  <c r="AI85" a="1"/>
  <c r="AI85" s="1"/>
  <c r="AL84" a="1"/>
  <c r="AL84" s="1"/>
  <c r="AK84" a="1"/>
  <c r="AK84" s="1"/>
  <c r="AJ84" a="1"/>
  <c r="AJ84" s="1"/>
  <c r="AI84" a="1"/>
  <c r="AI84" s="1"/>
  <c r="AL83" a="1"/>
  <c r="AL83" s="1"/>
  <c r="AK83" a="1"/>
  <c r="AK83" s="1"/>
  <c r="AJ83" a="1"/>
  <c r="AJ83" s="1"/>
  <c r="AI83" a="1"/>
  <c r="AI83" s="1"/>
  <c r="AL82" a="1"/>
  <c r="AL82" s="1"/>
  <c r="AK82" a="1"/>
  <c r="AK82" s="1"/>
  <c r="AJ82" a="1"/>
  <c r="AJ82" s="1"/>
  <c r="AI82" a="1"/>
  <c r="AI82" s="1"/>
  <c r="AL81" a="1"/>
  <c r="AL81" s="1"/>
  <c r="AK81" a="1"/>
  <c r="AK81" s="1"/>
  <c r="AJ81" a="1"/>
  <c r="AJ81" s="1"/>
  <c r="AI81" a="1"/>
  <c r="AI81" s="1"/>
  <c r="AL80" a="1"/>
  <c r="AL80" s="1"/>
  <c r="AK80" a="1"/>
  <c r="AK80" s="1"/>
  <c r="AJ80" a="1"/>
  <c r="AJ80" s="1"/>
  <c r="AI80" a="1"/>
  <c r="AI80"/>
  <c r="AL79" a="1"/>
  <c r="AL79" s="1"/>
  <c r="AK79" a="1"/>
  <c r="AK79" s="1"/>
  <c r="AJ79" a="1"/>
  <c r="AJ79"/>
  <c r="AI79" a="1"/>
  <c r="AI79" s="1"/>
  <c r="AL78" a="1"/>
  <c r="AL78" s="1"/>
  <c r="AK78" a="1"/>
  <c r="AK78"/>
  <c r="AJ78" a="1"/>
  <c r="AJ78" s="1"/>
  <c r="AI78" a="1"/>
  <c r="AI78" s="1"/>
  <c r="AL77" a="1"/>
  <c r="AL77"/>
  <c r="AK77" a="1"/>
  <c r="AK77" s="1"/>
  <c r="AJ77" a="1"/>
  <c r="AJ77" s="1"/>
  <c r="AI77" a="1"/>
  <c r="AI77" s="1"/>
  <c r="AL76" a="1"/>
  <c r="AL76" s="1"/>
  <c r="AK76" a="1"/>
  <c r="AK76" s="1"/>
  <c r="AJ76" a="1"/>
  <c r="AJ76" s="1"/>
  <c r="AI76" a="1"/>
  <c r="AI76" s="1"/>
  <c r="AL75" a="1"/>
  <c r="AL75" s="1"/>
  <c r="AK75" a="1"/>
  <c r="AK75" s="1"/>
  <c r="AJ75" a="1"/>
  <c r="AJ75" s="1"/>
  <c r="AI75" a="1"/>
  <c r="AI75"/>
  <c r="AL74" a="1"/>
  <c r="AL74" s="1"/>
  <c r="AK74" a="1"/>
  <c r="AK74" s="1"/>
  <c r="AJ74" a="1"/>
  <c r="AJ74" s="1"/>
  <c r="AI74" a="1"/>
  <c r="AI74" s="1"/>
  <c r="AL73" a="1"/>
  <c r="AL73" s="1"/>
  <c r="AK73" a="1"/>
  <c r="AK73" s="1"/>
  <c r="AJ73" a="1"/>
  <c r="AJ73"/>
  <c r="AI73" a="1"/>
  <c r="AI73" s="1"/>
  <c r="AL72" a="1"/>
  <c r="AL72" s="1"/>
  <c r="AK72" a="1"/>
  <c r="AK72" s="1"/>
  <c r="AJ72" a="1"/>
  <c r="AJ72" s="1"/>
  <c r="AI72" a="1"/>
  <c r="AI72" s="1"/>
  <c r="AL71" a="1"/>
  <c r="AL71" s="1"/>
  <c r="AK71" a="1"/>
  <c r="AK71" s="1"/>
  <c r="AJ71" a="1"/>
  <c r="AJ71" s="1"/>
  <c r="AI71" a="1"/>
  <c r="AI71" s="1"/>
  <c r="AL70" a="1"/>
  <c r="AL70"/>
  <c r="AK70" a="1"/>
  <c r="AK70" s="1"/>
  <c r="AJ70" a="1"/>
  <c r="AJ70"/>
  <c r="AI70" a="1"/>
  <c r="AI70" s="1"/>
  <c r="AL69" a="1"/>
  <c r="AL69" s="1"/>
  <c r="AK69" a="1"/>
  <c r="AK69" s="1"/>
  <c r="AJ69" a="1"/>
  <c r="AJ69" s="1"/>
  <c r="AI69" a="1"/>
  <c r="AI69" s="1"/>
  <c r="AL68" a="1"/>
  <c r="AL68" s="1"/>
  <c r="AK68" a="1"/>
  <c r="AK68" s="1"/>
  <c r="AJ68" a="1"/>
  <c r="AJ68" s="1"/>
  <c r="AI68" a="1"/>
  <c r="AI68" s="1"/>
  <c r="AL67" a="1"/>
  <c r="AL67" s="1"/>
  <c r="AK67" a="1"/>
  <c r="AK67" s="1"/>
  <c r="AJ67" a="1"/>
  <c r="AJ67" s="1"/>
  <c r="AI67" a="1"/>
  <c r="AI67" s="1"/>
  <c r="AL66" a="1"/>
  <c r="AL66" s="1"/>
  <c r="AK66" a="1"/>
  <c r="AK66" s="1"/>
  <c r="AJ66" a="1"/>
  <c r="AJ66" s="1"/>
  <c r="AI66" a="1"/>
  <c r="AI66"/>
  <c r="AL65" a="1"/>
  <c r="AL65" s="1"/>
  <c r="AK65" a="1"/>
  <c r="AK65" s="1"/>
  <c r="AJ65" a="1"/>
  <c r="AJ65" s="1"/>
  <c r="AI65" a="1"/>
  <c r="AI65" s="1"/>
  <c r="AL64" a="1"/>
  <c r="AL64" s="1"/>
  <c r="AK64" a="1"/>
  <c r="AK64" s="1"/>
  <c r="AJ64" a="1"/>
  <c r="AJ64" s="1"/>
  <c r="AI64" a="1"/>
  <c r="AI64" s="1"/>
  <c r="AL63" a="1"/>
  <c r="AL63" s="1"/>
  <c r="AK63" a="1"/>
  <c r="AK63" s="1"/>
  <c r="AJ63" a="1"/>
  <c r="AJ63" s="1"/>
  <c r="AI63" a="1"/>
  <c r="AI63" s="1"/>
  <c r="AL62" a="1"/>
  <c r="AL62" s="1"/>
  <c r="AK62" a="1"/>
  <c r="AK62" s="1"/>
  <c r="AJ62" a="1"/>
  <c r="AJ62" s="1"/>
  <c r="AI62" a="1"/>
  <c r="AI62" s="1"/>
  <c r="AL61" a="1"/>
  <c r="AL61"/>
  <c r="AK61" a="1"/>
  <c r="AK61" s="1"/>
  <c r="AJ61" a="1"/>
  <c r="AJ61" s="1"/>
  <c r="AI61" a="1"/>
  <c r="AI61"/>
  <c r="AL60" a="1"/>
  <c r="AL60" s="1"/>
  <c r="AK60" a="1"/>
  <c r="AK60" s="1"/>
  <c r="AJ60" a="1"/>
  <c r="AJ60" s="1"/>
  <c r="AI60" a="1"/>
  <c r="AI60" s="1"/>
  <c r="AL59" a="1"/>
  <c r="AL59" s="1"/>
  <c r="AK59" a="1"/>
  <c r="AK59" s="1"/>
  <c r="AJ59" a="1"/>
  <c r="AJ59"/>
  <c r="AI59" a="1"/>
  <c r="AI59" s="1"/>
  <c r="AL58" a="1"/>
  <c r="AL58"/>
  <c r="AK58" a="1"/>
  <c r="AK58" s="1"/>
  <c r="AJ58" a="1"/>
  <c r="AJ58" s="1"/>
  <c r="AI58" a="1"/>
  <c r="AI58" s="1"/>
  <c r="AL57" a="1"/>
  <c r="AL57" s="1"/>
  <c r="AK57" a="1"/>
  <c r="AK57" s="1"/>
  <c r="AJ57" a="1"/>
  <c r="AJ57" s="1"/>
  <c r="AI57" a="1"/>
  <c r="AI57" s="1"/>
  <c r="AL56" a="1"/>
  <c r="AL56" s="1"/>
  <c r="AK56" a="1"/>
  <c r="AK56" s="1"/>
  <c r="AJ56" a="1"/>
  <c r="AJ56" s="1"/>
  <c r="AI56" a="1"/>
  <c r="AI56" s="1"/>
  <c r="AL55" a="1"/>
  <c r="AL55" s="1"/>
  <c r="AK55" a="1"/>
  <c r="AK55" s="1"/>
  <c r="AJ55" a="1"/>
  <c r="AJ55"/>
  <c r="AI55" a="1"/>
  <c r="AI55" s="1"/>
  <c r="AL54" a="1"/>
  <c r="AL54" s="1"/>
  <c r="AK54" a="1"/>
  <c r="AK54" s="1"/>
  <c r="AJ54" a="1"/>
  <c r="AJ54" s="1"/>
  <c r="AI54" a="1"/>
  <c r="AI54" s="1"/>
  <c r="AL53" a="1"/>
  <c r="AL53" s="1"/>
  <c r="AK53" a="1"/>
  <c r="AK53" s="1"/>
  <c r="AJ53" a="1"/>
  <c r="AJ53" s="1"/>
  <c r="AI53" a="1"/>
  <c r="AI53" s="1"/>
  <c r="AL52" a="1"/>
  <c r="AL52"/>
  <c r="AK52" a="1"/>
  <c r="AK52" s="1"/>
  <c r="AJ52" a="1"/>
  <c r="AJ52" s="1"/>
  <c r="AI52" a="1"/>
  <c r="AI52" s="1"/>
  <c r="AL51" a="1"/>
  <c r="AL51" s="1"/>
  <c r="AK51" a="1"/>
  <c r="AK51" s="1"/>
  <c r="AJ51" a="1"/>
  <c r="AJ51" s="1"/>
  <c r="AI51" a="1"/>
  <c r="AI51" s="1"/>
  <c r="AL50" a="1"/>
  <c r="AL50"/>
  <c r="AK50" a="1"/>
  <c r="AK50"/>
  <c r="AJ50" a="1"/>
  <c r="AJ50"/>
  <c r="AI50" a="1"/>
  <c r="AI50"/>
  <c r="AL49" a="1"/>
  <c r="AL49"/>
  <c r="AK49" a="1"/>
  <c r="AK49" s="1"/>
  <c r="AJ49" a="1"/>
  <c r="AJ49" s="1"/>
  <c r="AI49" a="1"/>
  <c r="AI49"/>
  <c r="AL48" a="1"/>
  <c r="AL48"/>
  <c r="AK48" a="1"/>
  <c r="AK48" s="1"/>
  <c r="AJ48" a="1"/>
  <c r="AJ48" s="1"/>
  <c r="AI48" a="1"/>
  <c r="AI48"/>
  <c r="AL47" a="1"/>
  <c r="AL47"/>
  <c r="AK47" a="1"/>
  <c r="AK47"/>
  <c r="AJ47" a="1"/>
  <c r="AJ47" s="1"/>
  <c r="AI47" a="1"/>
  <c r="AI47" s="1"/>
  <c r="AL46" a="1"/>
  <c r="AL46" s="1"/>
  <c r="AK46" a="1"/>
  <c r="AK46"/>
  <c r="AJ46" a="1"/>
  <c r="AJ46" s="1"/>
  <c r="AI46" a="1"/>
  <c r="AI46" s="1"/>
  <c r="AL45" a="1"/>
  <c r="AL45" s="1"/>
  <c r="AK45" a="1"/>
  <c r="AK45" s="1"/>
  <c r="AJ45" a="1"/>
  <c r="AJ45" s="1"/>
  <c r="AI45" a="1"/>
  <c r="AI45" s="1"/>
  <c r="AL44" a="1"/>
  <c r="AL44"/>
  <c r="AK44" a="1"/>
  <c r="AK44"/>
  <c r="AJ44" a="1"/>
  <c r="AJ44"/>
  <c r="AI44" a="1"/>
  <c r="AI44" s="1"/>
  <c r="AL43" a="1"/>
  <c r="AL43" s="1"/>
  <c r="AK43" a="1"/>
  <c r="AK43" s="1"/>
  <c r="AJ43" a="1"/>
  <c r="AJ43" s="1"/>
  <c r="AI43" a="1"/>
  <c r="AI43" s="1"/>
  <c r="AL42" a="1"/>
  <c r="AL42" s="1"/>
  <c r="AK42" a="1"/>
  <c r="AK42" s="1"/>
  <c r="AJ42" a="1"/>
  <c r="AJ42" s="1"/>
  <c r="AI42" a="1"/>
  <c r="AI42" s="1"/>
  <c r="AL41" a="1"/>
  <c r="AL41" s="1"/>
  <c r="AK41" a="1"/>
  <c r="AK41" s="1"/>
  <c r="AJ41" a="1"/>
  <c r="AJ41" s="1"/>
  <c r="AI41" a="1"/>
  <c r="AI41" s="1"/>
  <c r="AL40" a="1"/>
  <c r="AL40" s="1"/>
  <c r="AK40" a="1"/>
  <c r="AK40" s="1"/>
  <c r="AJ40" a="1"/>
  <c r="AJ40" s="1"/>
  <c r="AI40" a="1"/>
  <c r="AI40" s="1"/>
  <c r="AL39" a="1"/>
  <c r="AL39" s="1"/>
  <c r="AK39" a="1"/>
  <c r="AK39" s="1"/>
  <c r="AJ39" a="1"/>
  <c r="AJ39" s="1"/>
  <c r="AI39" a="1"/>
  <c r="AI39" s="1"/>
  <c r="AL38" a="1"/>
  <c r="AL38" s="1"/>
  <c r="AK38" a="1"/>
  <c r="AK38" s="1"/>
  <c r="AJ38" a="1"/>
  <c r="AJ38" s="1"/>
  <c r="AI38" a="1"/>
  <c r="AI38" s="1"/>
  <c r="AL37" a="1"/>
  <c r="AL37" s="1"/>
  <c r="AK37" a="1"/>
  <c r="AK37" s="1"/>
  <c r="AJ37" a="1"/>
  <c r="AJ37" s="1"/>
  <c r="AI37" a="1"/>
  <c r="AI37" s="1"/>
  <c r="AL36" a="1"/>
  <c r="AL36" s="1"/>
  <c r="AK36" a="1"/>
  <c r="AK36" s="1"/>
  <c r="AJ36" a="1"/>
  <c r="AJ36" s="1"/>
  <c r="AI36" a="1"/>
  <c r="AI36" s="1"/>
  <c r="AL35" a="1"/>
  <c r="AL35" s="1"/>
  <c r="AK35" a="1"/>
  <c r="AK35"/>
  <c r="AJ35" a="1"/>
  <c r="AJ35" s="1"/>
  <c r="AI35" a="1"/>
  <c r="AI35" s="1"/>
  <c r="AL34" a="1"/>
  <c r="AL34" s="1"/>
  <c r="AK34" a="1"/>
  <c r="AK34" s="1"/>
  <c r="AJ34" a="1"/>
  <c r="AJ34"/>
  <c r="AI34" a="1"/>
  <c r="AI34" s="1"/>
  <c r="AL33" a="1"/>
  <c r="AL33" s="1"/>
  <c r="AK33" a="1"/>
  <c r="AK33" s="1"/>
  <c r="AJ33" a="1"/>
  <c r="AJ33" s="1"/>
  <c r="AI33" a="1"/>
  <c r="AI33" s="1"/>
  <c r="AL32" a="1"/>
  <c r="AL32" s="1"/>
  <c r="AK32" a="1"/>
  <c r="AK32" s="1"/>
  <c r="AJ32" a="1"/>
  <c r="AJ32"/>
  <c r="AI32" a="1"/>
  <c r="AI32" s="1"/>
  <c r="AL31" a="1"/>
  <c r="AL31" s="1"/>
  <c r="AK31" a="1"/>
  <c r="AK31"/>
  <c r="AJ31" a="1"/>
  <c r="AJ31"/>
  <c r="AI31" a="1"/>
  <c r="AI31" s="1"/>
  <c r="AL30" a="1"/>
  <c r="AL30" s="1"/>
  <c r="AK30" a="1"/>
  <c r="AK30" s="1"/>
  <c r="AJ30" a="1"/>
  <c r="AJ30" s="1"/>
  <c r="AI30" a="1"/>
  <c r="AI30" s="1"/>
  <c r="AL29" a="1"/>
  <c r="AL29" s="1"/>
  <c r="AK29" a="1"/>
  <c r="AK29" s="1"/>
  <c r="AJ29" a="1"/>
  <c r="AJ29"/>
  <c r="AI29" a="1"/>
  <c r="AI29" s="1"/>
  <c r="AL28" a="1"/>
  <c r="AL28"/>
  <c r="AK28" a="1"/>
  <c r="AK28" s="1"/>
  <c r="AJ28" a="1"/>
  <c r="AJ28" s="1"/>
  <c r="AI28" a="1"/>
  <c r="AI28" s="1"/>
  <c r="AL27" a="1"/>
  <c r="AL27" s="1"/>
  <c r="AK27" a="1"/>
  <c r="AK27" s="1"/>
  <c r="AJ27" a="1"/>
  <c r="AJ27"/>
  <c r="AI27" a="1"/>
  <c r="AI27" s="1"/>
  <c r="AL26" a="1"/>
  <c r="AL26" s="1"/>
  <c r="AK26" a="1"/>
  <c r="AK26" s="1"/>
  <c r="AJ26" a="1"/>
  <c r="AJ26" s="1"/>
  <c r="AI26" a="1"/>
  <c r="AI26" s="1"/>
  <c r="AL25" a="1"/>
  <c r="AL25" s="1"/>
  <c r="AK25" a="1"/>
  <c r="AK25" s="1"/>
  <c r="AJ25" a="1"/>
  <c r="AJ25"/>
  <c r="AI25" a="1"/>
  <c r="AI25"/>
  <c r="AL24" a="1"/>
  <c r="AL24" s="1"/>
  <c r="AK24" a="1"/>
  <c r="AK24" s="1"/>
  <c r="AJ24" a="1"/>
  <c r="AJ24"/>
  <c r="AI24" a="1"/>
  <c r="AI24"/>
  <c r="AL23" a="1"/>
  <c r="AL23" s="1"/>
  <c r="AK23" a="1"/>
  <c r="AK23"/>
  <c r="AJ23" a="1"/>
  <c r="AJ23" s="1"/>
  <c r="AI23" a="1"/>
  <c r="AI23" s="1"/>
  <c r="AL22" a="1"/>
  <c r="AL22" s="1"/>
  <c r="AK22" a="1"/>
  <c r="AK22" s="1"/>
  <c r="AJ22" a="1"/>
  <c r="AJ22" s="1"/>
  <c r="AI22" a="1"/>
  <c r="AI22"/>
  <c r="AL21" a="1"/>
  <c r="AL21" s="1"/>
  <c r="AK21" a="1"/>
  <c r="AK21" s="1"/>
  <c r="AJ21" a="1"/>
  <c r="AJ21" s="1"/>
  <c r="AI21" a="1"/>
  <c r="AI21" s="1"/>
  <c r="AL20" a="1"/>
  <c r="AL20" s="1"/>
  <c r="AK20" a="1"/>
  <c r="AK20" s="1"/>
  <c r="AJ20" a="1"/>
  <c r="AJ20"/>
  <c r="AI20" a="1"/>
  <c r="AI20" s="1"/>
  <c r="AL19" a="1"/>
  <c r="AL19" s="1"/>
  <c r="AK19" a="1"/>
  <c r="AK19" s="1"/>
  <c r="AJ19" a="1"/>
  <c r="AJ19"/>
  <c r="AI19" a="1"/>
  <c r="AI19"/>
  <c r="AL18" a="1"/>
  <c r="AL18" s="1"/>
  <c r="AK18" a="1"/>
  <c r="AK18" s="1"/>
  <c r="AJ18" a="1"/>
  <c r="AJ18" s="1"/>
  <c r="AI18" a="1"/>
  <c r="AI18" s="1"/>
  <c r="AL17" a="1"/>
  <c r="AL17" s="1"/>
  <c r="AK17" a="1"/>
  <c r="AK17" s="1"/>
  <c r="AJ17" a="1"/>
  <c r="AJ17"/>
  <c r="AI17" a="1"/>
  <c r="AI17" s="1"/>
  <c r="AL16" a="1"/>
  <c r="AL16" s="1"/>
  <c r="AK16" a="1"/>
  <c r="AK16" s="1"/>
  <c r="AJ16" a="1"/>
  <c r="AJ16" s="1"/>
  <c r="AI16" a="1"/>
  <c r="AI16" s="1"/>
  <c r="AL15" a="1"/>
  <c r="AL15" s="1"/>
  <c r="AK15" a="1"/>
  <c r="AK15" s="1"/>
  <c r="AJ15" a="1"/>
  <c r="AJ15" s="1"/>
  <c r="AI15" a="1"/>
  <c r="AI15" s="1"/>
  <c r="AL14" a="1"/>
  <c r="AL14" s="1"/>
  <c r="AK14" a="1"/>
  <c r="AK14" s="1"/>
  <c r="AJ14" a="1"/>
  <c r="AJ14" s="1"/>
  <c r="AI14" a="1"/>
  <c r="AI14" s="1"/>
  <c r="AL13" a="1"/>
  <c r="AL13" s="1"/>
  <c r="AK13" a="1"/>
  <c r="AK13" s="1"/>
  <c r="AJ13" a="1"/>
  <c r="AJ13" s="1"/>
  <c r="AI13" a="1"/>
  <c r="AI13" s="1"/>
  <c r="AL12" a="1"/>
  <c r="AL12" s="1"/>
  <c r="AK12" a="1"/>
  <c r="AK12" s="1"/>
  <c r="AJ12" a="1"/>
  <c r="AJ12" s="1"/>
  <c r="AI12" a="1"/>
  <c r="AI12" s="1"/>
  <c r="AL11" a="1"/>
  <c r="AL11" s="1"/>
  <c r="AK11" a="1"/>
  <c r="AK11" s="1"/>
  <c r="AJ11" a="1"/>
  <c r="AJ11" s="1"/>
  <c r="AI11" a="1"/>
  <c r="AI11"/>
  <c r="AL10" a="1"/>
  <c r="AL10" s="1"/>
  <c r="AK10" a="1"/>
  <c r="AK10" s="1"/>
  <c r="AJ10" a="1"/>
  <c r="AJ10" s="1"/>
  <c r="AI10" a="1"/>
  <c r="AI10" s="1"/>
  <c r="AL9" a="1"/>
  <c r="AL9" s="1"/>
  <c r="AK9" a="1"/>
  <c r="AK9" s="1"/>
  <c r="AJ9" a="1"/>
  <c r="AJ9" s="1"/>
  <c r="AI9" a="1"/>
  <c r="AI9" s="1"/>
  <c r="AL8" a="1"/>
  <c r="AL8" s="1"/>
  <c r="AK8" a="1"/>
  <c r="AK8" s="1"/>
  <c r="AJ8" a="1"/>
  <c r="AJ8" s="1"/>
  <c r="AI8" a="1"/>
  <c r="AI8" s="1"/>
  <c r="AL7" a="1"/>
  <c r="AL7" s="1"/>
  <c r="AK7" a="1"/>
  <c r="AK7" s="1"/>
  <c r="AJ7" a="1"/>
  <c r="AJ7" s="1"/>
  <c r="AI7" a="1"/>
  <c r="AI7" s="1"/>
  <c r="AL6" a="1"/>
  <c r="AL6" s="1"/>
  <c r="AK6" a="1"/>
  <c r="AK6" s="1"/>
  <c r="AJ6" a="1"/>
  <c r="AJ6"/>
  <c r="AI6" a="1"/>
  <c r="AI6"/>
  <c r="AL5" a="1"/>
  <c r="AL5"/>
  <c r="AK5" a="1"/>
  <c r="AK5"/>
  <c r="AJ5" a="1"/>
  <c r="AJ5" s="1"/>
  <c r="AI5" a="1"/>
  <c r="AI5" s="1"/>
  <c r="AL4" a="1"/>
  <c r="AL4" s="1"/>
  <c r="AK4" a="1"/>
  <c r="AK4" s="1"/>
  <c r="AJ4" a="1"/>
  <c r="AJ4"/>
  <c r="AI4" a="1"/>
  <c r="AI4" s="1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4"/>
  <c r="CP5" l="1" a="1"/>
  <c r="CP5" s="1"/>
  <c r="CG4" a="1"/>
  <c r="CG4" s="1"/>
  <c r="DC4" a="1"/>
  <c r="DC4" s="1"/>
  <c r="CY4" a="1"/>
  <c r="CY4" s="1"/>
  <c r="CU4" a="1"/>
  <c r="CU4" s="1"/>
  <c r="CQ4" a="1"/>
  <c r="CQ4" s="1"/>
  <c r="CM4" a="1"/>
  <c r="CM4" s="1"/>
  <c r="CI4" a="1"/>
  <c r="CI4" s="1"/>
  <c r="CH5" a="1"/>
  <c r="CH5" s="1"/>
  <c r="CL5" a="1"/>
  <c r="CL5" s="1"/>
  <c r="DC5" a="1"/>
  <c r="DC5" s="1"/>
  <c r="CY5" a="1"/>
  <c r="CY5" s="1"/>
  <c r="CU5" a="1"/>
  <c r="CU5" s="1"/>
  <c r="CQ5" a="1"/>
  <c r="CQ5" s="1"/>
  <c r="CM5" a="1"/>
  <c r="CM5" s="1"/>
  <c r="CF4" a="1"/>
  <c r="CF4" s="1"/>
  <c r="DD4" a="1"/>
  <c r="DD4" s="1"/>
  <c r="CZ4" a="1"/>
  <c r="CZ4" s="1"/>
  <c r="CV4" a="1"/>
  <c r="CV4" s="1"/>
  <c r="CR4" a="1"/>
  <c r="CR4" s="1"/>
  <c r="CN4" a="1"/>
  <c r="CN4" s="1"/>
  <c r="CJ4" a="1"/>
  <c r="CJ4" s="1"/>
  <c r="CG5" a="1"/>
  <c r="CG5" s="1"/>
  <c r="CG11" s="1" a="1"/>
  <c r="CG11" s="1"/>
  <c r="CK5" a="1"/>
  <c r="CK5" s="1"/>
  <c r="DD5" a="1"/>
  <c r="DD5" s="1"/>
  <c r="CZ5" a="1"/>
  <c r="CZ5" s="1"/>
  <c r="CV5" a="1"/>
  <c r="CV5" s="1"/>
  <c r="CR5" a="1"/>
  <c r="CR5" s="1"/>
  <c r="CN5" a="1"/>
  <c r="CN5" s="1"/>
  <c r="DE4" a="1"/>
  <c r="DE4" s="1"/>
  <c r="DA4" a="1"/>
  <c r="DA4" s="1"/>
  <c r="CW4" a="1"/>
  <c r="CW4" s="1"/>
  <c r="CS4" a="1"/>
  <c r="CS4" s="1"/>
  <c r="CO4" a="1"/>
  <c r="CO4" s="1"/>
  <c r="CK4" a="1"/>
  <c r="CK4" s="1"/>
  <c r="CQ11" s="1" a="1"/>
  <c r="CQ11" s="1"/>
  <c r="CF5" a="1"/>
  <c r="CF5" s="1"/>
  <c r="CJ5" a="1"/>
  <c r="CJ5" s="1"/>
  <c r="DE5" a="1"/>
  <c r="DE5" s="1"/>
  <c r="DA5" a="1"/>
  <c r="DA5" s="1"/>
  <c r="CW5" a="1"/>
  <c r="CW5" s="1"/>
  <c r="CS5" a="1"/>
  <c r="CS5" s="1"/>
  <c r="DC11" s="1" a="1"/>
  <c r="DC11" s="1"/>
  <c r="CO5" a="1"/>
  <c r="CO5" s="1"/>
  <c r="DF4" a="1"/>
  <c r="DF4" s="1"/>
  <c r="DB4" a="1"/>
  <c r="DB4" s="1"/>
  <c r="CX4" a="1"/>
  <c r="CX4" s="1"/>
  <c r="CT4" a="1"/>
  <c r="CT4" s="1"/>
  <c r="CP4" a="1"/>
  <c r="CP4" s="1"/>
  <c r="CV11" s="1" a="1"/>
  <c r="CV11" s="1"/>
  <c r="CL4" a="1"/>
  <c r="CL4" s="1"/>
  <c r="CH4" a="1"/>
  <c r="CH4" s="1"/>
  <c r="CH11" s="1" a="1"/>
  <c r="CH11" s="1"/>
  <c r="CI5" a="1"/>
  <c r="CI5" s="1"/>
  <c r="DF5" a="1"/>
  <c r="DF5" s="1"/>
  <c r="DB5" a="1"/>
  <c r="DB5" s="1"/>
  <c r="CX5" a="1"/>
  <c r="CX5" s="1"/>
  <c r="CT5" a="1"/>
  <c r="CT5" s="1"/>
  <c r="CR11" s="1" a="1"/>
  <c r="CR11" s="1"/>
  <c r="CP11" a="1"/>
  <c r="CP11" s="1"/>
  <c r="CZ11" a="1"/>
  <c r="CZ11" s="1"/>
  <c r="DB11" a="1"/>
  <c r="DB11" s="1"/>
  <c r="CK11" a="1"/>
  <c r="CK11" s="1"/>
  <c r="CJ11" a="1"/>
  <c r="CJ11" s="1"/>
  <c r="E13" i="12"/>
  <c r="F13"/>
  <c r="G13"/>
  <c r="H13"/>
  <c r="I13"/>
  <c r="J13"/>
  <c r="K13"/>
  <c r="E14"/>
  <c r="F14"/>
  <c r="G14"/>
  <c r="H14"/>
  <c r="I14"/>
  <c r="J14"/>
  <c r="K14"/>
  <c r="E15"/>
  <c r="F15"/>
  <c r="G15"/>
  <c r="H15"/>
  <c r="I15"/>
  <c r="J15"/>
  <c r="K15"/>
  <c r="E16"/>
  <c r="F16"/>
  <c r="G16"/>
  <c r="H16"/>
  <c r="I16"/>
  <c r="J16"/>
  <c r="K16"/>
  <c r="E17"/>
  <c r="F17"/>
  <c r="G17"/>
  <c r="H17"/>
  <c r="I17"/>
  <c r="J17"/>
  <c r="K17"/>
  <c r="E18"/>
  <c r="F18"/>
  <c r="G18"/>
  <c r="H18"/>
  <c r="I18"/>
  <c r="J18"/>
  <c r="K18"/>
  <c r="E19"/>
  <c r="F19"/>
  <c r="G19"/>
  <c r="H19"/>
  <c r="I19"/>
  <c r="J19"/>
  <c r="K19"/>
  <c r="E20"/>
  <c r="F20"/>
  <c r="G20"/>
  <c r="H20"/>
  <c r="I20"/>
  <c r="J20"/>
  <c r="K20"/>
  <c r="E21"/>
  <c r="F21"/>
  <c r="G21"/>
  <c r="H21"/>
  <c r="I21"/>
  <c r="J21"/>
  <c r="K21"/>
  <c r="E22"/>
  <c r="F22"/>
  <c r="G22"/>
  <c r="H22"/>
  <c r="I22"/>
  <c r="J22"/>
  <c r="K22"/>
  <c r="E23"/>
  <c r="F23"/>
  <c r="G23"/>
  <c r="H23"/>
  <c r="I23"/>
  <c r="J23"/>
  <c r="K23"/>
  <c r="E24"/>
  <c r="F24"/>
  <c r="G24"/>
  <c r="H24"/>
  <c r="I24"/>
  <c r="J24"/>
  <c r="K24"/>
  <c r="E25"/>
  <c r="F25"/>
  <c r="G25"/>
  <c r="H25"/>
  <c r="I25"/>
  <c r="J25"/>
  <c r="K25"/>
  <c r="E26"/>
  <c r="F26"/>
  <c r="G26"/>
  <c r="H26"/>
  <c r="I26"/>
  <c r="J26"/>
  <c r="K26"/>
  <c r="E27"/>
  <c r="F27"/>
  <c r="G27"/>
  <c r="H27"/>
  <c r="I27"/>
  <c r="J27"/>
  <c r="K27"/>
  <c r="E28"/>
  <c r="F28"/>
  <c r="G28"/>
  <c r="H28"/>
  <c r="I28"/>
  <c r="J28"/>
  <c r="K28"/>
  <c r="E29"/>
  <c r="F29"/>
  <c r="G29"/>
  <c r="H29"/>
  <c r="I29"/>
  <c r="J29"/>
  <c r="K29"/>
  <c r="E30"/>
  <c r="F30"/>
  <c r="G30"/>
  <c r="H30"/>
  <c r="I30"/>
  <c r="J30"/>
  <c r="K30"/>
  <c r="E31"/>
  <c r="F31"/>
  <c r="G31"/>
  <c r="H31"/>
  <c r="I31"/>
  <c r="J31"/>
  <c r="K31"/>
  <c r="E32"/>
  <c r="F32"/>
  <c r="G32"/>
  <c r="H32"/>
  <c r="I32"/>
  <c r="J32"/>
  <c r="K32"/>
  <c r="E33"/>
  <c r="F33"/>
  <c r="G33"/>
  <c r="H33"/>
  <c r="I33"/>
  <c r="J33"/>
  <c r="K33"/>
  <c r="E34"/>
  <c r="F34"/>
  <c r="G34"/>
  <c r="H34"/>
  <c r="I34"/>
  <c r="J34"/>
  <c r="K34"/>
  <c r="E35"/>
  <c r="F35"/>
  <c r="G35"/>
  <c r="H35"/>
  <c r="I35"/>
  <c r="J35"/>
  <c r="K35"/>
  <c r="E36"/>
  <c r="F36"/>
  <c r="G36"/>
  <c r="H36"/>
  <c r="I36"/>
  <c r="J36"/>
  <c r="K36"/>
  <c r="E37"/>
  <c r="F37"/>
  <c r="G37"/>
  <c r="H37"/>
  <c r="I37"/>
  <c r="J37"/>
  <c r="K37"/>
  <c r="E38"/>
  <c r="F38"/>
  <c r="G38"/>
  <c r="H38"/>
  <c r="I38"/>
  <c r="J38"/>
  <c r="K38"/>
  <c r="E39"/>
  <c r="F39"/>
  <c r="G39"/>
  <c r="H39"/>
  <c r="I39"/>
  <c r="J39"/>
  <c r="K39"/>
  <c r="E40"/>
  <c r="F40"/>
  <c r="G40"/>
  <c r="H40"/>
  <c r="I40"/>
  <c r="J40"/>
  <c r="K40"/>
  <c r="E41"/>
  <c r="F41"/>
  <c r="G41"/>
  <c r="H41"/>
  <c r="I41"/>
  <c r="J41"/>
  <c r="K41"/>
  <c r="E42"/>
  <c r="F42"/>
  <c r="G42"/>
  <c r="H42"/>
  <c r="I42"/>
  <c r="J42"/>
  <c r="K42"/>
  <c r="E43"/>
  <c r="F43"/>
  <c r="G43"/>
  <c r="H43"/>
  <c r="I43"/>
  <c r="J43"/>
  <c r="K43"/>
  <c r="E44"/>
  <c r="F44"/>
  <c r="G44"/>
  <c r="H44"/>
  <c r="I44"/>
  <c r="J44"/>
  <c r="K44"/>
  <c r="E45"/>
  <c r="F45"/>
  <c r="G45"/>
  <c r="H45"/>
  <c r="I45"/>
  <c r="J45"/>
  <c r="K45"/>
  <c r="E46"/>
  <c r="F46"/>
  <c r="G46"/>
  <c r="H46"/>
  <c r="I46"/>
  <c r="J46"/>
  <c r="K46"/>
  <c r="E47"/>
  <c r="F47"/>
  <c r="G47"/>
  <c r="H47"/>
  <c r="I47"/>
  <c r="J47"/>
  <c r="K47"/>
  <c r="E48"/>
  <c r="F48"/>
  <c r="G48"/>
  <c r="H48"/>
  <c r="I48"/>
  <c r="J48"/>
  <c r="K48"/>
  <c r="E49"/>
  <c r="F49"/>
  <c r="G49"/>
  <c r="H49"/>
  <c r="I49"/>
  <c r="J49"/>
  <c r="K49"/>
  <c r="E50"/>
  <c r="F50"/>
  <c r="G50"/>
  <c r="H50"/>
  <c r="I50"/>
  <c r="J50"/>
  <c r="K50"/>
  <c r="E51"/>
  <c r="F51"/>
  <c r="G51"/>
  <c r="H51"/>
  <c r="I51"/>
  <c r="J51"/>
  <c r="K51"/>
  <c r="E52"/>
  <c r="F52"/>
  <c r="G52"/>
  <c r="H52"/>
  <c r="I52"/>
  <c r="J52"/>
  <c r="K52"/>
  <c r="E53"/>
  <c r="F53"/>
  <c r="G53"/>
  <c r="H53"/>
  <c r="I53"/>
  <c r="J53"/>
  <c r="K53"/>
  <c r="E54"/>
  <c r="F54"/>
  <c r="G54"/>
  <c r="H54"/>
  <c r="I54"/>
  <c r="J54"/>
  <c r="K54"/>
  <c r="E55"/>
  <c r="F55"/>
  <c r="G55"/>
  <c r="H55"/>
  <c r="I55"/>
  <c r="J55"/>
  <c r="K55"/>
  <c r="E56"/>
  <c r="F56"/>
  <c r="G56"/>
  <c r="H56"/>
  <c r="I56"/>
  <c r="J56"/>
  <c r="K56"/>
  <c r="E57"/>
  <c r="F57"/>
  <c r="G57"/>
  <c r="H57"/>
  <c r="I57"/>
  <c r="J57"/>
  <c r="K57"/>
  <c r="E58"/>
  <c r="F58"/>
  <c r="G58"/>
  <c r="H58"/>
  <c r="I58"/>
  <c r="J58"/>
  <c r="K58"/>
  <c r="E59"/>
  <c r="F59"/>
  <c r="G59"/>
  <c r="H59"/>
  <c r="I59"/>
  <c r="J59"/>
  <c r="K59"/>
  <c r="E60"/>
  <c r="F60"/>
  <c r="G60"/>
  <c r="H60"/>
  <c r="I60"/>
  <c r="J60"/>
  <c r="K60"/>
  <c r="E61"/>
  <c r="F61"/>
  <c r="G61"/>
  <c r="H61"/>
  <c r="I61"/>
  <c r="J61"/>
  <c r="K61"/>
  <c r="E62"/>
  <c r="F62"/>
  <c r="G62"/>
  <c r="H62"/>
  <c r="I62"/>
  <c r="J62"/>
  <c r="K62"/>
  <c r="E63"/>
  <c r="F63"/>
  <c r="G63"/>
  <c r="H63"/>
  <c r="I63"/>
  <c r="J63"/>
  <c r="K63"/>
  <c r="E64"/>
  <c r="F64"/>
  <c r="G64"/>
  <c r="H64"/>
  <c r="I64"/>
  <c r="J64"/>
  <c r="K64"/>
  <c r="E65"/>
  <c r="F65"/>
  <c r="G65"/>
  <c r="H65"/>
  <c r="I65"/>
  <c r="J65"/>
  <c r="K65"/>
  <c r="E66"/>
  <c r="F66"/>
  <c r="G66"/>
  <c r="H66"/>
  <c r="I66"/>
  <c r="J66"/>
  <c r="K66"/>
  <c r="E67"/>
  <c r="F67"/>
  <c r="G67"/>
  <c r="H67"/>
  <c r="I67"/>
  <c r="J67"/>
  <c r="K67"/>
  <c r="E68"/>
  <c r="F68"/>
  <c r="G68"/>
  <c r="H68"/>
  <c r="I68"/>
  <c r="J68"/>
  <c r="K68"/>
  <c r="E69"/>
  <c r="F69"/>
  <c r="G69"/>
  <c r="H69"/>
  <c r="I69"/>
  <c r="J69"/>
  <c r="K69"/>
  <c r="E70"/>
  <c r="F70"/>
  <c r="G70"/>
  <c r="H70"/>
  <c r="I70"/>
  <c r="J70"/>
  <c r="K70"/>
  <c r="E71"/>
  <c r="F71"/>
  <c r="G71"/>
  <c r="H71"/>
  <c r="I71"/>
  <c r="J71"/>
  <c r="K71"/>
  <c r="E72"/>
  <c r="F72"/>
  <c r="G72"/>
  <c r="H72"/>
  <c r="I72"/>
  <c r="J72"/>
  <c r="K72"/>
  <c r="E73"/>
  <c r="F73"/>
  <c r="G73"/>
  <c r="H73"/>
  <c r="I73"/>
  <c r="J73"/>
  <c r="K73"/>
  <c r="E74"/>
  <c r="F74"/>
  <c r="G74"/>
  <c r="H74"/>
  <c r="I74"/>
  <c r="J74"/>
  <c r="K74"/>
  <c r="E75"/>
  <c r="F75"/>
  <c r="G75"/>
  <c r="H75"/>
  <c r="I75"/>
  <c r="J75"/>
  <c r="K75"/>
  <c r="E76"/>
  <c r="F76"/>
  <c r="G76"/>
  <c r="H76"/>
  <c r="I76"/>
  <c r="J76"/>
  <c r="K76"/>
  <c r="E77"/>
  <c r="F77"/>
  <c r="G77"/>
  <c r="H77"/>
  <c r="I77"/>
  <c r="J77"/>
  <c r="K77"/>
  <c r="E78"/>
  <c r="F78"/>
  <c r="G78"/>
  <c r="H78"/>
  <c r="I78"/>
  <c r="J78"/>
  <c r="K78"/>
  <c r="E79"/>
  <c r="F79"/>
  <c r="G79"/>
  <c r="H79"/>
  <c r="I79"/>
  <c r="J79"/>
  <c r="K79"/>
  <c r="E80"/>
  <c r="F80"/>
  <c r="G80"/>
  <c r="H80"/>
  <c r="I80"/>
  <c r="J80"/>
  <c r="K80"/>
  <c r="E81"/>
  <c r="F81"/>
  <c r="G81"/>
  <c r="H81"/>
  <c r="I81"/>
  <c r="J81"/>
  <c r="K81"/>
  <c r="E82"/>
  <c r="F82"/>
  <c r="G82"/>
  <c r="H82"/>
  <c r="I82"/>
  <c r="J82"/>
  <c r="K82"/>
  <c r="E83"/>
  <c r="F83"/>
  <c r="G83"/>
  <c r="H83"/>
  <c r="I83"/>
  <c r="J83"/>
  <c r="K83"/>
  <c r="E84"/>
  <c r="F84"/>
  <c r="G84"/>
  <c r="H84"/>
  <c r="I84"/>
  <c r="J84"/>
  <c r="K84"/>
  <c r="E85"/>
  <c r="F85"/>
  <c r="G85"/>
  <c r="H85"/>
  <c r="I85"/>
  <c r="J85"/>
  <c r="K85"/>
  <c r="E86"/>
  <c r="F86"/>
  <c r="G86"/>
  <c r="H86"/>
  <c r="I86"/>
  <c r="J86"/>
  <c r="K86"/>
  <c r="E87"/>
  <c r="F87"/>
  <c r="G87"/>
  <c r="H87"/>
  <c r="I87"/>
  <c r="J87"/>
  <c r="K87"/>
  <c r="E88"/>
  <c r="F88"/>
  <c r="G88"/>
  <c r="H88"/>
  <c r="I88"/>
  <c r="J88"/>
  <c r="K88"/>
  <c r="E89"/>
  <c r="F89"/>
  <c r="G89"/>
  <c r="H89"/>
  <c r="I89"/>
  <c r="J89"/>
  <c r="K89"/>
  <c r="E90"/>
  <c r="F90"/>
  <c r="G90"/>
  <c r="H90"/>
  <c r="I90"/>
  <c r="J90"/>
  <c r="K90"/>
  <c r="E91"/>
  <c r="F91"/>
  <c r="G91"/>
  <c r="H91"/>
  <c r="I91"/>
  <c r="J91"/>
  <c r="K91"/>
  <c r="E92"/>
  <c r="F92"/>
  <c r="G92"/>
  <c r="H92"/>
  <c r="I92"/>
  <c r="J92"/>
  <c r="K92"/>
  <c r="E93"/>
  <c r="F93"/>
  <c r="G93"/>
  <c r="H93"/>
  <c r="I93"/>
  <c r="J93"/>
  <c r="K93"/>
  <c r="E94"/>
  <c r="F94"/>
  <c r="G94"/>
  <c r="H94"/>
  <c r="I94"/>
  <c r="J94"/>
  <c r="K94"/>
  <c r="E95"/>
  <c r="F95"/>
  <c r="G95"/>
  <c r="H95"/>
  <c r="I95"/>
  <c r="J95"/>
  <c r="K95"/>
  <c r="E96"/>
  <c r="F96"/>
  <c r="G96"/>
  <c r="H96"/>
  <c r="I96"/>
  <c r="J96"/>
  <c r="K96"/>
  <c r="E97"/>
  <c r="F97"/>
  <c r="G97"/>
  <c r="H97"/>
  <c r="I97"/>
  <c r="J97"/>
  <c r="K97"/>
  <c r="E98"/>
  <c r="F98"/>
  <c r="G98"/>
  <c r="H98"/>
  <c r="I98"/>
  <c r="J98"/>
  <c r="K98"/>
  <c r="E99"/>
  <c r="F99"/>
  <c r="G99"/>
  <c r="H99"/>
  <c r="I99"/>
  <c r="J99"/>
  <c r="K99"/>
  <c r="E100"/>
  <c r="F100"/>
  <c r="G100"/>
  <c r="H100"/>
  <c r="I100"/>
  <c r="J100"/>
  <c r="K100"/>
  <c r="E101"/>
  <c r="F101"/>
  <c r="G101"/>
  <c r="H101"/>
  <c r="I101"/>
  <c r="J101"/>
  <c r="K101"/>
  <c r="E102"/>
  <c r="F102"/>
  <c r="G102"/>
  <c r="H102"/>
  <c r="I102"/>
  <c r="J102"/>
  <c r="K102"/>
  <c r="E103"/>
  <c r="F103"/>
  <c r="G103"/>
  <c r="H103"/>
  <c r="I103"/>
  <c r="J103"/>
  <c r="K103"/>
  <c r="E104"/>
  <c r="F104"/>
  <c r="G104"/>
  <c r="H104"/>
  <c r="I104"/>
  <c r="J104"/>
  <c r="K104"/>
  <c r="E105"/>
  <c r="F105"/>
  <c r="G105"/>
  <c r="H105"/>
  <c r="I105"/>
  <c r="J105"/>
  <c r="K105"/>
  <c r="E106"/>
  <c r="F106"/>
  <c r="G106"/>
  <c r="H106"/>
  <c r="I106"/>
  <c r="J106"/>
  <c r="K106"/>
  <c r="E107"/>
  <c r="F107"/>
  <c r="G107"/>
  <c r="H107"/>
  <c r="I107"/>
  <c r="J107"/>
  <c r="K107"/>
  <c r="E108"/>
  <c r="F108"/>
  <c r="G108"/>
  <c r="H108"/>
  <c r="I108"/>
  <c r="J108"/>
  <c r="K108"/>
  <c r="E109"/>
  <c r="F109"/>
  <c r="G109"/>
  <c r="H109"/>
  <c r="I109"/>
  <c r="J109"/>
  <c r="K109"/>
  <c r="E110"/>
  <c r="F110"/>
  <c r="G110"/>
  <c r="H110"/>
  <c r="I110"/>
  <c r="J110"/>
  <c r="K110"/>
  <c r="E111"/>
  <c r="F111"/>
  <c r="G111"/>
  <c r="H111"/>
  <c r="I111"/>
  <c r="J111"/>
  <c r="K111"/>
  <c r="E112"/>
  <c r="F112"/>
  <c r="G112"/>
  <c r="H112"/>
  <c r="I112"/>
  <c r="J112"/>
  <c r="K112"/>
  <c r="E113"/>
  <c r="F113"/>
  <c r="G113"/>
  <c r="H113"/>
  <c r="I113"/>
  <c r="J113"/>
  <c r="K113"/>
  <c r="E114"/>
  <c r="F114"/>
  <c r="G114"/>
  <c r="H114"/>
  <c r="I114"/>
  <c r="J114"/>
  <c r="K114"/>
  <c r="E115"/>
  <c r="F115"/>
  <c r="G115"/>
  <c r="H115"/>
  <c r="I115"/>
  <c r="J115"/>
  <c r="K115"/>
  <c r="E116"/>
  <c r="F116"/>
  <c r="G116"/>
  <c r="H116"/>
  <c r="I116"/>
  <c r="J116"/>
  <c r="K116"/>
  <c r="E117"/>
  <c r="F117"/>
  <c r="G117"/>
  <c r="H117"/>
  <c r="I117"/>
  <c r="J117"/>
  <c r="K117"/>
  <c r="E118"/>
  <c r="F118"/>
  <c r="G118"/>
  <c r="H118"/>
  <c r="I118"/>
  <c r="J118"/>
  <c r="K118"/>
  <c r="E119"/>
  <c r="F119"/>
  <c r="G119"/>
  <c r="H119"/>
  <c r="I119"/>
  <c r="J119"/>
  <c r="K119"/>
  <c r="E120"/>
  <c r="F120"/>
  <c r="G120"/>
  <c r="H120"/>
  <c r="I120"/>
  <c r="J120"/>
  <c r="K120"/>
  <c r="E121"/>
  <c r="F121"/>
  <c r="G121"/>
  <c r="H121"/>
  <c r="I121"/>
  <c r="J121"/>
  <c r="K121"/>
  <c r="E122"/>
  <c r="F122"/>
  <c r="G122"/>
  <c r="H122"/>
  <c r="I122"/>
  <c r="J122"/>
  <c r="K122"/>
  <c r="E123"/>
  <c r="F123"/>
  <c r="G123"/>
  <c r="H123"/>
  <c r="I123"/>
  <c r="J123"/>
  <c r="K123"/>
  <c r="E124"/>
  <c r="F124"/>
  <c r="G124"/>
  <c r="H124"/>
  <c r="I124"/>
  <c r="J124"/>
  <c r="K124"/>
  <c r="E125"/>
  <c r="F125"/>
  <c r="G125"/>
  <c r="H125"/>
  <c r="I125"/>
  <c r="J125"/>
  <c r="K125"/>
  <c r="E126"/>
  <c r="F126"/>
  <c r="G126"/>
  <c r="H126"/>
  <c r="I126"/>
  <c r="J126"/>
  <c r="K126"/>
  <c r="E127"/>
  <c r="F127"/>
  <c r="G127"/>
  <c r="H127"/>
  <c r="I127"/>
  <c r="J127"/>
  <c r="K127"/>
  <c r="E128"/>
  <c r="F128"/>
  <c r="G128"/>
  <c r="H128"/>
  <c r="I128"/>
  <c r="J128"/>
  <c r="K128"/>
  <c r="E129"/>
  <c r="F129"/>
  <c r="G129"/>
  <c r="H129"/>
  <c r="I129"/>
  <c r="J129"/>
  <c r="K129"/>
  <c r="E130"/>
  <c r="F130"/>
  <c r="G130"/>
  <c r="H130"/>
  <c r="I130"/>
  <c r="J130"/>
  <c r="K130"/>
  <c r="E131"/>
  <c r="F131"/>
  <c r="G131"/>
  <c r="H131"/>
  <c r="I131"/>
  <c r="J131"/>
  <c r="K131"/>
  <c r="E132"/>
  <c r="F132"/>
  <c r="G132"/>
  <c r="H132"/>
  <c r="I132"/>
  <c r="J132"/>
  <c r="K132"/>
  <c r="E133"/>
  <c r="F133"/>
  <c r="G133"/>
  <c r="H133"/>
  <c r="I133"/>
  <c r="J133"/>
  <c r="K133"/>
  <c r="E134"/>
  <c r="F134"/>
  <c r="G134"/>
  <c r="H134"/>
  <c r="I134"/>
  <c r="J134"/>
  <c r="K134"/>
  <c r="E135"/>
  <c r="F135"/>
  <c r="G135"/>
  <c r="H135"/>
  <c r="I135"/>
  <c r="J135"/>
  <c r="K135"/>
  <c r="E136"/>
  <c r="F136"/>
  <c r="G136"/>
  <c r="H136"/>
  <c r="I136"/>
  <c r="J136"/>
  <c r="K136"/>
  <c r="E137"/>
  <c r="F137"/>
  <c r="G137"/>
  <c r="H137"/>
  <c r="I137"/>
  <c r="J137"/>
  <c r="K137"/>
  <c r="E138"/>
  <c r="F138"/>
  <c r="G138"/>
  <c r="H138"/>
  <c r="I138"/>
  <c r="J138"/>
  <c r="K138"/>
  <c r="E139"/>
  <c r="F139"/>
  <c r="G139"/>
  <c r="H139"/>
  <c r="I139"/>
  <c r="J139"/>
  <c r="K139"/>
  <c r="E140"/>
  <c r="F140"/>
  <c r="G140"/>
  <c r="H140"/>
  <c r="I140"/>
  <c r="J140"/>
  <c r="K140"/>
  <c r="E141"/>
  <c r="F141"/>
  <c r="G141"/>
  <c r="H141"/>
  <c r="I141"/>
  <c r="J141"/>
  <c r="K141"/>
  <c r="E142"/>
  <c r="F142"/>
  <c r="G142"/>
  <c r="H142"/>
  <c r="I142"/>
  <c r="J142"/>
  <c r="K142"/>
  <c r="E143"/>
  <c r="F143"/>
  <c r="G143"/>
  <c r="H143"/>
  <c r="I143"/>
  <c r="J143"/>
  <c r="K143"/>
  <c r="E144"/>
  <c r="F144"/>
  <c r="G144"/>
  <c r="H144"/>
  <c r="I144"/>
  <c r="J144"/>
  <c r="K144"/>
  <c r="E145"/>
  <c r="F145"/>
  <c r="G145"/>
  <c r="H145"/>
  <c r="I145"/>
  <c r="J145"/>
  <c r="K145"/>
  <c r="E146"/>
  <c r="F146"/>
  <c r="G146"/>
  <c r="H146"/>
  <c r="I146"/>
  <c r="J146"/>
  <c r="K146"/>
  <c r="E147"/>
  <c r="F147"/>
  <c r="G147"/>
  <c r="H147"/>
  <c r="I147"/>
  <c r="J147"/>
  <c r="K147"/>
  <c r="E148"/>
  <c r="F148"/>
  <c r="G148"/>
  <c r="H148"/>
  <c r="I148"/>
  <c r="J148"/>
  <c r="K148"/>
  <c r="E149"/>
  <c r="F149"/>
  <c r="G149"/>
  <c r="H149"/>
  <c r="I149"/>
  <c r="J149"/>
  <c r="K149"/>
  <c r="E150"/>
  <c r="F150"/>
  <c r="G150"/>
  <c r="H150"/>
  <c r="I150"/>
  <c r="J150"/>
  <c r="K150"/>
  <c r="E151"/>
  <c r="F151"/>
  <c r="G151"/>
  <c r="H151"/>
  <c r="I151"/>
  <c r="J151"/>
  <c r="K151"/>
  <c r="E152"/>
  <c r="F152"/>
  <c r="G152"/>
  <c r="H152"/>
  <c r="I152"/>
  <c r="J152"/>
  <c r="K152"/>
  <c r="E153"/>
  <c r="F153"/>
  <c r="G153"/>
  <c r="H153"/>
  <c r="I153"/>
  <c r="J153"/>
  <c r="K153"/>
  <c r="E154"/>
  <c r="F154"/>
  <c r="G154"/>
  <c r="H154"/>
  <c r="I154"/>
  <c r="J154"/>
  <c r="K154"/>
  <c r="E155"/>
  <c r="F155"/>
  <c r="G155"/>
  <c r="H155"/>
  <c r="I155"/>
  <c r="J155"/>
  <c r="K155"/>
  <c r="E156"/>
  <c r="F156"/>
  <c r="G156"/>
  <c r="H156"/>
  <c r="I156"/>
  <c r="J156"/>
  <c r="K156"/>
  <c r="E157"/>
  <c r="F157"/>
  <c r="G157"/>
  <c r="H157"/>
  <c r="I157"/>
  <c r="J157"/>
  <c r="K157"/>
  <c r="E158"/>
  <c r="F158"/>
  <c r="G158"/>
  <c r="H158"/>
  <c r="I158"/>
  <c r="J158"/>
  <c r="K158"/>
  <c r="E159"/>
  <c r="F159"/>
  <c r="G159"/>
  <c r="H159"/>
  <c r="I159"/>
  <c r="J159"/>
  <c r="K159"/>
  <c r="E160"/>
  <c r="F160"/>
  <c r="G160"/>
  <c r="H160"/>
  <c r="I160"/>
  <c r="J160"/>
  <c r="K160"/>
  <c r="E161"/>
  <c r="F161"/>
  <c r="G161"/>
  <c r="H161"/>
  <c r="I161"/>
  <c r="J161"/>
  <c r="K161"/>
  <c r="E162"/>
  <c r="F162"/>
  <c r="G162"/>
  <c r="H162"/>
  <c r="I162"/>
  <c r="J162"/>
  <c r="K162"/>
  <c r="E163"/>
  <c r="F163"/>
  <c r="G163"/>
  <c r="H163"/>
  <c r="I163"/>
  <c r="J163"/>
  <c r="K163"/>
  <c r="E164"/>
  <c r="F164"/>
  <c r="G164"/>
  <c r="H164"/>
  <c r="I164"/>
  <c r="J164"/>
  <c r="K164"/>
  <c r="E165"/>
  <c r="F165"/>
  <c r="G165"/>
  <c r="H165"/>
  <c r="I165"/>
  <c r="J165"/>
  <c r="K165"/>
  <c r="E166"/>
  <c r="F166"/>
  <c r="G166"/>
  <c r="H166"/>
  <c r="I166"/>
  <c r="J166"/>
  <c r="K166"/>
  <c r="E167"/>
  <c r="F167"/>
  <c r="G167"/>
  <c r="H167"/>
  <c r="I167"/>
  <c r="J167"/>
  <c r="K167"/>
  <c r="E168"/>
  <c r="F168"/>
  <c r="G168"/>
  <c r="H168"/>
  <c r="I168"/>
  <c r="J168"/>
  <c r="K168"/>
  <c r="E169"/>
  <c r="F169"/>
  <c r="G169"/>
  <c r="H169"/>
  <c r="I169"/>
  <c r="J169"/>
  <c r="K169"/>
  <c r="E170"/>
  <c r="F170"/>
  <c r="G170"/>
  <c r="H170"/>
  <c r="I170"/>
  <c r="J170"/>
  <c r="K170"/>
  <c r="E171"/>
  <c r="F171"/>
  <c r="G171"/>
  <c r="H171"/>
  <c r="I171"/>
  <c r="J171"/>
  <c r="K171"/>
  <c r="E172"/>
  <c r="F172"/>
  <c r="G172"/>
  <c r="H172"/>
  <c r="I172"/>
  <c r="J172"/>
  <c r="K172"/>
  <c r="E173"/>
  <c r="F173"/>
  <c r="G173"/>
  <c r="H173"/>
  <c r="I173"/>
  <c r="J173"/>
  <c r="K173"/>
  <c r="E174"/>
  <c r="F174"/>
  <c r="G174"/>
  <c r="H174"/>
  <c r="I174"/>
  <c r="J174"/>
  <c r="K174"/>
  <c r="E175"/>
  <c r="F175"/>
  <c r="G175"/>
  <c r="H175"/>
  <c r="I175"/>
  <c r="J175"/>
  <c r="K175"/>
  <c r="E176"/>
  <c r="F176"/>
  <c r="G176"/>
  <c r="H176"/>
  <c r="I176"/>
  <c r="J176"/>
  <c r="K176"/>
  <c r="E177"/>
  <c r="F177"/>
  <c r="G177"/>
  <c r="H177"/>
  <c r="I177"/>
  <c r="J177"/>
  <c r="K177"/>
  <c r="E178"/>
  <c r="F178"/>
  <c r="G178"/>
  <c r="H178"/>
  <c r="I178"/>
  <c r="J178"/>
  <c r="K178"/>
  <c r="E179"/>
  <c r="F179"/>
  <c r="G179"/>
  <c r="H179"/>
  <c r="I179"/>
  <c r="J179"/>
  <c r="K179"/>
  <c r="E180"/>
  <c r="F180"/>
  <c r="G180"/>
  <c r="H180"/>
  <c r="I180"/>
  <c r="J180"/>
  <c r="K180"/>
  <c r="E181"/>
  <c r="F181"/>
  <c r="G181"/>
  <c r="H181"/>
  <c r="I181"/>
  <c r="J181"/>
  <c r="K181"/>
  <c r="E182"/>
  <c r="F182"/>
  <c r="G182"/>
  <c r="H182"/>
  <c r="I182"/>
  <c r="J182"/>
  <c r="K182"/>
  <c r="E183"/>
  <c r="F183"/>
  <c r="G183"/>
  <c r="H183"/>
  <c r="I183"/>
  <c r="J183"/>
  <c r="K183"/>
  <c r="E184"/>
  <c r="F184"/>
  <c r="G184"/>
  <c r="H184"/>
  <c r="I184"/>
  <c r="J184"/>
  <c r="K184"/>
  <c r="E185"/>
  <c r="F185"/>
  <c r="G185"/>
  <c r="H185"/>
  <c r="I185"/>
  <c r="J185"/>
  <c r="K185"/>
  <c r="E186"/>
  <c r="F186"/>
  <c r="G186"/>
  <c r="H186"/>
  <c r="I186"/>
  <c r="J186"/>
  <c r="K186"/>
  <c r="E187"/>
  <c r="F187"/>
  <c r="G187"/>
  <c r="H187"/>
  <c r="I187"/>
  <c r="J187"/>
  <c r="K187"/>
  <c r="E188"/>
  <c r="F188"/>
  <c r="G188"/>
  <c r="H188"/>
  <c r="I188"/>
  <c r="J188"/>
  <c r="K188"/>
  <c r="E189"/>
  <c r="F189"/>
  <c r="G189"/>
  <c r="H189"/>
  <c r="I189"/>
  <c r="J189"/>
  <c r="K189"/>
  <c r="E190"/>
  <c r="F190"/>
  <c r="G190"/>
  <c r="H190"/>
  <c r="I190"/>
  <c r="J190"/>
  <c r="K190"/>
  <c r="E191"/>
  <c r="F191"/>
  <c r="G191"/>
  <c r="H191"/>
  <c r="I191"/>
  <c r="J191"/>
  <c r="K191"/>
  <c r="E192"/>
  <c r="F192"/>
  <c r="G192"/>
  <c r="H192"/>
  <c r="I192"/>
  <c r="J192"/>
  <c r="K192"/>
  <c r="E193"/>
  <c r="F193"/>
  <c r="G193"/>
  <c r="H193"/>
  <c r="I193"/>
  <c r="J193"/>
  <c r="K193"/>
  <c r="E194"/>
  <c r="F194"/>
  <c r="G194"/>
  <c r="H194"/>
  <c r="I194"/>
  <c r="J194"/>
  <c r="K194"/>
  <c r="E195"/>
  <c r="F195"/>
  <c r="G195"/>
  <c r="H195"/>
  <c r="I195"/>
  <c r="J195"/>
  <c r="K195"/>
  <c r="E196"/>
  <c r="F196"/>
  <c r="G196"/>
  <c r="H196"/>
  <c r="I196"/>
  <c r="J196"/>
  <c r="K196"/>
  <c r="E197"/>
  <c r="F197"/>
  <c r="G197"/>
  <c r="H197"/>
  <c r="I197"/>
  <c r="J197"/>
  <c r="K197"/>
  <c r="E198"/>
  <c r="F198"/>
  <c r="G198"/>
  <c r="H198"/>
  <c r="I198"/>
  <c r="J198"/>
  <c r="K198"/>
  <c r="E199"/>
  <c r="F199"/>
  <c r="G199"/>
  <c r="H199"/>
  <c r="I199"/>
  <c r="J199"/>
  <c r="K199"/>
  <c r="E200"/>
  <c r="F200"/>
  <c r="G200"/>
  <c r="H200"/>
  <c r="I200"/>
  <c r="J200"/>
  <c r="K200"/>
  <c r="E201"/>
  <c r="F201"/>
  <c r="G201"/>
  <c r="H201"/>
  <c r="I201"/>
  <c r="J201"/>
  <c r="K201"/>
  <c r="E202"/>
  <c r="F202"/>
  <c r="G202"/>
  <c r="H202"/>
  <c r="I202"/>
  <c r="J202"/>
  <c r="K202"/>
  <c r="E203"/>
  <c r="F203"/>
  <c r="G203"/>
  <c r="H203"/>
  <c r="I203"/>
  <c r="J203"/>
  <c r="K203"/>
  <c r="E204"/>
  <c r="F204"/>
  <c r="G204"/>
  <c r="H204"/>
  <c r="I204"/>
  <c r="J204"/>
  <c r="K204"/>
  <c r="E205"/>
  <c r="F205"/>
  <c r="G205"/>
  <c r="H205"/>
  <c r="I205"/>
  <c r="J205"/>
  <c r="K205"/>
  <c r="E206"/>
  <c r="F206"/>
  <c r="G206"/>
  <c r="H206"/>
  <c r="I206"/>
  <c r="J206"/>
  <c r="K206"/>
  <c r="E207"/>
  <c r="F207"/>
  <c r="G207"/>
  <c r="H207"/>
  <c r="I207"/>
  <c r="J207"/>
  <c r="K207"/>
  <c r="E208"/>
  <c r="F208"/>
  <c r="G208"/>
  <c r="H208"/>
  <c r="I208"/>
  <c r="J208"/>
  <c r="K208"/>
  <c r="E209"/>
  <c r="F209"/>
  <c r="G209"/>
  <c r="H209"/>
  <c r="I209"/>
  <c r="J209"/>
  <c r="K209"/>
  <c r="E210"/>
  <c r="F210"/>
  <c r="G210"/>
  <c r="H210"/>
  <c r="I210"/>
  <c r="J210"/>
  <c r="K210"/>
  <c r="E211"/>
  <c r="F211"/>
  <c r="G211"/>
  <c r="H211"/>
  <c r="I211"/>
  <c r="J211"/>
  <c r="K211"/>
  <c r="E212"/>
  <c r="F212"/>
  <c r="G212"/>
  <c r="H212"/>
  <c r="I212"/>
  <c r="J212"/>
  <c r="K212"/>
  <c r="E213"/>
  <c r="F213"/>
  <c r="G213"/>
  <c r="H213"/>
  <c r="I213"/>
  <c r="J213"/>
  <c r="K213"/>
  <c r="E214"/>
  <c r="F214"/>
  <c r="G214"/>
  <c r="H214"/>
  <c r="I214"/>
  <c r="J214"/>
  <c r="K214"/>
  <c r="E215"/>
  <c r="F215"/>
  <c r="G215"/>
  <c r="H215"/>
  <c r="I215"/>
  <c r="J215"/>
  <c r="K215"/>
  <c r="E216"/>
  <c r="F216"/>
  <c r="G216"/>
  <c r="H216"/>
  <c r="I216"/>
  <c r="J216"/>
  <c r="K216"/>
  <c r="E217"/>
  <c r="F217"/>
  <c r="G217"/>
  <c r="H217"/>
  <c r="I217"/>
  <c r="J217"/>
  <c r="K217"/>
  <c r="E218"/>
  <c r="F218"/>
  <c r="G218"/>
  <c r="H218"/>
  <c r="I218"/>
  <c r="J218"/>
  <c r="K218"/>
  <c r="E219"/>
  <c r="F219"/>
  <c r="G219"/>
  <c r="H219"/>
  <c r="I219"/>
  <c r="J219"/>
  <c r="K219"/>
  <c r="E220"/>
  <c r="F220"/>
  <c r="G220"/>
  <c r="H220"/>
  <c r="I220"/>
  <c r="J220"/>
  <c r="K220"/>
  <c r="E221"/>
  <c r="F221"/>
  <c r="G221"/>
  <c r="H221"/>
  <c r="I221"/>
  <c r="J221"/>
  <c r="K221"/>
  <c r="E222"/>
  <c r="F222"/>
  <c r="G222"/>
  <c r="H222"/>
  <c r="I222"/>
  <c r="J222"/>
  <c r="K222"/>
  <c r="E223"/>
  <c r="F223"/>
  <c r="G223"/>
  <c r="H223"/>
  <c r="I223"/>
  <c r="J223"/>
  <c r="K223"/>
  <c r="E224"/>
  <c r="F224"/>
  <c r="G224"/>
  <c r="H224"/>
  <c r="I224"/>
  <c r="J224"/>
  <c r="K224"/>
  <c r="E225"/>
  <c r="F225"/>
  <c r="G225"/>
  <c r="H225"/>
  <c r="I225"/>
  <c r="J225"/>
  <c r="K225"/>
  <c r="E226"/>
  <c r="F226"/>
  <c r="G226"/>
  <c r="H226"/>
  <c r="I226"/>
  <c r="J226"/>
  <c r="K226"/>
  <c r="E227"/>
  <c r="F227"/>
  <c r="G227"/>
  <c r="H227"/>
  <c r="I227"/>
  <c r="J227"/>
  <c r="K227"/>
  <c r="E228"/>
  <c r="F228"/>
  <c r="G228"/>
  <c r="H228"/>
  <c r="I228"/>
  <c r="J228"/>
  <c r="K228"/>
  <c r="E229"/>
  <c r="F229"/>
  <c r="G229"/>
  <c r="H229"/>
  <c r="I229"/>
  <c r="J229"/>
  <c r="K229"/>
  <c r="E230"/>
  <c r="F230"/>
  <c r="G230"/>
  <c r="H230"/>
  <c r="I230"/>
  <c r="J230"/>
  <c r="K230"/>
  <c r="E231"/>
  <c r="F231"/>
  <c r="G231"/>
  <c r="H231"/>
  <c r="I231"/>
  <c r="J231"/>
  <c r="K231"/>
  <c r="E232"/>
  <c r="F232"/>
  <c r="G232"/>
  <c r="H232"/>
  <c r="I232"/>
  <c r="J232"/>
  <c r="K232"/>
  <c r="E233"/>
  <c r="F233"/>
  <c r="G233"/>
  <c r="H233"/>
  <c r="I233"/>
  <c r="J233"/>
  <c r="K233"/>
  <c r="E234"/>
  <c r="F234"/>
  <c r="G234"/>
  <c r="H234"/>
  <c r="I234"/>
  <c r="J234"/>
  <c r="K234"/>
  <c r="E235"/>
  <c r="F235"/>
  <c r="G235"/>
  <c r="H235"/>
  <c r="I235"/>
  <c r="J235"/>
  <c r="K235"/>
  <c r="E236"/>
  <c r="F236"/>
  <c r="G236"/>
  <c r="H236"/>
  <c r="I236"/>
  <c r="J236"/>
  <c r="K236"/>
  <c r="E237"/>
  <c r="F237"/>
  <c r="G237"/>
  <c r="H237"/>
  <c r="I237"/>
  <c r="J237"/>
  <c r="K237"/>
  <c r="E238"/>
  <c r="F238"/>
  <c r="G238"/>
  <c r="H238"/>
  <c r="I238"/>
  <c r="J238"/>
  <c r="K238"/>
  <c r="E239"/>
  <c r="F239"/>
  <c r="G239"/>
  <c r="H239"/>
  <c r="I239"/>
  <c r="J239"/>
  <c r="K239"/>
  <c r="E240"/>
  <c r="F240"/>
  <c r="G240"/>
  <c r="H240"/>
  <c r="I240"/>
  <c r="J240"/>
  <c r="K240"/>
  <c r="E241"/>
  <c r="F241"/>
  <c r="G241"/>
  <c r="H241"/>
  <c r="I241"/>
  <c r="J241"/>
  <c r="K241"/>
  <c r="E242"/>
  <c r="F242"/>
  <c r="G242"/>
  <c r="H242"/>
  <c r="I242"/>
  <c r="J242"/>
  <c r="K242"/>
  <c r="E243"/>
  <c r="F243"/>
  <c r="G243"/>
  <c r="H243"/>
  <c r="I243"/>
  <c r="J243"/>
  <c r="K243"/>
  <c r="E244"/>
  <c r="F244"/>
  <c r="G244"/>
  <c r="H244"/>
  <c r="I244"/>
  <c r="J244"/>
  <c r="K244"/>
  <c r="E245"/>
  <c r="F245"/>
  <c r="G245"/>
  <c r="H245"/>
  <c r="I245"/>
  <c r="J245"/>
  <c r="K245"/>
  <c r="E246"/>
  <c r="F246"/>
  <c r="G246"/>
  <c r="H246"/>
  <c r="I246"/>
  <c r="J246"/>
  <c r="K246"/>
  <c r="E247"/>
  <c r="F247"/>
  <c r="G247"/>
  <c r="H247"/>
  <c r="I247"/>
  <c r="J247"/>
  <c r="K247"/>
  <c r="E248"/>
  <c r="F248"/>
  <c r="G248"/>
  <c r="H248"/>
  <c r="I248"/>
  <c r="J248"/>
  <c r="K248"/>
  <c r="E249"/>
  <c r="F249"/>
  <c r="G249"/>
  <c r="H249"/>
  <c r="I249"/>
  <c r="J249"/>
  <c r="K249"/>
  <c r="E250"/>
  <c r="F250"/>
  <c r="G250"/>
  <c r="H250"/>
  <c r="I250"/>
  <c r="J250"/>
  <c r="K250"/>
  <c r="E251"/>
  <c r="F251"/>
  <c r="G251"/>
  <c r="H251"/>
  <c r="I251"/>
  <c r="J251"/>
  <c r="K251"/>
  <c r="E252"/>
  <c r="F252"/>
  <c r="G252"/>
  <c r="H252"/>
  <c r="I252"/>
  <c r="J252"/>
  <c r="K252"/>
  <c r="E253"/>
  <c r="F253"/>
  <c r="G253"/>
  <c r="H253"/>
  <c r="I253"/>
  <c r="J253"/>
  <c r="K253"/>
  <c r="E254"/>
  <c r="F254"/>
  <c r="G254"/>
  <c r="H254"/>
  <c r="I254"/>
  <c r="J254"/>
  <c r="K254"/>
  <c r="E255"/>
  <c r="F255"/>
  <c r="G255"/>
  <c r="H255"/>
  <c r="I255"/>
  <c r="J255"/>
  <c r="K255"/>
  <c r="E256"/>
  <c r="F256"/>
  <c r="G256"/>
  <c r="H256"/>
  <c r="I256"/>
  <c r="J256"/>
  <c r="K256"/>
  <c r="E257"/>
  <c r="F257"/>
  <c r="G257"/>
  <c r="H257"/>
  <c r="I257"/>
  <c r="J257"/>
  <c r="K257"/>
  <c r="E258"/>
  <c r="F258"/>
  <c r="G258"/>
  <c r="H258"/>
  <c r="I258"/>
  <c r="J258"/>
  <c r="K258"/>
  <c r="E259"/>
  <c r="F259"/>
  <c r="G259"/>
  <c r="H259"/>
  <c r="I259"/>
  <c r="J259"/>
  <c r="K259"/>
  <c r="E260"/>
  <c r="F260"/>
  <c r="G260"/>
  <c r="H260"/>
  <c r="I260"/>
  <c r="J260"/>
  <c r="K260"/>
  <c r="E261"/>
  <c r="F261"/>
  <c r="G261"/>
  <c r="H261"/>
  <c r="I261"/>
  <c r="J261"/>
  <c r="K261"/>
  <c r="E262"/>
  <c r="F262"/>
  <c r="G262"/>
  <c r="H262"/>
  <c r="I262"/>
  <c r="J262"/>
  <c r="K262"/>
  <c r="E263"/>
  <c r="F263"/>
  <c r="G263"/>
  <c r="H263"/>
  <c r="I263"/>
  <c r="J263"/>
  <c r="K263"/>
  <c r="E264"/>
  <c r="F264"/>
  <c r="G264"/>
  <c r="H264"/>
  <c r="I264"/>
  <c r="J264"/>
  <c r="K264"/>
  <c r="E265"/>
  <c r="F265"/>
  <c r="G265"/>
  <c r="H265"/>
  <c r="I265"/>
  <c r="J265"/>
  <c r="K265"/>
  <c r="E266"/>
  <c r="F266"/>
  <c r="G266"/>
  <c r="H266"/>
  <c r="I266"/>
  <c r="J266"/>
  <c r="K266"/>
  <c r="E267"/>
  <c r="F267"/>
  <c r="G267"/>
  <c r="H267"/>
  <c r="I267"/>
  <c r="J267"/>
  <c r="K267"/>
  <c r="E268"/>
  <c r="F268"/>
  <c r="G268"/>
  <c r="H268"/>
  <c r="I268"/>
  <c r="J268"/>
  <c r="K268"/>
  <c r="E269"/>
  <c r="F269"/>
  <c r="G269"/>
  <c r="H269"/>
  <c r="I269"/>
  <c r="J269"/>
  <c r="K269"/>
  <c r="E270"/>
  <c r="F270"/>
  <c r="G270"/>
  <c r="H270"/>
  <c r="I270"/>
  <c r="J270"/>
  <c r="K270"/>
  <c r="E271"/>
  <c r="F271"/>
  <c r="G271"/>
  <c r="H271"/>
  <c r="I271"/>
  <c r="J271"/>
  <c r="K271"/>
  <c r="E272"/>
  <c r="F272"/>
  <c r="G272"/>
  <c r="H272"/>
  <c r="I272"/>
  <c r="J272"/>
  <c r="K272"/>
  <c r="E273"/>
  <c r="F273"/>
  <c r="G273"/>
  <c r="H273"/>
  <c r="I273"/>
  <c r="J273"/>
  <c r="K273"/>
  <c r="E274"/>
  <c r="F274"/>
  <c r="G274"/>
  <c r="H274"/>
  <c r="I274"/>
  <c r="J274"/>
  <c r="K274"/>
  <c r="E275"/>
  <c r="F275"/>
  <c r="G275"/>
  <c r="H275"/>
  <c r="I275"/>
  <c r="J275"/>
  <c r="K275"/>
  <c r="E276"/>
  <c r="F276"/>
  <c r="G276"/>
  <c r="H276"/>
  <c r="I276"/>
  <c r="J276"/>
  <c r="K276"/>
  <c r="E277"/>
  <c r="F277"/>
  <c r="G277"/>
  <c r="H277"/>
  <c r="I277"/>
  <c r="J277"/>
  <c r="K277"/>
  <c r="E278"/>
  <c r="F278"/>
  <c r="G278"/>
  <c r="H278"/>
  <c r="I278"/>
  <c r="J278"/>
  <c r="K278"/>
  <c r="E279"/>
  <c r="F279"/>
  <c r="G279"/>
  <c r="H279"/>
  <c r="I279"/>
  <c r="J279"/>
  <c r="K279"/>
  <c r="E280"/>
  <c r="F280"/>
  <c r="G280"/>
  <c r="H280"/>
  <c r="I280"/>
  <c r="J280"/>
  <c r="K280"/>
  <c r="E281"/>
  <c r="F281"/>
  <c r="G281"/>
  <c r="H281"/>
  <c r="I281"/>
  <c r="J281"/>
  <c r="K281"/>
  <c r="E282"/>
  <c r="F282"/>
  <c r="G282"/>
  <c r="H282"/>
  <c r="I282"/>
  <c r="J282"/>
  <c r="K282"/>
  <c r="E283"/>
  <c r="F283"/>
  <c r="G283"/>
  <c r="H283"/>
  <c r="I283"/>
  <c r="J283"/>
  <c r="K283"/>
  <c r="E284"/>
  <c r="F284"/>
  <c r="G284"/>
  <c r="H284"/>
  <c r="I284"/>
  <c r="J284"/>
  <c r="K284"/>
  <c r="E285"/>
  <c r="F285"/>
  <c r="G285"/>
  <c r="H285"/>
  <c r="I285"/>
  <c r="J285"/>
  <c r="K285"/>
  <c r="E286"/>
  <c r="F286"/>
  <c r="G286"/>
  <c r="H286"/>
  <c r="I286"/>
  <c r="J286"/>
  <c r="K286"/>
  <c r="E287"/>
  <c r="F287"/>
  <c r="G287"/>
  <c r="H287"/>
  <c r="I287"/>
  <c r="J287"/>
  <c r="K287"/>
  <c r="E288"/>
  <c r="F288"/>
  <c r="G288"/>
  <c r="H288"/>
  <c r="I288"/>
  <c r="J288"/>
  <c r="K288"/>
  <c r="E289"/>
  <c r="F289"/>
  <c r="G289"/>
  <c r="H289"/>
  <c r="I289"/>
  <c r="J289"/>
  <c r="K289"/>
  <c r="E290"/>
  <c r="F290"/>
  <c r="G290"/>
  <c r="H290"/>
  <c r="I290"/>
  <c r="J290"/>
  <c r="K290"/>
  <c r="E291"/>
  <c r="F291"/>
  <c r="G291"/>
  <c r="H291"/>
  <c r="I291"/>
  <c r="J291"/>
  <c r="K291"/>
  <c r="E292"/>
  <c r="F292"/>
  <c r="G292"/>
  <c r="H292"/>
  <c r="I292"/>
  <c r="J292"/>
  <c r="K292"/>
  <c r="E293"/>
  <c r="F293"/>
  <c r="G293"/>
  <c r="H293"/>
  <c r="I293"/>
  <c r="J293"/>
  <c r="K293"/>
  <c r="E294"/>
  <c r="F294"/>
  <c r="G294"/>
  <c r="H294"/>
  <c r="I294"/>
  <c r="J294"/>
  <c r="K294"/>
  <c r="E295"/>
  <c r="F295"/>
  <c r="G295"/>
  <c r="H295"/>
  <c r="I295"/>
  <c r="J295"/>
  <c r="K295"/>
  <c r="E296"/>
  <c r="F296"/>
  <c r="G296"/>
  <c r="H296"/>
  <c r="I296"/>
  <c r="J296"/>
  <c r="K296"/>
  <c r="E297"/>
  <c r="F297"/>
  <c r="G297"/>
  <c r="H297"/>
  <c r="I297"/>
  <c r="J297"/>
  <c r="K297"/>
  <c r="E298"/>
  <c r="F298"/>
  <c r="G298"/>
  <c r="H298"/>
  <c r="I298"/>
  <c r="J298"/>
  <c r="K298"/>
  <c r="E299"/>
  <c r="F299"/>
  <c r="G299"/>
  <c r="H299"/>
  <c r="I299"/>
  <c r="J299"/>
  <c r="K299"/>
  <c r="E300"/>
  <c r="F300"/>
  <c r="G300"/>
  <c r="H300"/>
  <c r="I300"/>
  <c r="J300"/>
  <c r="K300"/>
  <c r="E301"/>
  <c r="F301"/>
  <c r="G301"/>
  <c r="H301"/>
  <c r="I301"/>
  <c r="J301"/>
  <c r="K301"/>
  <c r="E302"/>
  <c r="F302"/>
  <c r="G302"/>
  <c r="H302"/>
  <c r="I302"/>
  <c r="J302"/>
  <c r="K302"/>
  <c r="E303"/>
  <c r="F303"/>
  <c r="G303"/>
  <c r="H303"/>
  <c r="I303"/>
  <c r="J303"/>
  <c r="K303"/>
  <c r="E304"/>
  <c r="F304"/>
  <c r="G304"/>
  <c r="H304"/>
  <c r="I304"/>
  <c r="J304"/>
  <c r="K304"/>
  <c r="E305"/>
  <c r="F305"/>
  <c r="G305"/>
  <c r="H305"/>
  <c r="I305"/>
  <c r="J305"/>
  <c r="K305"/>
  <c r="E306"/>
  <c r="F306"/>
  <c r="G306"/>
  <c r="H306"/>
  <c r="I306"/>
  <c r="J306"/>
  <c r="K306"/>
  <c r="E307"/>
  <c r="F307"/>
  <c r="G307"/>
  <c r="H307"/>
  <c r="I307"/>
  <c r="J307"/>
  <c r="K307"/>
  <c r="E308"/>
  <c r="F308"/>
  <c r="G308"/>
  <c r="H308"/>
  <c r="I308"/>
  <c r="J308"/>
  <c r="K308"/>
  <c r="E309"/>
  <c r="F309"/>
  <c r="G309"/>
  <c r="H309"/>
  <c r="I309"/>
  <c r="J309"/>
  <c r="K309"/>
  <c r="E310"/>
  <c r="F310"/>
  <c r="G310"/>
  <c r="H310"/>
  <c r="I310"/>
  <c r="J310"/>
  <c r="K310"/>
  <c r="E311"/>
  <c r="F311"/>
  <c r="G311"/>
  <c r="H311"/>
  <c r="I311"/>
  <c r="J311"/>
  <c r="K311"/>
  <c r="E312"/>
  <c r="F312"/>
  <c r="G312"/>
  <c r="H312"/>
  <c r="I312"/>
  <c r="J312"/>
  <c r="K312"/>
  <c r="E313"/>
  <c r="F313"/>
  <c r="G313"/>
  <c r="H313"/>
  <c r="I313"/>
  <c r="J313"/>
  <c r="K313"/>
  <c r="E314"/>
  <c r="F314"/>
  <c r="G314"/>
  <c r="H314"/>
  <c r="I314"/>
  <c r="J314"/>
  <c r="K314"/>
  <c r="E315"/>
  <c r="F315"/>
  <c r="G315"/>
  <c r="H315"/>
  <c r="I315"/>
  <c r="J315"/>
  <c r="K315"/>
  <c r="E316"/>
  <c r="F316"/>
  <c r="G316"/>
  <c r="H316"/>
  <c r="I316"/>
  <c r="J316"/>
  <c r="K316"/>
  <c r="E317"/>
  <c r="F317"/>
  <c r="G317"/>
  <c r="H317"/>
  <c r="I317"/>
  <c r="J317"/>
  <c r="K317"/>
  <c r="E318"/>
  <c r="F318"/>
  <c r="G318"/>
  <c r="H318"/>
  <c r="I318"/>
  <c r="J318"/>
  <c r="K318"/>
  <c r="E319"/>
  <c r="F319"/>
  <c r="G319"/>
  <c r="H319"/>
  <c r="I319"/>
  <c r="J319"/>
  <c r="K319"/>
  <c r="E320"/>
  <c r="F320"/>
  <c r="G320"/>
  <c r="H320"/>
  <c r="I320"/>
  <c r="J320"/>
  <c r="K320"/>
  <c r="E321"/>
  <c r="F321"/>
  <c r="G321"/>
  <c r="H321"/>
  <c r="I321"/>
  <c r="J321"/>
  <c r="K321"/>
  <c r="E322"/>
  <c r="F322"/>
  <c r="G322"/>
  <c r="H322"/>
  <c r="I322"/>
  <c r="J322"/>
  <c r="K322"/>
  <c r="E323"/>
  <c r="F323"/>
  <c r="G323"/>
  <c r="H323"/>
  <c r="I323"/>
  <c r="J323"/>
  <c r="K323"/>
  <c r="E324"/>
  <c r="F324"/>
  <c r="G324"/>
  <c r="H324"/>
  <c r="I324"/>
  <c r="J324"/>
  <c r="K324"/>
  <c r="E325"/>
  <c r="F325"/>
  <c r="G325"/>
  <c r="H325"/>
  <c r="I325"/>
  <c r="J325"/>
  <c r="K325"/>
  <c r="E326"/>
  <c r="F326"/>
  <c r="G326"/>
  <c r="H326"/>
  <c r="I326"/>
  <c r="J326"/>
  <c r="K326"/>
  <c r="E327"/>
  <c r="F327"/>
  <c r="G327"/>
  <c r="H327"/>
  <c r="I327"/>
  <c r="J327"/>
  <c r="K327"/>
  <c r="E328"/>
  <c r="F328"/>
  <c r="G328"/>
  <c r="H328"/>
  <c r="I328"/>
  <c r="J328"/>
  <c r="K328"/>
  <c r="E329"/>
  <c r="F329"/>
  <c r="G329"/>
  <c r="H329"/>
  <c r="I329"/>
  <c r="J329"/>
  <c r="K329"/>
  <c r="E330"/>
  <c r="F330"/>
  <c r="G330"/>
  <c r="H330"/>
  <c r="I330"/>
  <c r="J330"/>
  <c r="K330"/>
  <c r="E331"/>
  <c r="F331"/>
  <c r="G331"/>
  <c r="H331"/>
  <c r="I331"/>
  <c r="J331"/>
  <c r="K331"/>
  <c r="E332"/>
  <c r="F332"/>
  <c r="G332"/>
  <c r="H332"/>
  <c r="I332"/>
  <c r="J332"/>
  <c r="K332"/>
  <c r="E333"/>
  <c r="F333"/>
  <c r="G333"/>
  <c r="H333"/>
  <c r="I333"/>
  <c r="J333"/>
  <c r="K333"/>
  <c r="E334"/>
  <c r="F334"/>
  <c r="G334"/>
  <c r="H334"/>
  <c r="I334"/>
  <c r="J334"/>
  <c r="K334"/>
  <c r="E335"/>
  <c r="F335"/>
  <c r="G335"/>
  <c r="H335"/>
  <c r="I335"/>
  <c r="J335"/>
  <c r="K335"/>
  <c r="E336"/>
  <c r="F336"/>
  <c r="G336"/>
  <c r="H336"/>
  <c r="I336"/>
  <c r="J336"/>
  <c r="K336"/>
  <c r="E337"/>
  <c r="F337"/>
  <c r="G337"/>
  <c r="H337"/>
  <c r="I337"/>
  <c r="J337"/>
  <c r="K337"/>
  <c r="E338"/>
  <c r="F338"/>
  <c r="G338"/>
  <c r="H338"/>
  <c r="I338"/>
  <c r="J338"/>
  <c r="K338"/>
  <c r="E339"/>
  <c r="F339"/>
  <c r="G339"/>
  <c r="H339"/>
  <c r="I339"/>
  <c r="J339"/>
  <c r="K339"/>
  <c r="E340"/>
  <c r="F340"/>
  <c r="G340"/>
  <c r="H340"/>
  <c r="I340"/>
  <c r="J340"/>
  <c r="K340"/>
  <c r="E341"/>
  <c r="F341"/>
  <c r="G341"/>
  <c r="H341"/>
  <c r="I341"/>
  <c r="J341"/>
  <c r="K341"/>
  <c r="E342"/>
  <c r="F342"/>
  <c r="G342"/>
  <c r="H342"/>
  <c r="I342"/>
  <c r="J342"/>
  <c r="K342"/>
  <c r="E343"/>
  <c r="F343"/>
  <c r="G343"/>
  <c r="H343"/>
  <c r="I343"/>
  <c r="J343"/>
  <c r="K343"/>
  <c r="E344"/>
  <c r="F344"/>
  <c r="G344"/>
  <c r="H344"/>
  <c r="I344"/>
  <c r="J344"/>
  <c r="K344"/>
  <c r="E345"/>
  <c r="F345"/>
  <c r="G345"/>
  <c r="H345"/>
  <c r="I345"/>
  <c r="J345"/>
  <c r="K345"/>
  <c r="E346"/>
  <c r="F346"/>
  <c r="G346"/>
  <c r="H346"/>
  <c r="I346"/>
  <c r="J346"/>
  <c r="K346"/>
  <c r="E347"/>
  <c r="F347"/>
  <c r="G347"/>
  <c r="H347"/>
  <c r="I347"/>
  <c r="J347"/>
  <c r="K347"/>
  <c r="E348"/>
  <c r="F348"/>
  <c r="G348"/>
  <c r="H348"/>
  <c r="I348"/>
  <c r="J348"/>
  <c r="K348"/>
  <c r="E349"/>
  <c r="F349"/>
  <c r="G349"/>
  <c r="H349"/>
  <c r="I349"/>
  <c r="J349"/>
  <c r="K349"/>
  <c r="E350"/>
  <c r="F350"/>
  <c r="G350"/>
  <c r="H350"/>
  <c r="I350"/>
  <c r="J350"/>
  <c r="K350"/>
  <c r="E351"/>
  <c r="F351"/>
  <c r="G351"/>
  <c r="H351"/>
  <c r="I351"/>
  <c r="J351"/>
  <c r="K351"/>
  <c r="E352"/>
  <c r="F352"/>
  <c r="G352"/>
  <c r="H352"/>
  <c r="I352"/>
  <c r="J352"/>
  <c r="K352"/>
  <c r="E353"/>
  <c r="F353"/>
  <c r="G353"/>
  <c r="H353"/>
  <c r="I353"/>
  <c r="J353"/>
  <c r="K353"/>
  <c r="E354"/>
  <c r="F354"/>
  <c r="G354"/>
  <c r="H354"/>
  <c r="I354"/>
  <c r="J354"/>
  <c r="K354"/>
  <c r="E355"/>
  <c r="F355"/>
  <c r="G355"/>
  <c r="H355"/>
  <c r="I355"/>
  <c r="J355"/>
  <c r="K355"/>
  <c r="E356"/>
  <c r="F356"/>
  <c r="G356"/>
  <c r="H356"/>
  <c r="I356"/>
  <c r="J356"/>
  <c r="K356"/>
  <c r="E357"/>
  <c r="F357"/>
  <c r="G357"/>
  <c r="H357"/>
  <c r="I357"/>
  <c r="J357"/>
  <c r="K357"/>
  <c r="E358"/>
  <c r="F358"/>
  <c r="G358"/>
  <c r="H358"/>
  <c r="I358"/>
  <c r="J358"/>
  <c r="K358"/>
  <c r="E359"/>
  <c r="F359"/>
  <c r="G359"/>
  <c r="H359"/>
  <c r="I359"/>
  <c r="J359"/>
  <c r="K359"/>
  <c r="E360"/>
  <c r="F360"/>
  <c r="G360"/>
  <c r="H360"/>
  <c r="I360"/>
  <c r="J360"/>
  <c r="K360"/>
  <c r="E361"/>
  <c r="F361"/>
  <c r="G361"/>
  <c r="H361"/>
  <c r="I361"/>
  <c r="J361"/>
  <c r="K361"/>
  <c r="E362"/>
  <c r="F362"/>
  <c r="G362"/>
  <c r="H362"/>
  <c r="I362"/>
  <c r="J362"/>
  <c r="K362"/>
  <c r="E363"/>
  <c r="F363"/>
  <c r="G363"/>
  <c r="H363"/>
  <c r="I363"/>
  <c r="J363"/>
  <c r="K363"/>
  <c r="E364"/>
  <c r="F364"/>
  <c r="G364"/>
  <c r="H364"/>
  <c r="I364"/>
  <c r="J364"/>
  <c r="K364"/>
  <c r="E365"/>
  <c r="F365"/>
  <c r="G365"/>
  <c r="H365"/>
  <c r="I365"/>
  <c r="J365"/>
  <c r="K365"/>
  <c r="E366"/>
  <c r="F366"/>
  <c r="G366"/>
  <c r="H366"/>
  <c r="I366"/>
  <c r="J366"/>
  <c r="K366"/>
  <c r="E367"/>
  <c r="F367"/>
  <c r="G367"/>
  <c r="H367"/>
  <c r="I367"/>
  <c r="J367"/>
  <c r="K367"/>
  <c r="E368"/>
  <c r="F368"/>
  <c r="G368"/>
  <c r="H368"/>
  <c r="I368"/>
  <c r="J368"/>
  <c r="K368"/>
  <c r="E369"/>
  <c r="F369"/>
  <c r="G369"/>
  <c r="H369"/>
  <c r="I369"/>
  <c r="J369"/>
  <c r="K369"/>
  <c r="E370"/>
  <c r="F370"/>
  <c r="G370"/>
  <c r="H370"/>
  <c r="I370"/>
  <c r="J370"/>
  <c r="K370"/>
  <c r="E371"/>
  <c r="F371"/>
  <c r="G371"/>
  <c r="H371"/>
  <c r="I371"/>
  <c r="J371"/>
  <c r="K371"/>
  <c r="E372"/>
  <c r="F372"/>
  <c r="G372"/>
  <c r="H372"/>
  <c r="I372"/>
  <c r="J372"/>
  <c r="K372"/>
  <c r="E373"/>
  <c r="F373"/>
  <c r="G373"/>
  <c r="H373"/>
  <c r="I373"/>
  <c r="J373"/>
  <c r="K373"/>
  <c r="E374"/>
  <c r="F374"/>
  <c r="G374"/>
  <c r="H374"/>
  <c r="I374"/>
  <c r="J374"/>
  <c r="K374"/>
  <c r="E375"/>
  <c r="F375"/>
  <c r="G375"/>
  <c r="H375"/>
  <c r="I375"/>
  <c r="J375"/>
  <c r="K375"/>
  <c r="E376"/>
  <c r="F376"/>
  <c r="G376"/>
  <c r="H376"/>
  <c r="I376"/>
  <c r="J376"/>
  <c r="K376"/>
  <c r="E377"/>
  <c r="F377"/>
  <c r="G377"/>
  <c r="H377"/>
  <c r="I377"/>
  <c r="J377"/>
  <c r="K377"/>
  <c r="E378"/>
  <c r="F378"/>
  <c r="G378"/>
  <c r="H378"/>
  <c r="I378"/>
  <c r="J378"/>
  <c r="K378"/>
  <c r="E379"/>
  <c r="F379"/>
  <c r="G379"/>
  <c r="H379"/>
  <c r="I379"/>
  <c r="J379"/>
  <c r="K379"/>
  <c r="E380"/>
  <c r="F380"/>
  <c r="G380"/>
  <c r="H380"/>
  <c r="I380"/>
  <c r="J380"/>
  <c r="K380"/>
  <c r="E381"/>
  <c r="F381"/>
  <c r="G381"/>
  <c r="H381"/>
  <c r="I381"/>
  <c r="J381"/>
  <c r="K381"/>
  <c r="E382"/>
  <c r="F382"/>
  <c r="G382"/>
  <c r="H382"/>
  <c r="I382"/>
  <c r="J382"/>
  <c r="K382"/>
  <c r="E383"/>
  <c r="F383"/>
  <c r="G383"/>
  <c r="H383"/>
  <c r="I383"/>
  <c r="J383"/>
  <c r="K383"/>
  <c r="E384"/>
  <c r="F384"/>
  <c r="G384"/>
  <c r="H384"/>
  <c r="I384"/>
  <c r="J384"/>
  <c r="K384"/>
  <c r="E385"/>
  <c r="F385"/>
  <c r="G385"/>
  <c r="H385"/>
  <c r="I385"/>
  <c r="J385"/>
  <c r="K385"/>
  <c r="E6"/>
  <c r="F6"/>
  <c r="G6"/>
  <c r="H6"/>
  <c r="I6"/>
  <c r="J6"/>
  <c r="K6"/>
  <c r="E7"/>
  <c r="F7"/>
  <c r="G7"/>
  <c r="H7"/>
  <c r="I7"/>
  <c r="J7"/>
  <c r="K7"/>
  <c r="E8"/>
  <c r="F8"/>
  <c r="G8"/>
  <c r="H8"/>
  <c r="I8"/>
  <c r="J8"/>
  <c r="K8"/>
  <c r="E9"/>
  <c r="F9"/>
  <c r="G9"/>
  <c r="H9"/>
  <c r="I9"/>
  <c r="J9"/>
  <c r="K9"/>
  <c r="E10"/>
  <c r="F10"/>
  <c r="G10"/>
  <c r="H10"/>
  <c r="I10"/>
  <c r="J10"/>
  <c r="K10"/>
  <c r="E11"/>
  <c r="F11"/>
  <c r="G11"/>
  <c r="H11"/>
  <c r="I11"/>
  <c r="J11"/>
  <c r="K11"/>
  <c r="E12"/>
  <c r="F12"/>
  <c r="G12"/>
  <c r="H12"/>
  <c r="I12"/>
  <c r="J12"/>
  <c r="K12"/>
  <c r="F5"/>
  <c r="G5"/>
  <c r="H5"/>
  <c r="I5"/>
  <c r="J5"/>
  <c r="K5"/>
  <c r="E5"/>
  <c r="DD11" i="1" l="1" a="1"/>
  <c r="DD11" s="1"/>
  <c r="CM11" a="1"/>
  <c r="CM11" s="1"/>
  <c r="CU11" a="1"/>
  <c r="CU11" s="1"/>
  <c r="CI11" a="1"/>
  <c r="CI11" s="1"/>
  <c r="CO11" a="1"/>
  <c r="CO11" s="1"/>
  <c r="DA11" a="1"/>
  <c r="DA11" s="1"/>
  <c r="CX11" a="1"/>
  <c r="CX11" s="1"/>
  <c r="CY11" a="1"/>
  <c r="CY11" s="1"/>
  <c r="CT11" a="1"/>
  <c r="CT11" s="1"/>
  <c r="CW11" a="1"/>
  <c r="CW11" s="1"/>
  <c r="CF11" a="1"/>
  <c r="CF11" s="1"/>
  <c r="CL11" a="1"/>
  <c r="CL11" s="1"/>
  <c r="CS11" a="1"/>
  <c r="CS11" s="1"/>
  <c r="CN11" a="1"/>
  <c r="CN11" s="1"/>
  <c r="AR4"/>
  <c r="AS4"/>
  <c r="AQ4"/>
  <c r="AP4"/>
  <c r="DL11"/>
  <c r="DK11"/>
  <c r="DL12"/>
  <c r="DK12"/>
  <c r="B385" i="12"/>
  <c r="C385"/>
  <c r="AC385"/>
  <c r="AD385"/>
  <c r="AE385"/>
  <c r="AF385"/>
  <c r="AG385"/>
  <c r="AH385"/>
  <c r="AI385"/>
  <c r="BA385"/>
  <c r="BB385"/>
  <c r="BC385"/>
  <c r="BD385"/>
  <c r="BE385"/>
  <c r="BF385"/>
  <c r="BG385"/>
  <c r="A385"/>
  <c r="DK17" i="1" l="1"/>
  <c r="DF28"/>
  <c r="Q16" i="15" l="1" a="1"/>
  <c r="Q16" s="1"/>
  <c r="Q17" a="1"/>
  <c r="Q17" s="1"/>
  <c r="Q18" a="1"/>
  <c r="Q18" s="1"/>
  <c r="Q19" a="1"/>
  <c r="Q19" s="1"/>
  <c r="Q15" a="1"/>
  <c r="Q15" s="1"/>
  <c r="L20" a="1"/>
  <c r="L20" s="1"/>
  <c r="M20" a="1"/>
  <c r="M20" s="1"/>
  <c r="N20" a="1"/>
  <c r="N20" s="1"/>
  <c r="O20" a="1"/>
  <c r="O20" s="1"/>
  <c r="P20" a="1"/>
  <c r="P20" s="1"/>
  <c r="K20" a="1"/>
  <c r="K20" s="1"/>
  <c r="Q20" l="1"/>
  <c r="BF69" i="14" a="1"/>
  <c r="BF69" s="1"/>
  <c r="BF70" a="1"/>
  <c r="BF70" s="1"/>
  <c r="BF71" a="1"/>
  <c r="BF71" s="1"/>
  <c r="BF72" a="1"/>
  <c r="BF72" s="1"/>
  <c r="BF73" a="1"/>
  <c r="BF73" s="1"/>
  <c r="BF74" a="1"/>
  <c r="BF74" s="1"/>
  <c r="BF75" a="1"/>
  <c r="BF75" s="1"/>
  <c r="BF76" a="1"/>
  <c r="BF76" s="1"/>
  <c r="BF77" a="1"/>
  <c r="BF77" s="1"/>
  <c r="BF78" a="1"/>
  <c r="BF78" s="1"/>
  <c r="BF79" a="1"/>
  <c r="BF79" s="1"/>
  <c r="BF80" a="1"/>
  <c r="BF80" s="1"/>
  <c r="BF81" a="1"/>
  <c r="BF81" s="1"/>
  <c r="BF82" a="1"/>
  <c r="BF82" s="1"/>
  <c r="BF83" a="1"/>
  <c r="BF83" s="1"/>
  <c r="BF84" a="1"/>
  <c r="BF84" s="1"/>
  <c r="BF85" a="1"/>
  <c r="BF85" s="1"/>
  <c r="BF86" a="1"/>
  <c r="BF86" s="1"/>
  <c r="BF87" a="1"/>
  <c r="BF87" s="1"/>
  <c r="BF88" a="1"/>
  <c r="BF88" s="1"/>
  <c r="AK90" a="1"/>
  <c r="AK90" s="1"/>
  <c r="AL90" a="1"/>
  <c r="AL90" s="1"/>
  <c r="AM90" a="1"/>
  <c r="AM90" s="1"/>
  <c r="AN90" a="1"/>
  <c r="AN90" s="1"/>
  <c r="AO90" a="1"/>
  <c r="AO90" s="1"/>
  <c r="AP90" a="1"/>
  <c r="AP90" s="1"/>
  <c r="AQ90" a="1"/>
  <c r="AQ90" s="1"/>
  <c r="AR90" a="1"/>
  <c r="AR90" s="1"/>
  <c r="AS90" a="1"/>
  <c r="AS90" s="1"/>
  <c r="AT90" a="1"/>
  <c r="AT90" s="1"/>
  <c r="AU90" a="1"/>
  <c r="AU90" s="1"/>
  <c r="AV90" a="1"/>
  <c r="AV90" s="1"/>
  <c r="AW90" a="1"/>
  <c r="AW90" s="1"/>
  <c r="AX90" a="1"/>
  <c r="AX90" s="1"/>
  <c r="AY90" a="1"/>
  <c r="AY90" s="1"/>
  <c r="AZ90" a="1"/>
  <c r="AZ90" s="1"/>
  <c r="BA90" a="1"/>
  <c r="BA90" s="1"/>
  <c r="BB90" a="1"/>
  <c r="BB90" s="1"/>
  <c r="BC90" a="1"/>
  <c r="BC90" s="1"/>
  <c r="BD90" a="1"/>
  <c r="BD90" s="1"/>
  <c r="BF68" a="1"/>
  <c r="BF68" s="1"/>
  <c r="AJ90" a="1"/>
  <c r="AJ90" s="1"/>
  <c r="BD67"/>
  <c r="BB67"/>
  <c r="BC67"/>
  <c r="AQ67"/>
  <c r="AR67"/>
  <c r="AS67"/>
  <c r="AT67"/>
  <c r="AU67"/>
  <c r="AV67"/>
  <c r="AW67"/>
  <c r="AX67"/>
  <c r="AY67"/>
  <c r="AZ67"/>
  <c r="BA67"/>
  <c r="AP67"/>
  <c r="R18" i="15" l="1"/>
  <c r="R17"/>
  <c r="P21"/>
  <c r="R19"/>
  <c r="BG89" i="14"/>
  <c r="AG33"/>
  <c r="DQ33" i="1"/>
  <c r="DQ34"/>
  <c r="DQ35"/>
  <c r="DQ36"/>
  <c r="DQ37"/>
  <c r="DQ38"/>
  <c r="DQ39"/>
  <c r="DQ40"/>
  <c r="DQ41"/>
  <c r="DQ42"/>
  <c r="DQ43"/>
  <c r="DQ44"/>
  <c r="DQ45"/>
  <c r="DQ46"/>
  <c r="DQ47"/>
  <c r="DQ48"/>
  <c r="DQ49"/>
  <c r="DQ50"/>
  <c r="DQ51"/>
  <c r="DQ52"/>
  <c r="DQ53"/>
  <c r="DQ54"/>
  <c r="DQ55"/>
  <c r="DQ56"/>
  <c r="DQ57"/>
  <c r="DQ58"/>
  <c r="DQ59"/>
  <c r="DQ60"/>
  <c r="DQ61"/>
  <c r="DQ62"/>
  <c r="DQ63"/>
  <c r="DQ64"/>
  <c r="DQ65"/>
  <c r="DQ66"/>
  <c r="DQ67"/>
  <c r="DQ68"/>
  <c r="DQ69"/>
  <c r="DQ70"/>
  <c r="DQ71"/>
  <c r="DQ72"/>
  <c r="DQ73"/>
  <c r="DQ74"/>
  <c r="DQ75"/>
  <c r="DQ76"/>
  <c r="DQ77"/>
  <c r="DQ78"/>
  <c r="DQ79"/>
  <c r="DQ80"/>
  <c r="DQ81"/>
  <c r="DQ82"/>
  <c r="DQ83"/>
  <c r="DQ84"/>
  <c r="DQ85"/>
  <c r="DQ86"/>
  <c r="DQ87"/>
  <c r="DQ88"/>
  <c r="DQ89"/>
  <c r="DQ90"/>
  <c r="DQ91"/>
  <c r="DQ92"/>
  <c r="DQ93"/>
  <c r="DQ94"/>
  <c r="DQ95"/>
  <c r="DQ96"/>
  <c r="DQ97"/>
  <c r="DQ98"/>
  <c r="DQ99"/>
  <c r="DQ100"/>
  <c r="DQ101"/>
  <c r="DQ102"/>
  <c r="DQ103"/>
  <c r="DQ104"/>
  <c r="DQ105"/>
  <c r="DQ106"/>
  <c r="DQ107"/>
  <c r="DQ108"/>
  <c r="DQ109"/>
  <c r="DQ110"/>
  <c r="DQ111"/>
  <c r="DQ112"/>
  <c r="DQ113"/>
  <c r="DQ114"/>
  <c r="DQ115"/>
  <c r="DQ116"/>
  <c r="DQ117"/>
  <c r="DQ118"/>
  <c r="DQ119"/>
  <c r="DQ120"/>
  <c r="DQ121"/>
  <c r="DQ122"/>
  <c r="DQ123"/>
  <c r="DQ124"/>
  <c r="DQ125"/>
  <c r="DQ126"/>
  <c r="DQ127"/>
  <c r="DQ128"/>
  <c r="DQ129"/>
  <c r="DQ130"/>
  <c r="DQ131"/>
  <c r="DQ132"/>
  <c r="DQ133"/>
  <c r="DQ134"/>
  <c r="DQ135"/>
  <c r="DQ136"/>
  <c r="DQ137"/>
  <c r="DQ138"/>
  <c r="DQ139"/>
  <c r="DQ140"/>
  <c r="DQ141"/>
  <c r="DQ142"/>
  <c r="DQ143"/>
  <c r="DQ144"/>
  <c r="DQ145"/>
  <c r="DQ146"/>
  <c r="DQ147"/>
  <c r="DQ148"/>
  <c r="DQ149"/>
  <c r="DQ150"/>
  <c r="DQ151"/>
  <c r="DQ152"/>
  <c r="DQ153"/>
  <c r="DQ154"/>
  <c r="DQ155"/>
  <c r="DQ156"/>
  <c r="DQ157"/>
  <c r="DQ158"/>
  <c r="DQ159"/>
  <c r="DQ160"/>
  <c r="DQ161"/>
  <c r="DQ162"/>
  <c r="DQ163"/>
  <c r="DQ164"/>
  <c r="DQ165"/>
  <c r="DQ166"/>
  <c r="DQ167"/>
  <c r="DQ168"/>
  <c r="DQ169"/>
  <c r="DQ170"/>
  <c r="DQ171"/>
  <c r="DQ172"/>
  <c r="DQ173"/>
  <c r="DQ174"/>
  <c r="DQ175"/>
  <c r="DQ176"/>
  <c r="DQ177"/>
  <c r="DQ178"/>
  <c r="DQ179"/>
  <c r="DQ180"/>
  <c r="DQ181"/>
  <c r="DQ182"/>
  <c r="DQ183"/>
  <c r="DQ184"/>
  <c r="DQ185"/>
  <c r="DQ186"/>
  <c r="DQ187"/>
  <c r="DQ188"/>
  <c r="DQ189"/>
  <c r="DQ190"/>
  <c r="DQ191"/>
  <c r="DQ192"/>
  <c r="DQ193"/>
  <c r="DQ194"/>
  <c r="DQ195"/>
  <c r="DQ196"/>
  <c r="DQ197"/>
  <c r="DQ198"/>
  <c r="DQ199"/>
  <c r="DQ200"/>
  <c r="DQ201"/>
  <c r="DQ202"/>
  <c r="DQ203"/>
  <c r="DQ204"/>
  <c r="DQ205"/>
  <c r="DQ206"/>
  <c r="DQ207"/>
  <c r="DQ208"/>
  <c r="DQ209"/>
  <c r="DQ210"/>
  <c r="DQ211"/>
  <c r="DQ212"/>
  <c r="DQ213"/>
  <c r="DQ214"/>
  <c r="DQ215"/>
  <c r="DQ216"/>
  <c r="DQ217"/>
  <c r="DQ218"/>
  <c r="DQ219"/>
  <c r="DQ220"/>
  <c r="DQ221"/>
  <c r="DQ222"/>
  <c r="DQ223"/>
  <c r="DQ224"/>
  <c r="DQ225"/>
  <c r="DQ226"/>
  <c r="DQ227"/>
  <c r="DQ228"/>
  <c r="DQ229"/>
  <c r="DQ230"/>
  <c r="DQ231"/>
  <c r="DQ232"/>
  <c r="DQ233"/>
  <c r="DQ234"/>
  <c r="DQ235"/>
  <c r="DQ236"/>
  <c r="DQ237"/>
  <c r="DQ238"/>
  <c r="DQ239"/>
  <c r="DQ240"/>
  <c r="DQ241"/>
  <c r="DQ242"/>
  <c r="DQ243"/>
  <c r="DQ244"/>
  <c r="DQ245"/>
  <c r="DQ246"/>
  <c r="DQ247"/>
  <c r="DQ248"/>
  <c r="DQ249"/>
  <c r="DQ250"/>
  <c r="DQ251"/>
  <c r="DQ252"/>
  <c r="DQ253"/>
  <c r="DQ254"/>
  <c r="DQ255"/>
  <c r="DQ256"/>
  <c r="DQ257"/>
  <c r="DQ258"/>
  <c r="DQ259"/>
  <c r="DQ260"/>
  <c r="DQ261"/>
  <c r="DQ262"/>
  <c r="DQ5"/>
  <c r="DQ6"/>
  <c r="DQ7"/>
  <c r="DQ8"/>
  <c r="DQ9"/>
  <c r="DQ10"/>
  <c r="DQ11"/>
  <c r="DQ12"/>
  <c r="DQ13"/>
  <c r="DQ14"/>
  <c r="DQ15"/>
  <c r="DQ16"/>
  <c r="DQ17"/>
  <c r="DQ18"/>
  <c r="DQ19"/>
  <c r="DQ20"/>
  <c r="DQ21"/>
  <c r="DQ22"/>
  <c r="DQ23"/>
  <c r="DQ24"/>
  <c r="DQ25"/>
  <c r="DQ26"/>
  <c r="DQ27"/>
  <c r="DQ28"/>
  <c r="DQ29"/>
  <c r="DQ30"/>
  <c r="DQ31"/>
  <c r="DQ32"/>
  <c r="DQ4"/>
  <c r="DR5"/>
  <c r="DR6"/>
  <c r="DR7"/>
  <c r="DR8"/>
  <c r="DR9"/>
  <c r="DR10"/>
  <c r="DR11"/>
  <c r="DR12"/>
  <c r="DR13"/>
  <c r="DR14"/>
  <c r="DR15"/>
  <c r="DR16"/>
  <c r="DR17"/>
  <c r="DR18"/>
  <c r="DR19"/>
  <c r="DR20"/>
  <c r="DR21"/>
  <c r="DR22"/>
  <c r="DR23"/>
  <c r="DR24"/>
  <c r="DR25"/>
  <c r="DR26"/>
  <c r="DR27"/>
  <c r="DR28"/>
  <c r="DR29"/>
  <c r="DR30"/>
  <c r="DR31"/>
  <c r="DR32"/>
  <c r="DR4"/>
  <c r="DP5"/>
  <c r="DP6"/>
  <c r="DP7"/>
  <c r="DP8"/>
  <c r="DP9"/>
  <c r="DP10"/>
  <c r="DP11"/>
  <c r="DP12"/>
  <c r="DP13"/>
  <c r="DP14"/>
  <c r="DP15"/>
  <c r="DP16"/>
  <c r="DP17"/>
  <c r="DP18"/>
  <c r="DP19"/>
  <c r="DP20"/>
  <c r="DP21"/>
  <c r="DP22"/>
  <c r="DP23"/>
  <c r="DP24"/>
  <c r="DP25"/>
  <c r="DP26"/>
  <c r="DP27"/>
  <c r="DP28"/>
  <c r="DP29"/>
  <c r="DP30"/>
  <c r="DP31"/>
  <c r="DP32"/>
  <c r="DP4"/>
  <c r="DO23"/>
  <c r="DO24"/>
  <c r="DO25"/>
  <c r="DO26"/>
  <c r="DO27"/>
  <c r="DO28"/>
  <c r="DO29"/>
  <c r="DO30"/>
  <c r="DO31"/>
  <c r="DO32"/>
  <c r="DO5"/>
  <c r="DO6"/>
  <c r="DO7"/>
  <c r="DO8"/>
  <c r="DO9"/>
  <c r="DO10"/>
  <c r="DO11"/>
  <c r="DO12"/>
  <c r="DO13"/>
  <c r="DO14"/>
  <c r="DO15"/>
  <c r="DO16"/>
  <c r="DO17"/>
  <c r="DO18"/>
  <c r="DO19"/>
  <c r="DO20"/>
  <c r="DO21"/>
  <c r="DO22"/>
  <c r="DO4"/>
  <c r="DS13" l="1"/>
  <c r="DS5"/>
  <c r="DS29"/>
  <c r="DS21"/>
  <c r="DS20"/>
  <c r="DS16"/>
  <c r="DS12"/>
  <c r="DS8"/>
  <c r="DS32"/>
  <c r="DS28"/>
  <c r="DS24"/>
  <c r="DS22"/>
  <c r="DS18"/>
  <c r="DS14"/>
  <c r="DS10"/>
  <c r="DS6"/>
  <c r="DS30"/>
  <c r="DS26"/>
  <c r="DS25"/>
  <c r="DS17"/>
  <c r="DS9"/>
  <c r="DS4"/>
  <c r="DS19"/>
  <c r="DS15"/>
  <c r="DS11"/>
  <c r="DS7"/>
  <c r="DS31"/>
  <c r="DS27"/>
  <c r="DS23"/>
  <c r="CX56"/>
  <c r="CX57"/>
  <c r="CX58"/>
  <c r="CX59"/>
  <c r="CX60"/>
  <c r="CX61"/>
  <c r="CX62"/>
  <c r="CX63"/>
  <c r="CX64"/>
  <c r="CX65"/>
  <c r="CX66"/>
  <c r="CX67"/>
  <c r="CX68"/>
  <c r="CX69"/>
  <c r="CX70"/>
  <c r="CX71"/>
  <c r="CX72"/>
  <c r="CX73"/>
  <c r="CX74"/>
  <c r="CX75"/>
  <c r="CX76"/>
  <c r="CX77"/>
  <c r="CX78"/>
  <c r="CX79"/>
  <c r="CX80"/>
  <c r="CX81"/>
  <c r="CX55"/>
  <c r="CG31" l="1" a="1"/>
  <c r="CG31" s="1"/>
  <c r="CH31" a="1"/>
  <c r="CH31" s="1"/>
  <c r="CI31" a="1"/>
  <c r="CI31" s="1"/>
  <c r="CJ31" a="1"/>
  <c r="CJ31" s="1"/>
  <c r="CK31" a="1"/>
  <c r="CK31" s="1"/>
  <c r="CL31" a="1"/>
  <c r="CL31" s="1"/>
  <c r="CM31" a="1"/>
  <c r="CM31" s="1"/>
  <c r="CN31" a="1"/>
  <c r="CN31" s="1"/>
  <c r="CO31" a="1"/>
  <c r="CO31" s="1"/>
  <c r="CP31" a="1"/>
  <c r="CP31" s="1"/>
  <c r="CQ31" a="1"/>
  <c r="CQ31" s="1"/>
  <c r="CR31" a="1"/>
  <c r="CR31" s="1"/>
  <c r="CS31" a="1"/>
  <c r="CS31" s="1"/>
  <c r="CT31" a="1"/>
  <c r="CT31" s="1"/>
  <c r="CU31" a="1"/>
  <c r="CU31" s="1"/>
  <c r="CV31" a="1"/>
  <c r="CV31" s="1"/>
  <c r="CW31" a="1"/>
  <c r="CW31" s="1"/>
  <c r="CX31" a="1"/>
  <c r="CX31" s="1"/>
  <c r="CY31" a="1"/>
  <c r="CY31" s="1"/>
  <c r="CZ31" a="1"/>
  <c r="CZ31" s="1"/>
  <c r="DA31" a="1"/>
  <c r="DA31" s="1"/>
  <c r="DB31" a="1"/>
  <c r="DB31" s="1"/>
  <c r="DC31" a="1"/>
  <c r="DC31" s="1"/>
  <c r="DD31" a="1"/>
  <c r="DD31" s="1"/>
  <c r="DE31" a="1"/>
  <c r="DE31" s="1"/>
  <c r="DF31" a="1"/>
  <c r="DF31" s="1"/>
  <c r="CF31" a="1"/>
  <c r="CF31" s="1"/>
  <c r="BA383" i="12"/>
  <c r="BB383"/>
  <c r="BC383"/>
  <c r="BD383"/>
  <c r="BE383"/>
  <c r="BF383"/>
  <c r="BG383"/>
  <c r="BA384"/>
  <c r="BB384"/>
  <c r="BC384"/>
  <c r="BD384"/>
  <c r="BE384"/>
  <c r="BF384"/>
  <c r="BG384"/>
  <c r="B383"/>
  <c r="C383"/>
  <c r="AC383"/>
  <c r="AD383"/>
  <c r="AE383"/>
  <c r="AF383"/>
  <c r="AG383"/>
  <c r="AH383"/>
  <c r="AI383"/>
  <c r="B384"/>
  <c r="C384"/>
  <c r="AC384"/>
  <c r="AD384"/>
  <c r="AE384"/>
  <c r="AF384"/>
  <c r="AG384"/>
  <c r="AH384"/>
  <c r="AI384"/>
  <c r="A383"/>
  <c r="A384"/>
  <c r="C3" i="14" l="1"/>
  <c r="B32" l="1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AS9" i="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AR9"/>
  <c r="AQ9"/>
  <c r="AP9"/>
  <c r="AO9"/>
  <c r="AN9"/>
  <c r="AM9"/>
  <c r="E36" i="14" l="1"/>
  <c r="AI74" s="1"/>
  <c r="E6"/>
  <c r="I6"/>
  <c r="M6"/>
  <c r="Q6"/>
  <c r="U6"/>
  <c r="Y6"/>
  <c r="AC6"/>
  <c r="J6"/>
  <c r="V6"/>
  <c r="D6"/>
  <c r="H6"/>
  <c r="L6"/>
  <c r="P6"/>
  <c r="T6"/>
  <c r="X6"/>
  <c r="AB6"/>
  <c r="Z6"/>
  <c r="G6"/>
  <c r="K6"/>
  <c r="O6"/>
  <c r="S6"/>
  <c r="W6"/>
  <c r="AA6"/>
  <c r="F6"/>
  <c r="R6"/>
  <c r="N6"/>
  <c r="C6"/>
  <c r="E18"/>
  <c r="I18"/>
  <c r="M18"/>
  <c r="Q18"/>
  <c r="U18"/>
  <c r="Y18"/>
  <c r="AC18"/>
  <c r="D18"/>
  <c r="H18"/>
  <c r="L18"/>
  <c r="P18"/>
  <c r="T18"/>
  <c r="X18"/>
  <c r="AB18"/>
  <c r="C18"/>
  <c r="G18"/>
  <c r="K18"/>
  <c r="O18"/>
  <c r="S18"/>
  <c r="W18"/>
  <c r="AA18"/>
  <c r="E48"/>
  <c r="AI78" s="1"/>
  <c r="F18"/>
  <c r="J18"/>
  <c r="N18"/>
  <c r="R18"/>
  <c r="V18"/>
  <c r="Z18"/>
  <c r="E30"/>
  <c r="I30"/>
  <c r="M30"/>
  <c r="Q30"/>
  <c r="U30"/>
  <c r="Y30"/>
  <c r="AC30"/>
  <c r="D30"/>
  <c r="H30"/>
  <c r="L30"/>
  <c r="P30"/>
  <c r="T30"/>
  <c r="X30"/>
  <c r="AB30"/>
  <c r="C30"/>
  <c r="G30"/>
  <c r="K30"/>
  <c r="O30"/>
  <c r="S30"/>
  <c r="W30"/>
  <c r="AA30"/>
  <c r="E60"/>
  <c r="AI86" s="1"/>
  <c r="F30"/>
  <c r="J30"/>
  <c r="N30"/>
  <c r="R30"/>
  <c r="V30"/>
  <c r="Z30"/>
  <c r="C8"/>
  <c r="G8"/>
  <c r="K8"/>
  <c r="O8"/>
  <c r="S8"/>
  <c r="W8"/>
  <c r="AA8"/>
  <c r="E38"/>
  <c r="F8"/>
  <c r="J8"/>
  <c r="N8"/>
  <c r="R8"/>
  <c r="V8"/>
  <c r="Z8"/>
  <c r="E8"/>
  <c r="I8"/>
  <c r="M8"/>
  <c r="Q8"/>
  <c r="U8"/>
  <c r="Y8"/>
  <c r="AC8"/>
  <c r="D8"/>
  <c r="H8"/>
  <c r="L8"/>
  <c r="P8"/>
  <c r="T8"/>
  <c r="X8"/>
  <c r="AB8"/>
  <c r="C12"/>
  <c r="G12"/>
  <c r="K12"/>
  <c r="O12"/>
  <c r="S12"/>
  <c r="W12"/>
  <c r="AA12"/>
  <c r="E42"/>
  <c r="F12"/>
  <c r="J12"/>
  <c r="N12"/>
  <c r="R12"/>
  <c r="V12"/>
  <c r="Z12"/>
  <c r="E12"/>
  <c r="I12"/>
  <c r="M12"/>
  <c r="Q12"/>
  <c r="U12"/>
  <c r="Y12"/>
  <c r="AC12"/>
  <c r="D12"/>
  <c r="H12"/>
  <c r="L12"/>
  <c r="P12"/>
  <c r="T12"/>
  <c r="X12"/>
  <c r="AB12"/>
  <c r="C16"/>
  <c r="G16"/>
  <c r="K16"/>
  <c r="O16"/>
  <c r="S16"/>
  <c r="W16"/>
  <c r="AA16"/>
  <c r="E46"/>
  <c r="F16"/>
  <c r="J16"/>
  <c r="N16"/>
  <c r="R16"/>
  <c r="V16"/>
  <c r="Z16"/>
  <c r="E16"/>
  <c r="I16"/>
  <c r="M16"/>
  <c r="Q16"/>
  <c r="U16"/>
  <c r="Y16"/>
  <c r="AC16"/>
  <c r="D16"/>
  <c r="H16"/>
  <c r="L16"/>
  <c r="P16"/>
  <c r="T16"/>
  <c r="X16"/>
  <c r="AB16"/>
  <c r="C20"/>
  <c r="G20"/>
  <c r="K20"/>
  <c r="O20"/>
  <c r="S20"/>
  <c r="W20"/>
  <c r="AA20"/>
  <c r="E50"/>
  <c r="AI80" s="1"/>
  <c r="F20"/>
  <c r="J20"/>
  <c r="N20"/>
  <c r="R20"/>
  <c r="V20"/>
  <c r="Z20"/>
  <c r="E20"/>
  <c r="I20"/>
  <c r="M20"/>
  <c r="Q20"/>
  <c r="U20"/>
  <c r="Y20"/>
  <c r="AC20"/>
  <c r="D20"/>
  <c r="H20"/>
  <c r="L20"/>
  <c r="P20"/>
  <c r="T20"/>
  <c r="X20"/>
  <c r="AB20"/>
  <c r="C24"/>
  <c r="G24"/>
  <c r="K24"/>
  <c r="O24"/>
  <c r="S24"/>
  <c r="W24"/>
  <c r="AA24"/>
  <c r="E54"/>
  <c r="AI83" s="1"/>
  <c r="F24"/>
  <c r="J24"/>
  <c r="N24"/>
  <c r="R24"/>
  <c r="V24"/>
  <c r="Z24"/>
  <c r="E24"/>
  <c r="I24"/>
  <c r="M24"/>
  <c r="Q24"/>
  <c r="U24"/>
  <c r="Y24"/>
  <c r="AC24"/>
  <c r="D24"/>
  <c r="H24"/>
  <c r="L24"/>
  <c r="P24"/>
  <c r="T24"/>
  <c r="X24"/>
  <c r="AB24"/>
  <c r="C28"/>
  <c r="G28"/>
  <c r="K28"/>
  <c r="O28"/>
  <c r="S28"/>
  <c r="W28"/>
  <c r="AA28"/>
  <c r="E58"/>
  <c r="F28"/>
  <c r="J28"/>
  <c r="N28"/>
  <c r="R28"/>
  <c r="V28"/>
  <c r="Z28"/>
  <c r="E28"/>
  <c r="I28"/>
  <c r="M28"/>
  <c r="Q28"/>
  <c r="U28"/>
  <c r="Y28"/>
  <c r="AC28"/>
  <c r="D28"/>
  <c r="H28"/>
  <c r="L28"/>
  <c r="P28"/>
  <c r="T28"/>
  <c r="X28"/>
  <c r="AB28"/>
  <c r="C32"/>
  <c r="G32"/>
  <c r="K32"/>
  <c r="O32"/>
  <c r="S32"/>
  <c r="W32"/>
  <c r="AA32"/>
  <c r="E62"/>
  <c r="AI88" s="1"/>
  <c r="F32"/>
  <c r="J32"/>
  <c r="N32"/>
  <c r="R32"/>
  <c r="V32"/>
  <c r="Z32"/>
  <c r="AB32"/>
  <c r="E32"/>
  <c r="I32"/>
  <c r="M32"/>
  <c r="Q32"/>
  <c r="U32"/>
  <c r="Y32"/>
  <c r="AC32"/>
  <c r="D32"/>
  <c r="H32"/>
  <c r="L32"/>
  <c r="P32"/>
  <c r="T32"/>
  <c r="X32"/>
  <c r="E10"/>
  <c r="I10"/>
  <c r="M10"/>
  <c r="Q10"/>
  <c r="U10"/>
  <c r="Y10"/>
  <c r="AC10"/>
  <c r="D10"/>
  <c r="H10"/>
  <c r="L10"/>
  <c r="P10"/>
  <c r="T10"/>
  <c r="X10"/>
  <c r="AB10"/>
  <c r="C10"/>
  <c r="G10"/>
  <c r="K10"/>
  <c r="O10"/>
  <c r="S10"/>
  <c r="W10"/>
  <c r="AA10"/>
  <c r="E40"/>
  <c r="AI75" s="1"/>
  <c r="F10"/>
  <c r="J10"/>
  <c r="N10"/>
  <c r="R10"/>
  <c r="V10"/>
  <c r="Z10"/>
  <c r="E22"/>
  <c r="I22"/>
  <c r="M22"/>
  <c r="Q22"/>
  <c r="U22"/>
  <c r="Y22"/>
  <c r="AC22"/>
  <c r="D22"/>
  <c r="H22"/>
  <c r="L22"/>
  <c r="P22"/>
  <c r="T22"/>
  <c r="X22"/>
  <c r="AB22"/>
  <c r="C22"/>
  <c r="G22"/>
  <c r="K22"/>
  <c r="O22"/>
  <c r="S22"/>
  <c r="W22"/>
  <c r="AA22"/>
  <c r="E52"/>
  <c r="F22"/>
  <c r="J22"/>
  <c r="N22"/>
  <c r="R22"/>
  <c r="V22"/>
  <c r="Z22"/>
  <c r="F7"/>
  <c r="J7"/>
  <c r="N7"/>
  <c r="R7"/>
  <c r="V7"/>
  <c r="Z7"/>
  <c r="E7"/>
  <c r="I7"/>
  <c r="M7"/>
  <c r="Q7"/>
  <c r="U7"/>
  <c r="Y7"/>
  <c r="AC7"/>
  <c r="E37"/>
  <c r="D7"/>
  <c r="H7"/>
  <c r="L7"/>
  <c r="P7"/>
  <c r="T7"/>
  <c r="X7"/>
  <c r="AB7"/>
  <c r="C7"/>
  <c r="G7"/>
  <c r="K7"/>
  <c r="O7"/>
  <c r="S7"/>
  <c r="W7"/>
  <c r="AA7"/>
  <c r="F11"/>
  <c r="J11"/>
  <c r="N11"/>
  <c r="R11"/>
  <c r="V11"/>
  <c r="Z11"/>
  <c r="E11"/>
  <c r="I11"/>
  <c r="M11"/>
  <c r="Q11"/>
  <c r="U11"/>
  <c r="Y11"/>
  <c r="AC11"/>
  <c r="E41"/>
  <c r="D11"/>
  <c r="H11"/>
  <c r="L11"/>
  <c r="P11"/>
  <c r="T11"/>
  <c r="X11"/>
  <c r="AB11"/>
  <c r="C11"/>
  <c r="G11"/>
  <c r="K11"/>
  <c r="O11"/>
  <c r="S11"/>
  <c r="W11"/>
  <c r="AA11"/>
  <c r="F15"/>
  <c r="J15"/>
  <c r="N15"/>
  <c r="R15"/>
  <c r="V15"/>
  <c r="Z15"/>
  <c r="E15"/>
  <c r="I15"/>
  <c r="M15"/>
  <c r="Q15"/>
  <c r="U15"/>
  <c r="Y15"/>
  <c r="AC15"/>
  <c r="E45"/>
  <c r="AI77" s="1"/>
  <c r="D15"/>
  <c r="H15"/>
  <c r="L15"/>
  <c r="P15"/>
  <c r="T15"/>
  <c r="X15"/>
  <c r="AB15"/>
  <c r="C15"/>
  <c r="G15"/>
  <c r="K15"/>
  <c r="O15"/>
  <c r="S15"/>
  <c r="W15"/>
  <c r="AA15"/>
  <c r="F19"/>
  <c r="J19"/>
  <c r="N19"/>
  <c r="R19"/>
  <c r="V19"/>
  <c r="Z19"/>
  <c r="E19"/>
  <c r="I19"/>
  <c r="M19"/>
  <c r="Q19"/>
  <c r="U19"/>
  <c r="Y19"/>
  <c r="AC19"/>
  <c r="E49"/>
  <c r="AI79" s="1"/>
  <c r="D19"/>
  <c r="H19"/>
  <c r="L19"/>
  <c r="P19"/>
  <c r="T19"/>
  <c r="X19"/>
  <c r="AB19"/>
  <c r="C19"/>
  <c r="G19"/>
  <c r="K19"/>
  <c r="O19"/>
  <c r="S19"/>
  <c r="W19"/>
  <c r="AA19"/>
  <c r="F23"/>
  <c r="J23"/>
  <c r="N23"/>
  <c r="R23"/>
  <c r="V23"/>
  <c r="Z23"/>
  <c r="E23"/>
  <c r="I23"/>
  <c r="M23"/>
  <c r="Q23"/>
  <c r="U23"/>
  <c r="Y23"/>
  <c r="AC23"/>
  <c r="E53"/>
  <c r="AI82" s="1"/>
  <c r="D23"/>
  <c r="H23"/>
  <c r="L23"/>
  <c r="P23"/>
  <c r="T23"/>
  <c r="X23"/>
  <c r="AB23"/>
  <c r="C23"/>
  <c r="G23"/>
  <c r="K23"/>
  <c r="O23"/>
  <c r="S23"/>
  <c r="W23"/>
  <c r="AA23"/>
  <c r="F27"/>
  <c r="J27"/>
  <c r="N27"/>
  <c r="R27"/>
  <c r="V27"/>
  <c r="Z27"/>
  <c r="E27"/>
  <c r="I27"/>
  <c r="M27"/>
  <c r="Q27"/>
  <c r="U27"/>
  <c r="Y27"/>
  <c r="AC27"/>
  <c r="E57"/>
  <c r="AI85" s="1"/>
  <c r="D27"/>
  <c r="H27"/>
  <c r="L27"/>
  <c r="P27"/>
  <c r="T27"/>
  <c r="X27"/>
  <c r="AB27"/>
  <c r="C27"/>
  <c r="G27"/>
  <c r="K27"/>
  <c r="O27"/>
  <c r="S27"/>
  <c r="W27"/>
  <c r="AA27"/>
  <c r="F31"/>
  <c r="J31"/>
  <c r="N31"/>
  <c r="R31"/>
  <c r="V31"/>
  <c r="Z31"/>
  <c r="E31"/>
  <c r="I31"/>
  <c r="M31"/>
  <c r="Q31"/>
  <c r="U31"/>
  <c r="Y31"/>
  <c r="AC31"/>
  <c r="E61"/>
  <c r="AI87" s="1"/>
  <c r="D31"/>
  <c r="H31"/>
  <c r="L31"/>
  <c r="P31"/>
  <c r="T31"/>
  <c r="X31"/>
  <c r="AB31"/>
  <c r="C31"/>
  <c r="G31"/>
  <c r="K31"/>
  <c r="O31"/>
  <c r="S31"/>
  <c r="W31"/>
  <c r="AA31"/>
  <c r="E14"/>
  <c r="I14"/>
  <c r="M14"/>
  <c r="Q14"/>
  <c r="U14"/>
  <c r="Y14"/>
  <c r="AC14"/>
  <c r="D14"/>
  <c r="H14"/>
  <c r="L14"/>
  <c r="P14"/>
  <c r="T14"/>
  <c r="X14"/>
  <c r="AB14"/>
  <c r="C14"/>
  <c r="G14"/>
  <c r="K14"/>
  <c r="O14"/>
  <c r="S14"/>
  <c r="W14"/>
  <c r="AA14"/>
  <c r="E44"/>
  <c r="AI76" s="1"/>
  <c r="F14"/>
  <c r="J14"/>
  <c r="N14"/>
  <c r="R14"/>
  <c r="V14"/>
  <c r="Z14"/>
  <c r="E26"/>
  <c r="I26"/>
  <c r="M26"/>
  <c r="Q26"/>
  <c r="U26"/>
  <c r="Y26"/>
  <c r="AC26"/>
  <c r="D26"/>
  <c r="H26"/>
  <c r="L26"/>
  <c r="P26"/>
  <c r="T26"/>
  <c r="X26"/>
  <c r="AB26"/>
  <c r="C26"/>
  <c r="G26"/>
  <c r="K26"/>
  <c r="O26"/>
  <c r="S26"/>
  <c r="W26"/>
  <c r="AA26"/>
  <c r="E56"/>
  <c r="AI84" s="1"/>
  <c r="F26"/>
  <c r="J26"/>
  <c r="N26"/>
  <c r="R26"/>
  <c r="V26"/>
  <c r="Z26"/>
  <c r="E39"/>
  <c r="D9"/>
  <c r="H9"/>
  <c r="L9"/>
  <c r="P9"/>
  <c r="T9"/>
  <c r="X9"/>
  <c r="AB9"/>
  <c r="C9"/>
  <c r="G9"/>
  <c r="K9"/>
  <c r="O9"/>
  <c r="S9"/>
  <c r="W9"/>
  <c r="AA9"/>
  <c r="F9"/>
  <c r="J9"/>
  <c r="N9"/>
  <c r="R9"/>
  <c r="V9"/>
  <c r="Z9"/>
  <c r="E9"/>
  <c r="I9"/>
  <c r="M9"/>
  <c r="Q9"/>
  <c r="U9"/>
  <c r="Y9"/>
  <c r="AC9"/>
  <c r="E43"/>
  <c r="D13"/>
  <c r="H13"/>
  <c r="L13"/>
  <c r="P13"/>
  <c r="T13"/>
  <c r="X13"/>
  <c r="AB13"/>
  <c r="C13"/>
  <c r="G13"/>
  <c r="K13"/>
  <c r="O13"/>
  <c r="S13"/>
  <c r="W13"/>
  <c r="AA13"/>
  <c r="F13"/>
  <c r="J13"/>
  <c r="N13"/>
  <c r="R13"/>
  <c r="V13"/>
  <c r="Z13"/>
  <c r="E13"/>
  <c r="I13"/>
  <c r="M13"/>
  <c r="Q13"/>
  <c r="U13"/>
  <c r="Y13"/>
  <c r="AC13"/>
  <c r="E47"/>
  <c r="D17"/>
  <c r="H17"/>
  <c r="L17"/>
  <c r="P17"/>
  <c r="T17"/>
  <c r="X17"/>
  <c r="AB17"/>
  <c r="C17"/>
  <c r="G17"/>
  <c r="K17"/>
  <c r="O17"/>
  <c r="S17"/>
  <c r="W17"/>
  <c r="AA17"/>
  <c r="F17"/>
  <c r="J17"/>
  <c r="N17"/>
  <c r="R17"/>
  <c r="V17"/>
  <c r="Z17"/>
  <c r="E17"/>
  <c r="I17"/>
  <c r="M17"/>
  <c r="Q17"/>
  <c r="U17"/>
  <c r="Y17"/>
  <c r="AC17"/>
  <c r="E51"/>
  <c r="AI81" s="1"/>
  <c r="D21"/>
  <c r="H21"/>
  <c r="L21"/>
  <c r="P21"/>
  <c r="T21"/>
  <c r="X21"/>
  <c r="AB21"/>
  <c r="C21"/>
  <c r="G21"/>
  <c r="K21"/>
  <c r="O21"/>
  <c r="S21"/>
  <c r="W21"/>
  <c r="AA21"/>
  <c r="F21"/>
  <c r="J21"/>
  <c r="N21"/>
  <c r="R21"/>
  <c r="V21"/>
  <c r="Z21"/>
  <c r="E21"/>
  <c r="I21"/>
  <c r="M21"/>
  <c r="Q21"/>
  <c r="U21"/>
  <c r="Y21"/>
  <c r="AC21"/>
  <c r="E55"/>
  <c r="D25"/>
  <c r="H25"/>
  <c r="L25"/>
  <c r="P25"/>
  <c r="T25"/>
  <c r="X25"/>
  <c r="AB25"/>
  <c r="C25"/>
  <c r="G25"/>
  <c r="K25"/>
  <c r="O25"/>
  <c r="S25"/>
  <c r="W25"/>
  <c r="AA25"/>
  <c r="F25"/>
  <c r="J25"/>
  <c r="N25"/>
  <c r="R25"/>
  <c r="V25"/>
  <c r="Z25"/>
  <c r="E25"/>
  <c r="I25"/>
  <c r="M25"/>
  <c r="Q25"/>
  <c r="U25"/>
  <c r="Y25"/>
  <c r="AC25"/>
  <c r="E59"/>
  <c r="D29"/>
  <c r="H29"/>
  <c r="L29"/>
  <c r="P29"/>
  <c r="T29"/>
  <c r="X29"/>
  <c r="AB29"/>
  <c r="C29"/>
  <c r="G29"/>
  <c r="K29"/>
  <c r="O29"/>
  <c r="S29"/>
  <c r="W29"/>
  <c r="AA29"/>
  <c r="F29"/>
  <c r="J29"/>
  <c r="N29"/>
  <c r="R29"/>
  <c r="V29"/>
  <c r="Z29"/>
  <c r="E29"/>
  <c r="I29"/>
  <c r="M29"/>
  <c r="Q29"/>
  <c r="U29"/>
  <c r="Y29"/>
  <c r="AC29"/>
  <c r="AD29" l="1" a="1"/>
  <c r="AD29" s="1"/>
  <c r="AD25" a="1"/>
  <c r="AD25" s="1"/>
  <c r="AD21" a="1"/>
  <c r="AD21" s="1"/>
  <c r="AD17" a="1"/>
  <c r="AD17" s="1"/>
  <c r="AD13" a="1"/>
  <c r="AD13" s="1"/>
  <c r="AD9" a="1"/>
  <c r="AD9" s="1"/>
  <c r="AD32" a="1"/>
  <c r="AD32" s="1"/>
  <c r="AD28" a="1"/>
  <c r="AD28" s="1"/>
  <c r="AD24" a="1"/>
  <c r="AD24" s="1"/>
  <c r="AD20" a="1"/>
  <c r="AD20" s="1"/>
  <c r="AD16" a="1"/>
  <c r="AD16" s="1"/>
  <c r="AD12" a="1"/>
  <c r="AD12" s="1"/>
  <c r="AD8" a="1"/>
  <c r="AD8" s="1"/>
  <c r="AD31" a="1"/>
  <c r="AD31" s="1"/>
  <c r="AD27" a="1"/>
  <c r="AD27" s="1"/>
  <c r="AD23" a="1"/>
  <c r="AD23" s="1"/>
  <c r="AD19" a="1"/>
  <c r="AD19" s="1"/>
  <c r="AD15" a="1"/>
  <c r="AD15" s="1"/>
  <c r="AD11" a="1"/>
  <c r="AD11" s="1"/>
  <c r="AD7" a="1"/>
  <c r="AD7" s="1"/>
  <c r="AD26" a="1"/>
  <c r="AD26" s="1"/>
  <c r="AD14" a="1"/>
  <c r="AD14" s="1"/>
  <c r="AD22" a="1"/>
  <c r="AD22" s="1"/>
  <c r="AD10" a="1"/>
  <c r="AD10" s="1"/>
  <c r="AD30" a="1"/>
  <c r="AD30" s="1"/>
  <c r="AD18" a="1"/>
  <c r="AD18" s="1"/>
  <c r="AD6" a="1"/>
  <c r="AD6" s="1"/>
  <c r="F33" a="1"/>
  <c r="F33" s="1"/>
  <c r="O33" a="1"/>
  <c r="O33" s="1"/>
  <c r="AB33" a="1"/>
  <c r="AB33" s="1"/>
  <c r="L33" a="1"/>
  <c r="L33" s="1"/>
  <c r="J33" a="1"/>
  <c r="J33" s="1"/>
  <c r="Q33" a="1"/>
  <c r="Q33" s="1"/>
  <c r="R33" a="1"/>
  <c r="R33" s="1"/>
  <c r="S33" a="1"/>
  <c r="S33" s="1"/>
  <c r="Z33" a="1"/>
  <c r="Z33" s="1"/>
  <c r="P33" a="1"/>
  <c r="P33" s="1"/>
  <c r="V33" a="1"/>
  <c r="V33" s="1"/>
  <c r="U33" a="1"/>
  <c r="U33" s="1"/>
  <c r="E33" a="1"/>
  <c r="E33" s="1"/>
  <c r="N33" a="1"/>
  <c r="N33" s="1"/>
  <c r="W33" a="1"/>
  <c r="W33" s="1"/>
  <c r="G33" a="1"/>
  <c r="G33" s="1"/>
  <c r="T33" a="1"/>
  <c r="T33" s="1"/>
  <c r="D33" a="1"/>
  <c r="D33" s="1"/>
  <c r="Y33" a="1"/>
  <c r="Y33" s="1"/>
  <c r="I33" a="1"/>
  <c r="I33" s="1"/>
  <c r="AA33" a="1"/>
  <c r="AA33" s="1"/>
  <c r="K33" a="1"/>
  <c r="K33" s="1"/>
  <c r="X33" a="1"/>
  <c r="X33" s="1"/>
  <c r="H33" a="1"/>
  <c r="H33" s="1"/>
  <c r="AC33" a="1"/>
  <c r="AC33" s="1"/>
  <c r="M33" a="1"/>
  <c r="M33" s="1"/>
  <c r="C33" a="1"/>
  <c r="C33" s="1"/>
  <c r="AM19" i="9"/>
  <c r="AD33" i="14" l="1"/>
  <c r="BA379" i="12"/>
  <c r="BB379"/>
  <c r="BC379"/>
  <c r="BD379"/>
  <c r="BE379"/>
  <c r="BF379"/>
  <c r="BG379"/>
  <c r="BA380"/>
  <c r="BB380"/>
  <c r="BC380"/>
  <c r="BD380"/>
  <c r="BE380"/>
  <c r="BF380"/>
  <c r="BG380"/>
  <c r="BA381"/>
  <c r="BB381"/>
  <c r="BC381"/>
  <c r="BD381"/>
  <c r="BE381"/>
  <c r="BF381"/>
  <c r="BG381"/>
  <c r="BA382"/>
  <c r="BB382"/>
  <c r="BC382"/>
  <c r="BD382"/>
  <c r="BE382"/>
  <c r="BF382"/>
  <c r="BG382"/>
  <c r="AC379"/>
  <c r="AD379"/>
  <c r="AE379"/>
  <c r="AF379"/>
  <c r="AG379"/>
  <c r="AH379"/>
  <c r="AI379"/>
  <c r="AC380"/>
  <c r="AD380"/>
  <c r="AE380"/>
  <c r="AF380"/>
  <c r="AG380"/>
  <c r="AH380"/>
  <c r="AI380"/>
  <c r="AC381"/>
  <c r="AD381"/>
  <c r="AE381"/>
  <c r="AF381"/>
  <c r="AG381"/>
  <c r="AH381"/>
  <c r="AI381"/>
  <c r="AC382"/>
  <c r="AD382"/>
  <c r="AE382"/>
  <c r="AF382"/>
  <c r="AG382"/>
  <c r="AH382"/>
  <c r="AI382"/>
  <c r="A379"/>
  <c r="B379"/>
  <c r="C379"/>
  <c r="A380"/>
  <c r="B380"/>
  <c r="C380"/>
  <c r="A381"/>
  <c r="B381"/>
  <c r="C381"/>
  <c r="A382"/>
  <c r="B382"/>
  <c r="C382"/>
  <c r="AN4" i="9" l="1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AM4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AM5"/>
  <c r="BA375" i="12"/>
  <c r="BB375"/>
  <c r="BC375"/>
  <c r="BD375"/>
  <c r="BE375"/>
  <c r="BF375"/>
  <c r="BG375"/>
  <c r="BA376"/>
  <c r="BB376"/>
  <c r="BC376"/>
  <c r="BD376"/>
  <c r="BE376"/>
  <c r="BF376"/>
  <c r="BG376"/>
  <c r="BA377"/>
  <c r="BB377"/>
  <c r="BC377"/>
  <c r="BD377"/>
  <c r="BE377"/>
  <c r="BF377"/>
  <c r="BG377"/>
  <c r="BA378"/>
  <c r="BB378"/>
  <c r="BC378"/>
  <c r="BD378"/>
  <c r="BE378"/>
  <c r="BF378"/>
  <c r="BG378"/>
  <c r="AC375"/>
  <c r="AD375"/>
  <c r="AE375"/>
  <c r="AF375"/>
  <c r="AG375"/>
  <c r="AH375"/>
  <c r="AI375"/>
  <c r="AC376"/>
  <c r="AD376"/>
  <c r="AE376"/>
  <c r="AF376"/>
  <c r="AG376"/>
  <c r="AH376"/>
  <c r="AI376"/>
  <c r="AC377"/>
  <c r="AD377"/>
  <c r="AE377"/>
  <c r="AF377"/>
  <c r="AG377"/>
  <c r="AH377"/>
  <c r="AI377"/>
  <c r="AC378"/>
  <c r="AD378"/>
  <c r="AE378"/>
  <c r="AF378"/>
  <c r="AG378"/>
  <c r="AH378"/>
  <c r="AI378"/>
  <c r="A375"/>
  <c r="B375"/>
  <c r="C375"/>
  <c r="A376"/>
  <c r="B376"/>
  <c r="C376"/>
  <c r="A377"/>
  <c r="B377"/>
  <c r="C377"/>
  <c r="A378"/>
  <c r="B378"/>
  <c r="C378"/>
  <c r="BA370"/>
  <c r="BB370"/>
  <c r="BC370"/>
  <c r="BD370"/>
  <c r="BE370"/>
  <c r="BF370"/>
  <c r="BG370"/>
  <c r="BA371"/>
  <c r="BB371"/>
  <c r="BC371"/>
  <c r="BD371"/>
  <c r="BE371"/>
  <c r="BF371"/>
  <c r="BG371"/>
  <c r="BA372"/>
  <c r="BB372"/>
  <c r="BC372"/>
  <c r="BD372"/>
  <c r="BE372"/>
  <c r="BF372"/>
  <c r="BG372"/>
  <c r="BA373"/>
  <c r="BB373"/>
  <c r="BC373"/>
  <c r="BD373"/>
  <c r="BE373"/>
  <c r="BF373"/>
  <c r="BG373"/>
  <c r="BA374"/>
  <c r="BB374"/>
  <c r="BC374"/>
  <c r="BD374"/>
  <c r="BE374"/>
  <c r="BF374"/>
  <c r="BG374"/>
  <c r="AC370"/>
  <c r="AD370"/>
  <c r="AE370"/>
  <c r="AF370"/>
  <c r="AG370"/>
  <c r="AH370"/>
  <c r="AI370"/>
  <c r="AC371"/>
  <c r="AD371"/>
  <c r="AE371"/>
  <c r="AF371"/>
  <c r="AG371"/>
  <c r="AH371"/>
  <c r="AI371"/>
  <c r="AC372"/>
  <c r="AD372"/>
  <c r="AE372"/>
  <c r="AF372"/>
  <c r="AG372"/>
  <c r="AH372"/>
  <c r="AI372"/>
  <c r="AC373"/>
  <c r="AD373"/>
  <c r="AE373"/>
  <c r="AF373"/>
  <c r="AG373"/>
  <c r="AH373"/>
  <c r="AI373"/>
  <c r="AC374"/>
  <c r="AD374"/>
  <c r="AE374"/>
  <c r="AF374"/>
  <c r="AG374"/>
  <c r="AH374"/>
  <c r="AI374"/>
  <c r="A370"/>
  <c r="B370"/>
  <c r="C370"/>
  <c r="A371"/>
  <c r="B371"/>
  <c r="C371"/>
  <c r="A372"/>
  <c r="B372"/>
  <c r="C372"/>
  <c r="A373"/>
  <c r="B373"/>
  <c r="C373"/>
  <c r="A374"/>
  <c r="B374"/>
  <c r="C374"/>
  <c r="AQ6" i="9"/>
  <c r="BE6"/>
  <c r="AM6"/>
  <c r="BA6"/>
  <c r="BJ6"/>
  <c r="AP6"/>
  <c r="AU6"/>
  <c r="AV6"/>
  <c r="AR6"/>
  <c r="BM6"/>
  <c r="AS6"/>
  <c r="AX6"/>
  <c r="BH6"/>
  <c r="BK6"/>
  <c r="AT6"/>
  <c r="BB6"/>
  <c r="BF6"/>
  <c r="BI6"/>
  <c r="AZ6"/>
  <c r="AN6"/>
  <c r="AO6"/>
  <c r="BC6"/>
  <c r="BD6"/>
  <c r="BG6"/>
  <c r="AW6"/>
  <c r="BL6"/>
  <c r="AY6"/>
  <c r="AM17" l="1"/>
  <c r="AM18"/>
  <c r="AI5"/>
  <c r="AI9"/>
  <c r="AI13"/>
  <c r="AI17"/>
  <c r="AI21"/>
  <c r="AI25"/>
  <c r="AI29"/>
  <c r="AI33"/>
  <c r="AG5" a="1"/>
  <c r="AG5" s="1"/>
  <c r="AG8" a="1"/>
  <c r="AG8" s="1"/>
  <c r="AG12" a="1"/>
  <c r="AG12" s="1"/>
  <c r="AG16" a="1"/>
  <c r="AG16" s="1"/>
  <c r="AG20" a="1"/>
  <c r="AG20" s="1"/>
  <c r="AG24" a="1"/>
  <c r="AG24" s="1"/>
  <c r="AI15"/>
  <c r="AI27"/>
  <c r="AG10" a="1"/>
  <c r="AG10" s="1"/>
  <c r="AG18" a="1"/>
  <c r="AG18" s="1"/>
  <c r="AG4" a="1"/>
  <c r="AG4" s="1"/>
  <c r="AI6"/>
  <c r="AI10"/>
  <c r="AI14"/>
  <c r="AI18"/>
  <c r="AI22"/>
  <c r="AI26"/>
  <c r="AI30"/>
  <c r="AI4"/>
  <c r="AG9" a="1"/>
  <c r="AG9" s="1"/>
  <c r="AG13" a="1"/>
  <c r="AG13" s="1"/>
  <c r="AG17" a="1"/>
  <c r="AG17" s="1"/>
  <c r="AG21" a="1"/>
  <c r="AG21" s="1"/>
  <c r="AG25" a="1"/>
  <c r="AG25" s="1"/>
  <c r="AG29" a="1"/>
  <c r="AG29" s="1"/>
  <c r="AG33" a="1"/>
  <c r="AG33" s="1"/>
  <c r="AI11"/>
  <c r="AI23"/>
  <c r="AI31"/>
  <c r="AG14" a="1"/>
  <c r="AG14" s="1"/>
  <c r="AG26" a="1"/>
  <c r="AG26" s="1"/>
  <c r="AG30" a="1"/>
  <c r="AG30" s="1"/>
  <c r="AI8"/>
  <c r="AI12"/>
  <c r="AI16"/>
  <c r="AI20"/>
  <c r="AI24"/>
  <c r="AI28"/>
  <c r="AI32"/>
  <c r="AG7" a="1"/>
  <c r="AG7" s="1"/>
  <c r="AG11" a="1"/>
  <c r="AG11" s="1"/>
  <c r="AG15" a="1"/>
  <c r="AG15" s="1"/>
  <c r="AG19" a="1"/>
  <c r="AG19" s="1"/>
  <c r="AG23" a="1"/>
  <c r="AG23" s="1"/>
  <c r="AG27" a="1"/>
  <c r="AG27" s="1"/>
  <c r="AG31" a="1"/>
  <c r="AG31" s="1"/>
  <c r="AG28" a="1"/>
  <c r="AG28" s="1"/>
  <c r="AG32" a="1"/>
  <c r="AG32" s="1"/>
  <c r="AI7"/>
  <c r="AI19"/>
  <c r="AG6" a="1"/>
  <c r="AG6" s="1"/>
  <c r="AG22" a="1"/>
  <c r="AG22" s="1"/>
  <c r="BA366" i="12"/>
  <c r="BB366"/>
  <c r="BC366"/>
  <c r="BD366"/>
  <c r="BE366"/>
  <c r="BF366"/>
  <c r="BG366"/>
  <c r="BA367"/>
  <c r="BB367"/>
  <c r="BC367"/>
  <c r="BD367"/>
  <c r="BE367"/>
  <c r="BF367"/>
  <c r="BG367"/>
  <c r="BA368"/>
  <c r="BB368"/>
  <c r="BC368"/>
  <c r="BD368"/>
  <c r="BE368"/>
  <c r="BF368"/>
  <c r="BG368"/>
  <c r="BA369"/>
  <c r="BB369"/>
  <c r="BC369"/>
  <c r="BD369"/>
  <c r="BE369"/>
  <c r="BF369"/>
  <c r="BG369"/>
  <c r="AC369"/>
  <c r="AD369"/>
  <c r="AE369"/>
  <c r="AF369"/>
  <c r="AG369"/>
  <c r="AH369"/>
  <c r="AI369"/>
  <c r="AC366"/>
  <c r="AD366"/>
  <c r="AE366"/>
  <c r="AF366"/>
  <c r="AG366"/>
  <c r="AH366"/>
  <c r="AI366"/>
  <c r="AC367"/>
  <c r="AD367"/>
  <c r="AE367"/>
  <c r="AF367"/>
  <c r="AG367"/>
  <c r="AH367"/>
  <c r="AI367"/>
  <c r="AC368"/>
  <c r="AD368"/>
  <c r="AE368"/>
  <c r="AF368"/>
  <c r="AG368"/>
  <c r="AH368"/>
  <c r="AI368"/>
  <c r="A369"/>
  <c r="B369"/>
  <c r="C369"/>
  <c r="A366"/>
  <c r="B366"/>
  <c r="C366"/>
  <c r="A367"/>
  <c r="B367"/>
  <c r="C367"/>
  <c r="A368"/>
  <c r="B368"/>
  <c r="C368"/>
  <c r="A365"/>
  <c r="AH7" i="9" l="1"/>
  <c r="AH11"/>
  <c r="AH15"/>
  <c r="AH19"/>
  <c r="AH23"/>
  <c r="AH27"/>
  <c r="AH31"/>
  <c r="AH13"/>
  <c r="AH25"/>
  <c r="AH33"/>
  <c r="AH8"/>
  <c r="AH12"/>
  <c r="AH16"/>
  <c r="AH20"/>
  <c r="AH24"/>
  <c r="AH28"/>
  <c r="AH32"/>
  <c r="AH6"/>
  <c r="AH10"/>
  <c r="AH14"/>
  <c r="AH18"/>
  <c r="AH22"/>
  <c r="AH26"/>
  <c r="AH30"/>
  <c r="AH4"/>
  <c r="AH5"/>
  <c r="AH9"/>
  <c r="AH17"/>
  <c r="AH21"/>
  <c r="AH29"/>
  <c r="BA365" i="12" l="1"/>
  <c r="BB365"/>
  <c r="BC365"/>
  <c r="BD365"/>
  <c r="BE365"/>
  <c r="BF365"/>
  <c r="BG365"/>
  <c r="AC365"/>
  <c r="AD365"/>
  <c r="AE365"/>
  <c r="AF365"/>
  <c r="AG365"/>
  <c r="AH365"/>
  <c r="AI365"/>
  <c r="B365"/>
  <c r="C365"/>
  <c r="BA6"/>
  <c r="BB6"/>
  <c r="BC6"/>
  <c r="BD6"/>
  <c r="BE6"/>
  <c r="BF6"/>
  <c r="BG6"/>
  <c r="BA7"/>
  <c r="BB7"/>
  <c r="BC7"/>
  <c r="BD7"/>
  <c r="BE7"/>
  <c r="BF7"/>
  <c r="BG7"/>
  <c r="BA8"/>
  <c r="BB8"/>
  <c r="BC8"/>
  <c r="BD8"/>
  <c r="BE8"/>
  <c r="BF8"/>
  <c r="BG8"/>
  <c r="BA9"/>
  <c r="BB9"/>
  <c r="BC9"/>
  <c r="BD9"/>
  <c r="BE9"/>
  <c r="BF9"/>
  <c r="BG9"/>
  <c r="BA10"/>
  <c r="BB10"/>
  <c r="BC10"/>
  <c r="BD10"/>
  <c r="BE10"/>
  <c r="BF10"/>
  <c r="BG10"/>
  <c r="BA11"/>
  <c r="BB11"/>
  <c r="BC11"/>
  <c r="BD11"/>
  <c r="BE11"/>
  <c r="BF11"/>
  <c r="BG11"/>
  <c r="BA12"/>
  <c r="BB12"/>
  <c r="BC12"/>
  <c r="BD12"/>
  <c r="BE12"/>
  <c r="BF12"/>
  <c r="BG12"/>
  <c r="BA13"/>
  <c r="BB13"/>
  <c r="BC13"/>
  <c r="BD13"/>
  <c r="BE13"/>
  <c r="BF13"/>
  <c r="BG13"/>
  <c r="BA14"/>
  <c r="BB14"/>
  <c r="BC14"/>
  <c r="BD14"/>
  <c r="BE14"/>
  <c r="BF14"/>
  <c r="BG14"/>
  <c r="BA15"/>
  <c r="BB15"/>
  <c r="BC15"/>
  <c r="BD15"/>
  <c r="BE15"/>
  <c r="BF15"/>
  <c r="BG15"/>
  <c r="BA16"/>
  <c r="BB16"/>
  <c r="BC16"/>
  <c r="BD16"/>
  <c r="BE16"/>
  <c r="BF16"/>
  <c r="BG16"/>
  <c r="BA17"/>
  <c r="BB17"/>
  <c r="BC17"/>
  <c r="BD17"/>
  <c r="BE17"/>
  <c r="BF17"/>
  <c r="BG17"/>
  <c r="BA18"/>
  <c r="BB18"/>
  <c r="BC18"/>
  <c r="BD18"/>
  <c r="BE18"/>
  <c r="BF18"/>
  <c r="BG18"/>
  <c r="BA19"/>
  <c r="BB19"/>
  <c r="BC19"/>
  <c r="BD19"/>
  <c r="BE19"/>
  <c r="BF19"/>
  <c r="BG19"/>
  <c r="BA20"/>
  <c r="BB20"/>
  <c r="BC20"/>
  <c r="BD20"/>
  <c r="BE20"/>
  <c r="BF20"/>
  <c r="BG20"/>
  <c r="BA21"/>
  <c r="BB21"/>
  <c r="BC21"/>
  <c r="BD21"/>
  <c r="BE21"/>
  <c r="BF21"/>
  <c r="BG21"/>
  <c r="BA22"/>
  <c r="BB22"/>
  <c r="BC22"/>
  <c r="BD22"/>
  <c r="BE22"/>
  <c r="BF22"/>
  <c r="BG22"/>
  <c r="BA23"/>
  <c r="BB23"/>
  <c r="BC23"/>
  <c r="BD23"/>
  <c r="BE23"/>
  <c r="BF23"/>
  <c r="BG23"/>
  <c r="BA24"/>
  <c r="BB24"/>
  <c r="BC24"/>
  <c r="BD24"/>
  <c r="BE24"/>
  <c r="BF24"/>
  <c r="BG24"/>
  <c r="BA25"/>
  <c r="BB25"/>
  <c r="BC25"/>
  <c r="BD25"/>
  <c r="BE25"/>
  <c r="BF25"/>
  <c r="BG25"/>
  <c r="BA26"/>
  <c r="BB26"/>
  <c r="BC26"/>
  <c r="BD26"/>
  <c r="BE26"/>
  <c r="BF26"/>
  <c r="BG26"/>
  <c r="BA27"/>
  <c r="BB27"/>
  <c r="BC27"/>
  <c r="BD27"/>
  <c r="BE27"/>
  <c r="BF27"/>
  <c r="BG27"/>
  <c r="BA28"/>
  <c r="BB28"/>
  <c r="BC28"/>
  <c r="BD28"/>
  <c r="BE28"/>
  <c r="BF28"/>
  <c r="BG28"/>
  <c r="BA29"/>
  <c r="BB29"/>
  <c r="BC29"/>
  <c r="BD29"/>
  <c r="BE29"/>
  <c r="BF29"/>
  <c r="BG29"/>
  <c r="BA30"/>
  <c r="BB30"/>
  <c r="BC30"/>
  <c r="BD30"/>
  <c r="BE30"/>
  <c r="BF30"/>
  <c r="BG30"/>
  <c r="BA31"/>
  <c r="BB31"/>
  <c r="BC31"/>
  <c r="BD31"/>
  <c r="BE31"/>
  <c r="BF31"/>
  <c r="BG31"/>
  <c r="BA32"/>
  <c r="BB32"/>
  <c r="BC32"/>
  <c r="BD32"/>
  <c r="BE32"/>
  <c r="BF32"/>
  <c r="BG32"/>
  <c r="BA33"/>
  <c r="BB33"/>
  <c r="BC33"/>
  <c r="BD33"/>
  <c r="BE33"/>
  <c r="BF33"/>
  <c r="BG33"/>
  <c r="BA34"/>
  <c r="BB34"/>
  <c r="BC34"/>
  <c r="BD34"/>
  <c r="BE34"/>
  <c r="BF34"/>
  <c r="BG34"/>
  <c r="BA35"/>
  <c r="BB35"/>
  <c r="BC35"/>
  <c r="BD35"/>
  <c r="BE35"/>
  <c r="BF35"/>
  <c r="BG35"/>
  <c r="BA36"/>
  <c r="BB36"/>
  <c r="BC36"/>
  <c r="BD36"/>
  <c r="BE36"/>
  <c r="BF36"/>
  <c r="BG36"/>
  <c r="BA37"/>
  <c r="BB37"/>
  <c r="BC37"/>
  <c r="BD37"/>
  <c r="BE37"/>
  <c r="BF37"/>
  <c r="BG37"/>
  <c r="BA38"/>
  <c r="BB38"/>
  <c r="BC38"/>
  <c r="BD38"/>
  <c r="BE38"/>
  <c r="BF38"/>
  <c r="BG38"/>
  <c r="BA39"/>
  <c r="BB39"/>
  <c r="BC39"/>
  <c r="BD39"/>
  <c r="BE39"/>
  <c r="BF39"/>
  <c r="BG39"/>
  <c r="BA40"/>
  <c r="BB40"/>
  <c r="BC40"/>
  <c r="BD40"/>
  <c r="BE40"/>
  <c r="BF40"/>
  <c r="BG40"/>
  <c r="BA41"/>
  <c r="BB41"/>
  <c r="BC41"/>
  <c r="BD41"/>
  <c r="BE41"/>
  <c r="BF41"/>
  <c r="BG41"/>
  <c r="BA42"/>
  <c r="BB42"/>
  <c r="BC42"/>
  <c r="BD42"/>
  <c r="BE42"/>
  <c r="BF42"/>
  <c r="BG42"/>
  <c r="BA43"/>
  <c r="BB43"/>
  <c r="BC43"/>
  <c r="BD43"/>
  <c r="BE43"/>
  <c r="BF43"/>
  <c r="BG43"/>
  <c r="BA44"/>
  <c r="BB44"/>
  <c r="BC44"/>
  <c r="BD44"/>
  <c r="BE44"/>
  <c r="BF44"/>
  <c r="BG44"/>
  <c r="BA45"/>
  <c r="BB45"/>
  <c r="BC45"/>
  <c r="BD45"/>
  <c r="BE45"/>
  <c r="BF45"/>
  <c r="BG45"/>
  <c r="BA46"/>
  <c r="BB46"/>
  <c r="BC46"/>
  <c r="BD46"/>
  <c r="BE46"/>
  <c r="BF46"/>
  <c r="BG46"/>
  <c r="BA47"/>
  <c r="BB47"/>
  <c r="BC47"/>
  <c r="BD47"/>
  <c r="BE47"/>
  <c r="BF47"/>
  <c r="BG47"/>
  <c r="BA48"/>
  <c r="BB48"/>
  <c r="BC48"/>
  <c r="BD48"/>
  <c r="BE48"/>
  <c r="BF48"/>
  <c r="BG48"/>
  <c r="BA49"/>
  <c r="BB49"/>
  <c r="BC49"/>
  <c r="BD49"/>
  <c r="BE49"/>
  <c r="BF49"/>
  <c r="BG49"/>
  <c r="BA50"/>
  <c r="BB50"/>
  <c r="BC50"/>
  <c r="BD50"/>
  <c r="BE50"/>
  <c r="BF50"/>
  <c r="BG50"/>
  <c r="BA51"/>
  <c r="BB51"/>
  <c r="BC51"/>
  <c r="BD51"/>
  <c r="BE51"/>
  <c r="BF51"/>
  <c r="BG51"/>
  <c r="BA52"/>
  <c r="BB52"/>
  <c r="BC52"/>
  <c r="BD52"/>
  <c r="BE52"/>
  <c r="BF52"/>
  <c r="BG52"/>
  <c r="BA53"/>
  <c r="BB53"/>
  <c r="BC53"/>
  <c r="BD53"/>
  <c r="BE53"/>
  <c r="BF53"/>
  <c r="BG53"/>
  <c r="BA54"/>
  <c r="BB54"/>
  <c r="BC54"/>
  <c r="BD54"/>
  <c r="BE54"/>
  <c r="BF54"/>
  <c r="BG54"/>
  <c r="BA55"/>
  <c r="BB55"/>
  <c r="BC55"/>
  <c r="BD55"/>
  <c r="BE55"/>
  <c r="BF55"/>
  <c r="BG55"/>
  <c r="BA56"/>
  <c r="BB56"/>
  <c r="BC56"/>
  <c r="BD56"/>
  <c r="BE56"/>
  <c r="BF56"/>
  <c r="BG56"/>
  <c r="BA57"/>
  <c r="BB57"/>
  <c r="BC57"/>
  <c r="BD57"/>
  <c r="BE57"/>
  <c r="BF57"/>
  <c r="BG57"/>
  <c r="BA58"/>
  <c r="BB58"/>
  <c r="BC58"/>
  <c r="BD58"/>
  <c r="BE58"/>
  <c r="BF58"/>
  <c r="BG58"/>
  <c r="BA59"/>
  <c r="BB59"/>
  <c r="BC59"/>
  <c r="BD59"/>
  <c r="BE59"/>
  <c r="BF59"/>
  <c r="BG59"/>
  <c r="BA60"/>
  <c r="BB60"/>
  <c r="BC60"/>
  <c r="BD60"/>
  <c r="BE60"/>
  <c r="BF60"/>
  <c r="BG60"/>
  <c r="BA61"/>
  <c r="BB61"/>
  <c r="BC61"/>
  <c r="BD61"/>
  <c r="BE61"/>
  <c r="BF61"/>
  <c r="BG61"/>
  <c r="BA62"/>
  <c r="BB62"/>
  <c r="BC62"/>
  <c r="BD62"/>
  <c r="BE62"/>
  <c r="BF62"/>
  <c r="BG62"/>
  <c r="BA63"/>
  <c r="BB63"/>
  <c r="BC63"/>
  <c r="BD63"/>
  <c r="BE63"/>
  <c r="BF63"/>
  <c r="BG63"/>
  <c r="BA64"/>
  <c r="BB64"/>
  <c r="BC64"/>
  <c r="BD64"/>
  <c r="BE64"/>
  <c r="BF64"/>
  <c r="BG64"/>
  <c r="BA65"/>
  <c r="BB65"/>
  <c r="BC65"/>
  <c r="BD65"/>
  <c r="BE65"/>
  <c r="BF65"/>
  <c r="BG65"/>
  <c r="BA66"/>
  <c r="BB66"/>
  <c r="BC66"/>
  <c r="BD66"/>
  <c r="BE66"/>
  <c r="BF66"/>
  <c r="BG66"/>
  <c r="BA67"/>
  <c r="BB67"/>
  <c r="BC67"/>
  <c r="BD67"/>
  <c r="BE67"/>
  <c r="BF67"/>
  <c r="BG67"/>
  <c r="BA68"/>
  <c r="BB68"/>
  <c r="BC68"/>
  <c r="BD68"/>
  <c r="BE68"/>
  <c r="BF68"/>
  <c r="BG68"/>
  <c r="BA69"/>
  <c r="BB69"/>
  <c r="BC69"/>
  <c r="BD69"/>
  <c r="BE69"/>
  <c r="BF69"/>
  <c r="BG69"/>
  <c r="BA70"/>
  <c r="BB70"/>
  <c r="BC70"/>
  <c r="BD70"/>
  <c r="BE70"/>
  <c r="BF70"/>
  <c r="BG70"/>
  <c r="BA71"/>
  <c r="BB71"/>
  <c r="BC71"/>
  <c r="BD71"/>
  <c r="BE71"/>
  <c r="BF71"/>
  <c r="BG71"/>
  <c r="BA72"/>
  <c r="BB72"/>
  <c r="BC72"/>
  <c r="BD72"/>
  <c r="BE72"/>
  <c r="BF72"/>
  <c r="BG72"/>
  <c r="BA73"/>
  <c r="BB73"/>
  <c r="BC73"/>
  <c r="BD73"/>
  <c r="BE73"/>
  <c r="BF73"/>
  <c r="BG73"/>
  <c r="BA74"/>
  <c r="BB74"/>
  <c r="BC74"/>
  <c r="BD74"/>
  <c r="BE74"/>
  <c r="BF74"/>
  <c r="BG74"/>
  <c r="BA75"/>
  <c r="BB75"/>
  <c r="BC75"/>
  <c r="BD75"/>
  <c r="BE75"/>
  <c r="BF75"/>
  <c r="BG75"/>
  <c r="BA76"/>
  <c r="BB76"/>
  <c r="BC76"/>
  <c r="BD76"/>
  <c r="BE76"/>
  <c r="BF76"/>
  <c r="BG76"/>
  <c r="BA77"/>
  <c r="BB77"/>
  <c r="BC77"/>
  <c r="BD77"/>
  <c r="BE77"/>
  <c r="BF77"/>
  <c r="BG77"/>
  <c r="BA78"/>
  <c r="BB78"/>
  <c r="BC78"/>
  <c r="BD78"/>
  <c r="BE78"/>
  <c r="BF78"/>
  <c r="BG78"/>
  <c r="BA79"/>
  <c r="BB79"/>
  <c r="BC79"/>
  <c r="BD79"/>
  <c r="BE79"/>
  <c r="BF79"/>
  <c r="BG79"/>
  <c r="BA80"/>
  <c r="BB80"/>
  <c r="BC80"/>
  <c r="BD80"/>
  <c r="BE80"/>
  <c r="BF80"/>
  <c r="BG80"/>
  <c r="BA81"/>
  <c r="BB81"/>
  <c r="BC81"/>
  <c r="BD81"/>
  <c r="BE81"/>
  <c r="BF81"/>
  <c r="BG81"/>
  <c r="BA82"/>
  <c r="BB82"/>
  <c r="BC82"/>
  <c r="BD82"/>
  <c r="BE82"/>
  <c r="BF82"/>
  <c r="BG82"/>
  <c r="BA83"/>
  <c r="BB83"/>
  <c r="BC83"/>
  <c r="BD83"/>
  <c r="BE83"/>
  <c r="BF83"/>
  <c r="BG83"/>
  <c r="BA84"/>
  <c r="BB84"/>
  <c r="BC84"/>
  <c r="BD84"/>
  <c r="BE84"/>
  <c r="BF84"/>
  <c r="BG84"/>
  <c r="BA85"/>
  <c r="BB85"/>
  <c r="BC85"/>
  <c r="BD85"/>
  <c r="BE85"/>
  <c r="BF85"/>
  <c r="BG85"/>
  <c r="BA86"/>
  <c r="BB86"/>
  <c r="BC86"/>
  <c r="BD86"/>
  <c r="BE86"/>
  <c r="BF86"/>
  <c r="BG86"/>
  <c r="BA87"/>
  <c r="BB87"/>
  <c r="BC87"/>
  <c r="BD87"/>
  <c r="BE87"/>
  <c r="BF87"/>
  <c r="BG87"/>
  <c r="BA88"/>
  <c r="BB88"/>
  <c r="BC88"/>
  <c r="BD88"/>
  <c r="BE88"/>
  <c r="BF88"/>
  <c r="BG88"/>
  <c r="BA89"/>
  <c r="BB89"/>
  <c r="BC89"/>
  <c r="BD89"/>
  <c r="BE89"/>
  <c r="BF89"/>
  <c r="BG89"/>
  <c r="BA90"/>
  <c r="BB90"/>
  <c r="BC90"/>
  <c r="BD90"/>
  <c r="BE90"/>
  <c r="BF90"/>
  <c r="BG90"/>
  <c r="BA91"/>
  <c r="BB91"/>
  <c r="BC91"/>
  <c r="BD91"/>
  <c r="BE91"/>
  <c r="BF91"/>
  <c r="BG91"/>
  <c r="BA92"/>
  <c r="BB92"/>
  <c r="BC92"/>
  <c r="BD92"/>
  <c r="BE92"/>
  <c r="BF92"/>
  <c r="BG92"/>
  <c r="BA93"/>
  <c r="BB93"/>
  <c r="BC93"/>
  <c r="BD93"/>
  <c r="BE93"/>
  <c r="BF93"/>
  <c r="BG93"/>
  <c r="BA94"/>
  <c r="BB94"/>
  <c r="BC94"/>
  <c r="BD94"/>
  <c r="BE94"/>
  <c r="BF94"/>
  <c r="BG94"/>
  <c r="BA95"/>
  <c r="BB95"/>
  <c r="BC95"/>
  <c r="BD95"/>
  <c r="BE95"/>
  <c r="BF95"/>
  <c r="BG95"/>
  <c r="BA96"/>
  <c r="BB96"/>
  <c r="BC96"/>
  <c r="BD96"/>
  <c r="BE96"/>
  <c r="BF96"/>
  <c r="BG96"/>
  <c r="BA97"/>
  <c r="BB97"/>
  <c r="BC97"/>
  <c r="BD97"/>
  <c r="BE97"/>
  <c r="BF97"/>
  <c r="BG97"/>
  <c r="BA98"/>
  <c r="BB98"/>
  <c r="BC98"/>
  <c r="BD98"/>
  <c r="BE98"/>
  <c r="BF98"/>
  <c r="BG98"/>
  <c r="BA99"/>
  <c r="BB99"/>
  <c r="BC99"/>
  <c r="BD99"/>
  <c r="BE99"/>
  <c r="BF99"/>
  <c r="BG99"/>
  <c r="BA100"/>
  <c r="BB100"/>
  <c r="BC100"/>
  <c r="BD100"/>
  <c r="BE100"/>
  <c r="BF100"/>
  <c r="BG100"/>
  <c r="BA101"/>
  <c r="BB101"/>
  <c r="BC101"/>
  <c r="BD101"/>
  <c r="BE101"/>
  <c r="BF101"/>
  <c r="BG101"/>
  <c r="BA102"/>
  <c r="BB102"/>
  <c r="BC102"/>
  <c r="BD102"/>
  <c r="BE102"/>
  <c r="BF102"/>
  <c r="BG102"/>
  <c r="BA103"/>
  <c r="BB103"/>
  <c r="BC103"/>
  <c r="BD103"/>
  <c r="BE103"/>
  <c r="BF103"/>
  <c r="BG103"/>
  <c r="BA104"/>
  <c r="BB104"/>
  <c r="BC104"/>
  <c r="BD104"/>
  <c r="BE104"/>
  <c r="BF104"/>
  <c r="BG104"/>
  <c r="BA105"/>
  <c r="BB105"/>
  <c r="BC105"/>
  <c r="BD105"/>
  <c r="BE105"/>
  <c r="BF105"/>
  <c r="BG105"/>
  <c r="BA106"/>
  <c r="BB106"/>
  <c r="BC106"/>
  <c r="BD106"/>
  <c r="BE106"/>
  <c r="BF106"/>
  <c r="BG106"/>
  <c r="BA107"/>
  <c r="BB107"/>
  <c r="BC107"/>
  <c r="BD107"/>
  <c r="BE107"/>
  <c r="BF107"/>
  <c r="BG107"/>
  <c r="BA108"/>
  <c r="BB108"/>
  <c r="BC108"/>
  <c r="BD108"/>
  <c r="BE108"/>
  <c r="BF108"/>
  <c r="BG108"/>
  <c r="BA109"/>
  <c r="BB109"/>
  <c r="BC109"/>
  <c r="BD109"/>
  <c r="BE109"/>
  <c r="BF109"/>
  <c r="BG109"/>
  <c r="BA110"/>
  <c r="BB110"/>
  <c r="BC110"/>
  <c r="BD110"/>
  <c r="BE110"/>
  <c r="BF110"/>
  <c r="BG110"/>
  <c r="BA111"/>
  <c r="BB111"/>
  <c r="BC111"/>
  <c r="BD111"/>
  <c r="BE111"/>
  <c r="BF111"/>
  <c r="BG111"/>
  <c r="BA112"/>
  <c r="BB112"/>
  <c r="BC112"/>
  <c r="BD112"/>
  <c r="BE112"/>
  <c r="BF112"/>
  <c r="BG112"/>
  <c r="BA113"/>
  <c r="BB113"/>
  <c r="BC113"/>
  <c r="BD113"/>
  <c r="BE113"/>
  <c r="BF113"/>
  <c r="BG113"/>
  <c r="BA114"/>
  <c r="BB114"/>
  <c r="BC114"/>
  <c r="BD114"/>
  <c r="BE114"/>
  <c r="BF114"/>
  <c r="BG114"/>
  <c r="BA115"/>
  <c r="BB115"/>
  <c r="BC115"/>
  <c r="BD115"/>
  <c r="BE115"/>
  <c r="BF115"/>
  <c r="BG115"/>
  <c r="BA116"/>
  <c r="BB116"/>
  <c r="BC116"/>
  <c r="BD116"/>
  <c r="BE116"/>
  <c r="BF116"/>
  <c r="BG116"/>
  <c r="BA117"/>
  <c r="BB117"/>
  <c r="BC117"/>
  <c r="BD117"/>
  <c r="BE117"/>
  <c r="BF117"/>
  <c r="BG117"/>
  <c r="BA118"/>
  <c r="BB118"/>
  <c r="BC118"/>
  <c r="BD118"/>
  <c r="BE118"/>
  <c r="BF118"/>
  <c r="BG118"/>
  <c r="BA119"/>
  <c r="BB119"/>
  <c r="BC119"/>
  <c r="BD119"/>
  <c r="BE119"/>
  <c r="BF119"/>
  <c r="BG119"/>
  <c r="BA120"/>
  <c r="BB120"/>
  <c r="BC120"/>
  <c r="BD120"/>
  <c r="BE120"/>
  <c r="BF120"/>
  <c r="BG120"/>
  <c r="BA121"/>
  <c r="BB121"/>
  <c r="BC121"/>
  <c r="BD121"/>
  <c r="BE121"/>
  <c r="BF121"/>
  <c r="BG121"/>
  <c r="BA122"/>
  <c r="BB122"/>
  <c r="BC122"/>
  <c r="BD122"/>
  <c r="BE122"/>
  <c r="BF122"/>
  <c r="BG122"/>
  <c r="BA123"/>
  <c r="BB123"/>
  <c r="BC123"/>
  <c r="BD123"/>
  <c r="BE123"/>
  <c r="BF123"/>
  <c r="BG123"/>
  <c r="BA124"/>
  <c r="BB124"/>
  <c r="BC124"/>
  <c r="BD124"/>
  <c r="BE124"/>
  <c r="BF124"/>
  <c r="BG124"/>
  <c r="BA125"/>
  <c r="BB125"/>
  <c r="BC125"/>
  <c r="BD125"/>
  <c r="BE125"/>
  <c r="BF125"/>
  <c r="BG125"/>
  <c r="BA126"/>
  <c r="BB126"/>
  <c r="BC126"/>
  <c r="BD126"/>
  <c r="BE126"/>
  <c r="BF126"/>
  <c r="BG126"/>
  <c r="BA127"/>
  <c r="BB127"/>
  <c r="BC127"/>
  <c r="BD127"/>
  <c r="BE127"/>
  <c r="BF127"/>
  <c r="BG127"/>
  <c r="BA128"/>
  <c r="BB128"/>
  <c r="BC128"/>
  <c r="BD128"/>
  <c r="BE128"/>
  <c r="BF128"/>
  <c r="BG128"/>
  <c r="BA129"/>
  <c r="BB129"/>
  <c r="BC129"/>
  <c r="BD129"/>
  <c r="BE129"/>
  <c r="BF129"/>
  <c r="BG129"/>
  <c r="BA130"/>
  <c r="BB130"/>
  <c r="BC130"/>
  <c r="BD130"/>
  <c r="BE130"/>
  <c r="BF130"/>
  <c r="BG130"/>
  <c r="BA131"/>
  <c r="BB131"/>
  <c r="BC131"/>
  <c r="BD131"/>
  <c r="BE131"/>
  <c r="BF131"/>
  <c r="BG131"/>
  <c r="BA132"/>
  <c r="BB132"/>
  <c r="BC132"/>
  <c r="BD132"/>
  <c r="BE132"/>
  <c r="BF132"/>
  <c r="BG132"/>
  <c r="BA133"/>
  <c r="BB133"/>
  <c r="BC133"/>
  <c r="BD133"/>
  <c r="BE133"/>
  <c r="BF133"/>
  <c r="BG133"/>
  <c r="BA134"/>
  <c r="BB134"/>
  <c r="BC134"/>
  <c r="BD134"/>
  <c r="BE134"/>
  <c r="BF134"/>
  <c r="BG134"/>
  <c r="BA135"/>
  <c r="BB135"/>
  <c r="BC135"/>
  <c r="BD135"/>
  <c r="BE135"/>
  <c r="BF135"/>
  <c r="BG135"/>
  <c r="BA136"/>
  <c r="BB136"/>
  <c r="BC136"/>
  <c r="BD136"/>
  <c r="BE136"/>
  <c r="BF136"/>
  <c r="BG136"/>
  <c r="BA137"/>
  <c r="BB137"/>
  <c r="BC137"/>
  <c r="BD137"/>
  <c r="BE137"/>
  <c r="BF137"/>
  <c r="BG137"/>
  <c r="BA138"/>
  <c r="BB138"/>
  <c r="BC138"/>
  <c r="BD138"/>
  <c r="BE138"/>
  <c r="BF138"/>
  <c r="BG138"/>
  <c r="BA139"/>
  <c r="BB139"/>
  <c r="BC139"/>
  <c r="BD139"/>
  <c r="BE139"/>
  <c r="BF139"/>
  <c r="BG139"/>
  <c r="BA140"/>
  <c r="BB140"/>
  <c r="BC140"/>
  <c r="BD140"/>
  <c r="BE140"/>
  <c r="BF140"/>
  <c r="BG140"/>
  <c r="BA141"/>
  <c r="BB141"/>
  <c r="BC141"/>
  <c r="BD141"/>
  <c r="BE141"/>
  <c r="BF141"/>
  <c r="BG141"/>
  <c r="BA142"/>
  <c r="BB142"/>
  <c r="BC142"/>
  <c r="BD142"/>
  <c r="BE142"/>
  <c r="BF142"/>
  <c r="BG142"/>
  <c r="BA143"/>
  <c r="BB143"/>
  <c r="BC143"/>
  <c r="BD143"/>
  <c r="BE143"/>
  <c r="BF143"/>
  <c r="BG143"/>
  <c r="BA144"/>
  <c r="BB144"/>
  <c r="BC144"/>
  <c r="BD144"/>
  <c r="BE144"/>
  <c r="BF144"/>
  <c r="BG144"/>
  <c r="BA145"/>
  <c r="BB145"/>
  <c r="BC145"/>
  <c r="BD145"/>
  <c r="BE145"/>
  <c r="BF145"/>
  <c r="BG145"/>
  <c r="BA146"/>
  <c r="BB146"/>
  <c r="BC146"/>
  <c r="BD146"/>
  <c r="BE146"/>
  <c r="BF146"/>
  <c r="BG146"/>
  <c r="BA147"/>
  <c r="BB147"/>
  <c r="BC147"/>
  <c r="BD147"/>
  <c r="BE147"/>
  <c r="BF147"/>
  <c r="BG147"/>
  <c r="BA148"/>
  <c r="BB148"/>
  <c r="BC148"/>
  <c r="BD148"/>
  <c r="BE148"/>
  <c r="BF148"/>
  <c r="BG148"/>
  <c r="BA149"/>
  <c r="BB149"/>
  <c r="BC149"/>
  <c r="BD149"/>
  <c r="BE149"/>
  <c r="BF149"/>
  <c r="BG149"/>
  <c r="BA150"/>
  <c r="BB150"/>
  <c r="BC150"/>
  <c r="BD150"/>
  <c r="BE150"/>
  <c r="BF150"/>
  <c r="BG150"/>
  <c r="BA151"/>
  <c r="BB151"/>
  <c r="BC151"/>
  <c r="BD151"/>
  <c r="BE151"/>
  <c r="BF151"/>
  <c r="BG151"/>
  <c r="BA152"/>
  <c r="BB152"/>
  <c r="BC152"/>
  <c r="BD152"/>
  <c r="BE152"/>
  <c r="BF152"/>
  <c r="BG152"/>
  <c r="BA153"/>
  <c r="BB153"/>
  <c r="BC153"/>
  <c r="BD153"/>
  <c r="BE153"/>
  <c r="BF153"/>
  <c r="BG153"/>
  <c r="BA154"/>
  <c r="BB154"/>
  <c r="BC154"/>
  <c r="BD154"/>
  <c r="BE154"/>
  <c r="BF154"/>
  <c r="BG154"/>
  <c r="BA155"/>
  <c r="BB155"/>
  <c r="BC155"/>
  <c r="BD155"/>
  <c r="BE155"/>
  <c r="BF155"/>
  <c r="BG155"/>
  <c r="BA156"/>
  <c r="BB156"/>
  <c r="BC156"/>
  <c r="BD156"/>
  <c r="BE156"/>
  <c r="BF156"/>
  <c r="BG156"/>
  <c r="BA157"/>
  <c r="BB157"/>
  <c r="BC157"/>
  <c r="BD157"/>
  <c r="BE157"/>
  <c r="BF157"/>
  <c r="BG157"/>
  <c r="BA158"/>
  <c r="BB158"/>
  <c r="BC158"/>
  <c r="BD158"/>
  <c r="BE158"/>
  <c r="BF158"/>
  <c r="BG158"/>
  <c r="BA159"/>
  <c r="BB159"/>
  <c r="BC159"/>
  <c r="BD159"/>
  <c r="BE159"/>
  <c r="BF159"/>
  <c r="BG159"/>
  <c r="BA160"/>
  <c r="BB160"/>
  <c r="BC160"/>
  <c r="BD160"/>
  <c r="BE160"/>
  <c r="BF160"/>
  <c r="BG160"/>
  <c r="BA161"/>
  <c r="BB161"/>
  <c r="BC161"/>
  <c r="BD161"/>
  <c r="BE161"/>
  <c r="BF161"/>
  <c r="BG161"/>
  <c r="BA162"/>
  <c r="BB162"/>
  <c r="BC162"/>
  <c r="BD162"/>
  <c r="BE162"/>
  <c r="BF162"/>
  <c r="BG162"/>
  <c r="BA163"/>
  <c r="BB163"/>
  <c r="BC163"/>
  <c r="BD163"/>
  <c r="BE163"/>
  <c r="BF163"/>
  <c r="BG163"/>
  <c r="BA164"/>
  <c r="BB164"/>
  <c r="BC164"/>
  <c r="BD164"/>
  <c r="BE164"/>
  <c r="BF164"/>
  <c r="BG164"/>
  <c r="BA165"/>
  <c r="BB165"/>
  <c r="BC165"/>
  <c r="BD165"/>
  <c r="BE165"/>
  <c r="BF165"/>
  <c r="BG165"/>
  <c r="BA166"/>
  <c r="BB166"/>
  <c r="BC166"/>
  <c r="BD166"/>
  <c r="BE166"/>
  <c r="BF166"/>
  <c r="BG166"/>
  <c r="BA167"/>
  <c r="BB167"/>
  <c r="BC167"/>
  <c r="BD167"/>
  <c r="BE167"/>
  <c r="BF167"/>
  <c r="BG167"/>
  <c r="BA168"/>
  <c r="BB168"/>
  <c r="BC168"/>
  <c r="BD168"/>
  <c r="BE168"/>
  <c r="BF168"/>
  <c r="BG168"/>
  <c r="BA169"/>
  <c r="BB169"/>
  <c r="BC169"/>
  <c r="BD169"/>
  <c r="BE169"/>
  <c r="BF169"/>
  <c r="BG169"/>
  <c r="BA170"/>
  <c r="BB170"/>
  <c r="BC170"/>
  <c r="BD170"/>
  <c r="BE170"/>
  <c r="BF170"/>
  <c r="BG170"/>
  <c r="BA171"/>
  <c r="BB171"/>
  <c r="BC171"/>
  <c r="BD171"/>
  <c r="BE171"/>
  <c r="BF171"/>
  <c r="BG171"/>
  <c r="BA172"/>
  <c r="BB172"/>
  <c r="BC172"/>
  <c r="BD172"/>
  <c r="BE172"/>
  <c r="BF172"/>
  <c r="BG172"/>
  <c r="BA173"/>
  <c r="BB173"/>
  <c r="BC173"/>
  <c r="BD173"/>
  <c r="BE173"/>
  <c r="BF173"/>
  <c r="BG173"/>
  <c r="BA174"/>
  <c r="BB174"/>
  <c r="BC174"/>
  <c r="BD174"/>
  <c r="BE174"/>
  <c r="BF174"/>
  <c r="BG174"/>
  <c r="BA175"/>
  <c r="BB175"/>
  <c r="BC175"/>
  <c r="BD175"/>
  <c r="BE175"/>
  <c r="BF175"/>
  <c r="BG175"/>
  <c r="BA176"/>
  <c r="BB176"/>
  <c r="BC176"/>
  <c r="BD176"/>
  <c r="BE176"/>
  <c r="BF176"/>
  <c r="BG176"/>
  <c r="BA177"/>
  <c r="BB177"/>
  <c r="BC177"/>
  <c r="BD177"/>
  <c r="BE177"/>
  <c r="BF177"/>
  <c r="BG177"/>
  <c r="BA178"/>
  <c r="BB178"/>
  <c r="BC178"/>
  <c r="BD178"/>
  <c r="BE178"/>
  <c r="BF178"/>
  <c r="BG178"/>
  <c r="BA179"/>
  <c r="BB179"/>
  <c r="BC179"/>
  <c r="BD179"/>
  <c r="BE179"/>
  <c r="BF179"/>
  <c r="BG179"/>
  <c r="BA180"/>
  <c r="BB180"/>
  <c r="BC180"/>
  <c r="BD180"/>
  <c r="BE180"/>
  <c r="BF180"/>
  <c r="BG180"/>
  <c r="BA181"/>
  <c r="BB181"/>
  <c r="BC181"/>
  <c r="BD181"/>
  <c r="BE181"/>
  <c r="BF181"/>
  <c r="BG181"/>
  <c r="BA182"/>
  <c r="BB182"/>
  <c r="BC182"/>
  <c r="BD182"/>
  <c r="BE182"/>
  <c r="BF182"/>
  <c r="BG182"/>
  <c r="BA183"/>
  <c r="BB183"/>
  <c r="BC183"/>
  <c r="BD183"/>
  <c r="BE183"/>
  <c r="BF183"/>
  <c r="BG183"/>
  <c r="BA184"/>
  <c r="BB184"/>
  <c r="BC184"/>
  <c r="BD184"/>
  <c r="BE184"/>
  <c r="BF184"/>
  <c r="BG184"/>
  <c r="BA185"/>
  <c r="BB185"/>
  <c r="BC185"/>
  <c r="BD185"/>
  <c r="BE185"/>
  <c r="BF185"/>
  <c r="BG185"/>
  <c r="BA186"/>
  <c r="BB186"/>
  <c r="BC186"/>
  <c r="BD186"/>
  <c r="BE186"/>
  <c r="BF186"/>
  <c r="BG186"/>
  <c r="BA187"/>
  <c r="BB187"/>
  <c r="BC187"/>
  <c r="BD187"/>
  <c r="BE187"/>
  <c r="BF187"/>
  <c r="BG187"/>
  <c r="BA188"/>
  <c r="BB188"/>
  <c r="BC188"/>
  <c r="BD188"/>
  <c r="BE188"/>
  <c r="BF188"/>
  <c r="BG188"/>
  <c r="BA189"/>
  <c r="BB189"/>
  <c r="BC189"/>
  <c r="BD189"/>
  <c r="BE189"/>
  <c r="BF189"/>
  <c r="BG189"/>
  <c r="BA190"/>
  <c r="BB190"/>
  <c r="BC190"/>
  <c r="BD190"/>
  <c r="BE190"/>
  <c r="BF190"/>
  <c r="BG190"/>
  <c r="BA191"/>
  <c r="BB191"/>
  <c r="BC191"/>
  <c r="BD191"/>
  <c r="BE191"/>
  <c r="BF191"/>
  <c r="BG191"/>
  <c r="BA192"/>
  <c r="BB192"/>
  <c r="BC192"/>
  <c r="BD192"/>
  <c r="BE192"/>
  <c r="BF192"/>
  <c r="BG192"/>
  <c r="BA193"/>
  <c r="BB193"/>
  <c r="BC193"/>
  <c r="BD193"/>
  <c r="BE193"/>
  <c r="BF193"/>
  <c r="BG193"/>
  <c r="BA194"/>
  <c r="BB194"/>
  <c r="BC194"/>
  <c r="BD194"/>
  <c r="BE194"/>
  <c r="BF194"/>
  <c r="BG194"/>
  <c r="BA195"/>
  <c r="BB195"/>
  <c r="BC195"/>
  <c r="BD195"/>
  <c r="BE195"/>
  <c r="BF195"/>
  <c r="BG195"/>
  <c r="BA196"/>
  <c r="BB196"/>
  <c r="BC196"/>
  <c r="BD196"/>
  <c r="BE196"/>
  <c r="BF196"/>
  <c r="BG196"/>
  <c r="BA197"/>
  <c r="BB197"/>
  <c r="BC197"/>
  <c r="BD197"/>
  <c r="BE197"/>
  <c r="BF197"/>
  <c r="BG197"/>
  <c r="BA198"/>
  <c r="BB198"/>
  <c r="BC198"/>
  <c r="BD198"/>
  <c r="BE198"/>
  <c r="BF198"/>
  <c r="BG198"/>
  <c r="BA199"/>
  <c r="BB199"/>
  <c r="BC199"/>
  <c r="BD199"/>
  <c r="BE199"/>
  <c r="BF199"/>
  <c r="BG199"/>
  <c r="BA200"/>
  <c r="BB200"/>
  <c r="BC200"/>
  <c r="BD200"/>
  <c r="BE200"/>
  <c r="BF200"/>
  <c r="BG200"/>
  <c r="BA201"/>
  <c r="BB201"/>
  <c r="BC201"/>
  <c r="BD201"/>
  <c r="BE201"/>
  <c r="BF201"/>
  <c r="BG201"/>
  <c r="BA202"/>
  <c r="BB202"/>
  <c r="BC202"/>
  <c r="BD202"/>
  <c r="BE202"/>
  <c r="BF202"/>
  <c r="BG202"/>
  <c r="BA203"/>
  <c r="BB203"/>
  <c r="BC203"/>
  <c r="BD203"/>
  <c r="BE203"/>
  <c r="BF203"/>
  <c r="BG203"/>
  <c r="BA204"/>
  <c r="BB204"/>
  <c r="BC204"/>
  <c r="BD204"/>
  <c r="BE204"/>
  <c r="BF204"/>
  <c r="BG204"/>
  <c r="BA205"/>
  <c r="BB205"/>
  <c r="BC205"/>
  <c r="BD205"/>
  <c r="BE205"/>
  <c r="BF205"/>
  <c r="BG205"/>
  <c r="BA206"/>
  <c r="BB206"/>
  <c r="BC206"/>
  <c r="BD206"/>
  <c r="BE206"/>
  <c r="BF206"/>
  <c r="BG206"/>
  <c r="BA207"/>
  <c r="BB207"/>
  <c r="BC207"/>
  <c r="BD207"/>
  <c r="BE207"/>
  <c r="BF207"/>
  <c r="BG207"/>
  <c r="BA208"/>
  <c r="BB208"/>
  <c r="BC208"/>
  <c r="BD208"/>
  <c r="BE208"/>
  <c r="BF208"/>
  <c r="BG208"/>
  <c r="BA209"/>
  <c r="BB209"/>
  <c r="BC209"/>
  <c r="BD209"/>
  <c r="BE209"/>
  <c r="BF209"/>
  <c r="BG209"/>
  <c r="BA210"/>
  <c r="BB210"/>
  <c r="BC210"/>
  <c r="BD210"/>
  <c r="BE210"/>
  <c r="BF210"/>
  <c r="BG210"/>
  <c r="BA211"/>
  <c r="BB211"/>
  <c r="BC211"/>
  <c r="BD211"/>
  <c r="BE211"/>
  <c r="BF211"/>
  <c r="BG211"/>
  <c r="BA212"/>
  <c r="BB212"/>
  <c r="BC212"/>
  <c r="BD212"/>
  <c r="BE212"/>
  <c r="BF212"/>
  <c r="BG212"/>
  <c r="BA213"/>
  <c r="BB213"/>
  <c r="BC213"/>
  <c r="BD213"/>
  <c r="BE213"/>
  <c r="BF213"/>
  <c r="BG213"/>
  <c r="BA214"/>
  <c r="BB214"/>
  <c r="BC214"/>
  <c r="BD214"/>
  <c r="BE214"/>
  <c r="BF214"/>
  <c r="BG214"/>
  <c r="BA215"/>
  <c r="BB215"/>
  <c r="BC215"/>
  <c r="BD215"/>
  <c r="BE215"/>
  <c r="BF215"/>
  <c r="BG215"/>
  <c r="BA216"/>
  <c r="BB216"/>
  <c r="BC216"/>
  <c r="BD216"/>
  <c r="BE216"/>
  <c r="BF216"/>
  <c r="BG216"/>
  <c r="BA217"/>
  <c r="BB217"/>
  <c r="BC217"/>
  <c r="BD217"/>
  <c r="BE217"/>
  <c r="BF217"/>
  <c r="BG217"/>
  <c r="BA218"/>
  <c r="BB218"/>
  <c r="BC218"/>
  <c r="BD218"/>
  <c r="BE218"/>
  <c r="BF218"/>
  <c r="BG218"/>
  <c r="BA219"/>
  <c r="BB219"/>
  <c r="BC219"/>
  <c r="BD219"/>
  <c r="BE219"/>
  <c r="BF219"/>
  <c r="BG219"/>
  <c r="BA220"/>
  <c r="BB220"/>
  <c r="BC220"/>
  <c r="BD220"/>
  <c r="BE220"/>
  <c r="BF220"/>
  <c r="BG220"/>
  <c r="BA221"/>
  <c r="BB221"/>
  <c r="BC221"/>
  <c r="BD221"/>
  <c r="BE221"/>
  <c r="BF221"/>
  <c r="BG221"/>
  <c r="BA222"/>
  <c r="BB222"/>
  <c r="BC222"/>
  <c r="BD222"/>
  <c r="BE222"/>
  <c r="BF222"/>
  <c r="BG222"/>
  <c r="BA223"/>
  <c r="BB223"/>
  <c r="BC223"/>
  <c r="BD223"/>
  <c r="BE223"/>
  <c r="BF223"/>
  <c r="BG223"/>
  <c r="BA224"/>
  <c r="BB224"/>
  <c r="BC224"/>
  <c r="BD224"/>
  <c r="BE224"/>
  <c r="BF224"/>
  <c r="BG224"/>
  <c r="BA225"/>
  <c r="BB225"/>
  <c r="BC225"/>
  <c r="BD225"/>
  <c r="BE225"/>
  <c r="BF225"/>
  <c r="BG225"/>
  <c r="BA226"/>
  <c r="BB226"/>
  <c r="BC226"/>
  <c r="BD226"/>
  <c r="BE226"/>
  <c r="BF226"/>
  <c r="BG226"/>
  <c r="BA227"/>
  <c r="BB227"/>
  <c r="BC227"/>
  <c r="BD227"/>
  <c r="BE227"/>
  <c r="BF227"/>
  <c r="BG227"/>
  <c r="BA228"/>
  <c r="BB228"/>
  <c r="BC228"/>
  <c r="BD228"/>
  <c r="BE228"/>
  <c r="BF228"/>
  <c r="BG228"/>
  <c r="BA229"/>
  <c r="BB229"/>
  <c r="BC229"/>
  <c r="BD229"/>
  <c r="BE229"/>
  <c r="BF229"/>
  <c r="BG229"/>
  <c r="BA230"/>
  <c r="BB230"/>
  <c r="BC230"/>
  <c r="BD230"/>
  <c r="BE230"/>
  <c r="BF230"/>
  <c r="BG230"/>
  <c r="BA231"/>
  <c r="BB231"/>
  <c r="BC231"/>
  <c r="BD231"/>
  <c r="BE231"/>
  <c r="BF231"/>
  <c r="BG231"/>
  <c r="BA232"/>
  <c r="BB232"/>
  <c r="BC232"/>
  <c r="BD232"/>
  <c r="BE232"/>
  <c r="BF232"/>
  <c r="BG232"/>
  <c r="BA233"/>
  <c r="BB233"/>
  <c r="BC233"/>
  <c r="BD233"/>
  <c r="BE233"/>
  <c r="BF233"/>
  <c r="BG233"/>
  <c r="BA234"/>
  <c r="BB234"/>
  <c r="BC234"/>
  <c r="BD234"/>
  <c r="BE234"/>
  <c r="BF234"/>
  <c r="BG234"/>
  <c r="BA235"/>
  <c r="BB235"/>
  <c r="BC235"/>
  <c r="BD235"/>
  <c r="BE235"/>
  <c r="BF235"/>
  <c r="BG235"/>
  <c r="BA236"/>
  <c r="BB236"/>
  <c r="BC236"/>
  <c r="BD236"/>
  <c r="BE236"/>
  <c r="BF236"/>
  <c r="BG236"/>
  <c r="BA237"/>
  <c r="BB237"/>
  <c r="BC237"/>
  <c r="BD237"/>
  <c r="BE237"/>
  <c r="BF237"/>
  <c r="BG237"/>
  <c r="BA238"/>
  <c r="BB238"/>
  <c r="BC238"/>
  <c r="BD238"/>
  <c r="BE238"/>
  <c r="BF238"/>
  <c r="BG238"/>
  <c r="BA239"/>
  <c r="BB239"/>
  <c r="BC239"/>
  <c r="BD239"/>
  <c r="BE239"/>
  <c r="BF239"/>
  <c r="BG239"/>
  <c r="BA240"/>
  <c r="BB240"/>
  <c r="BC240"/>
  <c r="BD240"/>
  <c r="BE240"/>
  <c r="BF240"/>
  <c r="BG240"/>
  <c r="BA241"/>
  <c r="BB241"/>
  <c r="BC241"/>
  <c r="BD241"/>
  <c r="BE241"/>
  <c r="BF241"/>
  <c r="BG241"/>
  <c r="BA242"/>
  <c r="BB242"/>
  <c r="BC242"/>
  <c r="BD242"/>
  <c r="BE242"/>
  <c r="BF242"/>
  <c r="BG242"/>
  <c r="BA243"/>
  <c r="BB243"/>
  <c r="BC243"/>
  <c r="BD243"/>
  <c r="BE243"/>
  <c r="BF243"/>
  <c r="BG243"/>
  <c r="BA244"/>
  <c r="BB244"/>
  <c r="BC244"/>
  <c r="BD244"/>
  <c r="BE244"/>
  <c r="BF244"/>
  <c r="BG244"/>
  <c r="BA245"/>
  <c r="BB245"/>
  <c r="BC245"/>
  <c r="BD245"/>
  <c r="BE245"/>
  <c r="BF245"/>
  <c r="BG245"/>
  <c r="BA246"/>
  <c r="BB246"/>
  <c r="BC246"/>
  <c r="BD246"/>
  <c r="BE246"/>
  <c r="BF246"/>
  <c r="BG246"/>
  <c r="BA247"/>
  <c r="BB247"/>
  <c r="BC247"/>
  <c r="BD247"/>
  <c r="BE247"/>
  <c r="BF247"/>
  <c r="BG247"/>
  <c r="BA248"/>
  <c r="BB248"/>
  <c r="BC248"/>
  <c r="BD248"/>
  <c r="BE248"/>
  <c r="BF248"/>
  <c r="BG248"/>
  <c r="BA249"/>
  <c r="BB249"/>
  <c r="BC249"/>
  <c r="BD249"/>
  <c r="BE249"/>
  <c r="BF249"/>
  <c r="BG249"/>
  <c r="BA250"/>
  <c r="BB250"/>
  <c r="BC250"/>
  <c r="BD250"/>
  <c r="BE250"/>
  <c r="BF250"/>
  <c r="BG250"/>
  <c r="BA251"/>
  <c r="BB251"/>
  <c r="BC251"/>
  <c r="BD251"/>
  <c r="BE251"/>
  <c r="BF251"/>
  <c r="BG251"/>
  <c r="BA252"/>
  <c r="BB252"/>
  <c r="BC252"/>
  <c r="BD252"/>
  <c r="BE252"/>
  <c r="BF252"/>
  <c r="BG252"/>
  <c r="BA253"/>
  <c r="BB253"/>
  <c r="BC253"/>
  <c r="BD253"/>
  <c r="BE253"/>
  <c r="BF253"/>
  <c r="BG253"/>
  <c r="BA254"/>
  <c r="BB254"/>
  <c r="BC254"/>
  <c r="BD254"/>
  <c r="BE254"/>
  <c r="BF254"/>
  <c r="BG254"/>
  <c r="BA255"/>
  <c r="BB255"/>
  <c r="BC255"/>
  <c r="BD255"/>
  <c r="BE255"/>
  <c r="BF255"/>
  <c r="BG255"/>
  <c r="BA256"/>
  <c r="BB256"/>
  <c r="BC256"/>
  <c r="BD256"/>
  <c r="BE256"/>
  <c r="BF256"/>
  <c r="BG256"/>
  <c r="BA257"/>
  <c r="BB257"/>
  <c r="BC257"/>
  <c r="BD257"/>
  <c r="BE257"/>
  <c r="BF257"/>
  <c r="BG257"/>
  <c r="BA258"/>
  <c r="BB258"/>
  <c r="BC258"/>
  <c r="BD258"/>
  <c r="BE258"/>
  <c r="BF258"/>
  <c r="BG258"/>
  <c r="BA259"/>
  <c r="BB259"/>
  <c r="BC259"/>
  <c r="BD259"/>
  <c r="BE259"/>
  <c r="BF259"/>
  <c r="BG259"/>
  <c r="BA260"/>
  <c r="BB260"/>
  <c r="BC260"/>
  <c r="BD260"/>
  <c r="BE260"/>
  <c r="BF260"/>
  <c r="BG260"/>
  <c r="BA261"/>
  <c r="BB261"/>
  <c r="BC261"/>
  <c r="BD261"/>
  <c r="BE261"/>
  <c r="BF261"/>
  <c r="BG261"/>
  <c r="BA262"/>
  <c r="BB262"/>
  <c r="BC262"/>
  <c r="BD262"/>
  <c r="BE262"/>
  <c r="BF262"/>
  <c r="BG262"/>
  <c r="BA263"/>
  <c r="BB263"/>
  <c r="BC263"/>
  <c r="BD263"/>
  <c r="BE263"/>
  <c r="BF263"/>
  <c r="BG263"/>
  <c r="BA264"/>
  <c r="BB264"/>
  <c r="BC264"/>
  <c r="BD264"/>
  <c r="BE264"/>
  <c r="BF264"/>
  <c r="BG264"/>
  <c r="BA265"/>
  <c r="BB265"/>
  <c r="BC265"/>
  <c r="BD265"/>
  <c r="BE265"/>
  <c r="BF265"/>
  <c r="BG265"/>
  <c r="BA266"/>
  <c r="BB266"/>
  <c r="BC266"/>
  <c r="BD266"/>
  <c r="BE266"/>
  <c r="BF266"/>
  <c r="BG266"/>
  <c r="BA267"/>
  <c r="BB267"/>
  <c r="BC267"/>
  <c r="BD267"/>
  <c r="BE267"/>
  <c r="BF267"/>
  <c r="BG267"/>
  <c r="BA268"/>
  <c r="BB268"/>
  <c r="BC268"/>
  <c r="BD268"/>
  <c r="BE268"/>
  <c r="BF268"/>
  <c r="BG268"/>
  <c r="BA269"/>
  <c r="BB269"/>
  <c r="BC269"/>
  <c r="BD269"/>
  <c r="BE269"/>
  <c r="BF269"/>
  <c r="BG269"/>
  <c r="BA270"/>
  <c r="BB270"/>
  <c r="BC270"/>
  <c r="BD270"/>
  <c r="BE270"/>
  <c r="BF270"/>
  <c r="BG270"/>
  <c r="BA271"/>
  <c r="BB271"/>
  <c r="BC271"/>
  <c r="BD271"/>
  <c r="BE271"/>
  <c r="BF271"/>
  <c r="BG271"/>
  <c r="BA272"/>
  <c r="BB272"/>
  <c r="BC272"/>
  <c r="BD272"/>
  <c r="BE272"/>
  <c r="BF272"/>
  <c r="BG272"/>
  <c r="BA273"/>
  <c r="BB273"/>
  <c r="BC273"/>
  <c r="BD273"/>
  <c r="BE273"/>
  <c r="BF273"/>
  <c r="BG273"/>
  <c r="BA274"/>
  <c r="BB274"/>
  <c r="BC274"/>
  <c r="BD274"/>
  <c r="BE274"/>
  <c r="BF274"/>
  <c r="BG274"/>
  <c r="BA275"/>
  <c r="BB275"/>
  <c r="BC275"/>
  <c r="BD275"/>
  <c r="BE275"/>
  <c r="BF275"/>
  <c r="BG275"/>
  <c r="BA276"/>
  <c r="BB276"/>
  <c r="BC276"/>
  <c r="BD276"/>
  <c r="BE276"/>
  <c r="BF276"/>
  <c r="BG276"/>
  <c r="BA277"/>
  <c r="BB277"/>
  <c r="BC277"/>
  <c r="BD277"/>
  <c r="BE277"/>
  <c r="BF277"/>
  <c r="BG277"/>
  <c r="BA278"/>
  <c r="BB278"/>
  <c r="BC278"/>
  <c r="BD278"/>
  <c r="BE278"/>
  <c r="BF278"/>
  <c r="BG278"/>
  <c r="BA279"/>
  <c r="BB279"/>
  <c r="BC279"/>
  <c r="BD279"/>
  <c r="BE279"/>
  <c r="BF279"/>
  <c r="BG279"/>
  <c r="BA280"/>
  <c r="BB280"/>
  <c r="BC280"/>
  <c r="BD280"/>
  <c r="BE280"/>
  <c r="BF280"/>
  <c r="BG280"/>
  <c r="BA281"/>
  <c r="BB281"/>
  <c r="BC281"/>
  <c r="BD281"/>
  <c r="BE281"/>
  <c r="BF281"/>
  <c r="BG281"/>
  <c r="BA282"/>
  <c r="BB282"/>
  <c r="BC282"/>
  <c r="BD282"/>
  <c r="BE282"/>
  <c r="BF282"/>
  <c r="BG282"/>
  <c r="BA283"/>
  <c r="BB283"/>
  <c r="BC283"/>
  <c r="BD283"/>
  <c r="BE283"/>
  <c r="BF283"/>
  <c r="BG283"/>
  <c r="BA284"/>
  <c r="BB284"/>
  <c r="BC284"/>
  <c r="BD284"/>
  <c r="BE284"/>
  <c r="BF284"/>
  <c r="BG284"/>
  <c r="BA285"/>
  <c r="BB285"/>
  <c r="BC285"/>
  <c r="BD285"/>
  <c r="BE285"/>
  <c r="BF285"/>
  <c r="BG285"/>
  <c r="BA286"/>
  <c r="BB286"/>
  <c r="BC286"/>
  <c r="BD286"/>
  <c r="BE286"/>
  <c r="BF286"/>
  <c r="BG286"/>
  <c r="BA287"/>
  <c r="BB287"/>
  <c r="BC287"/>
  <c r="BD287"/>
  <c r="BE287"/>
  <c r="BF287"/>
  <c r="BG287"/>
  <c r="BA288"/>
  <c r="BB288"/>
  <c r="BC288"/>
  <c r="BD288"/>
  <c r="BE288"/>
  <c r="BF288"/>
  <c r="BG288"/>
  <c r="BA289"/>
  <c r="BB289"/>
  <c r="BC289"/>
  <c r="BD289"/>
  <c r="BE289"/>
  <c r="BF289"/>
  <c r="BG289"/>
  <c r="BA290"/>
  <c r="BB290"/>
  <c r="BC290"/>
  <c r="BD290"/>
  <c r="BE290"/>
  <c r="BF290"/>
  <c r="BG290"/>
  <c r="BA291"/>
  <c r="BB291"/>
  <c r="BC291"/>
  <c r="BD291"/>
  <c r="BE291"/>
  <c r="BF291"/>
  <c r="BG291"/>
  <c r="BA292"/>
  <c r="BB292"/>
  <c r="BC292"/>
  <c r="BD292"/>
  <c r="BE292"/>
  <c r="BF292"/>
  <c r="BG292"/>
  <c r="BA293"/>
  <c r="BB293"/>
  <c r="BC293"/>
  <c r="BD293"/>
  <c r="BE293"/>
  <c r="BF293"/>
  <c r="BG293"/>
  <c r="BA294"/>
  <c r="BB294"/>
  <c r="BC294"/>
  <c r="BD294"/>
  <c r="BE294"/>
  <c r="BF294"/>
  <c r="BG294"/>
  <c r="BA295"/>
  <c r="BB295"/>
  <c r="BC295"/>
  <c r="BD295"/>
  <c r="BE295"/>
  <c r="BF295"/>
  <c r="BG295"/>
  <c r="BA296"/>
  <c r="BB296"/>
  <c r="BC296"/>
  <c r="BD296"/>
  <c r="BE296"/>
  <c r="BF296"/>
  <c r="BG296"/>
  <c r="BA297"/>
  <c r="BB297"/>
  <c r="BC297"/>
  <c r="BD297"/>
  <c r="BE297"/>
  <c r="BF297"/>
  <c r="BG297"/>
  <c r="BA298"/>
  <c r="BB298"/>
  <c r="BC298"/>
  <c r="BD298"/>
  <c r="BE298"/>
  <c r="BF298"/>
  <c r="BG298"/>
  <c r="BA299"/>
  <c r="BB299"/>
  <c r="BC299"/>
  <c r="BD299"/>
  <c r="BE299"/>
  <c r="BF299"/>
  <c r="BG299"/>
  <c r="BA300"/>
  <c r="BB300"/>
  <c r="BC300"/>
  <c r="BD300"/>
  <c r="BE300"/>
  <c r="BF300"/>
  <c r="BG300"/>
  <c r="BA301"/>
  <c r="BB301"/>
  <c r="BC301"/>
  <c r="BD301"/>
  <c r="BE301"/>
  <c r="BF301"/>
  <c r="BG301"/>
  <c r="BA302"/>
  <c r="BB302"/>
  <c r="BC302"/>
  <c r="BD302"/>
  <c r="BE302"/>
  <c r="BF302"/>
  <c r="BG302"/>
  <c r="BA303"/>
  <c r="BB303"/>
  <c r="BC303"/>
  <c r="BD303"/>
  <c r="BE303"/>
  <c r="BF303"/>
  <c r="BG303"/>
  <c r="BA304"/>
  <c r="BB304"/>
  <c r="BC304"/>
  <c r="BD304"/>
  <c r="BE304"/>
  <c r="BF304"/>
  <c r="BG304"/>
  <c r="BA305"/>
  <c r="BB305"/>
  <c r="BC305"/>
  <c r="BD305"/>
  <c r="BE305"/>
  <c r="BF305"/>
  <c r="BG305"/>
  <c r="BA306"/>
  <c r="BB306"/>
  <c r="BC306"/>
  <c r="BD306"/>
  <c r="BE306"/>
  <c r="BF306"/>
  <c r="BG306"/>
  <c r="BA307"/>
  <c r="BB307"/>
  <c r="BC307"/>
  <c r="BD307"/>
  <c r="BE307"/>
  <c r="BF307"/>
  <c r="BG307"/>
  <c r="BA308"/>
  <c r="BB308"/>
  <c r="BC308"/>
  <c r="BD308"/>
  <c r="BE308"/>
  <c r="BF308"/>
  <c r="BG308"/>
  <c r="BA309"/>
  <c r="BB309"/>
  <c r="BC309"/>
  <c r="BD309"/>
  <c r="BE309"/>
  <c r="BF309"/>
  <c r="BG309"/>
  <c r="BA310"/>
  <c r="BB310"/>
  <c r="BC310"/>
  <c r="BD310"/>
  <c r="BE310"/>
  <c r="BF310"/>
  <c r="BG310"/>
  <c r="BA311"/>
  <c r="BB311"/>
  <c r="BC311"/>
  <c r="BD311"/>
  <c r="BE311"/>
  <c r="BF311"/>
  <c r="BG311"/>
  <c r="BA312"/>
  <c r="BB312"/>
  <c r="BC312"/>
  <c r="BD312"/>
  <c r="BE312"/>
  <c r="BF312"/>
  <c r="BG312"/>
  <c r="BA313"/>
  <c r="BB313"/>
  <c r="BC313"/>
  <c r="BD313"/>
  <c r="BE313"/>
  <c r="BF313"/>
  <c r="BG313"/>
  <c r="BA314"/>
  <c r="BB314"/>
  <c r="BC314"/>
  <c r="BD314"/>
  <c r="BE314"/>
  <c r="BF314"/>
  <c r="BG314"/>
  <c r="BA315"/>
  <c r="BB315"/>
  <c r="BC315"/>
  <c r="BD315"/>
  <c r="BE315"/>
  <c r="BF315"/>
  <c r="BG315"/>
  <c r="BA316"/>
  <c r="BB316"/>
  <c r="BC316"/>
  <c r="BD316"/>
  <c r="BE316"/>
  <c r="BF316"/>
  <c r="BG316"/>
  <c r="BA317"/>
  <c r="BB317"/>
  <c r="BC317"/>
  <c r="BD317"/>
  <c r="BE317"/>
  <c r="BF317"/>
  <c r="BG317"/>
  <c r="BA318"/>
  <c r="BB318"/>
  <c r="BC318"/>
  <c r="BD318"/>
  <c r="BE318"/>
  <c r="BF318"/>
  <c r="BG318"/>
  <c r="BA319"/>
  <c r="BB319"/>
  <c r="BC319"/>
  <c r="BD319"/>
  <c r="BE319"/>
  <c r="BF319"/>
  <c r="BG319"/>
  <c r="BA320"/>
  <c r="BB320"/>
  <c r="BC320"/>
  <c r="BD320"/>
  <c r="BE320"/>
  <c r="BF320"/>
  <c r="BG320"/>
  <c r="BA321"/>
  <c r="BB321"/>
  <c r="BC321"/>
  <c r="BD321"/>
  <c r="BE321"/>
  <c r="BF321"/>
  <c r="BG321"/>
  <c r="BA322"/>
  <c r="BB322"/>
  <c r="BC322"/>
  <c r="BD322"/>
  <c r="BE322"/>
  <c r="BF322"/>
  <c r="BG322"/>
  <c r="BA323"/>
  <c r="BB323"/>
  <c r="BC323"/>
  <c r="BD323"/>
  <c r="BE323"/>
  <c r="BF323"/>
  <c r="BG323"/>
  <c r="BA324"/>
  <c r="BB324"/>
  <c r="BC324"/>
  <c r="BD324"/>
  <c r="BE324"/>
  <c r="BF324"/>
  <c r="BG324"/>
  <c r="BA325"/>
  <c r="BB325"/>
  <c r="BC325"/>
  <c r="BD325"/>
  <c r="BE325"/>
  <c r="BF325"/>
  <c r="BG325"/>
  <c r="BA326"/>
  <c r="BB326"/>
  <c r="BC326"/>
  <c r="BD326"/>
  <c r="BE326"/>
  <c r="BF326"/>
  <c r="BG326"/>
  <c r="BA327"/>
  <c r="BB327"/>
  <c r="BC327"/>
  <c r="BD327"/>
  <c r="BE327"/>
  <c r="BF327"/>
  <c r="BG327"/>
  <c r="BA328"/>
  <c r="BB328"/>
  <c r="BC328"/>
  <c r="BD328"/>
  <c r="BE328"/>
  <c r="BF328"/>
  <c r="BG328"/>
  <c r="BA329"/>
  <c r="BB329"/>
  <c r="BC329"/>
  <c r="BD329"/>
  <c r="BE329"/>
  <c r="BF329"/>
  <c r="BG329"/>
  <c r="BA330"/>
  <c r="BB330"/>
  <c r="BC330"/>
  <c r="BD330"/>
  <c r="BE330"/>
  <c r="BF330"/>
  <c r="BG330"/>
  <c r="BA331"/>
  <c r="BB331"/>
  <c r="BC331"/>
  <c r="BD331"/>
  <c r="BE331"/>
  <c r="BF331"/>
  <c r="BG331"/>
  <c r="BA332"/>
  <c r="BB332"/>
  <c r="BC332"/>
  <c r="BD332"/>
  <c r="BE332"/>
  <c r="BF332"/>
  <c r="BG332"/>
  <c r="BA333"/>
  <c r="BB333"/>
  <c r="BC333"/>
  <c r="BD333"/>
  <c r="BE333"/>
  <c r="BF333"/>
  <c r="BG333"/>
  <c r="BA334"/>
  <c r="BB334"/>
  <c r="BC334"/>
  <c r="BD334"/>
  <c r="BE334"/>
  <c r="BF334"/>
  <c r="BG334"/>
  <c r="BA335"/>
  <c r="BB335"/>
  <c r="BC335"/>
  <c r="BD335"/>
  <c r="BE335"/>
  <c r="BF335"/>
  <c r="BG335"/>
  <c r="BA336"/>
  <c r="BB336"/>
  <c r="BC336"/>
  <c r="BD336"/>
  <c r="BE336"/>
  <c r="BF336"/>
  <c r="BG336"/>
  <c r="BA337"/>
  <c r="BB337"/>
  <c r="BC337"/>
  <c r="BD337"/>
  <c r="BE337"/>
  <c r="BF337"/>
  <c r="BG337"/>
  <c r="BA338"/>
  <c r="BB338"/>
  <c r="BC338"/>
  <c r="BD338"/>
  <c r="BE338"/>
  <c r="BF338"/>
  <c r="BG338"/>
  <c r="BA339"/>
  <c r="BB339"/>
  <c r="BC339"/>
  <c r="BD339"/>
  <c r="BE339"/>
  <c r="BF339"/>
  <c r="BG339"/>
  <c r="BA340"/>
  <c r="BB340"/>
  <c r="BC340"/>
  <c r="BD340"/>
  <c r="BE340"/>
  <c r="BF340"/>
  <c r="BG340"/>
  <c r="BA341"/>
  <c r="BB341"/>
  <c r="BC341"/>
  <c r="BD341"/>
  <c r="BE341"/>
  <c r="BF341"/>
  <c r="BG341"/>
  <c r="BA342"/>
  <c r="BB342"/>
  <c r="BC342"/>
  <c r="BD342"/>
  <c r="BE342"/>
  <c r="BF342"/>
  <c r="BG342"/>
  <c r="BA343"/>
  <c r="BB343"/>
  <c r="BC343"/>
  <c r="BD343"/>
  <c r="BE343"/>
  <c r="BF343"/>
  <c r="BG343"/>
  <c r="BA344"/>
  <c r="BB344"/>
  <c r="BC344"/>
  <c r="BD344"/>
  <c r="BE344"/>
  <c r="BF344"/>
  <c r="BG344"/>
  <c r="BA345"/>
  <c r="BB345"/>
  <c r="BC345"/>
  <c r="BD345"/>
  <c r="BE345"/>
  <c r="BF345"/>
  <c r="BG345"/>
  <c r="BA346"/>
  <c r="BB346"/>
  <c r="BC346"/>
  <c r="BD346"/>
  <c r="BE346"/>
  <c r="BF346"/>
  <c r="BG346"/>
  <c r="BA347"/>
  <c r="BB347"/>
  <c r="BC347"/>
  <c r="BD347"/>
  <c r="BE347"/>
  <c r="BF347"/>
  <c r="BG347"/>
  <c r="BA348"/>
  <c r="BB348"/>
  <c r="BC348"/>
  <c r="BD348"/>
  <c r="BE348"/>
  <c r="BF348"/>
  <c r="BG348"/>
  <c r="BA349"/>
  <c r="BB349"/>
  <c r="BC349"/>
  <c r="BD349"/>
  <c r="BE349"/>
  <c r="BF349"/>
  <c r="BG349"/>
  <c r="BA350"/>
  <c r="BB350"/>
  <c r="BC350"/>
  <c r="BD350"/>
  <c r="BE350"/>
  <c r="BF350"/>
  <c r="BG350"/>
  <c r="BA351"/>
  <c r="BB351"/>
  <c r="BC351"/>
  <c r="BD351"/>
  <c r="BE351"/>
  <c r="BF351"/>
  <c r="BG351"/>
  <c r="BA352"/>
  <c r="BB352"/>
  <c r="BC352"/>
  <c r="BD352"/>
  <c r="BE352"/>
  <c r="BF352"/>
  <c r="BG352"/>
  <c r="BA353"/>
  <c r="BB353"/>
  <c r="BC353"/>
  <c r="BD353"/>
  <c r="BE353"/>
  <c r="BF353"/>
  <c r="BG353"/>
  <c r="BA354"/>
  <c r="BB354"/>
  <c r="BC354"/>
  <c r="BD354"/>
  <c r="BE354"/>
  <c r="BF354"/>
  <c r="BG354"/>
  <c r="BA355"/>
  <c r="BB355"/>
  <c r="BC355"/>
  <c r="BD355"/>
  <c r="BE355"/>
  <c r="BF355"/>
  <c r="BG355"/>
  <c r="BA356"/>
  <c r="BB356"/>
  <c r="BC356"/>
  <c r="BD356"/>
  <c r="BE356"/>
  <c r="BF356"/>
  <c r="BG356"/>
  <c r="BA357"/>
  <c r="BB357"/>
  <c r="BC357"/>
  <c r="BD357"/>
  <c r="BE357"/>
  <c r="BF357"/>
  <c r="BG357"/>
  <c r="BA358"/>
  <c r="BB358"/>
  <c r="BC358"/>
  <c r="BD358"/>
  <c r="BE358"/>
  <c r="BF358"/>
  <c r="BG358"/>
  <c r="BA359"/>
  <c r="BB359"/>
  <c r="BC359"/>
  <c r="BD359"/>
  <c r="BE359"/>
  <c r="BF359"/>
  <c r="BG359"/>
  <c r="BA360"/>
  <c r="BB360"/>
  <c r="BC360"/>
  <c r="BD360"/>
  <c r="BE360"/>
  <c r="BF360"/>
  <c r="BG360"/>
  <c r="BA361"/>
  <c r="BB361"/>
  <c r="BC361"/>
  <c r="BD361"/>
  <c r="BE361"/>
  <c r="BF361"/>
  <c r="BG361"/>
  <c r="BA362"/>
  <c r="BB362"/>
  <c r="BC362"/>
  <c r="BD362"/>
  <c r="BE362"/>
  <c r="BF362"/>
  <c r="BG362"/>
  <c r="BA363"/>
  <c r="BB363"/>
  <c r="BC363"/>
  <c r="BD363"/>
  <c r="BE363"/>
  <c r="BF363"/>
  <c r="BG363"/>
  <c r="BA364"/>
  <c r="BB364"/>
  <c r="BC364"/>
  <c r="BD364"/>
  <c r="BE364"/>
  <c r="BF364"/>
  <c r="BG364"/>
  <c r="BG5"/>
  <c r="BF5"/>
  <c r="BE5"/>
  <c r="BD5"/>
  <c r="BC5"/>
  <c r="BB5"/>
  <c r="BA5"/>
  <c r="EH380" i="1" l="1"/>
  <c r="EI380"/>
  <c r="EH217"/>
  <c r="EI217"/>
  <c r="EH294"/>
  <c r="EI294"/>
  <c r="EH293"/>
  <c r="EI293"/>
  <c r="EH162"/>
  <c r="EI162"/>
  <c r="EH155"/>
  <c r="EI155"/>
  <c r="EH219"/>
  <c r="EI219"/>
  <c r="EH160"/>
  <c r="EI160"/>
  <c r="EH161"/>
  <c r="EI161"/>
  <c r="EI158"/>
  <c r="EH158"/>
  <c r="EH222"/>
  <c r="EI222"/>
  <c r="EH156"/>
  <c r="EI156"/>
  <c r="EH220"/>
  <c r="EI220"/>
  <c r="EH154"/>
  <c r="EI154"/>
  <c r="EH218"/>
  <c r="EI218"/>
  <c r="EH216"/>
  <c r="EI216"/>
  <c r="EH157"/>
  <c r="EI157"/>
  <c r="EH221"/>
  <c r="EI221"/>
  <c r="EH345"/>
  <c r="EI345"/>
  <c r="EI159"/>
  <c r="EH159"/>
  <c r="EI223"/>
  <c r="EH223"/>
  <c r="EI296"/>
  <c r="EH296"/>
  <c r="EI299"/>
  <c r="EH299"/>
  <c r="EI348"/>
  <c r="EH348"/>
  <c r="EI232"/>
  <c r="EH232"/>
  <c r="EI307"/>
  <c r="EH307"/>
  <c r="EI238"/>
  <c r="EH238"/>
  <c r="EI64"/>
  <c r="EH64"/>
  <c r="EI357"/>
  <c r="EH357"/>
  <c r="EI22"/>
  <c r="EH22"/>
  <c r="EI123"/>
  <c r="EH123"/>
  <c r="EI73"/>
  <c r="EH73"/>
  <c r="EI190"/>
  <c r="EH190"/>
  <c r="EI32"/>
  <c r="EH32"/>
  <c r="EI196"/>
  <c r="EH196"/>
  <c r="EI199"/>
  <c r="EH199"/>
  <c r="EI365"/>
  <c r="EH365"/>
  <c r="EI205"/>
  <c r="EH205"/>
  <c r="EI207"/>
  <c r="EH207"/>
  <c r="EI280"/>
  <c r="EH280"/>
  <c r="EI90"/>
  <c r="EH90"/>
  <c r="EI145"/>
  <c r="EH145"/>
  <c r="EI152"/>
  <c r="EH152"/>
  <c r="EI340"/>
  <c r="EH340"/>
  <c r="EI165"/>
  <c r="EH165"/>
  <c r="EI5"/>
  <c r="EH5"/>
  <c r="EI349"/>
  <c r="EH349"/>
  <c r="EI352"/>
  <c r="EH352"/>
  <c r="EI112"/>
  <c r="EH112"/>
  <c r="EI114"/>
  <c r="EH114"/>
  <c r="EI18"/>
  <c r="EH18"/>
  <c r="EI67"/>
  <c r="EH67"/>
  <c r="EI25"/>
  <c r="EH25"/>
  <c r="EI71"/>
  <c r="EH71"/>
  <c r="EI128"/>
  <c r="EH128"/>
  <c r="EI258"/>
  <c r="EH258"/>
  <c r="EI135"/>
  <c r="EH135"/>
  <c r="EI137"/>
  <c r="EH137"/>
  <c r="EI87"/>
  <c r="EH87"/>
  <c r="EI270"/>
  <c r="EH270"/>
  <c r="EI328"/>
  <c r="EH328"/>
  <c r="EI278"/>
  <c r="EH278"/>
  <c r="EI47"/>
  <c r="EH47"/>
  <c r="EI54"/>
  <c r="EH54"/>
  <c r="EI286"/>
  <c r="EH286"/>
  <c r="EI55"/>
  <c r="EH55"/>
  <c r="EI225"/>
  <c r="EH225"/>
  <c r="EI300"/>
  <c r="EH300"/>
  <c r="EI60"/>
  <c r="EH60"/>
  <c r="EI304"/>
  <c r="EH304"/>
  <c r="EI235"/>
  <c r="EH235"/>
  <c r="EI309"/>
  <c r="EH309"/>
  <c r="EI15"/>
  <c r="EH15"/>
  <c r="EI119"/>
  <c r="EH119"/>
  <c r="EI251"/>
  <c r="EH251"/>
  <c r="EI358"/>
  <c r="EH358"/>
  <c r="EI76"/>
  <c r="EH76"/>
  <c r="EI28"/>
  <c r="EH28"/>
  <c r="EI260"/>
  <c r="EH260"/>
  <c r="EI38"/>
  <c r="EH38"/>
  <c r="EI364"/>
  <c r="EH364"/>
  <c r="EI324"/>
  <c r="EH324"/>
  <c r="EI368"/>
  <c r="EH368"/>
  <c r="EI330"/>
  <c r="EH330"/>
  <c r="EI373"/>
  <c r="EH373"/>
  <c r="EI93"/>
  <c r="EH93"/>
  <c r="EI150"/>
  <c r="EH150"/>
  <c r="EI291"/>
  <c r="EH291"/>
  <c r="EI295"/>
  <c r="EH295"/>
  <c r="EI4"/>
  <c r="EH4"/>
  <c r="EI230"/>
  <c r="EH230"/>
  <c r="EI173"/>
  <c r="EH173"/>
  <c r="EI9"/>
  <c r="EH9"/>
  <c r="EI243"/>
  <c r="EH243"/>
  <c r="EI117"/>
  <c r="EH117"/>
  <c r="EI21"/>
  <c r="EH21"/>
  <c r="EH24"/>
  <c r="EI24"/>
  <c r="EI127"/>
  <c r="EH127"/>
  <c r="EI255"/>
  <c r="EH255"/>
  <c r="EI193"/>
  <c r="EH193"/>
  <c r="EI195"/>
  <c r="EH195"/>
  <c r="EI85"/>
  <c r="EH85"/>
  <c r="EI201"/>
  <c r="EH201"/>
  <c r="EI202"/>
  <c r="EH202"/>
  <c r="EI142"/>
  <c r="EH142"/>
  <c r="EI371"/>
  <c r="EH371"/>
  <c r="EI375"/>
  <c r="EH375"/>
  <c r="EI281"/>
  <c r="EH281"/>
  <c r="EI377"/>
  <c r="EH377"/>
  <c r="EI98"/>
  <c r="EH98"/>
  <c r="EI344"/>
  <c r="EH344"/>
  <c r="EI227"/>
  <c r="EH227"/>
  <c r="EI347"/>
  <c r="EH347"/>
  <c r="EI231"/>
  <c r="EH231"/>
  <c r="EI109"/>
  <c r="EH109"/>
  <c r="EI177"/>
  <c r="EH177"/>
  <c r="EI244"/>
  <c r="EH244"/>
  <c r="EI17"/>
  <c r="EH17"/>
  <c r="EI181"/>
  <c r="EH181"/>
  <c r="EI184"/>
  <c r="EH184"/>
  <c r="EI27"/>
  <c r="EH27"/>
  <c r="EI79"/>
  <c r="EH79"/>
  <c r="EI131"/>
  <c r="EH131"/>
  <c r="EI134"/>
  <c r="EH134"/>
  <c r="EI261"/>
  <c r="EH261"/>
  <c r="EI138"/>
  <c r="EH138"/>
  <c r="EI203"/>
  <c r="EH203"/>
  <c r="EI327"/>
  <c r="EH327"/>
  <c r="EI277"/>
  <c r="EH277"/>
  <c r="EI376"/>
  <c r="EH376"/>
  <c r="EI282"/>
  <c r="EH282"/>
  <c r="EI378"/>
  <c r="EH378"/>
  <c r="EI99"/>
  <c r="EH99"/>
  <c r="EI226"/>
  <c r="EH226"/>
  <c r="EI229"/>
  <c r="EH229"/>
  <c r="EI7"/>
  <c r="EH7"/>
  <c r="EI111"/>
  <c r="EH111"/>
  <c r="EI63"/>
  <c r="EH63"/>
  <c r="EI115"/>
  <c r="EH115"/>
  <c r="EI120"/>
  <c r="EH120"/>
  <c r="EI122"/>
  <c r="EH122"/>
  <c r="EI253"/>
  <c r="EH253"/>
  <c r="EI189"/>
  <c r="EH189"/>
  <c r="EI30"/>
  <c r="EH30"/>
  <c r="EI133"/>
  <c r="EH133"/>
  <c r="EI40"/>
  <c r="EH40"/>
  <c r="EI86"/>
  <c r="EH86"/>
  <c r="EI140"/>
  <c r="EH140"/>
  <c r="EI141"/>
  <c r="EH141"/>
  <c r="EI331"/>
  <c r="EH331"/>
  <c r="EI335"/>
  <c r="EH335"/>
  <c r="EI53"/>
  <c r="EH53"/>
  <c r="EI338"/>
  <c r="EH338"/>
  <c r="EI96"/>
  <c r="EH96"/>
  <c r="EI100"/>
  <c r="EH100"/>
  <c r="EI102"/>
  <c r="EH102"/>
  <c r="EI170"/>
  <c r="EH170"/>
  <c r="EI350"/>
  <c r="EH350"/>
  <c r="EI353"/>
  <c r="EH353"/>
  <c r="EI10"/>
  <c r="EH10"/>
  <c r="EH12"/>
  <c r="EI12"/>
  <c r="EI180"/>
  <c r="EH180"/>
  <c r="EI68"/>
  <c r="EH68"/>
  <c r="EI70"/>
  <c r="EH70"/>
  <c r="EI74"/>
  <c r="EH74"/>
  <c r="EI256"/>
  <c r="EH256"/>
  <c r="EI318"/>
  <c r="EH318"/>
  <c r="EI319"/>
  <c r="EH319"/>
  <c r="EI263"/>
  <c r="EH263"/>
  <c r="EI266"/>
  <c r="EH266"/>
  <c r="EI326"/>
  <c r="EH326"/>
  <c r="EI89"/>
  <c r="EH89"/>
  <c r="EI210"/>
  <c r="EH210"/>
  <c r="EI92"/>
  <c r="EH92"/>
  <c r="EI147"/>
  <c r="EH147"/>
  <c r="EI288"/>
  <c r="EH288"/>
  <c r="EI341"/>
  <c r="EH341"/>
  <c r="EI103"/>
  <c r="EH103"/>
  <c r="EI107"/>
  <c r="EH107"/>
  <c r="EI305"/>
  <c r="EH305"/>
  <c r="EI236"/>
  <c r="EH236"/>
  <c r="EI240"/>
  <c r="EH240"/>
  <c r="EI65"/>
  <c r="EH65"/>
  <c r="EH20"/>
  <c r="EI20"/>
  <c r="EI23"/>
  <c r="EH23"/>
  <c r="EI125"/>
  <c r="EH125"/>
  <c r="EI77"/>
  <c r="EH77"/>
  <c r="EI257"/>
  <c r="EH257"/>
  <c r="EI33"/>
  <c r="EH33"/>
  <c r="EI39"/>
  <c r="EH39"/>
  <c r="EI264"/>
  <c r="EH264"/>
  <c r="EI268"/>
  <c r="EH268"/>
  <c r="EI273"/>
  <c r="EH273"/>
  <c r="EI369"/>
  <c r="EH369"/>
  <c r="EI374"/>
  <c r="EH374"/>
  <c r="EI52"/>
  <c r="EH52"/>
  <c r="EI284"/>
  <c r="EH284"/>
  <c r="EI339"/>
  <c r="EH339"/>
  <c r="EI346"/>
  <c r="EH346"/>
  <c r="EI164"/>
  <c r="EH164"/>
  <c r="EI57"/>
  <c r="EH57"/>
  <c r="EI104"/>
  <c r="EH104"/>
  <c r="EI171"/>
  <c r="EH171"/>
  <c r="EI351"/>
  <c r="EH351"/>
  <c r="EI110"/>
  <c r="EH110"/>
  <c r="EI241"/>
  <c r="EH241"/>
  <c r="EH16"/>
  <c r="EI16"/>
  <c r="EI313"/>
  <c r="EH313"/>
  <c r="EI69"/>
  <c r="EH69"/>
  <c r="EI126"/>
  <c r="EH126"/>
  <c r="EI359"/>
  <c r="EH359"/>
  <c r="EI29"/>
  <c r="EH29"/>
  <c r="EI132"/>
  <c r="EH132"/>
  <c r="EI362"/>
  <c r="EH362"/>
  <c r="EI42"/>
  <c r="EH42"/>
  <c r="EI269"/>
  <c r="EH269"/>
  <c r="EI274"/>
  <c r="EH274"/>
  <c r="EI276"/>
  <c r="EH276"/>
  <c r="EI334"/>
  <c r="EH334"/>
  <c r="EI94"/>
  <c r="EH94"/>
  <c r="EI213"/>
  <c r="EH213"/>
  <c r="EI214"/>
  <c r="EH214"/>
  <c r="EI163"/>
  <c r="EH163"/>
  <c r="EI59"/>
  <c r="EH59"/>
  <c r="EI6"/>
  <c r="EH6"/>
  <c r="EI234"/>
  <c r="EH234"/>
  <c r="EI178"/>
  <c r="EH178"/>
  <c r="EI14"/>
  <c r="EH14"/>
  <c r="EI118"/>
  <c r="EH118"/>
  <c r="EI121"/>
  <c r="EH121"/>
  <c r="EI186"/>
  <c r="EH186"/>
  <c r="EI188"/>
  <c r="EH188"/>
  <c r="EI317"/>
  <c r="EH317"/>
  <c r="EI259"/>
  <c r="EH259"/>
  <c r="EI37"/>
  <c r="EH37"/>
  <c r="EI320"/>
  <c r="EH320"/>
  <c r="EI267"/>
  <c r="EH267"/>
  <c r="EI367"/>
  <c r="EH367"/>
  <c r="EI329"/>
  <c r="EH329"/>
  <c r="EI333"/>
  <c r="EH333"/>
  <c r="EI51"/>
  <c r="EH51"/>
  <c r="EI149"/>
  <c r="EH149"/>
  <c r="EI290"/>
  <c r="EH290"/>
  <c r="EI343"/>
  <c r="EH343"/>
  <c r="EI228"/>
  <c r="EH228"/>
  <c r="EI168"/>
  <c r="EH168"/>
  <c r="EI172"/>
  <c r="EH172"/>
  <c r="EI306"/>
  <c r="EH306"/>
  <c r="EI237"/>
  <c r="EH237"/>
  <c r="EI11"/>
  <c r="EH11"/>
  <c r="EI66"/>
  <c r="EH66"/>
  <c r="EI247"/>
  <c r="EH247"/>
  <c r="EI26"/>
  <c r="EH26"/>
  <c r="EI316"/>
  <c r="EH316"/>
  <c r="EI129"/>
  <c r="EH129"/>
  <c r="EI31"/>
  <c r="EH31"/>
  <c r="EI34"/>
  <c r="EH34"/>
  <c r="EI198"/>
  <c r="EH198"/>
  <c r="EI43"/>
  <c r="EH43"/>
  <c r="EI204"/>
  <c r="EH204"/>
  <c r="EI44"/>
  <c r="EH44"/>
  <c r="EI279"/>
  <c r="EH279"/>
  <c r="EI48"/>
  <c r="EH48"/>
  <c r="EI144"/>
  <c r="EH144"/>
  <c r="EI151"/>
  <c r="EH151"/>
  <c r="EI56"/>
  <c r="EH56"/>
  <c r="EI166"/>
  <c r="EH166"/>
  <c r="EI106"/>
  <c r="EH106"/>
  <c r="EI233"/>
  <c r="EH233"/>
  <c r="EI176"/>
  <c r="EH176"/>
  <c r="EI355"/>
  <c r="EH355"/>
  <c r="EI13"/>
  <c r="EH13"/>
  <c r="EI311"/>
  <c r="EH311"/>
  <c r="EI249"/>
  <c r="EH249"/>
  <c r="EI252"/>
  <c r="EH252"/>
  <c r="EI187"/>
  <c r="EH187"/>
  <c r="EI80"/>
  <c r="EH80"/>
  <c r="EI194"/>
  <c r="EH194"/>
  <c r="EI197"/>
  <c r="EH197"/>
  <c r="EI200"/>
  <c r="EH200"/>
  <c r="EI323"/>
  <c r="EH323"/>
  <c r="EI366"/>
  <c r="EH366"/>
  <c r="EI208"/>
  <c r="EH208"/>
  <c r="EI372"/>
  <c r="EH372"/>
  <c r="EI49"/>
  <c r="EH49"/>
  <c r="EI148"/>
  <c r="EH148"/>
  <c r="EI289"/>
  <c r="EH289"/>
  <c r="EI342"/>
  <c r="EH342"/>
  <c r="EI298"/>
  <c r="EH298"/>
  <c r="EI297"/>
  <c r="EH297"/>
  <c r="EI167"/>
  <c r="EH167"/>
  <c r="EI58"/>
  <c r="EH58"/>
  <c r="EI108"/>
  <c r="EH108"/>
  <c r="EI354"/>
  <c r="EH354"/>
  <c r="EI239"/>
  <c r="EH239"/>
  <c r="EI310"/>
  <c r="EH310"/>
  <c r="EI312"/>
  <c r="EH312"/>
  <c r="EI250"/>
  <c r="EH250"/>
  <c r="EI124"/>
  <c r="EH124"/>
  <c r="EI75"/>
  <c r="EH75"/>
  <c r="EI81"/>
  <c r="EH81"/>
  <c r="EI361"/>
  <c r="EH361"/>
  <c r="EI36"/>
  <c r="EH36"/>
  <c r="EI363"/>
  <c r="EH363"/>
  <c r="EI139"/>
  <c r="EH139"/>
  <c r="EI272"/>
  <c r="EH272"/>
  <c r="EI275"/>
  <c r="EH275"/>
  <c r="EI332"/>
  <c r="EH332"/>
  <c r="EI50"/>
  <c r="EH50"/>
  <c r="EI283"/>
  <c r="EH283"/>
  <c r="EI95"/>
  <c r="EH95"/>
  <c r="EI292"/>
  <c r="EH292"/>
  <c r="EI105"/>
  <c r="EH105"/>
  <c r="EI303"/>
  <c r="EH303"/>
  <c r="EI175"/>
  <c r="EH175"/>
  <c r="EI62"/>
  <c r="EH62"/>
  <c r="EI356"/>
  <c r="EH356"/>
  <c r="EI19"/>
  <c r="EH19"/>
  <c r="EI182"/>
  <c r="EH182"/>
  <c r="EI314"/>
  <c r="EH314"/>
  <c r="EI254"/>
  <c r="EH254"/>
  <c r="EI191"/>
  <c r="EH191"/>
  <c r="EI360"/>
  <c r="EH360"/>
  <c r="EI35"/>
  <c r="EH35"/>
  <c r="EI41"/>
  <c r="EH41"/>
  <c r="EI322"/>
  <c r="EH322"/>
  <c r="EI271"/>
  <c r="EH271"/>
  <c r="EI46"/>
  <c r="EH46"/>
  <c r="EI143"/>
  <c r="EH143"/>
  <c r="EI91"/>
  <c r="EH91"/>
  <c r="EI146"/>
  <c r="EH146"/>
  <c r="EI153"/>
  <c r="EH153"/>
  <c r="EI215"/>
  <c r="EH215"/>
  <c r="EI101"/>
  <c r="EH101"/>
  <c r="EI301"/>
  <c r="EH301"/>
  <c r="EI302"/>
  <c r="EH302"/>
  <c r="EH8"/>
  <c r="EI8"/>
  <c r="EI308"/>
  <c r="EH308"/>
  <c r="EI242"/>
  <c r="EH242"/>
  <c r="EI116"/>
  <c r="EH116"/>
  <c r="EI246"/>
  <c r="EH246"/>
  <c r="EI183"/>
  <c r="EH183"/>
  <c r="EI315"/>
  <c r="EH315"/>
  <c r="EI78"/>
  <c r="EH78"/>
  <c r="EI192"/>
  <c r="EH192"/>
  <c r="EI83"/>
  <c r="EH83"/>
  <c r="EI136"/>
  <c r="EH136"/>
  <c r="EI265"/>
  <c r="EH265"/>
  <c r="EI88"/>
  <c r="EH88"/>
  <c r="EI206"/>
  <c r="EH206"/>
  <c r="EI370"/>
  <c r="EH370"/>
  <c r="EI336"/>
  <c r="EH336"/>
  <c r="EI212"/>
  <c r="EH212"/>
  <c r="EI285"/>
  <c r="EH285"/>
  <c r="EI97"/>
  <c r="EH97"/>
  <c r="EI224"/>
  <c r="EH224"/>
  <c r="EI169"/>
  <c r="EH169"/>
  <c r="EI61"/>
  <c r="EH61"/>
  <c r="EI174"/>
  <c r="EH174"/>
  <c r="EI113"/>
  <c r="EH113"/>
  <c r="EI179"/>
  <c r="EH179"/>
  <c r="EI245"/>
  <c r="EH245"/>
  <c r="EI248"/>
  <c r="EH248"/>
  <c r="EI185"/>
  <c r="EH185"/>
  <c r="EI72"/>
  <c r="EH72"/>
  <c r="EI130"/>
  <c r="EH130"/>
  <c r="EI82"/>
  <c r="EH82"/>
  <c r="EI84"/>
  <c r="EH84"/>
  <c r="EI262"/>
  <c r="EH262"/>
  <c r="EI321"/>
  <c r="EH321"/>
  <c r="EI325"/>
  <c r="EH325"/>
  <c r="EI45"/>
  <c r="EH45"/>
  <c r="EI209"/>
  <c r="EH209"/>
  <c r="EI211"/>
  <c r="EH211"/>
  <c r="EI337"/>
  <c r="EH337"/>
  <c r="EI287"/>
  <c r="EH287"/>
  <c r="EI379"/>
  <c r="EH379"/>
  <c r="AS48"/>
  <c r="CE5" i="12"/>
  <c r="CE6" s="1"/>
  <c r="CE7" s="1"/>
  <c r="CE8" s="1"/>
  <c r="CE9" s="1"/>
  <c r="CE10" s="1"/>
  <c r="CE11" s="1"/>
  <c r="CE12" s="1"/>
  <c r="CE13" s="1"/>
  <c r="CE14" s="1"/>
  <c r="CE15" s="1"/>
  <c r="CE16" s="1"/>
  <c r="CE17" s="1"/>
  <c r="CE18" s="1"/>
  <c r="CE19" s="1"/>
  <c r="CE20" s="1"/>
  <c r="CE21" s="1"/>
  <c r="CE22" s="1"/>
  <c r="CE23" s="1"/>
  <c r="CE24" s="1"/>
  <c r="CE25" s="1"/>
  <c r="CE26" s="1"/>
  <c r="CE27" s="1"/>
  <c r="CE28" s="1"/>
  <c r="CE29" s="1"/>
  <c r="CE30" s="1"/>
  <c r="CE31" s="1"/>
  <c r="CE32" s="1"/>
  <c r="CE33" s="1"/>
  <c r="CE34" s="1"/>
  <c r="CR9" i="1" l="1"/>
  <c r="CU9"/>
  <c r="DB9"/>
  <c r="CL9"/>
  <c r="CS9"/>
  <c r="DD9"/>
  <c r="CN9"/>
  <c r="CF9"/>
  <c r="CF12" s="1"/>
  <c r="CQ9"/>
  <c r="CX9"/>
  <c r="CH9"/>
  <c r="DE9"/>
  <c r="CO9"/>
  <c r="CZ9"/>
  <c r="CJ9"/>
  <c r="DC9"/>
  <c r="CM9"/>
  <c r="CT9"/>
  <c r="DA9"/>
  <c r="CK9"/>
  <c r="CV9"/>
  <c r="CY9"/>
  <c r="CI9"/>
  <c r="DF9"/>
  <c r="CP9"/>
  <c r="CW9"/>
  <c r="CG9"/>
  <c r="CF5" i="12"/>
  <c r="CF6" s="1"/>
  <c r="CF7" s="1"/>
  <c r="CF8" s="1"/>
  <c r="CF9" s="1"/>
  <c r="CF10" s="1"/>
  <c r="CF11" s="1"/>
  <c r="CF12" s="1"/>
  <c r="CF13" s="1"/>
  <c r="CF14" s="1"/>
  <c r="CF15" s="1"/>
  <c r="CF16" s="1"/>
  <c r="CF17" s="1"/>
  <c r="CF18" s="1"/>
  <c r="CF19" s="1"/>
  <c r="CF20" s="1"/>
  <c r="CF21" s="1"/>
  <c r="CF22" s="1"/>
  <c r="CF23" s="1"/>
  <c r="CF24" s="1"/>
  <c r="CF25" s="1"/>
  <c r="CF26" s="1"/>
  <c r="CF27" s="1"/>
  <c r="CF28" s="1"/>
  <c r="CF29" s="1"/>
  <c r="CF30" s="1"/>
  <c r="CF31" s="1"/>
  <c r="CF32" s="1"/>
  <c r="CF33" s="1"/>
  <c r="CF34" s="1"/>
  <c r="AC364"/>
  <c r="AD364"/>
  <c r="AE364"/>
  <c r="AF364"/>
  <c r="AG364"/>
  <c r="AH364"/>
  <c r="AI364"/>
  <c r="A364"/>
  <c r="B364"/>
  <c r="C364"/>
  <c r="AC358"/>
  <c r="AD358"/>
  <c r="AE358"/>
  <c r="AF358"/>
  <c r="AG358"/>
  <c r="AH358"/>
  <c r="AI358"/>
  <c r="AC359"/>
  <c r="AD359"/>
  <c r="AE359"/>
  <c r="AF359"/>
  <c r="AG359"/>
  <c r="AH359"/>
  <c r="AI359"/>
  <c r="AC360"/>
  <c r="AD360"/>
  <c r="AE360"/>
  <c r="AF360"/>
  <c r="AG360"/>
  <c r="AH360"/>
  <c r="AI360"/>
  <c r="AC361"/>
  <c r="AD361"/>
  <c r="AE361"/>
  <c r="AF361"/>
  <c r="AG361"/>
  <c r="AH361"/>
  <c r="AI361"/>
  <c r="AC362"/>
  <c r="AD362"/>
  <c r="AE362"/>
  <c r="AF362"/>
  <c r="AG362"/>
  <c r="AH362"/>
  <c r="AI362"/>
  <c r="AC363"/>
  <c r="AD363"/>
  <c r="AE363"/>
  <c r="AF363"/>
  <c r="AG363"/>
  <c r="AH363"/>
  <c r="AI363"/>
  <c r="A358"/>
  <c r="B358"/>
  <c r="C358"/>
  <c r="A359"/>
  <c r="B359"/>
  <c r="C359"/>
  <c r="A360"/>
  <c r="B360"/>
  <c r="C360"/>
  <c r="A361"/>
  <c r="B361"/>
  <c r="C361"/>
  <c r="A362"/>
  <c r="B362"/>
  <c r="C362"/>
  <c r="A363"/>
  <c r="B363"/>
  <c r="C363"/>
  <c r="AC352"/>
  <c r="AD352"/>
  <c r="AE352"/>
  <c r="AF352"/>
  <c r="AG352"/>
  <c r="AH352"/>
  <c r="AI352"/>
  <c r="AC353"/>
  <c r="AD353"/>
  <c r="AE353"/>
  <c r="AF353"/>
  <c r="AG353"/>
  <c r="AH353"/>
  <c r="AI353"/>
  <c r="AC354"/>
  <c r="AD354"/>
  <c r="AE354"/>
  <c r="AF354"/>
  <c r="AG354"/>
  <c r="AH354"/>
  <c r="AI354"/>
  <c r="AC355"/>
  <c r="AD355"/>
  <c r="AE355"/>
  <c r="AF355"/>
  <c r="AG355"/>
  <c r="AH355"/>
  <c r="AI355"/>
  <c r="AC356"/>
  <c r="AD356"/>
  <c r="AE356"/>
  <c r="AF356"/>
  <c r="AG356"/>
  <c r="AH356"/>
  <c r="AI356"/>
  <c r="AC357"/>
  <c r="AD357"/>
  <c r="AE357"/>
  <c r="AF357"/>
  <c r="AG357"/>
  <c r="AH357"/>
  <c r="AI357"/>
  <c r="A352"/>
  <c r="B352"/>
  <c r="C352"/>
  <c r="A353"/>
  <c r="B353"/>
  <c r="C353"/>
  <c r="A354"/>
  <c r="B354"/>
  <c r="C354"/>
  <c r="A355"/>
  <c r="B355"/>
  <c r="C355"/>
  <c r="A356"/>
  <c r="B356"/>
  <c r="C356"/>
  <c r="A357"/>
  <c r="B357"/>
  <c r="C357"/>
  <c r="CG6" l="1"/>
  <c r="CG5"/>
  <c r="CG7" l="1"/>
  <c r="AC346"/>
  <c r="AD346"/>
  <c r="AE346"/>
  <c r="AF346"/>
  <c r="AG346"/>
  <c r="AH346"/>
  <c r="AI346"/>
  <c r="AC347"/>
  <c r="AD347"/>
  <c r="AE347"/>
  <c r="AF347"/>
  <c r="AG347"/>
  <c r="AH347"/>
  <c r="AI347"/>
  <c r="AC348"/>
  <c r="AD348"/>
  <c r="AE348"/>
  <c r="AF348"/>
  <c r="AG348"/>
  <c r="AH348"/>
  <c r="AI348"/>
  <c r="AC349"/>
  <c r="AD349"/>
  <c r="AE349"/>
  <c r="AF349"/>
  <c r="AG349"/>
  <c r="AH349"/>
  <c r="AI349"/>
  <c r="AC350"/>
  <c r="AD350"/>
  <c r="AE350"/>
  <c r="AF350"/>
  <c r="AG350"/>
  <c r="AH350"/>
  <c r="AI350"/>
  <c r="AC351"/>
  <c r="AD351"/>
  <c r="AE351"/>
  <c r="AF351"/>
  <c r="AG351"/>
  <c r="AH351"/>
  <c r="AI351"/>
  <c r="A350"/>
  <c r="B350"/>
  <c r="C350"/>
  <c r="A351"/>
  <c r="B351"/>
  <c r="C351"/>
  <c r="A346"/>
  <c r="B346"/>
  <c r="C346"/>
  <c r="A347"/>
  <c r="B347"/>
  <c r="C347"/>
  <c r="A348"/>
  <c r="B348"/>
  <c r="C348"/>
  <c r="A349"/>
  <c r="B349"/>
  <c r="C349"/>
  <c r="AC340"/>
  <c r="AD340"/>
  <c r="AE340"/>
  <c r="AF340"/>
  <c r="AG340"/>
  <c r="AH340"/>
  <c r="AI340"/>
  <c r="AC341"/>
  <c r="AD341"/>
  <c r="AE341"/>
  <c r="AF341"/>
  <c r="AG341"/>
  <c r="AH341"/>
  <c r="AI341"/>
  <c r="AC342"/>
  <c r="AD342"/>
  <c r="AE342"/>
  <c r="AF342"/>
  <c r="AG342"/>
  <c r="AH342"/>
  <c r="AI342"/>
  <c r="AC343"/>
  <c r="AD343"/>
  <c r="AE343"/>
  <c r="AF343"/>
  <c r="AG343"/>
  <c r="AH343"/>
  <c r="AI343"/>
  <c r="AC344"/>
  <c r="AD344"/>
  <c r="AE344"/>
  <c r="AF344"/>
  <c r="AG344"/>
  <c r="AH344"/>
  <c r="AI344"/>
  <c r="AC345"/>
  <c r="AD345"/>
  <c r="AE345"/>
  <c r="AF345"/>
  <c r="AG345"/>
  <c r="AH345"/>
  <c r="AI345"/>
  <c r="A340"/>
  <c r="B340"/>
  <c r="C340"/>
  <c r="A341"/>
  <c r="B341"/>
  <c r="C341"/>
  <c r="A342"/>
  <c r="B342"/>
  <c r="C342"/>
  <c r="A343"/>
  <c r="B343"/>
  <c r="C343"/>
  <c r="A344"/>
  <c r="B344"/>
  <c r="C344"/>
  <c r="A345"/>
  <c r="B345"/>
  <c r="C345"/>
  <c r="AG5"/>
  <c r="CG8" l="1"/>
  <c r="BM3" i="9"/>
  <c r="AW3"/>
  <c r="AX3"/>
  <c r="AY3"/>
  <c r="AZ3"/>
  <c r="BA3"/>
  <c r="BB3"/>
  <c r="BC3"/>
  <c r="BD3"/>
  <c r="BE3"/>
  <c r="BF3"/>
  <c r="BG3"/>
  <c r="BH3"/>
  <c r="BI3"/>
  <c r="BJ3"/>
  <c r="BK3"/>
  <c r="BL3"/>
  <c r="AT3"/>
  <c r="AU3"/>
  <c r="AV3"/>
  <c r="AS3"/>
  <c r="CG9" i="12" l="1"/>
  <c r="AC5" a="1"/>
  <c r="AC5" s="1"/>
  <c r="AC339"/>
  <c r="AD339"/>
  <c r="AE339"/>
  <c r="AF339"/>
  <c r="AG339"/>
  <c r="AH339"/>
  <c r="AI339"/>
  <c r="AC336"/>
  <c r="AD336"/>
  <c r="AE336"/>
  <c r="AF336"/>
  <c r="AG336"/>
  <c r="AH336"/>
  <c r="AI336"/>
  <c r="AC337"/>
  <c r="AD337"/>
  <c r="AE337"/>
  <c r="AF337"/>
  <c r="AG337"/>
  <c r="AH337"/>
  <c r="AI337"/>
  <c r="AC338"/>
  <c r="AD338"/>
  <c r="AE338"/>
  <c r="AF338"/>
  <c r="AG338"/>
  <c r="AH338"/>
  <c r="AI338"/>
  <c r="AC334"/>
  <c r="AD334"/>
  <c r="AE334"/>
  <c r="AF334"/>
  <c r="AG334"/>
  <c r="AH334"/>
  <c r="AI334"/>
  <c r="AC335"/>
  <c r="AD335"/>
  <c r="AE335"/>
  <c r="AF335"/>
  <c r="AG335"/>
  <c r="AH335"/>
  <c r="AI335"/>
  <c r="AC330"/>
  <c r="AD330"/>
  <c r="AE330"/>
  <c r="AF330"/>
  <c r="AG330"/>
  <c r="AH330"/>
  <c r="AI330"/>
  <c r="AC331"/>
  <c r="AD331"/>
  <c r="AE331"/>
  <c r="AF331"/>
  <c r="AG331"/>
  <c r="AH331"/>
  <c r="AI331"/>
  <c r="AC332"/>
  <c r="AD332"/>
  <c r="AE332"/>
  <c r="AF332"/>
  <c r="AG332"/>
  <c r="AH332"/>
  <c r="AI332"/>
  <c r="AC333"/>
  <c r="AD333"/>
  <c r="AE333"/>
  <c r="AF333"/>
  <c r="AG333"/>
  <c r="AH333"/>
  <c r="AI333"/>
  <c r="AC326"/>
  <c r="AD326"/>
  <c r="AE326"/>
  <c r="AF326"/>
  <c r="AG326"/>
  <c r="AH326"/>
  <c r="AI326"/>
  <c r="AC327"/>
  <c r="AD327"/>
  <c r="AE327"/>
  <c r="AF327"/>
  <c r="AG327"/>
  <c r="AH327"/>
  <c r="AI327"/>
  <c r="AC328"/>
  <c r="AD328"/>
  <c r="AE328"/>
  <c r="AF328"/>
  <c r="AG328"/>
  <c r="AH328"/>
  <c r="AI328"/>
  <c r="AC329"/>
  <c r="AD329"/>
  <c r="AE329"/>
  <c r="AF329"/>
  <c r="AG329"/>
  <c r="AH329"/>
  <c r="AI329"/>
  <c r="AC130"/>
  <c r="AD130"/>
  <c r="AE130"/>
  <c r="AF130"/>
  <c r="AG130"/>
  <c r="AH130"/>
  <c r="AI130"/>
  <c r="AC131"/>
  <c r="AD131"/>
  <c r="AE131"/>
  <c r="AF131"/>
  <c r="AG131"/>
  <c r="AH131"/>
  <c r="AI131"/>
  <c r="AC132"/>
  <c r="AD132"/>
  <c r="AE132"/>
  <c r="AF132"/>
  <c r="AG132"/>
  <c r="AH132"/>
  <c r="AI132"/>
  <c r="AC133"/>
  <c r="AD133"/>
  <c r="AE133"/>
  <c r="AF133"/>
  <c r="AG133"/>
  <c r="AH133"/>
  <c r="AI133"/>
  <c r="AC134"/>
  <c r="AD134"/>
  <c r="AE134"/>
  <c r="AF134"/>
  <c r="AG134"/>
  <c r="AH134"/>
  <c r="AI134"/>
  <c r="AC135"/>
  <c r="AD135"/>
  <c r="AE135"/>
  <c r="AF135"/>
  <c r="AG135"/>
  <c r="AH135"/>
  <c r="AI135"/>
  <c r="AC136"/>
  <c r="AD136"/>
  <c r="AE136"/>
  <c r="AF136"/>
  <c r="AG136"/>
  <c r="AH136"/>
  <c r="AI136"/>
  <c r="AC137"/>
  <c r="AD137"/>
  <c r="AE137"/>
  <c r="AF137"/>
  <c r="AG137"/>
  <c r="AH137"/>
  <c r="AI137"/>
  <c r="AC138"/>
  <c r="AD138"/>
  <c r="AE138"/>
  <c r="AF138"/>
  <c r="AG138"/>
  <c r="AH138"/>
  <c r="AI138"/>
  <c r="AC139"/>
  <c r="AD139"/>
  <c r="AE139"/>
  <c r="AF139"/>
  <c r="AG139"/>
  <c r="AH139"/>
  <c r="AI139"/>
  <c r="AC140"/>
  <c r="AD140"/>
  <c r="AE140"/>
  <c r="AF140"/>
  <c r="AG140"/>
  <c r="AH140"/>
  <c r="AI140"/>
  <c r="AC141"/>
  <c r="AD141"/>
  <c r="AE141"/>
  <c r="AF141"/>
  <c r="AG141"/>
  <c r="AH141"/>
  <c r="AI141"/>
  <c r="AC142"/>
  <c r="AD142"/>
  <c r="AE142"/>
  <c r="AF142"/>
  <c r="AG142"/>
  <c r="AH142"/>
  <c r="AI142"/>
  <c r="AC143"/>
  <c r="AD143"/>
  <c r="AE143"/>
  <c r="AF143"/>
  <c r="AG143"/>
  <c r="AH143"/>
  <c r="AI143"/>
  <c r="AC144"/>
  <c r="AD144"/>
  <c r="AE144"/>
  <c r="AF144"/>
  <c r="AG144"/>
  <c r="AH144"/>
  <c r="AI144"/>
  <c r="AC145"/>
  <c r="AD145"/>
  <c r="AE145"/>
  <c r="AF145"/>
  <c r="AG145"/>
  <c r="AH145"/>
  <c r="AI145"/>
  <c r="AC146"/>
  <c r="AD146"/>
  <c r="AE146"/>
  <c r="AF146"/>
  <c r="AG146"/>
  <c r="AH146"/>
  <c r="AI146"/>
  <c r="AC147"/>
  <c r="AD147"/>
  <c r="AE147"/>
  <c r="AF147"/>
  <c r="AG147"/>
  <c r="AH147"/>
  <c r="AI147"/>
  <c r="AC148"/>
  <c r="AD148"/>
  <c r="AE148"/>
  <c r="AF148"/>
  <c r="AG148"/>
  <c r="AH148"/>
  <c r="AI148"/>
  <c r="AC149"/>
  <c r="AD149"/>
  <c r="AE149"/>
  <c r="AF149"/>
  <c r="AG149"/>
  <c r="AH149"/>
  <c r="AI149"/>
  <c r="AC150"/>
  <c r="AD150"/>
  <c r="AE150"/>
  <c r="AF150"/>
  <c r="AG150"/>
  <c r="AH150"/>
  <c r="AI150"/>
  <c r="AC151"/>
  <c r="AD151"/>
  <c r="AE151"/>
  <c r="AF151"/>
  <c r="AG151"/>
  <c r="AH151"/>
  <c r="AI151"/>
  <c r="AC152"/>
  <c r="AD152"/>
  <c r="AE152"/>
  <c r="AF152"/>
  <c r="AG152"/>
  <c r="AH152"/>
  <c r="AI152"/>
  <c r="AC153"/>
  <c r="AD153"/>
  <c r="AE153"/>
  <c r="AF153"/>
  <c r="AG153"/>
  <c r="AH153"/>
  <c r="AI153"/>
  <c r="AC154"/>
  <c r="AD154"/>
  <c r="AE154"/>
  <c r="AF154"/>
  <c r="AG154"/>
  <c r="AH154"/>
  <c r="AI154"/>
  <c r="AC155"/>
  <c r="AD155"/>
  <c r="AE155"/>
  <c r="AF155"/>
  <c r="AG155"/>
  <c r="AH155"/>
  <c r="AI155"/>
  <c r="AC156"/>
  <c r="AD156"/>
  <c r="AE156"/>
  <c r="AF156"/>
  <c r="AG156"/>
  <c r="AH156"/>
  <c r="AI156"/>
  <c r="AC157"/>
  <c r="AD157"/>
  <c r="AE157"/>
  <c r="AF157"/>
  <c r="AG157"/>
  <c r="AH157"/>
  <c r="AI157"/>
  <c r="AC158"/>
  <c r="AD158"/>
  <c r="AE158"/>
  <c r="AF158"/>
  <c r="AG158"/>
  <c r="AH158"/>
  <c r="AI158"/>
  <c r="AC159"/>
  <c r="AD159"/>
  <c r="AE159"/>
  <c r="AF159"/>
  <c r="AG159"/>
  <c r="AH159"/>
  <c r="AI159"/>
  <c r="AC160"/>
  <c r="AD160"/>
  <c r="AE160"/>
  <c r="AF160"/>
  <c r="AG160"/>
  <c r="AH160"/>
  <c r="AI160"/>
  <c r="AC161"/>
  <c r="AD161"/>
  <c r="AE161"/>
  <c r="AF161"/>
  <c r="AG161"/>
  <c r="AH161"/>
  <c r="AI161"/>
  <c r="AC162"/>
  <c r="AD162"/>
  <c r="AE162"/>
  <c r="AF162"/>
  <c r="AG162"/>
  <c r="AH162"/>
  <c r="AI162"/>
  <c r="AC163"/>
  <c r="AD163"/>
  <c r="AE163"/>
  <c r="AF163"/>
  <c r="AG163"/>
  <c r="AH163"/>
  <c r="AI163"/>
  <c r="AC164"/>
  <c r="AD164"/>
  <c r="AE164"/>
  <c r="AF164"/>
  <c r="AG164"/>
  <c r="AH164"/>
  <c r="AI164"/>
  <c r="AC165"/>
  <c r="AD165"/>
  <c r="AE165"/>
  <c r="AF165"/>
  <c r="AG165"/>
  <c r="AH165"/>
  <c r="AI165"/>
  <c r="AC166"/>
  <c r="AD166"/>
  <c r="AE166"/>
  <c r="AF166"/>
  <c r="AG166"/>
  <c r="AH166"/>
  <c r="AI166"/>
  <c r="AC167"/>
  <c r="AD167"/>
  <c r="AE167"/>
  <c r="AF167"/>
  <c r="AG167"/>
  <c r="AH167"/>
  <c r="AI167"/>
  <c r="AC168"/>
  <c r="AD168"/>
  <c r="AE168"/>
  <c r="AF168"/>
  <c r="AG168"/>
  <c r="AH168"/>
  <c r="AI168"/>
  <c r="AC169"/>
  <c r="AD169"/>
  <c r="AE169"/>
  <c r="AF169"/>
  <c r="AG169"/>
  <c r="AH169"/>
  <c r="AI169"/>
  <c r="AC170"/>
  <c r="AD170"/>
  <c r="AE170"/>
  <c r="AF170"/>
  <c r="AG170"/>
  <c r="AH170"/>
  <c r="AI170"/>
  <c r="AC171"/>
  <c r="AD171"/>
  <c r="AE171"/>
  <c r="AF171"/>
  <c r="AG171"/>
  <c r="AH171"/>
  <c r="AI171"/>
  <c r="AC172"/>
  <c r="AD172"/>
  <c r="AE172"/>
  <c r="AF172"/>
  <c r="AG172"/>
  <c r="AH172"/>
  <c r="AI172"/>
  <c r="AC173"/>
  <c r="AD173"/>
  <c r="AE173"/>
  <c r="AF173"/>
  <c r="AG173"/>
  <c r="AH173"/>
  <c r="AI173"/>
  <c r="AC174"/>
  <c r="AD174"/>
  <c r="AE174"/>
  <c r="AF174"/>
  <c r="AG174"/>
  <c r="AH174"/>
  <c r="AI174"/>
  <c r="AC175"/>
  <c r="AD175"/>
  <c r="AE175"/>
  <c r="AF175"/>
  <c r="AG175"/>
  <c r="AH175"/>
  <c r="AI175"/>
  <c r="AC176"/>
  <c r="AD176"/>
  <c r="AE176"/>
  <c r="AF176"/>
  <c r="AG176"/>
  <c r="AH176"/>
  <c r="AI176"/>
  <c r="AC177"/>
  <c r="AD177"/>
  <c r="AE177"/>
  <c r="AF177"/>
  <c r="AG177"/>
  <c r="AH177"/>
  <c r="AI177"/>
  <c r="AC178"/>
  <c r="AD178"/>
  <c r="AE178"/>
  <c r="AF178"/>
  <c r="AG178"/>
  <c r="AH178"/>
  <c r="AI178"/>
  <c r="AC179"/>
  <c r="AD179"/>
  <c r="AE179"/>
  <c r="AF179"/>
  <c r="AG179"/>
  <c r="AH179"/>
  <c r="AI179"/>
  <c r="AC180"/>
  <c r="AD180"/>
  <c r="AE180"/>
  <c r="AF180"/>
  <c r="AG180"/>
  <c r="AH180"/>
  <c r="AI180"/>
  <c r="AC181"/>
  <c r="AD181"/>
  <c r="AE181"/>
  <c r="AF181"/>
  <c r="AG181"/>
  <c r="AH181"/>
  <c r="AI181"/>
  <c r="AC182"/>
  <c r="AD182"/>
  <c r="AE182"/>
  <c r="AF182"/>
  <c r="AG182"/>
  <c r="AH182"/>
  <c r="AI182"/>
  <c r="AC183"/>
  <c r="AD183"/>
  <c r="AE183"/>
  <c r="AF183"/>
  <c r="AG183"/>
  <c r="AH183"/>
  <c r="AI183"/>
  <c r="AC184"/>
  <c r="AD184"/>
  <c r="AE184"/>
  <c r="AF184"/>
  <c r="AG184"/>
  <c r="AH184"/>
  <c r="AI184"/>
  <c r="AC185"/>
  <c r="AD185"/>
  <c r="AE185"/>
  <c r="AF185"/>
  <c r="AG185"/>
  <c r="AH185"/>
  <c r="AI185"/>
  <c r="AC186"/>
  <c r="AD186"/>
  <c r="AE186"/>
  <c r="AF186"/>
  <c r="AG186"/>
  <c r="AH186"/>
  <c r="AI186"/>
  <c r="AC187"/>
  <c r="AD187"/>
  <c r="AE187"/>
  <c r="AF187"/>
  <c r="AG187"/>
  <c r="AH187"/>
  <c r="AI187"/>
  <c r="AC188"/>
  <c r="AD188"/>
  <c r="AE188"/>
  <c r="AF188"/>
  <c r="AG188"/>
  <c r="AH188"/>
  <c r="AI188"/>
  <c r="AC189"/>
  <c r="AD189"/>
  <c r="AE189"/>
  <c r="AF189"/>
  <c r="AG189"/>
  <c r="AH189"/>
  <c r="AI189"/>
  <c r="AC190"/>
  <c r="AD190"/>
  <c r="AE190"/>
  <c r="AF190"/>
  <c r="AG190"/>
  <c r="AH190"/>
  <c r="AI190"/>
  <c r="AC191"/>
  <c r="AD191"/>
  <c r="AE191"/>
  <c r="AF191"/>
  <c r="AG191"/>
  <c r="AH191"/>
  <c r="AI191"/>
  <c r="AC192"/>
  <c r="AD192"/>
  <c r="AE192"/>
  <c r="AF192"/>
  <c r="AG192"/>
  <c r="AH192"/>
  <c r="AI192"/>
  <c r="AC193"/>
  <c r="AD193"/>
  <c r="AE193"/>
  <c r="AF193"/>
  <c r="AG193"/>
  <c r="AH193"/>
  <c r="AI193"/>
  <c r="AC194"/>
  <c r="AD194"/>
  <c r="AE194"/>
  <c r="AF194"/>
  <c r="AG194"/>
  <c r="AH194"/>
  <c r="AI194"/>
  <c r="AC195"/>
  <c r="AD195"/>
  <c r="AE195"/>
  <c r="AF195"/>
  <c r="AG195"/>
  <c r="AH195"/>
  <c r="AI195"/>
  <c r="AC196"/>
  <c r="AD196"/>
  <c r="AE196"/>
  <c r="AF196"/>
  <c r="AG196"/>
  <c r="AH196"/>
  <c r="AI196"/>
  <c r="AC197"/>
  <c r="AD197"/>
  <c r="AE197"/>
  <c r="AF197"/>
  <c r="AG197"/>
  <c r="AH197"/>
  <c r="AI197"/>
  <c r="AC198"/>
  <c r="AD198"/>
  <c r="AE198"/>
  <c r="AF198"/>
  <c r="AG198"/>
  <c r="AH198"/>
  <c r="AI198"/>
  <c r="AC199"/>
  <c r="AD199"/>
  <c r="AE199"/>
  <c r="AF199"/>
  <c r="AG199"/>
  <c r="AH199"/>
  <c r="AI199"/>
  <c r="AC200"/>
  <c r="AD200"/>
  <c r="AE200"/>
  <c r="AF200"/>
  <c r="AG200"/>
  <c r="AH200"/>
  <c r="AI200"/>
  <c r="AC201"/>
  <c r="AD201"/>
  <c r="AE201"/>
  <c r="AF201"/>
  <c r="AG201"/>
  <c r="AH201"/>
  <c r="AI201"/>
  <c r="AC202"/>
  <c r="AD202"/>
  <c r="AE202"/>
  <c r="AF202"/>
  <c r="AG202"/>
  <c r="AH202"/>
  <c r="AI202"/>
  <c r="AC203"/>
  <c r="AD203"/>
  <c r="AE203"/>
  <c r="AF203"/>
  <c r="AG203"/>
  <c r="AH203"/>
  <c r="AI203"/>
  <c r="AC204"/>
  <c r="AD204"/>
  <c r="AE204"/>
  <c r="AF204"/>
  <c r="AG204"/>
  <c r="AH204"/>
  <c r="AI204"/>
  <c r="AC205"/>
  <c r="AD205"/>
  <c r="AE205"/>
  <c r="AF205"/>
  <c r="AG205"/>
  <c r="AH205"/>
  <c r="AI205"/>
  <c r="AC206"/>
  <c r="AD206"/>
  <c r="AE206"/>
  <c r="AF206"/>
  <c r="AG206"/>
  <c r="AH206"/>
  <c r="AI206"/>
  <c r="AC207"/>
  <c r="AD207"/>
  <c r="AE207"/>
  <c r="AF207"/>
  <c r="AG207"/>
  <c r="AH207"/>
  <c r="AI207"/>
  <c r="AC208"/>
  <c r="AD208"/>
  <c r="AE208"/>
  <c r="AF208"/>
  <c r="AG208"/>
  <c r="AH208"/>
  <c r="AI208"/>
  <c r="AC209"/>
  <c r="AD209"/>
  <c r="AE209"/>
  <c r="AF209"/>
  <c r="AG209"/>
  <c r="AH209"/>
  <c r="AI209"/>
  <c r="AC210"/>
  <c r="AD210"/>
  <c r="AE210"/>
  <c r="AF210"/>
  <c r="AG210"/>
  <c r="AH210"/>
  <c r="AI210"/>
  <c r="AC211"/>
  <c r="AD211"/>
  <c r="AE211"/>
  <c r="AF211"/>
  <c r="AG211"/>
  <c r="AH211"/>
  <c r="AI211"/>
  <c r="AC212"/>
  <c r="AD212"/>
  <c r="AE212"/>
  <c r="AF212"/>
  <c r="AG212"/>
  <c r="AH212"/>
  <c r="AI212"/>
  <c r="AC213"/>
  <c r="AD213"/>
  <c r="AE213"/>
  <c r="AF213"/>
  <c r="AG213"/>
  <c r="AH213"/>
  <c r="AI213"/>
  <c r="AC214"/>
  <c r="AD214"/>
  <c r="AE214"/>
  <c r="AF214"/>
  <c r="AG214"/>
  <c r="AH214"/>
  <c r="AI214"/>
  <c r="AC215"/>
  <c r="AD215"/>
  <c r="AE215"/>
  <c r="AF215"/>
  <c r="AG215"/>
  <c r="AH215"/>
  <c r="AI215"/>
  <c r="AC216"/>
  <c r="AD216"/>
  <c r="AE216"/>
  <c r="AF216"/>
  <c r="AG216"/>
  <c r="AH216"/>
  <c r="AI216"/>
  <c r="AC217"/>
  <c r="AD217"/>
  <c r="AE217"/>
  <c r="AF217"/>
  <c r="AG217"/>
  <c r="AH217"/>
  <c r="AI217"/>
  <c r="AC218"/>
  <c r="AD218"/>
  <c r="AE218"/>
  <c r="AF218"/>
  <c r="AG218"/>
  <c r="AH218"/>
  <c r="AI218"/>
  <c r="AC219"/>
  <c r="AD219"/>
  <c r="AE219"/>
  <c r="AF219"/>
  <c r="AG219"/>
  <c r="AH219"/>
  <c r="AI219"/>
  <c r="AC220"/>
  <c r="AD220"/>
  <c r="AE220"/>
  <c r="AF220"/>
  <c r="AG220"/>
  <c r="AH220"/>
  <c r="AI220"/>
  <c r="AC221"/>
  <c r="AD221"/>
  <c r="AE221"/>
  <c r="AF221"/>
  <c r="AG221"/>
  <c r="AH221"/>
  <c r="AI221"/>
  <c r="AC222"/>
  <c r="AD222"/>
  <c r="AE222"/>
  <c r="AF222"/>
  <c r="AG222"/>
  <c r="AH222"/>
  <c r="AI222"/>
  <c r="AC223"/>
  <c r="AD223"/>
  <c r="AE223"/>
  <c r="AF223"/>
  <c r="AG223"/>
  <c r="AH223"/>
  <c r="AI223"/>
  <c r="AC224"/>
  <c r="AD224"/>
  <c r="AE224"/>
  <c r="AF224"/>
  <c r="AG224"/>
  <c r="AH224"/>
  <c r="AI224"/>
  <c r="AC225"/>
  <c r="AD225"/>
  <c r="AE225"/>
  <c r="AF225"/>
  <c r="AG225"/>
  <c r="AH225"/>
  <c r="AI225"/>
  <c r="AC226"/>
  <c r="AD226"/>
  <c r="AE226"/>
  <c r="AF226"/>
  <c r="AG226"/>
  <c r="AH226"/>
  <c r="AI226"/>
  <c r="AC227"/>
  <c r="AD227"/>
  <c r="AE227"/>
  <c r="AF227"/>
  <c r="AG227"/>
  <c r="AH227"/>
  <c r="AI227"/>
  <c r="AC228"/>
  <c r="AD228"/>
  <c r="AE228"/>
  <c r="AF228"/>
  <c r="AG228"/>
  <c r="AH228"/>
  <c r="AI228"/>
  <c r="AC229"/>
  <c r="AD229"/>
  <c r="AE229"/>
  <c r="AF229"/>
  <c r="AG229"/>
  <c r="AH229"/>
  <c r="AI229"/>
  <c r="AC230"/>
  <c r="AD230"/>
  <c r="AE230"/>
  <c r="AF230"/>
  <c r="AG230"/>
  <c r="AH230"/>
  <c r="AI230"/>
  <c r="AC231"/>
  <c r="AD231"/>
  <c r="AE231"/>
  <c r="AF231"/>
  <c r="AG231"/>
  <c r="AH231"/>
  <c r="AI231"/>
  <c r="AC232"/>
  <c r="AD232"/>
  <c r="AE232"/>
  <c r="AF232"/>
  <c r="AG232"/>
  <c r="AH232"/>
  <c r="AI232"/>
  <c r="AC233"/>
  <c r="AD233"/>
  <c r="AE233"/>
  <c r="AF233"/>
  <c r="AG233"/>
  <c r="AH233"/>
  <c r="AI233"/>
  <c r="AC234"/>
  <c r="AD234"/>
  <c r="AE234"/>
  <c r="AF234"/>
  <c r="AG234"/>
  <c r="AH234"/>
  <c r="AI234"/>
  <c r="AC235"/>
  <c r="AD235"/>
  <c r="AE235"/>
  <c r="AF235"/>
  <c r="AG235"/>
  <c r="AH235"/>
  <c r="AI235"/>
  <c r="AC236"/>
  <c r="AD236"/>
  <c r="AE236"/>
  <c r="AF236"/>
  <c r="AG236"/>
  <c r="AH236"/>
  <c r="AI236"/>
  <c r="AC237"/>
  <c r="AD237"/>
  <c r="AE237"/>
  <c r="AF237"/>
  <c r="AG237"/>
  <c r="AH237"/>
  <c r="AI237"/>
  <c r="AC238"/>
  <c r="AD238"/>
  <c r="AE238"/>
  <c r="AF238"/>
  <c r="AG238"/>
  <c r="AH238"/>
  <c r="AI238"/>
  <c r="AC239"/>
  <c r="AD239"/>
  <c r="AE239"/>
  <c r="AF239"/>
  <c r="AG239"/>
  <c r="AH239"/>
  <c r="AI239"/>
  <c r="AC240"/>
  <c r="AD240"/>
  <c r="AE240"/>
  <c r="AF240"/>
  <c r="AG240"/>
  <c r="AH240"/>
  <c r="AI240"/>
  <c r="AC241"/>
  <c r="AD241"/>
  <c r="AE241"/>
  <c r="AF241"/>
  <c r="AG241"/>
  <c r="AH241"/>
  <c r="AI241"/>
  <c r="AC242"/>
  <c r="AD242"/>
  <c r="AE242"/>
  <c r="AF242"/>
  <c r="AG242"/>
  <c r="AH242"/>
  <c r="AI242"/>
  <c r="AC243"/>
  <c r="AD243"/>
  <c r="AE243"/>
  <c r="AF243"/>
  <c r="AG243"/>
  <c r="AH243"/>
  <c r="AI243"/>
  <c r="AC244"/>
  <c r="AD244"/>
  <c r="AE244"/>
  <c r="AF244"/>
  <c r="AG244"/>
  <c r="AH244"/>
  <c r="AI244"/>
  <c r="AC245"/>
  <c r="AD245"/>
  <c r="AE245"/>
  <c r="AF245"/>
  <c r="AG245"/>
  <c r="AH245"/>
  <c r="AI245"/>
  <c r="AC246"/>
  <c r="AD246"/>
  <c r="AE246"/>
  <c r="AF246"/>
  <c r="AG246"/>
  <c r="AH246"/>
  <c r="AI246"/>
  <c r="AC247"/>
  <c r="AD247"/>
  <c r="AE247"/>
  <c r="AF247"/>
  <c r="AG247"/>
  <c r="AH247"/>
  <c r="AI247"/>
  <c r="AC248"/>
  <c r="AD248"/>
  <c r="AE248"/>
  <c r="AF248"/>
  <c r="AG248"/>
  <c r="AH248"/>
  <c r="AI248"/>
  <c r="AC249"/>
  <c r="AD249"/>
  <c r="AE249"/>
  <c r="AF249"/>
  <c r="AG249"/>
  <c r="AH249"/>
  <c r="AI249"/>
  <c r="AC250"/>
  <c r="AD250"/>
  <c r="AE250"/>
  <c r="AF250"/>
  <c r="AG250"/>
  <c r="AH250"/>
  <c r="AI250"/>
  <c r="AC251"/>
  <c r="AD251"/>
  <c r="AE251"/>
  <c r="AF251"/>
  <c r="AG251"/>
  <c r="AH251"/>
  <c r="AI251"/>
  <c r="AC252"/>
  <c r="AD252"/>
  <c r="AE252"/>
  <c r="AF252"/>
  <c r="AG252"/>
  <c r="AH252"/>
  <c r="AI252"/>
  <c r="AC253"/>
  <c r="AD253"/>
  <c r="AE253"/>
  <c r="AF253"/>
  <c r="AG253"/>
  <c r="AH253"/>
  <c r="AI253"/>
  <c r="AC254"/>
  <c r="AD254"/>
  <c r="AE254"/>
  <c r="AF254"/>
  <c r="AG254"/>
  <c r="AH254"/>
  <c r="AI254"/>
  <c r="AC255"/>
  <c r="AD255"/>
  <c r="AE255"/>
  <c r="AF255"/>
  <c r="AG255"/>
  <c r="AH255"/>
  <c r="AI255"/>
  <c r="AC256"/>
  <c r="AD256"/>
  <c r="AE256"/>
  <c r="AF256"/>
  <c r="AG256"/>
  <c r="AH256"/>
  <c r="AI256"/>
  <c r="AC257"/>
  <c r="AD257"/>
  <c r="AE257"/>
  <c r="AF257"/>
  <c r="AG257"/>
  <c r="AH257"/>
  <c r="AI257"/>
  <c r="AC258"/>
  <c r="AD258"/>
  <c r="AE258"/>
  <c r="AF258"/>
  <c r="AG258"/>
  <c r="AH258"/>
  <c r="AI258"/>
  <c r="AC259"/>
  <c r="AD259"/>
  <c r="AE259"/>
  <c r="AF259"/>
  <c r="AG259"/>
  <c r="AH259"/>
  <c r="AI259"/>
  <c r="AC260"/>
  <c r="AD260"/>
  <c r="AE260"/>
  <c r="AF260"/>
  <c r="AG260"/>
  <c r="AH260"/>
  <c r="AI260"/>
  <c r="AC261"/>
  <c r="AD261"/>
  <c r="AE261"/>
  <c r="AF261"/>
  <c r="AG261"/>
  <c r="AH261"/>
  <c r="AI261"/>
  <c r="AC262"/>
  <c r="AD262"/>
  <c r="AE262"/>
  <c r="AF262"/>
  <c r="AG262"/>
  <c r="AH262"/>
  <c r="AI262"/>
  <c r="AC263"/>
  <c r="AD263"/>
  <c r="AE263"/>
  <c r="AF263"/>
  <c r="AG263"/>
  <c r="AH263"/>
  <c r="AI263"/>
  <c r="AC264"/>
  <c r="AD264"/>
  <c r="AE264"/>
  <c r="AF264"/>
  <c r="AG264"/>
  <c r="AH264"/>
  <c r="AI264"/>
  <c r="AC265"/>
  <c r="AD265"/>
  <c r="AE265"/>
  <c r="AF265"/>
  <c r="AG265"/>
  <c r="AH265"/>
  <c r="AI265"/>
  <c r="AC266"/>
  <c r="AD266"/>
  <c r="AE266"/>
  <c r="AF266"/>
  <c r="AG266"/>
  <c r="AH266"/>
  <c r="AI266"/>
  <c r="AC267"/>
  <c r="AD267"/>
  <c r="AE267"/>
  <c r="AF267"/>
  <c r="AG267"/>
  <c r="AH267"/>
  <c r="AI267"/>
  <c r="AC268"/>
  <c r="AD268"/>
  <c r="AE268"/>
  <c r="AF268"/>
  <c r="AG268"/>
  <c r="AH268"/>
  <c r="AI268"/>
  <c r="AC269"/>
  <c r="AD269"/>
  <c r="AE269"/>
  <c r="AF269"/>
  <c r="AG269"/>
  <c r="AH269"/>
  <c r="AI269"/>
  <c r="AC270"/>
  <c r="AD270"/>
  <c r="AE270"/>
  <c r="AF270"/>
  <c r="AG270"/>
  <c r="AH270"/>
  <c r="AI270"/>
  <c r="AC271"/>
  <c r="AD271"/>
  <c r="AE271"/>
  <c r="AF271"/>
  <c r="AG271"/>
  <c r="AH271"/>
  <c r="AI271"/>
  <c r="AC272"/>
  <c r="AD272"/>
  <c r="AE272"/>
  <c r="AF272"/>
  <c r="AG272"/>
  <c r="AH272"/>
  <c r="AI272"/>
  <c r="AC273"/>
  <c r="AD273"/>
  <c r="AE273"/>
  <c r="AF273"/>
  <c r="AG273"/>
  <c r="AH273"/>
  <c r="AI273"/>
  <c r="AC274"/>
  <c r="AD274"/>
  <c r="AE274"/>
  <c r="AF274"/>
  <c r="AG274"/>
  <c r="AH274"/>
  <c r="AI274"/>
  <c r="AC275"/>
  <c r="AD275"/>
  <c r="AE275"/>
  <c r="AF275"/>
  <c r="AG275"/>
  <c r="AH275"/>
  <c r="AI275"/>
  <c r="AC276"/>
  <c r="AD276"/>
  <c r="AE276"/>
  <c r="AF276"/>
  <c r="AG276"/>
  <c r="AH276"/>
  <c r="AI276"/>
  <c r="AC277"/>
  <c r="AD277"/>
  <c r="AE277"/>
  <c r="AF277"/>
  <c r="AG277"/>
  <c r="AH277"/>
  <c r="AI277"/>
  <c r="AC278"/>
  <c r="AD278"/>
  <c r="AE278"/>
  <c r="AF278"/>
  <c r="AG278"/>
  <c r="AH278"/>
  <c r="AI278"/>
  <c r="AC279"/>
  <c r="AD279"/>
  <c r="AE279"/>
  <c r="AF279"/>
  <c r="AG279"/>
  <c r="AH279"/>
  <c r="AI279"/>
  <c r="AC280"/>
  <c r="AD280"/>
  <c r="AE280"/>
  <c r="AF280"/>
  <c r="AG280"/>
  <c r="AH280"/>
  <c r="AI280"/>
  <c r="AC281"/>
  <c r="AD281"/>
  <c r="AE281"/>
  <c r="AF281"/>
  <c r="AG281"/>
  <c r="AH281"/>
  <c r="AI281"/>
  <c r="AC282"/>
  <c r="AD282"/>
  <c r="AE282"/>
  <c r="AF282"/>
  <c r="AG282"/>
  <c r="AH282"/>
  <c r="AI282"/>
  <c r="AC283"/>
  <c r="AD283"/>
  <c r="AE283"/>
  <c r="AF283"/>
  <c r="AG283"/>
  <c r="AH283"/>
  <c r="AI283"/>
  <c r="AC284"/>
  <c r="AD284"/>
  <c r="AE284"/>
  <c r="AF284"/>
  <c r="AG284"/>
  <c r="AH284"/>
  <c r="AI284"/>
  <c r="AC285"/>
  <c r="AD285"/>
  <c r="AE285"/>
  <c r="AF285"/>
  <c r="AG285"/>
  <c r="AH285"/>
  <c r="AI285"/>
  <c r="AC286"/>
  <c r="AD286"/>
  <c r="AE286"/>
  <c r="AF286"/>
  <c r="AG286"/>
  <c r="AH286"/>
  <c r="AI286"/>
  <c r="AC287"/>
  <c r="AD287"/>
  <c r="AE287"/>
  <c r="AF287"/>
  <c r="AG287"/>
  <c r="AH287"/>
  <c r="AI287"/>
  <c r="AC288"/>
  <c r="AD288"/>
  <c r="AE288"/>
  <c r="AF288"/>
  <c r="AG288"/>
  <c r="AH288"/>
  <c r="AI288"/>
  <c r="AC289"/>
  <c r="AD289"/>
  <c r="AE289"/>
  <c r="AF289"/>
  <c r="AG289"/>
  <c r="AH289"/>
  <c r="AI289"/>
  <c r="AC290"/>
  <c r="AD290"/>
  <c r="AE290"/>
  <c r="AF290"/>
  <c r="AG290"/>
  <c r="AH290"/>
  <c r="AI290"/>
  <c r="AC291"/>
  <c r="AD291"/>
  <c r="AE291"/>
  <c r="AF291"/>
  <c r="AG291"/>
  <c r="AH291"/>
  <c r="AI291"/>
  <c r="AC292"/>
  <c r="AD292"/>
  <c r="AE292"/>
  <c r="AF292"/>
  <c r="AG292"/>
  <c r="AH292"/>
  <c r="AI292"/>
  <c r="AC293"/>
  <c r="AD293"/>
  <c r="AE293"/>
  <c r="AF293"/>
  <c r="AG293"/>
  <c r="AH293"/>
  <c r="AI293"/>
  <c r="AC294"/>
  <c r="AD294"/>
  <c r="AE294"/>
  <c r="AF294"/>
  <c r="AG294"/>
  <c r="AH294"/>
  <c r="AI294"/>
  <c r="AC295"/>
  <c r="AD295"/>
  <c r="AE295"/>
  <c r="AF295"/>
  <c r="AG295"/>
  <c r="AH295"/>
  <c r="AI295"/>
  <c r="AC296"/>
  <c r="AD296"/>
  <c r="AE296"/>
  <c r="AF296"/>
  <c r="AG296"/>
  <c r="AH296"/>
  <c r="AI296"/>
  <c r="AC297"/>
  <c r="AD297"/>
  <c r="AE297"/>
  <c r="AF297"/>
  <c r="AG297"/>
  <c r="AH297"/>
  <c r="AI297"/>
  <c r="AC298"/>
  <c r="AD298"/>
  <c r="AE298"/>
  <c r="AF298"/>
  <c r="AG298"/>
  <c r="AH298"/>
  <c r="AI298"/>
  <c r="AC299"/>
  <c r="AD299"/>
  <c r="AE299"/>
  <c r="AF299"/>
  <c r="AG299"/>
  <c r="AH299"/>
  <c r="AI299"/>
  <c r="AC300"/>
  <c r="AD300"/>
  <c r="AE300"/>
  <c r="AF300"/>
  <c r="AG300"/>
  <c r="AH300"/>
  <c r="AI300"/>
  <c r="AC301"/>
  <c r="AD301"/>
  <c r="AE301"/>
  <c r="AF301"/>
  <c r="AG301"/>
  <c r="AH301"/>
  <c r="AI301"/>
  <c r="AC302"/>
  <c r="AD302"/>
  <c r="AE302"/>
  <c r="AF302"/>
  <c r="AG302"/>
  <c r="AH302"/>
  <c r="AI302"/>
  <c r="AC303"/>
  <c r="AD303"/>
  <c r="AE303"/>
  <c r="AF303"/>
  <c r="AG303"/>
  <c r="AH303"/>
  <c r="AI303"/>
  <c r="AC304"/>
  <c r="AD304"/>
  <c r="AE304"/>
  <c r="AF304"/>
  <c r="AG304"/>
  <c r="AH304"/>
  <c r="AI304"/>
  <c r="AC305"/>
  <c r="AD305"/>
  <c r="AE305"/>
  <c r="AF305"/>
  <c r="AG305"/>
  <c r="AH305"/>
  <c r="AI305"/>
  <c r="AC306"/>
  <c r="AD306"/>
  <c r="AE306"/>
  <c r="AF306"/>
  <c r="AG306"/>
  <c r="AH306"/>
  <c r="AI306"/>
  <c r="AC307"/>
  <c r="AD307"/>
  <c r="AE307"/>
  <c r="AF307"/>
  <c r="AG307"/>
  <c r="AH307"/>
  <c r="AI307"/>
  <c r="AC308"/>
  <c r="AD308"/>
  <c r="AE308"/>
  <c r="AF308"/>
  <c r="AG308"/>
  <c r="AH308"/>
  <c r="AI308"/>
  <c r="AC309"/>
  <c r="AD309"/>
  <c r="AE309"/>
  <c r="AF309"/>
  <c r="AG309"/>
  <c r="AH309"/>
  <c r="AI309"/>
  <c r="AC310"/>
  <c r="AD310"/>
  <c r="AE310"/>
  <c r="AF310"/>
  <c r="AG310"/>
  <c r="AH310"/>
  <c r="AI310"/>
  <c r="AC311"/>
  <c r="AD311"/>
  <c r="AE311"/>
  <c r="AF311"/>
  <c r="AG311"/>
  <c r="AH311"/>
  <c r="AI311"/>
  <c r="AC312"/>
  <c r="AD312"/>
  <c r="AE312"/>
  <c r="AF312"/>
  <c r="AG312"/>
  <c r="AH312"/>
  <c r="AI312"/>
  <c r="AC313"/>
  <c r="AD313"/>
  <c r="AE313"/>
  <c r="AF313"/>
  <c r="AG313"/>
  <c r="AH313"/>
  <c r="AI313"/>
  <c r="AC314"/>
  <c r="AD314"/>
  <c r="AE314"/>
  <c r="AF314"/>
  <c r="AG314"/>
  <c r="AH314"/>
  <c r="AI314"/>
  <c r="AC315"/>
  <c r="AD315"/>
  <c r="AE315"/>
  <c r="AF315"/>
  <c r="AG315"/>
  <c r="AH315"/>
  <c r="AI315"/>
  <c r="AC316"/>
  <c r="AD316"/>
  <c r="AE316"/>
  <c r="AF316"/>
  <c r="AG316"/>
  <c r="AH316"/>
  <c r="AI316"/>
  <c r="AC317"/>
  <c r="AD317"/>
  <c r="AE317"/>
  <c r="AF317"/>
  <c r="AG317"/>
  <c r="AH317"/>
  <c r="AI317"/>
  <c r="AC318"/>
  <c r="AD318"/>
  <c r="AE318"/>
  <c r="AF318"/>
  <c r="AG318"/>
  <c r="AH318"/>
  <c r="AI318"/>
  <c r="AC319"/>
  <c r="AD319"/>
  <c r="AE319"/>
  <c r="AF319"/>
  <c r="AG319"/>
  <c r="AH319"/>
  <c r="AI319"/>
  <c r="AC320"/>
  <c r="AD320"/>
  <c r="AE320"/>
  <c r="AF320"/>
  <c r="AG320"/>
  <c r="AH320"/>
  <c r="AI320"/>
  <c r="AC321"/>
  <c r="AD321"/>
  <c r="AE321"/>
  <c r="AF321"/>
  <c r="AG321"/>
  <c r="AH321"/>
  <c r="AI321"/>
  <c r="AC322"/>
  <c r="AD322"/>
  <c r="AE322"/>
  <c r="AF322"/>
  <c r="AG322"/>
  <c r="AH322"/>
  <c r="AI322"/>
  <c r="AC323"/>
  <c r="AD323"/>
  <c r="AE323"/>
  <c r="AF323"/>
  <c r="AG323"/>
  <c r="AH323"/>
  <c r="AI323"/>
  <c r="AC324"/>
  <c r="AD324"/>
  <c r="AE324"/>
  <c r="AF324"/>
  <c r="AG324"/>
  <c r="AH324"/>
  <c r="AI324"/>
  <c r="AC325"/>
  <c r="AD325"/>
  <c r="AE325"/>
  <c r="AF325"/>
  <c r="AG325"/>
  <c r="AH325"/>
  <c r="AI325"/>
  <c r="AC26"/>
  <c r="AD26"/>
  <c r="AE26"/>
  <c r="AF26"/>
  <c r="AG26"/>
  <c r="AH26"/>
  <c r="AI26"/>
  <c r="AC27"/>
  <c r="AD27"/>
  <c r="AE27"/>
  <c r="AF27"/>
  <c r="AG27"/>
  <c r="AH27"/>
  <c r="AI27"/>
  <c r="AC28"/>
  <c r="AD28"/>
  <c r="AE28"/>
  <c r="AF28"/>
  <c r="AG28"/>
  <c r="AH28"/>
  <c r="AI28"/>
  <c r="AC29"/>
  <c r="AD29"/>
  <c r="AE29"/>
  <c r="AF29"/>
  <c r="AG29"/>
  <c r="AH29"/>
  <c r="AI29"/>
  <c r="AC30"/>
  <c r="AD30"/>
  <c r="AE30"/>
  <c r="AF30"/>
  <c r="AG30"/>
  <c r="AH30"/>
  <c r="AI30"/>
  <c r="AC31"/>
  <c r="AD31"/>
  <c r="AE31"/>
  <c r="AF31"/>
  <c r="AG31"/>
  <c r="AH31"/>
  <c r="AI31"/>
  <c r="AC32"/>
  <c r="AD32"/>
  <c r="AE32"/>
  <c r="AF32"/>
  <c r="AG32"/>
  <c r="AH32"/>
  <c r="AI32"/>
  <c r="AC33"/>
  <c r="AD33"/>
  <c r="AE33"/>
  <c r="AF33"/>
  <c r="AG33"/>
  <c r="AH33"/>
  <c r="AI33"/>
  <c r="AC34"/>
  <c r="AD34"/>
  <c r="AE34"/>
  <c r="AF34"/>
  <c r="AG34"/>
  <c r="AH34"/>
  <c r="AI34"/>
  <c r="AC35"/>
  <c r="AD35"/>
  <c r="AE35"/>
  <c r="AF35"/>
  <c r="AG35"/>
  <c r="AH35"/>
  <c r="AI35"/>
  <c r="AC36"/>
  <c r="AD36"/>
  <c r="AE36"/>
  <c r="AF36"/>
  <c r="AG36"/>
  <c r="AH36"/>
  <c r="AI36"/>
  <c r="AC37"/>
  <c r="AD37"/>
  <c r="AE37"/>
  <c r="AF37"/>
  <c r="AG37"/>
  <c r="AH37"/>
  <c r="AI37"/>
  <c r="AC38"/>
  <c r="AD38"/>
  <c r="AE38"/>
  <c r="AF38"/>
  <c r="AG38"/>
  <c r="AH38"/>
  <c r="AI38"/>
  <c r="AC39"/>
  <c r="AD39"/>
  <c r="AE39"/>
  <c r="AF39"/>
  <c r="AG39"/>
  <c r="AH39"/>
  <c r="AI39"/>
  <c r="AC40"/>
  <c r="AD40"/>
  <c r="AE40"/>
  <c r="AF40"/>
  <c r="AG40"/>
  <c r="AH40"/>
  <c r="AI40"/>
  <c r="AC41"/>
  <c r="AD41"/>
  <c r="AE41"/>
  <c r="AF41"/>
  <c r="AG41"/>
  <c r="AH41"/>
  <c r="AI41"/>
  <c r="AC42"/>
  <c r="AD42"/>
  <c r="AE42"/>
  <c r="AF42"/>
  <c r="AG42"/>
  <c r="AH42"/>
  <c r="AI42"/>
  <c r="AC43"/>
  <c r="AD43"/>
  <c r="AE43"/>
  <c r="AF43"/>
  <c r="AG43"/>
  <c r="AH43"/>
  <c r="AI43"/>
  <c r="AC44"/>
  <c r="AD44"/>
  <c r="AE44"/>
  <c r="AF44"/>
  <c r="AG44"/>
  <c r="AH44"/>
  <c r="AI44"/>
  <c r="AC45"/>
  <c r="AD45"/>
  <c r="AE45"/>
  <c r="AF45"/>
  <c r="AG45"/>
  <c r="AH45"/>
  <c r="AI45"/>
  <c r="AC46"/>
  <c r="AD46"/>
  <c r="AE46"/>
  <c r="AF46"/>
  <c r="AG46"/>
  <c r="AH46"/>
  <c r="AI46"/>
  <c r="AC47"/>
  <c r="AD47"/>
  <c r="AE47"/>
  <c r="AF47"/>
  <c r="AG47"/>
  <c r="AH47"/>
  <c r="AI47"/>
  <c r="AC48"/>
  <c r="AD48"/>
  <c r="AE48"/>
  <c r="AF48"/>
  <c r="AG48"/>
  <c r="AH48"/>
  <c r="AI48"/>
  <c r="AC49"/>
  <c r="AD49"/>
  <c r="AE49"/>
  <c r="AF49"/>
  <c r="AG49"/>
  <c r="AH49"/>
  <c r="AI49"/>
  <c r="AC50"/>
  <c r="AD50"/>
  <c r="AE50"/>
  <c r="AF50"/>
  <c r="AG50"/>
  <c r="AH50"/>
  <c r="AI50"/>
  <c r="AC51"/>
  <c r="AD51"/>
  <c r="AE51"/>
  <c r="AF51"/>
  <c r="AG51"/>
  <c r="AH51"/>
  <c r="AI51"/>
  <c r="AC52"/>
  <c r="AD52"/>
  <c r="AE52"/>
  <c r="AF52"/>
  <c r="AG52"/>
  <c r="AH52"/>
  <c r="AI52"/>
  <c r="AC53"/>
  <c r="AD53"/>
  <c r="AE53"/>
  <c r="AF53"/>
  <c r="AG53"/>
  <c r="AH53"/>
  <c r="AI53"/>
  <c r="AC54"/>
  <c r="AD54"/>
  <c r="AE54"/>
  <c r="AF54"/>
  <c r="AG54"/>
  <c r="AH54"/>
  <c r="AI54"/>
  <c r="AC55"/>
  <c r="AD55"/>
  <c r="AE55"/>
  <c r="AF55"/>
  <c r="AG55"/>
  <c r="AH55"/>
  <c r="AI55"/>
  <c r="AC56"/>
  <c r="AD56"/>
  <c r="AE56"/>
  <c r="AF56"/>
  <c r="AG56"/>
  <c r="AH56"/>
  <c r="AI56"/>
  <c r="AC57"/>
  <c r="AD57"/>
  <c r="AE57"/>
  <c r="AF57"/>
  <c r="AG57"/>
  <c r="AH57"/>
  <c r="AI57"/>
  <c r="AC58"/>
  <c r="AD58"/>
  <c r="AE58"/>
  <c r="AF58"/>
  <c r="AG58"/>
  <c r="AH58"/>
  <c r="AI58"/>
  <c r="AC59"/>
  <c r="AD59"/>
  <c r="AE59"/>
  <c r="AF59"/>
  <c r="AG59"/>
  <c r="AH59"/>
  <c r="AI59"/>
  <c r="AC60"/>
  <c r="AD60"/>
  <c r="AE60"/>
  <c r="AF60"/>
  <c r="AG60"/>
  <c r="AH60"/>
  <c r="AI60"/>
  <c r="AC61"/>
  <c r="AD61"/>
  <c r="AE61"/>
  <c r="AF61"/>
  <c r="AG61"/>
  <c r="AH61"/>
  <c r="AI61"/>
  <c r="AC62"/>
  <c r="AD62"/>
  <c r="AE62"/>
  <c r="AF62"/>
  <c r="AG62"/>
  <c r="AH62"/>
  <c r="AI62"/>
  <c r="AC63"/>
  <c r="AD63"/>
  <c r="AE63"/>
  <c r="AF63"/>
  <c r="AG63"/>
  <c r="AH63"/>
  <c r="AI63"/>
  <c r="AC64"/>
  <c r="AD64"/>
  <c r="AE64"/>
  <c r="AF64"/>
  <c r="AG64"/>
  <c r="AH64"/>
  <c r="AI64"/>
  <c r="AC65"/>
  <c r="AD65"/>
  <c r="AE65"/>
  <c r="AF65"/>
  <c r="AG65"/>
  <c r="AH65"/>
  <c r="AI65"/>
  <c r="AC66"/>
  <c r="AD66"/>
  <c r="AE66"/>
  <c r="AF66"/>
  <c r="AG66"/>
  <c r="AH66"/>
  <c r="AI66"/>
  <c r="AC67"/>
  <c r="AD67"/>
  <c r="AE67"/>
  <c r="AF67"/>
  <c r="AG67"/>
  <c r="AH67"/>
  <c r="AI67"/>
  <c r="AC68"/>
  <c r="AD68"/>
  <c r="AE68"/>
  <c r="AF68"/>
  <c r="AG68"/>
  <c r="AH68"/>
  <c r="AI68"/>
  <c r="AC69"/>
  <c r="AD69"/>
  <c r="AE69"/>
  <c r="AF69"/>
  <c r="AG69"/>
  <c r="AH69"/>
  <c r="AI69"/>
  <c r="AC70"/>
  <c r="AD70"/>
  <c r="AE70"/>
  <c r="AF70"/>
  <c r="AG70"/>
  <c r="AH70"/>
  <c r="AI70"/>
  <c r="AC71"/>
  <c r="AD71"/>
  <c r="AE71"/>
  <c r="AF71"/>
  <c r="AG71"/>
  <c r="AH71"/>
  <c r="AI71"/>
  <c r="AC72"/>
  <c r="AD72"/>
  <c r="AE72"/>
  <c r="AF72"/>
  <c r="AG72"/>
  <c r="AH72"/>
  <c r="AI72"/>
  <c r="AC73"/>
  <c r="AD73"/>
  <c r="AE73"/>
  <c r="AF73"/>
  <c r="AG73"/>
  <c r="AH73"/>
  <c r="AI73"/>
  <c r="AC74"/>
  <c r="AD74"/>
  <c r="AE74"/>
  <c r="AF74"/>
  <c r="AG74"/>
  <c r="AH74"/>
  <c r="AI74"/>
  <c r="AC75"/>
  <c r="AD75"/>
  <c r="AE75"/>
  <c r="AF75"/>
  <c r="AG75"/>
  <c r="AH75"/>
  <c r="AI75"/>
  <c r="AC76"/>
  <c r="AD76"/>
  <c r="AE76"/>
  <c r="AF76"/>
  <c r="AG76"/>
  <c r="AH76"/>
  <c r="AI76"/>
  <c r="AC77"/>
  <c r="AD77"/>
  <c r="AE77"/>
  <c r="AF77"/>
  <c r="AG77"/>
  <c r="AH77"/>
  <c r="AI77"/>
  <c r="AC78"/>
  <c r="AD78"/>
  <c r="AE78"/>
  <c r="AF78"/>
  <c r="AG78"/>
  <c r="AH78"/>
  <c r="AI78"/>
  <c r="AC79"/>
  <c r="AD79"/>
  <c r="AE79"/>
  <c r="AF79"/>
  <c r="AG79"/>
  <c r="AH79"/>
  <c r="AI79"/>
  <c r="AC80"/>
  <c r="AD80"/>
  <c r="AE80"/>
  <c r="AF80"/>
  <c r="AG80"/>
  <c r="AH80"/>
  <c r="AI80"/>
  <c r="AC81"/>
  <c r="AD81"/>
  <c r="AE81"/>
  <c r="AF81"/>
  <c r="AG81"/>
  <c r="AH81"/>
  <c r="AI81"/>
  <c r="AC82"/>
  <c r="AD82"/>
  <c r="AE82"/>
  <c r="AF82"/>
  <c r="AG82"/>
  <c r="AH82"/>
  <c r="AI82"/>
  <c r="AC83"/>
  <c r="AD83"/>
  <c r="AE83"/>
  <c r="AF83"/>
  <c r="AG83"/>
  <c r="AH83"/>
  <c r="AI83"/>
  <c r="AC84"/>
  <c r="AD84"/>
  <c r="AE84"/>
  <c r="AF84"/>
  <c r="AG84"/>
  <c r="AH84"/>
  <c r="AI84"/>
  <c r="AC85"/>
  <c r="AD85"/>
  <c r="AE85"/>
  <c r="AF85"/>
  <c r="AG85"/>
  <c r="AH85"/>
  <c r="AI85"/>
  <c r="AC86"/>
  <c r="AD86"/>
  <c r="AE86"/>
  <c r="AF86"/>
  <c r="AG86"/>
  <c r="AH86"/>
  <c r="AI86"/>
  <c r="AC87"/>
  <c r="AD87"/>
  <c r="AE87"/>
  <c r="AF87"/>
  <c r="AG87"/>
  <c r="AH87"/>
  <c r="AI87"/>
  <c r="AC88"/>
  <c r="AD88"/>
  <c r="AE88"/>
  <c r="AF88"/>
  <c r="AG88"/>
  <c r="AH88"/>
  <c r="AI88"/>
  <c r="AC89"/>
  <c r="AD89"/>
  <c r="AE89"/>
  <c r="AF89"/>
  <c r="AG89"/>
  <c r="AH89"/>
  <c r="AI89"/>
  <c r="AC90"/>
  <c r="AD90"/>
  <c r="AE90"/>
  <c r="AF90"/>
  <c r="AG90"/>
  <c r="AH90"/>
  <c r="AI90"/>
  <c r="AC91"/>
  <c r="AD91"/>
  <c r="AE91"/>
  <c r="AF91"/>
  <c r="AG91"/>
  <c r="AH91"/>
  <c r="AI91"/>
  <c r="AC92"/>
  <c r="AD92"/>
  <c r="AE92"/>
  <c r="AF92"/>
  <c r="AG92"/>
  <c r="AH92"/>
  <c r="AI92"/>
  <c r="AC93"/>
  <c r="AD93"/>
  <c r="AE93"/>
  <c r="AF93"/>
  <c r="AG93"/>
  <c r="AH93"/>
  <c r="AI93"/>
  <c r="AC94"/>
  <c r="AD94"/>
  <c r="AE94"/>
  <c r="AF94"/>
  <c r="AG94"/>
  <c r="AH94"/>
  <c r="AI94"/>
  <c r="AC95"/>
  <c r="AD95"/>
  <c r="AE95"/>
  <c r="AF95"/>
  <c r="AG95"/>
  <c r="AH95"/>
  <c r="AI95"/>
  <c r="AC96"/>
  <c r="AD96"/>
  <c r="AE96"/>
  <c r="AF96"/>
  <c r="AG96"/>
  <c r="AH96"/>
  <c r="AI96"/>
  <c r="AC97"/>
  <c r="AD97"/>
  <c r="AE97"/>
  <c r="AF97"/>
  <c r="AG97"/>
  <c r="AH97"/>
  <c r="AI97"/>
  <c r="AC98"/>
  <c r="AD98"/>
  <c r="AE98"/>
  <c r="AF98"/>
  <c r="AG98"/>
  <c r="AH98"/>
  <c r="AI98"/>
  <c r="AC99"/>
  <c r="AD99"/>
  <c r="AE99"/>
  <c r="AF99"/>
  <c r="AG99"/>
  <c r="AH99"/>
  <c r="AI99"/>
  <c r="AC100"/>
  <c r="AD100"/>
  <c r="AE100"/>
  <c r="AF100"/>
  <c r="AG100"/>
  <c r="AH100"/>
  <c r="AI100"/>
  <c r="AC101"/>
  <c r="AD101"/>
  <c r="AE101"/>
  <c r="AF101"/>
  <c r="AG101"/>
  <c r="AH101"/>
  <c r="AI101"/>
  <c r="AC102"/>
  <c r="AD102"/>
  <c r="AE102"/>
  <c r="AF102"/>
  <c r="AG102"/>
  <c r="AH102"/>
  <c r="AI102"/>
  <c r="AC103"/>
  <c r="AD103"/>
  <c r="AE103"/>
  <c r="AF103"/>
  <c r="AG103"/>
  <c r="AH103"/>
  <c r="AI103"/>
  <c r="AC104"/>
  <c r="AD104"/>
  <c r="AE104"/>
  <c r="AF104"/>
  <c r="AG104"/>
  <c r="AH104"/>
  <c r="AI104"/>
  <c r="AC105"/>
  <c r="AD105"/>
  <c r="AE105"/>
  <c r="AF105"/>
  <c r="AG105"/>
  <c r="AH105"/>
  <c r="AI105"/>
  <c r="AC106"/>
  <c r="AD106"/>
  <c r="AE106"/>
  <c r="AF106"/>
  <c r="AG106"/>
  <c r="AH106"/>
  <c r="AI106"/>
  <c r="AC107"/>
  <c r="AD107"/>
  <c r="AE107"/>
  <c r="AF107"/>
  <c r="AG107"/>
  <c r="AH107"/>
  <c r="AI107"/>
  <c r="AC108"/>
  <c r="AD108"/>
  <c r="AE108"/>
  <c r="AF108"/>
  <c r="AG108"/>
  <c r="AH108"/>
  <c r="AI108"/>
  <c r="AC109"/>
  <c r="AD109"/>
  <c r="AE109"/>
  <c r="AF109"/>
  <c r="AG109"/>
  <c r="AH109"/>
  <c r="AI109"/>
  <c r="AC110"/>
  <c r="AD110"/>
  <c r="AE110"/>
  <c r="AF110"/>
  <c r="AG110"/>
  <c r="AH110"/>
  <c r="AI110"/>
  <c r="AC111"/>
  <c r="AD111"/>
  <c r="AE111"/>
  <c r="AF111"/>
  <c r="AG111"/>
  <c r="AH111"/>
  <c r="AI111"/>
  <c r="AC112"/>
  <c r="AD112"/>
  <c r="AE112"/>
  <c r="AF112"/>
  <c r="AG112"/>
  <c r="AH112"/>
  <c r="AI112"/>
  <c r="AC113"/>
  <c r="AD113"/>
  <c r="AE113"/>
  <c r="AF113"/>
  <c r="AG113"/>
  <c r="AH113"/>
  <c r="AI113"/>
  <c r="AC114"/>
  <c r="AD114"/>
  <c r="AE114"/>
  <c r="AF114"/>
  <c r="AG114"/>
  <c r="AH114"/>
  <c r="AI114"/>
  <c r="AC115"/>
  <c r="AD115"/>
  <c r="AE115"/>
  <c r="AF115"/>
  <c r="AG115"/>
  <c r="AH115"/>
  <c r="AI115"/>
  <c r="AC116"/>
  <c r="AD116"/>
  <c r="AE116"/>
  <c r="AF116"/>
  <c r="AG116"/>
  <c r="AH116"/>
  <c r="AI116"/>
  <c r="AC117"/>
  <c r="AD117"/>
  <c r="AE117"/>
  <c r="AF117"/>
  <c r="AG117"/>
  <c r="AH117"/>
  <c r="AI117"/>
  <c r="AC118"/>
  <c r="AD118"/>
  <c r="AE118"/>
  <c r="AF118"/>
  <c r="AG118"/>
  <c r="AH118"/>
  <c r="AI118"/>
  <c r="AC119"/>
  <c r="AD119"/>
  <c r="AE119"/>
  <c r="AF119"/>
  <c r="AG119"/>
  <c r="AH119"/>
  <c r="AI119"/>
  <c r="AC120"/>
  <c r="AD120"/>
  <c r="AE120"/>
  <c r="AF120"/>
  <c r="AG120"/>
  <c r="AH120"/>
  <c r="AI120"/>
  <c r="AC121"/>
  <c r="AD121"/>
  <c r="AE121"/>
  <c r="AF121"/>
  <c r="AG121"/>
  <c r="AH121"/>
  <c r="AI121"/>
  <c r="AC122"/>
  <c r="AD122"/>
  <c r="AE122"/>
  <c r="AF122"/>
  <c r="AG122"/>
  <c r="AH122"/>
  <c r="AI122"/>
  <c r="AC123"/>
  <c r="AD123"/>
  <c r="AE123"/>
  <c r="AF123"/>
  <c r="AG123"/>
  <c r="AH123"/>
  <c r="AI123"/>
  <c r="AC124"/>
  <c r="AD124"/>
  <c r="AE124"/>
  <c r="AF124"/>
  <c r="AG124"/>
  <c r="AH124"/>
  <c r="AI124"/>
  <c r="AC125"/>
  <c r="AD125"/>
  <c r="AE125"/>
  <c r="AF125"/>
  <c r="AG125"/>
  <c r="AH125"/>
  <c r="AI125"/>
  <c r="AC126"/>
  <c r="AD126"/>
  <c r="AE126"/>
  <c r="AF126"/>
  <c r="AG126"/>
  <c r="AH126"/>
  <c r="AI126"/>
  <c r="AC127"/>
  <c r="AD127"/>
  <c r="AE127"/>
  <c r="AF127"/>
  <c r="AG127"/>
  <c r="AH127"/>
  <c r="AI127"/>
  <c r="AC128"/>
  <c r="AD128"/>
  <c r="AE128"/>
  <c r="AF128"/>
  <c r="AG128"/>
  <c r="AH128"/>
  <c r="AI128"/>
  <c r="AC129"/>
  <c r="AD129"/>
  <c r="AE129"/>
  <c r="AF129"/>
  <c r="AG129"/>
  <c r="AH129"/>
  <c r="AI129"/>
  <c r="AC6"/>
  <c r="AD6"/>
  <c r="AE6"/>
  <c r="AF6"/>
  <c r="AG6"/>
  <c r="AH6"/>
  <c r="AI6"/>
  <c r="AC7"/>
  <c r="AD7"/>
  <c r="AE7"/>
  <c r="AF7"/>
  <c r="AG7"/>
  <c r="AH7"/>
  <c r="AI7"/>
  <c r="AC8"/>
  <c r="AD8"/>
  <c r="AE8"/>
  <c r="AF8"/>
  <c r="AG8"/>
  <c r="AH8"/>
  <c r="AI8"/>
  <c r="AC9"/>
  <c r="AD9"/>
  <c r="AE9"/>
  <c r="AF9"/>
  <c r="AG9"/>
  <c r="AH9"/>
  <c r="AI9"/>
  <c r="AC10"/>
  <c r="AD10"/>
  <c r="AE10"/>
  <c r="AF10"/>
  <c r="AG10"/>
  <c r="AH10"/>
  <c r="AI10"/>
  <c r="AC11"/>
  <c r="AD11"/>
  <c r="AE11"/>
  <c r="AF11"/>
  <c r="AG11"/>
  <c r="AH11"/>
  <c r="AI11"/>
  <c r="AC12"/>
  <c r="AD12"/>
  <c r="AE12"/>
  <c r="AF12"/>
  <c r="AG12"/>
  <c r="AH12"/>
  <c r="AI12"/>
  <c r="AC13"/>
  <c r="AD13"/>
  <c r="AE13"/>
  <c r="AF13"/>
  <c r="AG13"/>
  <c r="AH13"/>
  <c r="AI13"/>
  <c r="AC14"/>
  <c r="AD14"/>
  <c r="AE14"/>
  <c r="AF14"/>
  <c r="AG14"/>
  <c r="AH14"/>
  <c r="AI14"/>
  <c r="AC15"/>
  <c r="AD15"/>
  <c r="AE15"/>
  <c r="AF15"/>
  <c r="AG15"/>
  <c r="AH15"/>
  <c r="AI15"/>
  <c r="AC16"/>
  <c r="AD16"/>
  <c r="AE16"/>
  <c r="AF16"/>
  <c r="AG16"/>
  <c r="AH16"/>
  <c r="AI16"/>
  <c r="AC17"/>
  <c r="AD17"/>
  <c r="AE17"/>
  <c r="AF17"/>
  <c r="AG17"/>
  <c r="AH17"/>
  <c r="AI17"/>
  <c r="AC18"/>
  <c r="AD18"/>
  <c r="AE18"/>
  <c r="AF18"/>
  <c r="AG18"/>
  <c r="AH18"/>
  <c r="AI18"/>
  <c r="AC19"/>
  <c r="AD19"/>
  <c r="AE19"/>
  <c r="AF19"/>
  <c r="AG19"/>
  <c r="AH19"/>
  <c r="AI19"/>
  <c r="AC20"/>
  <c r="AD20"/>
  <c r="AE20"/>
  <c r="AF20"/>
  <c r="AG20"/>
  <c r="AH20"/>
  <c r="AI20"/>
  <c r="AC21"/>
  <c r="AD21"/>
  <c r="AE21"/>
  <c r="AF21"/>
  <c r="AG21"/>
  <c r="AH21"/>
  <c r="AI21"/>
  <c r="AC22"/>
  <c r="AD22"/>
  <c r="AE22"/>
  <c r="AF22"/>
  <c r="AG22"/>
  <c r="AH22"/>
  <c r="AI22"/>
  <c r="AC23"/>
  <c r="AD23"/>
  <c r="AE23"/>
  <c r="AF23"/>
  <c r="AG23"/>
  <c r="AH23"/>
  <c r="AI23"/>
  <c r="AC24"/>
  <c r="AD24"/>
  <c r="AE24"/>
  <c r="AF24"/>
  <c r="AG24"/>
  <c r="AH24"/>
  <c r="AI24"/>
  <c r="AC25"/>
  <c r="AD25"/>
  <c r="AE25"/>
  <c r="AF25"/>
  <c r="AG25"/>
  <c r="AH25"/>
  <c r="AI25"/>
  <c r="AD5"/>
  <c r="AE5"/>
  <c r="AF5"/>
  <c r="AH5"/>
  <c r="AI5"/>
  <c r="B338"/>
  <c r="C338"/>
  <c r="B339"/>
  <c r="C339"/>
  <c r="A339"/>
  <c r="A338"/>
  <c r="CC6" i="1"/>
  <c r="B328" i="12"/>
  <c r="C328"/>
  <c r="B329"/>
  <c r="C329"/>
  <c r="B330"/>
  <c r="C330"/>
  <c r="B331"/>
  <c r="C331"/>
  <c r="B332"/>
  <c r="C332"/>
  <c r="B333"/>
  <c r="C333"/>
  <c r="B334"/>
  <c r="C334"/>
  <c r="B335"/>
  <c r="C335"/>
  <c r="B336"/>
  <c r="C336"/>
  <c r="B337"/>
  <c r="C337"/>
  <c r="A328"/>
  <c r="A329"/>
  <c r="A330"/>
  <c r="A331"/>
  <c r="A332"/>
  <c r="A333"/>
  <c r="A334"/>
  <c r="A335"/>
  <c r="A336"/>
  <c r="A337"/>
  <c r="CG10" l="1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B40"/>
  <c r="C40"/>
  <c r="B41"/>
  <c r="C41"/>
  <c r="B42"/>
  <c r="C42"/>
  <c r="B43"/>
  <c r="C43"/>
  <c r="B44"/>
  <c r="C44"/>
  <c r="B45"/>
  <c r="C45"/>
  <c r="B46"/>
  <c r="C46"/>
  <c r="B47"/>
  <c r="C47"/>
  <c r="B48"/>
  <c r="C48"/>
  <c r="B49"/>
  <c r="C49"/>
  <c r="B50"/>
  <c r="C50"/>
  <c r="B51"/>
  <c r="C51"/>
  <c r="B52"/>
  <c r="C52"/>
  <c r="B53"/>
  <c r="C53"/>
  <c r="B54"/>
  <c r="C54"/>
  <c r="B55"/>
  <c r="C55"/>
  <c r="B56"/>
  <c r="C56"/>
  <c r="B57"/>
  <c r="C57"/>
  <c r="B58"/>
  <c r="C58"/>
  <c r="B59"/>
  <c r="C59"/>
  <c r="B60"/>
  <c r="C60"/>
  <c r="B61"/>
  <c r="C61"/>
  <c r="B62"/>
  <c r="C62"/>
  <c r="B63"/>
  <c r="C63"/>
  <c r="B64"/>
  <c r="C64"/>
  <c r="B65"/>
  <c r="C65"/>
  <c r="B66"/>
  <c r="C66"/>
  <c r="B67"/>
  <c r="C67"/>
  <c r="B68"/>
  <c r="C68"/>
  <c r="B69"/>
  <c r="C69"/>
  <c r="B70"/>
  <c r="C70"/>
  <c r="B71"/>
  <c r="C71"/>
  <c r="B72"/>
  <c r="C72"/>
  <c r="B73"/>
  <c r="C73"/>
  <c r="B74"/>
  <c r="C74"/>
  <c r="B75"/>
  <c r="C75"/>
  <c r="B76"/>
  <c r="C76"/>
  <c r="B77"/>
  <c r="C77"/>
  <c r="B78"/>
  <c r="C78"/>
  <c r="B79"/>
  <c r="C79"/>
  <c r="B80"/>
  <c r="C80"/>
  <c r="B81"/>
  <c r="C81"/>
  <c r="B82"/>
  <c r="C82"/>
  <c r="B83"/>
  <c r="C83"/>
  <c r="B84"/>
  <c r="C84"/>
  <c r="B85"/>
  <c r="C85"/>
  <c r="B86"/>
  <c r="C86"/>
  <c r="B87"/>
  <c r="C87"/>
  <c r="B88"/>
  <c r="C88"/>
  <c r="B89"/>
  <c r="C89"/>
  <c r="B90"/>
  <c r="C90"/>
  <c r="B91"/>
  <c r="C91"/>
  <c r="B92"/>
  <c r="C92"/>
  <c r="B93"/>
  <c r="C93"/>
  <c r="B94"/>
  <c r="C94"/>
  <c r="B95"/>
  <c r="C95"/>
  <c r="B96"/>
  <c r="C96"/>
  <c r="B97"/>
  <c r="C97"/>
  <c r="B98"/>
  <c r="C98"/>
  <c r="B99"/>
  <c r="C99"/>
  <c r="B100"/>
  <c r="C100"/>
  <c r="B101"/>
  <c r="C101"/>
  <c r="B102"/>
  <c r="C102"/>
  <c r="B103"/>
  <c r="C103"/>
  <c r="B104"/>
  <c r="C104"/>
  <c r="B105"/>
  <c r="C105"/>
  <c r="B106"/>
  <c r="C106"/>
  <c r="B107"/>
  <c r="C107"/>
  <c r="B108"/>
  <c r="C108"/>
  <c r="B109"/>
  <c r="C109"/>
  <c r="B110"/>
  <c r="C110"/>
  <c r="B111"/>
  <c r="C111"/>
  <c r="B112"/>
  <c r="C112"/>
  <c r="B113"/>
  <c r="C113"/>
  <c r="B114"/>
  <c r="C114"/>
  <c r="B115"/>
  <c r="C115"/>
  <c r="B116"/>
  <c r="C116"/>
  <c r="B117"/>
  <c r="C117"/>
  <c r="B118"/>
  <c r="C118"/>
  <c r="B119"/>
  <c r="C119"/>
  <c r="B120"/>
  <c r="C120"/>
  <c r="B121"/>
  <c r="C121"/>
  <c r="B122"/>
  <c r="C122"/>
  <c r="B123"/>
  <c r="C123"/>
  <c r="B124"/>
  <c r="C124"/>
  <c r="B125"/>
  <c r="C125"/>
  <c r="B126"/>
  <c r="C126"/>
  <c r="B127"/>
  <c r="C127"/>
  <c r="B128"/>
  <c r="C128"/>
  <c r="B129"/>
  <c r="C129"/>
  <c r="B130"/>
  <c r="C130"/>
  <c r="B131"/>
  <c r="C131"/>
  <c r="B132"/>
  <c r="C132"/>
  <c r="B133"/>
  <c r="C133"/>
  <c r="B134"/>
  <c r="C134"/>
  <c r="B135"/>
  <c r="C135"/>
  <c r="B136"/>
  <c r="C136"/>
  <c r="B137"/>
  <c r="C137"/>
  <c r="B138"/>
  <c r="C138"/>
  <c r="B139"/>
  <c r="C139"/>
  <c r="B140"/>
  <c r="C140"/>
  <c r="B141"/>
  <c r="C141"/>
  <c r="B142"/>
  <c r="C142"/>
  <c r="B143"/>
  <c r="C143"/>
  <c r="B144"/>
  <c r="C144"/>
  <c r="B145"/>
  <c r="C145"/>
  <c r="B146"/>
  <c r="C146"/>
  <c r="B147"/>
  <c r="C147"/>
  <c r="B148"/>
  <c r="C148"/>
  <c r="B149"/>
  <c r="C149"/>
  <c r="B150"/>
  <c r="C150"/>
  <c r="B151"/>
  <c r="C151"/>
  <c r="B152"/>
  <c r="C152"/>
  <c r="B153"/>
  <c r="C153"/>
  <c r="B154"/>
  <c r="C154"/>
  <c r="B155"/>
  <c r="C155"/>
  <c r="B156"/>
  <c r="C156"/>
  <c r="B157"/>
  <c r="C157"/>
  <c r="B158"/>
  <c r="C158"/>
  <c r="B159"/>
  <c r="C159"/>
  <c r="B160"/>
  <c r="C160"/>
  <c r="B161"/>
  <c r="C161"/>
  <c r="B162"/>
  <c r="C162"/>
  <c r="B163"/>
  <c r="C163"/>
  <c r="B164"/>
  <c r="C164"/>
  <c r="B165"/>
  <c r="C165"/>
  <c r="B166"/>
  <c r="C166"/>
  <c r="B167"/>
  <c r="C167"/>
  <c r="B168"/>
  <c r="C168"/>
  <c r="B169"/>
  <c r="C169"/>
  <c r="B170"/>
  <c r="C170"/>
  <c r="B171"/>
  <c r="C171"/>
  <c r="B172"/>
  <c r="C172"/>
  <c r="B173"/>
  <c r="C173"/>
  <c r="B174"/>
  <c r="C174"/>
  <c r="B175"/>
  <c r="C175"/>
  <c r="B176"/>
  <c r="C176"/>
  <c r="B177"/>
  <c r="C177"/>
  <c r="B178"/>
  <c r="C178"/>
  <c r="B179"/>
  <c r="C179"/>
  <c r="B180"/>
  <c r="C180"/>
  <c r="B181"/>
  <c r="C181"/>
  <c r="B182"/>
  <c r="C182"/>
  <c r="B183"/>
  <c r="C183"/>
  <c r="B184"/>
  <c r="C184"/>
  <c r="B185"/>
  <c r="C185"/>
  <c r="B186"/>
  <c r="C186"/>
  <c r="B187"/>
  <c r="C187"/>
  <c r="B188"/>
  <c r="C188"/>
  <c r="B189"/>
  <c r="C189"/>
  <c r="B190"/>
  <c r="C190"/>
  <c r="B191"/>
  <c r="C191"/>
  <c r="B192"/>
  <c r="C192"/>
  <c r="B193"/>
  <c r="C193"/>
  <c r="B194"/>
  <c r="C194"/>
  <c r="B195"/>
  <c r="C195"/>
  <c r="B196"/>
  <c r="C196"/>
  <c r="B197"/>
  <c r="C197"/>
  <c r="B198"/>
  <c r="C198"/>
  <c r="B199"/>
  <c r="C199"/>
  <c r="B200"/>
  <c r="C200"/>
  <c r="B201"/>
  <c r="C201"/>
  <c r="B202"/>
  <c r="C202"/>
  <c r="B203"/>
  <c r="C203"/>
  <c r="B204"/>
  <c r="C204"/>
  <c r="B205"/>
  <c r="C205"/>
  <c r="B206"/>
  <c r="C206"/>
  <c r="B207"/>
  <c r="C207"/>
  <c r="B208"/>
  <c r="C208"/>
  <c r="B209"/>
  <c r="C209"/>
  <c r="B210"/>
  <c r="C210"/>
  <c r="B211"/>
  <c r="C211"/>
  <c r="B212"/>
  <c r="C212"/>
  <c r="B213"/>
  <c r="C213"/>
  <c r="B214"/>
  <c r="C214"/>
  <c r="B215"/>
  <c r="C215"/>
  <c r="B216"/>
  <c r="C216"/>
  <c r="B217"/>
  <c r="C217"/>
  <c r="B218"/>
  <c r="C218"/>
  <c r="B219"/>
  <c r="C219"/>
  <c r="B220"/>
  <c r="C220"/>
  <c r="B221"/>
  <c r="C221"/>
  <c r="B222"/>
  <c r="C222"/>
  <c r="B223"/>
  <c r="C223"/>
  <c r="B224"/>
  <c r="C224"/>
  <c r="B225"/>
  <c r="C225"/>
  <c r="B226"/>
  <c r="C226"/>
  <c r="B227"/>
  <c r="C227"/>
  <c r="B228"/>
  <c r="C228"/>
  <c r="B229"/>
  <c r="C229"/>
  <c r="B230"/>
  <c r="C230"/>
  <c r="B231"/>
  <c r="C231"/>
  <c r="B232"/>
  <c r="C232"/>
  <c r="B233"/>
  <c r="C233"/>
  <c r="B234"/>
  <c r="C234"/>
  <c r="B235"/>
  <c r="C235"/>
  <c r="B236"/>
  <c r="C236"/>
  <c r="B237"/>
  <c r="C237"/>
  <c r="B238"/>
  <c r="C238"/>
  <c r="B239"/>
  <c r="C239"/>
  <c r="B240"/>
  <c r="C240"/>
  <c r="B241"/>
  <c r="C241"/>
  <c r="B242"/>
  <c r="C242"/>
  <c r="B243"/>
  <c r="C243"/>
  <c r="B244"/>
  <c r="C244"/>
  <c r="B245"/>
  <c r="C245"/>
  <c r="B246"/>
  <c r="C246"/>
  <c r="B247"/>
  <c r="C247"/>
  <c r="B248"/>
  <c r="C248"/>
  <c r="B249"/>
  <c r="C249"/>
  <c r="B250"/>
  <c r="C250"/>
  <c r="B251"/>
  <c r="C251"/>
  <c r="B252"/>
  <c r="C252"/>
  <c r="B253"/>
  <c r="C253"/>
  <c r="B254"/>
  <c r="C254"/>
  <c r="B255"/>
  <c r="C255"/>
  <c r="B256"/>
  <c r="C256"/>
  <c r="B257"/>
  <c r="C257"/>
  <c r="B258"/>
  <c r="C258"/>
  <c r="B259"/>
  <c r="C259"/>
  <c r="B260"/>
  <c r="C260"/>
  <c r="B261"/>
  <c r="C261"/>
  <c r="B262"/>
  <c r="C262"/>
  <c r="B263"/>
  <c r="C263"/>
  <c r="B264"/>
  <c r="C264"/>
  <c r="B265"/>
  <c r="C265"/>
  <c r="B266"/>
  <c r="C266"/>
  <c r="B267"/>
  <c r="C267"/>
  <c r="B268"/>
  <c r="C268"/>
  <c r="B269"/>
  <c r="C269"/>
  <c r="B270"/>
  <c r="C270"/>
  <c r="B271"/>
  <c r="C271"/>
  <c r="B272"/>
  <c r="C272"/>
  <c r="B273"/>
  <c r="C273"/>
  <c r="B274"/>
  <c r="C274"/>
  <c r="B275"/>
  <c r="C275"/>
  <c r="B276"/>
  <c r="C276"/>
  <c r="B277"/>
  <c r="C277"/>
  <c r="B278"/>
  <c r="C278"/>
  <c r="B279"/>
  <c r="C279"/>
  <c r="B280"/>
  <c r="C280"/>
  <c r="B281"/>
  <c r="C281"/>
  <c r="B282"/>
  <c r="C282"/>
  <c r="B283"/>
  <c r="C283"/>
  <c r="B284"/>
  <c r="C284"/>
  <c r="B285"/>
  <c r="C285"/>
  <c r="B286"/>
  <c r="C286"/>
  <c r="B287"/>
  <c r="C287"/>
  <c r="B288"/>
  <c r="C288"/>
  <c r="B289"/>
  <c r="C289"/>
  <c r="B290"/>
  <c r="C290"/>
  <c r="B291"/>
  <c r="C291"/>
  <c r="B292"/>
  <c r="C292"/>
  <c r="B293"/>
  <c r="C293"/>
  <c r="B294"/>
  <c r="C294"/>
  <c r="B295"/>
  <c r="C295"/>
  <c r="B296"/>
  <c r="C296"/>
  <c r="B297"/>
  <c r="C297"/>
  <c r="B298"/>
  <c r="C298"/>
  <c r="B299"/>
  <c r="C299"/>
  <c r="B300"/>
  <c r="C300"/>
  <c r="B301"/>
  <c r="C301"/>
  <c r="B302"/>
  <c r="C302"/>
  <c r="B303"/>
  <c r="C303"/>
  <c r="B304"/>
  <c r="C304"/>
  <c r="B305"/>
  <c r="C305"/>
  <c r="B306"/>
  <c r="C306"/>
  <c r="B307"/>
  <c r="C307"/>
  <c r="B308"/>
  <c r="C308"/>
  <c r="B309"/>
  <c r="C309"/>
  <c r="B310"/>
  <c r="C310"/>
  <c r="B311"/>
  <c r="C311"/>
  <c r="B312"/>
  <c r="C312"/>
  <c r="B313"/>
  <c r="C313"/>
  <c r="B314"/>
  <c r="C314"/>
  <c r="B315"/>
  <c r="C315"/>
  <c r="B316"/>
  <c r="C316"/>
  <c r="B317"/>
  <c r="C317"/>
  <c r="B318"/>
  <c r="C318"/>
  <c r="B319"/>
  <c r="C319"/>
  <c r="B320"/>
  <c r="C320"/>
  <c r="B321"/>
  <c r="C321"/>
  <c r="B322"/>
  <c r="C322"/>
  <c r="B323"/>
  <c r="C323"/>
  <c r="B324"/>
  <c r="C324"/>
  <c r="B325"/>
  <c r="C325"/>
  <c r="B326"/>
  <c r="C326"/>
  <c r="B327"/>
  <c r="C327"/>
  <c r="C5"/>
  <c r="B5"/>
  <c r="M3" a="1"/>
  <c r="P5" l="1"/>
  <c r="M5"/>
  <c r="M3"/>
  <c r="AT3" a="1"/>
  <c r="AT3" s="1"/>
  <c r="Z3" a="1"/>
  <c r="Z3" s="1"/>
  <c r="AR24" i="1" s="1"/>
  <c r="AR34" s="1"/>
  <c r="AX3" i="12" a="1"/>
  <c r="AX3" s="1"/>
  <c r="BJ3" a="1"/>
  <c r="BJ3" s="1"/>
  <c r="BL3" a="1"/>
  <c r="BL3" s="1"/>
  <c r="BV3" a="1"/>
  <c r="BV3" s="1"/>
  <c r="BR3" a="1"/>
  <c r="BR3" s="1"/>
  <c r="BT3" a="1"/>
  <c r="BT3" s="1"/>
  <c r="BN3" a="1"/>
  <c r="BN3" s="1"/>
  <c r="BP3" a="1"/>
  <c r="BP3" s="1"/>
  <c r="AR3" a="1"/>
  <c r="AR3" s="1"/>
  <c r="AV3" a="1"/>
  <c r="AV3" s="1"/>
  <c r="BU3" a="1"/>
  <c r="BU3" s="1"/>
  <c r="BM3" a="1"/>
  <c r="BM3" s="1"/>
  <c r="BO3" a="1"/>
  <c r="BO3" s="1"/>
  <c r="BQ3" a="1"/>
  <c r="BQ3" s="1"/>
  <c r="BK3" a="1"/>
  <c r="BK3" s="1"/>
  <c r="BS3" a="1"/>
  <c r="BS3" s="1"/>
  <c r="BI3" a="1"/>
  <c r="BI3" s="1"/>
  <c r="CH13" a="1"/>
  <c r="CH13" s="1"/>
  <c r="CK9" a="1"/>
  <c r="CK9" s="1"/>
  <c r="CL9" a="1"/>
  <c r="CL9" s="1"/>
  <c r="CI13" a="1"/>
  <c r="CI13" s="1"/>
  <c r="CH6" a="1"/>
  <c r="CH6" s="1"/>
  <c r="CH7" a="1"/>
  <c r="CH7" s="1"/>
  <c r="CH8" a="1"/>
  <c r="CH8" s="1"/>
  <c r="CH9" a="1"/>
  <c r="CH9" s="1"/>
  <c r="CH10" a="1"/>
  <c r="CH10" s="1"/>
  <c r="CS17" s="1"/>
  <c r="CH11" a="1"/>
  <c r="CH11" s="1"/>
  <c r="CH12" a="1"/>
  <c r="CH12" s="1"/>
  <c r="CI8" a="1"/>
  <c r="CI8" s="1"/>
  <c r="CI9" a="1"/>
  <c r="CI9" s="1"/>
  <c r="CI10" a="1"/>
  <c r="CI10" s="1"/>
  <c r="CI11" a="1"/>
  <c r="CI11" s="1"/>
  <c r="CI12" a="1"/>
  <c r="CI12" s="1"/>
  <c r="CI14" a="1"/>
  <c r="CI14" s="1"/>
  <c r="CH14" a="1"/>
  <c r="CH14" s="1"/>
  <c r="CI5" a="1"/>
  <c r="CI5" s="1"/>
  <c r="CI6" a="1"/>
  <c r="CI6" s="1"/>
  <c r="CI7" a="1"/>
  <c r="CI7" s="1"/>
  <c r="CK5" a="1"/>
  <c r="CK5" s="1"/>
  <c r="CK6" a="1"/>
  <c r="CK6" s="1"/>
  <c r="CK7" a="1"/>
  <c r="CK7" s="1"/>
  <c r="CK8" a="1"/>
  <c r="CK8" s="1"/>
  <c r="CN5" a="1"/>
  <c r="CN5" s="1"/>
  <c r="CN6" a="1"/>
  <c r="CN6" s="1"/>
  <c r="CN7" a="1"/>
  <c r="CN7" s="1"/>
  <c r="CN8" a="1"/>
  <c r="CN8" s="1"/>
  <c r="CJ5" a="1"/>
  <c r="CJ5" s="1"/>
  <c r="CJ6" a="1"/>
  <c r="CJ6" s="1"/>
  <c r="CJ7" a="1"/>
  <c r="CJ7" s="1"/>
  <c r="CJ8" a="1"/>
  <c r="CJ8" s="1"/>
  <c r="CM9" a="1"/>
  <c r="CM9" s="1"/>
  <c r="CL5" a="1"/>
  <c r="CL5" s="1"/>
  <c r="CL6" a="1"/>
  <c r="CL6" s="1"/>
  <c r="CL7" a="1"/>
  <c r="CL7" s="1"/>
  <c r="CL8" a="1"/>
  <c r="CL8" s="1"/>
  <c r="CN9" a="1"/>
  <c r="CN9" s="1"/>
  <c r="CM5" a="1"/>
  <c r="CM5" s="1"/>
  <c r="CM6" a="1"/>
  <c r="CM6" s="1"/>
  <c r="CM7" a="1"/>
  <c r="CM7" s="1"/>
  <c r="CM8" a="1"/>
  <c r="CM8" s="1"/>
  <c r="CH5" a="1"/>
  <c r="CH5" s="1"/>
  <c r="CJ9" a="1"/>
  <c r="CJ9" s="1"/>
  <c r="CG11"/>
  <c r="CJ10" a="1"/>
  <c r="CJ10" s="1"/>
  <c r="CM10" a="1"/>
  <c r="CM10" s="1"/>
  <c r="CN10" a="1"/>
  <c r="CN10" s="1"/>
  <c r="CL10" a="1"/>
  <c r="CL10" s="1"/>
  <c r="CK10" a="1"/>
  <c r="CK10" s="1"/>
  <c r="CF2"/>
  <c r="U3" a="1"/>
  <c r="U3" s="1"/>
  <c r="AQ22" i="1" s="1"/>
  <c r="V3" i="12" a="1"/>
  <c r="V3" s="1"/>
  <c r="AR22" i="1" s="1"/>
  <c r="AR32" s="1"/>
  <c r="N3" i="12" a="1"/>
  <c r="AW3" a="1"/>
  <c r="AW3" s="1"/>
  <c r="AN3" a="1"/>
  <c r="AN3" s="1"/>
  <c r="AL3" a="1"/>
  <c r="AL3" s="1"/>
  <c r="AP3" a="1"/>
  <c r="AP3" s="1"/>
  <c r="AO3" a="1"/>
  <c r="AO3" s="1"/>
  <c r="AU3" a="1"/>
  <c r="AU3" s="1"/>
  <c r="AQ3" a="1"/>
  <c r="AQ3" s="1"/>
  <c r="AM3" a="1"/>
  <c r="AM3" s="1"/>
  <c r="AS3" a="1"/>
  <c r="AS3" s="1"/>
  <c r="AK3" a="1"/>
  <c r="AK3" s="1"/>
  <c r="X3" a="1"/>
  <c r="X3" s="1"/>
  <c r="AR23" i="1" s="1"/>
  <c r="AR33" s="1"/>
  <c r="O3" i="12" a="1"/>
  <c r="O3" s="1"/>
  <c r="AQ19" i="1" s="1"/>
  <c r="T3" i="12" a="1"/>
  <c r="T3" s="1"/>
  <c r="AR21" i="1" s="1"/>
  <c r="AR31" s="1"/>
  <c r="Y3" i="12" a="1"/>
  <c r="Y3" s="1"/>
  <c r="AQ24" i="1" s="1"/>
  <c r="R3" i="12" a="1"/>
  <c r="R3" s="1"/>
  <c r="AR20" i="1" s="1"/>
  <c r="AR30" s="1"/>
  <c r="P3" i="12" a="1"/>
  <c r="P3" s="1"/>
  <c r="AR19" i="1" s="1"/>
  <c r="AR29" s="1"/>
  <c r="Q3" i="12" a="1"/>
  <c r="Q3" s="1"/>
  <c r="AQ20" i="1" s="1"/>
  <c r="W3" i="12" a="1"/>
  <c r="W3" s="1"/>
  <c r="AQ23" i="1" s="1"/>
  <c r="S3" i="12" a="1"/>
  <c r="S3" s="1"/>
  <c r="AQ21" i="1" s="1"/>
  <c r="N3" i="12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5"/>
  <c r="N5"/>
  <c r="Q5"/>
  <c r="AQ31" i="1" l="1" a="1"/>
  <c r="AQ31" s="1"/>
  <c r="AQ41" s="1"/>
  <c r="AQ51" s="1"/>
  <c r="AQ33" a="1"/>
  <c r="AQ33" s="1"/>
  <c r="AQ43" s="1"/>
  <c r="AQ53" s="1"/>
  <c r="AQ30" a="1"/>
  <c r="AQ30" s="1"/>
  <c r="AQ40" s="1"/>
  <c r="AQ50" s="1"/>
  <c r="AR39" a="1"/>
  <c r="AR39" s="1"/>
  <c r="AR49" s="1"/>
  <c r="AR40" a="1"/>
  <c r="AR40" s="1"/>
  <c r="AR50" s="1"/>
  <c r="AQ34" a="1"/>
  <c r="AQ34" s="1"/>
  <c r="AQ44" s="1"/>
  <c r="AQ54" s="1"/>
  <c r="AR41" a="1"/>
  <c r="AR41" s="1"/>
  <c r="AR51" s="1"/>
  <c r="AQ29" a="1"/>
  <c r="AQ29" s="1"/>
  <c r="AQ39" s="1"/>
  <c r="AQ49" s="1"/>
  <c r="AR43" a="1"/>
  <c r="AR43" s="1"/>
  <c r="AR53" s="1"/>
  <c r="AR42" a="1"/>
  <c r="AR42" s="1"/>
  <c r="AR52" s="1"/>
  <c r="AQ32" a="1"/>
  <c r="AQ32" s="1"/>
  <c r="AQ42" s="1"/>
  <c r="AQ52" s="1"/>
  <c r="AR44" a="1"/>
  <c r="AR44" s="1"/>
  <c r="AR54" s="1"/>
  <c r="AA385" i="12"/>
  <c r="AY385"/>
  <c r="BW385" a="1"/>
  <c r="BW385" s="1"/>
  <c r="P6"/>
  <c r="M6"/>
  <c r="BW384" a="1"/>
  <c r="BW384" s="1"/>
  <c r="AY384"/>
  <c r="AY383"/>
  <c r="BW383" a="1"/>
  <c r="BW383" s="1"/>
  <c r="BW380" a="1"/>
  <c r="BW381" a="1"/>
  <c r="BW381" s="1"/>
  <c r="BW382" a="1"/>
  <c r="BW379" a="1"/>
  <c r="BW379" s="1"/>
  <c r="AA384"/>
  <c r="AA383"/>
  <c r="CP12" i="1"/>
  <c r="CI12"/>
  <c r="CL12"/>
  <c r="CU12"/>
  <c r="CY12"/>
  <c r="CO12"/>
  <c r="DA12"/>
  <c r="CS12"/>
  <c r="CW12"/>
  <c r="CT12"/>
  <c r="CX12"/>
  <c r="CN12"/>
  <c r="CH12"/>
  <c r="CV12"/>
  <c r="CR12"/>
  <c r="CZ12"/>
  <c r="DD12"/>
  <c r="CG12"/>
  <c r="CQ12"/>
  <c r="CJ12"/>
  <c r="DC12"/>
  <c r="CK12"/>
  <c r="CM12"/>
  <c r="DB12"/>
  <c r="AA380" i="12"/>
  <c r="AA379"/>
  <c r="AA382"/>
  <c r="AA381"/>
  <c r="AY379"/>
  <c r="AY382"/>
  <c r="BW380"/>
  <c r="AY380"/>
  <c r="BW382"/>
  <c r="AY381"/>
  <c r="BW373" a="1"/>
  <c r="BW373" s="1"/>
  <c r="BW371" a="1"/>
  <c r="BW371" s="1"/>
  <c r="BW372" a="1"/>
  <c r="BW372" s="1"/>
  <c r="BW374" a="1"/>
  <c r="BW374" s="1"/>
  <c r="BW377" a="1"/>
  <c r="BW377" s="1"/>
  <c r="BW370" a="1"/>
  <c r="BW370" s="1"/>
  <c r="BW375" a="1"/>
  <c r="BW375" s="1"/>
  <c r="BW378" a="1"/>
  <c r="BW378" s="1"/>
  <c r="BW376" a="1"/>
  <c r="BW376" s="1"/>
  <c r="AY375"/>
  <c r="AY376"/>
  <c r="AY377"/>
  <c r="AY378"/>
  <c r="AR18" i="1"/>
  <c r="AR28" s="1"/>
  <c r="AA377" i="12"/>
  <c r="AA376"/>
  <c r="AA375"/>
  <c r="AA378"/>
  <c r="AA374"/>
  <c r="AA370"/>
  <c r="AA371"/>
  <c r="AA372"/>
  <c r="AA373"/>
  <c r="AY374"/>
  <c r="AY373"/>
  <c r="AY371"/>
  <c r="AY370"/>
  <c r="AY372"/>
  <c r="BW323" a="1"/>
  <c r="BW313" a="1"/>
  <c r="BW313" s="1"/>
  <c r="BW8" a="1"/>
  <c r="BW24" a="1"/>
  <c r="BW24" s="1"/>
  <c r="BW40" a="1"/>
  <c r="BW56" a="1"/>
  <c r="BW56" s="1"/>
  <c r="BW80" a="1"/>
  <c r="BW96" a="1"/>
  <c r="BW96" s="1"/>
  <c r="BW112" a="1"/>
  <c r="BW128" a="1"/>
  <c r="BW128" s="1"/>
  <c r="BW136" a="1"/>
  <c r="BW152" a="1"/>
  <c r="BW152" s="1"/>
  <c r="BW168" a="1"/>
  <c r="BW184" a="1"/>
  <c r="BW184" s="1"/>
  <c r="BW200" a="1"/>
  <c r="BW216" a="1"/>
  <c r="BW216" s="1"/>
  <c r="BW232" a="1"/>
  <c r="BW248" a="1"/>
  <c r="BW248" s="1"/>
  <c r="BW264" a="1"/>
  <c r="BW280" a="1"/>
  <c r="BW280" s="1"/>
  <c r="BW296" a="1"/>
  <c r="BW312" a="1"/>
  <c r="BW312" s="1"/>
  <c r="BW5" a="1"/>
  <c r="BW157" a="1"/>
  <c r="BW157" s="1"/>
  <c r="BW183" a="1"/>
  <c r="BW213" a="1"/>
  <c r="BW213" s="1"/>
  <c r="BW241" a="1"/>
  <c r="BW269" a="1"/>
  <c r="BW269" s="1"/>
  <c r="BW315" a="1"/>
  <c r="BW15" a="1"/>
  <c r="BW15" s="1"/>
  <c r="BW87" a="1"/>
  <c r="BW12" a="1"/>
  <c r="BW12" s="1"/>
  <c r="BW20" a="1"/>
  <c r="BW28" a="1"/>
  <c r="BW28" s="1"/>
  <c r="BW36" a="1"/>
  <c r="BW44" a="1"/>
  <c r="BW44" s="1"/>
  <c r="BW52" a="1"/>
  <c r="BW60" a="1"/>
  <c r="BW60" s="1"/>
  <c r="BW68" a="1"/>
  <c r="BW76" a="1"/>
  <c r="BW76" s="1"/>
  <c r="BW84" a="1"/>
  <c r="BW92" a="1"/>
  <c r="BW92" s="1"/>
  <c r="BW100" a="1"/>
  <c r="BW108" a="1"/>
  <c r="BW108" s="1"/>
  <c r="BW116" a="1"/>
  <c r="BW124" a="1"/>
  <c r="BW124" s="1"/>
  <c r="BW132" a="1"/>
  <c r="BW140" a="1"/>
  <c r="BW140" s="1"/>
  <c r="BW148" a="1"/>
  <c r="BW156" a="1"/>
  <c r="BW156" s="1"/>
  <c r="BW164" a="1"/>
  <c r="BW172" a="1"/>
  <c r="BW172" s="1"/>
  <c r="BW180" a="1"/>
  <c r="BW188" a="1"/>
  <c r="BW188" s="1"/>
  <c r="BW196" a="1"/>
  <c r="BW204" a="1"/>
  <c r="BW204" s="1"/>
  <c r="BW212" a="1"/>
  <c r="BW220" a="1"/>
  <c r="BW220" s="1"/>
  <c r="BW228" a="1"/>
  <c r="BW236" a="1"/>
  <c r="BW236" s="1"/>
  <c r="BW244" a="1"/>
  <c r="BW252" a="1"/>
  <c r="BW252" s="1"/>
  <c r="BW260" a="1"/>
  <c r="BW268" a="1"/>
  <c r="BW268" s="1"/>
  <c r="BW276" a="1"/>
  <c r="BW284" a="1"/>
  <c r="BW284" s="1"/>
  <c r="BW292" a="1"/>
  <c r="BW300" a="1"/>
  <c r="BW300" s="1"/>
  <c r="BW308" a="1"/>
  <c r="BW316" a="1"/>
  <c r="BW316" s="1"/>
  <c r="BW324" a="1"/>
  <c r="BW135" a="1"/>
  <c r="BW135" s="1"/>
  <c r="BW149" a="1"/>
  <c r="BW163" a="1"/>
  <c r="BW163" s="1"/>
  <c r="BW177" a="1"/>
  <c r="BW191" a="1"/>
  <c r="BW191" s="1"/>
  <c r="BW205" a="1"/>
  <c r="BW219" a="1"/>
  <c r="BW219" s="1"/>
  <c r="BW233" a="1"/>
  <c r="BW247" a="1"/>
  <c r="BW247" s="1"/>
  <c r="BW263" a="1"/>
  <c r="BW277" a="1"/>
  <c r="BW277" s="1"/>
  <c r="BW293" a="1"/>
  <c r="BW307" a="1"/>
  <c r="BW307" s="1"/>
  <c r="BW321" a="1"/>
  <c r="BW11" a="1"/>
  <c r="BW11" s="1"/>
  <c r="BW19" a="1"/>
  <c r="BW27" a="1"/>
  <c r="BW27" s="1"/>
  <c r="BW35" a="1"/>
  <c r="BW43" a="1"/>
  <c r="BW43" s="1"/>
  <c r="BW51" a="1"/>
  <c r="BW59" a="1"/>
  <c r="BW59" s="1"/>
  <c r="BW67" a="1"/>
  <c r="BW75" a="1"/>
  <c r="BW75" s="1"/>
  <c r="BW83" a="1"/>
  <c r="BW91" a="1"/>
  <c r="BW91" s="1"/>
  <c r="BW99" a="1"/>
  <c r="BW107" a="1"/>
  <c r="BW107" s="1"/>
  <c r="BW115" a="1"/>
  <c r="BW123" a="1"/>
  <c r="BW123" s="1"/>
  <c r="BW133" a="1"/>
  <c r="BW151" a="1"/>
  <c r="BW151" s="1"/>
  <c r="BW169" a="1"/>
  <c r="BW189" a="1"/>
  <c r="BW189" s="1"/>
  <c r="BW207" a="1"/>
  <c r="BW225" a="1"/>
  <c r="BW225" s="1"/>
  <c r="BW245" a="1"/>
  <c r="BW261" a="1"/>
  <c r="BW261" s="1"/>
  <c r="BW279" a="1"/>
  <c r="BW297" a="1"/>
  <c r="BW297" s="1"/>
  <c r="BW369" a="1"/>
  <c r="BW366" a="1"/>
  <c r="BW366" s="1"/>
  <c r="BW367" a="1"/>
  <c r="BW368" a="1"/>
  <c r="BW368" s="1"/>
  <c r="BW365" a="1"/>
  <c r="BW355" a="1"/>
  <c r="BW355" s="1"/>
  <c r="BW358" a="1"/>
  <c r="BW354" a="1"/>
  <c r="BW354" s="1"/>
  <c r="BW359" a="1"/>
  <c r="BW353" a="1"/>
  <c r="BW353" s="1"/>
  <c r="BW364" a="1"/>
  <c r="BW352" a="1"/>
  <c r="BW352" s="1"/>
  <c r="BW362" a="1"/>
  <c r="BW357" a="1"/>
  <c r="BW357" s="1"/>
  <c r="BW363" a="1"/>
  <c r="BW360" a="1"/>
  <c r="BW360" s="1"/>
  <c r="BW356" a="1"/>
  <c r="BW361" a="1"/>
  <c r="BW361" s="1"/>
  <c r="BW342" a="1"/>
  <c r="BW346" a="1"/>
  <c r="BW346" s="1"/>
  <c r="BW349" a="1"/>
  <c r="BW344" a="1"/>
  <c r="BW344" s="1"/>
  <c r="BW350" a="1"/>
  <c r="BW347" a="1"/>
  <c r="BW347" s="1"/>
  <c r="BW348" a="1"/>
  <c r="BW343" a="1"/>
  <c r="BW343" s="1"/>
  <c r="BW340" a="1"/>
  <c r="BW345" a="1"/>
  <c r="BW345" s="1"/>
  <c r="BW351" a="1"/>
  <c r="BW341" a="1"/>
  <c r="BW341" s="1"/>
  <c r="BW337" a="1"/>
  <c r="BW329" a="1"/>
  <c r="BW329" s="1"/>
  <c r="BW334" a="1"/>
  <c r="BW335" a="1"/>
  <c r="BW335" s="1"/>
  <c r="BW339" a="1"/>
  <c r="BW332" a="1"/>
  <c r="BW332" s="1"/>
  <c r="BW331" a="1"/>
  <c r="BW333" a="1"/>
  <c r="BW333" s="1"/>
  <c r="BW338" a="1"/>
  <c r="BW330" a="1"/>
  <c r="BW330" s="1"/>
  <c r="BW336" a="1"/>
  <c r="BW328" a="1"/>
  <c r="BW328" s="1"/>
  <c r="BW6" a="1"/>
  <c r="BW14" a="1"/>
  <c r="BW14" s="1"/>
  <c r="BW22" a="1"/>
  <c r="BW30" a="1"/>
  <c r="BW30" s="1"/>
  <c r="BW38" a="1"/>
  <c r="BW46" a="1"/>
  <c r="BW46" s="1"/>
  <c r="BW54" a="1"/>
  <c r="BW62" a="1"/>
  <c r="BW70" a="1"/>
  <c r="BW78" a="1"/>
  <c r="BW78" s="1"/>
  <c r="BW86" a="1"/>
  <c r="BW94" a="1"/>
  <c r="BW94" s="1"/>
  <c r="BW102" a="1"/>
  <c r="BW110" a="1"/>
  <c r="BW110" s="1"/>
  <c r="BW118" a="1"/>
  <c r="BW126" a="1"/>
  <c r="BW126" s="1"/>
  <c r="BW134" a="1"/>
  <c r="BW142" a="1"/>
  <c r="BW142" s="1"/>
  <c r="BW150" a="1"/>
  <c r="BW158" a="1"/>
  <c r="BW158" s="1"/>
  <c r="BW166" a="1"/>
  <c r="BW174" a="1"/>
  <c r="BW174" s="1"/>
  <c r="BW182" a="1"/>
  <c r="BW190" a="1"/>
  <c r="BW190" s="1"/>
  <c r="BW198" a="1"/>
  <c r="BW206" a="1"/>
  <c r="BW206" s="1"/>
  <c r="BW214" a="1"/>
  <c r="BW222" a="1"/>
  <c r="BW222" s="1"/>
  <c r="BW230" a="1"/>
  <c r="BW238" a="1"/>
  <c r="BW238" s="1"/>
  <c r="BW246" a="1"/>
  <c r="BW254" a="1"/>
  <c r="BW254" s="1"/>
  <c r="BW262" a="1"/>
  <c r="BW270" a="1"/>
  <c r="BW270" s="1"/>
  <c r="BW278" a="1"/>
  <c r="BW286" a="1"/>
  <c r="BW286" s="1"/>
  <c r="BW294" a="1"/>
  <c r="BW302" a="1"/>
  <c r="BW302" s="1"/>
  <c r="BW310" a="1"/>
  <c r="BW318" a="1"/>
  <c r="BW326" a="1"/>
  <c r="BW139" a="1"/>
  <c r="BW139" s="1"/>
  <c r="BW153" a="1"/>
  <c r="BW167" a="1"/>
  <c r="BW167" s="1"/>
  <c r="BW181" a="1"/>
  <c r="BW195" a="1"/>
  <c r="BW195" s="1"/>
  <c r="BW209" a="1"/>
  <c r="BW223" a="1"/>
  <c r="BW237" a="1"/>
  <c r="BW251" a="1"/>
  <c r="BW251" s="1"/>
  <c r="BW265" a="1"/>
  <c r="BW281" a="1"/>
  <c r="BW281" s="1"/>
  <c r="BW295" a="1"/>
  <c r="BW311" a="1"/>
  <c r="BW311" s="1"/>
  <c r="BW325" a="1"/>
  <c r="BW13" a="1"/>
  <c r="BW13" s="1"/>
  <c r="BW21" a="1"/>
  <c r="BW29" a="1"/>
  <c r="BW29" s="1"/>
  <c r="BW37" a="1"/>
  <c r="BW45" a="1"/>
  <c r="BW45" s="1"/>
  <c r="BW53" a="1"/>
  <c r="BW61" a="1"/>
  <c r="BW61" s="1"/>
  <c r="BW69" a="1"/>
  <c r="BW77" a="1"/>
  <c r="BW77" s="1"/>
  <c r="BW85" a="1"/>
  <c r="BW93" a="1"/>
  <c r="BW93" s="1"/>
  <c r="BW101" a="1"/>
  <c r="BW109" a="1"/>
  <c r="BW109" s="1"/>
  <c r="BW117" a="1"/>
  <c r="BW125" a="1"/>
  <c r="BW125" s="1"/>
  <c r="BW137" a="1"/>
  <c r="BW155" a="1"/>
  <c r="BW155" s="1"/>
  <c r="BW175" a="1"/>
  <c r="BW193" a="1"/>
  <c r="BW193" s="1"/>
  <c r="BW211" a="1"/>
  <c r="BW231" a="1"/>
  <c r="BW231" s="1"/>
  <c r="BW249" a="1"/>
  <c r="BW267" a="1"/>
  <c r="BW267" s="1"/>
  <c r="BW283" a="1"/>
  <c r="BW301" a="1"/>
  <c r="BW301" s="1"/>
  <c r="BW319" a="1"/>
  <c r="BW16" a="1"/>
  <c r="BW16" s="1"/>
  <c r="BW32" a="1"/>
  <c r="BW48" a="1"/>
  <c r="BW48" s="1"/>
  <c r="BW64" a="1"/>
  <c r="BW72" a="1"/>
  <c r="BW72" s="1"/>
  <c r="BW88" a="1"/>
  <c r="BW104" a="1"/>
  <c r="BW104" s="1"/>
  <c r="BW120" a="1"/>
  <c r="BW144" a="1"/>
  <c r="BW144" s="1"/>
  <c r="BW160" a="1"/>
  <c r="BW176" a="1"/>
  <c r="BW176" s="1"/>
  <c r="BW192" a="1"/>
  <c r="BW208" a="1"/>
  <c r="BW208" s="1"/>
  <c r="BW224" a="1"/>
  <c r="BW240" a="1"/>
  <c r="BW256" a="1"/>
  <c r="BW272" a="1"/>
  <c r="BW272" s="1"/>
  <c r="BW288" a="1"/>
  <c r="BW304" a="1"/>
  <c r="BW304" s="1"/>
  <c r="BW320" a="1"/>
  <c r="BW143" a="1"/>
  <c r="BW143" s="1"/>
  <c r="BW171" a="1"/>
  <c r="BW197" a="1"/>
  <c r="BW197" s="1"/>
  <c r="BW227" a="1"/>
  <c r="BW255" a="1"/>
  <c r="BW255" s="1"/>
  <c r="BW285" a="1"/>
  <c r="BW299" a="1"/>
  <c r="BW299" s="1"/>
  <c r="BW7" a="1"/>
  <c r="BW23" a="1"/>
  <c r="BW23" s="1"/>
  <c r="BW31" a="1"/>
  <c r="BW39" a="1"/>
  <c r="BW39" s="1"/>
  <c r="BW47" a="1"/>
  <c r="BW55" a="1"/>
  <c r="BW55" s="1"/>
  <c r="BW63" a="1"/>
  <c r="BW71" a="1"/>
  <c r="BW71" s="1"/>
  <c r="BW79" a="1"/>
  <c r="BW95" a="1"/>
  <c r="BW95" s="1"/>
  <c r="BW103" a="1"/>
  <c r="BW111" a="1"/>
  <c r="BW111" s="1"/>
  <c r="BW119" a="1"/>
  <c r="BW129" a="1"/>
  <c r="BW129" s="1"/>
  <c r="BW141" a="1"/>
  <c r="BW161" a="1"/>
  <c r="BW161" s="1"/>
  <c r="BW179" a="1"/>
  <c r="BW199" a="1"/>
  <c r="BW199" s="1"/>
  <c r="BW217" a="1"/>
  <c r="BW235" a="1"/>
  <c r="BW235" s="1"/>
  <c r="BW253" a="1"/>
  <c r="BW271" a="1"/>
  <c r="BW271" s="1"/>
  <c r="BW287" a="1"/>
  <c r="BW305" a="1"/>
  <c r="BW305" s="1"/>
  <c r="BW10" a="1"/>
  <c r="BW18" a="1"/>
  <c r="BW18" s="1"/>
  <c r="BW26" a="1"/>
  <c r="BW34" a="1"/>
  <c r="BW34" s="1"/>
  <c r="BW42" a="1"/>
  <c r="BW50" a="1"/>
  <c r="BW50" s="1"/>
  <c r="BW58" a="1"/>
  <c r="BW66" a="1"/>
  <c r="BW66" s="1"/>
  <c r="BW74" a="1"/>
  <c r="BW82" a="1"/>
  <c r="BW82" s="1"/>
  <c r="BW90" a="1"/>
  <c r="BW98" a="1"/>
  <c r="BW98" s="1"/>
  <c r="BW106" a="1"/>
  <c r="BW114" a="1"/>
  <c r="BW114" s="1"/>
  <c r="BW122" a="1"/>
  <c r="BW130" a="1"/>
  <c r="BW130" s="1"/>
  <c r="BW138" a="1"/>
  <c r="BW146" a="1"/>
  <c r="BW146" s="1"/>
  <c r="BW154" a="1"/>
  <c r="BW162" a="1"/>
  <c r="BW162" s="1"/>
  <c r="BW170" a="1"/>
  <c r="BW178" a="1"/>
  <c r="BW178" s="1"/>
  <c r="BW186" a="1"/>
  <c r="BW194" a="1"/>
  <c r="BW194" s="1"/>
  <c r="BW202" a="1"/>
  <c r="BW210" a="1"/>
  <c r="BW210" s="1"/>
  <c r="BW218" a="1"/>
  <c r="BW226" a="1"/>
  <c r="BW226" s="1"/>
  <c r="BW234" a="1"/>
  <c r="BW242" a="1"/>
  <c r="BW242" s="1"/>
  <c r="BW250" a="1"/>
  <c r="BW258" a="1"/>
  <c r="BW258" s="1"/>
  <c r="BW266" a="1"/>
  <c r="BW274" a="1"/>
  <c r="BW274" s="1"/>
  <c r="BW282" a="1"/>
  <c r="BW290" a="1"/>
  <c r="BW290" s="1"/>
  <c r="BW298" a="1"/>
  <c r="BW306" a="1"/>
  <c r="BW306" s="1"/>
  <c r="BW314" a="1"/>
  <c r="BW322" a="1"/>
  <c r="BW322" s="1"/>
  <c r="BW127" a="1"/>
  <c r="BW127" s="1"/>
  <c r="BW145" a="1"/>
  <c r="BW145" s="1"/>
  <c r="BW159" a="1"/>
  <c r="BW173" a="1"/>
  <c r="BW173" s="1"/>
  <c r="BW187" a="1"/>
  <c r="BW201" a="1"/>
  <c r="BW201" s="1"/>
  <c r="BW215" a="1"/>
  <c r="BW229" a="1"/>
  <c r="BW229" s="1"/>
  <c r="BW243" a="1"/>
  <c r="BW259" a="1"/>
  <c r="BW259" s="1"/>
  <c r="BW273" a="1"/>
  <c r="BW289" a="1"/>
  <c r="BW289" s="1"/>
  <c r="BW303" a="1"/>
  <c r="BW317" a="1"/>
  <c r="BW317" s="1"/>
  <c r="BW9" a="1"/>
  <c r="BW17" a="1"/>
  <c r="BW17" s="1"/>
  <c r="BW25" a="1"/>
  <c r="BW33" a="1"/>
  <c r="BW33" s="1"/>
  <c r="BW41" a="1"/>
  <c r="BW49" a="1"/>
  <c r="BW49" s="1"/>
  <c r="BW57" a="1"/>
  <c r="BW65" a="1"/>
  <c r="BW65" s="1"/>
  <c r="BW73" a="1"/>
  <c r="BW81" a="1"/>
  <c r="BW81" s="1"/>
  <c r="BW89" a="1"/>
  <c r="BW97" a="1"/>
  <c r="BW97" s="1"/>
  <c r="BW105" a="1"/>
  <c r="BW113" a="1"/>
  <c r="BW113" s="1"/>
  <c r="BW121" a="1"/>
  <c r="BW121" s="1"/>
  <c r="BW131" a="1"/>
  <c r="BW131" s="1"/>
  <c r="BW147" a="1"/>
  <c r="BW165" a="1"/>
  <c r="BW165" s="1"/>
  <c r="BW185" a="1"/>
  <c r="BW185" s="1"/>
  <c r="BW203" a="1"/>
  <c r="BW203" s="1"/>
  <c r="BW221" a="1"/>
  <c r="BW221" s="1"/>
  <c r="BW239" a="1"/>
  <c r="BW239" s="1"/>
  <c r="BW257" a="1"/>
  <c r="BW275" a="1"/>
  <c r="BW275" s="1"/>
  <c r="BW291" a="1"/>
  <c r="BW291" s="1"/>
  <c r="BW309" a="1"/>
  <c r="BW309" s="1"/>
  <c r="BW327" a="1"/>
  <c r="BW327" s="1"/>
  <c r="BW369"/>
  <c r="BW367"/>
  <c r="AY366"/>
  <c r="AY367"/>
  <c r="AY368"/>
  <c r="AY369"/>
  <c r="AA369"/>
  <c r="AA366"/>
  <c r="AA367"/>
  <c r="AA368"/>
  <c r="BW365"/>
  <c r="AY365"/>
  <c r="AA365"/>
  <c r="BW8"/>
  <c r="BW350"/>
  <c r="BW334"/>
  <c r="BW318"/>
  <c r="BW62"/>
  <c r="BW359"/>
  <c r="BW295"/>
  <c r="BW279"/>
  <c r="BW263"/>
  <c r="BW215"/>
  <c r="BW183"/>
  <c r="BW119"/>
  <c r="BW103"/>
  <c r="BW87"/>
  <c r="BW21"/>
  <c r="BW338"/>
  <c r="BW20"/>
  <c r="BW363"/>
  <c r="BW331"/>
  <c r="BW315"/>
  <c r="BW283"/>
  <c r="BW187"/>
  <c r="BW171"/>
  <c r="BW364"/>
  <c r="BW348"/>
  <c r="BW349"/>
  <c r="BW285"/>
  <c r="BW253"/>
  <c r="BW237"/>
  <c r="BW205"/>
  <c r="BW141"/>
  <c r="BW6"/>
  <c r="BW351"/>
  <c r="BW319"/>
  <c r="BW303"/>
  <c r="BW287"/>
  <c r="BW223"/>
  <c r="BW207"/>
  <c r="BW175"/>
  <c r="BW159"/>
  <c r="BW79"/>
  <c r="BW63"/>
  <c r="BW47"/>
  <c r="BW31"/>
  <c r="BW10"/>
  <c r="BW358"/>
  <c r="BW342"/>
  <c r="BW326"/>
  <c r="BW310"/>
  <c r="BW294"/>
  <c r="BW278"/>
  <c r="BW262"/>
  <c r="BW246"/>
  <c r="BW230"/>
  <c r="BW214"/>
  <c r="BW198"/>
  <c r="BW182"/>
  <c r="BW166"/>
  <c r="BW150"/>
  <c r="BW134"/>
  <c r="BW118"/>
  <c r="BW102"/>
  <c r="BW86"/>
  <c r="BW70"/>
  <c r="BW54"/>
  <c r="BW38"/>
  <c r="BW7"/>
  <c r="BW22"/>
  <c r="BW362"/>
  <c r="BW314"/>
  <c r="BW298"/>
  <c r="BW282"/>
  <c r="BW266"/>
  <c r="BW250"/>
  <c r="BW234"/>
  <c r="BW218"/>
  <c r="BW202"/>
  <c r="BW186"/>
  <c r="BW170"/>
  <c r="BW154"/>
  <c r="BW138"/>
  <c r="BW122"/>
  <c r="BW106"/>
  <c r="BW90"/>
  <c r="BW74"/>
  <c r="BW58"/>
  <c r="BW42"/>
  <c r="BW26"/>
  <c r="BW339"/>
  <c r="BW323"/>
  <c r="BW243"/>
  <c r="BW227"/>
  <c r="BW211"/>
  <c r="BW179"/>
  <c r="BW147"/>
  <c r="BW115"/>
  <c r="BW99"/>
  <c r="BW83"/>
  <c r="BW67"/>
  <c r="BW51"/>
  <c r="BW35"/>
  <c r="BW356"/>
  <c r="BW340"/>
  <c r="BW324"/>
  <c r="BW308"/>
  <c r="BW292"/>
  <c r="BW276"/>
  <c r="BW260"/>
  <c r="BW244"/>
  <c r="BW228"/>
  <c r="BW212"/>
  <c r="BW196"/>
  <c r="BW180"/>
  <c r="BW164"/>
  <c r="BW148"/>
  <c r="BW132"/>
  <c r="BW116"/>
  <c r="BW100"/>
  <c r="BW84"/>
  <c r="BW68"/>
  <c r="BW52"/>
  <c r="BW36"/>
  <c r="BW19"/>
  <c r="BW325"/>
  <c r="BW293"/>
  <c r="BW245"/>
  <c r="BW181"/>
  <c r="BW149"/>
  <c r="BW133"/>
  <c r="BW117"/>
  <c r="BW101"/>
  <c r="BW85"/>
  <c r="BW69"/>
  <c r="BW53"/>
  <c r="BW37"/>
  <c r="BW296"/>
  <c r="BW264"/>
  <c r="BW232"/>
  <c r="BW200"/>
  <c r="BW168"/>
  <c r="BW136"/>
  <c r="BW120"/>
  <c r="BW88"/>
  <c r="BW40"/>
  <c r="BW265"/>
  <c r="BW249"/>
  <c r="BW233"/>
  <c r="BW217"/>
  <c r="BW169"/>
  <c r="BW153"/>
  <c r="BW137"/>
  <c r="BW105"/>
  <c r="BW89"/>
  <c r="BW73"/>
  <c r="BW57"/>
  <c r="BW41"/>
  <c r="BW25"/>
  <c r="BW5"/>
  <c r="BW336"/>
  <c r="BW320"/>
  <c r="BW288"/>
  <c r="BW256"/>
  <c r="BW240"/>
  <c r="BW224"/>
  <c r="BW192"/>
  <c r="BW160"/>
  <c r="BW112"/>
  <c r="BW80"/>
  <c r="BW64"/>
  <c r="BW32"/>
  <c r="BW337"/>
  <c r="BW321"/>
  <c r="BW273"/>
  <c r="BW257"/>
  <c r="BW241"/>
  <c r="BW209"/>
  <c r="BW177"/>
  <c r="BW9"/>
  <c r="AA5"/>
  <c r="AY364"/>
  <c r="CI15" a="1"/>
  <c r="CI15" s="1"/>
  <c r="CH15" a="1"/>
  <c r="CH15" s="1"/>
  <c r="AA361"/>
  <c r="AA354"/>
  <c r="AA353"/>
  <c r="AA358"/>
  <c r="AA359"/>
  <c r="AA352"/>
  <c r="AA363"/>
  <c r="AA356"/>
  <c r="AA355"/>
  <c r="AA360"/>
  <c r="AA364"/>
  <c r="AA357"/>
  <c r="AA362"/>
  <c r="AA345"/>
  <c r="AA351"/>
  <c r="AA350"/>
  <c r="AA341"/>
  <c r="AA343"/>
  <c r="AA342"/>
  <c r="AA347"/>
  <c r="AA346"/>
  <c r="AA340"/>
  <c r="AA349"/>
  <c r="AA348"/>
  <c r="AA344"/>
  <c r="AA339"/>
  <c r="AA291"/>
  <c r="AA243"/>
  <c r="AA199"/>
  <c r="AA155"/>
  <c r="AA107"/>
  <c r="AA55"/>
  <c r="AA11"/>
  <c r="AA328"/>
  <c r="AA319"/>
  <c r="AA271"/>
  <c r="AA227"/>
  <c r="AA175"/>
  <c r="AA127"/>
  <c r="AA79"/>
  <c r="AA35"/>
  <c r="AA334"/>
  <c r="AA335"/>
  <c r="AA287"/>
  <c r="AA239"/>
  <c r="AA183"/>
  <c r="AA135"/>
  <c r="AA87"/>
  <c r="AA39"/>
  <c r="AA329"/>
  <c r="AA313"/>
  <c r="AA304"/>
  <c r="AA288"/>
  <c r="AA272"/>
  <c r="AA256"/>
  <c r="AA240"/>
  <c r="AA224"/>
  <c r="AA208"/>
  <c r="AA192"/>
  <c r="AA176"/>
  <c r="AA160"/>
  <c r="AA144"/>
  <c r="AA128"/>
  <c r="AA112"/>
  <c r="AA96"/>
  <c r="AA80"/>
  <c r="AA64"/>
  <c r="AA48"/>
  <c r="AA32"/>
  <c r="AA16"/>
  <c r="AA314"/>
  <c r="AA298"/>
  <c r="AA282"/>
  <c r="AA266"/>
  <c r="AA250"/>
  <c r="AA234"/>
  <c r="AA218"/>
  <c r="AA202"/>
  <c r="AA186"/>
  <c r="AA170"/>
  <c r="AA154"/>
  <c r="AA138"/>
  <c r="AA122"/>
  <c r="AA106"/>
  <c r="AA90"/>
  <c r="AA74"/>
  <c r="AA58"/>
  <c r="AA42"/>
  <c r="AA26"/>
  <c r="AA10"/>
  <c r="AA301"/>
  <c r="AA285"/>
  <c r="AA269"/>
  <c r="AA253"/>
  <c r="AA237"/>
  <c r="AA221"/>
  <c r="AA205"/>
  <c r="AA189"/>
  <c r="AA173"/>
  <c r="AA157"/>
  <c r="AA141"/>
  <c r="AA125"/>
  <c r="AA109"/>
  <c r="AA93"/>
  <c r="AA77"/>
  <c r="AA61"/>
  <c r="AA45"/>
  <c r="AA29"/>
  <c r="AA13"/>
  <c r="AA327"/>
  <c r="AA279"/>
  <c r="AA231"/>
  <c r="AA187"/>
  <c r="AA143"/>
  <c r="AA95"/>
  <c r="AA43"/>
  <c r="AA333"/>
  <c r="AA324"/>
  <c r="AA307"/>
  <c r="AA259"/>
  <c r="AA215"/>
  <c r="AA163"/>
  <c r="AA115"/>
  <c r="AA71"/>
  <c r="AA23"/>
  <c r="AA330"/>
  <c r="AA323"/>
  <c r="AA275"/>
  <c r="AA223"/>
  <c r="AA171"/>
  <c r="AA123"/>
  <c r="AA75"/>
  <c r="AA27"/>
  <c r="AA325"/>
  <c r="AA316"/>
  <c r="AA300"/>
  <c r="AA284"/>
  <c r="AA268"/>
  <c r="AA252"/>
  <c r="AA236"/>
  <c r="AA220"/>
  <c r="AA204"/>
  <c r="AA188"/>
  <c r="AA172"/>
  <c r="AA156"/>
  <c r="AA140"/>
  <c r="AA124"/>
  <c r="AA108"/>
  <c r="AA92"/>
  <c r="AA76"/>
  <c r="AA60"/>
  <c r="AA44"/>
  <c r="AA28"/>
  <c r="AA12"/>
  <c r="AA310"/>
  <c r="AA294"/>
  <c r="AA278"/>
  <c r="AA262"/>
  <c r="AA246"/>
  <c r="AA230"/>
  <c r="AA214"/>
  <c r="AA198"/>
  <c r="AA182"/>
  <c r="AA166"/>
  <c r="AA150"/>
  <c r="AA134"/>
  <c r="AA118"/>
  <c r="AA102"/>
  <c r="AA86"/>
  <c r="AA70"/>
  <c r="AA54"/>
  <c r="AA38"/>
  <c r="AA22"/>
  <c r="AA6"/>
  <c r="AA297"/>
  <c r="AA281"/>
  <c r="AA265"/>
  <c r="AA249"/>
  <c r="AA233"/>
  <c r="AA217"/>
  <c r="AA201"/>
  <c r="AA185"/>
  <c r="AA169"/>
  <c r="AA153"/>
  <c r="AA137"/>
  <c r="AA121"/>
  <c r="AA105"/>
  <c r="AA89"/>
  <c r="AA73"/>
  <c r="AA57"/>
  <c r="AA41"/>
  <c r="AA25"/>
  <c r="AA9"/>
  <c r="AA303"/>
  <c r="AA255"/>
  <c r="AA211"/>
  <c r="AA167"/>
  <c r="AA119"/>
  <c r="AA67"/>
  <c r="AA19"/>
  <c r="AA332"/>
  <c r="AA331"/>
  <c r="AA283"/>
  <c r="AA235"/>
  <c r="AA191"/>
  <c r="AA139"/>
  <c r="AA91"/>
  <c r="AA47"/>
  <c r="AA338"/>
  <c r="AA322"/>
  <c r="AA299"/>
  <c r="AA251"/>
  <c r="AA195"/>
  <c r="AA147"/>
  <c r="AA99"/>
  <c r="AA51"/>
  <c r="AA337"/>
  <c r="AA317"/>
  <c r="AA308"/>
  <c r="AA292"/>
  <c r="AA276"/>
  <c r="AA260"/>
  <c r="AA244"/>
  <c r="AA228"/>
  <c r="AA212"/>
  <c r="AA196"/>
  <c r="AA180"/>
  <c r="AA164"/>
  <c r="AA148"/>
  <c r="AA132"/>
  <c r="AA116"/>
  <c r="AA100"/>
  <c r="AA84"/>
  <c r="AA68"/>
  <c r="AA52"/>
  <c r="AA36"/>
  <c r="AA20"/>
  <c r="AA318"/>
  <c r="AA302"/>
  <c r="AA286"/>
  <c r="AA270"/>
  <c r="AA254"/>
  <c r="AA238"/>
  <c r="AA222"/>
  <c r="AA206"/>
  <c r="AA190"/>
  <c r="AA174"/>
  <c r="AA158"/>
  <c r="AA142"/>
  <c r="AA126"/>
  <c r="AA110"/>
  <c r="AA94"/>
  <c r="AA78"/>
  <c r="AA62"/>
  <c r="AA46"/>
  <c r="AA30"/>
  <c r="AA14"/>
  <c r="AA305"/>
  <c r="AA289"/>
  <c r="AA273"/>
  <c r="AA257"/>
  <c r="AA241"/>
  <c r="AA225"/>
  <c r="AA209"/>
  <c r="AA193"/>
  <c r="AA177"/>
  <c r="AA161"/>
  <c r="AA145"/>
  <c r="AA129"/>
  <c r="AA113"/>
  <c r="AA97"/>
  <c r="AA81"/>
  <c r="AA65"/>
  <c r="AA49"/>
  <c r="AA33"/>
  <c r="AA17"/>
  <c r="AA315"/>
  <c r="AA131"/>
  <c r="AA320"/>
  <c r="AA151"/>
  <c r="AA326"/>
  <c r="AA159"/>
  <c r="AA321"/>
  <c r="AA264"/>
  <c r="AA200"/>
  <c r="AA136"/>
  <c r="AA72"/>
  <c r="AA8"/>
  <c r="AA258"/>
  <c r="AA194"/>
  <c r="AA130"/>
  <c r="AA66"/>
  <c r="AA309"/>
  <c r="AA245"/>
  <c r="AA181"/>
  <c r="AA117"/>
  <c r="AA53"/>
  <c r="AA247"/>
  <c r="AA267"/>
  <c r="AA83"/>
  <c r="AA295"/>
  <c r="AA103"/>
  <c r="AA311"/>
  <c r="AA111"/>
  <c r="AA312"/>
  <c r="AA248"/>
  <c r="AA184"/>
  <c r="AA120"/>
  <c r="AA56"/>
  <c r="AA306"/>
  <c r="AA242"/>
  <c r="AA178"/>
  <c r="AA114"/>
  <c r="AA50"/>
  <c r="AA293"/>
  <c r="AA229"/>
  <c r="AA165"/>
  <c r="AA101"/>
  <c r="AA37"/>
  <c r="AA219"/>
  <c r="AA179"/>
  <c r="AA336"/>
  <c r="AA203"/>
  <c r="AA7"/>
  <c r="AA207"/>
  <c r="AA15"/>
  <c r="AA280"/>
  <c r="AA216"/>
  <c r="AA152"/>
  <c r="AA88"/>
  <c r="AA24"/>
  <c r="AA274"/>
  <c r="AA210"/>
  <c r="AA146"/>
  <c r="AA82"/>
  <c r="AA18"/>
  <c r="AA261"/>
  <c r="AA197"/>
  <c r="AA133"/>
  <c r="AA69"/>
  <c r="AA31"/>
  <c r="AA59"/>
  <c r="AA263"/>
  <c r="AA63"/>
  <c r="AA296"/>
  <c r="AA232"/>
  <c r="AA168"/>
  <c r="AA104"/>
  <c r="AA40"/>
  <c r="AA290"/>
  <c r="AA226"/>
  <c r="AA162"/>
  <c r="AA98"/>
  <c r="AA34"/>
  <c r="AA277"/>
  <c r="AA213"/>
  <c r="AA149"/>
  <c r="AA85"/>
  <c r="AA21"/>
  <c r="CG12"/>
  <c r="CL11" a="1"/>
  <c r="CL11" s="1"/>
  <c r="CK11" a="1"/>
  <c r="CK11" s="1"/>
  <c r="CM11" a="1"/>
  <c r="CM11" s="1"/>
  <c r="CN11" a="1"/>
  <c r="CN11" s="1"/>
  <c r="CJ11" a="1"/>
  <c r="CJ11" s="1"/>
  <c r="AY360"/>
  <c r="AY362"/>
  <c r="AY358"/>
  <c r="AY359"/>
  <c r="AY361"/>
  <c r="AY363"/>
  <c r="AY353"/>
  <c r="AY357"/>
  <c r="AY352"/>
  <c r="AY356"/>
  <c r="AY355"/>
  <c r="AY354"/>
  <c r="AY15"/>
  <c r="AY19"/>
  <c r="AY23"/>
  <c r="AY27"/>
  <c r="AY31"/>
  <c r="AY35"/>
  <c r="AY39"/>
  <c r="AY43"/>
  <c r="AY47"/>
  <c r="AY51"/>
  <c r="AY55"/>
  <c r="AY59"/>
  <c r="AY63"/>
  <c r="AY67"/>
  <c r="AY71"/>
  <c r="AY75"/>
  <c r="AY79"/>
  <c r="AY83"/>
  <c r="AY87"/>
  <c r="AY91"/>
  <c r="AY95"/>
  <c r="AY99"/>
  <c r="AY103"/>
  <c r="AY107"/>
  <c r="AY111"/>
  <c r="AY115"/>
  <c r="AY119"/>
  <c r="AY123"/>
  <c r="AY127"/>
  <c r="AY131"/>
  <c r="AY135"/>
  <c r="AY139"/>
  <c r="AY143"/>
  <c r="AY147"/>
  <c r="AY151"/>
  <c r="AY155"/>
  <c r="AY159"/>
  <c r="AY163"/>
  <c r="AY167"/>
  <c r="AY171"/>
  <c r="AY175"/>
  <c r="AY179"/>
  <c r="AY183"/>
  <c r="AY187"/>
  <c r="AY191"/>
  <c r="AY195"/>
  <c r="AY199"/>
  <c r="AY203"/>
  <c r="AY207"/>
  <c r="AY211"/>
  <c r="AY215"/>
  <c r="AY219"/>
  <c r="AY223"/>
  <c r="AY227"/>
  <c r="AY231"/>
  <c r="AY12"/>
  <c r="AY16"/>
  <c r="AY20"/>
  <c r="AY24"/>
  <c r="AY28"/>
  <c r="AY32"/>
  <c r="AY36"/>
  <c r="AY40"/>
  <c r="AY44"/>
  <c r="AY48"/>
  <c r="AY52"/>
  <c r="AY56"/>
  <c r="AY60"/>
  <c r="AY64"/>
  <c r="AY68"/>
  <c r="AY72"/>
  <c r="AY76"/>
  <c r="AY80"/>
  <c r="AY84"/>
  <c r="AY88"/>
  <c r="AY92"/>
  <c r="AY96"/>
  <c r="AY100"/>
  <c r="AY104"/>
  <c r="AY108"/>
  <c r="AY112"/>
  <c r="AY116"/>
  <c r="AY120"/>
  <c r="AY124"/>
  <c r="AY128"/>
  <c r="AY132"/>
  <c r="AY136"/>
  <c r="AY140"/>
  <c r="AY144"/>
  <c r="AY148"/>
  <c r="AY152"/>
  <c r="AY156"/>
  <c r="AY160"/>
  <c r="AY164"/>
  <c r="AY168"/>
  <c r="AY172"/>
  <c r="AY176"/>
  <c r="AY180"/>
  <c r="AY184"/>
  <c r="AY188"/>
  <c r="AY192"/>
  <c r="AY196"/>
  <c r="AY200"/>
  <c r="AY204"/>
  <c r="AY208"/>
  <c r="AY212"/>
  <c r="AY216"/>
  <c r="AY220"/>
  <c r="AY224"/>
  <c r="AY228"/>
  <c r="AY232"/>
  <c r="AY236"/>
  <c r="AY240"/>
  <c r="AY244"/>
  <c r="AY248"/>
  <c r="AY252"/>
  <c r="AY256"/>
  <c r="AY260"/>
  <c r="AY264"/>
  <c r="AY268"/>
  <c r="AY272"/>
  <c r="AY14"/>
  <c r="AY18"/>
  <c r="AY22"/>
  <c r="AY26"/>
  <c r="AY30"/>
  <c r="AY34"/>
  <c r="AY38"/>
  <c r="AY42"/>
  <c r="AY46"/>
  <c r="AY50"/>
  <c r="AY54"/>
  <c r="AY58"/>
  <c r="AY62"/>
  <c r="AY66"/>
  <c r="AY70"/>
  <c r="AY74"/>
  <c r="AY78"/>
  <c r="AY82"/>
  <c r="AY86"/>
  <c r="AY90"/>
  <c r="AY94"/>
  <c r="AY98"/>
  <c r="AY102"/>
  <c r="AY106"/>
  <c r="AY110"/>
  <c r="AY114"/>
  <c r="AY118"/>
  <c r="AY122"/>
  <c r="AY126"/>
  <c r="AY130"/>
  <c r="AY134"/>
  <c r="AY138"/>
  <c r="AY142"/>
  <c r="AY146"/>
  <c r="AY150"/>
  <c r="AY154"/>
  <c r="AY158"/>
  <c r="AY162"/>
  <c r="AY166"/>
  <c r="AY170"/>
  <c r="AY174"/>
  <c r="AY178"/>
  <c r="AY182"/>
  <c r="AY186"/>
  <c r="AY190"/>
  <c r="AY194"/>
  <c r="AY198"/>
  <c r="AY202"/>
  <c r="AY206"/>
  <c r="AY210"/>
  <c r="AY214"/>
  <c r="AY218"/>
  <c r="AY222"/>
  <c r="AY226"/>
  <c r="AY230"/>
  <c r="AY234"/>
  <c r="AY238"/>
  <c r="AY242"/>
  <c r="AY246"/>
  <c r="AY250"/>
  <c r="AY254"/>
  <c r="AY258"/>
  <c r="AY262"/>
  <c r="AY266"/>
  <c r="AY270"/>
  <c r="AY274"/>
  <c r="AY278"/>
  <c r="AY282"/>
  <c r="AY286"/>
  <c r="AY290"/>
  <c r="AY294"/>
  <c r="AY298"/>
  <c r="AY302"/>
  <c r="AY306"/>
  <c r="AY310"/>
  <c r="AY314"/>
  <c r="AY318"/>
  <c r="AY322"/>
  <c r="AY326"/>
  <c r="AY330"/>
  <c r="AY334"/>
  <c r="AY338"/>
  <c r="AY342"/>
  <c r="AY346"/>
  <c r="AY350"/>
  <c r="AY13"/>
  <c r="AY29"/>
  <c r="AY45"/>
  <c r="AY61"/>
  <c r="AY77"/>
  <c r="AY93"/>
  <c r="AY109"/>
  <c r="AY125"/>
  <c r="AY141"/>
  <c r="AY157"/>
  <c r="AY173"/>
  <c r="AY189"/>
  <c r="AY205"/>
  <c r="AY221"/>
  <c r="AY235"/>
  <c r="AY243"/>
  <c r="AY251"/>
  <c r="AY259"/>
  <c r="AY267"/>
  <c r="AY275"/>
  <c r="AY280"/>
  <c r="AY285"/>
  <c r="AY291"/>
  <c r="AY296"/>
  <c r="AY301"/>
  <c r="AY307"/>
  <c r="AY312"/>
  <c r="AY317"/>
  <c r="AY323"/>
  <c r="AY328"/>
  <c r="AY333"/>
  <c r="AY339"/>
  <c r="AY344"/>
  <c r="AY349"/>
  <c r="AY8"/>
  <c r="AY37"/>
  <c r="AY69"/>
  <c r="AY101"/>
  <c r="AY133"/>
  <c r="AY165"/>
  <c r="AY197"/>
  <c r="AY213"/>
  <c r="AY239"/>
  <c r="AY255"/>
  <c r="AY271"/>
  <c r="AY283"/>
  <c r="AY293"/>
  <c r="AY304"/>
  <c r="AY315"/>
  <c r="AY325"/>
  <c r="AY336"/>
  <c r="AY6"/>
  <c r="AY17"/>
  <c r="AY33"/>
  <c r="AY49"/>
  <c r="AY65"/>
  <c r="AY81"/>
  <c r="AY97"/>
  <c r="AY113"/>
  <c r="AY129"/>
  <c r="AY145"/>
  <c r="AY161"/>
  <c r="AY177"/>
  <c r="AY193"/>
  <c r="AY209"/>
  <c r="AY225"/>
  <c r="AY237"/>
  <c r="AY245"/>
  <c r="AY253"/>
  <c r="AY261"/>
  <c r="AY269"/>
  <c r="AY276"/>
  <c r="AY281"/>
  <c r="AY287"/>
  <c r="AY292"/>
  <c r="AY297"/>
  <c r="AY303"/>
  <c r="AY308"/>
  <c r="AY313"/>
  <c r="AY319"/>
  <c r="AY324"/>
  <c r="AY329"/>
  <c r="AY335"/>
  <c r="AY340"/>
  <c r="AY345"/>
  <c r="AY351"/>
  <c r="AY9"/>
  <c r="AY21"/>
  <c r="AY53"/>
  <c r="AY85"/>
  <c r="AY117"/>
  <c r="AY149"/>
  <c r="AY181"/>
  <c r="AY229"/>
  <c r="AY247"/>
  <c r="AY263"/>
  <c r="AY277"/>
  <c r="AY288"/>
  <c r="AY299"/>
  <c r="AY309"/>
  <c r="AY320"/>
  <c r="AY331"/>
  <c r="AY341"/>
  <c r="AY347"/>
  <c r="AY10"/>
  <c r="AY25"/>
  <c r="AY41"/>
  <c r="AY57"/>
  <c r="AY73"/>
  <c r="AY89"/>
  <c r="AY105"/>
  <c r="AY121"/>
  <c r="AY137"/>
  <c r="AY153"/>
  <c r="AY169"/>
  <c r="AY185"/>
  <c r="AY201"/>
  <c r="AY217"/>
  <c r="AY233"/>
  <c r="AY241"/>
  <c r="AY249"/>
  <c r="AY257"/>
  <c r="AY265"/>
  <c r="AY273"/>
  <c r="AY279"/>
  <c r="AY284"/>
  <c r="AY289"/>
  <c r="AY295"/>
  <c r="AY300"/>
  <c r="AY305"/>
  <c r="AY311"/>
  <c r="AY316"/>
  <c r="AY321"/>
  <c r="AY327"/>
  <c r="AY332"/>
  <c r="AY337"/>
  <c r="AY343"/>
  <c r="AY348"/>
  <c r="AY7"/>
  <c r="AY11"/>
  <c r="AY5"/>
  <c r="AQ18" i="1"/>
  <c r="Q6" i="12"/>
  <c r="N6"/>
  <c r="AR38" i="1" l="1" a="1"/>
  <c r="AR38" s="1"/>
  <c r="AR48" s="1"/>
  <c r="AQ28"/>
  <c r="AQ38" s="1"/>
  <c r="AQ48" s="1"/>
  <c r="P7" i="12"/>
  <c r="M7"/>
  <c r="AZ2"/>
  <c r="BX2"/>
  <c r="AB2"/>
  <c r="CH16" a="1"/>
  <c r="CH16" s="1"/>
  <c r="CI16" a="1"/>
  <c r="CI16" s="1"/>
  <c r="CG13"/>
  <c r="CL12" a="1"/>
  <c r="CL12" s="1"/>
  <c r="CM12" a="1"/>
  <c r="CM12" s="1"/>
  <c r="CJ12" a="1"/>
  <c r="CJ12" s="1"/>
  <c r="CK12" a="1"/>
  <c r="CK12" s="1"/>
  <c r="CN12" a="1"/>
  <c r="CN12" s="1"/>
  <c r="CC21" i="1"/>
  <c r="CC20"/>
  <c r="CC19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CZ23"/>
  <c r="DA23"/>
  <c r="DB23"/>
  <c r="DC23"/>
  <c r="DD23"/>
  <c r="DE23"/>
  <c r="DF23"/>
  <c r="CF23"/>
  <c r="CG22"/>
  <c r="CH22"/>
  <c r="CI22"/>
  <c r="CJ22"/>
  <c r="CK22"/>
  <c r="CL22"/>
  <c r="CM22"/>
  <c r="CN22"/>
  <c r="CO22"/>
  <c r="CP22"/>
  <c r="CQ22"/>
  <c r="CR22"/>
  <c r="CS22"/>
  <c r="CT22"/>
  <c r="CU22"/>
  <c r="CV22"/>
  <c r="CW22"/>
  <c r="CX22"/>
  <c r="CY22"/>
  <c r="CZ22"/>
  <c r="DA22"/>
  <c r="DB22"/>
  <c r="DC22"/>
  <c r="DD22"/>
  <c r="DE22"/>
  <c r="DF22"/>
  <c r="CF22"/>
  <c r="CG21"/>
  <c r="CH21"/>
  <c r="CI21"/>
  <c r="CJ21"/>
  <c r="CK21"/>
  <c r="CL21"/>
  <c r="CM21"/>
  <c r="CN21"/>
  <c r="CO21"/>
  <c r="CP21"/>
  <c r="CQ21"/>
  <c r="CR21"/>
  <c r="CS21"/>
  <c r="CT21"/>
  <c r="CU21"/>
  <c r="CV21"/>
  <c r="CW21"/>
  <c r="CX21"/>
  <c r="CY21"/>
  <c r="CZ21"/>
  <c r="DA21"/>
  <c r="DB21"/>
  <c r="DC21"/>
  <c r="DD21"/>
  <c r="DE21"/>
  <c r="DF21"/>
  <c r="CF21"/>
  <c r="CG20"/>
  <c r="CH20"/>
  <c r="CI20"/>
  <c r="CJ20"/>
  <c r="CK20"/>
  <c r="CL20"/>
  <c r="CM20"/>
  <c r="CN20"/>
  <c r="CO20"/>
  <c r="CP20"/>
  <c r="CQ20"/>
  <c r="CR20"/>
  <c r="CS20"/>
  <c r="CT20"/>
  <c r="CU20"/>
  <c r="CV20"/>
  <c r="CW20"/>
  <c r="CX20"/>
  <c r="CY20"/>
  <c r="CZ20"/>
  <c r="DA20"/>
  <c r="DB20"/>
  <c r="DC20"/>
  <c r="DD20"/>
  <c r="DE20"/>
  <c r="DF20"/>
  <c r="CF20"/>
  <c r="CG27"/>
  <c r="CH27"/>
  <c r="CI27"/>
  <c r="CJ27"/>
  <c r="CK27"/>
  <c r="CL27"/>
  <c r="CM27"/>
  <c r="CN27"/>
  <c r="CO27"/>
  <c r="CP27"/>
  <c r="CQ27"/>
  <c r="CR27"/>
  <c r="CS27"/>
  <c r="CT27"/>
  <c r="CU27"/>
  <c r="CV27"/>
  <c r="CW27"/>
  <c r="CX27"/>
  <c r="CY27"/>
  <c r="CZ27"/>
  <c r="DA27"/>
  <c r="DB27"/>
  <c r="DC27"/>
  <c r="DD27"/>
  <c r="DE27"/>
  <c r="DF27"/>
  <c r="CF27"/>
  <c r="CH26"/>
  <c r="CI26"/>
  <c r="CJ26"/>
  <c r="CK26"/>
  <c r="CL26"/>
  <c r="CM26"/>
  <c r="CN26"/>
  <c r="CO26"/>
  <c r="CP26"/>
  <c r="CQ26"/>
  <c r="CR26"/>
  <c r="CS26"/>
  <c r="CT26"/>
  <c r="CU26"/>
  <c r="CV26"/>
  <c r="CW26"/>
  <c r="CX26"/>
  <c r="CY26"/>
  <c r="CZ26"/>
  <c r="DA26"/>
  <c r="DB26"/>
  <c r="DC26"/>
  <c r="DD26"/>
  <c r="DE26"/>
  <c r="DF26"/>
  <c r="CG26"/>
  <c r="CF26"/>
  <c r="N7" i="12"/>
  <c r="Q7"/>
  <c r="CG35" i="1" l="1"/>
  <c r="CK35"/>
  <c r="CO35"/>
  <c r="CS35"/>
  <c r="CW35"/>
  <c r="DA35"/>
  <c r="DE35"/>
  <c r="CH35"/>
  <c r="CL35"/>
  <c r="CP35"/>
  <c r="CT35"/>
  <c r="CX35"/>
  <c r="DB35"/>
  <c r="DF35"/>
  <c r="CI35"/>
  <c r="CU35"/>
  <c r="DC35"/>
  <c r="CJ35"/>
  <c r="CN35"/>
  <c r="CR35"/>
  <c r="CV35"/>
  <c r="CZ35"/>
  <c r="DD35"/>
  <c r="CM35"/>
  <c r="CQ35"/>
  <c r="CY35"/>
  <c r="CF35"/>
  <c r="P8" i="12"/>
  <c r="M8"/>
  <c r="DD38" i="1"/>
  <c r="DD6" s="1"/>
  <c r="CZ38"/>
  <c r="CZ6" s="1"/>
  <c r="CV38"/>
  <c r="CV6" s="1"/>
  <c r="CR38"/>
  <c r="CR6" s="1"/>
  <c r="CN38"/>
  <c r="CN6" s="1"/>
  <c r="CJ38"/>
  <c r="CJ6" s="1"/>
  <c r="DC38"/>
  <c r="DC6" s="1"/>
  <c r="CY38"/>
  <c r="CY6" s="1"/>
  <c r="CU38"/>
  <c r="CU6" s="1"/>
  <c r="CQ38"/>
  <c r="CQ6" s="1"/>
  <c r="CM38"/>
  <c r="CM6" s="1"/>
  <c r="CI38"/>
  <c r="CI6" s="1"/>
  <c r="CV55"/>
  <c r="CW55" s="1"/>
  <c r="DF38"/>
  <c r="DF6" s="1"/>
  <c r="DB38"/>
  <c r="DB6" s="1"/>
  <c r="CX38"/>
  <c r="CX6" s="1"/>
  <c r="CT38"/>
  <c r="CT6" s="1"/>
  <c r="CP38"/>
  <c r="CP6" s="1"/>
  <c r="CL38"/>
  <c r="CL6" s="1"/>
  <c r="CH38"/>
  <c r="CH6" s="1"/>
  <c r="DE38"/>
  <c r="DE6" s="1"/>
  <c r="DA38"/>
  <c r="DA6" s="1"/>
  <c r="CW38"/>
  <c r="CW6" s="1"/>
  <c r="CS38"/>
  <c r="CS6" s="1"/>
  <c r="CO38"/>
  <c r="CO6" s="1"/>
  <c r="CK38"/>
  <c r="CK6" s="1"/>
  <c r="CG38"/>
  <c r="CG6" s="1"/>
  <c r="CV58"/>
  <c r="CW58" s="1"/>
  <c r="CV62"/>
  <c r="CW62" s="1"/>
  <c r="CV66"/>
  <c r="CW66" s="1"/>
  <c r="CV70"/>
  <c r="CW70" s="1"/>
  <c r="CV74"/>
  <c r="CW74" s="1"/>
  <c r="CV78"/>
  <c r="CW78" s="1"/>
  <c r="CV67"/>
  <c r="CW67" s="1"/>
  <c r="CV56"/>
  <c r="CW56" s="1"/>
  <c r="CV60"/>
  <c r="CW60" s="1"/>
  <c r="CV64"/>
  <c r="CW64" s="1"/>
  <c r="CV68"/>
  <c r="CW68" s="1"/>
  <c r="CV72"/>
  <c r="CW72" s="1"/>
  <c r="CV76"/>
  <c r="CW76" s="1"/>
  <c r="CV80"/>
  <c r="CW80" s="1"/>
  <c r="CF38"/>
  <c r="CF6" s="1"/>
  <c r="CV61"/>
  <c r="CW61" s="1"/>
  <c r="CV65"/>
  <c r="CW65" s="1"/>
  <c r="CV69"/>
  <c r="CW69" s="1"/>
  <c r="CV73"/>
  <c r="CW73" s="1"/>
  <c r="CV77"/>
  <c r="CW77" s="1"/>
  <c r="CV59"/>
  <c r="CW59" s="1"/>
  <c r="CV71"/>
  <c r="CW71" s="1"/>
  <c r="CV75"/>
  <c r="CW75" s="1"/>
  <c r="CV57"/>
  <c r="CW57" s="1"/>
  <c r="CV81"/>
  <c r="CW81" s="1"/>
  <c r="CV63"/>
  <c r="CW63" s="1"/>
  <c r="CV79"/>
  <c r="CW79" s="1"/>
  <c r="BA2" i="12"/>
  <c r="BY2"/>
  <c r="CH17" a="1"/>
  <c r="CH17" s="1"/>
  <c r="CI17" a="1"/>
  <c r="CI17" s="1"/>
  <c r="CG14"/>
  <c r="CN13" a="1"/>
  <c r="CN13" s="1"/>
  <c r="CM13" a="1"/>
  <c r="CM13" s="1"/>
  <c r="CK13" a="1"/>
  <c r="CK13" s="1"/>
  <c r="CJ13" a="1"/>
  <c r="CJ13" s="1"/>
  <c r="CL13" a="1"/>
  <c r="CL13" s="1"/>
  <c r="CL29" i="1"/>
  <c r="CK28" s="1"/>
  <c r="DB29"/>
  <c r="DA28" s="1"/>
  <c r="CH29"/>
  <c r="CG28" s="1"/>
  <c r="CW29"/>
  <c r="CV28" s="1"/>
  <c r="CR29"/>
  <c r="CQ28" s="1"/>
  <c r="CG29"/>
  <c r="CF28" s="1"/>
  <c r="CM29"/>
  <c r="CL28" s="1"/>
  <c r="DC29"/>
  <c r="DB28" s="1"/>
  <c r="CX29"/>
  <c r="CW28" s="1"/>
  <c r="CF29"/>
  <c r="CS29"/>
  <c r="CR28" s="1"/>
  <c r="CN29"/>
  <c r="CM28" s="1"/>
  <c r="DD29"/>
  <c r="DC28" s="1"/>
  <c r="CI29"/>
  <c r="CH28" s="1"/>
  <c r="CY29"/>
  <c r="CX28" s="1"/>
  <c r="CT29"/>
  <c r="CS28" s="1"/>
  <c r="DA29"/>
  <c r="CO29"/>
  <c r="CN28" s="1"/>
  <c r="CJ29"/>
  <c r="CI28" s="1"/>
  <c r="CZ29"/>
  <c r="CY28" s="1"/>
  <c r="CP29"/>
  <c r="CO28" s="1"/>
  <c r="DF29"/>
  <c r="CK29"/>
  <c r="CJ28" s="1"/>
  <c r="DE29"/>
  <c r="DD28" s="1"/>
  <c r="CV29"/>
  <c r="CU28" s="1"/>
  <c r="CU29"/>
  <c r="CT28" s="1"/>
  <c r="CQ29"/>
  <c r="CP28" s="1"/>
  <c r="N8" i="12"/>
  <c r="Q8"/>
  <c r="CJ46" i="1" l="1"/>
  <c r="H7" i="4" s="1"/>
  <c r="F19" s="1"/>
  <c r="CZ28" i="1"/>
  <c r="CJ45"/>
  <c r="H6" i="4" s="1"/>
  <c r="F18" s="1"/>
  <c r="DE28" i="1"/>
  <c r="P9" i="12"/>
  <c r="M9"/>
  <c r="CJ47" i="1"/>
  <c r="H8" i="4" s="1"/>
  <c r="F20" s="1"/>
  <c r="CJ48" i="1"/>
  <c r="H9" i="4" s="1"/>
  <c r="F21" s="1"/>
  <c r="CJ50" i="1"/>
  <c r="H11" i="4" s="1"/>
  <c r="F23" s="1"/>
  <c r="CJ49" i="1"/>
  <c r="H10" i="4" s="1"/>
  <c r="F22" s="1"/>
  <c r="CJ51" i="1"/>
  <c r="H12" i="4" s="1"/>
  <c r="F24" s="1"/>
  <c r="CI18" i="12" a="1"/>
  <c r="CI18" s="1"/>
  <c r="CH18" a="1"/>
  <c r="CH18" s="1"/>
  <c r="CK18" a="1"/>
  <c r="CK18" s="1"/>
  <c r="CL18" a="1"/>
  <c r="CL18" s="1"/>
  <c r="CM18" a="1"/>
  <c r="CM18" s="1"/>
  <c r="CJ18" a="1"/>
  <c r="CJ18" s="1"/>
  <c r="CN18" a="1"/>
  <c r="CN18" s="1"/>
  <c r="CG15"/>
  <c r="CN14" a="1"/>
  <c r="CN14" s="1"/>
  <c r="CJ14" a="1"/>
  <c r="CJ14" s="1"/>
  <c r="CL14" a="1"/>
  <c r="CL14" s="1"/>
  <c r="CM14" a="1"/>
  <c r="CM14" s="1"/>
  <c r="CK14" a="1"/>
  <c r="CK14" s="1"/>
  <c r="CI46" i="1"/>
  <c r="G7" i="4" s="1"/>
  <c r="D19" s="1"/>
  <c r="CI50" i="1"/>
  <c r="G11" i="4" s="1"/>
  <c r="D23" s="1"/>
  <c r="CI49" i="1"/>
  <c r="G10" i="4" s="1"/>
  <c r="D22" s="1"/>
  <c r="CI48" i="1"/>
  <c r="G9" i="4" s="1"/>
  <c r="D21" s="1"/>
  <c r="CI45" i="1"/>
  <c r="G6" i="4" s="1"/>
  <c r="D18" s="1"/>
  <c r="CI51" i="1"/>
  <c r="G12" i="4" s="1"/>
  <c r="D24" s="1"/>
  <c r="CI47" i="1"/>
  <c r="G8" i="4" s="1"/>
  <c r="D20" s="1"/>
  <c r="N9" i="12"/>
  <c r="Q9"/>
  <c r="P10" l="1"/>
  <c r="M10"/>
  <c r="CI19" a="1"/>
  <c r="CI19" s="1"/>
  <c r="CH19" a="1"/>
  <c r="CH19" s="1"/>
  <c r="CJ19" a="1"/>
  <c r="CJ19" s="1"/>
  <c r="CN19" a="1"/>
  <c r="CN19" s="1"/>
  <c r="CL19" a="1"/>
  <c r="CL19" s="1"/>
  <c r="CK19" a="1"/>
  <c r="CK19" s="1"/>
  <c r="CM19" a="1"/>
  <c r="CM19" s="1"/>
  <c r="CG16"/>
  <c r="CK15" a="1"/>
  <c r="CK15" s="1"/>
  <c r="CJ15" a="1"/>
  <c r="CJ15" s="1"/>
  <c r="CL15" a="1"/>
  <c r="CL15" s="1"/>
  <c r="CN15" a="1"/>
  <c r="CN15" s="1"/>
  <c r="CM15" a="1"/>
  <c r="CM15" s="1"/>
  <c r="E19" i="4"/>
  <c r="E24"/>
  <c r="E20"/>
  <c r="E21"/>
  <c r="E18"/>
  <c r="E23"/>
  <c r="E22"/>
  <c r="C12"/>
  <c r="C24" s="1"/>
  <c r="N10" i="12"/>
  <c r="Q10"/>
  <c r="P11" l="1"/>
  <c r="M11"/>
  <c r="CH20" a="1"/>
  <c r="CH20" s="1"/>
  <c r="CI20" a="1"/>
  <c r="CI20" s="1"/>
  <c r="CK20" a="1"/>
  <c r="CK20" s="1"/>
  <c r="CN20" a="1"/>
  <c r="CN20" s="1"/>
  <c r="CL20" a="1"/>
  <c r="CL20" s="1"/>
  <c r="CM20" a="1"/>
  <c r="CM20" s="1"/>
  <c r="CJ20" a="1"/>
  <c r="CJ20" s="1"/>
  <c r="CG17"/>
  <c r="CM16" a="1"/>
  <c r="CM16" s="1"/>
  <c r="CK16" a="1"/>
  <c r="CK16" s="1"/>
  <c r="CL16" a="1"/>
  <c r="CL16" s="1"/>
  <c r="CJ16" a="1"/>
  <c r="CJ16" s="1"/>
  <c r="CN16" a="1"/>
  <c r="CN16" s="1"/>
  <c r="Q11"/>
  <c r="N11"/>
  <c r="P12" l="1"/>
  <c r="M12"/>
  <c r="CH21" a="1"/>
  <c r="CH21" s="1"/>
  <c r="CI21" a="1"/>
  <c r="CI21" s="1"/>
  <c r="CJ21" a="1"/>
  <c r="CJ21" s="1"/>
  <c r="CN21" a="1"/>
  <c r="CN21" s="1"/>
  <c r="CL21" a="1"/>
  <c r="CL21" s="1"/>
  <c r="CK21" a="1"/>
  <c r="CK21" s="1"/>
  <c r="CM21" a="1"/>
  <c r="CM21" s="1"/>
  <c r="CM17" a="1"/>
  <c r="CM17" s="1"/>
  <c r="CN17" a="1"/>
  <c r="CN17" s="1"/>
  <c r="CK17" a="1"/>
  <c r="CK17" s="1"/>
  <c r="CL17" a="1"/>
  <c r="CL17" s="1"/>
  <c r="CJ17" a="1"/>
  <c r="CJ17" s="1"/>
  <c r="N12"/>
  <c r="Q12"/>
  <c r="P13" l="1"/>
  <c r="M13"/>
  <c r="CI22" a="1"/>
  <c r="CI22" s="1"/>
  <c r="CH22" a="1"/>
  <c r="CH22" s="1"/>
  <c r="CN22" a="1"/>
  <c r="CN22" s="1"/>
  <c r="CL22" a="1"/>
  <c r="CL22" s="1"/>
  <c r="CK22" a="1"/>
  <c r="CK22" s="1"/>
  <c r="CM22" a="1"/>
  <c r="CM22" s="1"/>
  <c r="CJ22" a="1"/>
  <c r="CJ22" s="1"/>
  <c r="CG18"/>
  <c r="N13"/>
  <c r="Q13"/>
  <c r="P14" l="1"/>
  <c r="M14"/>
  <c r="CI23" a="1"/>
  <c r="CI23" s="1"/>
  <c r="CH23" a="1"/>
  <c r="CH23" s="1"/>
  <c r="CL23" a="1"/>
  <c r="CL23" s="1"/>
  <c r="CK23" a="1"/>
  <c r="CK23" s="1"/>
  <c r="CM23" a="1"/>
  <c r="CM23" s="1"/>
  <c r="CN23" a="1"/>
  <c r="CN23" s="1"/>
  <c r="CJ23" a="1"/>
  <c r="CJ23" s="1"/>
  <c r="CG19"/>
  <c r="N14"/>
  <c r="Q14"/>
  <c r="P15" l="1"/>
  <c r="M15"/>
  <c r="CH24" a="1"/>
  <c r="CH24" s="1"/>
  <c r="CI24" a="1"/>
  <c r="CI24" s="1"/>
  <c r="CN24" a="1"/>
  <c r="CN24" s="1"/>
  <c r="CJ24" a="1"/>
  <c r="CJ24" s="1"/>
  <c r="CK24" a="1"/>
  <c r="CK24" s="1"/>
  <c r="CM24" a="1"/>
  <c r="CM24" s="1"/>
  <c r="CL24" a="1"/>
  <c r="CL24" s="1"/>
  <c r="CG20"/>
  <c r="Q15"/>
  <c r="N15"/>
  <c r="P16" l="1"/>
  <c r="M16"/>
  <c r="CH25" a="1"/>
  <c r="CH25" s="1"/>
  <c r="CI25" a="1"/>
  <c r="CI25" s="1"/>
  <c r="CM25" a="1"/>
  <c r="CM25" s="1"/>
  <c r="CL25" a="1"/>
  <c r="CL25" s="1"/>
  <c r="CK25" a="1"/>
  <c r="CK25" s="1"/>
  <c r="CJ25" a="1"/>
  <c r="CJ25" s="1"/>
  <c r="CN25" a="1"/>
  <c r="CN25" s="1"/>
  <c r="CG21"/>
  <c r="Q16"/>
  <c r="N16"/>
  <c r="P17" l="1"/>
  <c r="M17"/>
  <c r="CI26" a="1"/>
  <c r="CI26" s="1"/>
  <c r="CH26" a="1"/>
  <c r="CH26" s="1"/>
  <c r="CL26" a="1"/>
  <c r="CL26" s="1"/>
  <c r="CK26" a="1"/>
  <c r="CK26" s="1"/>
  <c r="CJ26" a="1"/>
  <c r="CJ26" s="1"/>
  <c r="CN26" a="1"/>
  <c r="CN26" s="1"/>
  <c r="CM26" a="1"/>
  <c r="CM26" s="1"/>
  <c r="CG22"/>
  <c r="N17"/>
  <c r="Q17"/>
  <c r="P18" l="1"/>
  <c r="M18"/>
  <c r="CI27" a="1"/>
  <c r="CI27" s="1"/>
  <c r="CH27" a="1"/>
  <c r="CH27" s="1"/>
  <c r="CK27" a="1"/>
  <c r="CK27" s="1"/>
  <c r="CJ27" a="1"/>
  <c r="CJ27" s="1"/>
  <c r="CN27" a="1"/>
  <c r="CN27" s="1"/>
  <c r="CM27" a="1"/>
  <c r="CM27" s="1"/>
  <c r="CL27" a="1"/>
  <c r="CL27" s="1"/>
  <c r="CG23"/>
  <c r="N18"/>
  <c r="Q18"/>
  <c r="P19" l="1"/>
  <c r="M19"/>
  <c r="CH28" a="1"/>
  <c r="CH28" s="1"/>
  <c r="CI28" a="1"/>
  <c r="CI28" s="1"/>
  <c r="CJ28" a="1"/>
  <c r="CJ28" s="1"/>
  <c r="CN28" a="1"/>
  <c r="CN28" s="1"/>
  <c r="CM28" a="1"/>
  <c r="CM28" s="1"/>
  <c r="CL28" a="1"/>
  <c r="CL28" s="1"/>
  <c r="CK28" a="1"/>
  <c r="CK28" s="1"/>
  <c r="CG24"/>
  <c r="N19"/>
  <c r="Q19"/>
  <c r="P20" l="1"/>
  <c r="M20"/>
  <c r="CH29" a="1"/>
  <c r="CH29" s="1"/>
  <c r="CI29" a="1"/>
  <c r="CI29" s="1"/>
  <c r="CL29" a="1"/>
  <c r="CL29" s="1"/>
  <c r="CK29" a="1"/>
  <c r="CK29" s="1"/>
  <c r="CN29" a="1"/>
  <c r="CN29" s="1"/>
  <c r="CJ29" a="1"/>
  <c r="CJ29" s="1"/>
  <c r="CM29" a="1"/>
  <c r="CM29" s="1"/>
  <c r="CG25"/>
  <c r="Q20"/>
  <c r="N20"/>
  <c r="P21" l="1"/>
  <c r="M21"/>
  <c r="CI30" a="1"/>
  <c r="CI30" s="1"/>
  <c r="CH30" a="1"/>
  <c r="CH30" s="1"/>
  <c r="CK30" a="1"/>
  <c r="CK30" s="1"/>
  <c r="CJ30" a="1"/>
  <c r="CJ30" s="1"/>
  <c r="CM30" a="1"/>
  <c r="CM30" s="1"/>
  <c r="CL30" a="1"/>
  <c r="CL30" s="1"/>
  <c r="CN30" a="1"/>
  <c r="CN30" s="1"/>
  <c r="CG30"/>
  <c r="CG26"/>
  <c r="N21"/>
  <c r="Q21"/>
  <c r="P22" l="1"/>
  <c r="M22"/>
  <c r="CI31" a="1"/>
  <c r="CI31" s="1"/>
  <c r="CH31" a="1"/>
  <c r="CH31" s="1"/>
  <c r="CL31" a="1"/>
  <c r="CL31" s="1"/>
  <c r="CK31" a="1"/>
  <c r="CK31" s="1"/>
  <c r="CN31" a="1"/>
  <c r="CN31" s="1"/>
  <c r="CJ31" a="1"/>
  <c r="CJ31" s="1"/>
  <c r="CM31" a="1"/>
  <c r="CM31" s="1"/>
  <c r="CG31"/>
  <c r="CG27"/>
  <c r="N22"/>
  <c r="Q22"/>
  <c r="P23" l="1"/>
  <c r="M23"/>
  <c r="CH32" a="1"/>
  <c r="CH32" s="1"/>
  <c r="CI32" a="1"/>
  <c r="CI32" s="1"/>
  <c r="CJ32" a="1"/>
  <c r="CJ32" s="1"/>
  <c r="CN32" a="1"/>
  <c r="CN32" s="1"/>
  <c r="CM32" a="1"/>
  <c r="CM32" s="1"/>
  <c r="CL32" a="1"/>
  <c r="CL32" s="1"/>
  <c r="CK32" a="1"/>
  <c r="CK32" s="1"/>
  <c r="CG32"/>
  <c r="CG28"/>
  <c r="AR8" i="1"/>
  <c r="AQ8"/>
  <c r="Q23" i="12"/>
  <c r="N23"/>
  <c r="P24" l="1"/>
  <c r="M24"/>
  <c r="CH51" i="1"/>
  <c r="F12" i="4" s="1"/>
  <c r="CH33" i="12" a="1"/>
  <c r="CH33" s="1"/>
  <c r="CI33" a="1"/>
  <c r="CI33" s="1"/>
  <c r="CL33" a="1"/>
  <c r="CL33" s="1"/>
  <c r="CK33" a="1"/>
  <c r="CK33" s="1"/>
  <c r="CN33" a="1"/>
  <c r="CN33" s="1"/>
  <c r="CJ33" a="1"/>
  <c r="CJ33" s="1"/>
  <c r="CM33" a="1"/>
  <c r="CM33" s="1"/>
  <c r="CG33"/>
  <c r="CG29"/>
  <c r="AQ9" i="1"/>
  <c r="AR9"/>
  <c r="N24" i="12"/>
  <c r="Q24"/>
  <c r="P25" l="1"/>
  <c r="M25"/>
  <c r="CI34" a="1"/>
  <c r="CI34" s="1"/>
  <c r="CH34" a="1"/>
  <c r="CH34" s="1"/>
  <c r="CK34" a="1"/>
  <c r="CK34" s="1"/>
  <c r="CJ34" a="1"/>
  <c r="CJ34" s="1"/>
  <c r="CM34" a="1"/>
  <c r="CM34" s="1"/>
  <c r="CL34" a="1"/>
  <c r="CL34" s="1"/>
  <c r="CN34" a="1"/>
  <c r="CN34" s="1"/>
  <c r="CG34"/>
  <c r="AR10" i="1"/>
  <c r="AQ10"/>
  <c r="N25" i="12"/>
  <c r="Q25"/>
  <c r="P26" l="1"/>
  <c r="M26"/>
  <c r="AR11" i="1"/>
  <c r="AQ11"/>
  <c r="N26" i="12"/>
  <c r="Q26"/>
  <c r="P27" l="1"/>
  <c r="M27"/>
  <c r="AR12" i="1"/>
  <c r="AQ12"/>
  <c r="CC23"/>
  <c r="Q27" i="12"/>
  <c r="N27"/>
  <c r="P28" l="1"/>
  <c r="M28"/>
  <c r="AR13" i="1"/>
  <c r="AQ13"/>
  <c r="CV33"/>
  <c r="CP33"/>
  <c r="CO33"/>
  <c r="CM33"/>
  <c r="DC33"/>
  <c r="DB33"/>
  <c r="CX33"/>
  <c r="CR33"/>
  <c r="CL33"/>
  <c r="CK33"/>
  <c r="CI33"/>
  <c r="CY33"/>
  <c r="CT33"/>
  <c r="DA33"/>
  <c r="CZ33"/>
  <c r="CN33"/>
  <c r="DD33"/>
  <c r="DF33"/>
  <c r="DE33"/>
  <c r="CU33"/>
  <c r="CH33"/>
  <c r="CS33"/>
  <c r="CJ33"/>
  <c r="CW33"/>
  <c r="CQ33"/>
  <c r="CF33"/>
  <c r="CG33"/>
  <c r="CH47"/>
  <c r="F8" i="4" s="1"/>
  <c r="CC22" i="1"/>
  <c r="CC10"/>
  <c r="CF16" s="1"/>
  <c r="N28" i="12"/>
  <c r="Q28"/>
  <c r="P29" l="1"/>
  <c r="M29"/>
  <c r="AR14" i="1"/>
  <c r="AQ14"/>
  <c r="CF47"/>
  <c r="CF51"/>
  <c r="D12" i="4" s="1"/>
  <c r="CF50" i="1"/>
  <c r="CF48"/>
  <c r="CH46"/>
  <c r="F7" i="4" s="1"/>
  <c r="CH48" i="1"/>
  <c r="F9" i="4" s="1"/>
  <c r="CF45" i="1"/>
  <c r="CH50"/>
  <c r="F11" i="4" s="1"/>
  <c r="CH45" i="1"/>
  <c r="CF49"/>
  <c r="CH49"/>
  <c r="F10" i="4" s="1"/>
  <c r="CF46" i="1"/>
  <c r="Q29" i="12"/>
  <c r="N29"/>
  <c r="P30" l="1"/>
  <c r="M30"/>
  <c r="N30"/>
  <c r="Q30"/>
  <c r="P31" l="1"/>
  <c r="M31"/>
  <c r="N31"/>
  <c r="Q31"/>
  <c r="P32" l="1"/>
  <c r="M32"/>
  <c r="N32"/>
  <c r="Q32"/>
  <c r="P33" l="1"/>
  <c r="M33"/>
  <c r="N33"/>
  <c r="Q33"/>
  <c r="P34" l="1"/>
  <c r="M34"/>
  <c r="AS52" i="1"/>
  <c r="AS51"/>
  <c r="AS50"/>
  <c r="AS54"/>
  <c r="AS49"/>
  <c r="AS53"/>
  <c r="Q34" i="12"/>
  <c r="N34"/>
  <c r="P35" l="1"/>
  <c r="M35"/>
  <c r="N35"/>
  <c r="Q35"/>
  <c r="P36" l="1"/>
  <c r="M36"/>
  <c r="CG24" i="1"/>
  <c r="CG34" s="1"/>
  <c r="CH24"/>
  <c r="CH34" s="1"/>
  <c r="CI24"/>
  <c r="CI34" s="1"/>
  <c r="CJ24"/>
  <c r="CJ34" s="1"/>
  <c r="CK24"/>
  <c r="CK34" s="1"/>
  <c r="CL24"/>
  <c r="CL34" s="1"/>
  <c r="CM24"/>
  <c r="CM34" s="1"/>
  <c r="CN24"/>
  <c r="CN34" s="1"/>
  <c r="CO24"/>
  <c r="CO34" s="1"/>
  <c r="CP24"/>
  <c r="CP34" s="1"/>
  <c r="CQ24"/>
  <c r="CQ34" s="1"/>
  <c r="CR24"/>
  <c r="CR34" s="1"/>
  <c r="CS24"/>
  <c r="CS34" s="1"/>
  <c r="CT24"/>
  <c r="CT34" s="1"/>
  <c r="CU24"/>
  <c r="CU34" s="1"/>
  <c r="CV24"/>
  <c r="CV34" s="1"/>
  <c r="CW24"/>
  <c r="CW34" s="1"/>
  <c r="CX24"/>
  <c r="CX34" s="1"/>
  <c r="CY24"/>
  <c r="CY34" s="1"/>
  <c r="CZ24"/>
  <c r="CZ34" s="1"/>
  <c r="DA24"/>
  <c r="DA34" s="1"/>
  <c r="DB24"/>
  <c r="DB34" s="1"/>
  <c r="DC24"/>
  <c r="DC34" s="1"/>
  <c r="DD24"/>
  <c r="DD34" s="1"/>
  <c r="DE24"/>
  <c r="DE34" s="1"/>
  <c r="DF24"/>
  <c r="DF34" s="1"/>
  <c r="CF24"/>
  <c r="Q36" i="12"/>
  <c r="N36"/>
  <c r="CF34" i="1" l="1"/>
  <c r="P37" i="12"/>
  <c r="M37"/>
  <c r="CG51" i="1"/>
  <c r="E12" i="4" s="1"/>
  <c r="CG45" i="1"/>
  <c r="CG46"/>
  <c r="E7" i="4" s="1"/>
  <c r="CG50" i="1"/>
  <c r="E11" i="4" s="1"/>
  <c r="CG47" i="1"/>
  <c r="E8" i="4" s="1"/>
  <c r="CG48" i="1"/>
  <c r="E9" i="4" s="1"/>
  <c r="N37" i="12"/>
  <c r="Q37"/>
  <c r="P38" l="1"/>
  <c r="M38"/>
  <c r="CG49" i="1"/>
  <c r="E10" i="4" s="1"/>
  <c r="N38" i="12"/>
  <c r="Q38"/>
  <c r="P39" l="1"/>
  <c r="M39"/>
  <c r="N39"/>
  <c r="Q39"/>
  <c r="P40" l="1"/>
  <c r="M40"/>
  <c r="N40"/>
  <c r="Q40"/>
  <c r="P41" l="1"/>
  <c r="M41"/>
  <c r="C10" i="4"/>
  <c r="C22" s="1"/>
  <c r="D10"/>
  <c r="C11"/>
  <c r="C23" s="1"/>
  <c r="D11"/>
  <c r="C9"/>
  <c r="C21" s="1"/>
  <c r="D9"/>
  <c r="C7"/>
  <c r="C19" s="1"/>
  <c r="D7"/>
  <c r="C8"/>
  <c r="C20" s="1"/>
  <c r="D8"/>
  <c r="C6"/>
  <c r="C18" s="1"/>
  <c r="E6"/>
  <c r="F6"/>
  <c r="D6"/>
  <c r="Q41" i="12"/>
  <c r="N41"/>
  <c r="P42" l="1"/>
  <c r="M42"/>
  <c r="D27" i="4" a="1"/>
  <c r="D28" s="1"/>
  <c r="Q42" i="12"/>
  <c r="N42"/>
  <c r="P43" l="1"/>
  <c r="M43"/>
  <c r="D27" i="4"/>
  <c r="H31"/>
  <c r="F30"/>
  <c r="E27"/>
  <c r="I30"/>
  <c r="G31"/>
  <c r="G29"/>
  <c r="D31"/>
  <c r="G30"/>
  <c r="D30"/>
  <c r="E29"/>
  <c r="I31"/>
  <c r="J32"/>
  <c r="H29"/>
  <c r="H27"/>
  <c r="F27"/>
  <c r="D29"/>
  <c r="J30"/>
  <c r="H30"/>
  <c r="I28"/>
  <c r="G32"/>
  <c r="I29"/>
  <c r="E28"/>
  <c r="H28"/>
  <c r="E30"/>
  <c r="E32"/>
  <c r="J27"/>
  <c r="G27"/>
  <c r="D32"/>
  <c r="J31"/>
  <c r="F28"/>
  <c r="F29"/>
  <c r="J28"/>
  <c r="E31"/>
  <c r="G28"/>
  <c r="H32"/>
  <c r="J29"/>
  <c r="I27"/>
  <c r="F31"/>
  <c r="I32"/>
  <c r="F32"/>
  <c r="N43" i="12"/>
  <c r="Q43"/>
  <c r="P44" l="1"/>
  <c r="M44"/>
  <c r="D35" i="4" a="1"/>
  <c r="H35" s="1"/>
  <c r="Q44" i="12"/>
  <c r="N44"/>
  <c r="P45" l="1"/>
  <c r="M45"/>
  <c r="F37" i="4"/>
  <c r="I40"/>
  <c r="F35"/>
  <c r="I38"/>
  <c r="D38"/>
  <c r="E36"/>
  <c r="D35"/>
  <c r="D39"/>
  <c r="G37"/>
  <c r="D36"/>
  <c r="F39"/>
  <c r="G38"/>
  <c r="E35"/>
  <c r="G36"/>
  <c r="H40"/>
  <c r="I36"/>
  <c r="E40"/>
  <c r="H39"/>
  <c r="E37"/>
  <c r="D37"/>
  <c r="D40"/>
  <c r="E38"/>
  <c r="H37"/>
  <c r="H36"/>
  <c r="H38"/>
  <c r="F40"/>
  <c r="G40"/>
  <c r="F38"/>
  <c r="G35"/>
  <c r="I39"/>
  <c r="E39"/>
  <c r="I37"/>
  <c r="F36"/>
  <c r="I35"/>
  <c r="G39"/>
  <c r="N45" i="12"/>
  <c r="Q45"/>
  <c r="P46" l="1"/>
  <c r="M46"/>
  <c r="D42" i="4" a="1"/>
  <c r="H42" s="1"/>
  <c r="Q46" i="12"/>
  <c r="N46"/>
  <c r="D43" i="4" l="1"/>
  <c r="F45"/>
  <c r="F42"/>
  <c r="H45"/>
  <c r="G42"/>
  <c r="G45"/>
  <c r="I42"/>
  <c r="F47"/>
  <c r="I46"/>
  <c r="E43"/>
  <c r="E44"/>
  <c r="D44"/>
  <c r="E42"/>
  <c r="H46"/>
  <c r="G44"/>
  <c r="E47"/>
  <c r="I44"/>
  <c r="H43"/>
  <c r="E46"/>
  <c r="D47"/>
  <c r="G43"/>
  <c r="I43"/>
  <c r="H44"/>
  <c r="H47"/>
  <c r="I47"/>
  <c r="D46"/>
  <c r="D42"/>
  <c r="G46"/>
  <c r="F44"/>
  <c r="F46"/>
  <c r="D45"/>
  <c r="E45"/>
  <c r="F43"/>
  <c r="G47"/>
  <c r="I45"/>
  <c r="CG30" i="1" l="1"/>
  <c r="DB30"/>
  <c r="CS30"/>
  <c r="CI30"/>
  <c r="CQ30"/>
  <c r="CU30"/>
  <c r="CW30"/>
  <c r="CF30"/>
  <c r="CT30"/>
  <c r="CL30"/>
  <c r="DC30"/>
  <c r="CX30"/>
  <c r="CK30"/>
  <c r="CO30"/>
  <c r="DA30"/>
  <c r="CH30"/>
  <c r="CY30"/>
  <c r="CR30"/>
  <c r="CM30"/>
  <c r="CN30"/>
  <c r="CV30"/>
  <c r="DF30"/>
  <c r="DE30"/>
  <c r="CZ30"/>
  <c r="CJ30"/>
  <c r="CP30"/>
  <c r="DD30"/>
  <c r="CP32" l="1"/>
  <c r="CP37" s="1"/>
  <c r="CK32"/>
  <c r="CK37" s="1"/>
  <c r="CF32"/>
  <c r="CF37" s="1"/>
  <c r="CS32"/>
  <c r="CS37" s="1"/>
  <c r="CQ32"/>
  <c r="CQ37" s="1"/>
  <c r="DC32"/>
  <c r="DC37" s="1"/>
  <c r="CW32"/>
  <c r="CW37" s="1"/>
  <c r="CL32"/>
  <c r="CL37" s="1"/>
  <c r="CZ32"/>
  <c r="CZ37" s="1"/>
  <c r="CM32"/>
  <c r="CM37" s="1"/>
  <c r="CY32"/>
  <c r="CY37" s="1"/>
  <c r="CX32"/>
  <c r="CX37" s="1"/>
  <c r="CJ32"/>
  <c r="CJ37" s="1"/>
  <c r="CN32"/>
  <c r="CN37" s="1"/>
  <c r="DA32"/>
  <c r="DA37" s="1"/>
  <c r="K7" i="4" s="1"/>
  <c r="K19" s="1"/>
  <c r="CO32" i="1"/>
  <c r="CO37" s="1"/>
  <c r="CV32"/>
  <c r="CV37" s="1"/>
  <c r="K8" i="4" s="1"/>
  <c r="K20" s="1"/>
  <c r="DE32" i="1"/>
  <c r="DE37" s="1"/>
  <c r="K9" i="4" s="1"/>
  <c r="K21" s="1"/>
  <c r="CT32" i="1"/>
  <c r="CT37" s="1"/>
  <c r="CH32"/>
  <c r="CH37" s="1"/>
  <c r="K12" i="4" s="1"/>
  <c r="K24" s="1"/>
  <c r="CU32" i="1"/>
  <c r="CU37" s="1"/>
  <c r="CR32"/>
  <c r="CR37" s="1"/>
  <c r="K10" i="4" s="1"/>
  <c r="K22" s="1"/>
  <c r="DD32" i="1"/>
  <c r="DD37" s="1"/>
  <c r="K11" i="4" s="1"/>
  <c r="K23" s="1"/>
  <c r="CG32" i="1"/>
  <c r="CG37" s="1"/>
  <c r="DB32"/>
  <c r="DB37" s="1"/>
  <c r="CI32"/>
  <c r="CI37" s="1"/>
  <c r="DF32"/>
  <c r="DF37" s="1"/>
  <c r="K6" i="4" s="1"/>
  <c r="K18" s="1"/>
  <c r="K42" l="1" a="1"/>
  <c r="K44" s="1"/>
  <c r="CQ47" i="1" s="1"/>
  <c r="K43" i="4" l="1"/>
  <c r="CQ46" i="1" s="1"/>
  <c r="K45" i="4"/>
  <c r="CQ48" i="1" s="1"/>
  <c r="K42" i="4"/>
  <c r="CQ45" i="1" s="1"/>
  <c r="K46" i="4"/>
  <c r="CQ49" i="1" s="1"/>
  <c r="K47" i="4"/>
  <c r="CQ50" i="1" s="1"/>
  <c r="CH36" l="1"/>
  <c r="CL36"/>
  <c r="CP36"/>
  <c r="CT36"/>
  <c r="CX36"/>
  <c r="DB36"/>
  <c r="DF36"/>
  <c r="CN36"/>
  <c r="CV36"/>
  <c r="CZ36"/>
  <c r="DD36"/>
  <c r="CF36"/>
  <c r="CI36"/>
  <c r="CM36"/>
  <c r="CQ36"/>
  <c r="CU36"/>
  <c r="CY36"/>
  <c r="DC36"/>
  <c r="CG36"/>
  <c r="CR36"/>
  <c r="CK36"/>
  <c r="CO36"/>
  <c r="CS36"/>
  <c r="CW36"/>
  <c r="DA36"/>
  <c r="DE36"/>
  <c r="CJ36"/>
  <c r="CM49" l="1"/>
  <c r="CN49" s="1"/>
  <c r="CM51"/>
  <c r="CN51" s="1"/>
  <c r="CM50"/>
  <c r="CN50" s="1"/>
  <c r="CM47"/>
  <c r="CN47" s="1"/>
  <c r="CM46"/>
  <c r="CN46" s="1"/>
  <c r="CM48"/>
  <c r="CN48" s="1"/>
  <c r="CM45"/>
  <c r="CN45" s="1"/>
  <c r="CN53" l="1"/>
  <c r="D2" i="4" s="1"/>
  <c r="CC12" i="1" l="1"/>
  <c r="CC11"/>
  <c r="CC9"/>
  <c r="CE16" s="1"/>
  <c r="BE91" i="14" l="1"/>
</calcChain>
</file>

<file path=xl/connections.xml><?xml version="1.0" encoding="utf-8"?>
<connections xmlns="http://schemas.openxmlformats.org/spreadsheetml/2006/main">
  <connection id="1" name="ranks" type="6" refreshedVersion="3" background="1" saveData="1">
    <textPr codePage="437" sourceFile="D:\C++ Files\jacobi_eig\jacobi_eig\ranks.csv">
      <textFields>
        <textField/>
      </textFields>
    </textPr>
  </connection>
</connections>
</file>

<file path=xl/sharedStrings.xml><?xml version="1.0" encoding="utf-8"?>
<sst xmlns="http://schemas.openxmlformats.org/spreadsheetml/2006/main" count="2092" uniqueCount="569">
  <si>
    <t>POS</t>
  </si>
  <si>
    <t>AGI</t>
  </si>
  <si>
    <t>BAL</t>
  </si>
  <si>
    <t>SPD</t>
  </si>
  <si>
    <t>STA</t>
  </si>
  <si>
    <t>STR</t>
  </si>
  <si>
    <t>AGG</t>
  </si>
  <si>
    <t>ANT</t>
  </si>
  <si>
    <t>BRA</t>
  </si>
  <si>
    <t>CRE</t>
  </si>
  <si>
    <t>DET</t>
  </si>
  <si>
    <t>FLA</t>
  </si>
  <si>
    <t>INF</t>
  </si>
  <si>
    <t>TEA</t>
  </si>
  <si>
    <t>WOR</t>
  </si>
  <si>
    <t>CHE</t>
  </si>
  <si>
    <t>DEF</t>
  </si>
  <si>
    <t>DEK</t>
  </si>
  <si>
    <t>FAC</t>
  </si>
  <si>
    <t>HIT</t>
  </si>
  <si>
    <t>GTO</t>
  </si>
  <si>
    <t>PAS</t>
  </si>
  <si>
    <t>POK</t>
  </si>
  <si>
    <t>SLA</t>
  </si>
  <si>
    <t>STI</t>
  </si>
  <si>
    <t>WRI</t>
  </si>
  <si>
    <t>Name</t>
  </si>
  <si>
    <t>BDAY</t>
  </si>
  <si>
    <t>ACC</t>
  </si>
  <si>
    <t>RW</t>
  </si>
  <si>
    <t>Bellamy</t>
  </si>
  <si>
    <t>AGE</t>
  </si>
  <si>
    <t>Dorsey</t>
  </si>
  <si>
    <t>LW</t>
  </si>
  <si>
    <t>Gorman</t>
  </si>
  <si>
    <t>C</t>
  </si>
  <si>
    <t>W</t>
  </si>
  <si>
    <t>Rundgren</t>
  </si>
  <si>
    <t>Haag</t>
  </si>
  <si>
    <t>Kerr</t>
  </si>
  <si>
    <t>Burt</t>
  </si>
  <si>
    <t>Ograjensek</t>
  </si>
  <si>
    <t>Rielly</t>
  </si>
  <si>
    <t>Effinger</t>
  </si>
  <si>
    <t>Florian</t>
  </si>
  <si>
    <t>O'Connor</t>
  </si>
  <si>
    <t>Marcos</t>
  </si>
  <si>
    <t>Lennstrom</t>
  </si>
  <si>
    <t>Vodolazhkis</t>
  </si>
  <si>
    <t>Dickson</t>
  </si>
  <si>
    <t>Schnelle</t>
  </si>
  <si>
    <t>Kral</t>
  </si>
  <si>
    <t>Spicer</t>
  </si>
  <si>
    <t>Holtzmann</t>
  </si>
  <si>
    <t>Karpov</t>
  </si>
  <si>
    <t>Gajda</t>
  </si>
  <si>
    <t>Butcher</t>
  </si>
  <si>
    <t>Gould</t>
  </si>
  <si>
    <t>Jelitto</t>
  </si>
  <si>
    <t>Lippincott</t>
  </si>
  <si>
    <t>Sekerka</t>
  </si>
  <si>
    <t>Claesson</t>
  </si>
  <si>
    <t>Heffner</t>
  </si>
  <si>
    <t>McNamara</t>
  </si>
  <si>
    <t>Swallow</t>
  </si>
  <si>
    <t>Lappalalnen</t>
  </si>
  <si>
    <t>Kassian</t>
  </si>
  <si>
    <t>Tanaka</t>
  </si>
  <si>
    <t>Vialle</t>
  </si>
  <si>
    <t>Galkin</t>
  </si>
  <si>
    <t>de Kastrozza</t>
  </si>
  <si>
    <t>Boily</t>
  </si>
  <si>
    <t>Hill</t>
  </si>
  <si>
    <t>Hudon</t>
  </si>
  <si>
    <t>Rohan</t>
  </si>
  <si>
    <t>Skarica</t>
  </si>
  <si>
    <t>Pattyn</t>
  </si>
  <si>
    <t>Anderson</t>
  </si>
  <si>
    <t>Breton</t>
  </si>
  <si>
    <t>Oscarsson</t>
  </si>
  <si>
    <t>Ternelius</t>
  </si>
  <si>
    <t>Duncan</t>
  </si>
  <si>
    <t>Soucy</t>
  </si>
  <si>
    <t>Wyatt</t>
  </si>
  <si>
    <t>Richardson</t>
  </si>
  <si>
    <t>Melcynchuck</t>
  </si>
  <si>
    <t>Volkov</t>
  </si>
  <si>
    <t>Sofillas</t>
  </si>
  <si>
    <t>Young</t>
  </si>
  <si>
    <t>M. Bartos</t>
  </si>
  <si>
    <t>Daccord</t>
  </si>
  <si>
    <t>Jakobsson</t>
  </si>
  <si>
    <t>Perroton</t>
  </si>
  <si>
    <t>Berdnikov</t>
  </si>
  <si>
    <t>Kolarik</t>
  </si>
  <si>
    <t>Pearson</t>
  </si>
  <si>
    <t>Greeley</t>
  </si>
  <si>
    <t>Cooper</t>
  </si>
  <si>
    <t>Eggenberger</t>
  </si>
  <si>
    <t>King</t>
  </si>
  <si>
    <t>Lecours</t>
  </si>
  <si>
    <t>Watson</t>
  </si>
  <si>
    <t>Dicaire</t>
  </si>
  <si>
    <t>Ellingson</t>
  </si>
  <si>
    <t>Hunt</t>
  </si>
  <si>
    <t>Javanainen</t>
  </si>
  <si>
    <t>Pope</t>
  </si>
  <si>
    <t>Romano</t>
  </si>
  <si>
    <t>Thompson</t>
  </si>
  <si>
    <t>Allison</t>
  </si>
  <si>
    <t>Chause</t>
  </si>
  <si>
    <t>Eddy</t>
  </si>
  <si>
    <t>Eriksson</t>
  </si>
  <si>
    <t>Gordon</t>
  </si>
  <si>
    <t>Weeks</t>
  </si>
  <si>
    <t>Peacock</t>
  </si>
  <si>
    <t>Saari</t>
  </si>
  <si>
    <t>Butler</t>
  </si>
  <si>
    <t>Mikus</t>
  </si>
  <si>
    <t>Patrick</t>
  </si>
  <si>
    <t>Robinson</t>
  </si>
  <si>
    <t>Tabet</t>
  </si>
  <si>
    <t>Antonini</t>
  </si>
  <si>
    <t>Edblom</t>
  </si>
  <si>
    <t>Knapp</t>
  </si>
  <si>
    <t>Morley</t>
  </si>
  <si>
    <t>Turcotte</t>
  </si>
  <si>
    <t>Davidson</t>
  </si>
  <si>
    <t>Dufournet</t>
  </si>
  <si>
    <t>Robichaud</t>
  </si>
  <si>
    <t>Meuller</t>
  </si>
  <si>
    <t>Ptashuk</t>
  </si>
  <si>
    <t>Calvert</t>
  </si>
  <si>
    <t>Hogue</t>
  </si>
  <si>
    <t>Luce</t>
  </si>
  <si>
    <t>McMaster</t>
  </si>
  <si>
    <t>Bengtsson</t>
  </si>
  <si>
    <t>Hartman</t>
  </si>
  <si>
    <t>Legzda</t>
  </si>
  <si>
    <t>St-Cyr</t>
  </si>
  <si>
    <t>Hyman</t>
  </si>
  <si>
    <t>Romfors</t>
  </si>
  <si>
    <t>Sestito</t>
  </si>
  <si>
    <t>Suominen</t>
  </si>
  <si>
    <t>Hassan</t>
  </si>
  <si>
    <t>Hietanen</t>
  </si>
  <si>
    <t>Klausen</t>
  </si>
  <si>
    <t>Poudrier</t>
  </si>
  <si>
    <t>Scott</t>
  </si>
  <si>
    <t>Welsh</t>
  </si>
  <si>
    <t>Green</t>
  </si>
  <si>
    <t>Jormakka</t>
  </si>
  <si>
    <t>Makin</t>
  </si>
  <si>
    <t>Smith</t>
  </si>
  <si>
    <t>O'Leary</t>
  </si>
  <si>
    <t>Thell</t>
  </si>
  <si>
    <t>Wittliff</t>
  </si>
  <si>
    <t>Broukal</t>
  </si>
  <si>
    <t>Harper</t>
  </si>
  <si>
    <t>Kastelic</t>
  </si>
  <si>
    <t>Stephen</t>
  </si>
  <si>
    <t>Back</t>
  </si>
  <si>
    <t>Hjalmarsson</t>
  </si>
  <si>
    <t>Cote</t>
  </si>
  <si>
    <t>Mika</t>
  </si>
  <si>
    <t>Nonikov</t>
  </si>
  <si>
    <t xml:space="preserve">Beaucage </t>
  </si>
  <si>
    <t>Franklin</t>
  </si>
  <si>
    <t>Joncas</t>
  </si>
  <si>
    <t>Jones</t>
  </si>
  <si>
    <t>Taylor</t>
  </si>
  <si>
    <t>Arlfl</t>
  </si>
  <si>
    <t>Bausinger</t>
  </si>
  <si>
    <t>Madsen</t>
  </si>
  <si>
    <t>Matula</t>
  </si>
  <si>
    <t>Tormanen</t>
  </si>
  <si>
    <t>Archambault</t>
  </si>
  <si>
    <t>Cey</t>
  </si>
  <si>
    <t>Kawai</t>
  </si>
  <si>
    <t>Miller</t>
  </si>
  <si>
    <t>Richards</t>
  </si>
  <si>
    <t>Seeler</t>
  </si>
  <si>
    <t>Niku</t>
  </si>
  <si>
    <t>Yang</t>
  </si>
  <si>
    <t>Lacasse</t>
  </si>
  <si>
    <t>Lepine</t>
  </si>
  <si>
    <t>Matteau</t>
  </si>
  <si>
    <t>Robertson</t>
  </si>
  <si>
    <t>Rome</t>
  </si>
  <si>
    <t>Benker</t>
  </si>
  <si>
    <t>Brazeau</t>
  </si>
  <si>
    <t>Collins</t>
  </si>
  <si>
    <t>MacLaurin</t>
  </si>
  <si>
    <t>Valasek</t>
  </si>
  <si>
    <t>Cook</t>
  </si>
  <si>
    <t>Nikitin</t>
  </si>
  <si>
    <t>Switzer</t>
  </si>
  <si>
    <t>Wozniewski</t>
  </si>
  <si>
    <t>Esposito</t>
  </si>
  <si>
    <t>Laliberte</t>
  </si>
  <si>
    <t>Regan</t>
  </si>
  <si>
    <t>Bedard</t>
  </si>
  <si>
    <t>Martin</t>
  </si>
  <si>
    <t>Stromberg</t>
  </si>
  <si>
    <t>Brodin</t>
  </si>
  <si>
    <t>Mikkola</t>
  </si>
  <si>
    <t>Labreche</t>
  </si>
  <si>
    <t>Ochoa</t>
  </si>
  <si>
    <t>Boqvist</t>
  </si>
  <si>
    <t>Lafontaine</t>
  </si>
  <si>
    <t>Hanson</t>
  </si>
  <si>
    <t>Pryor</t>
  </si>
  <si>
    <t>Fernandel</t>
  </si>
  <si>
    <t>Pard</t>
  </si>
  <si>
    <t>Olivier</t>
  </si>
  <si>
    <t>Steen</t>
  </si>
  <si>
    <t>Bensmiller</t>
  </si>
  <si>
    <t>MacIsaac</t>
  </si>
  <si>
    <t>Stefanski</t>
  </si>
  <si>
    <t>Mille</t>
  </si>
  <si>
    <t>PLAYER</t>
  </si>
  <si>
    <t>PHYSICAL</t>
  </si>
  <si>
    <t>MENTAL</t>
  </si>
  <si>
    <t>TECHNICAL</t>
  </si>
  <si>
    <t>RNK</t>
  </si>
  <si>
    <t>FEATURES</t>
  </si>
  <si>
    <t>Johnson</t>
  </si>
  <si>
    <t>Atkinson</t>
  </si>
  <si>
    <t>Karlsson</t>
  </si>
  <si>
    <t>Gibson</t>
  </si>
  <si>
    <t>Gavis</t>
  </si>
  <si>
    <t>Nickels</t>
  </si>
  <si>
    <t>Karlsson. E</t>
  </si>
  <si>
    <t>Hunt. E</t>
  </si>
  <si>
    <t>Ramsay</t>
  </si>
  <si>
    <t>Zonov</t>
  </si>
  <si>
    <t>XMIN</t>
  </si>
  <si>
    <t>XMAX</t>
  </si>
  <si>
    <t>X</t>
  </si>
  <si>
    <t>Y</t>
  </si>
  <si>
    <t>YMIN</t>
  </si>
  <si>
    <t>YMAX</t>
  </si>
  <si>
    <t>INI 1</t>
  </si>
  <si>
    <t>ITERATION #1</t>
  </si>
  <si>
    <t>OUT</t>
  </si>
  <si>
    <t>Shott</t>
  </si>
  <si>
    <t>Simpson</t>
  </si>
  <si>
    <t>ITERATION #2</t>
  </si>
  <si>
    <t>INI 2</t>
  </si>
  <si>
    <t>INI 3</t>
  </si>
  <si>
    <t>ITERATION #3</t>
  </si>
  <si>
    <t>INI 4</t>
  </si>
  <si>
    <t>ITERATION #4</t>
  </si>
  <si>
    <t>MEAN</t>
  </si>
  <si>
    <t>STD</t>
  </si>
  <si>
    <t>Cunningham</t>
  </si>
  <si>
    <t>Samson</t>
  </si>
  <si>
    <t>POPULATION</t>
  </si>
  <si>
    <t>MED</t>
  </si>
  <si>
    <t>SKW</t>
  </si>
  <si>
    <t>KRT</t>
  </si>
  <si>
    <t>J</t>
  </si>
  <si>
    <t>PARAMETERS</t>
  </si>
  <si>
    <t>F</t>
  </si>
  <si>
    <t>VAR</t>
  </si>
  <si>
    <t>T</t>
  </si>
  <si>
    <t>ndf =</t>
  </si>
  <si>
    <t xml:space="preserve">AVG = </t>
  </si>
  <si>
    <t>VAR =</t>
  </si>
  <si>
    <t>kdf =</t>
  </si>
  <si>
    <t>STD =</t>
  </si>
  <si>
    <t>B</t>
  </si>
  <si>
    <t>RANK</t>
  </si>
  <si>
    <t>Hunter</t>
  </si>
  <si>
    <t>Ganly</t>
  </si>
  <si>
    <t>Kavanagh</t>
  </si>
  <si>
    <t>Connor</t>
  </si>
  <si>
    <t>(5x1)</t>
  </si>
  <si>
    <t>WEIGHTS</t>
  </si>
  <si>
    <t>Begin</t>
  </si>
  <si>
    <t>Boe</t>
  </si>
  <si>
    <t>Berger</t>
  </si>
  <si>
    <t>Desrochers</t>
  </si>
  <si>
    <t>Leipsic</t>
  </si>
  <si>
    <t>Poulin</t>
  </si>
  <si>
    <t>Jones. J</t>
  </si>
  <si>
    <t>Hollowell</t>
  </si>
  <si>
    <t>Bjork</t>
  </si>
  <si>
    <t>Henderson</t>
  </si>
  <si>
    <t>Johnson. T</t>
  </si>
  <si>
    <t>Molin</t>
  </si>
  <si>
    <t>Downey. N</t>
  </si>
  <si>
    <t>Kolb. E</t>
  </si>
  <si>
    <t>Franzen. K</t>
  </si>
  <si>
    <t>McCormick</t>
  </si>
  <si>
    <t>Selin</t>
  </si>
  <si>
    <t>A</t>
  </si>
  <si>
    <t>Polodna</t>
  </si>
  <si>
    <t>Lazure</t>
  </si>
  <si>
    <t>Haloschan</t>
  </si>
  <si>
    <t>Y calc</t>
  </si>
  <si>
    <t>Y est</t>
  </si>
  <si>
    <t>Goudie</t>
  </si>
  <si>
    <t>Popowich</t>
  </si>
  <si>
    <t>Melynchuck</t>
  </si>
  <si>
    <t>Plourde</t>
  </si>
  <si>
    <t>Dragonjac</t>
  </si>
  <si>
    <t>Chiodo</t>
  </si>
  <si>
    <t>6x6</t>
  </si>
  <si>
    <t>Wright</t>
  </si>
  <si>
    <t>Bernier</t>
  </si>
  <si>
    <t>Charvat</t>
  </si>
  <si>
    <t>Bostrom</t>
  </si>
  <si>
    <t>Taari</t>
  </si>
  <si>
    <t>McLaren</t>
  </si>
  <si>
    <t>Flanagan</t>
  </si>
  <si>
    <t>Fredriksson</t>
  </si>
  <si>
    <t>Q3</t>
  </si>
  <si>
    <t>Petermann</t>
  </si>
  <si>
    <t>Wagar</t>
  </si>
  <si>
    <t>CORR</t>
  </si>
  <si>
    <t>NAME</t>
  </si>
  <si>
    <t>Irvine</t>
  </si>
  <si>
    <t>Boork</t>
  </si>
  <si>
    <t>Piroutek</t>
  </si>
  <si>
    <t>Hults</t>
  </si>
  <si>
    <t>Rajala</t>
  </si>
  <si>
    <t>Nygren</t>
  </si>
  <si>
    <t>Walker</t>
  </si>
  <si>
    <t>Kaberg</t>
  </si>
  <si>
    <t>Mallette</t>
  </si>
  <si>
    <t>Gogolev</t>
  </si>
  <si>
    <t>Fernholm</t>
  </si>
  <si>
    <t>Craig</t>
  </si>
  <si>
    <t>Vachon</t>
  </si>
  <si>
    <t>Henderson. L</t>
  </si>
  <si>
    <t>Blackwater</t>
  </si>
  <si>
    <t>Hamonic</t>
  </si>
  <si>
    <t>Williams</t>
  </si>
  <si>
    <t>Veitch</t>
  </si>
  <si>
    <t>Coffman</t>
  </si>
  <si>
    <t>Wyman</t>
  </si>
  <si>
    <t>Legare</t>
  </si>
  <si>
    <t>Stafford</t>
  </si>
  <si>
    <t>Thibeault</t>
  </si>
  <si>
    <t>Lalonde</t>
  </si>
  <si>
    <t>McWilliams</t>
  </si>
  <si>
    <t>Godbout</t>
  </si>
  <si>
    <t>Canzanello</t>
  </si>
  <si>
    <t>Jarvinen</t>
  </si>
  <si>
    <t>Coric</t>
  </si>
  <si>
    <t>Popov</t>
  </si>
  <si>
    <t>Saviels</t>
  </si>
  <si>
    <t>Jakubowski</t>
  </si>
  <si>
    <t>Guillemette</t>
  </si>
  <si>
    <t>Brannare</t>
  </si>
  <si>
    <t>Butcher. M</t>
  </si>
  <si>
    <t>McDade</t>
  </si>
  <si>
    <t>Ryoma</t>
  </si>
  <si>
    <t>SCORE</t>
  </si>
  <si>
    <t>Dwyer</t>
  </si>
  <si>
    <t xml:space="preserve">E = </t>
  </si>
  <si>
    <t>diff.sq</t>
  </si>
  <si>
    <t>Frediksson</t>
  </si>
  <si>
    <t>Postnikov</t>
  </si>
  <si>
    <t>E</t>
  </si>
  <si>
    <t>Romeo</t>
  </si>
  <si>
    <t>Nyyssonen</t>
  </si>
  <si>
    <t>Paradis</t>
  </si>
  <si>
    <t>Vijanen</t>
  </si>
  <si>
    <t>Jacques</t>
  </si>
  <si>
    <t>Sinclair</t>
  </si>
  <si>
    <t>INI 5</t>
  </si>
  <si>
    <t>Klima</t>
  </si>
  <si>
    <t>Bjorkman</t>
  </si>
  <si>
    <t>Kohtala</t>
  </si>
  <si>
    <t>Dupre</t>
  </si>
  <si>
    <t>Marchuk</t>
  </si>
  <si>
    <t>Roach</t>
  </si>
  <si>
    <t>Crotty</t>
  </si>
  <si>
    <t>MODE</t>
  </si>
  <si>
    <t>Bergevin</t>
  </si>
  <si>
    <t>Breton. J</t>
  </si>
  <si>
    <t>Darzins</t>
  </si>
  <si>
    <t>Powers</t>
  </si>
  <si>
    <t>Davydov</t>
  </si>
  <si>
    <t>Franzen</t>
  </si>
  <si>
    <t>XY</t>
  </si>
  <si>
    <t>XZ</t>
  </si>
  <si>
    <t>YZ</t>
  </si>
  <si>
    <t>X2</t>
  </si>
  <si>
    <t>Sundvall</t>
  </si>
  <si>
    <t>R</t>
  </si>
  <si>
    <t>χ²</t>
  </si>
  <si>
    <t xml:space="preserve">RANK </t>
  </si>
  <si>
    <t>Kennedy</t>
  </si>
  <si>
    <t>Watt</t>
  </si>
  <si>
    <t>Payette</t>
  </si>
  <si>
    <t>McLaughlin</t>
  </si>
  <si>
    <t>Ward</t>
  </si>
  <si>
    <t>Mazurek</t>
  </si>
  <si>
    <t>Randell</t>
  </si>
  <si>
    <t>Fields</t>
  </si>
  <si>
    <t>Laperriere</t>
  </si>
  <si>
    <t>Herringer</t>
  </si>
  <si>
    <t>Moynihan</t>
  </si>
  <si>
    <t>Parent</t>
  </si>
  <si>
    <t>Lord</t>
  </si>
  <si>
    <t>Braun</t>
  </si>
  <si>
    <t>Vokey</t>
  </si>
  <si>
    <t>Busch</t>
  </si>
  <si>
    <t>O'Had</t>
  </si>
  <si>
    <t>Musatov</t>
  </si>
  <si>
    <t>Sato</t>
  </si>
  <si>
    <t>Belov</t>
  </si>
  <si>
    <t>O'Brien</t>
  </si>
  <si>
    <t>Miettinen</t>
  </si>
  <si>
    <t>C #1</t>
  </si>
  <si>
    <t>C #2</t>
  </si>
  <si>
    <t>C #3</t>
  </si>
  <si>
    <t>C #4</t>
  </si>
  <si>
    <t>C #5</t>
  </si>
  <si>
    <t>C #6</t>
  </si>
  <si>
    <t>C #7</t>
  </si>
  <si>
    <t>M</t>
  </si>
  <si>
    <t>CLUSTER 1</t>
  </si>
  <si>
    <t>CLUSTER 2</t>
  </si>
  <si>
    <t>CLUSTER 3</t>
  </si>
  <si>
    <t>CLUSTER 4</t>
  </si>
  <si>
    <t>CLUSTER 5</t>
  </si>
  <si>
    <t>CLUSTER 6</t>
  </si>
  <si>
    <t>CLUSTER 7</t>
  </si>
  <si>
    <t>Wallace</t>
  </si>
  <si>
    <t>Schneider</t>
  </si>
  <si>
    <t>Cameron</t>
  </si>
  <si>
    <t>Ermatinger</t>
  </si>
  <si>
    <t>Lewis</t>
  </si>
  <si>
    <t>Forsberg</t>
  </si>
  <si>
    <t>Berkstresser</t>
  </si>
  <si>
    <t>Hartman. B</t>
  </si>
  <si>
    <t>Schejbal</t>
  </si>
  <si>
    <t>Mazzoleni</t>
  </si>
  <si>
    <t>Owens</t>
  </si>
  <si>
    <t>Henegar</t>
  </si>
  <si>
    <t>SD</t>
  </si>
  <si>
    <t>Kainulainen</t>
  </si>
  <si>
    <t>Alexeyev</t>
  </si>
  <si>
    <t>Berg</t>
  </si>
  <si>
    <t>Leppanen</t>
  </si>
  <si>
    <t>Shvalev</t>
  </si>
  <si>
    <t>Brownschidle</t>
  </si>
  <si>
    <t>Foster</t>
  </si>
  <si>
    <t>Lantz</t>
  </si>
  <si>
    <t>Bellows</t>
  </si>
  <si>
    <t>Francoeur</t>
  </si>
  <si>
    <t>Granstrom</t>
  </si>
  <si>
    <t>Boivin</t>
  </si>
  <si>
    <t>Buda</t>
  </si>
  <si>
    <t>COST</t>
  </si>
  <si>
    <t xml:space="preserve">COST </t>
  </si>
  <si>
    <t>n</t>
  </si>
  <si>
    <t>Cowie</t>
  </si>
  <si>
    <t>Kelly</t>
  </si>
  <si>
    <t>Beck</t>
  </si>
  <si>
    <t>Bourcier</t>
  </si>
  <si>
    <t>Carroll</t>
  </si>
  <si>
    <t>Allen</t>
  </si>
  <si>
    <t>Frider</t>
  </si>
  <si>
    <t>Teravainen</t>
  </si>
  <si>
    <t>Timmins</t>
  </si>
  <si>
    <t>Makeyev</t>
  </si>
  <si>
    <t>Wilson</t>
  </si>
  <si>
    <t>Prochazka</t>
  </si>
  <si>
    <t>Schutz</t>
  </si>
  <si>
    <t xml:space="preserve">max = </t>
  </si>
  <si>
    <t>C1</t>
  </si>
  <si>
    <t>C2</t>
  </si>
  <si>
    <t>C3</t>
  </si>
  <si>
    <t>C4</t>
  </si>
  <si>
    <t>C5</t>
  </si>
  <si>
    <t>C6</t>
  </si>
  <si>
    <t>C7</t>
  </si>
  <si>
    <t>LOWER</t>
  </si>
  <si>
    <t>UPPER</t>
  </si>
  <si>
    <t>INITIALIZED</t>
  </si>
  <si>
    <t>Filppula</t>
  </si>
  <si>
    <t>Golyshev</t>
  </si>
  <si>
    <t>Armstrong</t>
  </si>
  <si>
    <t>Lacroix-Courville</t>
  </si>
  <si>
    <t>Behal</t>
  </si>
  <si>
    <t>Q1</t>
  </si>
  <si>
    <t>Driscoll</t>
  </si>
  <si>
    <t>Howe</t>
  </si>
  <si>
    <t>Sayapin</t>
  </si>
  <si>
    <t>Zalewski</t>
  </si>
  <si>
    <t>Dean</t>
  </si>
  <si>
    <t>Reinbergs</t>
  </si>
  <si>
    <t>Manista</t>
  </si>
  <si>
    <t>Youso</t>
  </si>
  <si>
    <t>Saukko</t>
  </si>
  <si>
    <t>Hollweg</t>
  </si>
  <si>
    <t>RD</t>
  </si>
  <si>
    <t>LD</t>
  </si>
  <si>
    <t>Pouliot</t>
  </si>
  <si>
    <t>Maki</t>
  </si>
  <si>
    <t>Gronqvist</t>
  </si>
  <si>
    <t>Han</t>
  </si>
  <si>
    <t>Rangegger</t>
  </si>
  <si>
    <t>Laroche</t>
  </si>
  <si>
    <t>Corbeth</t>
  </si>
  <si>
    <t>Ryan</t>
  </si>
  <si>
    <t>Czarnik</t>
  </si>
  <si>
    <t>Starkov</t>
  </si>
  <si>
    <t>Moon</t>
  </si>
  <si>
    <t>Lindsay</t>
  </si>
  <si>
    <t>Jarosz</t>
  </si>
  <si>
    <t>Lundstrom</t>
  </si>
  <si>
    <t>Case</t>
  </si>
  <si>
    <t>Santala</t>
  </si>
  <si>
    <t>Biega</t>
  </si>
  <si>
    <t>Fortin</t>
  </si>
  <si>
    <t>Bonnett</t>
  </si>
  <si>
    <t>Spurr</t>
  </si>
  <si>
    <t>Cooke</t>
  </si>
  <si>
    <t>Lindahl</t>
  </si>
  <si>
    <t>Kelley</t>
  </si>
  <si>
    <t>Grillo</t>
  </si>
  <si>
    <t>Jensen</t>
  </si>
  <si>
    <t>MacDonald</t>
  </si>
  <si>
    <t>Median</t>
  </si>
  <si>
    <t>Mode</t>
  </si>
  <si>
    <t>Mad</t>
  </si>
  <si>
    <t>VARIANCE</t>
  </si>
  <si>
    <t>AVERAGE</t>
  </si>
  <si>
    <t>N</t>
  </si>
  <si>
    <t>r</t>
  </si>
  <si>
    <t>MacKenzie</t>
  </si>
  <si>
    <t>Baryshev</t>
  </si>
  <si>
    <t>Curry</t>
  </si>
  <si>
    <t>Wroclawski</t>
  </si>
  <si>
    <t>RAND</t>
  </si>
  <si>
    <t>RAND GEN</t>
  </si>
  <si>
    <t>LIM RANK</t>
  </si>
  <si>
    <t>Mendl</t>
  </si>
  <si>
    <t>Sedlacek</t>
  </si>
  <si>
    <t>WRI/SLA+GTO+DEF+ANT/CRE</t>
  </si>
  <si>
    <t>A:</t>
  </si>
  <si>
    <t>B:</t>
  </si>
  <si>
    <t>C:</t>
  </si>
  <si>
    <t>D:</t>
  </si>
  <si>
    <t>D</t>
  </si>
  <si>
    <t>STI/BAL+HIT+AGG+STA/AGI</t>
  </si>
  <si>
    <t>SPD/ACC+(DEK/STI+PAS)+FLA</t>
  </si>
  <si>
    <t>FIN</t>
  </si>
  <si>
    <t>PWR</t>
  </si>
  <si>
    <t>POS/CHE+POK+[WOR/TEA+BRA]</t>
  </si>
  <si>
    <t>DEF/GTO</t>
  </si>
  <si>
    <t>HIT/POS</t>
  </si>
  <si>
    <t>DET/ANT</t>
  </si>
  <si>
    <t>PAS/SLA</t>
  </si>
  <si>
    <t>SPD/STI</t>
  </si>
  <si>
    <t>STA/CHE</t>
  </si>
  <si>
    <t>SPC</t>
  </si>
  <si>
    <t>G</t>
  </si>
  <si>
    <t>C/E/D</t>
  </si>
  <si>
    <t>A/G</t>
  </si>
  <si>
    <t>D_CORR</t>
  </si>
  <si>
    <t xml:space="preserve"> </t>
  </si>
  <si>
    <t>Mellanby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</si>
</sst>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0.0000"/>
    <numFmt numFmtId="166" formatCode="0.00000"/>
    <numFmt numFmtId="167" formatCode="0.0%"/>
    <numFmt numFmtId="168" formatCode="0.000000000000"/>
  </numFmts>
  <fonts count="25">
    <font>
      <sz val="11"/>
      <color theme="1"/>
      <name val="Calibri"/>
      <family val="2"/>
      <scheme val="minor"/>
    </font>
    <font>
      <sz val="10"/>
      <color theme="1"/>
      <name val="Courier"/>
      <family val="3"/>
    </font>
    <font>
      <sz val="10"/>
      <color rgb="FFFFFF00"/>
      <name val="Courier"/>
      <family val="3"/>
    </font>
    <font>
      <sz val="9.5"/>
      <color theme="1"/>
      <name val="Courier"/>
      <family val="3"/>
    </font>
    <font>
      <sz val="9.5"/>
      <color theme="1"/>
      <name val="Courier"/>
      <family val="3"/>
    </font>
    <font>
      <b/>
      <sz val="9.5"/>
      <color theme="1"/>
      <name val="Courier"/>
      <family val="3"/>
    </font>
    <font>
      <sz val="9.5"/>
      <color rgb="FFFFFF00"/>
      <name val="Calibri"/>
      <family val="2"/>
      <scheme val="minor"/>
    </font>
    <font>
      <sz val="9.5"/>
      <color rgb="FF666699"/>
      <name val="Courier"/>
      <family val="3"/>
    </font>
    <font>
      <sz val="11"/>
      <color rgb="FFFFFF00"/>
      <name val="Calibri"/>
      <family val="2"/>
      <scheme val="minor"/>
    </font>
    <font>
      <sz val="11"/>
      <color rgb="FF666699"/>
      <name val="Calibri"/>
      <family val="2"/>
      <scheme val="minor"/>
    </font>
    <font>
      <sz val="9.5"/>
      <color theme="1"/>
      <name val="Calibri"/>
      <family val="2"/>
      <scheme val="minor"/>
    </font>
    <font>
      <sz val="9.5"/>
      <name val="Calibri"/>
      <family val="2"/>
      <scheme val="minor"/>
    </font>
    <font>
      <b/>
      <sz val="9.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Inconsolata"/>
      <family val="3"/>
    </font>
    <font>
      <sz val="8"/>
      <color theme="1"/>
      <name val="Inconsolata"/>
      <family val="3"/>
    </font>
    <font>
      <b/>
      <sz val="10"/>
      <color theme="1"/>
      <name val="Inconsolata"/>
      <family val="3"/>
    </font>
    <font>
      <sz val="8"/>
      <color rgb="FFFFFF00"/>
      <name val="Inconsolata"/>
      <family val="3"/>
    </font>
    <font>
      <sz val="9.5"/>
      <color theme="1"/>
      <name val="Inconsolata"/>
      <family val="3"/>
    </font>
    <font>
      <b/>
      <sz val="11"/>
      <color theme="1"/>
      <name val="Inconsolata"/>
      <family val="3"/>
    </font>
    <font>
      <b/>
      <sz val="9.5"/>
      <color theme="1"/>
      <name val="Inconsolata"/>
      <family val="3"/>
    </font>
    <font>
      <sz val="10"/>
      <color rgb="FFFFFF00"/>
      <name val="Inconsolata"/>
      <family val="3"/>
    </font>
    <font>
      <sz val="9.5"/>
      <color rgb="FFFFFF00"/>
      <name val="Inconsolata"/>
      <family val="3"/>
    </font>
    <font>
      <sz val="10"/>
      <name val="Inconsolata"/>
      <family val="3"/>
    </font>
    <font>
      <sz val="9.5"/>
      <color rgb="FF666699"/>
      <name val="Inconsolata"/>
      <family val="3"/>
    </font>
  </fonts>
  <fills count="7">
    <fill>
      <patternFill patternType="none"/>
    </fill>
    <fill>
      <patternFill patternType="gray125"/>
    </fill>
    <fill>
      <patternFill patternType="solid">
        <fgColor rgb="FF6666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77">
    <border>
      <left/>
      <right/>
      <top/>
      <bottom/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ck">
        <color auto="1"/>
      </bottom>
      <diagonal/>
    </border>
    <border>
      <left/>
      <right style="thick">
        <color indexed="64"/>
      </right>
      <top style="double">
        <color indexed="64"/>
      </top>
      <bottom style="thick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ck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ck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ck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01">
    <xf numFmtId="0" fontId="0" fillId="0" borderId="0" xfId="0"/>
    <xf numFmtId="164" fontId="4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/>
    </xf>
    <xf numFmtId="164" fontId="3" fillId="3" borderId="0" xfId="0" applyNumberFormat="1" applyFont="1" applyFill="1" applyAlignment="1">
      <alignment horizontal="center" vertical="center"/>
    </xf>
    <xf numFmtId="164" fontId="5" fillId="3" borderId="0" xfId="0" applyNumberFormat="1" applyFont="1" applyFill="1" applyBorder="1" applyAlignment="1">
      <alignment horizontal="center" vertical="center"/>
    </xf>
    <xf numFmtId="164" fontId="3" fillId="3" borderId="9" xfId="0" applyNumberFormat="1" applyFont="1" applyFill="1" applyBorder="1" applyAlignment="1">
      <alignment horizontal="center" vertical="center"/>
    </xf>
    <xf numFmtId="164" fontId="4" fillId="0" borderId="9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4" fillId="4" borderId="0" xfId="0" applyNumberFormat="1" applyFont="1" applyFill="1" applyAlignment="1">
      <alignment horizontal="center" vertical="center"/>
    </xf>
    <xf numFmtId="164" fontId="4" fillId="0" borderId="10" xfId="0" applyNumberFormat="1" applyFont="1" applyFill="1" applyBorder="1" applyAlignment="1">
      <alignment horizontal="center" vertical="center"/>
    </xf>
    <xf numFmtId="164" fontId="3" fillId="3" borderId="0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4" fillId="0" borderId="22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2" fontId="4" fillId="3" borderId="22" xfId="0" applyNumberFormat="1" applyFont="1" applyFill="1" applyBorder="1" applyAlignment="1">
      <alignment horizontal="center" vertical="center"/>
    </xf>
    <xf numFmtId="2" fontId="3" fillId="0" borderId="22" xfId="0" applyNumberFormat="1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2" borderId="25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8" fillId="2" borderId="25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2" fontId="0" fillId="0" borderId="32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8" fillId="2" borderId="21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3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3" borderId="32" xfId="0" applyNumberFormat="1" applyFont="1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2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2" fontId="0" fillId="0" borderId="36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8" fillId="2" borderId="3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2" fontId="0" fillId="0" borderId="37" xfId="0" applyNumberFormat="1" applyBorder="1" applyAlignment="1">
      <alignment horizontal="center"/>
    </xf>
    <xf numFmtId="0" fontId="9" fillId="5" borderId="37" xfId="0" applyFont="1" applyFill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38" xfId="0" applyBorder="1" applyAlignment="1">
      <alignment horizontal="center"/>
    </xf>
    <xf numFmtId="2" fontId="0" fillId="0" borderId="38" xfId="0" applyNumberForma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39" xfId="0" applyNumberFormat="1" applyBorder="1" applyAlignment="1">
      <alignment horizontal="center"/>
    </xf>
    <xf numFmtId="0" fontId="10" fillId="0" borderId="0" xfId="0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10" fillId="3" borderId="27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1" fontId="10" fillId="3" borderId="28" xfId="0" applyNumberFormat="1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" fontId="11" fillId="3" borderId="28" xfId="0" applyNumberFormat="1" applyFont="1" applyFill="1" applyBorder="1" applyAlignment="1">
      <alignment horizontal="center" vertical="center"/>
    </xf>
    <xf numFmtId="0" fontId="11" fillId="3" borderId="30" xfId="0" applyFont="1" applyFill="1" applyBorder="1" applyAlignment="1">
      <alignment horizontal="center" vertical="center"/>
    </xf>
    <xf numFmtId="0" fontId="11" fillId="3" borderId="29" xfId="0" applyFont="1" applyFill="1" applyBorder="1" applyAlignment="1">
      <alignment horizontal="center" vertical="center"/>
    </xf>
    <xf numFmtId="0" fontId="11" fillId="3" borderId="31" xfId="0" applyFont="1" applyFill="1" applyBorder="1" applyAlignment="1">
      <alignment horizontal="center" vertical="center"/>
    </xf>
    <xf numFmtId="0" fontId="11" fillId="3" borderId="29" xfId="0" applyFont="1" applyFill="1" applyBorder="1" applyAlignment="1" applyProtection="1">
      <alignment horizontal="center" vertical="center"/>
      <protection locked="0"/>
    </xf>
    <xf numFmtId="0" fontId="11" fillId="3" borderId="27" xfId="0" applyFont="1" applyFill="1" applyBorder="1" applyAlignment="1">
      <alignment horizontal="center" vertical="center"/>
    </xf>
    <xf numFmtId="14" fontId="10" fillId="3" borderId="28" xfId="0" applyNumberFormat="1" applyFont="1" applyFill="1" applyBorder="1" applyAlignment="1">
      <alignment horizontal="center" vertical="center"/>
    </xf>
    <xf numFmtId="0" fontId="10" fillId="3" borderId="30" xfId="0" applyNumberFormat="1" applyFont="1" applyFill="1" applyBorder="1" applyAlignment="1">
      <alignment horizontal="center" vertical="center"/>
    </xf>
    <xf numFmtId="0" fontId="10" fillId="3" borderId="29" xfId="0" applyNumberFormat="1" applyFont="1" applyFill="1" applyBorder="1" applyAlignment="1">
      <alignment horizontal="center" vertical="center"/>
    </xf>
    <xf numFmtId="0" fontId="10" fillId="3" borderId="31" xfId="0" applyNumberFormat="1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/>
    </xf>
    <xf numFmtId="0" fontId="11" fillId="3" borderId="41" xfId="0" applyFont="1" applyFill="1" applyBorder="1" applyAlignment="1">
      <alignment horizontal="center" vertical="center"/>
    </xf>
    <xf numFmtId="14" fontId="10" fillId="3" borderId="41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44" xfId="0" applyFont="1" applyFill="1" applyBorder="1" applyAlignment="1">
      <alignment horizontal="center" vertical="center"/>
    </xf>
    <xf numFmtId="1" fontId="10" fillId="3" borderId="44" xfId="0" applyNumberFormat="1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0" xfId="0" applyFont="1" applyFill="1" applyBorder="1" applyAlignment="1">
      <alignment horizontal="center" vertical="center"/>
    </xf>
    <xf numFmtId="0" fontId="10" fillId="3" borderId="46" xfId="0" applyFont="1" applyFill="1" applyBorder="1" applyAlignment="1">
      <alignment horizontal="center" vertical="center"/>
    </xf>
    <xf numFmtId="0" fontId="6" fillId="2" borderId="42" xfId="0" applyFont="1" applyFill="1" applyBorder="1" applyAlignment="1">
      <alignment horizontal="center"/>
    </xf>
    <xf numFmtId="0" fontId="6" fillId="2" borderId="42" xfId="0" applyFont="1" applyFill="1" applyBorder="1" applyAlignment="1">
      <alignment horizontal="center" vertical="center"/>
    </xf>
    <xf numFmtId="1" fontId="10" fillId="0" borderId="0" xfId="0" applyNumberFormat="1" applyFont="1" applyAlignment="1">
      <alignment horizontal="center"/>
    </xf>
    <xf numFmtId="0" fontId="12" fillId="0" borderId="47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52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0" fillId="0" borderId="42" xfId="0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8" fillId="2" borderId="54" xfId="0" applyFont="1" applyFill="1" applyBorder="1" applyAlignment="1">
      <alignment horizontal="center"/>
    </xf>
    <xf numFmtId="0" fontId="2" fillId="2" borderId="56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164" fontId="0" fillId="0" borderId="54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3" fillId="0" borderId="58" xfId="0" applyNumberFormat="1" applyFont="1" applyFill="1" applyBorder="1" applyAlignment="1">
      <alignment horizontal="center" vertical="center"/>
    </xf>
    <xf numFmtId="164" fontId="4" fillId="0" borderId="58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center" vertical="center"/>
    </xf>
    <xf numFmtId="0" fontId="13" fillId="0" borderId="0" xfId="0" applyFont="1" applyFill="1" applyAlignment="1">
      <alignment horizontal="center"/>
    </xf>
    <xf numFmtId="1" fontId="13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13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13" fillId="5" borderId="0" xfId="0" applyFont="1" applyFill="1" applyAlignment="1">
      <alignment horizontal="center"/>
    </xf>
    <xf numFmtId="0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0" fillId="5" borderId="0" xfId="0" applyNumberFormat="1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0" fillId="6" borderId="54" xfId="0" applyFont="1" applyFill="1" applyBorder="1" applyAlignment="1">
      <alignment horizontal="center"/>
    </xf>
    <xf numFmtId="0" fontId="0" fillId="6" borderId="58" xfId="0" applyFill="1" applyBorder="1" applyAlignment="1">
      <alignment horizontal="center"/>
    </xf>
    <xf numFmtId="0" fontId="1" fillId="6" borderId="58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6" borderId="40" xfId="0" applyFill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8" xfId="0" applyNumberFormat="1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0" fillId="3" borderId="58" xfId="0" applyNumberFormat="1" applyFont="1" applyFill="1" applyBorder="1" applyAlignment="1">
      <alignment horizontal="center"/>
    </xf>
    <xf numFmtId="0" fontId="0" fillId="0" borderId="54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14" fillId="3" borderId="0" xfId="0" applyNumberFormat="1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1" fontId="14" fillId="3" borderId="0" xfId="0" applyNumberFormat="1" applyFont="1" applyFill="1" applyBorder="1" applyAlignment="1">
      <alignment horizontal="center" vertical="center"/>
    </xf>
    <xf numFmtId="2" fontId="14" fillId="3" borderId="0" xfId="0" applyNumberFormat="1" applyFont="1" applyFill="1" applyBorder="1" applyAlignment="1">
      <alignment horizontal="center" vertical="center"/>
    </xf>
    <xf numFmtId="2" fontId="14" fillId="3" borderId="12" xfId="0" applyNumberFormat="1" applyFont="1" applyFill="1" applyBorder="1" applyAlignment="1">
      <alignment horizontal="center" vertical="center"/>
    </xf>
    <xf numFmtId="2" fontId="14" fillId="3" borderId="13" xfId="0" applyNumberFormat="1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 vertical="center"/>
    </xf>
    <xf numFmtId="2" fontId="15" fillId="3" borderId="13" xfId="0" applyNumberFormat="1" applyFont="1" applyFill="1" applyBorder="1" applyAlignment="1">
      <alignment horizontal="center" vertical="center"/>
    </xf>
    <xf numFmtId="0" fontId="15" fillId="3" borderId="13" xfId="0" applyNumberFormat="1" applyFont="1" applyFill="1" applyBorder="1" applyAlignment="1">
      <alignment horizontal="center" vertical="center"/>
    </xf>
    <xf numFmtId="0" fontId="14" fillId="3" borderId="14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7" fillId="2" borderId="32" xfId="0" applyFont="1" applyFill="1" applyBorder="1" applyAlignment="1">
      <alignment horizontal="center" vertical="center"/>
    </xf>
    <xf numFmtId="0" fontId="17" fillId="3" borderId="0" xfId="0" applyFont="1" applyFill="1" applyBorder="1" applyAlignment="1">
      <alignment horizontal="center" vertical="center"/>
    </xf>
    <xf numFmtId="0" fontId="18" fillId="3" borderId="0" xfId="0" applyFont="1" applyFill="1" applyBorder="1" applyAlignment="1">
      <alignment horizontal="center" vertical="center"/>
    </xf>
    <xf numFmtId="2" fontId="18" fillId="3" borderId="0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2" fontId="15" fillId="3" borderId="0" xfId="0" applyNumberFormat="1" applyFont="1" applyFill="1" applyBorder="1" applyAlignment="1">
      <alignment horizontal="center" vertical="center"/>
    </xf>
    <xf numFmtId="0" fontId="19" fillId="5" borderId="58" xfId="0" applyFont="1" applyFill="1" applyBorder="1" applyAlignment="1">
      <alignment horizontal="center" vertical="center"/>
    </xf>
    <xf numFmtId="0" fontId="20" fillId="5" borderId="58" xfId="0" applyFont="1" applyFill="1" applyBorder="1" applyAlignment="1">
      <alignment horizontal="center" vertical="center" wrapText="1"/>
    </xf>
    <xf numFmtId="0" fontId="15" fillId="3" borderId="32" xfId="0" applyFont="1" applyFill="1" applyBorder="1" applyAlignment="1" applyProtection="1">
      <alignment horizontal="center" vertical="center"/>
    </xf>
    <xf numFmtId="0" fontId="18" fillId="3" borderId="0" xfId="0" applyNumberFormat="1" applyFont="1" applyFill="1" applyBorder="1" applyAlignment="1">
      <alignment horizontal="center" vertical="center"/>
    </xf>
    <xf numFmtId="0" fontId="18" fillId="3" borderId="0" xfId="0" applyFont="1" applyFill="1" applyBorder="1" applyAlignment="1">
      <alignment vertical="center"/>
    </xf>
    <xf numFmtId="0" fontId="15" fillId="3" borderId="0" xfId="0" applyFont="1" applyFill="1" applyBorder="1" applyAlignment="1">
      <alignment vertical="center"/>
    </xf>
    <xf numFmtId="2" fontId="15" fillId="3" borderId="33" xfId="0" applyNumberFormat="1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14" fontId="21" fillId="2" borderId="3" xfId="0" applyNumberFormat="1" applyFont="1" applyFill="1" applyBorder="1" applyAlignment="1">
      <alignment horizontal="center" vertical="center"/>
    </xf>
    <xf numFmtId="1" fontId="21" fillId="2" borderId="3" xfId="0" applyNumberFormat="1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21" fillId="2" borderId="2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2" fontId="17" fillId="2" borderId="40" xfId="0" applyNumberFormat="1" applyFont="1" applyFill="1" applyBorder="1" applyAlignment="1">
      <alignment horizontal="center" vertical="center"/>
    </xf>
    <xf numFmtId="0" fontId="14" fillId="3" borderId="58" xfId="0" applyFont="1" applyFill="1" applyBorder="1" applyAlignment="1">
      <alignment horizontal="center" vertical="center"/>
    </xf>
    <xf numFmtId="0" fontId="15" fillId="3" borderId="58" xfId="0" applyFont="1" applyFill="1" applyBorder="1" applyAlignment="1">
      <alignment horizontal="center" vertical="center"/>
    </xf>
    <xf numFmtId="2" fontId="14" fillId="3" borderId="11" xfId="0" applyNumberFormat="1" applyFont="1" applyFill="1" applyBorder="1" applyAlignment="1">
      <alignment horizontal="center" vertical="center"/>
    </xf>
    <xf numFmtId="2" fontId="16" fillId="3" borderId="0" xfId="0" applyNumberFormat="1" applyFont="1" applyFill="1" applyBorder="1" applyAlignment="1">
      <alignment horizontal="center" vertical="center"/>
    </xf>
    <xf numFmtId="0" fontId="18" fillId="3" borderId="32" xfId="0" applyFont="1" applyFill="1" applyBorder="1" applyAlignment="1">
      <alignment horizontal="center" vertical="center"/>
    </xf>
    <xf numFmtId="0" fontId="22" fillId="2" borderId="54" xfId="0" applyFont="1" applyFill="1" applyBorder="1" applyAlignment="1">
      <alignment horizontal="center" vertical="center"/>
    </xf>
    <xf numFmtId="2" fontId="18" fillId="3" borderId="54" xfId="0" applyNumberFormat="1" applyFont="1" applyFill="1" applyBorder="1" applyAlignment="1">
      <alignment horizontal="center" vertical="center"/>
    </xf>
    <xf numFmtId="166" fontId="15" fillId="3" borderId="38" xfId="0" applyNumberFormat="1" applyFont="1" applyFill="1" applyBorder="1" applyAlignment="1">
      <alignment horizontal="center" vertical="center"/>
    </xf>
    <xf numFmtId="0" fontId="22" fillId="2" borderId="35" xfId="0" applyFont="1" applyFill="1" applyBorder="1" applyAlignment="1">
      <alignment horizontal="center" vertical="center"/>
    </xf>
    <xf numFmtId="164" fontId="18" fillId="3" borderId="54" xfId="0" applyNumberFormat="1" applyFont="1" applyFill="1" applyBorder="1" applyAlignment="1">
      <alignment horizontal="center" vertical="center"/>
    </xf>
    <xf numFmtId="166" fontId="18" fillId="3" borderId="0" xfId="0" applyNumberFormat="1" applyFont="1" applyFill="1" applyBorder="1" applyAlignment="1">
      <alignment horizontal="center" vertical="center"/>
    </xf>
    <xf numFmtId="164" fontId="15" fillId="3" borderId="0" xfId="0" applyNumberFormat="1" applyFont="1" applyFill="1" applyBorder="1" applyAlignment="1">
      <alignment horizontal="center" vertical="center"/>
    </xf>
    <xf numFmtId="0" fontId="21" fillId="2" borderId="21" xfId="0" applyFont="1" applyFill="1" applyBorder="1" applyAlignment="1">
      <alignment horizontal="center" vertical="center"/>
    </xf>
    <xf numFmtId="0" fontId="21" fillId="2" borderId="18" xfId="0" applyFont="1" applyFill="1" applyBorder="1" applyAlignment="1">
      <alignment horizontal="center" vertical="center"/>
    </xf>
    <xf numFmtId="0" fontId="18" fillId="3" borderId="21" xfId="0" applyFont="1" applyFill="1" applyBorder="1" applyAlignment="1">
      <alignment horizontal="center" vertical="center"/>
    </xf>
    <xf numFmtId="2" fontId="18" fillId="3" borderId="32" xfId="0" applyNumberFormat="1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18" fillId="3" borderId="54" xfId="0" applyNumberFormat="1" applyFont="1" applyFill="1" applyBorder="1" applyAlignment="1">
      <alignment horizontal="center" vertical="center"/>
    </xf>
    <xf numFmtId="0" fontId="15" fillId="3" borderId="54" xfId="0" applyNumberFormat="1" applyFont="1" applyFill="1" applyBorder="1" applyAlignment="1">
      <alignment horizontal="center" vertical="center"/>
    </xf>
    <xf numFmtId="164" fontId="14" fillId="3" borderId="5" xfId="0" applyNumberFormat="1" applyFont="1" applyFill="1" applyBorder="1" applyAlignment="1">
      <alignment horizontal="center" vertical="center"/>
    </xf>
    <xf numFmtId="1" fontId="15" fillId="3" borderId="0" xfId="0" applyNumberFormat="1" applyFont="1" applyFill="1" applyBorder="1" applyAlignment="1">
      <alignment horizontal="center" vertical="center"/>
    </xf>
    <xf numFmtId="0" fontId="22" fillId="2" borderId="19" xfId="0" applyFont="1" applyFill="1" applyBorder="1" applyAlignment="1">
      <alignment horizontal="center" vertical="center"/>
    </xf>
    <xf numFmtId="2" fontId="18" fillId="3" borderId="19" xfId="0" applyNumberFormat="1" applyFont="1" applyFill="1" applyBorder="1" applyAlignment="1">
      <alignment horizontal="center" vertical="center"/>
    </xf>
    <xf numFmtId="1" fontId="18" fillId="3" borderId="55" xfId="0" applyNumberFormat="1" applyFont="1" applyFill="1" applyBorder="1" applyAlignment="1">
      <alignment horizontal="center" vertical="center"/>
    </xf>
    <xf numFmtId="0" fontId="18" fillId="3" borderId="54" xfId="0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21" fillId="2" borderId="6" xfId="0" applyFont="1" applyFill="1" applyBorder="1" applyAlignment="1">
      <alignment horizontal="center" vertical="center"/>
    </xf>
    <xf numFmtId="2" fontId="15" fillId="3" borderId="6" xfId="0" applyNumberFormat="1" applyFont="1" applyFill="1" applyBorder="1" applyAlignment="1">
      <alignment horizontal="center" vertical="center"/>
    </xf>
    <xf numFmtId="2" fontId="18" fillId="3" borderId="6" xfId="0" applyNumberFormat="1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24" xfId="0" applyFont="1" applyFill="1" applyBorder="1" applyAlignment="1">
      <alignment horizontal="center" vertical="center"/>
    </xf>
    <xf numFmtId="164" fontId="18" fillId="3" borderId="6" xfId="0" applyNumberFormat="1" applyFont="1" applyFill="1" applyBorder="1" applyAlignment="1">
      <alignment horizontal="center" vertical="center"/>
    </xf>
    <xf numFmtId="165" fontId="18" fillId="3" borderId="6" xfId="0" applyNumberFormat="1" applyFont="1" applyFill="1" applyBorder="1" applyAlignment="1">
      <alignment horizontal="center" vertical="center"/>
    </xf>
    <xf numFmtId="165" fontId="18" fillId="3" borderId="17" xfId="0" applyNumberFormat="1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1" fontId="18" fillId="3" borderId="23" xfId="0" applyNumberFormat="1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2" fontId="18" fillId="3" borderId="17" xfId="0" applyNumberFormat="1" applyFont="1" applyFill="1" applyBorder="1" applyAlignment="1">
      <alignment horizontal="center" vertical="center"/>
    </xf>
    <xf numFmtId="164" fontId="18" fillId="3" borderId="17" xfId="0" applyNumberFormat="1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24" fillId="5" borderId="19" xfId="0" applyFont="1" applyFill="1" applyBorder="1" applyAlignment="1">
      <alignment horizontal="center" vertical="center"/>
    </xf>
    <xf numFmtId="165" fontId="18" fillId="3" borderId="0" xfId="0" applyNumberFormat="1" applyFont="1" applyFill="1" applyBorder="1" applyAlignment="1">
      <alignment horizontal="center" vertical="center"/>
    </xf>
    <xf numFmtId="0" fontId="18" fillId="3" borderId="22" xfId="0" applyFont="1" applyFill="1" applyBorder="1" applyAlignment="1">
      <alignment horizontal="center" vertical="center"/>
    </xf>
    <xf numFmtId="2" fontId="18" fillId="3" borderId="22" xfId="0" applyNumberFormat="1" applyFont="1" applyFill="1" applyBorder="1" applyAlignment="1">
      <alignment horizontal="center" vertical="center"/>
    </xf>
    <xf numFmtId="165" fontId="15" fillId="3" borderId="23" xfId="0" applyNumberFormat="1" applyFont="1" applyFill="1" applyBorder="1" applyAlignment="1">
      <alignment horizontal="center" vertical="center"/>
    </xf>
    <xf numFmtId="0" fontId="18" fillId="3" borderId="22" xfId="0" applyNumberFormat="1" applyFont="1" applyFill="1" applyBorder="1" applyAlignment="1">
      <alignment horizontal="center" vertical="center"/>
    </xf>
    <xf numFmtId="165" fontId="18" fillId="0" borderId="9" xfId="0" applyNumberFormat="1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14" fillId="5" borderId="58" xfId="0" applyFont="1" applyFill="1" applyBorder="1" applyAlignment="1">
      <alignment horizontal="center" vertical="center"/>
    </xf>
    <xf numFmtId="164" fontId="14" fillId="3" borderId="24" xfId="0" applyNumberFormat="1" applyFont="1" applyFill="1" applyBorder="1" applyAlignment="1">
      <alignment horizontal="center" vertical="center"/>
    </xf>
    <xf numFmtId="2" fontId="15" fillId="3" borderId="38" xfId="0" applyNumberFormat="1" applyFont="1" applyFill="1" applyBorder="1" applyAlignment="1">
      <alignment horizontal="center" vertical="center"/>
    </xf>
    <xf numFmtId="2" fontId="14" fillId="3" borderId="15" xfId="0" applyNumberFormat="1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 vertical="center"/>
    </xf>
    <xf numFmtId="0" fontId="14" fillId="3" borderId="59" xfId="0" applyFont="1" applyFill="1" applyBorder="1" applyAlignment="1">
      <alignment horizontal="center" vertical="center"/>
    </xf>
    <xf numFmtId="0" fontId="14" fillId="3" borderId="60" xfId="0" applyFont="1" applyFill="1" applyBorder="1" applyAlignment="1">
      <alignment horizontal="center" vertical="center"/>
    </xf>
    <xf numFmtId="14" fontId="14" fillId="3" borderId="60" xfId="0" applyNumberFormat="1" applyFont="1" applyFill="1" applyBorder="1" applyAlignment="1">
      <alignment horizontal="center" vertical="center"/>
    </xf>
    <xf numFmtId="1" fontId="14" fillId="3" borderId="60" xfId="0" applyNumberFormat="1" applyFont="1" applyFill="1" applyBorder="1" applyAlignment="1">
      <alignment horizontal="center" vertical="center"/>
    </xf>
    <xf numFmtId="0" fontId="14" fillId="3" borderId="61" xfId="0" applyFont="1" applyFill="1" applyBorder="1" applyAlignment="1">
      <alignment horizontal="center" vertical="center"/>
    </xf>
    <xf numFmtId="0" fontId="14" fillId="3" borderId="62" xfId="0" applyFont="1" applyFill="1" applyBorder="1" applyAlignment="1">
      <alignment horizontal="center" vertical="center"/>
    </xf>
    <xf numFmtId="14" fontId="14" fillId="3" borderId="62" xfId="0" applyNumberFormat="1" applyFont="1" applyFill="1" applyBorder="1" applyAlignment="1">
      <alignment horizontal="center" vertical="center"/>
    </xf>
    <xf numFmtId="1" fontId="14" fillId="3" borderId="62" xfId="0" applyNumberFormat="1" applyFont="1" applyFill="1" applyBorder="1" applyAlignment="1">
      <alignment horizontal="center" vertical="center"/>
    </xf>
    <xf numFmtId="0" fontId="23" fillId="3" borderId="62" xfId="0" applyFont="1" applyFill="1" applyBorder="1" applyAlignment="1">
      <alignment horizontal="center" vertical="center"/>
    </xf>
    <xf numFmtId="14" fontId="23" fillId="3" borderId="62" xfId="0" applyNumberFormat="1" applyFont="1" applyFill="1" applyBorder="1" applyAlignment="1">
      <alignment horizontal="center" vertical="center"/>
    </xf>
    <xf numFmtId="1" fontId="23" fillId="3" borderId="62" xfId="0" applyNumberFormat="1" applyFont="1" applyFill="1" applyBorder="1" applyAlignment="1">
      <alignment horizontal="center" vertical="center"/>
    </xf>
    <xf numFmtId="0" fontId="23" fillId="3" borderId="61" xfId="0" applyFont="1" applyFill="1" applyBorder="1" applyAlignment="1">
      <alignment horizontal="center" vertical="center"/>
    </xf>
    <xf numFmtId="0" fontId="14" fillId="3" borderId="63" xfId="0" applyFont="1" applyFill="1" applyBorder="1" applyAlignment="1">
      <alignment horizontal="center" vertical="center"/>
    </xf>
    <xf numFmtId="0" fontId="14" fillId="3" borderId="64" xfId="0" applyFont="1" applyFill="1" applyBorder="1" applyAlignment="1">
      <alignment horizontal="center" vertical="center"/>
    </xf>
    <xf numFmtId="14" fontId="14" fillId="3" borderId="64" xfId="0" applyNumberFormat="1" applyFont="1" applyFill="1" applyBorder="1" applyAlignment="1">
      <alignment horizontal="center" vertical="center"/>
    </xf>
    <xf numFmtId="1" fontId="14" fillId="3" borderId="64" xfId="0" applyNumberFormat="1" applyFont="1" applyFill="1" applyBorder="1" applyAlignment="1">
      <alignment horizontal="center" vertical="center"/>
    </xf>
    <xf numFmtId="0" fontId="14" fillId="3" borderId="65" xfId="0" applyFont="1" applyFill="1" applyBorder="1" applyAlignment="1">
      <alignment horizontal="center" vertical="center"/>
    </xf>
    <xf numFmtId="0" fontId="23" fillId="3" borderId="65" xfId="0" applyFont="1" applyFill="1" applyBorder="1" applyAlignment="1">
      <alignment horizontal="center" vertical="center"/>
    </xf>
    <xf numFmtId="0" fontId="23" fillId="3" borderId="65" xfId="0" applyFont="1" applyFill="1" applyBorder="1" applyAlignment="1" applyProtection="1">
      <alignment horizontal="center" vertical="center"/>
      <protection locked="0"/>
    </xf>
    <xf numFmtId="0" fontId="14" fillId="3" borderId="65" xfId="0" applyNumberFormat="1" applyFont="1" applyFill="1" applyBorder="1" applyAlignment="1">
      <alignment horizontal="center" vertical="center"/>
    </xf>
    <xf numFmtId="0" fontId="14" fillId="3" borderId="66" xfId="0" applyFont="1" applyFill="1" applyBorder="1" applyAlignment="1">
      <alignment horizontal="center" vertical="center"/>
    </xf>
    <xf numFmtId="0" fontId="14" fillId="3" borderId="67" xfId="0" applyFont="1" applyFill="1" applyBorder="1" applyAlignment="1">
      <alignment horizontal="center" vertical="center"/>
    </xf>
    <xf numFmtId="0" fontId="14" fillId="3" borderId="68" xfId="0" applyFont="1" applyFill="1" applyBorder="1" applyAlignment="1">
      <alignment horizontal="center" vertical="center"/>
    </xf>
    <xf numFmtId="0" fontId="23" fillId="3" borderId="68" xfId="0" applyFont="1" applyFill="1" applyBorder="1" applyAlignment="1">
      <alignment horizontal="center" vertical="center"/>
    </xf>
    <xf numFmtId="0" fontId="14" fillId="3" borderId="68" xfId="0" applyNumberFormat="1" applyFont="1" applyFill="1" applyBorder="1" applyAlignment="1">
      <alignment horizontal="center" vertical="center"/>
    </xf>
    <xf numFmtId="0" fontId="14" fillId="3" borderId="69" xfId="0" applyFont="1" applyFill="1" applyBorder="1" applyAlignment="1">
      <alignment horizontal="center" vertical="center"/>
    </xf>
    <xf numFmtId="0" fontId="14" fillId="3" borderId="70" xfId="0" applyFont="1" applyFill="1" applyBorder="1" applyAlignment="1">
      <alignment horizontal="center" vertical="center"/>
    </xf>
    <xf numFmtId="0" fontId="21" fillId="2" borderId="65" xfId="0" applyNumberFormat="1" applyFont="1" applyFill="1" applyBorder="1" applyAlignment="1">
      <alignment horizontal="center" vertical="center"/>
    </xf>
    <xf numFmtId="164" fontId="14" fillId="3" borderId="65" xfId="0" applyNumberFormat="1" applyFont="1" applyFill="1" applyBorder="1" applyAlignment="1">
      <alignment horizontal="center" vertical="center"/>
    </xf>
    <xf numFmtId="2" fontId="14" fillId="3" borderId="65" xfId="0" applyNumberFormat="1" applyFont="1" applyFill="1" applyBorder="1" applyAlignment="1">
      <alignment horizontal="center" vertical="center"/>
    </xf>
    <xf numFmtId="2" fontId="15" fillId="3" borderId="65" xfId="0" applyNumberFormat="1" applyFont="1" applyFill="1" applyBorder="1" applyAlignment="1">
      <alignment horizontal="center" vertical="center"/>
    </xf>
    <xf numFmtId="0" fontId="21" fillId="2" borderId="71" xfId="0" applyNumberFormat="1" applyFont="1" applyFill="1" applyBorder="1" applyAlignment="1">
      <alignment horizontal="center" vertical="center"/>
    </xf>
    <xf numFmtId="164" fontId="14" fillId="3" borderId="71" xfId="0" applyNumberFormat="1" applyFont="1" applyFill="1" applyBorder="1" applyAlignment="1">
      <alignment horizontal="center" vertical="center"/>
    </xf>
    <xf numFmtId="2" fontId="14" fillId="3" borderId="71" xfId="0" applyNumberFormat="1" applyFont="1" applyFill="1" applyBorder="1" applyAlignment="1">
      <alignment horizontal="center" vertical="center"/>
    </xf>
    <xf numFmtId="2" fontId="15" fillId="3" borderId="71" xfId="0" applyNumberFormat="1" applyFont="1" applyFill="1" applyBorder="1" applyAlignment="1">
      <alignment horizontal="center" vertical="center"/>
    </xf>
    <xf numFmtId="2" fontId="15" fillId="3" borderId="72" xfId="0" applyNumberFormat="1" applyFont="1" applyFill="1" applyBorder="1" applyAlignment="1">
      <alignment horizontal="center" vertical="center"/>
    </xf>
    <xf numFmtId="2" fontId="15" fillId="3" borderId="70" xfId="0" applyNumberFormat="1" applyFont="1" applyFill="1" applyBorder="1" applyAlignment="1">
      <alignment horizontal="center" vertical="center"/>
    </xf>
    <xf numFmtId="0" fontId="21" fillId="2" borderId="75" xfId="0" applyNumberFormat="1" applyFont="1" applyFill="1" applyBorder="1" applyAlignment="1">
      <alignment horizontal="center" vertical="center"/>
    </xf>
    <xf numFmtId="0" fontId="14" fillId="3" borderId="75" xfId="0" applyNumberFormat="1" applyFont="1" applyFill="1" applyBorder="1" applyAlignment="1">
      <alignment horizontal="center" vertical="center"/>
    </xf>
    <xf numFmtId="0" fontId="15" fillId="3" borderId="75" xfId="0" applyNumberFormat="1" applyFont="1" applyFill="1" applyBorder="1" applyAlignment="1">
      <alignment horizontal="center" vertical="center"/>
    </xf>
    <xf numFmtId="0" fontId="15" fillId="3" borderId="76" xfId="0" applyNumberFormat="1" applyFont="1" applyFill="1" applyBorder="1" applyAlignment="1">
      <alignment horizontal="center" vertical="center"/>
    </xf>
    <xf numFmtId="2" fontId="14" fillId="3" borderId="72" xfId="0" applyNumberFormat="1" applyFont="1" applyFill="1" applyBorder="1" applyAlignment="1">
      <alignment horizontal="center" vertical="center"/>
    </xf>
    <xf numFmtId="2" fontId="14" fillId="3" borderId="70" xfId="0" applyNumberFormat="1" applyFont="1" applyFill="1" applyBorder="1" applyAlignment="1">
      <alignment horizontal="center" vertical="center"/>
    </xf>
    <xf numFmtId="168" fontId="15" fillId="3" borderId="0" xfId="0" applyNumberFormat="1" applyFont="1" applyFill="1" applyBorder="1" applyAlignment="1">
      <alignment horizontal="center" vertical="center"/>
    </xf>
    <xf numFmtId="0" fontId="14" fillId="3" borderId="74" xfId="0" applyFont="1" applyFill="1" applyBorder="1" applyAlignment="1">
      <alignment horizontal="center" vertical="center"/>
    </xf>
    <xf numFmtId="0" fontId="14" fillId="3" borderId="75" xfId="0" applyFont="1" applyFill="1" applyBorder="1" applyAlignment="1">
      <alignment horizontal="center" vertical="center"/>
    </xf>
    <xf numFmtId="0" fontId="23" fillId="3" borderId="75" xfId="0" applyFont="1" applyFill="1" applyBorder="1" applyAlignment="1">
      <alignment horizontal="center" vertical="center"/>
    </xf>
    <xf numFmtId="0" fontId="14" fillId="3" borderId="76" xfId="0" applyFont="1" applyFill="1" applyBorder="1" applyAlignment="1">
      <alignment horizontal="center" vertical="center"/>
    </xf>
    <xf numFmtId="2" fontId="21" fillId="2" borderId="65" xfId="0" applyNumberFormat="1" applyFont="1" applyFill="1" applyBorder="1" applyAlignment="1">
      <alignment horizontal="center" vertical="center"/>
    </xf>
    <xf numFmtId="2" fontId="21" fillId="2" borderId="75" xfId="0" applyNumberFormat="1" applyFont="1" applyFill="1" applyBorder="1" applyAlignment="1">
      <alignment horizontal="center" vertical="center"/>
    </xf>
    <xf numFmtId="2" fontId="14" fillId="3" borderId="75" xfId="0" applyNumberFormat="1" applyFont="1" applyFill="1" applyBorder="1" applyAlignment="1">
      <alignment horizontal="center" vertical="center"/>
    </xf>
    <xf numFmtId="2" fontId="14" fillId="3" borderId="76" xfId="0" applyNumberFormat="1" applyFont="1" applyFill="1" applyBorder="1" applyAlignment="1">
      <alignment horizontal="center" vertical="center"/>
    </xf>
    <xf numFmtId="2" fontId="21" fillId="2" borderId="71" xfId="0" applyNumberFormat="1" applyFont="1" applyFill="1" applyBorder="1" applyAlignment="1">
      <alignment horizontal="center" vertical="center"/>
    </xf>
    <xf numFmtId="0" fontId="21" fillId="2" borderId="11" xfId="0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73" xfId="0" applyNumberFormat="1" applyFont="1" applyFill="1" applyBorder="1" applyAlignment="1">
      <alignment horizontal="center" vertical="center"/>
    </xf>
    <xf numFmtId="0" fontId="21" fillId="2" borderId="67" xfId="0" applyNumberFormat="1" applyFont="1" applyFill="1" applyBorder="1" applyAlignment="1">
      <alignment horizontal="center" vertical="center"/>
    </xf>
    <xf numFmtId="0" fontId="21" fillId="2" borderId="74" xfId="0" applyNumberFormat="1" applyFont="1" applyFill="1" applyBorder="1" applyAlignment="1">
      <alignment horizontal="center" vertical="center"/>
    </xf>
    <xf numFmtId="0" fontId="21" fillId="2" borderId="11" xfId="0" applyFont="1" applyFill="1" applyBorder="1" applyAlignment="1">
      <alignment horizontal="center" vertical="center"/>
    </xf>
    <xf numFmtId="0" fontId="18" fillId="3" borderId="0" xfId="0" applyFont="1" applyFill="1" applyBorder="1" applyAlignment="1">
      <alignment horizontal="center" vertical="center" textRotation="90"/>
    </xf>
    <xf numFmtId="2" fontId="21" fillId="2" borderId="73" xfId="0" applyNumberFormat="1" applyFont="1" applyFill="1" applyBorder="1" applyAlignment="1">
      <alignment horizontal="center" vertical="center"/>
    </xf>
    <xf numFmtId="2" fontId="21" fillId="2" borderId="67" xfId="0" applyNumberFormat="1" applyFont="1" applyFill="1" applyBorder="1" applyAlignment="1">
      <alignment horizontal="center" vertical="center"/>
    </xf>
    <xf numFmtId="2" fontId="21" fillId="2" borderId="74" xfId="0" applyNumberFormat="1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/>
    </xf>
    <xf numFmtId="0" fontId="8" fillId="2" borderId="18" xfId="0" applyFont="1" applyFill="1" applyBorder="1" applyAlignment="1">
      <alignment horizontal="center"/>
    </xf>
    <xf numFmtId="0" fontId="8" fillId="2" borderId="34" xfId="0" applyFont="1" applyFill="1" applyBorder="1" applyAlignment="1">
      <alignment horizontal="center"/>
    </xf>
    <xf numFmtId="14" fontId="6" fillId="2" borderId="42" xfId="0" applyNumberFormat="1" applyFont="1" applyFill="1" applyBorder="1" applyAlignment="1">
      <alignment horizontal="center" vertical="center"/>
    </xf>
    <xf numFmtId="0" fontId="6" fillId="2" borderId="42" xfId="0" applyFont="1" applyFill="1" applyBorder="1" applyAlignment="1">
      <alignment horizontal="center" vertical="center"/>
    </xf>
  </cellXfs>
  <cellStyles count="1">
    <cellStyle name="Normal" xfId="0" builtinId="0"/>
  </cellStyles>
  <dxfs count="42">
    <dxf>
      <fill>
        <patternFill patternType="solid">
          <fgColor auto="1"/>
          <bgColor rgb="FFFF9999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rgb="FF96FF32"/>
          </stop>
          <stop position="1">
            <color rgb="FF96FF32"/>
          </stop>
        </gradientFill>
      </fill>
    </dxf>
    <dxf>
      <fill>
        <gradientFill type="path" left="0.5" right="0.5" top="0.5" bottom="0.5">
          <stop position="0">
            <color rgb="FF66FFFF"/>
          </stop>
          <stop position="1">
            <color rgb="FF66FFFF"/>
          </stop>
        </gradientFill>
      </fill>
    </dxf>
    <dxf>
      <fill>
        <gradientFill type="path" left="0.5" right="0.5" top="0.5" bottom="0.5">
          <stop position="0">
            <color rgb="FFFFCCFF"/>
          </stop>
          <stop position="1">
            <color rgb="FFFFCCFF"/>
          </stop>
        </gradientFill>
      </fill>
    </dxf>
    <dxf>
      <fill>
        <patternFill>
          <bgColor rgb="FFFFC000"/>
        </patternFill>
      </fill>
    </dxf>
    <dxf>
      <font>
        <color theme="1" tint="0.14996795556505021"/>
      </font>
      <fill>
        <patternFill>
          <bgColor rgb="FFE03A1E"/>
        </patternFill>
      </fill>
    </dxf>
    <dxf>
      <fill>
        <patternFill patternType="solid">
          <fgColor auto="1"/>
          <bgColor rgb="FFFF9999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rgb="FF96FF32"/>
          </stop>
          <stop position="1">
            <color rgb="FF96FF32"/>
          </stop>
        </gradientFill>
      </fill>
    </dxf>
    <dxf>
      <fill>
        <gradientFill type="path" left="0.5" right="0.5" top="0.5" bottom="0.5">
          <stop position="0">
            <color rgb="FF66FFFF"/>
          </stop>
          <stop position="1">
            <color rgb="FF66FFFF"/>
          </stop>
        </gradientFill>
      </fill>
    </dxf>
    <dxf>
      <fill>
        <gradientFill type="path" left="0.5" right="0.5" top="0.5" bottom="0.5">
          <stop position="0">
            <color rgb="FFFFCCFF"/>
          </stop>
          <stop position="1">
            <color rgb="FFFFCCFF"/>
          </stop>
        </gradientFill>
      </fill>
    </dxf>
    <dxf>
      <fill>
        <patternFill>
          <bgColor rgb="FFFFC000"/>
        </patternFill>
      </fill>
    </dxf>
    <dxf>
      <font>
        <color theme="1" tint="0.14996795556505021"/>
      </font>
      <fill>
        <patternFill>
          <bgColor rgb="FFE03A1E"/>
        </patternFill>
      </fill>
    </dxf>
    <dxf>
      <fill>
        <patternFill patternType="solid">
          <fgColor auto="1"/>
          <bgColor rgb="FFFF9999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rgb="FF96FF32"/>
          </stop>
          <stop position="1">
            <color rgb="FF96FF32"/>
          </stop>
        </gradientFill>
      </fill>
    </dxf>
    <dxf>
      <fill>
        <gradientFill type="path" left="0.5" right="0.5" top="0.5" bottom="0.5">
          <stop position="0">
            <color rgb="FF66FFFF"/>
          </stop>
          <stop position="1">
            <color rgb="FF66FFFF"/>
          </stop>
        </gradientFill>
      </fill>
    </dxf>
    <dxf>
      <fill>
        <gradientFill type="path" left="0.5" right="0.5" top="0.5" bottom="0.5">
          <stop position="0">
            <color rgb="FFFFCCFF"/>
          </stop>
          <stop position="1">
            <color rgb="FFFFCCFF"/>
          </stop>
        </gradientFill>
      </fill>
    </dxf>
    <dxf>
      <fill>
        <patternFill>
          <bgColor rgb="FFFFC000"/>
        </patternFill>
      </fill>
    </dxf>
    <dxf>
      <font>
        <color theme="1" tint="0.14996795556505021"/>
      </font>
      <fill>
        <patternFill>
          <bgColor rgb="FFE03A1E"/>
        </patternFill>
      </fill>
    </dxf>
    <dxf>
      <fill>
        <patternFill patternType="solid">
          <fgColor auto="1"/>
          <bgColor rgb="FFFF9999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rgb="FF96FF32"/>
          </stop>
          <stop position="1">
            <color rgb="FF96FF32"/>
          </stop>
        </gradientFill>
      </fill>
    </dxf>
    <dxf>
      <fill>
        <gradientFill type="path" left="0.5" right="0.5" top="0.5" bottom="0.5">
          <stop position="0">
            <color rgb="FF66FFFF"/>
          </stop>
          <stop position="1">
            <color rgb="FF66FFFF"/>
          </stop>
        </gradientFill>
      </fill>
    </dxf>
    <dxf>
      <fill>
        <gradientFill type="path" left="0.5" right="0.5" top="0.5" bottom="0.5">
          <stop position="0">
            <color rgb="FFFFCCFF"/>
          </stop>
          <stop position="1">
            <color rgb="FFFFCCFF"/>
          </stop>
        </gradientFill>
      </fill>
    </dxf>
    <dxf>
      <fill>
        <patternFill>
          <bgColor rgb="FFFFC000"/>
        </patternFill>
      </fill>
    </dxf>
    <dxf>
      <font>
        <color theme="1" tint="0.14996795556505021"/>
      </font>
      <fill>
        <patternFill>
          <bgColor rgb="FFE03A1E"/>
        </patternFill>
      </fill>
    </dxf>
    <dxf>
      <fill>
        <patternFill patternType="solid">
          <fgColor auto="1"/>
          <bgColor rgb="FFFF9999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rgb="FF96FF32"/>
          </stop>
          <stop position="1">
            <color rgb="FF96FF32"/>
          </stop>
        </gradientFill>
      </fill>
    </dxf>
    <dxf>
      <fill>
        <gradientFill type="path" left="0.5" right="0.5" top="0.5" bottom="0.5">
          <stop position="0">
            <color rgb="FF66FFFF"/>
          </stop>
          <stop position="1">
            <color rgb="FF66FFFF"/>
          </stop>
        </gradientFill>
      </fill>
    </dxf>
    <dxf>
      <fill>
        <gradientFill type="path" left="0.5" right="0.5" top="0.5" bottom="0.5">
          <stop position="0">
            <color rgb="FFFFCCFF"/>
          </stop>
          <stop position="1">
            <color rgb="FFFFCCFF"/>
          </stop>
        </gradientFill>
      </fill>
    </dxf>
    <dxf>
      <fill>
        <patternFill>
          <bgColor rgb="FFFFC000"/>
        </patternFill>
      </fill>
    </dxf>
    <dxf>
      <font>
        <color theme="1" tint="0.14996795556505021"/>
      </font>
      <fill>
        <patternFill>
          <bgColor rgb="FFE03A1E"/>
        </patternFill>
      </fill>
    </dxf>
    <dxf>
      <fill>
        <patternFill patternType="solid">
          <fgColor auto="1"/>
          <bgColor rgb="FFFF9999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rgb="FF96FF32"/>
          </stop>
          <stop position="1">
            <color rgb="FF96FF32"/>
          </stop>
        </gradientFill>
      </fill>
    </dxf>
    <dxf>
      <fill>
        <gradientFill type="path" left="0.5" right="0.5" top="0.5" bottom="0.5">
          <stop position="0">
            <color rgb="FF66FFFF"/>
          </stop>
          <stop position="1">
            <color rgb="FF66FFFF"/>
          </stop>
        </gradientFill>
      </fill>
    </dxf>
    <dxf>
      <fill>
        <gradientFill type="path" left="0.5" right="0.5" top="0.5" bottom="0.5">
          <stop position="0">
            <color rgb="FFFFCCFF"/>
          </stop>
          <stop position="1">
            <color rgb="FFFFCCFF"/>
          </stop>
        </gradientFill>
      </fill>
    </dxf>
    <dxf>
      <fill>
        <patternFill>
          <bgColor rgb="FFFFC000"/>
        </patternFill>
      </fill>
    </dxf>
    <dxf>
      <font>
        <color theme="1" tint="0.14996795556505021"/>
      </font>
      <fill>
        <patternFill>
          <bgColor rgb="FFE03A1E"/>
        </patternFill>
      </fill>
    </dxf>
  </dxfs>
  <tableStyles count="0" defaultTableStyle="TableStyleMedium9" defaultPivotStyle="PivotStyleLight16"/>
  <colors>
    <mruColors>
      <color rgb="FF666699"/>
      <color rgb="FF00BEB4"/>
      <color rgb="FF00DCB4"/>
      <color rgb="FF00CCB4"/>
      <color rgb="FF00CCAA"/>
      <color rgb="FF00CCA0"/>
      <color rgb="FF00CC99"/>
      <color rgb="FF99CCFF"/>
      <color rgb="FF6699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connections" Target="connection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1626952462882776E-2"/>
          <c:y val="8.1529517058744533E-2"/>
          <c:w val="0.70651753995085287"/>
          <c:h val="0.79381447471780087"/>
        </c:manualLayout>
      </c:layout>
      <c:scatterChart>
        <c:scatterStyle val="lineMarker"/>
        <c:ser>
          <c:idx val="1"/>
          <c:order val="0"/>
          <c:tx>
            <c:v>CLUSTER1</c:v>
          </c:tx>
          <c:spPr>
            <a:ln w="28575">
              <a:noFill/>
            </a:ln>
          </c:spPr>
          <c:marker>
            <c:symbol val="circle"/>
            <c:size val="68"/>
            <c:spPr>
              <a:noFill/>
              <a:ln w="1587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C00000">
                    <a:alpha val="50000"/>
                  </a:srgbClr>
                </a:solidFill>
                <a:ln w="15875">
                  <a:solidFill>
                    <a:schemeClr val="tx1">
                      <a:lumMod val="65000"/>
                      <a:lumOff val="35000"/>
                    </a:schemeClr>
                  </a:solidFill>
                  <a:prstDash val="solid"/>
                </a:ln>
              </c:spPr>
            </c:marker>
            <c:extLst xmlns:c16r2="http://schemas.microsoft.com/office/drawing/2015/06/chart">
              <c:ext xmlns:c16="http://schemas.microsoft.com/office/drawing/2014/chart" uri="{C3380CC4-5D6E-409C-BE32-E72D297353CC}">
                <c16:uniqueId val="{00000000-8F2F-44ED-8DC6-19A0C0FAB5EC}"/>
              </c:ext>
            </c:extLst>
          </c:dPt>
          <c:xVal>
            <c:numRef>
              <c:f>FSheet1!$AQ$38</c:f>
              <c:numCache>
                <c:formatCode>0.000</c:formatCode>
                <c:ptCount val="1"/>
                <c:pt idx="0">
                  <c:v>-4.588551221878169</c:v>
                </c:pt>
              </c:numCache>
            </c:numRef>
          </c:xVal>
          <c:yVal>
            <c:numRef>
              <c:f>FSheet1!$AR$38</c:f>
              <c:numCache>
                <c:formatCode>0.000</c:formatCode>
                <c:ptCount val="1"/>
                <c:pt idx="0">
                  <c:v>1.9469852791719255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F71C-4634-80B6-C430B5C640B7}"/>
            </c:ext>
          </c:extLst>
        </c:ser>
        <c:ser>
          <c:idx val="2"/>
          <c:order val="1"/>
          <c:tx>
            <c:v>CLUSTER 2</c:v>
          </c:tx>
          <c:spPr>
            <a:ln w="28575">
              <a:noFill/>
            </a:ln>
          </c:spPr>
          <c:marker>
            <c:symbol val="circle"/>
            <c:size val="72"/>
            <c:spPr>
              <a:solidFill>
                <a:srgbClr val="FF0000">
                  <a:alpha val="50000"/>
                </a:srgbClr>
              </a:solidFill>
              <a:ln w="15875" cmpd="sng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</c:spPr>
          </c:marker>
          <c:xVal>
            <c:numRef>
              <c:f>FSheet1!$AQ$39</c:f>
              <c:numCache>
                <c:formatCode>0.000</c:formatCode>
                <c:ptCount val="1"/>
                <c:pt idx="0">
                  <c:v>-6.2766077704582361</c:v>
                </c:pt>
              </c:numCache>
            </c:numRef>
          </c:xVal>
          <c:yVal>
            <c:numRef>
              <c:f>FSheet1!$AR$39</c:f>
              <c:numCache>
                <c:formatCode>0.000</c:formatCode>
                <c:ptCount val="1"/>
                <c:pt idx="0">
                  <c:v>-2.8205253426042787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F71C-4634-80B6-C430B5C640B7}"/>
            </c:ext>
          </c:extLst>
        </c:ser>
        <c:ser>
          <c:idx val="3"/>
          <c:order val="2"/>
          <c:tx>
            <c:v>CLUSTER 3</c:v>
          </c:tx>
          <c:spPr>
            <a:ln w="28575">
              <a:noFill/>
            </a:ln>
          </c:spPr>
          <c:marker>
            <c:symbol val="circle"/>
            <c:size val="72"/>
            <c:spPr>
              <a:solidFill>
                <a:srgbClr val="FFC000">
                  <a:alpha val="50000"/>
                </a:srgbClr>
              </a:solidFill>
              <a:ln w="1587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</c:spPr>
          </c:marker>
          <c:xVal>
            <c:numRef>
              <c:f>FSheet1!$AQ$40</c:f>
              <c:numCache>
                <c:formatCode>0.000</c:formatCode>
                <c:ptCount val="1"/>
                <c:pt idx="0">
                  <c:v>-1.019264781664222</c:v>
                </c:pt>
              </c:numCache>
            </c:numRef>
          </c:xVal>
          <c:yVal>
            <c:numRef>
              <c:f>FSheet1!$AR$40</c:f>
              <c:numCache>
                <c:formatCode>0.000</c:formatCode>
                <c:ptCount val="1"/>
                <c:pt idx="0">
                  <c:v>-4.2579732186615606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3-F71C-4634-80B6-C430B5C640B7}"/>
            </c:ext>
          </c:extLst>
        </c:ser>
        <c:ser>
          <c:idx val="4"/>
          <c:order val="3"/>
          <c:tx>
            <c:v>CLUSTER 4</c:v>
          </c:tx>
          <c:spPr>
            <a:ln w="28575">
              <a:noFill/>
            </a:ln>
          </c:spPr>
          <c:marker>
            <c:symbol val="circle"/>
            <c:size val="72"/>
            <c:spPr>
              <a:solidFill>
                <a:srgbClr val="FFFF00">
                  <a:alpha val="50000"/>
                </a:srgbClr>
              </a:solidFill>
              <a:ln w="1587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</c:spPr>
          </c:marker>
          <c:xVal>
            <c:numRef>
              <c:f>FSheet1!$AQ$41</c:f>
              <c:numCache>
                <c:formatCode>0.000</c:formatCode>
                <c:ptCount val="1"/>
                <c:pt idx="0">
                  <c:v>0.5355383350713655</c:v>
                </c:pt>
              </c:numCache>
            </c:numRef>
          </c:xVal>
          <c:yVal>
            <c:numRef>
              <c:f>FSheet1!$AR$41</c:f>
              <c:numCache>
                <c:formatCode>0.000</c:formatCode>
                <c:ptCount val="1"/>
                <c:pt idx="0">
                  <c:v>-0.73511076090536398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F71C-4634-80B6-C430B5C640B7}"/>
            </c:ext>
          </c:extLst>
        </c:ser>
        <c:ser>
          <c:idx val="5"/>
          <c:order val="4"/>
          <c:tx>
            <c:v>CLUSTER 5</c:v>
          </c:tx>
          <c:spPr>
            <a:ln w="28575">
              <a:noFill/>
            </a:ln>
          </c:spPr>
          <c:marker>
            <c:symbol val="circle"/>
            <c:size val="72"/>
            <c:spPr>
              <a:solidFill>
                <a:srgbClr val="92D050">
                  <a:alpha val="50000"/>
                </a:srgbClr>
              </a:solidFill>
              <a:ln w="1587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</c:spPr>
          </c:marker>
          <c:xVal>
            <c:numRef>
              <c:f>FSheet1!$AQ$42</c:f>
              <c:numCache>
                <c:formatCode>0.000</c:formatCode>
                <c:ptCount val="1"/>
                <c:pt idx="0">
                  <c:v>2.6741449691266461</c:v>
                </c:pt>
              </c:numCache>
            </c:numRef>
          </c:xVal>
          <c:yVal>
            <c:numRef>
              <c:f>FSheet1!$AR$42</c:f>
              <c:numCache>
                <c:formatCode>0.000</c:formatCode>
                <c:ptCount val="1"/>
                <c:pt idx="0">
                  <c:v>1.3894952425156126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5-F71C-4634-80B6-C430B5C640B7}"/>
            </c:ext>
          </c:extLst>
        </c:ser>
        <c:ser>
          <c:idx val="6"/>
          <c:order val="5"/>
          <c:tx>
            <c:v>CLUSTER 6</c:v>
          </c:tx>
          <c:spPr>
            <a:ln w="28575">
              <a:noFill/>
            </a:ln>
          </c:spPr>
          <c:marker>
            <c:symbol val="circle"/>
            <c:size val="72"/>
            <c:spPr>
              <a:solidFill>
                <a:srgbClr val="00B050">
                  <a:alpha val="50000"/>
                </a:srgbClr>
              </a:solidFill>
              <a:ln w="1587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</c:spPr>
          </c:marker>
          <c:xVal>
            <c:numRef>
              <c:f>FSheet1!$AQ$43</c:f>
              <c:numCache>
                <c:formatCode>0.000</c:formatCode>
                <c:ptCount val="1"/>
                <c:pt idx="0">
                  <c:v>8.4401434921319485</c:v>
                </c:pt>
              </c:numCache>
            </c:numRef>
          </c:xVal>
          <c:yVal>
            <c:numRef>
              <c:f>FSheet1!$AR$43</c:f>
              <c:numCache>
                <c:formatCode>0.000</c:formatCode>
                <c:ptCount val="1"/>
                <c:pt idx="0">
                  <c:v>1.0976922455006259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838D-444C-BB80-3920F7DDDCD1}"/>
            </c:ext>
          </c:extLst>
        </c:ser>
        <c:ser>
          <c:idx val="7"/>
          <c:order val="6"/>
          <c:tx>
            <c:v>CLUSTER 7</c:v>
          </c:tx>
          <c:spPr>
            <a:ln w="28575">
              <a:noFill/>
            </a:ln>
          </c:spPr>
          <c:marker>
            <c:symbol val="circle"/>
            <c:size val="72"/>
            <c:spPr>
              <a:solidFill>
                <a:srgbClr val="00B0F0">
                  <a:alpha val="50000"/>
                </a:srgbClr>
              </a:solidFill>
              <a:ln w="1587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</c:spPr>
          </c:marker>
          <c:xVal>
            <c:numRef>
              <c:f>FSheet1!$AQ$44</c:f>
              <c:numCache>
                <c:formatCode>0.000</c:formatCode>
                <c:ptCount val="1"/>
                <c:pt idx="0">
                  <c:v>5.6382416005084313</c:v>
                </c:pt>
              </c:numCache>
            </c:numRef>
          </c:xVal>
          <c:yVal>
            <c:numRef>
              <c:f>FSheet1!$AR$44</c:f>
              <c:numCache>
                <c:formatCode>0.000</c:formatCode>
                <c:ptCount val="1"/>
                <c:pt idx="0">
                  <c:v>-1.9145968061974161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0108-4A46-9D2D-6019F46309C0}"/>
            </c:ext>
          </c:extLst>
        </c:ser>
        <c:ser>
          <c:idx val="0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>
                  <a:lumMod val="20000"/>
                  <a:lumOff val="80000"/>
                  <a:alpha val="50000"/>
                </a:schemeClr>
              </a:solidFill>
            </c:spPr>
          </c:marker>
          <c:xVal>
            <c:numRef>
              <c:f>FSheet1!$DH$4:$DH$383</c:f>
              <c:numCache>
                <c:formatCode>0.00000</c:formatCode>
                <c:ptCount val="380"/>
                <c:pt idx="0">
                  <c:v>7.5928545065616797</c:v>
                </c:pt>
                <c:pt idx="1">
                  <c:v>1.7334683293963251</c:v>
                </c:pt>
                <c:pt idx="2">
                  <c:v>1.8532054160104985</c:v>
                </c:pt>
                <c:pt idx="3">
                  <c:v>5.2994629750656159</c:v>
                </c:pt>
                <c:pt idx="4">
                  <c:v>-0.30849670209973779</c:v>
                </c:pt>
                <c:pt idx="5">
                  <c:v>4.238929120734908</c:v>
                </c:pt>
                <c:pt idx="6">
                  <c:v>2.5214435026246718</c:v>
                </c:pt>
                <c:pt idx="7">
                  <c:v>0.82163414829396286</c:v>
                </c:pt>
                <c:pt idx="8">
                  <c:v>2.2411606482939628</c:v>
                </c:pt>
                <c:pt idx="9">
                  <c:v>1.135068589238845</c:v>
                </c:pt>
                <c:pt idx="10">
                  <c:v>-8.0890136469816269</c:v>
                </c:pt>
                <c:pt idx="11">
                  <c:v>3.4074408530183722</c:v>
                </c:pt>
                <c:pt idx="12">
                  <c:v>-1.1866388241469821</c:v>
                </c:pt>
                <c:pt idx="13">
                  <c:v>-1.1429254422572179</c:v>
                </c:pt>
                <c:pt idx="14">
                  <c:v>1.9042964396325457</c:v>
                </c:pt>
                <c:pt idx="15">
                  <c:v>-3.0058722965879268</c:v>
                </c:pt>
                <c:pt idx="16">
                  <c:v>4.8385292034120733</c:v>
                </c:pt>
                <c:pt idx="17">
                  <c:v>-5.7911603556430453</c:v>
                </c:pt>
                <c:pt idx="18">
                  <c:v>5.4163303490813641</c:v>
                </c:pt>
                <c:pt idx="19">
                  <c:v>-3.4874178280839896</c:v>
                </c:pt>
                <c:pt idx="20">
                  <c:v>2.1276766128608919</c:v>
                </c:pt>
                <c:pt idx="21">
                  <c:v>-0.45025088713910794</c:v>
                </c:pt>
                <c:pt idx="22">
                  <c:v>-1.509230505249344</c:v>
                </c:pt>
                <c:pt idx="23">
                  <c:v>-4.953742887139108</c:v>
                </c:pt>
                <c:pt idx="24">
                  <c:v>1.084525053805774</c:v>
                </c:pt>
                <c:pt idx="25">
                  <c:v>1.6835413175853013</c:v>
                </c:pt>
                <c:pt idx="26">
                  <c:v>-0.92476727296587957</c:v>
                </c:pt>
                <c:pt idx="27">
                  <c:v>-4.6604182729658792</c:v>
                </c:pt>
                <c:pt idx="28">
                  <c:v>2.7137411089238843</c:v>
                </c:pt>
                <c:pt idx="29">
                  <c:v>-4.4314505091863516</c:v>
                </c:pt>
                <c:pt idx="30">
                  <c:v>8.0549208136482928</c:v>
                </c:pt>
                <c:pt idx="31">
                  <c:v>-4.9435578044619426</c:v>
                </c:pt>
                <c:pt idx="32">
                  <c:v>1.2705672230971128</c:v>
                </c:pt>
                <c:pt idx="33">
                  <c:v>-7.5027895013123569E-2</c:v>
                </c:pt>
                <c:pt idx="34">
                  <c:v>8.6381825459317589</c:v>
                </c:pt>
                <c:pt idx="35">
                  <c:v>-1.2203161902887143</c:v>
                </c:pt>
                <c:pt idx="36">
                  <c:v>-1.1715186902887142</c:v>
                </c:pt>
                <c:pt idx="37">
                  <c:v>-2.9307760446194226</c:v>
                </c:pt>
                <c:pt idx="38">
                  <c:v>-10.073559985564305</c:v>
                </c:pt>
                <c:pt idx="39">
                  <c:v>-3.3955827808398951</c:v>
                </c:pt>
                <c:pt idx="40">
                  <c:v>-3.1586490170603674</c:v>
                </c:pt>
                <c:pt idx="41">
                  <c:v>-1.4364286351706039</c:v>
                </c:pt>
                <c:pt idx="42">
                  <c:v>2.6498261286089235</c:v>
                </c:pt>
                <c:pt idx="43">
                  <c:v>6.0054291286089239</c:v>
                </c:pt>
                <c:pt idx="44">
                  <c:v>1.4212399514435694</c:v>
                </c:pt>
                <c:pt idx="45">
                  <c:v>2.2262767742782148</c:v>
                </c:pt>
                <c:pt idx="46">
                  <c:v>4.4311900971128608</c:v>
                </c:pt>
                <c:pt idx="47">
                  <c:v>10.06018809711286</c:v>
                </c:pt>
                <c:pt idx="48">
                  <c:v>-2.9692016391076117</c:v>
                </c:pt>
                <c:pt idx="49">
                  <c:v>-4.0893096391076114</c:v>
                </c:pt>
                <c:pt idx="50">
                  <c:v>2.5618268018372699</c:v>
                </c:pt>
                <c:pt idx="51">
                  <c:v>5.8309533018372699</c:v>
                </c:pt>
                <c:pt idx="52">
                  <c:v>5.3793603884514427</c:v>
                </c:pt>
                <c:pt idx="53">
                  <c:v>2.9405553293963251</c:v>
                </c:pt>
                <c:pt idx="54">
                  <c:v>-0.55671628871391088</c:v>
                </c:pt>
                <c:pt idx="55">
                  <c:v>-3.1774259068241473</c:v>
                </c:pt>
                <c:pt idx="56">
                  <c:v>2.19073306167979</c:v>
                </c:pt>
                <c:pt idx="57">
                  <c:v>4.8831532073490811</c:v>
                </c:pt>
                <c:pt idx="58">
                  <c:v>6.5732529120734906</c:v>
                </c:pt>
                <c:pt idx="59">
                  <c:v>-6.0388129698162736</c:v>
                </c:pt>
                <c:pt idx="60">
                  <c:v>-4.6603275288713917</c:v>
                </c:pt>
                <c:pt idx="61">
                  <c:v>-1.0174685288713914</c:v>
                </c:pt>
                <c:pt idx="62">
                  <c:v>0.2763107939632542</c:v>
                </c:pt>
                <c:pt idx="63">
                  <c:v>7.4934831758530178</c:v>
                </c:pt>
                <c:pt idx="64">
                  <c:v>2.823188675853018</c:v>
                </c:pt>
                <c:pt idx="65">
                  <c:v>-3.0646968241469819</c:v>
                </c:pt>
                <c:pt idx="66">
                  <c:v>5.6609084396325455</c:v>
                </c:pt>
                <c:pt idx="67">
                  <c:v>2.0127258805774275</c:v>
                </c:pt>
                <c:pt idx="68">
                  <c:v>9.5677747624671916</c:v>
                </c:pt>
                <c:pt idx="69">
                  <c:v>-4.1071784776904284E-3</c:v>
                </c:pt>
                <c:pt idx="70">
                  <c:v>6.0323187624671908</c:v>
                </c:pt>
                <c:pt idx="71">
                  <c:v>-0.41342673753280884</c:v>
                </c:pt>
                <c:pt idx="72">
                  <c:v>2.1916416443569551</c:v>
                </c:pt>
                <c:pt idx="73">
                  <c:v>0.79930396719160068</c:v>
                </c:pt>
                <c:pt idx="74">
                  <c:v>-0.27853159186351739</c:v>
                </c:pt>
                <c:pt idx="75">
                  <c:v>0.81866190813648243</c:v>
                </c:pt>
                <c:pt idx="76">
                  <c:v>3.5222313490813644</c:v>
                </c:pt>
                <c:pt idx="77">
                  <c:v>-3.8672212099737533</c:v>
                </c:pt>
                <c:pt idx="78">
                  <c:v>-1.6089686509186354</c:v>
                </c:pt>
                <c:pt idx="79">
                  <c:v>-2.8046897099737533</c:v>
                </c:pt>
                <c:pt idx="80">
                  <c:v>3.4732722309711281</c:v>
                </c:pt>
                <c:pt idx="81">
                  <c:v>2.2714006719160102</c:v>
                </c:pt>
                <c:pt idx="82">
                  <c:v>4.694718053805774</c:v>
                </c:pt>
                <c:pt idx="83">
                  <c:v>-4.0920725052493445</c:v>
                </c:pt>
                <c:pt idx="84">
                  <c:v>-3.4073615643044621</c:v>
                </c:pt>
                <c:pt idx="85">
                  <c:v>8.1927858175853014</c:v>
                </c:pt>
                <c:pt idx="86">
                  <c:v>2.0525865813648294</c:v>
                </c:pt>
                <c:pt idx="87">
                  <c:v>-1.4652444776902891</c:v>
                </c:pt>
                <c:pt idx="88">
                  <c:v>1.9752533727034121</c:v>
                </c:pt>
                <c:pt idx="89">
                  <c:v>2.8451921955380572</c:v>
                </c:pt>
                <c:pt idx="90">
                  <c:v>2.2541703412073488</c:v>
                </c:pt>
                <c:pt idx="91">
                  <c:v>-5.4273782178477692</c:v>
                </c:pt>
                <c:pt idx="92">
                  <c:v>0.6980020459317583</c:v>
                </c:pt>
                <c:pt idx="93">
                  <c:v>0.75174854593175822</c:v>
                </c:pt>
                <c:pt idx="94">
                  <c:v>3.5816109278215218</c:v>
                </c:pt>
                <c:pt idx="95">
                  <c:v>-1.1850505721784781</c:v>
                </c:pt>
                <c:pt idx="96">
                  <c:v>-4.985574072178478</c:v>
                </c:pt>
                <c:pt idx="97">
                  <c:v>1.3085904868766403</c:v>
                </c:pt>
                <c:pt idx="98">
                  <c:v>-2.1841858083989507</c:v>
                </c:pt>
                <c:pt idx="99">
                  <c:v>7.0574606916010492</c:v>
                </c:pt>
                <c:pt idx="100">
                  <c:v>-3.5305860446194228</c:v>
                </c:pt>
                <c:pt idx="101">
                  <c:v>-2.6823412217847773</c:v>
                </c:pt>
                <c:pt idx="102">
                  <c:v>1.6029861601049866</c:v>
                </c:pt>
                <c:pt idx="103">
                  <c:v>-6.0678109580052491</c:v>
                </c:pt>
                <c:pt idx="104">
                  <c:v>-5.1892765170603674</c:v>
                </c:pt>
                <c:pt idx="105">
                  <c:v>-8.536565076115485</c:v>
                </c:pt>
                <c:pt idx="106">
                  <c:v>-5.9592515761154861</c:v>
                </c:pt>
                <c:pt idx="107">
                  <c:v>-1.7344650761154861</c:v>
                </c:pt>
                <c:pt idx="108">
                  <c:v>-0.10660937139107665</c:v>
                </c:pt>
                <c:pt idx="109">
                  <c:v>0.33439862860892339</c:v>
                </c:pt>
                <c:pt idx="110">
                  <c:v>-5.9865318713910769</c:v>
                </c:pt>
                <c:pt idx="111">
                  <c:v>-5.1182809304461943</c:v>
                </c:pt>
                <c:pt idx="112">
                  <c:v>-2.7954261076115485</c:v>
                </c:pt>
                <c:pt idx="113">
                  <c:v>6.1860522742782145</c:v>
                </c:pt>
                <c:pt idx="114">
                  <c:v>4.7110415971128603</c:v>
                </c:pt>
                <c:pt idx="115">
                  <c:v>-2.6103906391076119</c:v>
                </c:pt>
                <c:pt idx="116">
                  <c:v>-1.6568490800524938</c:v>
                </c:pt>
                <c:pt idx="117">
                  <c:v>3.2035369790026245</c:v>
                </c:pt>
                <c:pt idx="118">
                  <c:v>2.7139179199475061</c:v>
                </c:pt>
                <c:pt idx="119">
                  <c:v>1.332253860892388</c:v>
                </c:pt>
                <c:pt idx="120">
                  <c:v>1.1079340656167973</c:v>
                </c:pt>
                <c:pt idx="121">
                  <c:v>-2.6002279934383208</c:v>
                </c:pt>
                <c:pt idx="122">
                  <c:v>1.4282933293963254</c:v>
                </c:pt>
                <c:pt idx="123">
                  <c:v>-1.8898217887139113</c:v>
                </c:pt>
                <c:pt idx="124">
                  <c:v>1.904545238845144</c:v>
                </c:pt>
                <c:pt idx="125">
                  <c:v>-3.3770384973753282</c:v>
                </c:pt>
                <c:pt idx="126">
                  <c:v>-1.6347636745406826</c:v>
                </c:pt>
                <c:pt idx="127">
                  <c:v>-6.3539907926509187</c:v>
                </c:pt>
                <c:pt idx="128">
                  <c:v>1.8677742073490813</c:v>
                </c:pt>
                <c:pt idx="129">
                  <c:v>2.6133180892388448</c:v>
                </c:pt>
                <c:pt idx="130">
                  <c:v>-4.0346070288713909</c:v>
                </c:pt>
                <c:pt idx="131">
                  <c:v>2.749789293963254</c:v>
                </c:pt>
                <c:pt idx="132">
                  <c:v>-4.096694087926509</c:v>
                </c:pt>
                <c:pt idx="133">
                  <c:v>5.3318375577427819</c:v>
                </c:pt>
                <c:pt idx="134">
                  <c:v>3.4242603805774272</c:v>
                </c:pt>
                <c:pt idx="135">
                  <c:v>0.27109826246719126</c:v>
                </c:pt>
                <c:pt idx="136">
                  <c:v>2.0368982034120733</c:v>
                </c:pt>
                <c:pt idx="137">
                  <c:v>-5.4664637965879264</c:v>
                </c:pt>
                <c:pt idx="138">
                  <c:v>-3.6109262375328086</c:v>
                </c:pt>
                <c:pt idx="139">
                  <c:v>2.2126026443569553</c:v>
                </c:pt>
                <c:pt idx="140">
                  <c:v>0.28055820341207344</c:v>
                </c:pt>
                <c:pt idx="141">
                  <c:v>-5.5963099146981632</c:v>
                </c:pt>
                <c:pt idx="142">
                  <c:v>-0.51656203280839919</c:v>
                </c:pt>
                <c:pt idx="143">
                  <c:v>-3.7291161509186352</c:v>
                </c:pt>
                <c:pt idx="144">
                  <c:v>-3.2688246509186354</c:v>
                </c:pt>
                <c:pt idx="145">
                  <c:v>-1.7055712099737534</c:v>
                </c:pt>
                <c:pt idx="146">
                  <c:v>-2.0132857099737533</c:v>
                </c:pt>
                <c:pt idx="147">
                  <c:v>2.1026228490813645</c:v>
                </c:pt>
                <c:pt idx="148">
                  <c:v>-8.3861472099737533</c:v>
                </c:pt>
                <c:pt idx="149">
                  <c:v>1.0372751128608921</c:v>
                </c:pt>
                <c:pt idx="150">
                  <c:v>-1.3436593005249347</c:v>
                </c:pt>
                <c:pt idx="151">
                  <c:v>-4.5664286824146982</c:v>
                </c:pt>
                <c:pt idx="152">
                  <c:v>7.8703973175853017</c:v>
                </c:pt>
                <c:pt idx="153">
                  <c:v>0.33387475853018345</c:v>
                </c:pt>
                <c:pt idx="154">
                  <c:v>-2.2666718005249344</c:v>
                </c:pt>
                <c:pt idx="155">
                  <c:v>4.8190300813648292</c:v>
                </c:pt>
                <c:pt idx="156">
                  <c:v>5.8864797860892386</c:v>
                </c:pt>
                <c:pt idx="157">
                  <c:v>-2.3035219501312336</c:v>
                </c:pt>
                <c:pt idx="158">
                  <c:v>-4.3138825682414694</c:v>
                </c:pt>
                <c:pt idx="159">
                  <c:v>-3.2666429501312337</c:v>
                </c:pt>
                <c:pt idx="160">
                  <c:v>1.389054872703412</c:v>
                </c:pt>
                <c:pt idx="161">
                  <c:v>-4.70983306824147</c:v>
                </c:pt>
                <c:pt idx="162">
                  <c:v>-4.1705335682414697</c:v>
                </c:pt>
                <c:pt idx="163">
                  <c:v>1.2734043727034121</c:v>
                </c:pt>
                <c:pt idx="164">
                  <c:v>-7.6842998635170607</c:v>
                </c:pt>
                <c:pt idx="165">
                  <c:v>0.64340728215223064</c:v>
                </c:pt>
                <c:pt idx="166">
                  <c:v>-5.9212043359580049</c:v>
                </c:pt>
                <c:pt idx="167">
                  <c:v>-5.6909790721784779</c:v>
                </c:pt>
                <c:pt idx="168">
                  <c:v>-4.4764845721784781</c:v>
                </c:pt>
                <c:pt idx="169">
                  <c:v>-4.3547395721784774</c:v>
                </c:pt>
                <c:pt idx="170">
                  <c:v>7.3158433097112852</c:v>
                </c:pt>
                <c:pt idx="171">
                  <c:v>-2.3997061902887142</c:v>
                </c:pt>
                <c:pt idx="172">
                  <c:v>-4.9193905721784779</c:v>
                </c:pt>
                <c:pt idx="173">
                  <c:v>2.7472393687664041</c:v>
                </c:pt>
                <c:pt idx="174">
                  <c:v>-9.6532968674540687</c:v>
                </c:pt>
                <c:pt idx="175">
                  <c:v>2.3428085144356956</c:v>
                </c:pt>
                <c:pt idx="176">
                  <c:v>-0.19562448556430451</c:v>
                </c:pt>
                <c:pt idx="177">
                  <c:v>-1.4057279855643046</c:v>
                </c:pt>
                <c:pt idx="178">
                  <c:v>-3.813761162729659</c:v>
                </c:pt>
                <c:pt idx="179">
                  <c:v>-0.97204678083989526</c:v>
                </c:pt>
                <c:pt idx="180">
                  <c:v>3.2851994829396323</c:v>
                </c:pt>
                <c:pt idx="181">
                  <c:v>-6.6016895761154855</c:v>
                </c:pt>
                <c:pt idx="182">
                  <c:v>-5.345005135170604</c:v>
                </c:pt>
                <c:pt idx="183">
                  <c:v>3.6217940695538053</c:v>
                </c:pt>
                <c:pt idx="184">
                  <c:v>-4.9536788713910767</c:v>
                </c:pt>
                <c:pt idx="185">
                  <c:v>2.5923923333333327</c:v>
                </c:pt>
                <c:pt idx="186">
                  <c:v>-3.2940817257217851</c:v>
                </c:pt>
                <c:pt idx="187">
                  <c:v>-7.0817941666666666</c:v>
                </c:pt>
                <c:pt idx="188">
                  <c:v>-0.12104860761154909</c:v>
                </c:pt>
                <c:pt idx="189">
                  <c:v>0.64625751049868752</c:v>
                </c:pt>
                <c:pt idx="190">
                  <c:v>-1.5820547847769031</c:v>
                </c:pt>
                <c:pt idx="191">
                  <c:v>2.9375947152230966</c:v>
                </c:pt>
                <c:pt idx="192">
                  <c:v>-5.9909687847769035</c:v>
                </c:pt>
                <c:pt idx="193">
                  <c:v>-6.5056999028871392</c:v>
                </c:pt>
                <c:pt idx="194">
                  <c:v>-5.5687355209973752</c:v>
                </c:pt>
                <c:pt idx="195">
                  <c:v>5.2798369790026243</c:v>
                </c:pt>
                <c:pt idx="196">
                  <c:v>4.5124748608923877</c:v>
                </c:pt>
                <c:pt idx="197">
                  <c:v>2.0284023608923882</c:v>
                </c:pt>
                <c:pt idx="198">
                  <c:v>10.561093183727033</c:v>
                </c:pt>
                <c:pt idx="199">
                  <c:v>3.2079195065616797</c:v>
                </c:pt>
                <c:pt idx="200">
                  <c:v>1.8874364475065615</c:v>
                </c:pt>
                <c:pt idx="201">
                  <c:v>-5.5612991115485562</c:v>
                </c:pt>
                <c:pt idx="202">
                  <c:v>-3.374119347769029</c:v>
                </c:pt>
                <c:pt idx="203">
                  <c:v>-0.95117652493438365</c:v>
                </c:pt>
                <c:pt idx="204">
                  <c:v>-6.0569425249343833</c:v>
                </c:pt>
                <c:pt idx="205">
                  <c:v>0.50961203412073497</c:v>
                </c:pt>
                <c:pt idx="206">
                  <c:v>-2.8318479658792652</c:v>
                </c:pt>
                <c:pt idx="207">
                  <c:v>0.54776991601049829</c:v>
                </c:pt>
                <c:pt idx="208">
                  <c:v>-6.3461491430446193</c:v>
                </c:pt>
                <c:pt idx="209">
                  <c:v>-3.8785514068241471</c:v>
                </c:pt>
                <c:pt idx="210">
                  <c:v>-2.4879262020997377</c:v>
                </c:pt>
                <c:pt idx="211">
                  <c:v>-6.1353938202099734</c:v>
                </c:pt>
                <c:pt idx="212">
                  <c:v>1.6941033845144355</c:v>
                </c:pt>
                <c:pt idx="213">
                  <c:v>0.49728514829396298</c:v>
                </c:pt>
                <c:pt idx="214">
                  <c:v>-6.5723417335958008</c:v>
                </c:pt>
                <c:pt idx="215">
                  <c:v>-4.5627302335958007</c:v>
                </c:pt>
                <c:pt idx="216">
                  <c:v>-6.0356333517060365</c:v>
                </c:pt>
                <c:pt idx="217">
                  <c:v>-6.0941345288713915</c:v>
                </c:pt>
                <c:pt idx="218">
                  <c:v>7.7673724120734899</c:v>
                </c:pt>
                <c:pt idx="219">
                  <c:v>-4.5096285288713913</c:v>
                </c:pt>
                <c:pt idx="220">
                  <c:v>-2.4389493241469817</c:v>
                </c:pt>
                <c:pt idx="221">
                  <c:v>-6.4456007060367453</c:v>
                </c:pt>
                <c:pt idx="222">
                  <c:v>2.0131805577427815</c:v>
                </c:pt>
                <c:pt idx="223">
                  <c:v>3.7906939986876638</c:v>
                </c:pt>
                <c:pt idx="224">
                  <c:v>-2.0533956194225724</c:v>
                </c:pt>
                <c:pt idx="225">
                  <c:v>7.4891258805774275</c:v>
                </c:pt>
                <c:pt idx="226">
                  <c:v>-1.2262186194225724</c:v>
                </c:pt>
                <c:pt idx="227">
                  <c:v>-3.6108466194225723</c:v>
                </c:pt>
                <c:pt idx="228">
                  <c:v>2.8107242900262466</c:v>
                </c:pt>
                <c:pt idx="229">
                  <c:v>-1.2503667099737537</c:v>
                </c:pt>
                <c:pt idx="230">
                  <c:v>7.9536629947506556</c:v>
                </c:pt>
                <c:pt idx="231">
                  <c:v>3.7860628766404196</c:v>
                </c:pt>
                <c:pt idx="232">
                  <c:v>11.964915317585302</c:v>
                </c:pt>
                <c:pt idx="233">
                  <c:v>-0.49463835958005298</c:v>
                </c:pt>
                <c:pt idx="234">
                  <c:v>-5.3630169186351706</c:v>
                </c:pt>
                <c:pt idx="235">
                  <c:v>-5.9059814186351707</c:v>
                </c:pt>
                <c:pt idx="236">
                  <c:v>0.48952096325459304</c:v>
                </c:pt>
                <c:pt idx="237">
                  <c:v>-2.9124808320209974</c:v>
                </c:pt>
                <c:pt idx="238">
                  <c:v>-1.3689305682414703</c:v>
                </c:pt>
                <c:pt idx="239">
                  <c:v>-2.5698960682414702</c:v>
                </c:pt>
                <c:pt idx="240">
                  <c:v>-5.5175473044619423</c:v>
                </c:pt>
                <c:pt idx="241">
                  <c:v>6.3299154002624674</c:v>
                </c:pt>
                <c:pt idx="242">
                  <c:v>8.3846887230971117</c:v>
                </c:pt>
                <c:pt idx="243">
                  <c:v>1.5608231049868764</c:v>
                </c:pt>
                <c:pt idx="244">
                  <c:v>4.3298260459317586</c:v>
                </c:pt>
                <c:pt idx="245">
                  <c:v>3.9685770734908132</c:v>
                </c:pt>
                <c:pt idx="246">
                  <c:v>0.16359095538057711</c:v>
                </c:pt>
                <c:pt idx="247">
                  <c:v>3.0416368372703411</c:v>
                </c:pt>
                <c:pt idx="248">
                  <c:v>1.8196022191601045</c:v>
                </c:pt>
                <c:pt idx="249">
                  <c:v>2.5037209829396323</c:v>
                </c:pt>
                <c:pt idx="250">
                  <c:v>1.6460632467191598</c:v>
                </c:pt>
                <c:pt idx="251">
                  <c:v>-3.9227983123359582</c:v>
                </c:pt>
                <c:pt idx="252">
                  <c:v>-3.581181812335958</c:v>
                </c:pt>
                <c:pt idx="253">
                  <c:v>-1.2262593123359582</c:v>
                </c:pt>
                <c:pt idx="254">
                  <c:v>-1.1378583123359582</c:v>
                </c:pt>
                <c:pt idx="255">
                  <c:v>3.5931866286089238</c:v>
                </c:pt>
                <c:pt idx="256">
                  <c:v>-1.3636190485564308</c:v>
                </c:pt>
                <c:pt idx="257">
                  <c:v>-0.3926671666666669</c:v>
                </c:pt>
                <c:pt idx="258">
                  <c:v>-1.3154928438320215</c:v>
                </c:pt>
                <c:pt idx="259">
                  <c:v>1.3477874790026243</c:v>
                </c:pt>
                <c:pt idx="260">
                  <c:v>6.3256053608923883</c:v>
                </c:pt>
                <c:pt idx="261">
                  <c:v>7.9830432427821512</c:v>
                </c:pt>
                <c:pt idx="262">
                  <c:v>5.0850164475065611</c:v>
                </c:pt>
                <c:pt idx="263">
                  <c:v>6.6885618293963249</c:v>
                </c:pt>
                <c:pt idx="264">
                  <c:v>11.229732829396324</c:v>
                </c:pt>
                <c:pt idx="265">
                  <c:v>5.1384662112860893</c:v>
                </c:pt>
                <c:pt idx="266">
                  <c:v>4.6148596522309706</c:v>
                </c:pt>
                <c:pt idx="267">
                  <c:v>-0.11787034776902904</c:v>
                </c:pt>
                <c:pt idx="268">
                  <c:v>0.63796509317585248</c:v>
                </c:pt>
                <c:pt idx="269">
                  <c:v>2.5416363569553804</c:v>
                </c:pt>
                <c:pt idx="270">
                  <c:v>4.6263281207349074</c:v>
                </c:pt>
                <c:pt idx="271">
                  <c:v>1.7889739435695537</c:v>
                </c:pt>
                <c:pt idx="272">
                  <c:v>-8.257174674540682</c:v>
                </c:pt>
                <c:pt idx="273">
                  <c:v>-3.2031002335958005</c:v>
                </c:pt>
                <c:pt idx="274">
                  <c:v>-4.9068392335958011</c:v>
                </c:pt>
                <c:pt idx="275">
                  <c:v>-5.8072217926509193</c:v>
                </c:pt>
                <c:pt idx="276">
                  <c:v>-6.2734243517060371</c:v>
                </c:pt>
                <c:pt idx="277">
                  <c:v>0.25438014829396327</c:v>
                </c:pt>
                <c:pt idx="278">
                  <c:v>4.2689570892388451</c:v>
                </c:pt>
                <c:pt idx="279">
                  <c:v>6.4969991482939626</c:v>
                </c:pt>
                <c:pt idx="280">
                  <c:v>7.3419084120734901</c:v>
                </c:pt>
                <c:pt idx="281">
                  <c:v>6.970866675853018</c:v>
                </c:pt>
                <c:pt idx="282">
                  <c:v>5.6298459986876637</c:v>
                </c:pt>
                <c:pt idx="283">
                  <c:v>2.8723906443569551</c:v>
                </c:pt>
                <c:pt idx="284">
                  <c:v>6.0767859671916007</c:v>
                </c:pt>
                <c:pt idx="285">
                  <c:v>9.1781849081364832</c:v>
                </c:pt>
                <c:pt idx="286">
                  <c:v>4.3172113490813642</c:v>
                </c:pt>
                <c:pt idx="287">
                  <c:v>6.7528596128608918</c:v>
                </c:pt>
                <c:pt idx="288">
                  <c:v>2.5630414947506557</c:v>
                </c:pt>
                <c:pt idx="289">
                  <c:v>-2.935631505249344</c:v>
                </c:pt>
                <c:pt idx="290">
                  <c:v>3.7586009356955379</c:v>
                </c:pt>
                <c:pt idx="291">
                  <c:v>-3.8478925643044621</c:v>
                </c:pt>
                <c:pt idx="292">
                  <c:v>-4.7349665643044618</c:v>
                </c:pt>
                <c:pt idx="293">
                  <c:v>10.56169287664042</c:v>
                </c:pt>
                <c:pt idx="294">
                  <c:v>3.9811774632545931</c:v>
                </c:pt>
                <c:pt idx="295">
                  <c:v>7.2258694041994742</c:v>
                </c:pt>
                <c:pt idx="296">
                  <c:v>7.1287267860892385</c:v>
                </c:pt>
                <c:pt idx="297">
                  <c:v>9.8508567270341203</c:v>
                </c:pt>
                <c:pt idx="298">
                  <c:v>1.994295549868766</c:v>
                </c:pt>
                <c:pt idx="299">
                  <c:v>6.6980383727034116</c:v>
                </c:pt>
                <c:pt idx="300">
                  <c:v>3.451822990813648</c:v>
                </c:pt>
                <c:pt idx="301">
                  <c:v>8.7083164908136474</c:v>
                </c:pt>
                <c:pt idx="302">
                  <c:v>5.9505733727034116</c:v>
                </c:pt>
                <c:pt idx="303">
                  <c:v>-5.7751533044619423</c:v>
                </c:pt>
                <c:pt idx="304">
                  <c:v>-6.416326804461943</c:v>
                </c:pt>
                <c:pt idx="305">
                  <c:v>-6.3530643635170607</c:v>
                </c:pt>
                <c:pt idx="306">
                  <c:v>-6.0138247454068239</c:v>
                </c:pt>
                <c:pt idx="307">
                  <c:v>-5.4938812769028873</c:v>
                </c:pt>
                <c:pt idx="308">
                  <c:v>-7.1627562178477691</c:v>
                </c:pt>
                <c:pt idx="309">
                  <c:v>-4.5644262178477693</c:v>
                </c:pt>
                <c:pt idx="310">
                  <c:v>-5.1486262769028874</c:v>
                </c:pt>
                <c:pt idx="311">
                  <c:v>-2.5289625131233602</c:v>
                </c:pt>
                <c:pt idx="312">
                  <c:v>-6.8389448950131237</c:v>
                </c:pt>
                <c:pt idx="313">
                  <c:v>-5.21804051312336</c:v>
                </c:pt>
                <c:pt idx="314">
                  <c:v>-6.0931615721784782</c:v>
                </c:pt>
                <c:pt idx="315">
                  <c:v>-5.1103080721784782</c:v>
                </c:pt>
                <c:pt idx="316">
                  <c:v>0.12399263254593131</c:v>
                </c:pt>
                <c:pt idx="317">
                  <c:v>1.9619379553805771</c:v>
                </c:pt>
                <c:pt idx="318">
                  <c:v>5.1265433372703404</c:v>
                </c:pt>
                <c:pt idx="319">
                  <c:v>-5.2364434580052492</c:v>
                </c:pt>
                <c:pt idx="320">
                  <c:v>-0.11361051706036809</c:v>
                </c:pt>
                <c:pt idx="321">
                  <c:v>2.7742433648293958</c:v>
                </c:pt>
                <c:pt idx="322">
                  <c:v>0.49125330577427789</c:v>
                </c:pt>
                <c:pt idx="323">
                  <c:v>-1.2819033123359582</c:v>
                </c:pt>
                <c:pt idx="324">
                  <c:v>-2.1554218123359581</c:v>
                </c:pt>
                <c:pt idx="325">
                  <c:v>-0.6284549304461946</c:v>
                </c:pt>
                <c:pt idx="326">
                  <c:v>5.3770597152230968</c:v>
                </c:pt>
                <c:pt idx="327">
                  <c:v>0.35907603805774263</c:v>
                </c:pt>
                <c:pt idx="328">
                  <c:v>0.90861730183727007</c:v>
                </c:pt>
                <c:pt idx="329">
                  <c:v>6.373380624671916</c:v>
                </c:pt>
                <c:pt idx="330">
                  <c:v>-1.5117589934383207</c:v>
                </c:pt>
                <c:pt idx="331">
                  <c:v>4.2998169475065611</c:v>
                </c:pt>
                <c:pt idx="332">
                  <c:v>3.7194157112860888</c:v>
                </c:pt>
                <c:pt idx="333">
                  <c:v>6.2955993293963255</c:v>
                </c:pt>
                <c:pt idx="334">
                  <c:v>9.4448072112860881</c:v>
                </c:pt>
                <c:pt idx="335" formatCode="0.00">
                  <c:v>3.5020780341207347</c:v>
                </c:pt>
                <c:pt idx="336" formatCode="0.00">
                  <c:v>0.13775523884514393</c:v>
                </c:pt>
                <c:pt idx="337" formatCode="0.00">
                  <c:v>1.822375738845144</c:v>
                </c:pt>
                <c:pt idx="338" formatCode="0.00">
                  <c:v>1.238606238845144</c:v>
                </c:pt>
                <c:pt idx="339" formatCode="0.00">
                  <c:v>2.4598609435695535</c:v>
                </c:pt>
                <c:pt idx="340" formatCode="0.00">
                  <c:v>1.0047957073490812</c:v>
                </c:pt>
                <c:pt idx="341" formatCode="0.00">
                  <c:v>5.5615771482939627</c:v>
                </c:pt>
                <c:pt idx="342" formatCode="0.00">
                  <c:v>-5.3631959107611555</c:v>
                </c:pt>
                <c:pt idx="343" formatCode="0.00">
                  <c:v>2.6067385301837267</c:v>
                </c:pt>
                <c:pt idx="344" formatCode="0.00">
                  <c:v>5.5651104120734907</c:v>
                </c:pt>
                <c:pt idx="345" formatCode="0.00">
                  <c:v>3.1552134120734907</c:v>
                </c:pt>
                <c:pt idx="346" formatCode="0.00">
                  <c:v>-1.0165865879265092</c:v>
                </c:pt>
                <c:pt idx="347" formatCode="0.00">
                  <c:v>-6.7976225879265089</c:v>
                </c:pt>
                <c:pt idx="348" formatCode="0.00">
                  <c:v>-4.8356597060367461</c:v>
                </c:pt>
                <c:pt idx="349" formatCode="0.00">
                  <c:v>-7.0774483832020998</c:v>
                </c:pt>
                <c:pt idx="350" formatCode="0.00">
                  <c:v>-4.1925807060367459</c:v>
                </c:pt>
                <c:pt idx="351" formatCode="0.00">
                  <c:v>-5.851370824146982</c:v>
                </c:pt>
                <c:pt idx="352" formatCode="0.00">
                  <c:v>-3.8202113241469817</c:v>
                </c:pt>
                <c:pt idx="353" formatCode="0.00">
                  <c:v>6.786181675853018</c:v>
                </c:pt>
                <c:pt idx="354" formatCode="0.00">
                  <c:v>4.1381481167978995</c:v>
                </c:pt>
                <c:pt idx="355" formatCode="0.00">
                  <c:v>-1.1781427375328086</c:v>
                </c:pt>
                <c:pt idx="356" formatCode="0.00">
                  <c:v>0.60043708530183693</c:v>
                </c:pt>
                <c:pt idx="357" formatCode="0.00">
                  <c:v>2.8446306719160099</c:v>
                </c:pt>
                <c:pt idx="358" formatCode="0.00">
                  <c:v>3.5129260538057738</c:v>
                </c:pt>
                <c:pt idx="359" formatCode="0.00">
                  <c:v>3.9816624356955379</c:v>
                </c:pt>
                <c:pt idx="360" formatCode="0.00">
                  <c:v>3.3359661994750653</c:v>
                </c:pt>
                <c:pt idx="361" formatCode="0.00">
                  <c:v>0.8436275813648294</c:v>
                </c:pt>
                <c:pt idx="362" formatCode="0.00">
                  <c:v>-2.7350377139107613</c:v>
                </c:pt>
                <c:pt idx="363" formatCode="0.00">
                  <c:v>-3.0765233910761158</c:v>
                </c:pt>
                <c:pt idx="364" formatCode="0.00">
                  <c:v>0.1410323451443567</c:v>
                </c:pt>
                <c:pt idx="365" formatCode="0.00">
                  <c:v>-0.53359845013123397</c:v>
                </c:pt>
                <c:pt idx="366" formatCode="0.00">
                  <c:v>1.5789534317585301</c:v>
                </c:pt>
                <c:pt idx="367" formatCode="0.00">
                  <c:v>-1.370671540682415</c:v>
                </c:pt>
                <c:pt idx="368" formatCode="0.00">
                  <c:v>0.25891716404199483</c:v>
                </c:pt>
                <c:pt idx="369" formatCode="0.00">
                  <c:v>1.9601475459317581</c:v>
                </c:pt>
                <c:pt idx="370" formatCode="0.00">
                  <c:v>4.1307809278215224</c:v>
                </c:pt>
                <c:pt idx="371" formatCode="0.00">
                  <c:v>-2.4484756902887144</c:v>
                </c:pt>
                <c:pt idx="372" formatCode="0.00">
                  <c:v>1.0749435734908135</c:v>
                </c:pt>
                <c:pt idx="373" formatCode="0.00">
                  <c:v>6.5944337270340742E-2</c:v>
                </c:pt>
                <c:pt idx="374" formatCode="0.00">
                  <c:v>-2.5451702217847769</c:v>
                </c:pt>
                <c:pt idx="375" formatCode="0.00">
                  <c:v>-2.5545818398950133</c:v>
                </c:pt>
                <c:pt idx="376" formatCode="0.00">
                  <c:v>0.18017104199475015</c:v>
                </c:pt>
                <c:pt idx="377" formatCode="0.00">
                  <c:v>-0.69567731233595831</c:v>
                </c:pt>
                <c:pt idx="378" formatCode="0.00">
                  <c:v>-1.7930993713910766</c:v>
                </c:pt>
                <c:pt idx="379" formatCode="0.00">
                  <c:v>-2.6813530485564305</c:v>
                </c:pt>
              </c:numCache>
            </c:numRef>
          </c:xVal>
          <c:yVal>
            <c:numRef>
              <c:f>FSheet1!$DI$4:$DI$383</c:f>
              <c:numCache>
                <c:formatCode>0.00000</c:formatCode>
                <c:ptCount val="380"/>
                <c:pt idx="0">
                  <c:v>-1.1158214999999998</c:v>
                </c:pt>
                <c:pt idx="1">
                  <c:v>-4.6285763700787399</c:v>
                </c:pt>
                <c:pt idx="2">
                  <c:v>-6.040065400262467</c:v>
                </c:pt>
                <c:pt idx="3">
                  <c:v>-0.1369281102362204</c:v>
                </c:pt>
                <c:pt idx="4">
                  <c:v>-0.58876398031496058</c:v>
                </c:pt>
                <c:pt idx="5">
                  <c:v>1.6436011496062994</c:v>
                </c:pt>
                <c:pt idx="6">
                  <c:v>-1.6903044304461938</c:v>
                </c:pt>
                <c:pt idx="7">
                  <c:v>-4.7772181706036747</c:v>
                </c:pt>
                <c:pt idx="8">
                  <c:v>-0.46140367060367421</c:v>
                </c:pt>
                <c:pt idx="9">
                  <c:v>-6.9694264606299212</c:v>
                </c:pt>
                <c:pt idx="10">
                  <c:v>-1.8796241207349076</c:v>
                </c:pt>
                <c:pt idx="11">
                  <c:v>1.6052223792650926</c:v>
                </c:pt>
                <c:pt idx="12">
                  <c:v>0.87807900918635229</c:v>
                </c:pt>
                <c:pt idx="13">
                  <c:v>-5.507261070866142</c:v>
                </c:pt>
                <c:pt idx="14">
                  <c:v>0.85601534908136523</c:v>
                </c:pt>
                <c:pt idx="15">
                  <c:v>-4.668914311023622</c:v>
                </c:pt>
                <c:pt idx="16">
                  <c:v>1.488506188976378</c:v>
                </c:pt>
                <c:pt idx="17">
                  <c:v>0.88317289895013185</c:v>
                </c:pt>
                <c:pt idx="18">
                  <c:v>-1.7991065511811024</c:v>
                </c:pt>
                <c:pt idx="19">
                  <c:v>2.7537245787401576</c:v>
                </c:pt>
                <c:pt idx="20">
                  <c:v>2.6828002887139113</c:v>
                </c:pt>
                <c:pt idx="21">
                  <c:v>-1.4321417112860888</c:v>
                </c:pt>
                <c:pt idx="22">
                  <c:v>-4.545251291338583</c:v>
                </c:pt>
                <c:pt idx="23">
                  <c:v>2.7235142887139112</c:v>
                </c:pt>
                <c:pt idx="24">
                  <c:v>-4.8372960013123354</c:v>
                </c:pt>
                <c:pt idx="25">
                  <c:v>-0.24547766141732286</c:v>
                </c:pt>
                <c:pt idx="26">
                  <c:v>-0.46914156167978949</c:v>
                </c:pt>
                <c:pt idx="27">
                  <c:v>3.9029399383202104</c:v>
                </c:pt>
                <c:pt idx="28">
                  <c:v>-1.7635211417322836</c:v>
                </c:pt>
                <c:pt idx="29">
                  <c:v>3.7776032782152233</c:v>
                </c:pt>
                <c:pt idx="30">
                  <c:v>-2.7894395918635166</c:v>
                </c:pt>
                <c:pt idx="31">
                  <c:v>2.9930403280839899</c:v>
                </c:pt>
                <c:pt idx="32">
                  <c:v>-3.1127394921259843</c:v>
                </c:pt>
                <c:pt idx="33">
                  <c:v>-3.6703445721784775</c:v>
                </c:pt>
                <c:pt idx="34">
                  <c:v>2.9836216377952756</c:v>
                </c:pt>
                <c:pt idx="35">
                  <c:v>-2.7757280223097109</c:v>
                </c:pt>
                <c:pt idx="36">
                  <c:v>-5.161928022309711</c:v>
                </c:pt>
                <c:pt idx="37">
                  <c:v>-2.549358762467191</c:v>
                </c:pt>
                <c:pt idx="38">
                  <c:v>-3.1946494724409451</c:v>
                </c:pt>
                <c:pt idx="39">
                  <c:v>1.5117865774278219</c:v>
                </c:pt>
                <c:pt idx="40">
                  <c:v>0.70003741732283464</c:v>
                </c:pt>
                <c:pt idx="41">
                  <c:v>1.2098568372703413</c:v>
                </c:pt>
                <c:pt idx="42">
                  <c:v>2.3049177165354248E-2</c:v>
                </c:pt>
                <c:pt idx="43">
                  <c:v>2.1301981771653544</c:v>
                </c:pt>
                <c:pt idx="44">
                  <c:v>-5.7102956929133857</c:v>
                </c:pt>
                <c:pt idx="45">
                  <c:v>0.28666043700787391</c:v>
                </c:pt>
                <c:pt idx="46">
                  <c:v>1.6286820669291338</c:v>
                </c:pt>
                <c:pt idx="47">
                  <c:v>3.5777090669291338</c:v>
                </c:pt>
                <c:pt idx="48">
                  <c:v>-5.6702390931758524</c:v>
                </c:pt>
                <c:pt idx="49">
                  <c:v>-9.5264593175852605E-2</c:v>
                </c:pt>
                <c:pt idx="50">
                  <c:v>1.0523146167979005</c:v>
                </c:pt>
                <c:pt idx="51">
                  <c:v>-0.47538988320209957</c:v>
                </c:pt>
                <c:pt idx="52">
                  <c:v>-9.3010854133858256</c:v>
                </c:pt>
                <c:pt idx="53">
                  <c:v>1.6134102965879269</c:v>
                </c:pt>
                <c:pt idx="54">
                  <c:v>3.8454216535432947E-2</c:v>
                </c:pt>
                <c:pt idx="55">
                  <c:v>-0.67749536351706019</c:v>
                </c:pt>
                <c:pt idx="56">
                  <c:v>-7.5197724737532807</c:v>
                </c:pt>
                <c:pt idx="57">
                  <c:v>-2.635804713910761</c:v>
                </c:pt>
                <c:pt idx="58">
                  <c:v>-2.6470361640419946</c:v>
                </c:pt>
                <c:pt idx="59">
                  <c:v>4.4922319160104989</c:v>
                </c:pt>
                <c:pt idx="60">
                  <c:v>1.5367936259842525</c:v>
                </c:pt>
                <c:pt idx="61">
                  <c:v>0.84453512598425262</c:v>
                </c:pt>
                <c:pt idx="62">
                  <c:v>0.60179325590551236</c:v>
                </c:pt>
                <c:pt idx="63">
                  <c:v>0.51808317585301844</c:v>
                </c:pt>
                <c:pt idx="64">
                  <c:v>-0.93847732414698148</c:v>
                </c:pt>
                <c:pt idx="65">
                  <c:v>-1.8259273241469816</c:v>
                </c:pt>
                <c:pt idx="66">
                  <c:v>-1.2745084842519678</c:v>
                </c:pt>
                <c:pt idx="67">
                  <c:v>-3.9355652742782148</c:v>
                </c:pt>
                <c:pt idx="68">
                  <c:v>2.2734486456692919</c:v>
                </c:pt>
                <c:pt idx="69">
                  <c:v>1.1859959356955381</c:v>
                </c:pt>
                <c:pt idx="70">
                  <c:v>-4.4339598543307082</c:v>
                </c:pt>
                <c:pt idx="71">
                  <c:v>-0.13017735433070809</c:v>
                </c:pt>
                <c:pt idx="72">
                  <c:v>-0.78384743438320215</c:v>
                </c:pt>
                <c:pt idx="73">
                  <c:v>-1.9449803044619423</c:v>
                </c:pt>
                <c:pt idx="74">
                  <c:v>-0.41256959448818842</c:v>
                </c:pt>
                <c:pt idx="75">
                  <c:v>2.5408119055118115</c:v>
                </c:pt>
                <c:pt idx="76">
                  <c:v>0.95274711548556457</c:v>
                </c:pt>
                <c:pt idx="77">
                  <c:v>4.8454133254593179</c:v>
                </c:pt>
                <c:pt idx="78">
                  <c:v>0.15892211548556465</c:v>
                </c:pt>
                <c:pt idx="79">
                  <c:v>-2.2631131745406825</c:v>
                </c:pt>
                <c:pt idx="80">
                  <c:v>2.2912005354330716</c:v>
                </c:pt>
                <c:pt idx="81">
                  <c:v>-1.7883252545931756</c:v>
                </c:pt>
                <c:pt idx="82">
                  <c:v>-0.21226833464566874</c:v>
                </c:pt>
                <c:pt idx="83">
                  <c:v>1.2614428753280842</c:v>
                </c:pt>
                <c:pt idx="84">
                  <c:v>2.4924865853018372</c:v>
                </c:pt>
                <c:pt idx="85">
                  <c:v>-2.268357994750656</c:v>
                </c:pt>
                <c:pt idx="86">
                  <c:v>-1.1639426548556431</c:v>
                </c:pt>
                <c:pt idx="87">
                  <c:v>-5.5277394448818891</c:v>
                </c:pt>
                <c:pt idx="88">
                  <c:v>-6.8472326351706041</c:v>
                </c:pt>
                <c:pt idx="89">
                  <c:v>0.24076599475065613</c:v>
                </c:pt>
                <c:pt idx="90">
                  <c:v>0.42824425459317583</c:v>
                </c:pt>
                <c:pt idx="91">
                  <c:v>-0.31715903543307045</c:v>
                </c:pt>
                <c:pt idx="92">
                  <c:v>-1.6945066955380574</c:v>
                </c:pt>
                <c:pt idx="93">
                  <c:v>-0.7262646955380575</c:v>
                </c:pt>
                <c:pt idx="94">
                  <c:v>-0.13423377559055072</c:v>
                </c:pt>
                <c:pt idx="95">
                  <c:v>1.8877027244094493</c:v>
                </c:pt>
                <c:pt idx="96">
                  <c:v>-0.12343877559055068</c:v>
                </c:pt>
                <c:pt idx="97">
                  <c:v>2.2761514435695532E-2</c:v>
                </c:pt>
                <c:pt idx="98">
                  <c:v>-3.7304559356955371</c:v>
                </c:pt>
                <c:pt idx="99">
                  <c:v>1.204997564304463</c:v>
                </c:pt>
                <c:pt idx="100">
                  <c:v>0.60332440419947497</c:v>
                </c:pt>
                <c:pt idx="101">
                  <c:v>1.1035415341207357</c:v>
                </c:pt>
                <c:pt idx="102">
                  <c:v>-3.9319745459317583</c:v>
                </c:pt>
                <c:pt idx="103">
                  <c:v>0.73872987401574763</c:v>
                </c:pt>
                <c:pt idx="104">
                  <c:v>3.0940920839895023</c:v>
                </c:pt>
                <c:pt idx="105">
                  <c:v>-4.4283292060367447</c:v>
                </c:pt>
                <c:pt idx="106">
                  <c:v>0.33356429396325527</c:v>
                </c:pt>
                <c:pt idx="107">
                  <c:v>2.9361322939632553</c:v>
                </c:pt>
                <c:pt idx="108">
                  <c:v>-1.1960606561679781</c:v>
                </c:pt>
                <c:pt idx="109">
                  <c:v>2.628705343832022</c:v>
                </c:pt>
                <c:pt idx="110">
                  <c:v>2.9253058438320219</c:v>
                </c:pt>
                <c:pt idx="111">
                  <c:v>-0.82032894619422503</c:v>
                </c:pt>
                <c:pt idx="112">
                  <c:v>-0.41299331627296593</c:v>
                </c:pt>
                <c:pt idx="113">
                  <c:v>1.7471586036745417</c:v>
                </c:pt>
                <c:pt idx="114">
                  <c:v>-2.8865662664041993</c:v>
                </c:pt>
                <c:pt idx="115">
                  <c:v>2.4609940734908142</c:v>
                </c:pt>
                <c:pt idx="116">
                  <c:v>0.64789186351706129</c:v>
                </c:pt>
                <c:pt idx="117">
                  <c:v>-0.8128138464566933</c:v>
                </c:pt>
                <c:pt idx="118">
                  <c:v>-3.703301636482939</c:v>
                </c:pt>
                <c:pt idx="119">
                  <c:v>2.2452445734908144</c:v>
                </c:pt>
                <c:pt idx="120">
                  <c:v>2.5004061233595811</c:v>
                </c:pt>
                <c:pt idx="121">
                  <c:v>1.699700333333334</c:v>
                </c:pt>
                <c:pt idx="122">
                  <c:v>-4.8609180367454066</c:v>
                </c:pt>
                <c:pt idx="123">
                  <c:v>3.2974203832021005</c:v>
                </c:pt>
                <c:pt idx="124">
                  <c:v>-0.78381793700787372</c:v>
                </c:pt>
                <c:pt idx="125">
                  <c:v>-0.35678409711285997</c:v>
                </c:pt>
                <c:pt idx="126">
                  <c:v>-0.49420746719160097</c:v>
                </c:pt>
                <c:pt idx="127">
                  <c:v>-0.20926604724409489</c:v>
                </c:pt>
                <c:pt idx="128">
                  <c:v>2.0957944527559049</c:v>
                </c:pt>
                <c:pt idx="129">
                  <c:v>0.17371087270341268</c:v>
                </c:pt>
                <c:pt idx="130">
                  <c:v>3.0309052926509188</c:v>
                </c:pt>
                <c:pt idx="131">
                  <c:v>-1.8067595774278207</c:v>
                </c:pt>
                <c:pt idx="132">
                  <c:v>2.7502025026246719</c:v>
                </c:pt>
                <c:pt idx="133">
                  <c:v>0.13104776246719141</c:v>
                </c:pt>
                <c:pt idx="134">
                  <c:v>-0.28559160761154795</c:v>
                </c:pt>
                <c:pt idx="135">
                  <c:v>1.603583312335958</c:v>
                </c:pt>
                <c:pt idx="136">
                  <c:v>2.3107660223097111</c:v>
                </c:pt>
                <c:pt idx="137">
                  <c:v>2.8522340223097111</c:v>
                </c:pt>
                <c:pt idx="138">
                  <c:v>-0.28492118766404195</c:v>
                </c:pt>
                <c:pt idx="139">
                  <c:v>1.4577102322834641</c:v>
                </c:pt>
                <c:pt idx="140">
                  <c:v>-0.61950847769028894</c:v>
                </c:pt>
                <c:pt idx="141">
                  <c:v>3.6663729422572189</c:v>
                </c:pt>
                <c:pt idx="142">
                  <c:v>-0.14359663779527529</c:v>
                </c:pt>
                <c:pt idx="143">
                  <c:v>2.5559292821522308</c:v>
                </c:pt>
                <c:pt idx="144">
                  <c:v>2.5401452821522308</c:v>
                </c:pt>
                <c:pt idx="145">
                  <c:v>-6.6858745078740167</c:v>
                </c:pt>
                <c:pt idx="146">
                  <c:v>2.0540829921259838</c:v>
                </c:pt>
                <c:pt idx="147">
                  <c:v>0.17381128215223074</c:v>
                </c:pt>
                <c:pt idx="148">
                  <c:v>-0.96146150787401619</c:v>
                </c:pt>
                <c:pt idx="149">
                  <c:v>-0.75540337795275558</c:v>
                </c:pt>
                <c:pt idx="150">
                  <c:v>-1.069713908136483</c:v>
                </c:pt>
                <c:pt idx="151">
                  <c:v>-2.739675828083989</c:v>
                </c:pt>
                <c:pt idx="152">
                  <c:v>0.309136171916011</c:v>
                </c:pt>
                <c:pt idx="153">
                  <c:v>3.0742513818897641</c:v>
                </c:pt>
                <c:pt idx="154">
                  <c:v>1.9527085918635172</c:v>
                </c:pt>
                <c:pt idx="155">
                  <c:v>0.78260651181102314</c:v>
                </c:pt>
                <c:pt idx="156">
                  <c:v>-4.9066989383202104</c:v>
                </c:pt>
                <c:pt idx="157">
                  <c:v>-0.7015090984251966</c:v>
                </c:pt>
                <c:pt idx="158">
                  <c:v>0.94563432152230953</c:v>
                </c:pt>
                <c:pt idx="159">
                  <c:v>-0.70928559842519656</c:v>
                </c:pt>
                <c:pt idx="160">
                  <c:v>-6.1595549685039375</c:v>
                </c:pt>
                <c:pt idx="161">
                  <c:v>3.5055093215223097</c:v>
                </c:pt>
                <c:pt idx="162">
                  <c:v>-2.5751596784776907</c:v>
                </c:pt>
                <c:pt idx="163">
                  <c:v>1.1594920314960626</c:v>
                </c:pt>
                <c:pt idx="164">
                  <c:v>-4.2269591286089243</c:v>
                </c:pt>
                <c:pt idx="165">
                  <c:v>-5.1116893687664042</c:v>
                </c:pt>
                <c:pt idx="166">
                  <c:v>0.97419405118110192</c:v>
                </c:pt>
                <c:pt idx="167">
                  <c:v>-5.7372261089238847</c:v>
                </c:pt>
                <c:pt idx="168">
                  <c:v>-3.4746276089238846</c:v>
                </c:pt>
                <c:pt idx="169">
                  <c:v>-4.2470521089238842</c:v>
                </c:pt>
                <c:pt idx="170">
                  <c:v>8.2816811023623038E-2</c:v>
                </c:pt>
                <c:pt idx="171">
                  <c:v>-2.371847188976377</c:v>
                </c:pt>
                <c:pt idx="172">
                  <c:v>-0.4694071089238846</c:v>
                </c:pt>
                <c:pt idx="173">
                  <c:v>-1.4989253989501314</c:v>
                </c:pt>
                <c:pt idx="174">
                  <c:v>-2.605212059055118</c:v>
                </c:pt>
                <c:pt idx="175">
                  <c:v>3.8963028608923884</c:v>
                </c:pt>
                <c:pt idx="176">
                  <c:v>3.4585113608923881</c:v>
                </c:pt>
                <c:pt idx="177">
                  <c:v>0.30817436089238814</c:v>
                </c:pt>
                <c:pt idx="178">
                  <c:v>1.7662519908136489</c:v>
                </c:pt>
                <c:pt idx="179">
                  <c:v>-2.6519515892388452</c:v>
                </c:pt>
                <c:pt idx="180">
                  <c:v>1.3278317506561685</c:v>
                </c:pt>
                <c:pt idx="181">
                  <c:v>-5.889248039370079</c:v>
                </c:pt>
                <c:pt idx="182">
                  <c:v>-3.1831298293963255</c:v>
                </c:pt>
                <c:pt idx="183">
                  <c:v>-3.4437242795275589</c:v>
                </c:pt>
                <c:pt idx="184">
                  <c:v>2.385391510498688</c:v>
                </c:pt>
                <c:pt idx="185">
                  <c:v>-0.4940659396325453</c:v>
                </c:pt>
                <c:pt idx="186">
                  <c:v>1.5678882703412078</c:v>
                </c:pt>
                <c:pt idx="187">
                  <c:v>-0.80938543963254528</c:v>
                </c:pt>
                <c:pt idx="188">
                  <c:v>-5.2118366496062984</c:v>
                </c:pt>
                <c:pt idx="189">
                  <c:v>1.1853704304461941</c:v>
                </c:pt>
                <c:pt idx="190">
                  <c:v>0.90378048031496083</c:v>
                </c:pt>
                <c:pt idx="191">
                  <c:v>1.0314639803149608</c:v>
                </c:pt>
                <c:pt idx="192">
                  <c:v>4.3278909803149608</c:v>
                </c:pt>
                <c:pt idx="193">
                  <c:v>-1.5114455997375331</c:v>
                </c:pt>
                <c:pt idx="194">
                  <c:v>1.0846923202099745</c:v>
                </c:pt>
                <c:pt idx="195">
                  <c:v>0.63241132020997437</c:v>
                </c:pt>
                <c:pt idx="196">
                  <c:v>-0.87566375984251954</c:v>
                </c:pt>
                <c:pt idx="197">
                  <c:v>-0.99216475984251951</c:v>
                </c:pt>
                <c:pt idx="198">
                  <c:v>-3.4222881299212591</c:v>
                </c:pt>
                <c:pt idx="199">
                  <c:v>-1.3894174999999997</c:v>
                </c:pt>
                <c:pt idx="200">
                  <c:v>1.0018262099737532</c:v>
                </c:pt>
                <c:pt idx="201">
                  <c:v>1.6218084199475062</c:v>
                </c:pt>
                <c:pt idx="202">
                  <c:v>0.37856875984251981</c:v>
                </c:pt>
                <c:pt idx="203">
                  <c:v>1.9557523897637805</c:v>
                </c:pt>
                <c:pt idx="204">
                  <c:v>-1.0211321102362196</c:v>
                </c:pt>
                <c:pt idx="205">
                  <c:v>-0.3184793202099741</c:v>
                </c:pt>
                <c:pt idx="206">
                  <c:v>-1.0515018202099742</c:v>
                </c:pt>
                <c:pt idx="207">
                  <c:v>4.4109245997375339</c:v>
                </c:pt>
                <c:pt idx="208">
                  <c:v>3.4774803097112863</c:v>
                </c:pt>
                <c:pt idx="209">
                  <c:v>1.6500379698162728</c:v>
                </c:pt>
                <c:pt idx="210">
                  <c:v>-3.3628504803149606</c:v>
                </c:pt>
                <c:pt idx="211">
                  <c:v>2.0585319396325454</c:v>
                </c:pt>
                <c:pt idx="212">
                  <c:v>-4.1856430104986879</c:v>
                </c:pt>
                <c:pt idx="213">
                  <c:v>-6.2012496706036746</c:v>
                </c:pt>
                <c:pt idx="214">
                  <c:v>3.73827540944882</c:v>
                </c:pt>
                <c:pt idx="215">
                  <c:v>2.0933854094488198</c:v>
                </c:pt>
                <c:pt idx="216">
                  <c:v>-0.3992856706036742</c:v>
                </c:pt>
                <c:pt idx="217">
                  <c:v>3.3236584593175849</c:v>
                </c:pt>
                <c:pt idx="218">
                  <c:v>-0.82838083070866053</c:v>
                </c:pt>
                <c:pt idx="219">
                  <c:v>1.773357959317585</c:v>
                </c:pt>
                <c:pt idx="220">
                  <c:v>-0.87797199081364841</c:v>
                </c:pt>
                <c:pt idx="221">
                  <c:v>2.6915005892388457</c:v>
                </c:pt>
                <c:pt idx="222">
                  <c:v>-0.30127157086614087</c:v>
                </c:pt>
                <c:pt idx="223">
                  <c:v>4.7708921391076125</c:v>
                </c:pt>
                <c:pt idx="224">
                  <c:v>-6.9879814409448819</c:v>
                </c:pt>
                <c:pt idx="225">
                  <c:v>6.5052935590551186</c:v>
                </c:pt>
                <c:pt idx="226">
                  <c:v>-2.692774940944882</c:v>
                </c:pt>
                <c:pt idx="227">
                  <c:v>4.2997040590551183</c:v>
                </c:pt>
                <c:pt idx="228">
                  <c:v>0.65555815879265156</c:v>
                </c:pt>
                <c:pt idx="229">
                  <c:v>-1.6300898412073486</c:v>
                </c:pt>
                <c:pt idx="230">
                  <c:v>-1.0099887913385819</c:v>
                </c:pt>
                <c:pt idx="231">
                  <c:v>-3.0876868713910759</c:v>
                </c:pt>
                <c:pt idx="232">
                  <c:v>-0.82084416141732286</c:v>
                </c:pt>
                <c:pt idx="233">
                  <c:v>-1.1179065314960621</c:v>
                </c:pt>
                <c:pt idx="234">
                  <c:v>0.62616317847769087</c:v>
                </c:pt>
                <c:pt idx="235">
                  <c:v>-2.8306448215223092</c:v>
                </c:pt>
                <c:pt idx="236">
                  <c:v>0.38706109842519693</c:v>
                </c:pt>
                <c:pt idx="237">
                  <c:v>-4.2599633517060367</c:v>
                </c:pt>
                <c:pt idx="238">
                  <c:v>-0.95285351181102285</c:v>
                </c:pt>
                <c:pt idx="239">
                  <c:v>-1.1943740118110229</c:v>
                </c:pt>
                <c:pt idx="240">
                  <c:v>1.4563673280839893</c:v>
                </c:pt>
                <c:pt idx="241">
                  <c:v>-1.491504122047244</c:v>
                </c:pt>
                <c:pt idx="242">
                  <c:v>1.9577240078740166</c:v>
                </c:pt>
                <c:pt idx="243">
                  <c:v>-3.7061145721784774</c:v>
                </c:pt>
                <c:pt idx="244">
                  <c:v>-0.36400486220472444</c:v>
                </c:pt>
                <c:pt idx="245">
                  <c:v>-5.1932486824146968</c:v>
                </c:pt>
                <c:pt idx="246">
                  <c:v>1.971752737532809</c:v>
                </c:pt>
                <c:pt idx="247">
                  <c:v>0.82453515748031492</c:v>
                </c:pt>
                <c:pt idx="248">
                  <c:v>-2.8493974225721774</c:v>
                </c:pt>
                <c:pt idx="249">
                  <c:v>2.2241584173228346</c:v>
                </c:pt>
                <c:pt idx="250">
                  <c:v>0.31824075721784822</c:v>
                </c:pt>
                <c:pt idx="251">
                  <c:v>0.3491214671916012</c:v>
                </c:pt>
                <c:pt idx="252">
                  <c:v>-2.1289955328083989</c:v>
                </c:pt>
                <c:pt idx="253">
                  <c:v>-2.006706032808399</c:v>
                </c:pt>
                <c:pt idx="254">
                  <c:v>-4.7987905328083986</c:v>
                </c:pt>
                <c:pt idx="255">
                  <c:v>-2.0092738228346456</c:v>
                </c:pt>
                <c:pt idx="256">
                  <c:v>-2.2008526929133851</c:v>
                </c:pt>
                <c:pt idx="257">
                  <c:v>-3.5241867729658791</c:v>
                </c:pt>
                <c:pt idx="258">
                  <c:v>-6.2783706430446182</c:v>
                </c:pt>
                <c:pt idx="259">
                  <c:v>1.4748049868766406</c:v>
                </c:pt>
                <c:pt idx="260">
                  <c:v>-1.5641580931758534</c:v>
                </c:pt>
                <c:pt idx="261">
                  <c:v>1.898589326771654</c:v>
                </c:pt>
                <c:pt idx="262">
                  <c:v>0.46730587664042084</c:v>
                </c:pt>
                <c:pt idx="263">
                  <c:v>-1.4852077034120732</c:v>
                </c:pt>
                <c:pt idx="264">
                  <c:v>0.3801897965879269</c:v>
                </c:pt>
                <c:pt idx="265">
                  <c:v>-0.25689678346456707</c:v>
                </c:pt>
                <c:pt idx="266">
                  <c:v>0.77208742650918594</c:v>
                </c:pt>
                <c:pt idx="267">
                  <c:v>3.7636839265091862</c:v>
                </c:pt>
                <c:pt idx="268">
                  <c:v>-4.8698283635170592</c:v>
                </c:pt>
                <c:pt idx="269">
                  <c:v>1.7377329763779525</c:v>
                </c:pt>
                <c:pt idx="270">
                  <c:v>-2.9766806837270336</c:v>
                </c:pt>
                <c:pt idx="271">
                  <c:v>-1.3814365538057747</c:v>
                </c:pt>
                <c:pt idx="272">
                  <c:v>3.815347866141733</c:v>
                </c:pt>
                <c:pt idx="273">
                  <c:v>2.8342625761154858</c:v>
                </c:pt>
                <c:pt idx="274">
                  <c:v>-2.3199504238845141</c:v>
                </c:pt>
                <c:pt idx="275">
                  <c:v>1.5113937860892388</c:v>
                </c:pt>
                <c:pt idx="276">
                  <c:v>-0.77613750393700809</c:v>
                </c:pt>
                <c:pt idx="277">
                  <c:v>-0.96037650393700802</c:v>
                </c:pt>
                <c:pt idx="278">
                  <c:v>0.68267920603674492</c:v>
                </c:pt>
                <c:pt idx="279">
                  <c:v>-0.32512700393700805</c:v>
                </c:pt>
                <c:pt idx="280">
                  <c:v>-0.67206066404199449</c:v>
                </c:pt>
                <c:pt idx="281">
                  <c:v>-1.9486253241469809</c:v>
                </c:pt>
                <c:pt idx="282">
                  <c:v>0.84933830577427827</c:v>
                </c:pt>
                <c:pt idx="283">
                  <c:v>-0.70770943438320211</c:v>
                </c:pt>
                <c:pt idx="284">
                  <c:v>-1.3791058044619415</c:v>
                </c:pt>
                <c:pt idx="285">
                  <c:v>1.0621539055118117</c:v>
                </c:pt>
                <c:pt idx="286">
                  <c:v>3.5728596154855645</c:v>
                </c:pt>
                <c:pt idx="287">
                  <c:v>-1.1529675446194219</c:v>
                </c:pt>
                <c:pt idx="288">
                  <c:v>0.1646553753280843</c:v>
                </c:pt>
                <c:pt idx="289">
                  <c:v>-3.8901601246719157</c:v>
                </c:pt>
                <c:pt idx="290">
                  <c:v>1.5389440853018375</c:v>
                </c:pt>
                <c:pt idx="291">
                  <c:v>4.548370085301837</c:v>
                </c:pt>
                <c:pt idx="292">
                  <c:v>-2.3725689146981628</c:v>
                </c:pt>
                <c:pt idx="293">
                  <c:v>-1.7645862047244096</c:v>
                </c:pt>
                <c:pt idx="294">
                  <c:v>-6.8254597349081374</c:v>
                </c:pt>
                <c:pt idx="295">
                  <c:v>-3.0158620249343824</c:v>
                </c:pt>
                <c:pt idx="296">
                  <c:v>6.1839895013123654E-2</c:v>
                </c:pt>
                <c:pt idx="297">
                  <c:v>-0.63678839501312334</c:v>
                </c:pt>
                <c:pt idx="298">
                  <c:v>-2.8696587650918626</c:v>
                </c:pt>
                <c:pt idx="299">
                  <c:v>-0.68396113517060364</c:v>
                </c:pt>
                <c:pt idx="300">
                  <c:v>2.3353009448818902</c:v>
                </c:pt>
                <c:pt idx="301">
                  <c:v>2.1549789448818903</c:v>
                </c:pt>
                <c:pt idx="302">
                  <c:v>-2.3548531351706039</c:v>
                </c:pt>
                <c:pt idx="303">
                  <c:v>1.080933494750657</c:v>
                </c:pt>
                <c:pt idx="304">
                  <c:v>3.043476994750657</c:v>
                </c:pt>
                <c:pt idx="305">
                  <c:v>-3.1005047952755902</c:v>
                </c:pt>
                <c:pt idx="306">
                  <c:v>2.5430142847769024</c:v>
                </c:pt>
                <c:pt idx="307">
                  <c:v>-2.9607863254593174</c:v>
                </c:pt>
                <c:pt idx="308">
                  <c:v>-2.9042855354330706</c:v>
                </c:pt>
                <c:pt idx="309">
                  <c:v>0.15923846456692961</c:v>
                </c:pt>
                <c:pt idx="310">
                  <c:v>3.6955251745406827</c:v>
                </c:pt>
                <c:pt idx="311">
                  <c:v>2.7212835144356964</c:v>
                </c:pt>
                <c:pt idx="312">
                  <c:v>0.3207405944881887</c:v>
                </c:pt>
                <c:pt idx="313">
                  <c:v>0.9546150144356963</c:v>
                </c:pt>
                <c:pt idx="314">
                  <c:v>-2.2471677755905506</c:v>
                </c:pt>
                <c:pt idx="315">
                  <c:v>2.2452742244094495</c:v>
                </c:pt>
                <c:pt idx="316">
                  <c:v>-1.364079725721784</c:v>
                </c:pt>
                <c:pt idx="317">
                  <c:v>0.15303490419947499</c:v>
                </c:pt>
                <c:pt idx="318">
                  <c:v>1.3394448241469827</c:v>
                </c:pt>
                <c:pt idx="319">
                  <c:v>1.7406963740157477</c:v>
                </c:pt>
                <c:pt idx="320">
                  <c:v>2.8190120839895023</c:v>
                </c:pt>
                <c:pt idx="321">
                  <c:v>-0.95547249606299167</c:v>
                </c:pt>
                <c:pt idx="322">
                  <c:v>0.78104321391076137</c:v>
                </c:pt>
                <c:pt idx="323">
                  <c:v>2.9058336338582675</c:v>
                </c:pt>
                <c:pt idx="324">
                  <c:v>-1.5909788661417326</c:v>
                </c:pt>
                <c:pt idx="325">
                  <c:v>-0.46946194619422504</c:v>
                </c:pt>
                <c:pt idx="326">
                  <c:v>1.1901298136482947</c:v>
                </c:pt>
                <c:pt idx="327">
                  <c:v>-1.1393755564304462</c:v>
                </c:pt>
                <c:pt idx="328">
                  <c:v>-2.4475082165354327</c:v>
                </c:pt>
                <c:pt idx="329">
                  <c:v>3.8332079133858263</c:v>
                </c:pt>
                <c:pt idx="330">
                  <c:v>-1.3081876666666661</c:v>
                </c:pt>
                <c:pt idx="331">
                  <c:v>-3.2847124566929131</c:v>
                </c:pt>
                <c:pt idx="332">
                  <c:v>3.2063478832021008</c:v>
                </c:pt>
                <c:pt idx="333">
                  <c:v>1.376788463254593</c:v>
                </c:pt>
                <c:pt idx="334">
                  <c:v>2.0799263832021007</c:v>
                </c:pt>
                <c:pt idx="335" formatCode="0.00">
                  <c:v>0.63066301312335971</c:v>
                </c:pt>
                <c:pt idx="336" formatCode="0.00">
                  <c:v>2.0046920629921265</c:v>
                </c:pt>
                <c:pt idx="337" formatCode="0.00">
                  <c:v>2.0272880629921262</c:v>
                </c:pt>
                <c:pt idx="338" formatCode="0.00">
                  <c:v>0.67331606299212632</c:v>
                </c:pt>
                <c:pt idx="339" formatCode="0.00">
                  <c:v>2.414281112860893</c:v>
                </c:pt>
                <c:pt idx="340" formatCode="0.00">
                  <c:v>1.2163484527559052</c:v>
                </c:pt>
                <c:pt idx="341" formatCode="0.00">
                  <c:v>2.5161446627296598</c:v>
                </c:pt>
                <c:pt idx="342" formatCode="0.00">
                  <c:v>-3.9785841272965872</c:v>
                </c:pt>
                <c:pt idx="343" formatCode="0.00">
                  <c:v>0.55886458267716577</c:v>
                </c:pt>
                <c:pt idx="344" formatCode="0.00">
                  <c:v>1.3890100026246717</c:v>
                </c:pt>
                <c:pt idx="345" formatCode="0.00">
                  <c:v>1.5923815026246717</c:v>
                </c:pt>
                <c:pt idx="346" formatCode="0.00">
                  <c:v>-3.8420119973753284</c:v>
                </c:pt>
                <c:pt idx="347" formatCode="0.00">
                  <c:v>3.1461540026246717</c:v>
                </c:pt>
                <c:pt idx="348" formatCode="0.00">
                  <c:v>-2.9402690774278208</c:v>
                </c:pt>
                <c:pt idx="349" formatCode="0.00">
                  <c:v>-0.11215544750656159</c:v>
                </c:pt>
                <c:pt idx="350" formatCode="0.00">
                  <c:v>2.0894354225721794</c:v>
                </c:pt>
                <c:pt idx="351" formatCode="0.00">
                  <c:v>3.0782138425196854</c:v>
                </c:pt>
                <c:pt idx="352" formatCode="0.00">
                  <c:v>3.5740863425196854</c:v>
                </c:pt>
                <c:pt idx="353" formatCode="0.00">
                  <c:v>-1.1133321574803146</c:v>
                </c:pt>
                <c:pt idx="354" formatCode="0.00">
                  <c:v>-5.6286614475065617</c:v>
                </c:pt>
                <c:pt idx="355" formatCode="0.00">
                  <c:v>-6.5720826876640421</c:v>
                </c:pt>
                <c:pt idx="356" formatCode="0.00">
                  <c:v>-3.8415685577427814</c:v>
                </c:pt>
                <c:pt idx="357" formatCode="0.00">
                  <c:v>-5.0009245879265087</c:v>
                </c:pt>
                <c:pt idx="358" formatCode="0.00">
                  <c:v>1.6871058320209975</c:v>
                </c:pt>
                <c:pt idx="359" formatCode="0.00">
                  <c:v>-0.30674024803149652</c:v>
                </c:pt>
                <c:pt idx="360" formatCode="0.00">
                  <c:v>-8.1210699081364837</c:v>
                </c:pt>
                <c:pt idx="361" formatCode="0.00">
                  <c:v>0.77631051181102317</c:v>
                </c:pt>
                <c:pt idx="362" formatCode="0.00">
                  <c:v>-7.6617604383202105</c:v>
                </c:pt>
                <c:pt idx="363" formatCode="0.00">
                  <c:v>-6.0711178083989497</c:v>
                </c:pt>
                <c:pt idx="364" formatCode="0.00">
                  <c:v>-0.28542014829396328</c:v>
                </c:pt>
                <c:pt idx="365" formatCode="0.00">
                  <c:v>2.2083259015748036</c:v>
                </c:pt>
                <c:pt idx="366" formatCode="0.00">
                  <c:v>2.3399118215223096</c:v>
                </c:pt>
                <c:pt idx="367" formatCode="0.00">
                  <c:v>-3.7331039986876635</c:v>
                </c:pt>
                <c:pt idx="368" formatCode="0.00">
                  <c:v>-5.7231164488188986</c:v>
                </c:pt>
                <c:pt idx="369" formatCode="0.00">
                  <c:v>-3.1118790288713907</c:v>
                </c:pt>
                <c:pt idx="370" formatCode="0.00">
                  <c:v>1.9893423910761154</c:v>
                </c:pt>
                <c:pt idx="371" formatCode="0.00">
                  <c:v>-2.4302131889763769</c:v>
                </c:pt>
                <c:pt idx="372" formatCode="0.00">
                  <c:v>-2.1832788490813648</c:v>
                </c:pt>
                <c:pt idx="373" formatCode="0.00">
                  <c:v>-0.28503850918635132</c:v>
                </c:pt>
                <c:pt idx="374" formatCode="0.00">
                  <c:v>-2.579381799212598</c:v>
                </c:pt>
                <c:pt idx="375" formatCode="0.00">
                  <c:v>3.242319120734908</c:v>
                </c:pt>
                <c:pt idx="376" formatCode="0.00">
                  <c:v>0.72676354068241533</c:v>
                </c:pt>
                <c:pt idx="377" formatCode="0.00">
                  <c:v>0.72279480052493517</c:v>
                </c:pt>
                <c:pt idx="378" formatCode="0.00">
                  <c:v>2.2175590104986882</c:v>
                </c:pt>
                <c:pt idx="379" formatCode="0.00">
                  <c:v>0.18913214041994716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FDC7-4F78-80FD-C983ECF9703A}"/>
            </c:ext>
          </c:extLst>
        </c:ser>
        <c:axId val="47413120"/>
        <c:axId val="47414656"/>
      </c:scatterChart>
      <c:valAx>
        <c:axId val="47413120"/>
        <c:scaling>
          <c:orientation val="minMax"/>
        </c:scaling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</c:majorGridlines>
        <c:numFmt formatCode="General" sourceLinked="0"/>
        <c:tickLblPos val="nextTo"/>
        <c:spPr>
          <a:ln w="12700">
            <a:solidFill>
              <a:schemeClr val="bg1">
                <a:lumMod val="65000"/>
              </a:schemeClr>
            </a:solidFill>
          </a:ln>
        </c:spPr>
        <c:crossAx val="47414656"/>
        <c:crossesAt val="-15"/>
        <c:crossBetween val="midCat"/>
      </c:valAx>
      <c:valAx>
        <c:axId val="47414656"/>
        <c:scaling>
          <c:orientation val="minMax"/>
        </c:scaling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</c:majorGridlines>
        <c:numFmt formatCode="General" sourceLinked="0"/>
        <c:tickLblPos val="nextTo"/>
        <c:spPr>
          <a:ln w="12700" cmpd="sng">
            <a:solidFill>
              <a:schemeClr val="bg1">
                <a:lumMod val="65000"/>
              </a:schemeClr>
            </a:solidFill>
            <a:prstDash val="solid"/>
          </a:ln>
        </c:spPr>
        <c:crossAx val="47413120"/>
        <c:crossesAt val="-15"/>
        <c:crossBetween val="midCat"/>
      </c:valAx>
    </c:plotArea>
    <c:legend>
      <c:legendPos val="r"/>
      <c:layout>
        <c:manualLayout>
          <c:xMode val="edge"/>
          <c:yMode val="edge"/>
          <c:x val="0.81962511531821969"/>
          <c:y val="0.23074247640161374"/>
          <c:w val="7.2186198615380726E-2"/>
          <c:h val="0.25354332288928527"/>
        </c:manualLayout>
      </c:layout>
      <c:spPr>
        <a:solidFill>
          <a:schemeClr val="bg1"/>
        </a:solidFill>
        <a:ln>
          <a:solidFill>
            <a:schemeClr val="bg1">
              <a:lumMod val="65000"/>
            </a:schemeClr>
          </a:solidFill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5.0548173768286346E-2"/>
          <c:y val="2.0464216399517683E-2"/>
          <c:w val="0.94165242438136121"/>
          <c:h val="0.87502262564139321"/>
        </c:manualLayout>
      </c:layout>
      <c:barChart>
        <c:barDir val="col"/>
        <c:grouping val="clustered"/>
        <c:ser>
          <c:idx val="0"/>
          <c:order val="0"/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</c:spPr>
          <c:dLbls>
            <c:delete val="1"/>
          </c:dLbls>
          <c:cat>
            <c:strRef>
              <c:f>FSheet1!$CV$55:$CV$81</c:f>
              <c:strCache>
                <c:ptCount val="27"/>
                <c:pt idx="0">
                  <c:v>STA</c:v>
                </c:pt>
                <c:pt idx="1">
                  <c:v>ACC</c:v>
                </c:pt>
                <c:pt idx="2">
                  <c:v>ACC</c:v>
                </c:pt>
                <c:pt idx="3">
                  <c:v>ACC</c:v>
                </c:pt>
                <c:pt idx="4">
                  <c:v>ACC</c:v>
                </c:pt>
                <c:pt idx="5">
                  <c:v>INF</c:v>
                </c:pt>
                <c:pt idx="6">
                  <c:v>INF</c:v>
                </c:pt>
                <c:pt idx="7">
                  <c:v>ANT</c:v>
                </c:pt>
                <c:pt idx="8">
                  <c:v>ANT</c:v>
                </c:pt>
                <c:pt idx="9">
                  <c:v>ANT</c:v>
                </c:pt>
                <c:pt idx="10">
                  <c:v>ANT</c:v>
                </c:pt>
                <c:pt idx="11">
                  <c:v>STR</c:v>
                </c:pt>
                <c:pt idx="12">
                  <c:v>STR</c:v>
                </c:pt>
                <c:pt idx="13">
                  <c:v>STR</c:v>
                </c:pt>
                <c:pt idx="14">
                  <c:v>STR</c:v>
                </c:pt>
                <c:pt idx="15">
                  <c:v>STR</c:v>
                </c:pt>
                <c:pt idx="16">
                  <c:v>AGI</c:v>
                </c:pt>
                <c:pt idx="17">
                  <c:v>AGI</c:v>
                </c:pt>
                <c:pt idx="18">
                  <c:v>AGI</c:v>
                </c:pt>
                <c:pt idx="19">
                  <c:v>AGI</c:v>
                </c:pt>
                <c:pt idx="20">
                  <c:v>AGI</c:v>
                </c:pt>
                <c:pt idx="21">
                  <c:v>AGI</c:v>
                </c:pt>
                <c:pt idx="22">
                  <c:v>AGI</c:v>
                </c:pt>
                <c:pt idx="23">
                  <c:v>FAC</c:v>
                </c:pt>
                <c:pt idx="24">
                  <c:v>FAC</c:v>
                </c:pt>
                <c:pt idx="25">
                  <c:v>FAC</c:v>
                </c:pt>
                <c:pt idx="26">
                  <c:v>AGG</c:v>
                </c:pt>
              </c:strCache>
            </c:strRef>
          </c:cat>
          <c:val>
            <c:numRef>
              <c:f>FSheet1!$CW$55:$CW$81</c:f>
              <c:numCache>
                <c:formatCode>0.00</c:formatCode>
                <c:ptCount val="27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12</c:v>
                </c:pt>
                <c:pt idx="6">
                  <c:v>12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A7D-4D67-BAF4-D860E48A6224}"/>
            </c:ext>
          </c:extLst>
        </c:ser>
        <c:dLbls>
          <c:showVal val="1"/>
        </c:dLbls>
        <c:gapWidth val="12"/>
        <c:axId val="48610304"/>
        <c:axId val="48612096"/>
      </c:barChart>
      <c:catAx>
        <c:axId val="48610304"/>
        <c:scaling>
          <c:orientation val="minMax"/>
        </c:scaling>
        <c:axPos val="b"/>
        <c:numFmt formatCode="General" sourceLinked="0"/>
        <c:majorTickMark val="none"/>
        <c:tickLblPos val="nextTo"/>
        <c:crossAx val="48612096"/>
        <c:crosses val="autoZero"/>
        <c:auto val="1"/>
        <c:lblAlgn val="ctr"/>
        <c:lblOffset val="100"/>
      </c:catAx>
      <c:valAx>
        <c:axId val="48612096"/>
        <c:scaling>
          <c:orientation val="minMax"/>
          <c:max val="1"/>
        </c:scaling>
        <c:axPos val="l"/>
        <c:majorGridlines/>
        <c:numFmt formatCode="0.00" sourceLinked="1"/>
        <c:majorTickMark val="none"/>
        <c:tickLblPos val="nextTo"/>
        <c:crossAx val="48610304"/>
        <c:crosses val="autoZero"/>
        <c:crossBetween val="between"/>
      </c:valAx>
      <c:spPr>
        <a:solidFill>
          <a:schemeClr val="tx2">
            <a:lumMod val="20000"/>
            <a:lumOff val="80000"/>
          </a:schemeClr>
        </a:solidFill>
      </c:spPr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30799534270508E-2"/>
          <c:y val="2.7961049706175887E-2"/>
          <c:w val="0.88466996830848865"/>
          <c:h val="0.88490244138436458"/>
        </c:manualLayout>
      </c:layout>
      <c:scatterChart>
        <c:scatterStyle val="smoothMarker"/>
        <c:ser>
          <c:idx val="0"/>
          <c:order val="0"/>
          <c:marker>
            <c:symbol val="none"/>
          </c:marker>
          <c:yVal>
            <c:numRef>
              <c:f>FSheet1!$DT$5:$DT$24</c:f>
              <c:numCache>
                <c:formatCode>0.00000</c:formatCode>
                <c:ptCount val="20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42-402F-8DDA-14040C2466F7}"/>
            </c:ext>
          </c:extLst>
        </c:ser>
        <c:axId val="48214016"/>
        <c:axId val="48215552"/>
      </c:scatterChart>
      <c:valAx>
        <c:axId val="48214016"/>
        <c:scaling>
          <c:orientation val="minMax"/>
          <c:max val="20"/>
          <c:min val="1"/>
        </c:scaling>
        <c:axPos val="b"/>
        <c:tickLblPos val="nextTo"/>
        <c:crossAx val="48215552"/>
        <c:crosses val="autoZero"/>
        <c:crossBetween val="midCat"/>
      </c:valAx>
      <c:valAx>
        <c:axId val="48215552"/>
        <c:scaling>
          <c:orientation val="minMax"/>
          <c:min val="0"/>
        </c:scaling>
        <c:axPos val="l"/>
        <c:numFmt formatCode="General" sourceLinked="0"/>
        <c:tickLblPos val="nextTo"/>
        <c:crossAx val="482140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6405074365704281E-2"/>
          <c:y val="4.6770924467774859E-2"/>
          <c:w val="0.89599781277341051"/>
          <c:h val="0.89719889180519163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FSheet1!$DV$5:$DV$25</c:f>
              <c:numCache>
                <c:formatCode>General</c:formatCode>
                <c:ptCount val="21"/>
              </c:numCache>
            </c:numRef>
          </c:xVal>
          <c:yVal>
            <c:numRef>
              <c:f>FSheet1!$DW$5:$DW$25</c:f>
              <c:numCache>
                <c:formatCode>General</c:formatCode>
                <c:ptCount val="2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3A-4992-BD03-0E49218B5CF4}"/>
            </c:ext>
          </c:extLst>
        </c:ser>
        <c:axId val="48228224"/>
        <c:axId val="48229760"/>
      </c:scatterChart>
      <c:valAx>
        <c:axId val="48228224"/>
        <c:scaling>
          <c:orientation val="minMax"/>
          <c:max val="1"/>
        </c:scaling>
        <c:axPos val="b"/>
        <c:numFmt formatCode="General" sourceLinked="1"/>
        <c:tickLblPos val="nextTo"/>
        <c:crossAx val="48229760"/>
        <c:crosses val="autoZero"/>
        <c:crossBetween val="midCat"/>
      </c:valAx>
      <c:valAx>
        <c:axId val="48229760"/>
        <c:scaling>
          <c:orientation val="minMax"/>
          <c:min val="-5.0000000000000114E-3"/>
        </c:scaling>
        <c:axPos val="l"/>
        <c:numFmt formatCode="General" sourceLinked="1"/>
        <c:tickLblPos val="nextTo"/>
        <c:crossAx val="482282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FSheet1!$CX$55:$CX$81</c:f>
              <c:numCache>
                <c:formatCode>0.00</c:formatCode>
                <c:ptCount val="27"/>
                <c:pt idx="0">
                  <c:v>0.96923114064285198</c:v>
                </c:pt>
                <c:pt idx="1">
                  <c:v>0.96442881072736386</c:v>
                </c:pt>
                <c:pt idx="2">
                  <c:v>0.95890872179953501</c:v>
                </c:pt>
                <c:pt idx="3">
                  <c:v>0.95257412682243336</c:v>
                </c:pt>
                <c:pt idx="4">
                  <c:v>0.94531868278405917</c:v>
                </c:pt>
                <c:pt idx="5">
                  <c:v>0.9370266439430035</c:v>
                </c:pt>
                <c:pt idx="6">
                  <c:v>0.92757351463848225</c:v>
                </c:pt>
                <c:pt idx="7">
                  <c:v>0.91682730350607766</c:v>
                </c:pt>
                <c:pt idx="8">
                  <c:v>0.90465053510089055</c:v>
                </c:pt>
                <c:pt idx="9">
                  <c:v>0.89090317880438707</c:v>
                </c:pt>
                <c:pt idx="10">
                  <c:v>0.87544664181258358</c:v>
                </c:pt>
                <c:pt idx="11">
                  <c:v>0.85814893509951229</c:v>
                </c:pt>
                <c:pt idx="12">
                  <c:v>0.83889105042341472</c:v>
                </c:pt>
                <c:pt idx="13">
                  <c:v>0.81757447619364365</c:v>
                </c:pt>
                <c:pt idx="14">
                  <c:v>0.79412962819905253</c:v>
                </c:pt>
                <c:pt idx="15">
                  <c:v>0.76852478349901754</c:v>
                </c:pt>
                <c:pt idx="16">
                  <c:v>0.740774899182154</c:v>
                </c:pt>
                <c:pt idx="17">
                  <c:v>0.71094950262500389</c:v>
                </c:pt>
                <c:pt idx="18">
                  <c:v>0.67917869917539297</c:v>
                </c:pt>
                <c:pt idx="19">
                  <c:v>0.6456563062257954</c:v>
                </c:pt>
                <c:pt idx="20">
                  <c:v>0.61063923394922204</c:v>
                </c:pt>
                <c:pt idx="21">
                  <c:v>0.57444251681165903</c:v>
                </c:pt>
                <c:pt idx="22">
                  <c:v>0.5374298453437496</c:v>
                </c:pt>
                <c:pt idx="23">
                  <c:v>0.5</c:v>
                </c:pt>
                <c:pt idx="24">
                  <c:v>0.46257015465625045</c:v>
                </c:pt>
                <c:pt idx="25">
                  <c:v>0.42555748318834102</c:v>
                </c:pt>
                <c:pt idx="26">
                  <c:v>0.38936076605077802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B5B-4D8A-A5EA-064AA5C5424C}"/>
            </c:ext>
          </c:extLst>
        </c:ser>
        <c:marker val="1"/>
        <c:axId val="49200512"/>
        <c:axId val="49206400"/>
      </c:lineChart>
      <c:catAx>
        <c:axId val="49200512"/>
        <c:scaling>
          <c:orientation val="minMax"/>
        </c:scaling>
        <c:axPos val="b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6400"/>
        <c:crosses val="autoZero"/>
        <c:auto val="1"/>
        <c:lblAlgn val="ctr"/>
        <c:lblOffset val="100"/>
      </c:catAx>
      <c:valAx>
        <c:axId val="492064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6.4868140698199628E-2"/>
          <c:y val="4.6398192701517967E-2"/>
          <c:w val="0.89075699912510942"/>
          <c:h val="0.84167468649753441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C00000">
                <a:alpha val="75000"/>
              </a:srgbClr>
            </a:solidFill>
            <a:ln>
              <a:noFill/>
            </a:ln>
            <a:effectLst/>
          </c:spPr>
          <c:cat>
            <c:numRef>
              <c:f>'Fuzzy Clustering'!$CG$9:$CG$34</c:f>
              <c:numCache>
                <c:formatCode>0.00</c:formatCode>
                <c:ptCount val="26"/>
                <c:pt idx="0">
                  <c:v>-2.0974999999999993</c:v>
                </c:pt>
                <c:pt idx="1">
                  <c:v>-1.8974999999999995</c:v>
                </c:pt>
                <c:pt idx="2">
                  <c:v>-1.6974999999999993</c:v>
                </c:pt>
                <c:pt idx="3">
                  <c:v>-1.4974999999999996</c:v>
                </c:pt>
                <c:pt idx="4">
                  <c:v>-1.2974999999999994</c:v>
                </c:pt>
                <c:pt idx="5">
                  <c:v>-1.0974999999999997</c:v>
                </c:pt>
                <c:pt idx="6">
                  <c:v>-0.89749999999999963</c:v>
                </c:pt>
                <c:pt idx="7">
                  <c:v>-0.69749999999999968</c:v>
                </c:pt>
                <c:pt idx="8">
                  <c:v>-0.49749999999999972</c:v>
                </c:pt>
                <c:pt idx="9">
                  <c:v>-0.29749999999999965</c:v>
                </c:pt>
                <c:pt idx="10">
                  <c:v>-9.749999999999967E-2</c:v>
                </c:pt>
                <c:pt idx="11">
                  <c:v>0.10250000000000034</c:v>
                </c:pt>
                <c:pt idx="12">
                  <c:v>0.30250000000000032</c:v>
                </c:pt>
                <c:pt idx="13">
                  <c:v>0.50250000000000039</c:v>
                </c:pt>
                <c:pt idx="14">
                  <c:v>0.70250000000000035</c:v>
                </c:pt>
                <c:pt idx="15">
                  <c:v>0.90250000000000041</c:v>
                </c:pt>
                <c:pt idx="16">
                  <c:v>1.1025000000000005</c:v>
                </c:pt>
                <c:pt idx="17">
                  <c:v>1.3025000000000002</c:v>
                </c:pt>
                <c:pt idx="18">
                  <c:v>1.5025000000000004</c:v>
                </c:pt>
                <c:pt idx="19">
                  <c:v>1.7025000000000001</c:v>
                </c:pt>
                <c:pt idx="20">
                  <c:v>1.9025000000000003</c:v>
                </c:pt>
                <c:pt idx="21">
                  <c:v>2.1025000000000005</c:v>
                </c:pt>
                <c:pt idx="22">
                  <c:v>2.3025000000000007</c:v>
                </c:pt>
                <c:pt idx="23">
                  <c:v>2.5025000000000008</c:v>
                </c:pt>
                <c:pt idx="24">
                  <c:v>2.702500000000001</c:v>
                </c:pt>
                <c:pt idx="25">
                  <c:v>2.9025000000000012</c:v>
                </c:pt>
              </c:numCache>
            </c:numRef>
          </c:cat>
          <c:val>
            <c:numRef>
              <c:f>'Fuzzy Clustering'!$CH$9:$CH$34</c:f>
              <c:numCache>
                <c:formatCode>General</c:formatCode>
                <c:ptCount val="26"/>
                <c:pt idx="0">
                  <c:v>2.2097163002201992E-2</c:v>
                </c:pt>
                <c:pt idx="1">
                  <c:v>9.3080645316976351E-3</c:v>
                </c:pt>
                <c:pt idx="2">
                  <c:v>2.4371782136362707E-2</c:v>
                </c:pt>
                <c:pt idx="3">
                  <c:v>1.211254869305467E-2</c:v>
                </c:pt>
                <c:pt idx="4">
                  <c:v>1.8561249792513834E-2</c:v>
                </c:pt>
                <c:pt idx="5">
                  <c:v>2.2014837887773364E-2</c:v>
                </c:pt>
                <c:pt idx="6">
                  <c:v>4.9680575819652795E-3</c:v>
                </c:pt>
                <c:pt idx="7">
                  <c:v>3.7850022235774716E-4</c:v>
                </c:pt>
                <c:pt idx="8">
                  <c:v>1.6704961891695902E-3</c:v>
                </c:pt>
                <c:pt idx="9">
                  <c:v>5.7455260723751067E-3</c:v>
                </c:pt>
                <c:pt idx="10">
                  <c:v>1.8211600064012234E-2</c:v>
                </c:pt>
                <c:pt idx="11">
                  <c:v>3.7166584458390162E-3</c:v>
                </c:pt>
                <c:pt idx="12">
                  <c:v>6.9924467722426442E-3</c:v>
                </c:pt>
                <c:pt idx="13">
                  <c:v>1.5810815402242273E-2</c:v>
                </c:pt>
                <c:pt idx="14">
                  <c:v>1.0510956656625936E-2</c:v>
                </c:pt>
                <c:pt idx="15">
                  <c:v>6.0217971240952295E-3</c:v>
                </c:pt>
                <c:pt idx="16">
                  <c:v>2.3019452115031758E-2</c:v>
                </c:pt>
                <c:pt idx="17">
                  <c:v>1.3722089946313076E-2</c:v>
                </c:pt>
                <c:pt idx="18">
                  <c:v>1.4514703710267529E-2</c:v>
                </c:pt>
                <c:pt idx="19">
                  <c:v>7.1189724370830376E-3</c:v>
                </c:pt>
                <c:pt idx="20">
                  <c:v>2.9434920580042601E-2</c:v>
                </c:pt>
                <c:pt idx="21">
                  <c:v>2.6407053251711332E-2</c:v>
                </c:pt>
                <c:pt idx="22">
                  <c:v>2.0669541852229578E-3</c:v>
                </c:pt>
                <c:pt idx="23">
                  <c:v>1.6175580680264368E-3</c:v>
                </c:pt>
                <c:pt idx="24">
                  <c:v>3.0029615310311897E-3</c:v>
                </c:pt>
                <c:pt idx="25">
                  <c:v>6.2911828085692179E-3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A70-4EE3-BBD5-AB323B1298E1}"/>
            </c:ext>
          </c:extLst>
        </c:ser>
        <c:ser>
          <c:idx val="1"/>
          <c:order val="1"/>
          <c:spPr>
            <a:solidFill>
              <a:srgbClr val="FF0000">
                <a:alpha val="75000"/>
              </a:srgbClr>
            </a:solidFill>
            <a:ln w="25400">
              <a:noFill/>
            </a:ln>
            <a:effectLst/>
          </c:spPr>
          <c:cat>
            <c:numRef>
              <c:f>'Fuzzy Clustering'!$CG$9:$CG$34</c:f>
              <c:numCache>
                <c:formatCode>0.00</c:formatCode>
                <c:ptCount val="26"/>
                <c:pt idx="0">
                  <c:v>-2.0974999999999993</c:v>
                </c:pt>
                <c:pt idx="1">
                  <c:v>-1.8974999999999995</c:v>
                </c:pt>
                <c:pt idx="2">
                  <c:v>-1.6974999999999993</c:v>
                </c:pt>
                <c:pt idx="3">
                  <c:v>-1.4974999999999996</c:v>
                </c:pt>
                <c:pt idx="4">
                  <c:v>-1.2974999999999994</c:v>
                </c:pt>
                <c:pt idx="5">
                  <c:v>-1.0974999999999997</c:v>
                </c:pt>
                <c:pt idx="6">
                  <c:v>-0.89749999999999963</c:v>
                </c:pt>
                <c:pt idx="7">
                  <c:v>-0.69749999999999968</c:v>
                </c:pt>
                <c:pt idx="8">
                  <c:v>-0.49749999999999972</c:v>
                </c:pt>
                <c:pt idx="9">
                  <c:v>-0.29749999999999965</c:v>
                </c:pt>
                <c:pt idx="10">
                  <c:v>-9.749999999999967E-2</c:v>
                </c:pt>
                <c:pt idx="11">
                  <c:v>0.10250000000000034</c:v>
                </c:pt>
                <c:pt idx="12">
                  <c:v>0.30250000000000032</c:v>
                </c:pt>
                <c:pt idx="13">
                  <c:v>0.50250000000000039</c:v>
                </c:pt>
                <c:pt idx="14">
                  <c:v>0.70250000000000035</c:v>
                </c:pt>
                <c:pt idx="15">
                  <c:v>0.90250000000000041</c:v>
                </c:pt>
                <c:pt idx="16">
                  <c:v>1.1025000000000005</c:v>
                </c:pt>
                <c:pt idx="17">
                  <c:v>1.3025000000000002</c:v>
                </c:pt>
                <c:pt idx="18">
                  <c:v>1.5025000000000004</c:v>
                </c:pt>
                <c:pt idx="19">
                  <c:v>1.7025000000000001</c:v>
                </c:pt>
                <c:pt idx="20">
                  <c:v>1.9025000000000003</c:v>
                </c:pt>
                <c:pt idx="21">
                  <c:v>2.1025000000000005</c:v>
                </c:pt>
                <c:pt idx="22">
                  <c:v>2.3025000000000007</c:v>
                </c:pt>
                <c:pt idx="23">
                  <c:v>2.5025000000000008</c:v>
                </c:pt>
                <c:pt idx="24">
                  <c:v>2.702500000000001</c:v>
                </c:pt>
                <c:pt idx="25">
                  <c:v>2.9025000000000012</c:v>
                </c:pt>
              </c:numCache>
            </c:numRef>
          </c:cat>
          <c:val>
            <c:numRef>
              <c:f>'Fuzzy Clustering'!$CI$9:$CI$34</c:f>
              <c:numCache>
                <c:formatCode>General</c:formatCode>
                <c:ptCount val="26"/>
                <c:pt idx="0">
                  <c:v>0.22159521139868588</c:v>
                </c:pt>
                <c:pt idx="1">
                  <c:v>3.3130634050849039E-2</c:v>
                </c:pt>
                <c:pt idx="2">
                  <c:v>0.17996475515162302</c:v>
                </c:pt>
                <c:pt idx="3">
                  <c:v>7.5378883168074395E-2</c:v>
                </c:pt>
                <c:pt idx="4">
                  <c:v>0.133701565504321</c:v>
                </c:pt>
                <c:pt idx="5">
                  <c:v>0.17735035412482958</c:v>
                </c:pt>
                <c:pt idx="6">
                  <c:v>2.4184563293943029E-2</c:v>
                </c:pt>
                <c:pt idx="7">
                  <c:v>2.0571869371757145E-3</c:v>
                </c:pt>
                <c:pt idx="8">
                  <c:v>8.7947474696932204E-3</c:v>
                </c:pt>
                <c:pt idx="9">
                  <c:v>2.4872490158774241E-2</c:v>
                </c:pt>
                <c:pt idx="10">
                  <c:v>8.4337660347621579E-2</c:v>
                </c:pt>
                <c:pt idx="11">
                  <c:v>1.443515184290689E-2</c:v>
                </c:pt>
                <c:pt idx="12">
                  <c:v>2.5841833725305463E-2</c:v>
                </c:pt>
                <c:pt idx="13">
                  <c:v>8.6953579582527141E-2</c:v>
                </c:pt>
                <c:pt idx="14">
                  <c:v>6.6166740250519496E-2</c:v>
                </c:pt>
                <c:pt idx="15">
                  <c:v>3.1506797666406072E-2</c:v>
                </c:pt>
                <c:pt idx="16">
                  <c:v>0.12127880132266711</c:v>
                </c:pt>
                <c:pt idx="17">
                  <c:v>6.9466904951774211E-2</c:v>
                </c:pt>
                <c:pt idx="18">
                  <c:v>7.9242874694664067E-2</c:v>
                </c:pt>
                <c:pt idx="19">
                  <c:v>3.7271701270135793E-2</c:v>
                </c:pt>
                <c:pt idx="20">
                  <c:v>0.13806904874412851</c:v>
                </c:pt>
                <c:pt idx="21">
                  <c:v>0.11221944715294541</c:v>
                </c:pt>
                <c:pt idx="22">
                  <c:v>7.1417297126998847E-3</c:v>
                </c:pt>
                <c:pt idx="23">
                  <c:v>5.863116300893978E-3</c:v>
                </c:pt>
                <c:pt idx="24">
                  <c:v>1.2816733513837164E-2</c:v>
                </c:pt>
                <c:pt idx="25">
                  <c:v>2.7168254109437129E-2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A70-4EE3-BBD5-AB323B1298E1}"/>
            </c:ext>
          </c:extLst>
        </c:ser>
        <c:ser>
          <c:idx val="2"/>
          <c:order val="2"/>
          <c:spPr>
            <a:solidFill>
              <a:srgbClr val="FFC000">
                <a:alpha val="75000"/>
              </a:srgbClr>
            </a:solidFill>
            <a:ln w="25400">
              <a:noFill/>
            </a:ln>
            <a:effectLst/>
          </c:spPr>
          <c:cat>
            <c:numRef>
              <c:f>'Fuzzy Clustering'!$CG$9:$CG$34</c:f>
              <c:numCache>
                <c:formatCode>0.00</c:formatCode>
                <c:ptCount val="26"/>
                <c:pt idx="0">
                  <c:v>-2.0974999999999993</c:v>
                </c:pt>
                <c:pt idx="1">
                  <c:v>-1.8974999999999995</c:v>
                </c:pt>
                <c:pt idx="2">
                  <c:v>-1.6974999999999993</c:v>
                </c:pt>
                <c:pt idx="3">
                  <c:v>-1.4974999999999996</c:v>
                </c:pt>
                <c:pt idx="4">
                  <c:v>-1.2974999999999994</c:v>
                </c:pt>
                <c:pt idx="5">
                  <c:v>-1.0974999999999997</c:v>
                </c:pt>
                <c:pt idx="6">
                  <c:v>-0.89749999999999963</c:v>
                </c:pt>
                <c:pt idx="7">
                  <c:v>-0.69749999999999968</c:v>
                </c:pt>
                <c:pt idx="8">
                  <c:v>-0.49749999999999972</c:v>
                </c:pt>
                <c:pt idx="9">
                  <c:v>-0.29749999999999965</c:v>
                </c:pt>
                <c:pt idx="10">
                  <c:v>-9.749999999999967E-2</c:v>
                </c:pt>
                <c:pt idx="11">
                  <c:v>0.10250000000000034</c:v>
                </c:pt>
                <c:pt idx="12">
                  <c:v>0.30250000000000032</c:v>
                </c:pt>
                <c:pt idx="13">
                  <c:v>0.50250000000000039</c:v>
                </c:pt>
                <c:pt idx="14">
                  <c:v>0.70250000000000035</c:v>
                </c:pt>
                <c:pt idx="15">
                  <c:v>0.90250000000000041</c:v>
                </c:pt>
                <c:pt idx="16">
                  <c:v>1.1025000000000005</c:v>
                </c:pt>
                <c:pt idx="17">
                  <c:v>1.3025000000000002</c:v>
                </c:pt>
                <c:pt idx="18">
                  <c:v>1.5025000000000004</c:v>
                </c:pt>
                <c:pt idx="19">
                  <c:v>1.7025000000000001</c:v>
                </c:pt>
                <c:pt idx="20">
                  <c:v>1.9025000000000003</c:v>
                </c:pt>
                <c:pt idx="21">
                  <c:v>2.1025000000000005</c:v>
                </c:pt>
                <c:pt idx="22">
                  <c:v>2.3025000000000007</c:v>
                </c:pt>
                <c:pt idx="23">
                  <c:v>2.5025000000000008</c:v>
                </c:pt>
                <c:pt idx="24">
                  <c:v>2.702500000000001</c:v>
                </c:pt>
                <c:pt idx="25">
                  <c:v>2.9025000000000012</c:v>
                </c:pt>
              </c:numCache>
            </c:numRef>
          </c:cat>
          <c:val>
            <c:numRef>
              <c:f>'Fuzzy Clustering'!$CJ$9:$CJ$34</c:f>
              <c:numCache>
                <c:formatCode>General</c:formatCode>
                <c:ptCount val="26"/>
                <c:pt idx="0">
                  <c:v>2.6312062467505655</c:v>
                </c:pt>
                <c:pt idx="1">
                  <c:v>0.16006231275284222</c:v>
                </c:pt>
                <c:pt idx="2">
                  <c:v>1.5445293437872323</c:v>
                </c:pt>
                <c:pt idx="3">
                  <c:v>2.665726152203888</c:v>
                </c:pt>
                <c:pt idx="4">
                  <c:v>4.0347084789814005</c:v>
                </c:pt>
                <c:pt idx="5">
                  <c:v>4.8723954921019299</c:v>
                </c:pt>
                <c:pt idx="6">
                  <c:v>0.68805137051029419</c:v>
                </c:pt>
                <c:pt idx="7">
                  <c:v>3.6192195139690853E-2</c:v>
                </c:pt>
                <c:pt idx="8">
                  <c:v>0.14847013748421034</c:v>
                </c:pt>
                <c:pt idx="9">
                  <c:v>0.64615171866404353</c:v>
                </c:pt>
                <c:pt idx="10">
                  <c:v>1.4288263579576608</c:v>
                </c:pt>
                <c:pt idx="11">
                  <c:v>0.10237974558860685</c:v>
                </c:pt>
                <c:pt idx="12">
                  <c:v>0.16980186287418064</c:v>
                </c:pt>
                <c:pt idx="13">
                  <c:v>0.94094620052527489</c:v>
                </c:pt>
                <c:pt idx="14">
                  <c:v>1.2413786703506275</c:v>
                </c:pt>
                <c:pt idx="15">
                  <c:v>0.46754703731639324</c:v>
                </c:pt>
                <c:pt idx="16">
                  <c:v>0.93266535676390561</c:v>
                </c:pt>
                <c:pt idx="17">
                  <c:v>0.56894681236819622</c:v>
                </c:pt>
                <c:pt idx="18">
                  <c:v>0.90566279065647848</c:v>
                </c:pt>
                <c:pt idx="19">
                  <c:v>0.47989720889310661</c:v>
                </c:pt>
                <c:pt idx="20">
                  <c:v>0.89048332379273631</c:v>
                </c:pt>
                <c:pt idx="21">
                  <c:v>0.54962201837155078</c:v>
                </c:pt>
                <c:pt idx="22">
                  <c:v>4.5712060637413288E-2</c:v>
                </c:pt>
                <c:pt idx="23">
                  <c:v>4.0387454887479635E-2</c:v>
                </c:pt>
                <c:pt idx="24">
                  <c:v>0.11660173135884122</c:v>
                </c:pt>
                <c:pt idx="25">
                  <c:v>0.20646838976927029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A70-4EE3-BBD5-AB323B1298E1}"/>
            </c:ext>
          </c:extLst>
        </c:ser>
        <c:ser>
          <c:idx val="3"/>
          <c:order val="3"/>
          <c:spPr>
            <a:solidFill>
              <a:srgbClr val="FFFF00">
                <a:alpha val="75000"/>
              </a:srgbClr>
            </a:solidFill>
            <a:ln w="25400">
              <a:noFill/>
            </a:ln>
            <a:effectLst/>
          </c:spPr>
          <c:cat>
            <c:numRef>
              <c:f>'Fuzzy Clustering'!$CG$9:$CG$34</c:f>
              <c:numCache>
                <c:formatCode>0.00</c:formatCode>
                <c:ptCount val="26"/>
                <c:pt idx="0">
                  <c:v>-2.0974999999999993</c:v>
                </c:pt>
                <c:pt idx="1">
                  <c:v>-1.8974999999999995</c:v>
                </c:pt>
                <c:pt idx="2">
                  <c:v>-1.6974999999999993</c:v>
                </c:pt>
                <c:pt idx="3">
                  <c:v>-1.4974999999999996</c:v>
                </c:pt>
                <c:pt idx="4">
                  <c:v>-1.2974999999999994</c:v>
                </c:pt>
                <c:pt idx="5">
                  <c:v>-1.0974999999999997</c:v>
                </c:pt>
                <c:pt idx="6">
                  <c:v>-0.89749999999999963</c:v>
                </c:pt>
                <c:pt idx="7">
                  <c:v>-0.69749999999999968</c:v>
                </c:pt>
                <c:pt idx="8">
                  <c:v>-0.49749999999999972</c:v>
                </c:pt>
                <c:pt idx="9">
                  <c:v>-0.29749999999999965</c:v>
                </c:pt>
                <c:pt idx="10">
                  <c:v>-9.749999999999967E-2</c:v>
                </c:pt>
                <c:pt idx="11">
                  <c:v>0.10250000000000034</c:v>
                </c:pt>
                <c:pt idx="12">
                  <c:v>0.30250000000000032</c:v>
                </c:pt>
                <c:pt idx="13">
                  <c:v>0.50250000000000039</c:v>
                </c:pt>
                <c:pt idx="14">
                  <c:v>0.70250000000000035</c:v>
                </c:pt>
                <c:pt idx="15">
                  <c:v>0.90250000000000041</c:v>
                </c:pt>
                <c:pt idx="16">
                  <c:v>1.1025000000000005</c:v>
                </c:pt>
                <c:pt idx="17">
                  <c:v>1.3025000000000002</c:v>
                </c:pt>
                <c:pt idx="18">
                  <c:v>1.5025000000000004</c:v>
                </c:pt>
                <c:pt idx="19">
                  <c:v>1.7025000000000001</c:v>
                </c:pt>
                <c:pt idx="20">
                  <c:v>1.9025000000000003</c:v>
                </c:pt>
                <c:pt idx="21">
                  <c:v>2.1025000000000005</c:v>
                </c:pt>
                <c:pt idx="22">
                  <c:v>2.3025000000000007</c:v>
                </c:pt>
                <c:pt idx="23">
                  <c:v>2.5025000000000008</c:v>
                </c:pt>
                <c:pt idx="24">
                  <c:v>2.702500000000001</c:v>
                </c:pt>
                <c:pt idx="25">
                  <c:v>2.9025000000000012</c:v>
                </c:pt>
              </c:numCache>
            </c:numRef>
          </c:cat>
          <c:val>
            <c:numRef>
              <c:f>'Fuzzy Clustering'!$CK$9:$CK$34</c:f>
              <c:numCache>
                <c:formatCode>General</c:formatCode>
                <c:ptCount val="26"/>
                <c:pt idx="0">
                  <c:v>0.9472103754143717</c:v>
                </c:pt>
                <c:pt idx="1">
                  <c:v>0.52381011572622782</c:v>
                </c:pt>
                <c:pt idx="2">
                  <c:v>2.8582438078176828</c:v>
                </c:pt>
                <c:pt idx="3">
                  <c:v>3.0012276080937283</c:v>
                </c:pt>
                <c:pt idx="4">
                  <c:v>4.4656248281012623</c:v>
                </c:pt>
                <c:pt idx="5">
                  <c:v>2.5937547776443139</c:v>
                </c:pt>
                <c:pt idx="6">
                  <c:v>2.0792961914128298</c:v>
                </c:pt>
                <c:pt idx="7">
                  <c:v>0.94861515562776333</c:v>
                </c:pt>
                <c:pt idx="8">
                  <c:v>4.7727198594584834</c:v>
                </c:pt>
                <c:pt idx="9">
                  <c:v>2.861804029666942</c:v>
                </c:pt>
                <c:pt idx="10">
                  <c:v>4.045236855743866</c:v>
                </c:pt>
                <c:pt idx="11">
                  <c:v>2.3577011594607384</c:v>
                </c:pt>
                <c:pt idx="12">
                  <c:v>5.6714444011552345</c:v>
                </c:pt>
                <c:pt idx="13">
                  <c:v>4.1614691066747298</c:v>
                </c:pt>
                <c:pt idx="14">
                  <c:v>5.443304177272779</c:v>
                </c:pt>
                <c:pt idx="15">
                  <c:v>2.7614180072589249</c:v>
                </c:pt>
                <c:pt idx="16">
                  <c:v>3.06079372795935</c:v>
                </c:pt>
                <c:pt idx="17">
                  <c:v>4.9122585886734811</c:v>
                </c:pt>
                <c:pt idx="18">
                  <c:v>2.8269233192150836</c:v>
                </c:pt>
                <c:pt idx="19">
                  <c:v>5.1935170178921766</c:v>
                </c:pt>
                <c:pt idx="20">
                  <c:v>6.3494761491783578</c:v>
                </c:pt>
                <c:pt idx="21">
                  <c:v>6.2219772302627661</c:v>
                </c:pt>
                <c:pt idx="22">
                  <c:v>3.5438177507105451</c:v>
                </c:pt>
                <c:pt idx="23">
                  <c:v>2.7978924287332632</c:v>
                </c:pt>
                <c:pt idx="24">
                  <c:v>5.7584888520456303</c:v>
                </c:pt>
                <c:pt idx="25">
                  <c:v>2.7950267142456084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A70-4EE3-BBD5-AB323B1298E1}"/>
            </c:ext>
          </c:extLst>
        </c:ser>
        <c:ser>
          <c:idx val="4"/>
          <c:order val="4"/>
          <c:spPr>
            <a:solidFill>
              <a:srgbClr val="92D050">
                <a:alpha val="75000"/>
              </a:srgbClr>
            </a:solidFill>
            <a:ln w="25400">
              <a:noFill/>
            </a:ln>
            <a:effectLst/>
          </c:spPr>
          <c:cat>
            <c:numRef>
              <c:f>'Fuzzy Clustering'!$CG$9:$CG$34</c:f>
              <c:numCache>
                <c:formatCode>0.00</c:formatCode>
                <c:ptCount val="26"/>
                <c:pt idx="0">
                  <c:v>-2.0974999999999993</c:v>
                </c:pt>
                <c:pt idx="1">
                  <c:v>-1.8974999999999995</c:v>
                </c:pt>
                <c:pt idx="2">
                  <c:v>-1.6974999999999993</c:v>
                </c:pt>
                <c:pt idx="3">
                  <c:v>-1.4974999999999996</c:v>
                </c:pt>
                <c:pt idx="4">
                  <c:v>-1.2974999999999994</c:v>
                </c:pt>
                <c:pt idx="5">
                  <c:v>-1.0974999999999997</c:v>
                </c:pt>
                <c:pt idx="6">
                  <c:v>-0.89749999999999963</c:v>
                </c:pt>
                <c:pt idx="7">
                  <c:v>-0.69749999999999968</c:v>
                </c:pt>
                <c:pt idx="8">
                  <c:v>-0.49749999999999972</c:v>
                </c:pt>
                <c:pt idx="9">
                  <c:v>-0.29749999999999965</c:v>
                </c:pt>
                <c:pt idx="10">
                  <c:v>-9.749999999999967E-2</c:v>
                </c:pt>
                <c:pt idx="11">
                  <c:v>0.10250000000000034</c:v>
                </c:pt>
                <c:pt idx="12">
                  <c:v>0.30250000000000032</c:v>
                </c:pt>
                <c:pt idx="13">
                  <c:v>0.50250000000000039</c:v>
                </c:pt>
                <c:pt idx="14">
                  <c:v>0.70250000000000035</c:v>
                </c:pt>
                <c:pt idx="15">
                  <c:v>0.90250000000000041</c:v>
                </c:pt>
                <c:pt idx="16">
                  <c:v>1.1025000000000005</c:v>
                </c:pt>
                <c:pt idx="17">
                  <c:v>1.3025000000000002</c:v>
                </c:pt>
                <c:pt idx="18">
                  <c:v>1.5025000000000004</c:v>
                </c:pt>
                <c:pt idx="19">
                  <c:v>1.7025000000000001</c:v>
                </c:pt>
                <c:pt idx="20">
                  <c:v>1.9025000000000003</c:v>
                </c:pt>
                <c:pt idx="21">
                  <c:v>2.1025000000000005</c:v>
                </c:pt>
                <c:pt idx="22">
                  <c:v>2.3025000000000007</c:v>
                </c:pt>
                <c:pt idx="23">
                  <c:v>2.5025000000000008</c:v>
                </c:pt>
                <c:pt idx="24">
                  <c:v>2.702500000000001</c:v>
                </c:pt>
                <c:pt idx="25">
                  <c:v>2.9025000000000012</c:v>
                </c:pt>
              </c:numCache>
            </c:numRef>
          </c:cat>
          <c:val>
            <c:numRef>
              <c:f>'Fuzzy Clustering'!$CL$9:$CL$34</c:f>
              <c:numCache>
                <c:formatCode>General</c:formatCode>
                <c:ptCount val="26"/>
                <c:pt idx="0">
                  <c:v>0.14669395977981114</c:v>
                </c:pt>
                <c:pt idx="1">
                  <c:v>0.21825590144303142</c:v>
                </c:pt>
                <c:pt idx="2">
                  <c:v>0.325849555186986</c:v>
                </c:pt>
                <c:pt idx="3">
                  <c:v>0.21147626089065241</c:v>
                </c:pt>
                <c:pt idx="4">
                  <c:v>0.2902998117069906</c:v>
                </c:pt>
                <c:pt idx="5">
                  <c:v>0.28859711498473217</c:v>
                </c:pt>
                <c:pt idx="6">
                  <c:v>0.17666453580549124</c:v>
                </c:pt>
                <c:pt idx="7">
                  <c:v>1.1417879135011688E-2</c:v>
                </c:pt>
                <c:pt idx="8">
                  <c:v>6.1487094218730221E-2</c:v>
                </c:pt>
                <c:pt idx="9">
                  <c:v>0.39091817162554854</c:v>
                </c:pt>
                <c:pt idx="10">
                  <c:v>1.2148269145298443</c:v>
                </c:pt>
                <c:pt idx="11">
                  <c:v>0.473080141344834</c:v>
                </c:pt>
                <c:pt idx="12">
                  <c:v>1.0072166049654943</c:v>
                </c:pt>
                <c:pt idx="13">
                  <c:v>0.65926805271826616</c:v>
                </c:pt>
                <c:pt idx="14">
                  <c:v>0.2158197386834626</c:v>
                </c:pt>
                <c:pt idx="15">
                  <c:v>0.67635268606147214</c:v>
                </c:pt>
                <c:pt idx="16">
                  <c:v>0.79135070802736962</c:v>
                </c:pt>
                <c:pt idx="17">
                  <c:v>1.3545555823322868</c:v>
                </c:pt>
                <c:pt idx="18">
                  <c:v>0.14695596033488023</c:v>
                </c:pt>
                <c:pt idx="19">
                  <c:v>0.25883003172595664</c:v>
                </c:pt>
                <c:pt idx="20">
                  <c:v>2.4746007715987766</c:v>
                </c:pt>
                <c:pt idx="21">
                  <c:v>1.9800689198648982</c:v>
                </c:pt>
                <c:pt idx="22">
                  <c:v>2.2676205750958971</c:v>
                </c:pt>
                <c:pt idx="23">
                  <c:v>4.0689387904411589</c:v>
                </c:pt>
                <c:pt idx="24">
                  <c:v>2.0643764555291035</c:v>
                </c:pt>
                <c:pt idx="25">
                  <c:v>3.9065943962712488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A70-4EE3-BBD5-AB323B1298E1}"/>
            </c:ext>
          </c:extLst>
        </c:ser>
        <c:ser>
          <c:idx val="5"/>
          <c:order val="5"/>
          <c:spPr>
            <a:solidFill>
              <a:srgbClr val="00B050">
                <a:alpha val="75000"/>
              </a:srgbClr>
            </a:solidFill>
            <a:ln w="25400">
              <a:noFill/>
            </a:ln>
            <a:effectLst/>
          </c:spPr>
          <c:cat>
            <c:numRef>
              <c:f>'Fuzzy Clustering'!$CG$9:$CG$34</c:f>
              <c:numCache>
                <c:formatCode>0.00</c:formatCode>
                <c:ptCount val="26"/>
                <c:pt idx="0">
                  <c:v>-2.0974999999999993</c:v>
                </c:pt>
                <c:pt idx="1">
                  <c:v>-1.8974999999999995</c:v>
                </c:pt>
                <c:pt idx="2">
                  <c:v>-1.6974999999999993</c:v>
                </c:pt>
                <c:pt idx="3">
                  <c:v>-1.4974999999999996</c:v>
                </c:pt>
                <c:pt idx="4">
                  <c:v>-1.2974999999999994</c:v>
                </c:pt>
                <c:pt idx="5">
                  <c:v>-1.0974999999999997</c:v>
                </c:pt>
                <c:pt idx="6">
                  <c:v>-0.89749999999999963</c:v>
                </c:pt>
                <c:pt idx="7">
                  <c:v>-0.69749999999999968</c:v>
                </c:pt>
                <c:pt idx="8">
                  <c:v>-0.49749999999999972</c:v>
                </c:pt>
                <c:pt idx="9">
                  <c:v>-0.29749999999999965</c:v>
                </c:pt>
                <c:pt idx="10">
                  <c:v>-9.749999999999967E-2</c:v>
                </c:pt>
                <c:pt idx="11">
                  <c:v>0.10250000000000034</c:v>
                </c:pt>
                <c:pt idx="12">
                  <c:v>0.30250000000000032</c:v>
                </c:pt>
                <c:pt idx="13">
                  <c:v>0.50250000000000039</c:v>
                </c:pt>
                <c:pt idx="14">
                  <c:v>0.70250000000000035</c:v>
                </c:pt>
                <c:pt idx="15">
                  <c:v>0.90250000000000041</c:v>
                </c:pt>
                <c:pt idx="16">
                  <c:v>1.1025000000000005</c:v>
                </c:pt>
                <c:pt idx="17">
                  <c:v>1.3025000000000002</c:v>
                </c:pt>
                <c:pt idx="18">
                  <c:v>1.5025000000000004</c:v>
                </c:pt>
                <c:pt idx="19">
                  <c:v>1.7025000000000001</c:v>
                </c:pt>
                <c:pt idx="20">
                  <c:v>1.9025000000000003</c:v>
                </c:pt>
                <c:pt idx="21">
                  <c:v>2.1025000000000005</c:v>
                </c:pt>
                <c:pt idx="22">
                  <c:v>2.3025000000000007</c:v>
                </c:pt>
                <c:pt idx="23">
                  <c:v>2.5025000000000008</c:v>
                </c:pt>
                <c:pt idx="24">
                  <c:v>2.702500000000001</c:v>
                </c:pt>
                <c:pt idx="25">
                  <c:v>2.9025000000000012</c:v>
                </c:pt>
              </c:numCache>
            </c:numRef>
          </c:cat>
          <c:val>
            <c:numRef>
              <c:f>'Fuzzy Clustering'!$CM$9:$CM$34</c:f>
              <c:numCache>
                <c:formatCode>General</c:formatCode>
                <c:ptCount val="26"/>
                <c:pt idx="0">
                  <c:v>2.4668148031890214E-2</c:v>
                </c:pt>
                <c:pt idx="1">
                  <c:v>4.3841071033830836E-2</c:v>
                </c:pt>
                <c:pt idx="2">
                  <c:v>5.3383013170878346E-2</c:v>
                </c:pt>
                <c:pt idx="3">
                  <c:v>2.7389297499796239E-2</c:v>
                </c:pt>
                <c:pt idx="4">
                  <c:v>4.582775153701224E-2</c:v>
                </c:pt>
                <c:pt idx="5">
                  <c:v>3.7007222888432612E-2</c:v>
                </c:pt>
                <c:pt idx="6">
                  <c:v>2.1860054184121847E-2</c:v>
                </c:pt>
                <c:pt idx="7">
                  <c:v>1.0926888870268492E-3</c:v>
                </c:pt>
                <c:pt idx="8">
                  <c:v>5.6203572322353068E-3</c:v>
                </c:pt>
                <c:pt idx="9">
                  <c:v>5.8167677502209969E-2</c:v>
                </c:pt>
                <c:pt idx="10">
                  <c:v>0.17231660724000974</c:v>
                </c:pt>
                <c:pt idx="11">
                  <c:v>4.0895443047285429E-2</c:v>
                </c:pt>
                <c:pt idx="12">
                  <c:v>9.9925531816629221E-2</c:v>
                </c:pt>
                <c:pt idx="13">
                  <c:v>0.11247438161070011</c:v>
                </c:pt>
                <c:pt idx="14">
                  <c:v>1.8589537568853842E-2</c:v>
                </c:pt>
                <c:pt idx="15">
                  <c:v>4.855112342978618E-2</c:v>
                </c:pt>
                <c:pt idx="16">
                  <c:v>5.9213470592409223E-2</c:v>
                </c:pt>
                <c:pt idx="17">
                  <c:v>6.8985789383618989E-2</c:v>
                </c:pt>
                <c:pt idx="18">
                  <c:v>2.1118681571255404E-2</c:v>
                </c:pt>
                <c:pt idx="19">
                  <c:v>1.9047218129963905E-2</c:v>
                </c:pt>
                <c:pt idx="20">
                  <c:v>9.9551418626261157E-2</c:v>
                </c:pt>
                <c:pt idx="21">
                  <c:v>9.330128137842042E-2</c:v>
                </c:pt>
                <c:pt idx="22">
                  <c:v>0.11843476217116145</c:v>
                </c:pt>
                <c:pt idx="23">
                  <c:v>7.6296810867739762E-2</c:v>
                </c:pt>
                <c:pt idx="24">
                  <c:v>3.8718038855886316E-2</c:v>
                </c:pt>
                <c:pt idx="25">
                  <c:v>5.0327447860877506E-2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5A70-4EE3-BBD5-AB323B1298E1}"/>
            </c:ext>
          </c:extLst>
        </c:ser>
        <c:ser>
          <c:idx val="6"/>
          <c:order val="6"/>
          <c:spPr>
            <a:solidFill>
              <a:srgbClr val="00B0F0">
                <a:alpha val="75000"/>
              </a:srgbClr>
            </a:solidFill>
            <a:ln w="25400">
              <a:noFill/>
            </a:ln>
            <a:effectLst/>
          </c:spPr>
          <c:cat>
            <c:numRef>
              <c:f>'Fuzzy Clustering'!$CG$9:$CG$34</c:f>
              <c:numCache>
                <c:formatCode>0.00</c:formatCode>
                <c:ptCount val="26"/>
                <c:pt idx="0">
                  <c:v>-2.0974999999999993</c:v>
                </c:pt>
                <c:pt idx="1">
                  <c:v>-1.8974999999999995</c:v>
                </c:pt>
                <c:pt idx="2">
                  <c:v>-1.6974999999999993</c:v>
                </c:pt>
                <c:pt idx="3">
                  <c:v>-1.4974999999999996</c:v>
                </c:pt>
                <c:pt idx="4">
                  <c:v>-1.2974999999999994</c:v>
                </c:pt>
                <c:pt idx="5">
                  <c:v>-1.0974999999999997</c:v>
                </c:pt>
                <c:pt idx="6">
                  <c:v>-0.89749999999999963</c:v>
                </c:pt>
                <c:pt idx="7">
                  <c:v>-0.69749999999999968</c:v>
                </c:pt>
                <c:pt idx="8">
                  <c:v>-0.49749999999999972</c:v>
                </c:pt>
                <c:pt idx="9">
                  <c:v>-0.29749999999999965</c:v>
                </c:pt>
                <c:pt idx="10">
                  <c:v>-9.749999999999967E-2</c:v>
                </c:pt>
                <c:pt idx="11">
                  <c:v>0.10250000000000034</c:v>
                </c:pt>
                <c:pt idx="12">
                  <c:v>0.30250000000000032</c:v>
                </c:pt>
                <c:pt idx="13">
                  <c:v>0.50250000000000039</c:v>
                </c:pt>
                <c:pt idx="14">
                  <c:v>0.70250000000000035</c:v>
                </c:pt>
                <c:pt idx="15">
                  <c:v>0.90250000000000041</c:v>
                </c:pt>
                <c:pt idx="16">
                  <c:v>1.1025000000000005</c:v>
                </c:pt>
                <c:pt idx="17">
                  <c:v>1.3025000000000002</c:v>
                </c:pt>
                <c:pt idx="18">
                  <c:v>1.5025000000000004</c:v>
                </c:pt>
                <c:pt idx="19">
                  <c:v>1.7025000000000001</c:v>
                </c:pt>
                <c:pt idx="20">
                  <c:v>1.9025000000000003</c:v>
                </c:pt>
                <c:pt idx="21">
                  <c:v>2.1025000000000005</c:v>
                </c:pt>
                <c:pt idx="22">
                  <c:v>2.3025000000000007</c:v>
                </c:pt>
                <c:pt idx="23">
                  <c:v>2.5025000000000008</c:v>
                </c:pt>
                <c:pt idx="24">
                  <c:v>2.702500000000001</c:v>
                </c:pt>
                <c:pt idx="25">
                  <c:v>2.9025000000000012</c:v>
                </c:pt>
              </c:numCache>
            </c:numRef>
          </c:cat>
          <c:val>
            <c:numRef>
              <c:f>'Fuzzy Clustering'!$CN$9:$CN$34</c:f>
              <c:numCache>
                <c:formatCode>General</c:formatCode>
                <c:ptCount val="26"/>
                <c:pt idx="0">
                  <c:v>6.5288956224618389E-3</c:v>
                </c:pt>
                <c:pt idx="1">
                  <c:v>1.1591900461534355E-2</c:v>
                </c:pt>
                <c:pt idx="2">
                  <c:v>1.3657742749222601E-2</c:v>
                </c:pt>
                <c:pt idx="3">
                  <c:v>6.6892494508230538E-3</c:v>
                </c:pt>
                <c:pt idx="4">
                  <c:v>1.1276314376483576E-2</c:v>
                </c:pt>
                <c:pt idx="5">
                  <c:v>8.8802003679863128E-3</c:v>
                </c:pt>
                <c:pt idx="6">
                  <c:v>4.9752272113454676E-3</c:v>
                </c:pt>
                <c:pt idx="7">
                  <c:v>2.4639405097282019E-4</c:v>
                </c:pt>
                <c:pt idx="8">
                  <c:v>1.2373079474865545E-3</c:v>
                </c:pt>
                <c:pt idx="9">
                  <c:v>1.234038631012413E-2</c:v>
                </c:pt>
                <c:pt idx="10">
                  <c:v>3.6244004117045758E-2</c:v>
                </c:pt>
                <c:pt idx="11">
                  <c:v>7.7917002697829307E-3</c:v>
                </c:pt>
                <c:pt idx="12">
                  <c:v>1.877731869093735E-2</c:v>
                </c:pt>
                <c:pt idx="13">
                  <c:v>2.307786348624985E-2</c:v>
                </c:pt>
                <c:pt idx="14">
                  <c:v>4.2301792171077768E-3</c:v>
                </c:pt>
                <c:pt idx="15">
                  <c:v>8.602551142887882E-3</c:v>
                </c:pt>
                <c:pt idx="16">
                  <c:v>1.1678483219277003E-2</c:v>
                </c:pt>
                <c:pt idx="17">
                  <c:v>1.2064232344279113E-2</c:v>
                </c:pt>
                <c:pt idx="18">
                  <c:v>5.5816698173418722E-3</c:v>
                </c:pt>
                <c:pt idx="19">
                  <c:v>4.31784965156079E-3</c:v>
                </c:pt>
                <c:pt idx="20">
                  <c:v>1.8384367479710395E-2</c:v>
                </c:pt>
                <c:pt idx="21">
                  <c:v>1.6404049717716251E-2</c:v>
                </c:pt>
                <c:pt idx="22">
                  <c:v>1.5206167487034294E-2</c:v>
                </c:pt>
                <c:pt idx="23">
                  <c:v>9.003840701428123E-3</c:v>
                </c:pt>
                <c:pt idx="24">
                  <c:v>5.995227165699224E-3</c:v>
                </c:pt>
                <c:pt idx="25">
                  <c:v>8.1236149349863673E-3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A70-4EE3-BBD5-AB323B1298E1}"/>
            </c:ext>
          </c:extLst>
        </c:ser>
        <c:gapWidth val="0"/>
        <c:overlap val="100"/>
        <c:axId val="49318528"/>
        <c:axId val="49332608"/>
      </c:barChart>
      <c:catAx>
        <c:axId val="49318528"/>
        <c:scaling>
          <c:orientation val="minMax"/>
        </c:scaling>
        <c:axPos val="b"/>
        <c:numFmt formatCode="0.00" sourceLinked="1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608"/>
        <c:crosses val="autoZero"/>
        <c:auto val="1"/>
        <c:lblAlgn val="ctr"/>
        <c:lblOffset val="100"/>
      </c:catAx>
      <c:valAx>
        <c:axId val="493326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one"/>
        <c:crossAx val="4931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0258220613172878E-2"/>
          <c:y val="3.2463492902568079E-2"/>
          <c:w val="0.84624342055786073"/>
          <c:h val="0.89428609186991859"/>
        </c:manualLayout>
      </c:layout>
      <c:scatterChart>
        <c:scatterStyle val="smoothMarker"/>
        <c:ser>
          <c:idx val="0"/>
          <c:order val="0"/>
          <c:tx>
            <c:v>X</c:v>
          </c:tx>
          <c:marker>
            <c:symbol val="none"/>
          </c:marker>
          <c:xVal>
            <c:numRef>
              <c:f>'Fuzzy Clustering'!$M$5:$M$46</c:f>
              <c:numCache>
                <c:formatCode>General</c:formatCode>
                <c:ptCount val="42"/>
                <c:pt idx="0">
                  <c:v>-10.073559985564305</c:v>
                </c:pt>
                <c:pt idx="1">
                  <c:v>-8.6043282986876655</c:v>
                </c:pt>
                <c:pt idx="2">
                  <c:v>-7.2330453909361339</c:v>
                </c:pt>
                <c:pt idx="3">
                  <c:v>-5.9531813437013712</c:v>
                </c:pt>
                <c:pt idx="4">
                  <c:v>-4.7586415662822592</c:v>
                </c:pt>
                <c:pt idx="5">
                  <c:v>-3.6437377740244221</c:v>
                </c:pt>
                <c:pt idx="6">
                  <c:v>-2.6031609012504404</c:v>
                </c:pt>
                <c:pt idx="7">
                  <c:v>-1.6319558199947242</c:v>
                </c:pt>
                <c:pt idx="8">
                  <c:v>-0.72549774415605583</c:v>
                </c:pt>
                <c:pt idx="9">
                  <c:v>0.12052979329336799</c:v>
                </c:pt>
                <c:pt idx="10">
                  <c:v>0.91015549491283021</c:v>
                </c:pt>
                <c:pt idx="11">
                  <c:v>1.6471394830909949</c:v>
                </c:pt>
                <c:pt idx="12">
                  <c:v>2.3349912053906152</c:v>
                </c:pt>
                <c:pt idx="13">
                  <c:v>2.9769861462035943</c:v>
                </c:pt>
                <c:pt idx="14">
                  <c:v>3.576181424295708</c:v>
                </c:pt>
                <c:pt idx="15">
                  <c:v>4.1354303505150138</c:v>
                </c:pt>
                <c:pt idx="16">
                  <c:v>4.6573960149863662</c:v>
                </c:pt>
                <c:pt idx="17">
                  <c:v>5.144563968492962</c:v>
                </c:pt>
                <c:pt idx="18">
                  <c:v>5.5992540584324511</c:v>
                </c:pt>
                <c:pt idx="19">
                  <c:v>6.0236314757093075</c:v>
                </c:pt>
                <c:pt idx="20">
                  <c:v>6.4197170651677071</c:v>
                </c:pt>
                <c:pt idx="21">
                  <c:v>6.7893969486622137</c:v>
                </c:pt>
                <c:pt idx="22">
                  <c:v>7.1344315065904196</c:v>
                </c:pt>
                <c:pt idx="23">
                  <c:v>7.456463760656745</c:v>
                </c:pt>
                <c:pt idx="24">
                  <c:v>7.7570271977853151</c:v>
                </c:pt>
                <c:pt idx="25">
                  <c:v>8.0375530724386479</c:v>
                </c:pt>
                <c:pt idx="26">
                  <c:v>8.2993772221150923</c:v>
                </c:pt>
                <c:pt idx="27">
                  <c:v>8.5437464284797731</c:v>
                </c:pt>
                <c:pt idx="28">
                  <c:v>8.7718243544201417</c:v>
                </c:pt>
                <c:pt idx="29">
                  <c:v>8.9846970852978192</c:v>
                </c:pt>
                <c:pt idx="30">
                  <c:v>9.1833783007836516</c:v>
                </c:pt>
                <c:pt idx="31">
                  <c:v>9.3688141019037623</c:v>
                </c:pt>
                <c:pt idx="32">
                  <c:v>9.5418875162825323</c:v>
                </c:pt>
                <c:pt idx="33">
                  <c:v>9.7034227030360505</c:v>
                </c:pt>
                <c:pt idx="34">
                  <c:v>9.8541888773393342</c:v>
                </c:pt>
                <c:pt idx="35">
                  <c:v>9.9949039733557328</c:v>
                </c:pt>
                <c:pt idx="36">
                  <c:v>10.126238062971037</c:v>
                </c:pt>
                <c:pt idx="37">
                  <c:v>10.248816546611987</c:v>
                </c:pt>
                <c:pt idx="38">
                  <c:v>10.363223131343542</c:v>
                </c:pt>
                <c:pt idx="39">
                  <c:v>10.470002610426326</c:v>
                </c:pt>
                <c:pt idx="40">
                  <c:v>10.569663457570257</c:v>
                </c:pt>
                <c:pt idx="41">
                  <c:v>10.662680248237928</c:v>
                </c:pt>
              </c:numCache>
            </c:numRef>
          </c:xVal>
          <c:yVal>
            <c:numRef>
              <c:f>'Fuzzy Clustering'!$N$5:$N$46</c:f>
              <c:numCache>
                <c:formatCode>0.0000</c:formatCode>
                <c:ptCount val="42"/>
                <c:pt idx="0">
                  <c:v>4.7402970141280677E-3</c:v>
                </c:pt>
                <c:pt idx="1">
                  <c:v>1.6642581635260025E-2</c:v>
                </c:pt>
                <c:pt idx="2">
                  <c:v>3.1935417415597897E-2</c:v>
                </c:pt>
                <c:pt idx="3">
                  <c:v>4.6872115028481535E-2</c:v>
                </c:pt>
                <c:pt idx="4">
                  <c:v>5.8860175336070304E-2</c:v>
                </c:pt>
                <c:pt idx="5">
                  <c:v>6.6131761443170664E-2</c:v>
                </c:pt>
                <c:pt idx="6">
                  <c:v>7.0186581193208142E-2</c:v>
                </c:pt>
                <c:pt idx="7">
                  <c:v>7.2723510756426343E-2</c:v>
                </c:pt>
                <c:pt idx="8">
                  <c:v>7.6352837398970433E-2</c:v>
                </c:pt>
                <c:pt idx="9">
                  <c:v>7.844611976305621E-2</c:v>
                </c:pt>
                <c:pt idx="10">
                  <c:v>7.7678259689782841E-2</c:v>
                </c:pt>
                <c:pt idx="11">
                  <c:v>7.5687204650076292E-2</c:v>
                </c:pt>
                <c:pt idx="12">
                  <c:v>7.1793293614704781E-2</c:v>
                </c:pt>
                <c:pt idx="13">
                  <c:v>6.7235290591494024E-2</c:v>
                </c:pt>
                <c:pt idx="14">
                  <c:v>6.2029248447397836E-2</c:v>
                </c:pt>
                <c:pt idx="15">
                  <c:v>5.5682807218591548E-2</c:v>
                </c:pt>
                <c:pt idx="16">
                  <c:v>5.1183086990940971E-2</c:v>
                </c:pt>
                <c:pt idx="17">
                  <c:v>4.6273654996544483E-2</c:v>
                </c:pt>
                <c:pt idx="18">
                  <c:v>4.1676346710792261E-2</c:v>
                </c:pt>
                <c:pt idx="19">
                  <c:v>3.6826760967657045E-2</c:v>
                </c:pt>
                <c:pt idx="20">
                  <c:v>3.3397259329947027E-2</c:v>
                </c:pt>
                <c:pt idx="21">
                  <c:v>3.0405154277997195E-2</c:v>
                </c:pt>
                <c:pt idx="22">
                  <c:v>2.8079049377114904E-2</c:v>
                </c:pt>
                <c:pt idx="23">
                  <c:v>2.5852914705112112E-2</c:v>
                </c:pt>
                <c:pt idx="24">
                  <c:v>2.3948838684617169E-2</c:v>
                </c:pt>
                <c:pt idx="25">
                  <c:v>2.2271142543540904E-2</c:v>
                </c:pt>
                <c:pt idx="26">
                  <c:v>2.0741647295291887E-2</c:v>
                </c:pt>
                <c:pt idx="27">
                  <c:v>1.9337056725156083E-2</c:v>
                </c:pt>
                <c:pt idx="28">
                  <c:v>1.8031057973489261E-2</c:v>
                </c:pt>
                <c:pt idx="29">
                  <c:v>1.6853325014676419E-2</c:v>
                </c:pt>
                <c:pt idx="30">
                  <c:v>1.571650154563841E-2</c:v>
                </c:pt>
                <c:pt idx="31">
                  <c:v>1.4182968204797081E-2</c:v>
                </c:pt>
                <c:pt idx="32">
                  <c:v>1.3243390723840502E-2</c:v>
                </c:pt>
                <c:pt idx="33">
                  <c:v>1.237567902464805E-2</c:v>
                </c:pt>
                <c:pt idx="34">
                  <c:v>1.161439020343508E-2</c:v>
                </c:pt>
                <c:pt idx="35">
                  <c:v>1.0402297332381466E-2</c:v>
                </c:pt>
                <c:pt idx="36">
                  <c:v>9.7845193381553373E-3</c:v>
                </c:pt>
                <c:pt idx="37">
                  <c:v>9.2395349336156628E-3</c:v>
                </c:pt>
                <c:pt idx="38">
                  <c:v>8.7365061637958968E-3</c:v>
                </c:pt>
                <c:pt idx="39">
                  <c:v>8.2718239970425572E-3</c:v>
                </c:pt>
                <c:pt idx="40">
                  <c:v>7.8804850235217154E-3</c:v>
                </c:pt>
                <c:pt idx="41">
                  <c:v>7.5241171392420956E-3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B3F-4673-9F2D-D760F4E9ECC5}"/>
            </c:ext>
          </c:extLst>
        </c:ser>
        <c:ser>
          <c:idx val="1"/>
          <c:order val="1"/>
          <c:tx>
            <c:v>Y</c:v>
          </c:tx>
          <c:marker>
            <c:symbol val="none"/>
          </c:marker>
          <c:xVal>
            <c:numRef>
              <c:f>'Fuzzy Clustering'!$P$5:$P$46</c:f>
              <c:numCache>
                <c:formatCode>General</c:formatCode>
                <c:ptCount val="42"/>
                <c:pt idx="0">
                  <c:v>-9.3010854133858256</c:v>
                </c:pt>
                <c:pt idx="1">
                  <c:v>-8.2473268152230954</c:v>
                </c:pt>
                <c:pt idx="2">
                  <c:v>-7.2638187902712144</c:v>
                </c:pt>
                <c:pt idx="3">
                  <c:v>-6.3458779669827923</c:v>
                </c:pt>
                <c:pt idx="4">
                  <c:v>-5.4891331985802649</c:v>
                </c:pt>
                <c:pt idx="5">
                  <c:v>-4.6895047480712391</c:v>
                </c:pt>
                <c:pt idx="6">
                  <c:v>-3.9431848609294819</c:v>
                </c:pt>
                <c:pt idx="7">
                  <c:v>-3.2466196329305088</c:v>
                </c:pt>
                <c:pt idx="8">
                  <c:v>-2.5964920867981336</c:v>
                </c:pt>
                <c:pt idx="9">
                  <c:v>-1.9897063770745835</c:v>
                </c:pt>
                <c:pt idx="10">
                  <c:v>-1.4233730479992701</c:v>
                </c:pt>
                <c:pt idx="11">
                  <c:v>-0.8947952741956442</c:v>
                </c:pt>
                <c:pt idx="12">
                  <c:v>-0.40145601864559333</c:v>
                </c:pt>
                <c:pt idx="13">
                  <c:v>5.8993953201120775E-2</c:v>
                </c:pt>
                <c:pt idx="14">
                  <c:v>0.48874726025805398</c:v>
                </c:pt>
                <c:pt idx="15">
                  <c:v>0.88985034684452491</c:v>
                </c:pt>
                <c:pt idx="16">
                  <c:v>1.2642132276585645</c:v>
                </c:pt>
                <c:pt idx="17">
                  <c:v>1.6136185830850014</c:v>
                </c:pt>
                <c:pt idx="18">
                  <c:v>1.9397302481496759</c:v>
                </c:pt>
                <c:pt idx="19">
                  <c:v>2.2441011355433722</c:v>
                </c:pt>
                <c:pt idx="20">
                  <c:v>2.5281806304441554</c:v>
                </c:pt>
                <c:pt idx="21">
                  <c:v>2.793321492351553</c:v>
                </c:pt>
                <c:pt idx="22">
                  <c:v>3.0407862967984576</c:v>
                </c:pt>
                <c:pt idx="23">
                  <c:v>3.2717534476155685</c:v>
                </c:pt>
                <c:pt idx="24">
                  <c:v>3.4873227883782052</c:v>
                </c:pt>
                <c:pt idx="25">
                  <c:v>3.688520839756666</c:v>
                </c:pt>
                <c:pt idx="26">
                  <c:v>3.876305687709896</c:v>
                </c:pt>
                <c:pt idx="27">
                  <c:v>4.0515715457995771</c:v>
                </c:pt>
                <c:pt idx="28">
                  <c:v>4.2151530133499469</c:v>
                </c:pt>
                <c:pt idx="29">
                  <c:v>4.3678290497302914</c:v>
                </c:pt>
                <c:pt idx="30">
                  <c:v>4.51032668368528</c:v>
                </c:pt>
                <c:pt idx="31">
                  <c:v>4.6433244753766028</c:v>
                </c:pt>
                <c:pt idx="32">
                  <c:v>4.7674557476218373</c:v>
                </c:pt>
                <c:pt idx="33">
                  <c:v>4.8833116017173896</c:v>
                </c:pt>
                <c:pt idx="34">
                  <c:v>4.9914437322065712</c:v>
                </c:pt>
                <c:pt idx="35">
                  <c:v>5.0923670539964743</c:v>
                </c:pt>
                <c:pt idx="36">
                  <c:v>5.1865621543337168</c:v>
                </c:pt>
                <c:pt idx="37">
                  <c:v>5.2744775813151437</c:v>
                </c:pt>
                <c:pt idx="38">
                  <c:v>5.3565319798311419</c:v>
                </c:pt>
                <c:pt idx="39">
                  <c:v>5.43311608511274</c:v>
                </c:pt>
                <c:pt idx="40">
                  <c:v>5.5045945833755656</c:v>
                </c:pt>
                <c:pt idx="41">
                  <c:v>5.5713078484208696</c:v>
                </c:pt>
              </c:numCache>
            </c:numRef>
          </c:xVal>
          <c:yVal>
            <c:numRef>
              <c:f>'Fuzzy Clustering'!$Q$5:$Q$46</c:f>
              <c:numCache>
                <c:formatCode>0.0000</c:formatCode>
                <c:ptCount val="42"/>
                <c:pt idx="0">
                  <c:v>2.3556498729458784E-3</c:v>
                </c:pt>
                <c:pt idx="1">
                  <c:v>7.1514018794099979E-3</c:v>
                </c:pt>
                <c:pt idx="2">
                  <c:v>1.5091115512855677E-2</c:v>
                </c:pt>
                <c:pt idx="3">
                  <c:v>2.3850805695103647E-2</c:v>
                </c:pt>
                <c:pt idx="4">
                  <c:v>3.3106021504533581E-2</c:v>
                </c:pt>
                <c:pt idx="5">
                  <c:v>4.4301803276057351E-2</c:v>
                </c:pt>
                <c:pt idx="6">
                  <c:v>5.5572757137818118E-2</c:v>
                </c:pt>
                <c:pt idx="7">
                  <c:v>6.5931380334631889E-2</c:v>
                </c:pt>
                <c:pt idx="8">
                  <c:v>8.0617453512846202E-2</c:v>
                </c:pt>
                <c:pt idx="9">
                  <c:v>9.8259264033923932E-2</c:v>
                </c:pt>
                <c:pt idx="10">
                  <c:v>0.1140484101847979</c:v>
                </c:pt>
                <c:pt idx="11">
                  <c:v>0.12680816376580484</c:v>
                </c:pt>
                <c:pt idx="12">
                  <c:v>0.13605144157031038</c:v>
                </c:pt>
                <c:pt idx="13">
                  <c:v>0.14242917405846287</c:v>
                </c:pt>
                <c:pt idx="14">
                  <c:v>0.14604295727653124</c:v>
                </c:pt>
                <c:pt idx="15">
                  <c:v>0.14364606558608659</c:v>
                </c:pt>
                <c:pt idx="16">
                  <c:v>0.13791862880554229</c:v>
                </c:pt>
                <c:pt idx="17">
                  <c:v>0.12880049594676413</c:v>
                </c:pt>
                <c:pt idx="18">
                  <c:v>0.1183785285059725</c:v>
                </c:pt>
                <c:pt idx="19">
                  <c:v>0.10778872313206229</c:v>
                </c:pt>
                <c:pt idx="20">
                  <c:v>9.7049279855908471E-2</c:v>
                </c:pt>
                <c:pt idx="21">
                  <c:v>8.8060600575037645E-2</c:v>
                </c:pt>
                <c:pt idx="22">
                  <c:v>7.9665319072690768E-2</c:v>
                </c:pt>
                <c:pt idx="23">
                  <c:v>7.1881926096129797E-2</c:v>
                </c:pt>
                <c:pt idx="24">
                  <c:v>6.3753215447082331E-2</c:v>
                </c:pt>
                <c:pt idx="25">
                  <c:v>5.6972652409640778E-2</c:v>
                </c:pt>
                <c:pt idx="26">
                  <c:v>5.0517683834194339E-2</c:v>
                </c:pt>
                <c:pt idx="27">
                  <c:v>4.471733835947285E-2</c:v>
                </c:pt>
                <c:pt idx="28">
                  <c:v>3.8851765174239224E-2</c:v>
                </c:pt>
                <c:pt idx="29">
                  <c:v>3.4236302250637424E-2</c:v>
                </c:pt>
                <c:pt idx="30">
                  <c:v>2.9384940101646037E-2</c:v>
                </c:pt>
                <c:pt idx="31">
                  <c:v>2.59237075139984E-2</c:v>
                </c:pt>
                <c:pt idx="32">
                  <c:v>2.2725969233377441E-2</c:v>
                </c:pt>
                <c:pt idx="33">
                  <c:v>2.0119321677860867E-2</c:v>
                </c:pt>
                <c:pt idx="34">
                  <c:v>1.7867572477708957E-2</c:v>
                </c:pt>
                <c:pt idx="35">
                  <c:v>1.5960581974564767E-2</c:v>
                </c:pt>
                <c:pt idx="36">
                  <c:v>1.4002610982166663E-2</c:v>
                </c:pt>
                <c:pt idx="37">
                  <c:v>1.2666631591897312E-2</c:v>
                </c:pt>
                <c:pt idx="38">
                  <c:v>1.1351519657123455E-2</c:v>
                </c:pt>
                <c:pt idx="39">
                  <c:v>1.0282915709229337E-2</c:v>
                </c:pt>
                <c:pt idx="40">
                  <c:v>9.4152897023827495E-3</c:v>
                </c:pt>
                <c:pt idx="41">
                  <c:v>8.7074139017596554E-3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B3F-4673-9F2D-D760F4E9ECC5}"/>
            </c:ext>
          </c:extLst>
        </c:ser>
        <c:axId val="48674304"/>
        <c:axId val="48675840"/>
      </c:scatterChart>
      <c:valAx>
        <c:axId val="48674304"/>
        <c:scaling>
          <c:orientation val="minMax"/>
        </c:scaling>
        <c:axPos val="b"/>
        <c:numFmt formatCode="General" sourceLinked="1"/>
        <c:tickLblPos val="nextTo"/>
        <c:crossAx val="48675840"/>
        <c:crosses val="autoZero"/>
        <c:crossBetween val="midCat"/>
      </c:valAx>
      <c:valAx>
        <c:axId val="48675840"/>
        <c:scaling>
          <c:orientation val="minMax"/>
        </c:scaling>
        <c:axPos val="l"/>
        <c:majorGridlines/>
        <c:numFmt formatCode="0.0000" sourceLinked="1"/>
        <c:tickLblPos val="nextTo"/>
        <c:crossAx val="4867430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60" workbookViewId="0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245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395009</xdr:colOff>
      <xdr:row>38</xdr:row>
      <xdr:rowOff>212913</xdr:rowOff>
    </xdr:from>
    <xdr:to>
      <xdr:col>105</xdr:col>
      <xdr:colOff>385203</xdr:colOff>
      <xdr:row>52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128</xdr:col>
      <xdr:colOff>484093</xdr:colOff>
      <xdr:row>15</xdr:row>
      <xdr:rowOff>134471</xdr:rowOff>
    </xdr:from>
    <xdr:to>
      <xdr:col>134</xdr:col>
      <xdr:colOff>179293</xdr:colOff>
      <xdr:row>28</xdr:row>
      <xdr:rowOff>26894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127</xdr:col>
      <xdr:colOff>268941</xdr:colOff>
      <xdr:row>1</xdr:row>
      <xdr:rowOff>152401</xdr:rowOff>
    </xdr:from>
    <xdr:to>
      <xdr:col>134</xdr:col>
      <xdr:colOff>448235</xdr:colOff>
      <xdr:row>13</xdr:row>
      <xdr:rowOff>98612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86</xdr:col>
      <xdr:colOff>22412</xdr:colOff>
      <xdr:row>58</xdr:row>
      <xdr:rowOff>152399</xdr:rowOff>
    </xdr:from>
    <xdr:to>
      <xdr:col>96</xdr:col>
      <xdr:colOff>134471</xdr:colOff>
      <xdr:row>81</xdr:row>
      <xdr:rowOff>22411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0</xdr:colOff>
      <xdr:row>34</xdr:row>
      <xdr:rowOff>121227</xdr:rowOff>
    </xdr:from>
    <xdr:to>
      <xdr:col>74</xdr:col>
      <xdr:colOff>591092</xdr:colOff>
      <xdr:row>74</xdr:row>
      <xdr:rowOff>88172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10887</xdr:colOff>
      <xdr:row>17</xdr:row>
      <xdr:rowOff>108856</xdr:rowOff>
    </xdr:from>
    <xdr:to>
      <xdr:col>24</xdr:col>
      <xdr:colOff>609601</xdr:colOff>
      <xdr:row>41</xdr:row>
      <xdr:rowOff>10886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rank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FH385"/>
  <sheetViews>
    <sheetView tabSelected="1" zoomScale="70" zoomScaleNormal="70" workbookViewId="0">
      <selection activeCell="CB6" sqref="CB6"/>
    </sheetView>
  </sheetViews>
  <sheetFormatPr defaultColWidth="9.109375" defaultRowHeight="18" customHeight="1"/>
  <cols>
    <col min="1" max="1" width="16.21875" style="139" bestFit="1" customWidth="1"/>
    <col min="2" max="2" width="5" style="139" bestFit="1" customWidth="1"/>
    <col min="3" max="3" width="9.77734375" style="138" bestFit="1" customWidth="1"/>
    <col min="4" max="4" width="5" style="140" bestFit="1" customWidth="1"/>
    <col min="5" max="5" width="4.88671875" style="139" bestFit="1" customWidth="1"/>
    <col min="6" max="6" width="4.21875" style="139" bestFit="1" customWidth="1"/>
    <col min="7" max="7" width="4.6640625" style="139" bestFit="1" customWidth="1"/>
    <col min="8" max="10" width="4.88671875" style="139" bestFit="1" customWidth="1"/>
    <col min="11" max="11" width="5.21875" style="139" bestFit="1" customWidth="1"/>
    <col min="12" max="15" width="4.88671875" style="139" bestFit="1" customWidth="1"/>
    <col min="16" max="16" width="4.5546875" style="139" bestFit="1" customWidth="1"/>
    <col min="17" max="17" width="3.88671875" style="139" bestFit="1" customWidth="1"/>
    <col min="18" max="18" width="4.88671875" style="139" bestFit="1" customWidth="1"/>
    <col min="19" max="19" width="5.6640625" style="139" bestFit="1" customWidth="1"/>
    <col min="20" max="20" width="4.88671875" style="139" bestFit="1" customWidth="1"/>
    <col min="21" max="21" width="4.6640625" style="139" bestFit="1" customWidth="1"/>
    <col min="22" max="22" width="4.88671875" style="139" bestFit="1" customWidth="1"/>
    <col min="23" max="23" width="4.6640625" style="139" bestFit="1" customWidth="1"/>
    <col min="24" max="24" width="4.109375" style="139" bestFit="1" customWidth="1"/>
    <col min="25" max="25" width="5.21875" style="139" bestFit="1" customWidth="1"/>
    <col min="26" max="26" width="4.88671875" style="139" bestFit="1" customWidth="1"/>
    <col min="27" max="28" width="5" style="139" bestFit="1" customWidth="1"/>
    <col min="29" max="29" width="4.6640625" style="139" bestFit="1" customWidth="1"/>
    <col min="30" max="30" width="4.109375" style="139" bestFit="1" customWidth="1"/>
    <col min="31" max="31" width="4.6640625" style="139" bestFit="1" customWidth="1"/>
    <col min="32" max="32" width="3" style="139" customWidth="1"/>
    <col min="33" max="33" width="4.88671875" style="139" bestFit="1" customWidth="1"/>
    <col min="34" max="34" width="5.5546875" style="139" customWidth="1"/>
    <col min="35" max="40" width="8.77734375" style="141" customWidth="1"/>
    <col min="41" max="41" width="5.109375" style="139" bestFit="1" customWidth="1"/>
    <col min="42" max="42" width="6.109375" style="139" bestFit="1" customWidth="1"/>
    <col min="43" max="44" width="12.21875" style="139" bestFit="1" customWidth="1"/>
    <col min="45" max="46" width="10.77734375" style="139" customWidth="1"/>
    <col min="47" max="47" width="10.77734375" style="229" customWidth="1"/>
    <col min="48" max="49" width="10.77734375" style="141" customWidth="1"/>
    <col min="50" max="50" width="6.109375" style="141" bestFit="1" customWidth="1"/>
    <col min="51" max="53" width="9.6640625" style="141" customWidth="1"/>
    <col min="54" max="54" width="5.5546875" style="139" bestFit="1" customWidth="1"/>
    <col min="55" max="61" width="9.109375" style="154"/>
    <col min="62" max="62" width="6.109375" style="197" customWidth="1"/>
    <col min="63" max="69" width="9.109375" style="154"/>
    <col min="70" max="70" width="5.109375" style="197" bestFit="1" customWidth="1"/>
    <col min="71" max="77" width="9.109375" style="141"/>
    <col min="78" max="78" width="9.109375" style="230"/>
    <col min="79" max="79" width="17.88671875" style="148" customWidth="1"/>
    <col min="80" max="80" width="9.109375" style="153"/>
    <col min="81" max="81" width="11.6640625" style="153" customWidth="1"/>
    <col min="82" max="82" width="11.109375" style="151" customWidth="1"/>
    <col min="83" max="83" width="20.6640625" style="151" customWidth="1"/>
    <col min="84" max="84" width="16.6640625" style="151" customWidth="1"/>
    <col min="85" max="85" width="20.109375" style="151" customWidth="1"/>
    <col min="86" max="86" width="9.109375" style="151"/>
    <col min="87" max="87" width="10.5546875" style="151" bestFit="1" customWidth="1"/>
    <col min="88" max="89" width="10.5546875" style="153" bestFit="1" customWidth="1"/>
    <col min="90" max="90" width="11.44140625" style="153" customWidth="1"/>
    <col min="91" max="92" width="10.5546875" style="153" bestFit="1" customWidth="1"/>
    <col min="93" max="93" width="19.5546875" style="153" bestFit="1" customWidth="1"/>
    <col min="94" max="94" width="10.5546875" style="153" bestFit="1" customWidth="1"/>
    <col min="95" max="95" width="9.109375" style="153"/>
    <col min="96" max="100" width="10.5546875" style="153" bestFit="1" customWidth="1"/>
    <col min="101" max="101" width="11.109375" style="153" customWidth="1"/>
    <col min="102" max="107" width="10.5546875" style="153" bestFit="1" customWidth="1"/>
    <col min="108" max="109" width="9.109375" style="153"/>
    <col min="110" max="110" width="10.5546875" style="153" bestFit="1" customWidth="1"/>
    <col min="111" max="111" width="9.109375" style="153"/>
    <col min="112" max="113" width="14.88671875" style="228" bestFit="1" customWidth="1"/>
    <col min="114" max="114" width="9.109375" style="153"/>
    <col min="115" max="115" width="13.44140625" style="153" bestFit="1" customWidth="1"/>
    <col min="116" max="116" width="13.88671875" style="153" customWidth="1"/>
    <col min="117" max="117" width="47.33203125" style="153" customWidth="1"/>
    <col min="118" max="123" width="9.109375" style="153"/>
    <col min="124" max="124" width="12.44140625" style="153" bestFit="1" customWidth="1"/>
    <col min="125" max="126" width="9.109375" style="153"/>
    <col min="127" max="127" width="11.88671875" style="153" customWidth="1"/>
    <col min="128" max="137" width="9.109375" style="153"/>
    <col min="138" max="138" width="15.33203125" style="153" bestFit="1" customWidth="1"/>
    <col min="139" max="16384" width="9.109375" style="153"/>
  </cols>
  <sheetData>
    <row r="1" spans="1:164" ht="18" customHeight="1" thickBot="1">
      <c r="A1" s="138">
        <v>53969</v>
      </c>
      <c r="AU1" s="142"/>
      <c r="AV1" s="143"/>
      <c r="AW1" s="143"/>
      <c r="AX1" s="143"/>
      <c r="AY1" s="143"/>
      <c r="AZ1" s="143"/>
      <c r="BA1" s="143"/>
      <c r="BB1" s="144"/>
      <c r="BC1" s="145"/>
      <c r="BD1" s="145"/>
      <c r="BE1" s="145"/>
      <c r="BF1" s="145"/>
      <c r="BG1" s="145"/>
      <c r="BH1" s="145"/>
      <c r="BI1" s="145"/>
      <c r="BJ1" s="146"/>
      <c r="BK1" s="145"/>
      <c r="BL1" s="145"/>
      <c r="BM1" s="145"/>
      <c r="BN1" s="145"/>
      <c r="BO1" s="145"/>
      <c r="BP1" s="145"/>
      <c r="BQ1" s="145"/>
      <c r="BR1" s="146"/>
      <c r="BS1" s="143"/>
      <c r="BT1" s="143"/>
      <c r="BU1" s="143"/>
      <c r="BV1" s="143"/>
      <c r="BW1" s="143"/>
      <c r="BX1" s="143"/>
      <c r="BY1" s="143"/>
      <c r="BZ1" s="147"/>
      <c r="CB1" s="149" t="s">
        <v>460</v>
      </c>
      <c r="CC1" s="150"/>
      <c r="CF1" s="152"/>
      <c r="CG1" s="153"/>
      <c r="DH1" s="154"/>
      <c r="DI1" s="154"/>
      <c r="DL1" s="155" t="s">
        <v>546</v>
      </c>
      <c r="DM1" s="156" t="s">
        <v>555</v>
      </c>
    </row>
    <row r="2" spans="1:164" ht="18" customHeight="1" thickTop="1" thickBot="1">
      <c r="A2" s="285" t="s">
        <v>220</v>
      </c>
      <c r="B2" s="285"/>
      <c r="C2" s="285"/>
      <c r="D2" s="285"/>
      <c r="E2" s="286" t="s">
        <v>221</v>
      </c>
      <c r="F2" s="286"/>
      <c r="G2" s="286"/>
      <c r="H2" s="286"/>
      <c r="I2" s="286"/>
      <c r="J2" s="286"/>
      <c r="K2" s="286" t="s">
        <v>222</v>
      </c>
      <c r="L2" s="286"/>
      <c r="M2" s="286"/>
      <c r="N2" s="286"/>
      <c r="O2" s="286"/>
      <c r="P2" s="286"/>
      <c r="Q2" s="286"/>
      <c r="R2" s="286"/>
      <c r="S2" s="286"/>
      <c r="T2" s="286" t="s">
        <v>223</v>
      </c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7"/>
      <c r="AI2" s="288" t="s">
        <v>225</v>
      </c>
      <c r="AJ2" s="289"/>
      <c r="AK2" s="289"/>
      <c r="AL2" s="289"/>
      <c r="AM2" s="289"/>
      <c r="AN2" s="290"/>
      <c r="AP2" s="291" t="s">
        <v>238</v>
      </c>
      <c r="AQ2" s="291"/>
      <c r="AR2" s="291" t="s">
        <v>239</v>
      </c>
      <c r="AS2" s="291"/>
      <c r="AU2" s="293" t="s">
        <v>243</v>
      </c>
      <c r="AV2" s="294"/>
      <c r="AW2" s="294"/>
      <c r="AX2" s="294"/>
      <c r="AY2" s="294"/>
      <c r="AZ2" s="294"/>
      <c r="BA2" s="294"/>
      <c r="BB2" s="295"/>
      <c r="BC2" s="293" t="s">
        <v>247</v>
      </c>
      <c r="BD2" s="294"/>
      <c r="BE2" s="294"/>
      <c r="BF2" s="294"/>
      <c r="BG2" s="294"/>
      <c r="BH2" s="294"/>
      <c r="BI2" s="294"/>
      <c r="BJ2" s="295"/>
      <c r="BK2" s="293" t="s">
        <v>250</v>
      </c>
      <c r="BL2" s="294"/>
      <c r="BM2" s="294"/>
      <c r="BN2" s="294"/>
      <c r="BO2" s="294"/>
      <c r="BP2" s="294"/>
      <c r="BQ2" s="294"/>
      <c r="BR2" s="295"/>
      <c r="BS2" s="293" t="s">
        <v>252</v>
      </c>
      <c r="BT2" s="294"/>
      <c r="BU2" s="294"/>
      <c r="BV2" s="294"/>
      <c r="BW2" s="294"/>
      <c r="BX2" s="294"/>
      <c r="BY2" s="294"/>
      <c r="BZ2" s="295"/>
      <c r="CB2" s="157">
        <f>COUNTIF(AG:AG,"&lt;=" &amp; CB6)</f>
        <v>272</v>
      </c>
      <c r="CC2" s="158"/>
      <c r="CD2" s="159"/>
      <c r="CE2" s="159"/>
      <c r="CF2" s="159"/>
      <c r="CG2" s="159"/>
      <c r="CH2" s="159"/>
      <c r="CI2" s="159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H2" s="161"/>
      <c r="DI2" s="161"/>
      <c r="DL2" s="155" t="s">
        <v>547</v>
      </c>
      <c r="DM2" s="156" t="s">
        <v>545</v>
      </c>
      <c r="DO2" s="153" t="s">
        <v>16</v>
      </c>
      <c r="DP2" s="153" t="s">
        <v>359</v>
      </c>
      <c r="DQ2" s="153" t="s">
        <v>553</v>
      </c>
      <c r="DR2" s="153" t="s">
        <v>554</v>
      </c>
    </row>
    <row r="3" spans="1:164" ht="18" customHeight="1" thickTop="1" thickBot="1">
      <c r="A3" s="162" t="s">
        <v>26</v>
      </c>
      <c r="B3" s="162" t="s">
        <v>0</v>
      </c>
      <c r="C3" s="163" t="s">
        <v>27</v>
      </c>
      <c r="D3" s="164" t="s">
        <v>31</v>
      </c>
      <c r="E3" s="162" t="s">
        <v>28</v>
      </c>
      <c r="F3" s="162" t="s">
        <v>1</v>
      </c>
      <c r="G3" s="162" t="s">
        <v>2</v>
      </c>
      <c r="H3" s="162" t="s">
        <v>3</v>
      </c>
      <c r="I3" s="162" t="s">
        <v>4</v>
      </c>
      <c r="J3" s="162" t="s">
        <v>5</v>
      </c>
      <c r="K3" s="162" t="s">
        <v>6</v>
      </c>
      <c r="L3" s="162" t="s">
        <v>7</v>
      </c>
      <c r="M3" s="162" t="s">
        <v>8</v>
      </c>
      <c r="N3" s="162" t="s">
        <v>9</v>
      </c>
      <c r="O3" s="162" t="s">
        <v>10</v>
      </c>
      <c r="P3" s="162" t="s">
        <v>11</v>
      </c>
      <c r="Q3" s="162" t="s">
        <v>12</v>
      </c>
      <c r="R3" s="162" t="s">
        <v>13</v>
      </c>
      <c r="S3" s="162" t="s">
        <v>14</v>
      </c>
      <c r="T3" s="162" t="s">
        <v>15</v>
      </c>
      <c r="U3" s="162" t="s">
        <v>16</v>
      </c>
      <c r="V3" s="162" t="s">
        <v>17</v>
      </c>
      <c r="W3" s="162" t="s">
        <v>18</v>
      </c>
      <c r="X3" s="162" t="s">
        <v>19</v>
      </c>
      <c r="Y3" s="162" t="s">
        <v>20</v>
      </c>
      <c r="Z3" s="162" t="s">
        <v>21</v>
      </c>
      <c r="AA3" s="162" t="s">
        <v>22</v>
      </c>
      <c r="AB3" s="162" t="s">
        <v>0</v>
      </c>
      <c r="AC3" s="162" t="s">
        <v>23</v>
      </c>
      <c r="AD3" s="162" t="s">
        <v>24</v>
      </c>
      <c r="AE3" s="165" t="s">
        <v>25</v>
      </c>
      <c r="AG3" s="166" t="s">
        <v>224</v>
      </c>
      <c r="AH3" s="167"/>
      <c r="AI3" s="283" t="s">
        <v>296</v>
      </c>
      <c r="AJ3" s="279" t="s">
        <v>271</v>
      </c>
      <c r="AK3" s="279" t="s">
        <v>35</v>
      </c>
      <c r="AL3" s="279" t="s">
        <v>550</v>
      </c>
      <c r="AM3" s="279" t="s">
        <v>365</v>
      </c>
      <c r="AN3" s="280" t="s">
        <v>550</v>
      </c>
      <c r="AP3" s="284" t="s">
        <v>236</v>
      </c>
      <c r="AQ3" s="284" t="s">
        <v>237</v>
      </c>
      <c r="AR3" s="284" t="s">
        <v>240</v>
      </c>
      <c r="AS3" s="284" t="s">
        <v>241</v>
      </c>
      <c r="AU3" s="262">
        <v>1</v>
      </c>
      <c r="AV3" s="258">
        <v>2</v>
      </c>
      <c r="AW3" s="258">
        <v>3</v>
      </c>
      <c r="AX3" s="258">
        <v>4</v>
      </c>
      <c r="AY3" s="258">
        <v>5</v>
      </c>
      <c r="AZ3" s="258">
        <v>6</v>
      </c>
      <c r="BA3" s="258">
        <v>7</v>
      </c>
      <c r="BB3" s="268" t="s">
        <v>244</v>
      </c>
      <c r="BC3" s="262">
        <v>1</v>
      </c>
      <c r="BD3" s="258">
        <v>2</v>
      </c>
      <c r="BE3" s="258">
        <v>3</v>
      </c>
      <c r="BF3" s="258">
        <v>4</v>
      </c>
      <c r="BG3" s="258">
        <v>5</v>
      </c>
      <c r="BH3" s="258">
        <v>6</v>
      </c>
      <c r="BI3" s="258">
        <v>7</v>
      </c>
      <c r="BJ3" s="268" t="s">
        <v>244</v>
      </c>
      <c r="BK3" s="262">
        <v>1</v>
      </c>
      <c r="BL3" s="258">
        <v>2</v>
      </c>
      <c r="BM3" s="258">
        <v>3</v>
      </c>
      <c r="BN3" s="258">
        <v>4</v>
      </c>
      <c r="BO3" s="258">
        <v>5</v>
      </c>
      <c r="BP3" s="258">
        <v>6</v>
      </c>
      <c r="BQ3" s="258">
        <v>7</v>
      </c>
      <c r="BR3" s="268" t="s">
        <v>244</v>
      </c>
      <c r="BS3" s="262">
        <v>1</v>
      </c>
      <c r="BT3" s="258">
        <v>2</v>
      </c>
      <c r="BU3" s="258">
        <v>3</v>
      </c>
      <c r="BV3" s="258">
        <v>4</v>
      </c>
      <c r="BW3" s="258">
        <v>5</v>
      </c>
      <c r="BX3" s="258">
        <v>6</v>
      </c>
      <c r="BY3" s="258">
        <v>7</v>
      </c>
      <c r="BZ3" s="268" t="s">
        <v>244</v>
      </c>
      <c r="CC3" s="168" t="s">
        <v>35</v>
      </c>
      <c r="CD3" s="169"/>
      <c r="CF3" s="170" t="s">
        <v>28</v>
      </c>
      <c r="CG3" s="170" t="s">
        <v>1</v>
      </c>
      <c r="CH3" s="170" t="s">
        <v>2</v>
      </c>
      <c r="CI3" s="170" t="s">
        <v>3</v>
      </c>
      <c r="CJ3" s="170" t="s">
        <v>4</v>
      </c>
      <c r="CK3" s="170" t="s">
        <v>5</v>
      </c>
      <c r="CL3" s="170" t="s">
        <v>6</v>
      </c>
      <c r="CM3" s="170" t="s">
        <v>7</v>
      </c>
      <c r="CN3" s="170" t="s">
        <v>8</v>
      </c>
      <c r="CO3" s="170" t="s">
        <v>9</v>
      </c>
      <c r="CP3" s="170" t="s">
        <v>10</v>
      </c>
      <c r="CQ3" s="170" t="s">
        <v>11</v>
      </c>
      <c r="CR3" s="170" t="s">
        <v>12</v>
      </c>
      <c r="CS3" s="170" t="s">
        <v>13</v>
      </c>
      <c r="CT3" s="170" t="s">
        <v>14</v>
      </c>
      <c r="CU3" s="170" t="s">
        <v>15</v>
      </c>
      <c r="CV3" s="170" t="s">
        <v>16</v>
      </c>
      <c r="CW3" s="170" t="s">
        <v>17</v>
      </c>
      <c r="CX3" s="170" t="s">
        <v>18</v>
      </c>
      <c r="CY3" s="170" t="s">
        <v>19</v>
      </c>
      <c r="CZ3" s="170" t="s">
        <v>20</v>
      </c>
      <c r="DA3" s="170" t="s">
        <v>21</v>
      </c>
      <c r="DB3" s="170" t="s">
        <v>22</v>
      </c>
      <c r="DC3" s="170" t="s">
        <v>0</v>
      </c>
      <c r="DD3" s="170" t="s">
        <v>23</v>
      </c>
      <c r="DE3" s="170" t="s">
        <v>24</v>
      </c>
      <c r="DF3" s="170" t="s">
        <v>25</v>
      </c>
      <c r="DH3" s="171" t="s">
        <v>296</v>
      </c>
      <c r="DI3" s="171" t="s">
        <v>271</v>
      </c>
      <c r="DL3" s="155" t="s">
        <v>548</v>
      </c>
      <c r="DM3" s="156" t="s">
        <v>552</v>
      </c>
      <c r="DN3" s="167"/>
      <c r="DO3" s="172" t="s">
        <v>296</v>
      </c>
      <c r="DP3" s="172" t="s">
        <v>271</v>
      </c>
      <c r="DQ3" s="173" t="s">
        <v>35</v>
      </c>
      <c r="DR3" s="172" t="s">
        <v>550</v>
      </c>
      <c r="DS3" s="172" t="s">
        <v>359</v>
      </c>
      <c r="DT3" s="167"/>
      <c r="DU3" s="167"/>
      <c r="DV3" s="167"/>
      <c r="DW3" s="167"/>
      <c r="DX3" s="167"/>
      <c r="DY3" s="167"/>
      <c r="DZ3" s="167"/>
      <c r="EA3" s="167"/>
      <c r="EB3" s="167"/>
      <c r="EC3" s="167"/>
      <c r="ED3" s="167"/>
      <c r="EE3" s="167"/>
    </row>
    <row r="4" spans="1:164" ht="18" customHeight="1" thickTop="1" thickBot="1">
      <c r="A4" s="231" t="s">
        <v>347</v>
      </c>
      <c r="B4" s="232" t="s">
        <v>35</v>
      </c>
      <c r="C4" s="233">
        <v>45362</v>
      </c>
      <c r="D4" s="234">
        <v>23</v>
      </c>
      <c r="E4" s="251">
        <v>10</v>
      </c>
      <c r="F4" s="252">
        <v>10</v>
      </c>
      <c r="G4" s="252">
        <v>18</v>
      </c>
      <c r="H4" s="252">
        <v>12</v>
      </c>
      <c r="I4" s="252">
        <v>15</v>
      </c>
      <c r="J4" s="252">
        <v>12</v>
      </c>
      <c r="K4" s="252">
        <v>14</v>
      </c>
      <c r="L4" s="252">
        <v>13</v>
      </c>
      <c r="M4" s="252">
        <v>13</v>
      </c>
      <c r="N4" s="252">
        <v>13</v>
      </c>
      <c r="O4" s="252">
        <v>19</v>
      </c>
      <c r="P4" s="252">
        <v>6</v>
      </c>
      <c r="Q4" s="252">
        <v>14</v>
      </c>
      <c r="R4" s="252">
        <v>14</v>
      </c>
      <c r="S4" s="252">
        <v>13</v>
      </c>
      <c r="T4" s="252">
        <v>13</v>
      </c>
      <c r="U4" s="252">
        <v>20</v>
      </c>
      <c r="V4" s="252">
        <v>15</v>
      </c>
      <c r="W4" s="252">
        <v>20</v>
      </c>
      <c r="X4" s="252">
        <v>17</v>
      </c>
      <c r="Y4" s="252">
        <v>20</v>
      </c>
      <c r="Z4" s="252">
        <v>20</v>
      </c>
      <c r="AA4" s="252">
        <v>11</v>
      </c>
      <c r="AB4" s="252">
        <v>12</v>
      </c>
      <c r="AC4" s="252">
        <v>16</v>
      </c>
      <c r="AD4" s="252">
        <v>16</v>
      </c>
      <c r="AE4" s="275">
        <v>14</v>
      </c>
      <c r="AG4" s="247">
        <f>RANKS_CSV!A1</f>
        <v>7</v>
      </c>
      <c r="AI4" s="264">
        <f t="array" ref="AI4">MEDIAN(E4:J4)</f>
        <v>12</v>
      </c>
      <c r="AJ4" s="260">
        <f t="array" ref="AJ4">MEDIAN(L4:S4)</f>
        <v>13</v>
      </c>
      <c r="AK4" s="260">
        <f t="array" ref="AK4">MEDIAN(T4:U4,X4,AA4,AB4)</f>
        <v>13</v>
      </c>
      <c r="AL4" s="260">
        <f t="array" ref="AL4">MEDIAN(V4,Y4,Z4,AC4:AE4)</f>
        <v>16</v>
      </c>
      <c r="AM4" s="260" t="s">
        <v>567</v>
      </c>
      <c r="AN4" s="281" t="s">
        <v>567</v>
      </c>
      <c r="AO4" s="141"/>
      <c r="AP4" s="174">
        <f>MIN(DH:DH)</f>
        <v>-10.073559985564305</v>
      </c>
      <c r="AQ4" s="174">
        <f>MAX(DH:DH)</f>
        <v>11.964915317585302</v>
      </c>
      <c r="AR4" s="174">
        <f>MIN(DI:DI)</f>
        <v>-9.3010854133858256</v>
      </c>
      <c r="AS4" s="174">
        <f>MAX(DI:DI)</f>
        <v>6.5052935590551186</v>
      </c>
      <c r="AU4" s="264">
        <v>379.10084633937521</v>
      </c>
      <c r="AV4" s="260">
        <v>226.62566120870383</v>
      </c>
      <c r="AW4" s="260">
        <v>115.01358773958559</v>
      </c>
      <c r="AX4" s="260">
        <v>44.26462593202065</v>
      </c>
      <c r="AY4" s="260">
        <v>14.378775786008932</v>
      </c>
      <c r="AZ4" s="260">
        <v>25.356037301550455</v>
      </c>
      <c r="BA4" s="260">
        <v>77.196410478645234</v>
      </c>
      <c r="BB4" s="276">
        <v>5</v>
      </c>
      <c r="BC4" s="263">
        <v>168.29311667659849</v>
      </c>
      <c r="BD4" s="259">
        <v>172.56763985825592</v>
      </c>
      <c r="BE4" s="259">
        <v>109.96292637076476</v>
      </c>
      <c r="BF4" s="259">
        <v>51.276590293381794</v>
      </c>
      <c r="BG4" s="259">
        <v>16.536252755154486</v>
      </c>
      <c r="BH4" s="259">
        <v>8.1461089738024928</v>
      </c>
      <c r="BI4" s="259">
        <v>8.9994408095666696</v>
      </c>
      <c r="BJ4" s="269">
        <v>6</v>
      </c>
      <c r="BK4" s="264">
        <v>165.41784548048264</v>
      </c>
      <c r="BL4" s="260">
        <v>193.99764356105166</v>
      </c>
      <c r="BM4" s="260">
        <v>94.447550202350385</v>
      </c>
      <c r="BN4" s="260">
        <v>46.585098360521656</v>
      </c>
      <c r="BO4" s="260">
        <v>24.48102818114166</v>
      </c>
      <c r="BP4" s="260">
        <v>4.4927056429394074</v>
      </c>
      <c r="BQ4" s="260">
        <v>3.1559266279130584</v>
      </c>
      <c r="BR4" s="269">
        <v>7</v>
      </c>
      <c r="BS4" s="264">
        <v>157.75952884382724</v>
      </c>
      <c r="BT4" s="260">
        <v>195.21143875624611</v>
      </c>
      <c r="BU4" s="260">
        <v>84.039880642813301</v>
      </c>
      <c r="BV4" s="260">
        <v>49.950617621121346</v>
      </c>
      <c r="BW4" s="260">
        <v>30.471411685742968</v>
      </c>
      <c r="BX4" s="260">
        <v>5.6124761260064675</v>
      </c>
      <c r="BY4" s="260">
        <v>4.4695609948002755</v>
      </c>
      <c r="BZ4" s="276">
        <v>7</v>
      </c>
      <c r="CA4" s="175"/>
      <c r="CC4" s="176">
        <v>24.5</v>
      </c>
      <c r="CE4" s="177" t="s">
        <v>253</v>
      </c>
      <c r="CF4" s="178">
        <f t="array" ref="CF4">AVERAGE(IF($AG$4:$AG$384&lt;=$CB$6,E4:E384))</f>
        <v>12.602941176470589</v>
      </c>
      <c r="CG4" s="178">
        <f t="array" ref="CG4">AVERAGE(IF($AG$4:$AG$384&lt;=$CB$6,F4:F384))</f>
        <v>8.4889705882352935</v>
      </c>
      <c r="CH4" s="178">
        <f t="array" ref="CH4">AVERAGE(IF($AG$4:$AG$384&lt;=$CB$6,G4:G384))</f>
        <v>10.143382352941176</v>
      </c>
      <c r="CI4" s="178">
        <f t="array" ref="CI4">AVERAGE(IF($AG$4:$AG$384&lt;=$CB$6,H4:H384))</f>
        <v>12.856617647058824</v>
      </c>
      <c r="CJ4" s="178">
        <f t="array" ref="CJ4">AVERAGE(IF($AG$4:$AG$384&lt;=$CB$6,I4:I384))</f>
        <v>13.580882352941176</v>
      </c>
      <c r="CK4" s="178">
        <f t="array" ref="CK4">AVERAGE(IF($AG$4:$AG$384&lt;=$CB$6,J4:J384))</f>
        <v>10.915441176470589</v>
      </c>
      <c r="CL4" s="178">
        <f t="array" ref="CL4">AVERAGE(IF($AG$4:$AG$384&lt;=$CB$6,K4:K384))</f>
        <v>5.5808823529411766</v>
      </c>
      <c r="CM4" s="178">
        <f t="array" ref="CM4">AVERAGE(IF($AG$4:$AG$384&lt;=$CB$6,L4:L384))</f>
        <v>9.5882352941176467</v>
      </c>
      <c r="CN4" s="178">
        <f t="array" ref="CN4">AVERAGE(IF($AG$4:$AG$384&lt;=$CB$6,M4:M384))</f>
        <v>11.511029411764707</v>
      </c>
      <c r="CO4" s="178">
        <f t="array" ref="CO4">AVERAGE(IF($AG$4:$AG$384&lt;=$CB$6,N4:N384))</f>
        <v>9.5110294117647065</v>
      </c>
      <c r="CP4" s="178">
        <f t="array" ref="CP4">AVERAGE(IF($AG$4:$AG$384&lt;=$CB$6,O4:O384))</f>
        <v>12.470588235294118</v>
      </c>
      <c r="CQ4" s="178">
        <f t="array" ref="CQ4">AVERAGE(IF($AG$4:$AG$384&lt;=$CB$6,P4:P384))</f>
        <v>8.3529411764705888</v>
      </c>
      <c r="CR4" s="178">
        <f t="array" ref="CR4">AVERAGE(IF($AG$4:$AG$384&lt;=$CB$6,Q4:Q384))</f>
        <v>10.625</v>
      </c>
      <c r="CS4" s="178">
        <f t="array" ref="CS4">AVERAGE(IF($AG$4:$AG$384&lt;=$CB$6,R4:R384))</f>
        <v>11.1875</v>
      </c>
      <c r="CT4" s="178">
        <f t="array" ref="CT4">AVERAGE(IF($AG$4:$AG$384&lt;=$CB$6,S4:S384))</f>
        <v>12.091911764705882</v>
      </c>
      <c r="CU4" s="178">
        <f t="array" ref="CU4">AVERAGE(IF($AG$4:$AG$384&lt;=$CB$6,T4:T384))</f>
        <v>9.4558823529411757</v>
      </c>
      <c r="CV4" s="178">
        <f t="array" ref="CV4">AVERAGE(IF($AG$4:$AG$384&lt;=$CB$6,U4:U384))</f>
        <v>9.922794117647058</v>
      </c>
      <c r="CW4" s="178">
        <f t="array" ref="CW4">AVERAGE(IF($AG$4:$AG$384&lt;=$CB$6,V4:V384))</f>
        <v>8.444852941176471</v>
      </c>
      <c r="CX4" s="178">
        <f t="array" ref="CX4">AVERAGE(IF($AG$4:$AG$384&lt;=$CB$6,W4:W384))</f>
        <v>7.6102941176470589</v>
      </c>
      <c r="CY4" s="178">
        <f t="array" ref="CY4">AVERAGE(IF($AG$4:$AG$384&lt;=$CB$6,X4:X384))</f>
        <v>7.9080882352941178</v>
      </c>
      <c r="CZ4" s="178">
        <f t="array" ref="CZ4">AVERAGE(IF($AG$4:$AG$384&lt;=$CB$6,Y4:Y384))</f>
        <v>9.6507352941176467</v>
      </c>
      <c r="DA4" s="178">
        <f t="array" ref="DA4">AVERAGE(IF($AG$4:$AG$384&lt;=$CB$6,Z4:Z384))</f>
        <v>9.4816176470588243</v>
      </c>
      <c r="DB4" s="178">
        <f t="array" ref="DB4">AVERAGE(IF($AG$4:$AG$384&lt;=$CB$6,AA4:AA384))</f>
        <v>7.5220588235294121</v>
      </c>
      <c r="DC4" s="178">
        <f t="array" ref="DC4">AVERAGE(IF($AG$4:$AG$384&lt;=$CB$6,AB4:AB384))</f>
        <v>9.3639705882352935</v>
      </c>
      <c r="DD4" s="178">
        <f t="array" ref="DD4">AVERAGE(IF($AG$4:$AG$384&lt;=$CB$6,AC4:AC384))</f>
        <v>8.3382352941176467</v>
      </c>
      <c r="DE4" s="178">
        <f t="array" ref="DE4">AVERAGE(IF($AG$4:$AG$384&lt;=$CB$6,AD4:AD384))</f>
        <v>8.3125</v>
      </c>
      <c r="DF4" s="178">
        <f t="array" ref="DF4">AVERAGE(IF($AG$4:$AG$384&lt;=$CB$6,AE4:AE384))</f>
        <v>9.5735294117647065</v>
      </c>
      <c r="DH4" s="179">
        <v>7.5928545065616797</v>
      </c>
      <c r="DI4" s="179">
        <v>-1.1158214999999998</v>
      </c>
      <c r="DL4" s="155" t="s">
        <v>549</v>
      </c>
      <c r="DM4" s="156" t="s">
        <v>551</v>
      </c>
      <c r="DO4" s="152">
        <f>(MIN(AB4,T4)+AA4+MIN(S4,R4)+M4)/4</f>
        <v>12.25</v>
      </c>
      <c r="DP4" s="153">
        <f>(MIN(AE4,AC4)+Y4+U4+MIN(L4,N4))/4</f>
        <v>16.75</v>
      </c>
      <c r="DQ4" s="153">
        <f>(MIN(H4,E4)+MIN(AD4,V4)+Z4+P4)/4</f>
        <v>12.75</v>
      </c>
      <c r="DR4" s="153">
        <f>(MIN(J4,G4)+X4+K4+MIN(I4,F4))/4</f>
        <v>13.25</v>
      </c>
      <c r="DS4" s="154">
        <f>SUM(DO4:DR4)/80</f>
        <v>0.6875</v>
      </c>
      <c r="DT4" s="151"/>
      <c r="EH4" s="153" t="str">
        <f t="shared" ref="EH4:EH67" si="0">IFERROR(INDEX(DH5,MATCH(7,AG5,0)),"")</f>
        <v/>
      </c>
      <c r="EI4" s="153" t="str">
        <f t="shared" ref="EI4:EI67" si="1">IFERROR(INDEX(DI5,MATCH(7,AG5,0)),"")</f>
        <v/>
      </c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</row>
    <row r="5" spans="1:164" ht="18" customHeight="1" thickTop="1" thickBot="1">
      <c r="A5" s="235" t="s">
        <v>348</v>
      </c>
      <c r="B5" s="236" t="s">
        <v>35</v>
      </c>
      <c r="C5" s="237">
        <v>45349</v>
      </c>
      <c r="D5" s="238">
        <v>23</v>
      </c>
      <c r="E5" s="253">
        <v>17</v>
      </c>
      <c r="F5" s="247">
        <v>9</v>
      </c>
      <c r="G5" s="247">
        <v>11</v>
      </c>
      <c r="H5" s="247">
        <v>18</v>
      </c>
      <c r="I5" s="247">
        <v>17</v>
      </c>
      <c r="J5" s="247">
        <v>7</v>
      </c>
      <c r="K5" s="247">
        <v>3</v>
      </c>
      <c r="L5" s="247">
        <v>8</v>
      </c>
      <c r="M5" s="247">
        <v>11</v>
      </c>
      <c r="N5" s="247">
        <v>8</v>
      </c>
      <c r="O5" s="247">
        <v>17</v>
      </c>
      <c r="P5" s="247">
        <v>7</v>
      </c>
      <c r="Q5" s="247">
        <v>12</v>
      </c>
      <c r="R5" s="247">
        <v>18</v>
      </c>
      <c r="S5" s="247">
        <v>16</v>
      </c>
      <c r="T5" s="247">
        <v>19</v>
      </c>
      <c r="U5" s="247">
        <v>10</v>
      </c>
      <c r="V5" s="247">
        <v>9</v>
      </c>
      <c r="W5" s="247">
        <v>18</v>
      </c>
      <c r="X5" s="247">
        <v>10</v>
      </c>
      <c r="Y5" s="247">
        <v>8</v>
      </c>
      <c r="Z5" s="247">
        <v>12</v>
      </c>
      <c r="AA5" s="247">
        <v>17</v>
      </c>
      <c r="AB5" s="247">
        <v>14</v>
      </c>
      <c r="AC5" s="247">
        <v>9</v>
      </c>
      <c r="AD5" s="247">
        <v>12</v>
      </c>
      <c r="AE5" s="276">
        <v>8</v>
      </c>
      <c r="AG5" s="247">
        <f>RANKS_CSV!A2</f>
        <v>4</v>
      </c>
      <c r="AI5" s="264">
        <f t="array" ref="AI5">MEDIAN(E5:J5)</f>
        <v>14</v>
      </c>
      <c r="AJ5" s="260">
        <f t="array" ref="AJ5">MEDIAN(L5:S5)</f>
        <v>11.5</v>
      </c>
      <c r="AK5" s="260">
        <f t="array" ref="AK5">MEDIAN(T5:U5,X5,AA5,AB5)</f>
        <v>14</v>
      </c>
      <c r="AL5" s="260">
        <f t="array" ref="AL5">MEDIAN(V5,Y5,Z5,AC5:AE5)</f>
        <v>9</v>
      </c>
      <c r="AM5" s="260" t="s">
        <v>567</v>
      </c>
      <c r="AN5" s="281" t="s">
        <v>567</v>
      </c>
      <c r="AU5" s="264">
        <v>161.23835839006856</v>
      </c>
      <c r="AV5" s="260">
        <v>70.315130683006117</v>
      </c>
      <c r="AW5" s="260">
        <v>20.255014637496888</v>
      </c>
      <c r="AX5" s="260">
        <v>11.058010253540914</v>
      </c>
      <c r="AY5" s="260">
        <v>42.724117531138191</v>
      </c>
      <c r="AZ5" s="260">
        <v>115.2533364702887</v>
      </c>
      <c r="BA5" s="260">
        <v>228.64566707099246</v>
      </c>
      <c r="BB5" s="276">
        <v>4</v>
      </c>
      <c r="BC5" s="264">
        <v>67.036027304355187</v>
      </c>
      <c r="BD5" s="260">
        <v>56.081883547069353</v>
      </c>
      <c r="BE5" s="260">
        <v>25.422751797679393</v>
      </c>
      <c r="BF5" s="260">
        <v>17.038021707749319</v>
      </c>
      <c r="BG5" s="260">
        <v>34.172514347972715</v>
      </c>
      <c r="BH5" s="260">
        <v>70.725935512397939</v>
      </c>
      <c r="BI5" s="260">
        <v>41.663202015155477</v>
      </c>
      <c r="BJ5" s="269">
        <v>4</v>
      </c>
      <c r="BK5" s="264">
        <v>85.773716390564417</v>
      </c>
      <c r="BL5" s="260">
        <v>64.572117867437839</v>
      </c>
      <c r="BM5" s="260">
        <v>13.559297249135767</v>
      </c>
      <c r="BN5" s="260">
        <v>13.749193063513767</v>
      </c>
      <c r="BO5" s="260">
        <v>32.368141523757174</v>
      </c>
      <c r="BP5" s="260">
        <v>73.726522686196006</v>
      </c>
      <c r="BQ5" s="260">
        <v>30.980921182614896</v>
      </c>
      <c r="BR5" s="269">
        <v>3</v>
      </c>
      <c r="BS5" s="264">
        <v>83.202646153836199</v>
      </c>
      <c r="BT5" s="260">
        <v>67.4028934028386</v>
      </c>
      <c r="BU5" s="260">
        <v>7.7143327867009424</v>
      </c>
      <c r="BV5" s="260">
        <v>16.594090440737105</v>
      </c>
      <c r="BW5" s="260">
        <v>37.102138830719518</v>
      </c>
      <c r="BX5" s="260">
        <v>77.73974371426327</v>
      </c>
      <c r="BY5" s="260">
        <v>22.592334099231017</v>
      </c>
      <c r="BZ5" s="276">
        <v>3</v>
      </c>
      <c r="CA5" s="175"/>
      <c r="CB5" s="180" t="s">
        <v>272</v>
      </c>
      <c r="CC5" s="168" t="s">
        <v>271</v>
      </c>
      <c r="CE5" s="177" t="s">
        <v>444</v>
      </c>
      <c r="CF5" s="181">
        <f t="array" ref="CF5">STDEV(IF($AG$4:$AG$384&lt;=$CB$6,E4:E384))</f>
        <v>4.0826867135447795</v>
      </c>
      <c r="CG5" s="181">
        <f t="array" ref="CG5">STDEV(IF($AG$4:$AG$384&lt;=$CB$6,F4:F384))</f>
        <v>2.5060568045475033</v>
      </c>
      <c r="CH5" s="181">
        <f t="array" ref="CH5">STDEV(IF($AG$4:$AG$384&lt;=$CB$6,G4:G384))</f>
        <v>3.3068240346955564</v>
      </c>
      <c r="CI5" s="181">
        <f t="array" ref="CI5">STDEV(IF($AG$4:$AG$384&lt;=$CB$6,H4:H384))</f>
        <v>3.8300656051318009</v>
      </c>
      <c r="CJ5" s="181">
        <f t="array" ref="CJ5">STDEV(IF($AG$4:$AG$384&lt;=$CB$6,I4:I384))</f>
        <v>2.6784782457666823</v>
      </c>
      <c r="CK5" s="181">
        <f t="array" ref="CK5">STDEV(IF($AG$4:$AG$384&lt;=$CB$6,J4:J384))</f>
        <v>4.6568820425420538</v>
      </c>
      <c r="CL5" s="181">
        <f t="array" ref="CL5">STDEV(IF($AG$4:$AG$384&lt;=$CB$6,K4:K384))</f>
        <v>4.2635590473154856</v>
      </c>
      <c r="CM5" s="181">
        <f t="array" ref="CM5">STDEV(IF($AG$4:$AG$384&lt;=$CB$6,L4:L384))</f>
        <v>3.1761811603906618</v>
      </c>
      <c r="CN5" s="181">
        <f t="array" ref="CN5">STDEV(IF($AG$4:$AG$384&lt;=$CB$6,M4:M384))</f>
        <v>4.0830704891120799</v>
      </c>
      <c r="CO5" s="181">
        <f t="array" ref="CO5">STDEV(IF($AG$4:$AG$384&lt;=$CB$6,N4:N384))</f>
        <v>3.4071592260638015</v>
      </c>
      <c r="CP5" s="181">
        <f t="array" ref="CP5">STDEV(IF($AG$4:$AG$384&lt;=$CB$6,O4:O384))</f>
        <v>4.2207380765696634</v>
      </c>
      <c r="CQ5" s="181">
        <f t="array" ref="CQ5">STDEV(IF($AG$4:$AG$384&lt;=$CB$6,P4:P384))</f>
        <v>2.8647995023053445</v>
      </c>
      <c r="CR5" s="181">
        <f t="array" ref="CR5">STDEV(IF($AG$4:$AG$384&lt;=$CB$6,Q4:Q384))</f>
        <v>3.135177155019782</v>
      </c>
      <c r="CS5" s="181">
        <f t="array" ref="CS5">STDEV(IF($AG$4:$AG$384&lt;=$CB$6,R4:R384))</f>
        <v>4.0719712897442983</v>
      </c>
      <c r="CT5" s="181">
        <f t="array" ref="CT5">STDEV(IF($AG$4:$AG$384&lt;=$CB$6,S4:S384))</f>
        <v>3.9069916541430856</v>
      </c>
      <c r="CU5" s="181">
        <f t="array" ref="CU5">STDEV(IF($AG$4:$AG$384&lt;=$CB$6,T4:T384))</f>
        <v>4.9497365050579134</v>
      </c>
      <c r="CV5" s="181">
        <f t="array" ref="CV5">STDEV(IF($AG$4:$AG$384&lt;=$CB$6,U4:U384))</f>
        <v>3.5229237042676256</v>
      </c>
      <c r="CW5" s="181">
        <f t="array" ref="CW5">STDEV(IF($AG$4:$AG$384&lt;=$CB$6,V4:V384))</f>
        <v>3.2287755976860204</v>
      </c>
      <c r="CX5" s="181">
        <f t="array" ref="CX5">STDEV(IF($AG$4:$AG$384&lt;=$CB$6,W4:W384))</f>
        <v>5.0278527458755997</v>
      </c>
      <c r="CY5" s="181">
        <f t="array" ref="CY5">STDEV(IF($AG$4:$AG$384&lt;=$CB$6,X4:X384))</f>
        <v>4.2775920934150626</v>
      </c>
      <c r="CZ5" s="181">
        <f t="array" ref="CZ5">STDEV(IF($AG$4:$AG$384&lt;=$CB$6,Y4:Y384))</f>
        <v>3.4693278339916409</v>
      </c>
      <c r="DA5" s="181">
        <f t="array" ref="DA5">STDEV(IF($AG$4:$AG$384&lt;=$CB$6,Z4:Z384))</f>
        <v>3.4874091336998148</v>
      </c>
      <c r="DB5" s="181">
        <f t="array" ref="DB5">STDEV(IF($AG$4:$AG$384&lt;=$CB$6,AA4:AA384))</f>
        <v>3.9479396499847685</v>
      </c>
      <c r="DC5" s="181">
        <f t="array" ref="DC5">STDEV(IF($AG$4:$AG$384&lt;=$CB$6,AB4:AB384))</f>
        <v>4.5809516211797439</v>
      </c>
      <c r="DD5" s="181">
        <f t="array" ref="DD5">STDEV(IF($AG$4:$AG$384&lt;=$CB$6,AC4:AC384))</f>
        <v>2.9888367660019628</v>
      </c>
      <c r="DE5" s="181">
        <f t="array" ref="DE5">STDEV(IF($AG$4:$AG$384&lt;=$CB$6,AD4:AD384))</f>
        <v>2.8261023059228472</v>
      </c>
      <c r="DF5" s="181">
        <f t="array" ref="DF5">STDEV(IF($AG$4:$AG$384&lt;=$CB$6,AE4:AE384))</f>
        <v>3.1108246980044991</v>
      </c>
      <c r="DH5" s="179">
        <v>1.7334683293963251</v>
      </c>
      <c r="DI5" s="179">
        <v>-4.6285763700787399</v>
      </c>
      <c r="DL5" s="155"/>
      <c r="DM5" s="156"/>
      <c r="DO5" s="152">
        <f t="shared" ref="DO5:DO32" si="2">(MIN(AB5,T5)+AA5+MIN(S5,R5)+M5)/4</f>
        <v>14.5</v>
      </c>
      <c r="DP5" s="153">
        <f t="shared" ref="DP5:DP32" si="3">(MIN(AE5,AC5)+Y5+U5+MIN(L5,N5))/4</f>
        <v>8.5</v>
      </c>
      <c r="DQ5" s="153">
        <f t="shared" ref="DQ5:DQ68" si="4">(MIN(H5,E5)+MIN(AD5,V5)+Z5+P5)/4</f>
        <v>11.25</v>
      </c>
      <c r="DR5" s="153">
        <f t="shared" ref="DR5:DR32" si="5">(MIN(J5,G5)+X5+K5+MIN(I5,F5))/4</f>
        <v>7.25</v>
      </c>
      <c r="DS5" s="154">
        <f t="shared" ref="DS5:DS32" si="6">SUM(DO5:DR5)/80</f>
        <v>0.51875000000000004</v>
      </c>
      <c r="DT5" s="182"/>
      <c r="EH5" s="153" t="str">
        <f t="shared" si="0"/>
        <v/>
      </c>
      <c r="EI5" s="153" t="str">
        <f t="shared" si="1"/>
        <v/>
      </c>
      <c r="EJ5" s="183"/>
      <c r="EK5" s="183"/>
      <c r="EL5" s="183"/>
      <c r="EM5" s="183"/>
      <c r="EN5" s="183"/>
      <c r="EO5" s="183"/>
      <c r="EP5" s="183"/>
      <c r="EQ5" s="183"/>
      <c r="ER5" s="183"/>
      <c r="ES5" s="183"/>
      <c r="ET5" s="183"/>
      <c r="EU5" s="183"/>
      <c r="EV5" s="183"/>
      <c r="EW5" s="183"/>
      <c r="EX5" s="183"/>
      <c r="EY5" s="183"/>
      <c r="EZ5" s="183"/>
      <c r="FA5" s="183"/>
      <c r="FB5" s="183"/>
      <c r="FC5" s="183"/>
      <c r="FD5" s="183"/>
      <c r="FE5" s="183"/>
      <c r="FF5" s="183"/>
      <c r="FG5" s="183"/>
      <c r="FH5" s="183"/>
    </row>
    <row r="6" spans="1:164" ht="18" customHeight="1" thickTop="1" thickBot="1">
      <c r="A6" s="235" t="s">
        <v>349</v>
      </c>
      <c r="B6" s="239" t="s">
        <v>35</v>
      </c>
      <c r="C6" s="240">
        <v>45025</v>
      </c>
      <c r="D6" s="241">
        <v>24</v>
      </c>
      <c r="E6" s="254">
        <v>14</v>
      </c>
      <c r="F6" s="248">
        <v>10</v>
      </c>
      <c r="G6" s="248">
        <v>11</v>
      </c>
      <c r="H6" s="248">
        <v>17</v>
      </c>
      <c r="I6" s="248">
        <v>13</v>
      </c>
      <c r="J6" s="248">
        <v>14</v>
      </c>
      <c r="K6" s="248">
        <v>3</v>
      </c>
      <c r="L6" s="248">
        <v>8</v>
      </c>
      <c r="M6" s="248">
        <v>14</v>
      </c>
      <c r="N6" s="248">
        <v>8</v>
      </c>
      <c r="O6" s="248">
        <v>15</v>
      </c>
      <c r="P6" s="248">
        <v>10</v>
      </c>
      <c r="Q6" s="248">
        <v>14</v>
      </c>
      <c r="R6" s="248">
        <v>13</v>
      </c>
      <c r="S6" s="248">
        <v>7</v>
      </c>
      <c r="T6" s="248">
        <v>18</v>
      </c>
      <c r="U6" s="248">
        <v>10</v>
      </c>
      <c r="V6" s="248">
        <v>11</v>
      </c>
      <c r="W6" s="248">
        <v>17</v>
      </c>
      <c r="X6" s="248">
        <v>9</v>
      </c>
      <c r="Y6" s="248">
        <v>9</v>
      </c>
      <c r="Z6" s="248">
        <v>12</v>
      </c>
      <c r="AA6" s="248">
        <v>16</v>
      </c>
      <c r="AB6" s="248">
        <v>15</v>
      </c>
      <c r="AC6" s="248">
        <v>9</v>
      </c>
      <c r="AD6" s="248">
        <v>10</v>
      </c>
      <c r="AE6" s="277">
        <v>9</v>
      </c>
      <c r="AG6" s="247">
        <f>RANKS_CSV!A3</f>
        <v>4</v>
      </c>
      <c r="AI6" s="264">
        <f t="array" ref="AI6">MEDIAN(E6:J6)</f>
        <v>13.5</v>
      </c>
      <c r="AJ6" s="260">
        <f t="array" ref="AJ6">MEDIAN(L6:S6)</f>
        <v>11.5</v>
      </c>
      <c r="AK6" s="260">
        <f t="array" ref="AK6">MEDIAN(T6:U6,X6,AA6,AB6)</f>
        <v>15</v>
      </c>
      <c r="AL6" s="260">
        <f t="array" ref="AL6">MEDIAN(V6,Y6,Z6,AC6:AE6)</f>
        <v>9.5</v>
      </c>
      <c r="AM6" s="260" t="s">
        <v>567</v>
      </c>
      <c r="AN6" s="281" t="s">
        <v>567</v>
      </c>
      <c r="AP6" s="167"/>
      <c r="AQ6" s="184" t="s">
        <v>242</v>
      </c>
      <c r="AR6" s="185"/>
      <c r="AU6" s="264">
        <v>152.88208447019284</v>
      </c>
      <c r="AV6" s="260">
        <v>68.516092663233593</v>
      </c>
      <c r="AW6" s="260">
        <v>25.013212517827565</v>
      </c>
      <c r="AX6" s="260">
        <v>22.373444033974785</v>
      </c>
      <c r="AY6" s="260">
        <v>60.596787211675256</v>
      </c>
      <c r="AZ6" s="260">
        <v>139.68324205092898</v>
      </c>
      <c r="BA6" s="260">
        <v>259.63280855173593</v>
      </c>
      <c r="BB6" s="276">
        <v>4</v>
      </c>
      <c r="BC6" s="264">
        <v>82.248052358843694</v>
      </c>
      <c r="BD6" s="260">
        <v>65.651173579034122</v>
      </c>
      <c r="BE6" s="260">
        <v>34.692552867529287</v>
      </c>
      <c r="BF6" s="260">
        <v>30.422516940595543</v>
      </c>
      <c r="BG6" s="260">
        <v>50.865554986619173</v>
      </c>
      <c r="BH6" s="260">
        <v>89.326870446601205</v>
      </c>
      <c r="BI6" s="260">
        <v>58.078683628349175</v>
      </c>
      <c r="BJ6" s="269">
        <v>4</v>
      </c>
      <c r="BK6" s="264">
        <v>107.52336835633818</v>
      </c>
      <c r="BL6" s="260">
        <v>72.468138182724886</v>
      </c>
      <c r="BM6" s="260">
        <v>19.314045904666454</v>
      </c>
      <c r="BN6" s="260">
        <v>26.093449824202789</v>
      </c>
      <c r="BO6" s="260">
        <v>49.661860782865844</v>
      </c>
      <c r="BP6" s="260">
        <v>89.685247230204951</v>
      </c>
      <c r="BQ6" s="260">
        <v>42.630174677326956</v>
      </c>
      <c r="BR6" s="269">
        <v>3</v>
      </c>
      <c r="BS6" s="264">
        <v>105.28604211389251</v>
      </c>
      <c r="BT6" s="260">
        <v>76.433965852155893</v>
      </c>
      <c r="BU6" s="260">
        <v>11.426320273237659</v>
      </c>
      <c r="BV6" s="260">
        <v>29.878731943300771</v>
      </c>
      <c r="BW6" s="260">
        <v>55.87245321578763</v>
      </c>
      <c r="BX6" s="260">
        <v>94.304572287424861</v>
      </c>
      <c r="BY6" s="260">
        <v>31.327433276660905</v>
      </c>
      <c r="BZ6" s="276">
        <v>3</v>
      </c>
      <c r="CA6" s="175"/>
      <c r="CB6" s="186">
        <v>5</v>
      </c>
      <c r="CC6" s="187">
        <f>LN(2^8)</f>
        <v>5.5451774444795623</v>
      </c>
      <c r="CE6" s="177" t="s">
        <v>278</v>
      </c>
      <c r="CF6" s="178">
        <f>1*EXP(-EXP(0.15*(CF38-$CC$4)))</f>
        <v>0.96636070068374758</v>
      </c>
      <c r="CG6" s="178">
        <f t="shared" ref="CG6:DF6" si="7">1*EXP(-EXP(0.15*(CG38-$CC$4)))</f>
        <v>0.72277849912004588</v>
      </c>
      <c r="CH6" s="178">
        <f t="shared" si="7"/>
        <v>0.72277849912004588</v>
      </c>
      <c r="CI6" s="178">
        <f t="shared" si="7"/>
        <v>0.96636070068374758</v>
      </c>
      <c r="CJ6" s="178">
        <f t="shared" si="7"/>
        <v>0.9709776704821288</v>
      </c>
      <c r="CK6" s="178">
        <f t="shared" si="7"/>
        <v>0.85782516826790611</v>
      </c>
      <c r="CL6" s="178">
        <f t="shared" si="7"/>
        <v>0.23340236774098924</v>
      </c>
      <c r="CM6" s="178">
        <f t="shared" si="7"/>
        <v>0.91928140997017549</v>
      </c>
      <c r="CN6" s="178">
        <f t="shared" si="7"/>
        <v>0.91928140997017549</v>
      </c>
      <c r="CO6" s="178">
        <f t="shared" si="7"/>
        <v>0.91928140997017549</v>
      </c>
      <c r="CP6" s="178">
        <f t="shared" si="7"/>
        <v>0.96636070068374758</v>
      </c>
      <c r="CQ6" s="178">
        <f t="shared" si="7"/>
        <v>0.72277849912004588</v>
      </c>
      <c r="CR6" s="178">
        <f t="shared" si="7"/>
        <v>0.93955447702025474</v>
      </c>
      <c r="CS6" s="178">
        <f t="shared" si="7"/>
        <v>0.93955447702025474</v>
      </c>
      <c r="CT6" s="178">
        <f t="shared" si="7"/>
        <v>0.96636070068374758</v>
      </c>
      <c r="CU6" s="178">
        <f t="shared" si="7"/>
        <v>0.72277849912004588</v>
      </c>
      <c r="CV6" s="178">
        <f t="shared" si="7"/>
        <v>0.85782516826790611</v>
      </c>
      <c r="CW6" s="178">
        <f t="shared" si="7"/>
        <v>0.85782516826790611</v>
      </c>
      <c r="CX6" s="178">
        <f t="shared" si="7"/>
        <v>0.39544503147409521</v>
      </c>
      <c r="CY6" s="178">
        <f t="shared" si="7"/>
        <v>0.39544503147409521</v>
      </c>
      <c r="CZ6" s="178">
        <f t="shared" si="7"/>
        <v>0.91928140997017549</v>
      </c>
      <c r="DA6" s="178">
        <f t="shared" si="7"/>
        <v>0.85782516826790611</v>
      </c>
      <c r="DB6" s="178">
        <f t="shared" si="7"/>
        <v>0.39544503147409521</v>
      </c>
      <c r="DC6" s="178">
        <f t="shared" si="7"/>
        <v>0.72277849912004588</v>
      </c>
      <c r="DD6" s="178">
        <f t="shared" si="7"/>
        <v>0.72277849912004588</v>
      </c>
      <c r="DE6" s="178">
        <f t="shared" si="7"/>
        <v>0.72277849912004588</v>
      </c>
      <c r="DF6" s="178">
        <f t="shared" si="7"/>
        <v>0.85782516826790611</v>
      </c>
      <c r="DH6" s="179">
        <v>1.8532054160104985</v>
      </c>
      <c r="DI6" s="179">
        <v>-6.040065400262467</v>
      </c>
      <c r="DO6" s="152">
        <f t="shared" si="2"/>
        <v>13</v>
      </c>
      <c r="DP6" s="153">
        <f t="shared" si="3"/>
        <v>9</v>
      </c>
      <c r="DQ6" s="153">
        <f t="shared" si="4"/>
        <v>11.5</v>
      </c>
      <c r="DR6" s="153">
        <f t="shared" si="5"/>
        <v>8.25</v>
      </c>
      <c r="DS6" s="154">
        <f t="shared" si="6"/>
        <v>0.52187499999999998</v>
      </c>
      <c r="DT6" s="182"/>
      <c r="EH6" s="153">
        <f t="shared" si="0"/>
        <v>5.2994629750656159</v>
      </c>
      <c r="EI6" s="153">
        <f t="shared" si="1"/>
        <v>-0.1369281102362204</v>
      </c>
    </row>
    <row r="7" spans="1:164" ht="18" customHeight="1" thickTop="1" thickBot="1">
      <c r="A7" s="235" t="s">
        <v>350</v>
      </c>
      <c r="B7" s="239" t="s">
        <v>35</v>
      </c>
      <c r="C7" s="240">
        <v>45219</v>
      </c>
      <c r="D7" s="241">
        <v>23</v>
      </c>
      <c r="E7" s="254">
        <v>15</v>
      </c>
      <c r="F7" s="248">
        <v>10</v>
      </c>
      <c r="G7" s="248">
        <v>9</v>
      </c>
      <c r="H7" s="248">
        <v>19</v>
      </c>
      <c r="I7" s="248">
        <v>17</v>
      </c>
      <c r="J7" s="248">
        <v>9</v>
      </c>
      <c r="K7" s="248">
        <v>1</v>
      </c>
      <c r="L7" s="248">
        <v>12</v>
      </c>
      <c r="M7" s="248">
        <v>16</v>
      </c>
      <c r="N7" s="248">
        <v>13</v>
      </c>
      <c r="O7" s="248">
        <v>6</v>
      </c>
      <c r="P7" s="248">
        <v>7</v>
      </c>
      <c r="Q7" s="248">
        <v>13</v>
      </c>
      <c r="R7" s="248">
        <v>19</v>
      </c>
      <c r="S7" s="248">
        <v>14</v>
      </c>
      <c r="T7" s="248">
        <v>6</v>
      </c>
      <c r="U7" s="248">
        <v>15</v>
      </c>
      <c r="V7" s="248">
        <v>17</v>
      </c>
      <c r="W7" s="248">
        <v>17</v>
      </c>
      <c r="X7" s="248">
        <v>10</v>
      </c>
      <c r="Y7" s="248">
        <v>16</v>
      </c>
      <c r="Z7" s="248">
        <v>15</v>
      </c>
      <c r="AA7" s="248">
        <v>10</v>
      </c>
      <c r="AB7" s="248">
        <v>8</v>
      </c>
      <c r="AC7" s="248">
        <v>11</v>
      </c>
      <c r="AD7" s="248">
        <v>12</v>
      </c>
      <c r="AE7" s="277">
        <v>12</v>
      </c>
      <c r="AG7" s="247">
        <f>RANKS_CSV!A4</f>
        <v>7</v>
      </c>
      <c r="AI7" s="264">
        <f t="array" ref="AI7">MEDIAN(E7:J7)</f>
        <v>12.5</v>
      </c>
      <c r="AJ7" s="260">
        <f t="array" ref="AJ7">MEDIAN(L7:S7)</f>
        <v>13</v>
      </c>
      <c r="AK7" s="260">
        <f t="array" ref="AK7">MEDIAN(T7:U7,X7,AA7,AB7)</f>
        <v>10</v>
      </c>
      <c r="AL7" s="260">
        <f t="array" ref="AL7">MEDIAN(V7,Y7,Z7,AC7:AE7)</f>
        <v>13.5</v>
      </c>
      <c r="AM7" s="260" t="s">
        <v>567</v>
      </c>
      <c r="AN7" s="281" t="s">
        <v>567</v>
      </c>
      <c r="AP7" s="167"/>
      <c r="AQ7" s="188" t="s">
        <v>238</v>
      </c>
      <c r="AR7" s="188" t="s">
        <v>239</v>
      </c>
      <c r="AU7" s="264">
        <v>320.31171402492498</v>
      </c>
      <c r="AV7" s="260">
        <v>179.52655980595515</v>
      </c>
      <c r="AW7" s="260">
        <v>79.604517248538556</v>
      </c>
      <c r="AX7" s="260">
        <v>20.545586352675194</v>
      </c>
      <c r="AY7" s="260">
        <v>2.3497671183650777</v>
      </c>
      <c r="AZ7" s="260">
        <v>25.017059545608213</v>
      </c>
      <c r="BA7" s="260">
        <v>88.547463634404593</v>
      </c>
      <c r="BB7" s="276">
        <v>5</v>
      </c>
      <c r="BC7" s="264">
        <v>113.96207415584915</v>
      </c>
      <c r="BD7" s="260">
        <v>121.72431177309402</v>
      </c>
      <c r="BE7" s="260">
        <v>71.062564608087385</v>
      </c>
      <c r="BF7" s="260">
        <v>23.903714354814753</v>
      </c>
      <c r="BG7" s="260">
        <v>2.5348888258942917</v>
      </c>
      <c r="BH7" s="260">
        <v>7.2507874473018061</v>
      </c>
      <c r="BI7" s="260">
        <v>0.83305150827317254</v>
      </c>
      <c r="BJ7" s="269">
        <v>7</v>
      </c>
      <c r="BK7" s="264">
        <v>108.47079651378731</v>
      </c>
      <c r="BL7" s="260">
        <v>141.16455301815287</v>
      </c>
      <c r="BM7" s="260">
        <v>62.436171874991949</v>
      </c>
      <c r="BN7" s="260">
        <v>21.366497803269613</v>
      </c>
      <c r="BO7" s="260">
        <v>6.0267349806438331</v>
      </c>
      <c r="BP7" s="260">
        <v>10.178927888767104</v>
      </c>
      <c r="BQ7" s="260">
        <v>0.816052950348781</v>
      </c>
      <c r="BR7" s="269">
        <v>7</v>
      </c>
      <c r="BS7" s="264">
        <v>102.10906323572203</v>
      </c>
      <c r="BT7" s="260">
        <v>141.15759381564382</v>
      </c>
      <c r="BU7" s="260">
        <v>56.90805928649808</v>
      </c>
      <c r="BV7" s="260">
        <v>23.052831368502389</v>
      </c>
      <c r="BW7" s="260">
        <v>9.2228995733619463</v>
      </c>
      <c r="BX7" s="260">
        <v>11.375553312570849</v>
      </c>
      <c r="BY7" s="260">
        <v>3.2712853655358156</v>
      </c>
      <c r="BZ7" s="276">
        <v>7</v>
      </c>
      <c r="CA7" s="175"/>
      <c r="CC7" s="151"/>
      <c r="CE7" s="177" t="s">
        <v>490</v>
      </c>
      <c r="CF7" s="189">
        <v>9</v>
      </c>
      <c r="CG7" s="189">
        <v>5</v>
      </c>
      <c r="CH7" s="189">
        <v>7</v>
      </c>
      <c r="CI7" s="189">
        <v>9</v>
      </c>
      <c r="CJ7" s="190">
        <v>11</v>
      </c>
      <c r="CK7" s="190">
        <v>6</v>
      </c>
      <c r="CL7" s="190">
        <v>3</v>
      </c>
      <c r="CM7" s="190">
        <v>7</v>
      </c>
      <c r="CN7" s="190">
        <v>8</v>
      </c>
      <c r="CO7" s="190">
        <v>7</v>
      </c>
      <c r="CP7" s="190">
        <v>9</v>
      </c>
      <c r="CQ7" s="190">
        <v>5</v>
      </c>
      <c r="CR7" s="190">
        <v>8</v>
      </c>
      <c r="CS7" s="190">
        <v>8</v>
      </c>
      <c r="CT7" s="190">
        <v>9</v>
      </c>
      <c r="CU7" s="190">
        <v>5</v>
      </c>
      <c r="CV7" s="190">
        <v>7</v>
      </c>
      <c r="CW7" s="190">
        <v>6</v>
      </c>
      <c r="CX7" s="190">
        <v>4</v>
      </c>
      <c r="CY7" s="190">
        <v>5</v>
      </c>
      <c r="CZ7" s="190">
        <v>7</v>
      </c>
      <c r="DA7" s="190">
        <v>7</v>
      </c>
      <c r="DB7" s="190">
        <v>5</v>
      </c>
      <c r="DC7" s="190">
        <v>5</v>
      </c>
      <c r="DD7" s="190">
        <v>6</v>
      </c>
      <c r="DE7" s="190">
        <v>6</v>
      </c>
      <c r="DF7" s="190">
        <v>7</v>
      </c>
      <c r="DG7" s="154"/>
      <c r="DH7" s="179">
        <v>5.2994629750656159</v>
      </c>
      <c r="DI7" s="179">
        <v>-0.1369281102362204</v>
      </c>
      <c r="DO7" s="152">
        <f t="shared" si="2"/>
        <v>11.5</v>
      </c>
      <c r="DP7" s="153">
        <f t="shared" si="3"/>
        <v>13.5</v>
      </c>
      <c r="DQ7" s="153">
        <f t="shared" si="4"/>
        <v>12.25</v>
      </c>
      <c r="DR7" s="153">
        <f t="shared" si="5"/>
        <v>7.5</v>
      </c>
      <c r="DS7" s="154">
        <f t="shared" si="6"/>
        <v>0.55937499999999996</v>
      </c>
      <c r="DT7" s="182"/>
      <c r="EH7" s="153" t="str">
        <f t="shared" si="0"/>
        <v/>
      </c>
      <c r="EI7" s="153" t="str">
        <f t="shared" si="1"/>
        <v/>
      </c>
    </row>
    <row r="8" spans="1:164" ht="18" customHeight="1" thickTop="1" thickBot="1">
      <c r="A8" s="235" t="s">
        <v>327</v>
      </c>
      <c r="B8" s="236" t="s">
        <v>35</v>
      </c>
      <c r="C8" s="237">
        <v>44059</v>
      </c>
      <c r="D8" s="238">
        <v>27</v>
      </c>
      <c r="E8" s="253">
        <v>11</v>
      </c>
      <c r="F8" s="247">
        <v>9</v>
      </c>
      <c r="G8" s="247">
        <v>8</v>
      </c>
      <c r="H8" s="247">
        <v>14</v>
      </c>
      <c r="I8" s="247">
        <v>12</v>
      </c>
      <c r="J8" s="247">
        <v>12</v>
      </c>
      <c r="K8" s="247">
        <v>1</v>
      </c>
      <c r="L8" s="247">
        <v>8</v>
      </c>
      <c r="M8" s="247">
        <v>13</v>
      </c>
      <c r="N8" s="247">
        <v>10</v>
      </c>
      <c r="O8" s="247">
        <v>12</v>
      </c>
      <c r="P8" s="247">
        <v>8</v>
      </c>
      <c r="Q8" s="247">
        <v>10</v>
      </c>
      <c r="R8" s="247">
        <v>13</v>
      </c>
      <c r="S8" s="247">
        <v>10</v>
      </c>
      <c r="T8" s="247">
        <v>13</v>
      </c>
      <c r="U8" s="247">
        <v>10</v>
      </c>
      <c r="V8" s="247">
        <v>7</v>
      </c>
      <c r="W8" s="247">
        <v>15</v>
      </c>
      <c r="X8" s="247">
        <v>7</v>
      </c>
      <c r="Y8" s="247">
        <v>15</v>
      </c>
      <c r="Z8" s="247">
        <v>11</v>
      </c>
      <c r="AA8" s="247">
        <v>7</v>
      </c>
      <c r="AB8" s="247">
        <v>10</v>
      </c>
      <c r="AC8" s="247">
        <v>11</v>
      </c>
      <c r="AD8" s="247">
        <v>8</v>
      </c>
      <c r="AE8" s="276">
        <v>13</v>
      </c>
      <c r="AG8" s="247">
        <f>RANKS_CSV!A5</f>
        <v>3</v>
      </c>
      <c r="AI8" s="264">
        <f t="array" ref="AI8">MEDIAN(E8:J8)</f>
        <v>11.5</v>
      </c>
      <c r="AJ8" s="260">
        <f t="array" ref="AJ8">MEDIAN(L8:S8)</f>
        <v>10</v>
      </c>
      <c r="AK8" s="260">
        <f t="array" ref="AK8">MEDIAN(T8:U8,X8,AA8,AB8)</f>
        <v>10</v>
      </c>
      <c r="AL8" s="260">
        <f t="array" ref="AL8">MEDIAN(V8,Y8,Z8,AC8:AE8)</f>
        <v>11</v>
      </c>
      <c r="AM8" s="260" t="s">
        <v>567</v>
      </c>
      <c r="AN8" s="281" t="s">
        <v>567</v>
      </c>
      <c r="AP8" s="188">
        <v>1</v>
      </c>
      <c r="AQ8" s="191">
        <f>AP4</f>
        <v>-10.073559985564305</v>
      </c>
      <c r="AR8" s="191">
        <f>AR4</f>
        <v>-9.3010854133858256</v>
      </c>
      <c r="AU8" s="264">
        <v>171.26110568321377</v>
      </c>
      <c r="AV8" s="260">
        <v>74.053541411602126</v>
      </c>
      <c r="AW8" s="260">
        <v>17.709088801543761</v>
      </c>
      <c r="AX8" s="260">
        <v>2.2277478530386174</v>
      </c>
      <c r="AY8" s="260">
        <v>27.609518566086724</v>
      </c>
      <c r="AZ8" s="260">
        <v>93.854400940688066</v>
      </c>
      <c r="BA8" s="260">
        <v>200.96239497684266</v>
      </c>
      <c r="BB8" s="276">
        <v>4</v>
      </c>
      <c r="BC8" s="264">
        <v>25.597080201577722</v>
      </c>
      <c r="BD8" s="260">
        <v>30.465756250870523</v>
      </c>
      <c r="BE8" s="260">
        <v>9.6855856497981385</v>
      </c>
      <c r="BF8" s="260">
        <v>0.58007211247423129</v>
      </c>
      <c r="BG8" s="260">
        <v>20.288891026948388</v>
      </c>
      <c r="BH8" s="260">
        <v>62.474573064032008</v>
      </c>
      <c r="BI8" s="260">
        <v>32.911786118394083</v>
      </c>
      <c r="BJ8" s="269">
        <v>4</v>
      </c>
      <c r="BK8" s="264">
        <v>27.097955603203015</v>
      </c>
      <c r="BL8" s="260">
        <v>41.323239606041788</v>
      </c>
      <c r="BM8" s="260">
        <v>11.304538123389387</v>
      </c>
      <c r="BN8" s="260">
        <v>1.3700445377260499</v>
      </c>
      <c r="BO8" s="260">
        <v>13.662271140570555</v>
      </c>
      <c r="BP8" s="260">
        <v>76.688425031894297</v>
      </c>
      <c r="BQ8" s="260">
        <v>37.80901534962311</v>
      </c>
      <c r="BR8" s="269">
        <v>4</v>
      </c>
      <c r="BS8" s="264">
        <v>24.746401049033103</v>
      </c>
      <c r="BT8" s="260">
        <v>40.572068468495452</v>
      </c>
      <c r="BU8" s="260">
        <v>13.968314464772828</v>
      </c>
      <c r="BV8" s="260">
        <v>0.73393118652378586</v>
      </c>
      <c r="BW8" s="260">
        <v>12.809248803385154</v>
      </c>
      <c r="BX8" s="260">
        <v>79.349155176659366</v>
      </c>
      <c r="BY8" s="260">
        <v>37.084929656556575</v>
      </c>
      <c r="BZ8" s="276">
        <v>4</v>
      </c>
      <c r="CA8" s="175"/>
      <c r="CC8" s="151"/>
      <c r="CE8" s="177" t="s">
        <v>317</v>
      </c>
      <c r="CF8" s="189">
        <v>16</v>
      </c>
      <c r="CG8" s="189">
        <v>11</v>
      </c>
      <c r="CH8" s="189">
        <v>12</v>
      </c>
      <c r="CI8" s="189">
        <v>16</v>
      </c>
      <c r="CJ8" s="190">
        <v>16</v>
      </c>
      <c r="CK8" s="190">
        <v>14</v>
      </c>
      <c r="CL8" s="190">
        <v>16</v>
      </c>
      <c r="CM8" s="190">
        <v>13</v>
      </c>
      <c r="CN8" s="190">
        <v>15</v>
      </c>
      <c r="CO8" s="190">
        <v>13</v>
      </c>
      <c r="CP8" s="190">
        <v>16</v>
      </c>
      <c r="CQ8" s="190">
        <v>11</v>
      </c>
      <c r="CR8" s="190">
        <v>13</v>
      </c>
      <c r="CS8" s="190">
        <v>15</v>
      </c>
      <c r="CT8" s="190">
        <v>15</v>
      </c>
      <c r="CU8" s="190">
        <v>13</v>
      </c>
      <c r="CV8" s="190">
        <v>14</v>
      </c>
      <c r="CW8" s="190">
        <v>13</v>
      </c>
      <c r="CX8" s="190">
        <v>14</v>
      </c>
      <c r="CY8" s="190">
        <v>12</v>
      </c>
      <c r="CZ8" s="190">
        <v>14</v>
      </c>
      <c r="DA8" s="190">
        <v>13</v>
      </c>
      <c r="DB8" s="190">
        <v>11</v>
      </c>
      <c r="DC8" s="190">
        <v>13</v>
      </c>
      <c r="DD8" s="190">
        <v>12</v>
      </c>
      <c r="DE8" s="190">
        <v>12</v>
      </c>
      <c r="DF8" s="190">
        <v>13</v>
      </c>
      <c r="DH8" s="179">
        <v>-0.30849670209973779</v>
      </c>
      <c r="DI8" s="179">
        <v>-0.58876398031496058</v>
      </c>
      <c r="DO8" s="152">
        <f t="shared" si="2"/>
        <v>10</v>
      </c>
      <c r="DP8" s="153">
        <f t="shared" si="3"/>
        <v>11</v>
      </c>
      <c r="DQ8" s="153">
        <f t="shared" si="4"/>
        <v>9.25</v>
      </c>
      <c r="DR8" s="153">
        <f t="shared" si="5"/>
        <v>6.25</v>
      </c>
      <c r="DS8" s="154">
        <f t="shared" si="6"/>
        <v>0.45624999999999999</v>
      </c>
      <c r="DT8" s="182"/>
      <c r="EH8" s="153" t="str">
        <f t="shared" si="0"/>
        <v/>
      </c>
      <c r="EI8" s="153" t="str">
        <f t="shared" si="1"/>
        <v/>
      </c>
      <c r="EJ8" s="192"/>
      <c r="EK8" s="192"/>
      <c r="EL8" s="192"/>
      <c r="EM8" s="192"/>
      <c r="EN8" s="192"/>
      <c r="EO8" s="192"/>
      <c r="EP8" s="192"/>
      <c r="EQ8" s="192"/>
      <c r="ER8" s="192"/>
      <c r="ES8" s="192"/>
      <c r="ET8" s="192"/>
      <c r="EU8" s="192"/>
      <c r="EV8" s="192"/>
      <c r="EW8" s="192"/>
      <c r="EX8" s="192"/>
      <c r="EY8" s="192"/>
      <c r="EZ8" s="192"/>
      <c r="FA8" s="192"/>
      <c r="FB8" s="192"/>
      <c r="FC8" s="192"/>
      <c r="FD8" s="192"/>
      <c r="FE8" s="192"/>
      <c r="FF8" s="192"/>
      <c r="FG8" s="192"/>
      <c r="FH8" s="192"/>
    </row>
    <row r="9" spans="1:164" ht="18" customHeight="1" thickTop="1" thickBot="1">
      <c r="A9" s="235" t="s">
        <v>351</v>
      </c>
      <c r="B9" s="239" t="s">
        <v>33</v>
      </c>
      <c r="C9" s="240">
        <v>44878</v>
      </c>
      <c r="D9" s="241">
        <v>24</v>
      </c>
      <c r="E9" s="254">
        <v>15</v>
      </c>
      <c r="F9" s="248">
        <v>5</v>
      </c>
      <c r="G9" s="248">
        <v>10</v>
      </c>
      <c r="H9" s="248">
        <v>14</v>
      </c>
      <c r="I9" s="248">
        <v>16</v>
      </c>
      <c r="J9" s="248">
        <v>5</v>
      </c>
      <c r="K9" s="248">
        <v>5</v>
      </c>
      <c r="L9" s="248">
        <v>12</v>
      </c>
      <c r="M9" s="248">
        <v>13</v>
      </c>
      <c r="N9" s="248">
        <v>14</v>
      </c>
      <c r="O9" s="248">
        <v>17</v>
      </c>
      <c r="P9" s="248">
        <v>8</v>
      </c>
      <c r="Q9" s="248">
        <v>12</v>
      </c>
      <c r="R9" s="248">
        <v>20</v>
      </c>
      <c r="S9" s="248">
        <v>16</v>
      </c>
      <c r="T9" s="248">
        <v>6</v>
      </c>
      <c r="U9" s="248">
        <v>13</v>
      </c>
      <c r="V9" s="248">
        <v>14</v>
      </c>
      <c r="W9" s="248">
        <v>6</v>
      </c>
      <c r="X9" s="248">
        <v>8</v>
      </c>
      <c r="Y9" s="248">
        <v>14</v>
      </c>
      <c r="Z9" s="248">
        <v>13</v>
      </c>
      <c r="AA9" s="248">
        <v>8</v>
      </c>
      <c r="AB9" s="248">
        <v>7</v>
      </c>
      <c r="AC9" s="248">
        <v>12</v>
      </c>
      <c r="AD9" s="248">
        <v>13</v>
      </c>
      <c r="AE9" s="277">
        <v>13</v>
      </c>
      <c r="AG9" s="247">
        <f>RANKS_CSV!A6</f>
        <v>6</v>
      </c>
      <c r="AI9" s="264">
        <f t="array" ref="AI9">MEDIAN(E9:J9)</f>
        <v>12</v>
      </c>
      <c r="AJ9" s="260">
        <f t="array" ref="AJ9">MEDIAN(L9:S9)</f>
        <v>13.5</v>
      </c>
      <c r="AK9" s="260">
        <f t="array" ref="AK9">MEDIAN(T9:U9,X9,AA9,AB9)</f>
        <v>8</v>
      </c>
      <c r="AL9" s="260">
        <f t="array" ref="AL9">MEDIAN(V9,Y9,Z9,AC9:AE9)</f>
        <v>13</v>
      </c>
      <c r="AM9" s="260" t="s">
        <v>567</v>
      </c>
      <c r="AN9" s="281" t="s">
        <v>567</v>
      </c>
      <c r="AP9" s="188">
        <v>2</v>
      </c>
      <c r="AQ9" s="191">
        <f>AQ8+($AQ$4-$AP$4)/6</f>
        <v>-6.4004807683727041</v>
      </c>
      <c r="AR9" s="191">
        <f>AR8+($AS$4-$AR$4)/6</f>
        <v>-6.6666889179790019</v>
      </c>
      <c r="AU9" s="264">
        <v>324.63360838007401</v>
      </c>
      <c r="AV9" s="260">
        <v>182.25806379584773</v>
      </c>
      <c r="AW9" s="260">
        <v>80.745630873174733</v>
      </c>
      <c r="AX9" s="260">
        <v>20.096309612054956</v>
      </c>
      <c r="AY9" s="260">
        <v>0.31010001248841501</v>
      </c>
      <c r="AZ9" s="260">
        <v>21.38700207447512</v>
      </c>
      <c r="BA9" s="260">
        <v>83.327015798015083</v>
      </c>
      <c r="BB9" s="276">
        <v>5</v>
      </c>
      <c r="BC9" s="264">
        <v>97.113473509425788</v>
      </c>
      <c r="BD9" s="260">
        <v>111.81863335285766</v>
      </c>
      <c r="BE9" s="260">
        <v>66.363374528238694</v>
      </c>
      <c r="BF9" s="260">
        <v>19.931400448409192</v>
      </c>
      <c r="BG9" s="260">
        <v>0.83508696306536123</v>
      </c>
      <c r="BH9" s="260">
        <v>9.0814313995342477</v>
      </c>
      <c r="BI9" s="260">
        <v>1.8050837292307527</v>
      </c>
      <c r="BJ9" s="269">
        <v>5</v>
      </c>
      <c r="BK9" s="264">
        <v>84.164456328036067</v>
      </c>
      <c r="BL9" s="260">
        <v>132.07341670915625</v>
      </c>
      <c r="BM9" s="260">
        <v>64.002603537749351</v>
      </c>
      <c r="BN9" s="260">
        <v>19.295971078647202</v>
      </c>
      <c r="BO9" s="260">
        <v>1.9083728161066342</v>
      </c>
      <c r="BP9" s="260">
        <v>17.29671641583721</v>
      </c>
      <c r="BQ9" s="260">
        <v>8.8377987626692924</v>
      </c>
      <c r="BR9" s="269">
        <v>5</v>
      </c>
      <c r="BS9" s="264">
        <v>78.010461472492423</v>
      </c>
      <c r="BT9" s="260">
        <v>130.45623818571937</v>
      </c>
      <c r="BU9" s="260">
        <v>62.476202488129154</v>
      </c>
      <c r="BV9" s="260">
        <v>19.373468653737778</v>
      </c>
      <c r="BW9" s="260">
        <v>2.51350853483161</v>
      </c>
      <c r="BX9" s="260">
        <v>17.933351135078965</v>
      </c>
      <c r="BY9" s="260">
        <v>14.607249962027979</v>
      </c>
      <c r="BZ9" s="276">
        <v>5</v>
      </c>
      <c r="CA9" s="175"/>
      <c r="CB9" s="193" t="s">
        <v>296</v>
      </c>
      <c r="CC9" s="194">
        <f>AVERAGE(AI:AI)</f>
        <v>11.469816272965879</v>
      </c>
      <c r="CE9" s="177" t="s">
        <v>541</v>
      </c>
      <c r="CF9" s="189">
        <f ca="1">ROUND(NORMINV(0.2+0.8*RAND()*RAND()*RAND(),CF$4,CF$5),0)</f>
        <v>9</v>
      </c>
      <c r="CG9" s="189">
        <f ca="1">ROUND(NORMINV(0.2+0.8*RAND()*RAND()*RAND(),CG$4,CG$5),0)</f>
        <v>7</v>
      </c>
      <c r="CH9" s="189">
        <f t="shared" ref="CH9:DF9" ca="1" si="8">ROUND(NORMINV(0.2+0.8*RAND()*RAND()*RAND(),CH$4,CH$5),0)</f>
        <v>8</v>
      </c>
      <c r="CI9" s="189">
        <f t="shared" ca="1" si="8"/>
        <v>15</v>
      </c>
      <c r="CJ9" s="189">
        <f t="shared" ca="1" si="8"/>
        <v>12</v>
      </c>
      <c r="CK9" s="189">
        <f t="shared" ca="1" si="8"/>
        <v>8</v>
      </c>
      <c r="CL9" s="189">
        <f t="shared" ca="1" si="8"/>
        <v>3</v>
      </c>
      <c r="CM9" s="189">
        <f t="shared" ca="1" si="8"/>
        <v>7</v>
      </c>
      <c r="CN9" s="189">
        <f t="shared" ca="1" si="8"/>
        <v>8</v>
      </c>
      <c r="CO9" s="189">
        <f t="shared" ca="1" si="8"/>
        <v>9</v>
      </c>
      <c r="CP9" s="189">
        <f t="shared" ca="1" si="8"/>
        <v>10</v>
      </c>
      <c r="CQ9" s="189">
        <f t="shared" ca="1" si="8"/>
        <v>6</v>
      </c>
      <c r="CR9" s="189">
        <f t="shared" ca="1" si="8"/>
        <v>9</v>
      </c>
      <c r="CS9" s="189">
        <f t="shared" ca="1" si="8"/>
        <v>8</v>
      </c>
      <c r="CT9" s="189">
        <f t="shared" ca="1" si="8"/>
        <v>11</v>
      </c>
      <c r="CU9" s="189">
        <f t="shared" ca="1" si="8"/>
        <v>6</v>
      </c>
      <c r="CV9" s="189">
        <f t="shared" ca="1" si="8"/>
        <v>7</v>
      </c>
      <c r="CW9" s="189">
        <f t="shared" ca="1" si="8"/>
        <v>9</v>
      </c>
      <c r="CX9" s="189">
        <f t="shared" ca="1" si="8"/>
        <v>9</v>
      </c>
      <c r="CY9" s="189">
        <f t="shared" ca="1" si="8"/>
        <v>6</v>
      </c>
      <c r="CZ9" s="189">
        <f t="shared" ca="1" si="8"/>
        <v>7</v>
      </c>
      <c r="DA9" s="189">
        <f t="shared" ca="1" si="8"/>
        <v>8</v>
      </c>
      <c r="DB9" s="189">
        <f t="shared" ca="1" si="8"/>
        <v>6</v>
      </c>
      <c r="DC9" s="189">
        <f t="shared" ca="1" si="8"/>
        <v>6</v>
      </c>
      <c r="DD9" s="189">
        <f t="shared" ca="1" si="8"/>
        <v>6</v>
      </c>
      <c r="DE9" s="189">
        <f t="shared" ca="1" si="8"/>
        <v>6</v>
      </c>
      <c r="DF9" s="189">
        <f t="shared" ca="1" si="8"/>
        <v>7</v>
      </c>
      <c r="DH9" s="179">
        <v>4.238929120734908</v>
      </c>
      <c r="DI9" s="179">
        <v>1.6436011496062994</v>
      </c>
      <c r="DO9" s="152">
        <f t="shared" si="2"/>
        <v>10.75</v>
      </c>
      <c r="DP9" s="153">
        <f t="shared" si="3"/>
        <v>12.75</v>
      </c>
      <c r="DQ9" s="153">
        <f t="shared" si="4"/>
        <v>12</v>
      </c>
      <c r="DR9" s="153">
        <f t="shared" si="5"/>
        <v>5.75</v>
      </c>
      <c r="DS9" s="154">
        <f t="shared" si="6"/>
        <v>0.515625</v>
      </c>
      <c r="DT9" s="182"/>
      <c r="EH9" s="153" t="str">
        <f t="shared" si="0"/>
        <v/>
      </c>
      <c r="EI9" s="153" t="str">
        <f t="shared" si="1"/>
        <v/>
      </c>
    </row>
    <row r="10" spans="1:164" ht="18" customHeight="1" thickTop="1" thickBot="1">
      <c r="A10" s="235" t="s">
        <v>333</v>
      </c>
      <c r="B10" s="239" t="s">
        <v>29</v>
      </c>
      <c r="C10" s="240">
        <v>46286</v>
      </c>
      <c r="D10" s="241">
        <v>21</v>
      </c>
      <c r="E10" s="254">
        <v>14</v>
      </c>
      <c r="F10" s="248">
        <v>9</v>
      </c>
      <c r="G10" s="248">
        <v>13</v>
      </c>
      <c r="H10" s="248">
        <v>14</v>
      </c>
      <c r="I10" s="248">
        <v>13</v>
      </c>
      <c r="J10" s="248">
        <v>9</v>
      </c>
      <c r="K10" s="248">
        <v>3</v>
      </c>
      <c r="L10" s="248">
        <v>11</v>
      </c>
      <c r="M10" s="248">
        <v>17</v>
      </c>
      <c r="N10" s="248">
        <v>12</v>
      </c>
      <c r="O10" s="248">
        <v>8</v>
      </c>
      <c r="P10" s="248">
        <v>8</v>
      </c>
      <c r="Q10" s="248">
        <v>11</v>
      </c>
      <c r="R10" s="248">
        <v>16</v>
      </c>
      <c r="S10" s="248">
        <v>17</v>
      </c>
      <c r="T10" s="248">
        <v>14</v>
      </c>
      <c r="U10" s="248">
        <v>12</v>
      </c>
      <c r="V10" s="248">
        <v>11</v>
      </c>
      <c r="W10" s="248">
        <v>6</v>
      </c>
      <c r="X10" s="248">
        <v>10</v>
      </c>
      <c r="Y10" s="248">
        <v>14</v>
      </c>
      <c r="Z10" s="248">
        <v>12</v>
      </c>
      <c r="AA10" s="248">
        <v>9</v>
      </c>
      <c r="AB10" s="248">
        <v>17</v>
      </c>
      <c r="AC10" s="248">
        <v>11</v>
      </c>
      <c r="AD10" s="248">
        <v>10</v>
      </c>
      <c r="AE10" s="277">
        <v>14</v>
      </c>
      <c r="AG10" s="247">
        <f>RANKS_CSV!A7</f>
        <v>5</v>
      </c>
      <c r="AI10" s="264">
        <f t="array" ref="AI10">MEDIAN(E10:J10)</f>
        <v>13</v>
      </c>
      <c r="AJ10" s="260">
        <f t="array" ref="AJ10">MEDIAN(L10:S10)</f>
        <v>11.5</v>
      </c>
      <c r="AK10" s="260">
        <f t="array" ref="AK10">MEDIAN(T10:U10,X10,AA10,AB10)</f>
        <v>12</v>
      </c>
      <c r="AL10" s="260">
        <f t="array" ref="AL10">MEDIAN(V10,Y10,Z10,AC10:AE10)</f>
        <v>11.5</v>
      </c>
      <c r="AM10" s="260" t="s">
        <v>567</v>
      </c>
      <c r="AN10" s="281" t="s">
        <v>567</v>
      </c>
      <c r="AP10" s="188">
        <v>3</v>
      </c>
      <c r="AQ10" s="191">
        <f t="shared" ref="AQ10:AQ14" si="9">AQ9+($AQ$4-$AP$4)/6</f>
        <v>-2.7274015511811029</v>
      </c>
      <c r="AR10" s="191">
        <f t="shared" ref="AR10:AR14" si="10">AR9+($AS$4-$AR$4)/6</f>
        <v>-4.0322924225721781</v>
      </c>
      <c r="AU10" s="264">
        <v>216.55820003776807</v>
      </c>
      <c r="AV10" s="260">
        <v>104.36523526516925</v>
      </c>
      <c r="AW10" s="260">
        <v>33.035382154123653</v>
      </c>
      <c r="AX10" s="260">
        <v>2.5686407046313073</v>
      </c>
      <c r="AY10" s="260">
        <v>12.965010916692213</v>
      </c>
      <c r="AZ10" s="260">
        <v>64.224492790306371</v>
      </c>
      <c r="BA10" s="260">
        <v>156.34708632547375</v>
      </c>
      <c r="BB10" s="276">
        <v>4</v>
      </c>
      <c r="BC10" s="264">
        <v>63.532074211530045</v>
      </c>
      <c r="BD10" s="260">
        <v>64.524041832332884</v>
      </c>
      <c r="BE10" s="260">
        <v>28.981459696193014</v>
      </c>
      <c r="BF10" s="260">
        <v>5.2827665121331311</v>
      </c>
      <c r="BG10" s="260">
        <v>8.1784673192501032</v>
      </c>
      <c r="BH10" s="260">
        <v>33.989210241840532</v>
      </c>
      <c r="BI10" s="260">
        <v>13.59915310755431</v>
      </c>
      <c r="BJ10" s="269">
        <v>4</v>
      </c>
      <c r="BK10" s="264">
        <v>67.76047945132342</v>
      </c>
      <c r="BL10" s="260">
        <v>77.975757993594982</v>
      </c>
      <c r="BM10" s="260">
        <v>22.346443378402213</v>
      </c>
      <c r="BN10" s="260">
        <v>3.4870042763262123</v>
      </c>
      <c r="BO10" s="260">
        <v>7.0177691205893531</v>
      </c>
      <c r="BP10" s="260">
        <v>40.261466811593905</v>
      </c>
      <c r="BQ10" s="260">
        <v>11.655617856864076</v>
      </c>
      <c r="BR10" s="269">
        <v>4</v>
      </c>
      <c r="BS10" s="264">
        <v>63.777611629424136</v>
      </c>
      <c r="BT10" s="260">
        <v>78.647174873151982</v>
      </c>
      <c r="BU10" s="260">
        <v>19.128874819222208</v>
      </c>
      <c r="BV10" s="260">
        <v>4.8562548266434193</v>
      </c>
      <c r="BW10" s="260">
        <v>9.5086358830154687</v>
      </c>
      <c r="BX10" s="260">
        <v>42.779656020898805</v>
      </c>
      <c r="BY10" s="260">
        <v>9.7460518795327911</v>
      </c>
      <c r="BZ10" s="276">
        <v>4</v>
      </c>
      <c r="CA10" s="175"/>
      <c r="CB10" s="193" t="s">
        <v>271</v>
      </c>
      <c r="CC10" s="194">
        <f>AVERAGE(AJ:AJ)</f>
        <v>11.300524934383201</v>
      </c>
      <c r="CF10" s="168" t="s">
        <v>28</v>
      </c>
      <c r="CG10" s="168" t="s">
        <v>1</v>
      </c>
      <c r="CH10" s="168" t="s">
        <v>2</v>
      </c>
      <c r="CI10" s="168" t="s">
        <v>8</v>
      </c>
      <c r="CJ10" s="168" t="s">
        <v>9</v>
      </c>
      <c r="CK10" s="168" t="s">
        <v>17</v>
      </c>
      <c r="CL10" s="168" t="s">
        <v>12</v>
      </c>
      <c r="CM10" s="168" t="s">
        <v>21</v>
      </c>
      <c r="CN10" s="168" t="s">
        <v>0</v>
      </c>
      <c r="CO10" s="168" t="s">
        <v>23</v>
      </c>
      <c r="CP10" s="168" t="s">
        <v>4</v>
      </c>
      <c r="CQ10" s="168" t="s">
        <v>5</v>
      </c>
      <c r="CR10" s="168" t="s">
        <v>14</v>
      </c>
      <c r="CS10" s="168" t="s">
        <v>7</v>
      </c>
      <c r="CT10" s="168" t="s">
        <v>15</v>
      </c>
      <c r="CU10" s="168" t="s">
        <v>16</v>
      </c>
      <c r="CV10" s="168" t="s">
        <v>10</v>
      </c>
      <c r="CW10" s="168" t="s">
        <v>11</v>
      </c>
      <c r="CX10" s="168" t="s">
        <v>19</v>
      </c>
      <c r="CY10" s="168" t="s">
        <v>20</v>
      </c>
      <c r="CZ10" s="168" t="s">
        <v>22</v>
      </c>
      <c r="DA10" s="168" t="s">
        <v>3</v>
      </c>
      <c r="DB10" s="168" t="s">
        <v>24</v>
      </c>
      <c r="DC10" s="168" t="s">
        <v>13</v>
      </c>
      <c r="DD10" s="168" t="s">
        <v>25</v>
      </c>
      <c r="DE10" s="169"/>
      <c r="DF10" s="169"/>
      <c r="DH10" s="179">
        <v>2.5214435026246718</v>
      </c>
      <c r="DI10" s="179">
        <v>-1.6903044304461938</v>
      </c>
      <c r="DO10" s="152">
        <f t="shared" si="2"/>
        <v>14</v>
      </c>
      <c r="DP10" s="153">
        <f t="shared" si="3"/>
        <v>12</v>
      </c>
      <c r="DQ10" s="153">
        <f t="shared" si="4"/>
        <v>11</v>
      </c>
      <c r="DR10" s="153">
        <f t="shared" si="5"/>
        <v>7.75</v>
      </c>
      <c r="DS10" s="154">
        <f t="shared" si="6"/>
        <v>0.55937499999999996</v>
      </c>
      <c r="DT10" s="182"/>
      <c r="EH10" s="153" t="str">
        <f t="shared" si="0"/>
        <v/>
      </c>
      <c r="EI10" s="153" t="str">
        <f t="shared" si="1"/>
        <v/>
      </c>
    </row>
    <row r="11" spans="1:164" ht="18" customHeight="1" thickTop="1" thickBot="1">
      <c r="A11" s="235" t="s">
        <v>352</v>
      </c>
      <c r="B11" s="239" t="s">
        <v>29</v>
      </c>
      <c r="C11" s="240">
        <v>45337</v>
      </c>
      <c r="D11" s="241">
        <v>23</v>
      </c>
      <c r="E11" s="254">
        <v>16</v>
      </c>
      <c r="F11" s="248">
        <v>9</v>
      </c>
      <c r="G11" s="248">
        <v>15</v>
      </c>
      <c r="H11" s="248">
        <v>14</v>
      </c>
      <c r="I11" s="248">
        <v>13</v>
      </c>
      <c r="J11" s="248">
        <v>8</v>
      </c>
      <c r="K11" s="248">
        <v>1</v>
      </c>
      <c r="L11" s="248">
        <v>6</v>
      </c>
      <c r="M11" s="248">
        <v>12</v>
      </c>
      <c r="N11" s="248">
        <v>6</v>
      </c>
      <c r="O11" s="248">
        <v>6</v>
      </c>
      <c r="P11" s="248">
        <v>8</v>
      </c>
      <c r="Q11" s="248">
        <v>5</v>
      </c>
      <c r="R11" s="248">
        <v>11</v>
      </c>
      <c r="S11" s="248">
        <v>16</v>
      </c>
      <c r="T11" s="248">
        <v>16</v>
      </c>
      <c r="U11" s="248">
        <v>9</v>
      </c>
      <c r="V11" s="248">
        <v>7</v>
      </c>
      <c r="W11" s="248">
        <v>5</v>
      </c>
      <c r="X11" s="248">
        <v>12</v>
      </c>
      <c r="Y11" s="248">
        <v>11</v>
      </c>
      <c r="Z11" s="248">
        <v>13</v>
      </c>
      <c r="AA11" s="248">
        <v>9</v>
      </c>
      <c r="AB11" s="248">
        <v>12</v>
      </c>
      <c r="AC11" s="248">
        <v>8</v>
      </c>
      <c r="AD11" s="248">
        <v>11</v>
      </c>
      <c r="AE11" s="277">
        <v>11</v>
      </c>
      <c r="AG11" s="247">
        <f>RANKS_CSV!A8</f>
        <v>4</v>
      </c>
      <c r="AI11" s="264">
        <f t="array" ref="AI11">MEDIAN(E11:J11)</f>
        <v>13.5</v>
      </c>
      <c r="AJ11" s="260">
        <f t="array" ref="AJ11">MEDIAN(L11:S11)</f>
        <v>7</v>
      </c>
      <c r="AK11" s="260">
        <f t="array" ref="AK11">MEDIAN(T11:U11,X11,AA11,AB11)</f>
        <v>12</v>
      </c>
      <c r="AL11" s="260">
        <f t="array" ref="AL11">MEDIAN(V11,Y11,Z11,AC11:AE11)</f>
        <v>11</v>
      </c>
      <c r="AM11" s="260" t="s">
        <v>567</v>
      </c>
      <c r="AN11" s="281" t="s">
        <v>567</v>
      </c>
      <c r="AP11" s="188">
        <v>4</v>
      </c>
      <c r="AQ11" s="191">
        <f t="shared" si="9"/>
        <v>0.94567766601049819</v>
      </c>
      <c r="AR11" s="191">
        <f t="shared" si="10"/>
        <v>-1.3978959271653539</v>
      </c>
      <c r="AU11" s="264">
        <v>139.170730044777</v>
      </c>
      <c r="AV11" s="260">
        <v>55.729143574726265</v>
      </c>
      <c r="AW11" s="260">
        <v>13.150668766228755</v>
      </c>
      <c r="AX11" s="260">
        <v>11.435305619284497</v>
      </c>
      <c r="AY11" s="260">
        <v>50.583054133893484</v>
      </c>
      <c r="AZ11" s="260">
        <v>130.59391431005574</v>
      </c>
      <c r="BA11" s="260">
        <v>251.4678861477712</v>
      </c>
      <c r="BB11" s="276">
        <v>4</v>
      </c>
      <c r="BC11" s="264">
        <v>56.15091301724064</v>
      </c>
      <c r="BD11" s="260">
        <v>44.424530459646867</v>
      </c>
      <c r="BE11" s="260">
        <v>18.64194314432789</v>
      </c>
      <c r="BF11" s="260">
        <v>16.705186250219725</v>
      </c>
      <c r="BG11" s="260">
        <v>40.740166009378569</v>
      </c>
      <c r="BH11" s="260">
        <v>83.529282870808757</v>
      </c>
      <c r="BI11" s="260">
        <v>50.561500516921193</v>
      </c>
      <c r="BJ11" s="269">
        <v>4</v>
      </c>
      <c r="BK11" s="264">
        <v>76.379224066837736</v>
      </c>
      <c r="BL11" s="260">
        <v>51.421033197693603</v>
      </c>
      <c r="BM11" s="260">
        <v>8.2699781743951899</v>
      </c>
      <c r="BN11" s="260">
        <v>13.906078203299087</v>
      </c>
      <c r="BO11" s="260">
        <v>37.310913207359846</v>
      </c>
      <c r="BP11" s="260">
        <v>88.237865864334736</v>
      </c>
      <c r="BQ11" s="260">
        <v>40.431683123990929</v>
      </c>
      <c r="BR11" s="269">
        <v>3</v>
      </c>
      <c r="BS11" s="264">
        <v>74.482378081897522</v>
      </c>
      <c r="BT11" s="260">
        <v>54.190003693785101</v>
      </c>
      <c r="BU11" s="260">
        <v>3.6581802879081389</v>
      </c>
      <c r="BV11" s="260">
        <v>16.420475200796858</v>
      </c>
      <c r="BW11" s="260">
        <v>41.460062466176083</v>
      </c>
      <c r="BX11" s="260">
        <v>92.522860228099219</v>
      </c>
      <c r="BY11" s="260">
        <v>31.368407269925562</v>
      </c>
      <c r="BZ11" s="276">
        <v>3</v>
      </c>
      <c r="CA11" s="175"/>
      <c r="CB11" s="193" t="s">
        <v>35</v>
      </c>
      <c r="CC11" s="194">
        <f>AVERAGE(AK:AK)</f>
        <v>8.7007874015748037</v>
      </c>
      <c r="CE11" s="151" t="s">
        <v>542</v>
      </c>
      <c r="CF11" s="195">
        <f t="array" ref="CF11">ROUND(INDEX($CF$4:$DF$5,1,MATCH(CF10,$CF$3:$DF$3,0))-INDEX($CF$4:$DF$5,2,MATCH(CF10,$CF$3:$DF$3,0)),0)</f>
        <v>9</v>
      </c>
      <c r="CG11" s="195">
        <f t="array" ref="CG11">ROUND(INDEX($CF$4:$DF$5,1,MATCH(CG10,$CF$3:$DF$3,0))-INDEX($CF$4:$DF$5,2,MATCH(CG10,$CF$3:$DF$3,0)),0)</f>
        <v>6</v>
      </c>
      <c r="CH11" s="195">
        <f t="array" ref="CH11">ROUND(INDEX($CF$4:$DF$5,1,MATCH(CH10,$CF$3:$DF$3,0))-INDEX($CF$4:$DF$5,2,MATCH(CH10,$CF$3:$DF$3,0)),0)</f>
        <v>7</v>
      </c>
      <c r="CI11" s="195">
        <f t="array" ref="CI11">ROUND(INDEX($CF$4:$DF$5,1,MATCH(CI10,$CF$3:$DF$3,0))-INDEX($CF$4:$DF$5,2,MATCH(CI10,$CF$3:$DF$3,0)),0)</f>
        <v>7</v>
      </c>
      <c r="CJ11" s="195">
        <f t="array" ref="CJ11">ROUND(INDEX($CF$4:$DF$5,1,MATCH(CJ10,$CF$3:$DF$3,0))-INDEX($CF$4:$DF$5,2,MATCH(CJ10,$CF$3:$DF$3,0)),0)</f>
        <v>6</v>
      </c>
      <c r="CK11" s="195">
        <f t="array" ref="CK11">ROUND(INDEX($CF$4:$DF$5,1,MATCH(CK10,$CF$3:$DF$3,0))-INDEX($CF$4:$DF$5,2,MATCH(CK10,$CF$3:$DF$3,0)),0)</f>
        <v>5</v>
      </c>
      <c r="CL11" s="195">
        <f t="array" ref="CL11">ROUND(INDEX($CF$4:$DF$5,1,MATCH(CL10,$CF$3:$DF$3,0))-INDEX($CF$4:$DF$5,2,MATCH(CL10,$CF$3:$DF$3,0)),0)</f>
        <v>7</v>
      </c>
      <c r="CM11" s="195">
        <f t="array" ref="CM11">ROUND(INDEX($CF$4:$DF$5,1,MATCH(CM10,$CF$3:$DF$3,0))-INDEX($CF$4:$DF$5,2,MATCH(CM10,$CF$3:$DF$3,0)),0)</f>
        <v>6</v>
      </c>
      <c r="CN11" s="195">
        <f t="array" ref="CN11">ROUND(INDEX($CF$4:$DF$5,1,MATCH(CN10,$CF$3:$DF$3,0))-INDEX($CF$4:$DF$5,2,MATCH(CN10,$CF$3:$DF$3,0)),0)</f>
        <v>5</v>
      </c>
      <c r="CO11" s="195">
        <f t="array" ref="CO11">ROUND(INDEX($CF$4:$DF$5,1,MATCH(CO10,$CF$3:$DF$3,0))-INDEX($CF$4:$DF$5,2,MATCH(CO10,$CF$3:$DF$3,0)),0)</f>
        <v>5</v>
      </c>
      <c r="CP11" s="195">
        <f t="array" ref="CP11">ROUND(INDEX($CF$4:$DF$5,1,MATCH(CP10,$CF$3:$DF$3,0))-INDEX($CF$4:$DF$5,2,MATCH(CP10,$CF$3:$DF$3,0)),0)</f>
        <v>11</v>
      </c>
      <c r="CQ11" s="195">
        <f t="array" ref="CQ11">ROUND(INDEX($CF$4:$DF$5,1,MATCH(CQ10,$CF$3:$DF$3,0))-INDEX($CF$4:$DF$5,2,MATCH(CQ10,$CF$3:$DF$3,0)),0)</f>
        <v>6</v>
      </c>
      <c r="CR11" s="195">
        <f t="array" ref="CR11">ROUND(INDEX($CF$4:$DF$5,1,MATCH(CR10,$CF$3:$DF$3,0))-INDEX($CF$4:$DF$5,2,MATCH(CR10,$CF$3:$DF$3,0)),0)</f>
        <v>8</v>
      </c>
      <c r="CS11" s="195">
        <f t="array" ref="CS11">ROUND(INDEX($CF$4:$DF$5,1,MATCH(CS10,$CF$3:$DF$3,0))-INDEX($CF$4:$DF$5,2,MATCH(CS10,$CF$3:$DF$3,0)),0)</f>
        <v>6</v>
      </c>
      <c r="CT11" s="195">
        <f t="array" ref="CT11">ROUND(INDEX($CF$4:$DF$5,1,MATCH(CT10,$CF$3:$DF$3,0))-INDEX($CF$4:$DF$5,2,MATCH(CT10,$CF$3:$DF$3,0)),0)</f>
        <v>5</v>
      </c>
      <c r="CU11" s="195">
        <f t="array" ref="CU11">ROUND(INDEX($CF$4:$DF$5,1,MATCH(CU10,$CF$3:$DF$3,0))-INDEX($CF$4:$DF$5,2,MATCH(CU10,$CF$3:$DF$3,0)),0)</f>
        <v>6</v>
      </c>
      <c r="CV11" s="195">
        <f t="array" ref="CV11">ROUND(INDEX($CF$4:$DF$5,1,MATCH(CV10,$CF$3:$DF$3,0))-INDEX($CF$4:$DF$5,2,MATCH(CV10,$CF$3:$DF$3,0)),0)</f>
        <v>8</v>
      </c>
      <c r="CW11" s="195">
        <f t="array" ref="CW11">ROUND(INDEX($CF$4:$DF$5,1,MATCH(CW10,$CF$3:$DF$3,0))-INDEX($CF$4:$DF$5,2,MATCH(CW10,$CF$3:$DF$3,0)),0)</f>
        <v>5</v>
      </c>
      <c r="CX11" s="195">
        <f t="array" ref="CX11">ROUND(INDEX($CF$4:$DF$5,1,MATCH(CX10,$CF$3:$DF$3,0))-INDEX($CF$4:$DF$5,2,MATCH(CX10,$CF$3:$DF$3,0)),0)</f>
        <v>4</v>
      </c>
      <c r="CY11" s="195">
        <f t="array" ref="CY11">ROUND(INDEX($CF$4:$DF$5,1,MATCH(CY10,$CF$3:$DF$3,0))-INDEX($CF$4:$DF$5,2,MATCH(CY10,$CF$3:$DF$3,0)),0)</f>
        <v>6</v>
      </c>
      <c r="CZ11" s="195">
        <f t="array" ref="CZ11">ROUND(INDEX($CF$4:$DF$5,1,MATCH(CZ10,$CF$3:$DF$3,0))-INDEX($CF$4:$DF$5,2,MATCH(CZ10,$CF$3:$DF$3,0)),0)</f>
        <v>4</v>
      </c>
      <c r="DA11" s="195">
        <f t="array" ref="DA11">ROUND(INDEX($CF$4:$DF$5,1,MATCH(DA10,$CF$3:$DF$3,0))-INDEX($CF$4:$DF$5,2,MATCH(DA10,$CF$3:$DF$3,0)),0)</f>
        <v>9</v>
      </c>
      <c r="DB11" s="195">
        <f t="array" ref="DB11">ROUND(INDEX($CF$4:$DF$5,1,MATCH(DB10,$CF$3:$DF$3,0))-INDEX($CF$4:$DF$5,2,MATCH(DB10,$CF$3:$DF$3,0)),0)</f>
        <v>5</v>
      </c>
      <c r="DC11" s="195">
        <f t="array" ref="DC11">ROUND(INDEX($CF$4:$DF$5,1,MATCH(DC10,$CF$3:$DF$3,0))-INDEX($CF$4:$DF$5,2,MATCH(DC10,$CF$3:$DF$3,0)),0)</f>
        <v>7</v>
      </c>
      <c r="DD11" s="195">
        <f t="array" ref="DD11">ROUND(INDEX($CF$4:$DF$5,1,MATCH(DD10,$CF$3:$DF$3,0))-INDEX($CF$4:$DF$5,2,MATCH(DD10,$CF$3:$DF$3,0)),0)</f>
        <v>6</v>
      </c>
      <c r="DE11" s="151"/>
      <c r="DF11" s="151"/>
      <c r="DH11" s="179">
        <v>0.82163414829396286</v>
      </c>
      <c r="DI11" s="179">
        <v>-4.7772181706036747</v>
      </c>
      <c r="DK11" s="154">
        <f>MAX(DH:DH)</f>
        <v>11.964915317585302</v>
      </c>
      <c r="DL11" s="154">
        <f>MAX(DI:DI)</f>
        <v>6.5052935590551186</v>
      </c>
      <c r="DO11" s="152">
        <f t="shared" si="2"/>
        <v>11</v>
      </c>
      <c r="DP11" s="153">
        <f t="shared" si="3"/>
        <v>8.5</v>
      </c>
      <c r="DQ11" s="153">
        <f t="shared" si="4"/>
        <v>10.5</v>
      </c>
      <c r="DR11" s="153">
        <f t="shared" si="5"/>
        <v>7.5</v>
      </c>
      <c r="DS11" s="154">
        <f t="shared" si="6"/>
        <v>0.46875</v>
      </c>
      <c r="DT11" s="182"/>
      <c r="EH11" s="153" t="str">
        <f t="shared" si="0"/>
        <v/>
      </c>
      <c r="EI11" s="153" t="str">
        <f t="shared" si="1"/>
        <v/>
      </c>
    </row>
    <row r="12" spans="1:164" ht="18" customHeight="1" thickTop="1" thickBot="1">
      <c r="A12" s="235" t="s">
        <v>353</v>
      </c>
      <c r="B12" s="239" t="s">
        <v>29</v>
      </c>
      <c r="C12" s="240">
        <v>45512</v>
      </c>
      <c r="D12" s="241">
        <v>23</v>
      </c>
      <c r="E12" s="254">
        <v>17</v>
      </c>
      <c r="F12" s="248">
        <v>10</v>
      </c>
      <c r="G12" s="248">
        <v>8</v>
      </c>
      <c r="H12" s="248">
        <v>16</v>
      </c>
      <c r="I12" s="248">
        <v>15</v>
      </c>
      <c r="J12" s="248">
        <v>8</v>
      </c>
      <c r="K12" s="248">
        <v>2</v>
      </c>
      <c r="L12" s="248">
        <v>11</v>
      </c>
      <c r="M12" s="248">
        <v>16</v>
      </c>
      <c r="N12" s="248">
        <v>11</v>
      </c>
      <c r="O12" s="248">
        <v>20</v>
      </c>
      <c r="P12" s="248">
        <v>9</v>
      </c>
      <c r="Q12" s="248">
        <v>11</v>
      </c>
      <c r="R12" s="248">
        <v>17</v>
      </c>
      <c r="S12" s="248">
        <v>15</v>
      </c>
      <c r="T12" s="248">
        <v>13</v>
      </c>
      <c r="U12" s="248">
        <v>11</v>
      </c>
      <c r="V12" s="248">
        <v>9</v>
      </c>
      <c r="W12" s="248">
        <v>6</v>
      </c>
      <c r="X12" s="248">
        <v>4</v>
      </c>
      <c r="Y12" s="248">
        <v>12</v>
      </c>
      <c r="Z12" s="248">
        <v>13</v>
      </c>
      <c r="AA12" s="248">
        <v>8</v>
      </c>
      <c r="AB12" s="248">
        <v>12</v>
      </c>
      <c r="AC12" s="248">
        <v>9</v>
      </c>
      <c r="AD12" s="248">
        <v>9</v>
      </c>
      <c r="AE12" s="277">
        <v>11</v>
      </c>
      <c r="AG12" s="247">
        <f>RANKS_CSV!A9</f>
        <v>5</v>
      </c>
      <c r="AI12" s="264">
        <f t="array" ref="AI12">MEDIAN(E12:J12)</f>
        <v>12.5</v>
      </c>
      <c r="AJ12" s="260">
        <f t="array" ref="AJ12">MEDIAN(L12:S12)</f>
        <v>13</v>
      </c>
      <c r="AK12" s="260">
        <f t="array" ref="AK12">MEDIAN(T12:U12,X12,AA12,AB12)</f>
        <v>11</v>
      </c>
      <c r="AL12" s="260">
        <f t="array" ref="AL12">MEDIAN(V12,Y12,Z12,AC12:AE12)</f>
        <v>10</v>
      </c>
      <c r="AM12" s="260" t="s">
        <v>567</v>
      </c>
      <c r="AN12" s="281" t="s">
        <v>567</v>
      </c>
      <c r="AP12" s="188">
        <v>5</v>
      </c>
      <c r="AQ12" s="191">
        <f t="shared" si="9"/>
        <v>4.6187568832020993</v>
      </c>
      <c r="AR12" s="191">
        <f t="shared" si="10"/>
        <v>1.2365005682414703</v>
      </c>
      <c r="AU12" s="264">
        <v>229.79241760365068</v>
      </c>
      <c r="AV12" s="260">
        <v>113.18363137554256</v>
      </c>
      <c r="AW12" s="260">
        <v>37.437956808987686</v>
      </c>
      <c r="AX12" s="260">
        <v>2.5553939039860465</v>
      </c>
      <c r="AY12" s="260">
        <v>8.5359426605376552</v>
      </c>
      <c r="AZ12" s="260">
        <v>55.379603078642504</v>
      </c>
      <c r="BA12" s="260">
        <v>143.0863751583006</v>
      </c>
      <c r="BB12" s="276">
        <v>4</v>
      </c>
      <c r="BC12" s="264">
        <v>57.903539502326673</v>
      </c>
      <c r="BD12" s="260">
        <v>63.774408488445054</v>
      </c>
      <c r="BE12" s="260">
        <v>29.42718301981461</v>
      </c>
      <c r="BF12" s="260">
        <v>3.2913932414920555</v>
      </c>
      <c r="BG12" s="260">
        <v>4.5541985126691147</v>
      </c>
      <c r="BH12" s="260">
        <v>29.853006912188949</v>
      </c>
      <c r="BI12" s="260">
        <v>10.665912057424965</v>
      </c>
      <c r="BJ12" s="269">
        <v>4</v>
      </c>
      <c r="BK12" s="264">
        <v>56.592764383368383</v>
      </c>
      <c r="BL12" s="260">
        <v>78.432056741985221</v>
      </c>
      <c r="BM12" s="260">
        <v>26.207017589269991</v>
      </c>
      <c r="BN12" s="260">
        <v>2.5154194678358008</v>
      </c>
      <c r="BO12" s="260">
        <v>2.5490655659588799</v>
      </c>
      <c r="BP12" s="260">
        <v>38.803906439403434</v>
      </c>
      <c r="BQ12" s="260">
        <v>13.072831342479107</v>
      </c>
      <c r="BR12" s="269">
        <v>4</v>
      </c>
      <c r="BS12" s="264">
        <v>52.441020055058218</v>
      </c>
      <c r="BT12" s="260">
        <v>78.080719879296183</v>
      </c>
      <c r="BU12" s="260">
        <v>25.043747728086402</v>
      </c>
      <c r="BV12" s="260">
        <v>2.9841398255330351</v>
      </c>
      <c r="BW12" s="260">
        <v>3.6133689997863017</v>
      </c>
      <c r="BX12" s="260">
        <v>40.833993875050624</v>
      </c>
      <c r="BY12" s="260">
        <v>13.63041065990434</v>
      </c>
      <c r="BZ12" s="276">
        <v>4</v>
      </c>
      <c r="CA12" s="175"/>
      <c r="CB12" s="193" t="s">
        <v>550</v>
      </c>
      <c r="CC12" s="194">
        <f>AVERAGE(AL:AL)</f>
        <v>10.170603674540683</v>
      </c>
      <c r="CE12" s="151" t="s">
        <v>540</v>
      </c>
      <c r="CF12" s="196">
        <f ca="1">INDEX($CF$9:$DF$9,1,MATCH(CF10,$CF$3:$DF$3,0))</f>
        <v>9</v>
      </c>
      <c r="CG12" s="196">
        <f t="shared" ref="CG12:DD12" ca="1" si="11">INDEX($CF$9:$DF$9,1,MATCH(CG10,$CF$3:$DF$3,0))</f>
        <v>7</v>
      </c>
      <c r="CH12" s="196">
        <f t="shared" ca="1" si="11"/>
        <v>8</v>
      </c>
      <c r="CI12" s="196">
        <f t="shared" ca="1" si="11"/>
        <v>8</v>
      </c>
      <c r="CJ12" s="196">
        <f t="shared" ca="1" si="11"/>
        <v>9</v>
      </c>
      <c r="CK12" s="196">
        <f t="shared" ca="1" si="11"/>
        <v>9</v>
      </c>
      <c r="CL12" s="196">
        <f t="shared" ca="1" si="11"/>
        <v>9</v>
      </c>
      <c r="CM12" s="196">
        <f t="shared" ca="1" si="11"/>
        <v>8</v>
      </c>
      <c r="CN12" s="196">
        <f t="shared" ca="1" si="11"/>
        <v>6</v>
      </c>
      <c r="CO12" s="196">
        <f t="shared" ca="1" si="11"/>
        <v>6</v>
      </c>
      <c r="CP12" s="196">
        <f t="shared" ca="1" si="11"/>
        <v>12</v>
      </c>
      <c r="CQ12" s="196">
        <f t="shared" ca="1" si="11"/>
        <v>8</v>
      </c>
      <c r="CR12" s="196">
        <f t="shared" ca="1" si="11"/>
        <v>11</v>
      </c>
      <c r="CS12" s="196">
        <f t="shared" ca="1" si="11"/>
        <v>7</v>
      </c>
      <c r="CT12" s="196">
        <f t="shared" ca="1" si="11"/>
        <v>6</v>
      </c>
      <c r="CU12" s="196">
        <f t="shared" ca="1" si="11"/>
        <v>7</v>
      </c>
      <c r="CV12" s="196">
        <f t="shared" ca="1" si="11"/>
        <v>10</v>
      </c>
      <c r="CW12" s="196">
        <f t="shared" ca="1" si="11"/>
        <v>6</v>
      </c>
      <c r="CX12" s="196">
        <f t="shared" ca="1" si="11"/>
        <v>6</v>
      </c>
      <c r="CY12" s="196">
        <f t="shared" ca="1" si="11"/>
        <v>7</v>
      </c>
      <c r="CZ12" s="196">
        <f t="shared" ca="1" si="11"/>
        <v>6</v>
      </c>
      <c r="DA12" s="196">
        <f t="shared" ca="1" si="11"/>
        <v>15</v>
      </c>
      <c r="DB12" s="196">
        <f t="shared" ca="1" si="11"/>
        <v>6</v>
      </c>
      <c r="DC12" s="196">
        <f t="shared" ca="1" si="11"/>
        <v>8</v>
      </c>
      <c r="DD12" s="196">
        <f t="shared" ca="1" si="11"/>
        <v>7</v>
      </c>
      <c r="DH12" s="179">
        <v>2.2411606482939628</v>
      </c>
      <c r="DI12" s="179">
        <v>-0.46140367060367421</v>
      </c>
      <c r="DK12" s="154">
        <f>MIN(DH:DH)</f>
        <v>-10.073559985564305</v>
      </c>
      <c r="DL12" s="154">
        <f>MIN(DI:DI)</f>
        <v>-9.3010854133858256</v>
      </c>
      <c r="DN12" s="197"/>
      <c r="DO12" s="152">
        <f t="shared" si="2"/>
        <v>12.75</v>
      </c>
      <c r="DP12" s="153">
        <f t="shared" si="3"/>
        <v>10.75</v>
      </c>
      <c r="DQ12" s="153">
        <f t="shared" si="4"/>
        <v>11.75</v>
      </c>
      <c r="DR12" s="153">
        <f t="shared" si="5"/>
        <v>6</v>
      </c>
      <c r="DS12" s="154">
        <f t="shared" si="6"/>
        <v>0.515625</v>
      </c>
      <c r="DT12" s="182"/>
      <c r="EH12" s="153" t="str">
        <f t="shared" si="0"/>
        <v/>
      </c>
      <c r="EI12" s="153" t="str">
        <f t="shared" si="1"/>
        <v/>
      </c>
    </row>
    <row r="13" spans="1:164" ht="18" customHeight="1" thickTop="1" thickBot="1">
      <c r="A13" s="235" t="s">
        <v>326</v>
      </c>
      <c r="B13" s="236" t="s">
        <v>35</v>
      </c>
      <c r="C13" s="237">
        <v>41169</v>
      </c>
      <c r="D13" s="238">
        <v>35</v>
      </c>
      <c r="E13" s="253">
        <v>12</v>
      </c>
      <c r="F13" s="247">
        <v>12</v>
      </c>
      <c r="G13" s="247">
        <v>11</v>
      </c>
      <c r="H13" s="247">
        <v>15</v>
      </c>
      <c r="I13" s="247">
        <v>14</v>
      </c>
      <c r="J13" s="247">
        <v>14</v>
      </c>
      <c r="K13" s="247">
        <v>15</v>
      </c>
      <c r="L13" s="247">
        <v>8</v>
      </c>
      <c r="M13" s="247">
        <v>12</v>
      </c>
      <c r="N13" s="247">
        <v>8</v>
      </c>
      <c r="O13" s="247">
        <v>8</v>
      </c>
      <c r="P13" s="247">
        <v>10</v>
      </c>
      <c r="Q13" s="247">
        <v>15</v>
      </c>
      <c r="R13" s="247">
        <v>10</v>
      </c>
      <c r="S13" s="247">
        <v>14</v>
      </c>
      <c r="T13" s="247">
        <v>18</v>
      </c>
      <c r="U13" s="247">
        <v>10</v>
      </c>
      <c r="V13" s="247">
        <v>9</v>
      </c>
      <c r="W13" s="247">
        <v>18</v>
      </c>
      <c r="X13" s="247">
        <v>13</v>
      </c>
      <c r="Y13" s="247">
        <v>10</v>
      </c>
      <c r="Z13" s="247">
        <v>16</v>
      </c>
      <c r="AA13" s="247">
        <v>14</v>
      </c>
      <c r="AB13" s="247">
        <v>18</v>
      </c>
      <c r="AC13" s="247">
        <v>6</v>
      </c>
      <c r="AD13" s="247">
        <v>10</v>
      </c>
      <c r="AE13" s="276">
        <v>8</v>
      </c>
      <c r="AG13" s="247">
        <f>RANKS_CSV!A10</f>
        <v>4</v>
      </c>
      <c r="AI13" s="264">
        <f t="array" ref="AI13">MEDIAN(E13:J13)</f>
        <v>13</v>
      </c>
      <c r="AJ13" s="260">
        <f t="array" ref="AJ13">MEDIAN(L13:S13)</f>
        <v>10</v>
      </c>
      <c r="AK13" s="260">
        <f t="array" ref="AK13">MEDIAN(T13:U13,X13,AA13,AB13)</f>
        <v>14</v>
      </c>
      <c r="AL13" s="260">
        <f t="array" ref="AL13">MEDIAN(V13,Y13,Z13,AC13:AE13)</f>
        <v>9.5</v>
      </c>
      <c r="AM13" s="260" t="s">
        <v>567</v>
      </c>
      <c r="AN13" s="281" t="s">
        <v>567</v>
      </c>
      <c r="AP13" s="198">
        <v>6</v>
      </c>
      <c r="AQ13" s="191">
        <f t="shared" si="9"/>
        <v>8.2918361003937004</v>
      </c>
      <c r="AR13" s="191">
        <f t="shared" si="10"/>
        <v>3.8708970636482944</v>
      </c>
      <c r="AU13" s="264">
        <v>131.07008799986045</v>
      </c>
      <c r="AV13" s="260">
        <v>56.876254140730147</v>
      </c>
      <c r="AW13" s="260">
        <v>23.545531943153076</v>
      </c>
      <c r="AX13" s="260">
        <v>31.077921407129256</v>
      </c>
      <c r="AY13" s="260">
        <v>79.473422532658674</v>
      </c>
      <c r="AZ13" s="260">
        <v>168.73203531974133</v>
      </c>
      <c r="BA13" s="260">
        <v>298.8537597683773</v>
      </c>
      <c r="BB13" s="276">
        <v>3</v>
      </c>
      <c r="BC13" s="264">
        <v>83.454913033151087</v>
      </c>
      <c r="BD13" s="260">
        <v>62.989245423143331</v>
      </c>
      <c r="BE13" s="260">
        <v>36.064756043661788</v>
      </c>
      <c r="BF13" s="260">
        <v>39.68925946415338</v>
      </c>
      <c r="BG13" s="260">
        <v>67.95935423609528</v>
      </c>
      <c r="BH13" s="260">
        <v>112.87953804383608</v>
      </c>
      <c r="BI13" s="260">
        <v>77.024210888472339</v>
      </c>
      <c r="BJ13" s="269">
        <v>3</v>
      </c>
      <c r="BK13" s="264">
        <v>113.72632015081123</v>
      </c>
      <c r="BL13" s="260">
        <v>67.568632780946288</v>
      </c>
      <c r="BM13" s="260">
        <v>19.976803891523812</v>
      </c>
      <c r="BN13" s="260">
        <v>35.191907833705152</v>
      </c>
      <c r="BO13" s="260">
        <v>65.695797867215674</v>
      </c>
      <c r="BP13" s="260">
        <v>113.21058092988677</v>
      </c>
      <c r="BQ13" s="260">
        <v>59.346494979154592</v>
      </c>
      <c r="BR13" s="269">
        <v>3</v>
      </c>
      <c r="BS13" s="264">
        <v>112.25969727123034</v>
      </c>
      <c r="BT13" s="260">
        <v>72.125476411374351</v>
      </c>
      <c r="BU13" s="260">
        <v>11.992658112288964</v>
      </c>
      <c r="BV13" s="260">
        <v>39.226059510729513</v>
      </c>
      <c r="BW13" s="260">
        <v>72.240356879100986</v>
      </c>
      <c r="BX13" s="260">
        <v>118.4082531014798</v>
      </c>
      <c r="BY13" s="260">
        <v>45.807910406612862</v>
      </c>
      <c r="BZ13" s="276">
        <v>3</v>
      </c>
      <c r="CA13" s="175"/>
      <c r="CB13" s="193" t="s">
        <v>365</v>
      </c>
      <c r="CC13" s="194"/>
      <c r="CF13" s="152"/>
      <c r="CG13" s="152"/>
      <c r="CH13" s="152"/>
      <c r="CI13" s="152"/>
      <c r="CJ13" s="152"/>
      <c r="CK13" s="152"/>
      <c r="CL13" s="152"/>
      <c r="CM13" s="152"/>
      <c r="CN13" s="152"/>
      <c r="CO13" s="152"/>
      <c r="CP13" s="152"/>
      <c r="CQ13" s="152"/>
      <c r="CR13" s="152"/>
      <c r="CS13" s="152"/>
      <c r="CT13" s="152"/>
      <c r="CU13" s="152"/>
      <c r="CV13" s="152"/>
      <c r="CW13" s="152"/>
      <c r="CX13" s="152"/>
      <c r="CY13" s="152"/>
      <c r="CZ13" s="152"/>
      <c r="DA13" s="152"/>
      <c r="DB13" s="152"/>
      <c r="DC13" s="152"/>
      <c r="DD13" s="152"/>
      <c r="DH13" s="179">
        <v>1.135068589238845</v>
      </c>
      <c r="DI13" s="179">
        <v>-6.9694264606299212</v>
      </c>
      <c r="DN13" s="197"/>
      <c r="DO13" s="152">
        <f t="shared" si="2"/>
        <v>13.5</v>
      </c>
      <c r="DP13" s="153">
        <f t="shared" si="3"/>
        <v>8.5</v>
      </c>
      <c r="DQ13" s="153">
        <f t="shared" si="4"/>
        <v>11.75</v>
      </c>
      <c r="DR13" s="153">
        <f t="shared" si="5"/>
        <v>12.75</v>
      </c>
      <c r="DS13" s="154">
        <f t="shared" si="6"/>
        <v>0.58125000000000004</v>
      </c>
      <c r="DT13" s="182"/>
      <c r="EH13" s="153" t="str">
        <f t="shared" si="0"/>
        <v/>
      </c>
      <c r="EI13" s="153" t="str">
        <f t="shared" si="1"/>
        <v/>
      </c>
    </row>
    <row r="14" spans="1:164" ht="18" customHeight="1" thickTop="1" thickBot="1">
      <c r="A14" s="235" t="s">
        <v>334</v>
      </c>
      <c r="B14" s="239" t="s">
        <v>29</v>
      </c>
      <c r="C14" s="240">
        <v>46250</v>
      </c>
      <c r="D14" s="241">
        <v>21</v>
      </c>
      <c r="E14" s="254">
        <v>11</v>
      </c>
      <c r="F14" s="248">
        <v>7</v>
      </c>
      <c r="G14" s="248">
        <v>7</v>
      </c>
      <c r="H14" s="248">
        <v>12</v>
      </c>
      <c r="I14" s="248">
        <v>8</v>
      </c>
      <c r="J14" s="248">
        <v>10</v>
      </c>
      <c r="K14" s="248">
        <v>3</v>
      </c>
      <c r="L14" s="248">
        <v>4</v>
      </c>
      <c r="M14" s="248">
        <v>9</v>
      </c>
      <c r="N14" s="248">
        <v>6</v>
      </c>
      <c r="O14" s="248">
        <v>11</v>
      </c>
      <c r="P14" s="248">
        <v>5</v>
      </c>
      <c r="Q14" s="248">
        <v>10</v>
      </c>
      <c r="R14" s="248">
        <v>4</v>
      </c>
      <c r="S14" s="248">
        <v>7</v>
      </c>
      <c r="T14" s="248">
        <v>6</v>
      </c>
      <c r="U14" s="249">
        <v>4</v>
      </c>
      <c r="V14" s="248">
        <v>5</v>
      </c>
      <c r="W14" s="248">
        <v>3</v>
      </c>
      <c r="X14" s="248">
        <v>4</v>
      </c>
      <c r="Y14" s="248">
        <v>7</v>
      </c>
      <c r="Z14" s="248">
        <v>6</v>
      </c>
      <c r="AA14" s="248">
        <v>4</v>
      </c>
      <c r="AB14" s="248">
        <v>8</v>
      </c>
      <c r="AC14" s="248">
        <v>3</v>
      </c>
      <c r="AD14" s="248">
        <v>5</v>
      </c>
      <c r="AE14" s="277">
        <v>7</v>
      </c>
      <c r="AG14" s="247">
        <f>RANKS_CSV!A11</f>
        <v>1</v>
      </c>
      <c r="AI14" s="264">
        <f t="array" ref="AI14">MEDIAN(E14:J14)</f>
        <v>9</v>
      </c>
      <c r="AJ14" s="260">
        <f t="array" ref="AJ14">MEDIAN(L14:S14)</f>
        <v>6.5</v>
      </c>
      <c r="AK14" s="260">
        <f t="array" ref="AK14">MEDIAN(T14:U14,X14,AA14,AB14)</f>
        <v>4</v>
      </c>
      <c r="AL14" s="260">
        <f t="array" ref="AL14">MEDIAN(V14,Y14,Z14,AC14:AE14)</f>
        <v>5.5</v>
      </c>
      <c r="AM14" s="260" t="s">
        <v>567</v>
      </c>
      <c r="AN14" s="281" t="s">
        <v>567</v>
      </c>
      <c r="AP14" s="198">
        <v>7</v>
      </c>
      <c r="AQ14" s="191">
        <f t="shared" si="9"/>
        <v>11.964915317585302</v>
      </c>
      <c r="AR14" s="191">
        <f t="shared" si="10"/>
        <v>6.5052935590551186</v>
      </c>
      <c r="AU14" s="264">
        <v>59.016611888297746</v>
      </c>
      <c r="AV14" s="260">
        <v>25.767232655156974</v>
      </c>
      <c r="AW14" s="260">
        <v>33.38096508356945</v>
      </c>
      <c r="AX14" s="260">
        <v>81.857809173535145</v>
      </c>
      <c r="AY14" s="260">
        <v>171.19776492505412</v>
      </c>
      <c r="AZ14" s="260">
        <v>301.40083233812635</v>
      </c>
      <c r="BA14" s="260">
        <v>472.46701141275173</v>
      </c>
      <c r="BB14" s="276">
        <v>2</v>
      </c>
      <c r="BC14" s="264">
        <v>9.1650852333852928</v>
      </c>
      <c r="BD14" s="260">
        <v>7.3539643921758309</v>
      </c>
      <c r="BE14" s="260">
        <v>28.189835598138604</v>
      </c>
      <c r="BF14" s="260">
        <v>74.181817440553601</v>
      </c>
      <c r="BG14" s="260">
        <v>152.83759688270197</v>
      </c>
      <c r="BH14" s="260">
        <v>248.27427116069515</v>
      </c>
      <c r="BI14" s="260">
        <v>185.34793042649758</v>
      </c>
      <c r="BJ14" s="269">
        <v>2</v>
      </c>
      <c r="BK14" s="264">
        <v>23.491163793590079</v>
      </c>
      <c r="BL14" s="260">
        <v>5.4362773028128943</v>
      </c>
      <c r="BM14" s="260">
        <v>42.483150567609378</v>
      </c>
      <c r="BN14" s="260">
        <v>79.13512482190167</v>
      </c>
      <c r="BO14" s="260">
        <v>132.35226547757313</v>
      </c>
      <c r="BP14" s="260">
        <v>277.0240819170628</v>
      </c>
      <c r="BQ14" s="260">
        <v>194.88534450177886</v>
      </c>
      <c r="BR14" s="269">
        <v>2</v>
      </c>
      <c r="BS14" s="264">
        <v>26.899290796276556</v>
      </c>
      <c r="BT14" s="260">
        <v>4.1754747139117612</v>
      </c>
      <c r="BU14" s="260">
        <v>55.639708017026713</v>
      </c>
      <c r="BV14" s="260">
        <v>75.693031236611105</v>
      </c>
      <c r="BW14" s="260">
        <v>126.53087509936991</v>
      </c>
      <c r="BX14" s="260">
        <v>282.01390787431592</v>
      </c>
      <c r="BY14" s="260">
        <v>188.35699274474186</v>
      </c>
      <c r="BZ14" s="276">
        <v>2</v>
      </c>
      <c r="CA14" s="175"/>
      <c r="CB14" s="193" t="s">
        <v>263</v>
      </c>
      <c r="CC14" s="194"/>
      <c r="CG14" s="152"/>
      <c r="CH14" s="152"/>
      <c r="CI14" s="152"/>
      <c r="DH14" s="179">
        <v>-8.0890136469816269</v>
      </c>
      <c r="DI14" s="179">
        <v>-1.8796241207349076</v>
      </c>
      <c r="DN14" s="197"/>
      <c r="DO14" s="152">
        <f t="shared" si="2"/>
        <v>5.75</v>
      </c>
      <c r="DP14" s="153">
        <f t="shared" si="3"/>
        <v>4.5</v>
      </c>
      <c r="DQ14" s="153">
        <f t="shared" si="4"/>
        <v>6.75</v>
      </c>
      <c r="DR14" s="153">
        <f t="shared" si="5"/>
        <v>5.25</v>
      </c>
      <c r="DS14" s="154">
        <f t="shared" si="6"/>
        <v>0.27812500000000001</v>
      </c>
      <c r="DT14" s="182"/>
      <c r="EH14" s="153" t="str">
        <f t="shared" si="0"/>
        <v/>
      </c>
      <c r="EI14" s="153" t="str">
        <f t="shared" si="1"/>
        <v/>
      </c>
    </row>
    <row r="15" spans="1:164" ht="18" customHeight="1" thickTop="1" thickBot="1">
      <c r="A15" s="235" t="s">
        <v>354</v>
      </c>
      <c r="B15" s="236" t="s">
        <v>33</v>
      </c>
      <c r="C15" s="237">
        <v>45269</v>
      </c>
      <c r="D15" s="238">
        <v>23</v>
      </c>
      <c r="E15" s="253">
        <v>16</v>
      </c>
      <c r="F15" s="247">
        <v>13</v>
      </c>
      <c r="G15" s="247">
        <v>10</v>
      </c>
      <c r="H15" s="247">
        <v>20</v>
      </c>
      <c r="I15" s="247">
        <v>17</v>
      </c>
      <c r="J15" s="247">
        <v>7</v>
      </c>
      <c r="K15" s="247">
        <v>2</v>
      </c>
      <c r="L15" s="247">
        <v>12</v>
      </c>
      <c r="M15" s="247">
        <v>11</v>
      </c>
      <c r="N15" s="247">
        <v>11</v>
      </c>
      <c r="O15" s="247">
        <v>12</v>
      </c>
      <c r="P15" s="247">
        <v>15</v>
      </c>
      <c r="Q15" s="247">
        <v>11</v>
      </c>
      <c r="R15" s="247">
        <v>10</v>
      </c>
      <c r="S15" s="247">
        <v>13</v>
      </c>
      <c r="T15" s="247">
        <v>8</v>
      </c>
      <c r="U15" s="247">
        <v>14</v>
      </c>
      <c r="V15" s="247">
        <v>13</v>
      </c>
      <c r="W15" s="247">
        <v>5</v>
      </c>
      <c r="X15" s="247">
        <v>7</v>
      </c>
      <c r="Y15" s="247">
        <v>13</v>
      </c>
      <c r="Z15" s="247">
        <v>10</v>
      </c>
      <c r="AA15" s="247">
        <v>7</v>
      </c>
      <c r="AB15" s="247">
        <v>4</v>
      </c>
      <c r="AC15" s="247">
        <v>14</v>
      </c>
      <c r="AD15" s="247">
        <v>13</v>
      </c>
      <c r="AE15" s="276">
        <v>13</v>
      </c>
      <c r="AG15" s="247">
        <f>RANKS_CSV!A12</f>
        <v>6</v>
      </c>
      <c r="AI15" s="264">
        <f t="array" ref="AI15">MEDIAN(E15:J15)</f>
        <v>14.5</v>
      </c>
      <c r="AJ15" s="260">
        <f t="array" ref="AJ15">MEDIAN(L15:S15)</f>
        <v>11.5</v>
      </c>
      <c r="AK15" s="260">
        <f t="array" ref="AK15">MEDIAN(T15:U15,X15,AA15,AB15)</f>
        <v>7</v>
      </c>
      <c r="AL15" s="260">
        <f t="array" ref="AL15">MEDIAN(V15,Y15,Z15,AC15:AE15)</f>
        <v>13</v>
      </c>
      <c r="AM15" s="260" t="s">
        <v>567</v>
      </c>
      <c r="AN15" s="281" t="s">
        <v>567</v>
      </c>
      <c r="AU15" s="264">
        <v>300.68503327790495</v>
      </c>
      <c r="AV15" s="260">
        <v>164.61994304082504</v>
      </c>
      <c r="AW15" s="260">
        <v>69.417964465298311</v>
      </c>
      <c r="AX15" s="260">
        <v>15.079097551324839</v>
      </c>
      <c r="AY15" s="260">
        <v>1.603342298904604</v>
      </c>
      <c r="AZ15" s="260">
        <v>28.99069870803762</v>
      </c>
      <c r="BA15" s="260">
        <v>97.24116677872388</v>
      </c>
      <c r="BB15" s="276">
        <v>5</v>
      </c>
      <c r="BC15" s="264">
        <v>81.662074487714747</v>
      </c>
      <c r="BD15" s="260">
        <v>96.053068569456215</v>
      </c>
      <c r="BE15" s="260">
        <v>55.021514123240159</v>
      </c>
      <c r="BF15" s="260">
        <v>14.13247278809553</v>
      </c>
      <c r="BG15" s="260">
        <v>1.0424356955567742</v>
      </c>
      <c r="BH15" s="260">
        <v>14.789874687091606</v>
      </c>
      <c r="BI15" s="260">
        <v>4.1357808736240669</v>
      </c>
      <c r="BJ15" s="269">
        <v>5</v>
      </c>
      <c r="BK15" s="264">
        <v>69.615137673554429</v>
      </c>
      <c r="BL15" s="260">
        <v>115.07267353574142</v>
      </c>
      <c r="BM15" s="260">
        <v>54.246184433318973</v>
      </c>
      <c r="BN15" s="260">
        <v>14.009878249592367</v>
      </c>
      <c r="BO15" s="260">
        <v>0.60771898397611746</v>
      </c>
      <c r="BP15" s="260">
        <v>24.726833431492533</v>
      </c>
      <c r="BQ15" s="260">
        <v>11.990980498715237</v>
      </c>
      <c r="BR15" s="269">
        <v>5</v>
      </c>
      <c r="BS15" s="264">
        <v>64.047285264323776</v>
      </c>
      <c r="BT15" s="260">
        <v>113.32261686494675</v>
      </c>
      <c r="BU15" s="260">
        <v>53.971998328465858</v>
      </c>
      <c r="BV15" s="260">
        <v>13.725092008004889</v>
      </c>
      <c r="BW15" s="260">
        <v>0.58449407854625957</v>
      </c>
      <c r="BX15" s="260">
        <v>25.567716583477342</v>
      </c>
      <c r="BY15" s="260">
        <v>17.349079814678582</v>
      </c>
      <c r="BZ15" s="276">
        <v>5</v>
      </c>
      <c r="CA15" s="175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H15" s="179">
        <v>3.4074408530183722</v>
      </c>
      <c r="DI15" s="179">
        <v>1.6052223792650926</v>
      </c>
      <c r="DN15" s="197"/>
      <c r="DO15" s="152">
        <f t="shared" si="2"/>
        <v>8</v>
      </c>
      <c r="DP15" s="153">
        <f t="shared" si="3"/>
        <v>12.75</v>
      </c>
      <c r="DQ15" s="153">
        <f t="shared" si="4"/>
        <v>13.5</v>
      </c>
      <c r="DR15" s="153">
        <f t="shared" si="5"/>
        <v>7.25</v>
      </c>
      <c r="DS15" s="154">
        <f t="shared" si="6"/>
        <v>0.51875000000000004</v>
      </c>
      <c r="DT15" s="182"/>
      <c r="EH15" s="153" t="str">
        <f t="shared" si="0"/>
        <v/>
      </c>
      <c r="EI15" s="153" t="str">
        <f t="shared" si="1"/>
        <v/>
      </c>
    </row>
    <row r="16" spans="1:164" ht="18" customHeight="1" thickTop="1" thickBot="1">
      <c r="A16" s="235" t="s">
        <v>328</v>
      </c>
      <c r="B16" s="236" t="s">
        <v>33</v>
      </c>
      <c r="C16" s="237">
        <v>43261</v>
      </c>
      <c r="D16" s="238">
        <v>29</v>
      </c>
      <c r="E16" s="253">
        <v>18</v>
      </c>
      <c r="F16" s="247">
        <v>6</v>
      </c>
      <c r="G16" s="247">
        <v>8</v>
      </c>
      <c r="H16" s="247">
        <v>19</v>
      </c>
      <c r="I16" s="247">
        <v>15</v>
      </c>
      <c r="J16" s="247">
        <v>7</v>
      </c>
      <c r="K16" s="247">
        <v>2</v>
      </c>
      <c r="L16" s="247">
        <v>9</v>
      </c>
      <c r="M16" s="247">
        <v>7</v>
      </c>
      <c r="N16" s="247">
        <v>13</v>
      </c>
      <c r="O16" s="247">
        <v>11</v>
      </c>
      <c r="P16" s="247">
        <v>5</v>
      </c>
      <c r="Q16" s="247">
        <v>5</v>
      </c>
      <c r="R16" s="247">
        <v>11</v>
      </c>
      <c r="S16" s="247">
        <v>9</v>
      </c>
      <c r="T16" s="247">
        <v>3</v>
      </c>
      <c r="U16" s="247">
        <v>10</v>
      </c>
      <c r="V16" s="247">
        <v>12</v>
      </c>
      <c r="W16" s="247">
        <v>5</v>
      </c>
      <c r="X16" s="247">
        <v>3</v>
      </c>
      <c r="Y16" s="247">
        <v>11</v>
      </c>
      <c r="Z16" s="247">
        <v>12</v>
      </c>
      <c r="AA16" s="247">
        <v>6</v>
      </c>
      <c r="AB16" s="247">
        <v>5</v>
      </c>
      <c r="AC16" s="247">
        <v>7</v>
      </c>
      <c r="AD16" s="247">
        <v>10</v>
      </c>
      <c r="AE16" s="276">
        <v>5</v>
      </c>
      <c r="AG16" s="247">
        <f>RANKS_CSV!A13</f>
        <v>1</v>
      </c>
      <c r="AI16" s="264">
        <f t="array" ref="AI16">MEDIAN(E16:J16)</f>
        <v>11.5</v>
      </c>
      <c r="AJ16" s="260">
        <f t="array" ref="AJ16">MEDIAN(L16:S16)</f>
        <v>9</v>
      </c>
      <c r="AK16" s="260">
        <f t="array" ref="AK16">MEDIAN(T16:U16,X16,AA16,AB16)</f>
        <v>5</v>
      </c>
      <c r="AL16" s="260">
        <f t="array" ref="AL16">MEDIAN(V16,Y16,Z16,AC16:AE16)</f>
        <v>10.5</v>
      </c>
      <c r="AM16" s="260" t="s">
        <v>567</v>
      </c>
      <c r="AN16" s="281" t="s">
        <v>567</v>
      </c>
      <c r="AP16" s="167"/>
      <c r="AQ16" s="184" t="s">
        <v>248</v>
      </c>
      <c r="AR16" s="185"/>
      <c r="AU16" s="264">
        <v>182.5928560710062</v>
      </c>
      <c r="AV16" s="260">
        <v>84.107770894150462</v>
      </c>
      <c r="AW16" s="260">
        <v>26.485797378847945</v>
      </c>
      <c r="AX16" s="260">
        <v>9.7269355250986695</v>
      </c>
      <c r="AY16" s="260">
        <v>33.831185332902642</v>
      </c>
      <c r="AZ16" s="260">
        <v>98.798546802259864</v>
      </c>
      <c r="BA16" s="260">
        <v>204.62901993317033</v>
      </c>
      <c r="BB16" s="276">
        <v>4</v>
      </c>
      <c r="BC16" s="264">
        <v>19.529935756937384</v>
      </c>
      <c r="BD16" s="260">
        <v>30.117502103841762</v>
      </c>
      <c r="BE16" s="260">
        <v>13.650181620153779</v>
      </c>
      <c r="BF16" s="260">
        <v>5.1724307710731114</v>
      </c>
      <c r="BG16" s="260">
        <v>26.784930705277649</v>
      </c>
      <c r="BH16" s="260">
        <v>71.908120595810061</v>
      </c>
      <c r="BI16" s="260">
        <v>41.620303726813418</v>
      </c>
      <c r="BJ16" s="269">
        <v>4</v>
      </c>
      <c r="BK16" s="264">
        <v>14.890805515521906</v>
      </c>
      <c r="BL16" s="260">
        <v>41.639684560552276</v>
      </c>
      <c r="BM16" s="260">
        <v>20.439863449434412</v>
      </c>
      <c r="BN16" s="260">
        <v>7.5320252592647909</v>
      </c>
      <c r="BO16" s="260">
        <v>18.157718579422049</v>
      </c>
      <c r="BP16" s="260">
        <v>90.48720836786363</v>
      </c>
      <c r="BQ16" s="260">
        <v>52.330331272359416</v>
      </c>
      <c r="BR16" s="269">
        <v>4</v>
      </c>
      <c r="BS16" s="264">
        <v>12.713466345693687</v>
      </c>
      <c r="BT16" s="260">
        <v>39.561103225165297</v>
      </c>
      <c r="BU16" s="260">
        <v>26.407316002438364</v>
      </c>
      <c r="BV16" s="260">
        <v>5.5684469336398648</v>
      </c>
      <c r="BW16" s="260">
        <v>15.166581312138712</v>
      </c>
      <c r="BX16" s="260">
        <v>92.687605353550182</v>
      </c>
      <c r="BY16" s="260">
        <v>54.334809032095592</v>
      </c>
      <c r="BZ16" s="276">
        <v>4</v>
      </c>
      <c r="CA16" s="175"/>
      <c r="CE16" s="152">
        <f>AI4-CC9</f>
        <v>0.53018372703412098</v>
      </c>
      <c r="CF16" s="152">
        <f>AJ4-CC10</f>
        <v>1.6994750656167987</v>
      </c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H16" s="179">
        <v>-1.1866388241469821</v>
      </c>
      <c r="DI16" s="179">
        <v>0.87807900918635229</v>
      </c>
      <c r="DN16" s="197"/>
      <c r="DO16" s="152">
        <f t="shared" si="2"/>
        <v>6.25</v>
      </c>
      <c r="DP16" s="153">
        <f t="shared" si="3"/>
        <v>8.75</v>
      </c>
      <c r="DQ16" s="153">
        <f t="shared" si="4"/>
        <v>11.25</v>
      </c>
      <c r="DR16" s="153">
        <f t="shared" si="5"/>
        <v>4.5</v>
      </c>
      <c r="DS16" s="154">
        <f t="shared" si="6"/>
        <v>0.38437500000000002</v>
      </c>
      <c r="DT16" s="182"/>
      <c r="EH16" s="153" t="str">
        <f t="shared" si="0"/>
        <v/>
      </c>
      <c r="EI16" s="153" t="str">
        <f t="shared" si="1"/>
        <v/>
      </c>
    </row>
    <row r="17" spans="1:139" ht="18" customHeight="1" thickTop="1" thickBot="1">
      <c r="A17" s="235" t="s">
        <v>355</v>
      </c>
      <c r="B17" s="239" t="s">
        <v>35</v>
      </c>
      <c r="C17" s="240">
        <v>45288</v>
      </c>
      <c r="D17" s="241">
        <v>23</v>
      </c>
      <c r="E17" s="254">
        <v>13</v>
      </c>
      <c r="F17" s="248">
        <v>11</v>
      </c>
      <c r="G17" s="248">
        <v>14</v>
      </c>
      <c r="H17" s="248">
        <v>16</v>
      </c>
      <c r="I17" s="248">
        <v>14</v>
      </c>
      <c r="J17" s="248">
        <v>12</v>
      </c>
      <c r="K17" s="248">
        <v>1</v>
      </c>
      <c r="L17" s="248">
        <v>8</v>
      </c>
      <c r="M17" s="248">
        <v>15</v>
      </c>
      <c r="N17" s="248">
        <v>8</v>
      </c>
      <c r="O17" s="248">
        <v>12</v>
      </c>
      <c r="P17" s="248">
        <v>7</v>
      </c>
      <c r="Q17" s="248">
        <v>14</v>
      </c>
      <c r="R17" s="248">
        <v>3</v>
      </c>
      <c r="S17" s="248">
        <v>9</v>
      </c>
      <c r="T17" s="248">
        <v>13</v>
      </c>
      <c r="U17" s="248">
        <v>7</v>
      </c>
      <c r="V17" s="248">
        <v>9</v>
      </c>
      <c r="W17" s="248">
        <v>12</v>
      </c>
      <c r="X17" s="248">
        <v>8</v>
      </c>
      <c r="Y17" s="248">
        <v>5</v>
      </c>
      <c r="Z17" s="248">
        <v>13</v>
      </c>
      <c r="AA17" s="248">
        <v>12</v>
      </c>
      <c r="AB17" s="248">
        <v>11</v>
      </c>
      <c r="AC17" s="248">
        <v>7</v>
      </c>
      <c r="AD17" s="248">
        <v>11</v>
      </c>
      <c r="AE17" s="277">
        <v>8</v>
      </c>
      <c r="AG17" s="247">
        <f>RANKS_CSV!A14</f>
        <v>4</v>
      </c>
      <c r="AI17" s="264">
        <f t="array" ref="AI17">MEDIAN(E17:J17)</f>
        <v>13.5</v>
      </c>
      <c r="AJ17" s="260">
        <f t="array" ref="AJ17">MEDIAN(L17:S17)</f>
        <v>8.5</v>
      </c>
      <c r="AK17" s="260">
        <f t="array" ref="AK17">MEDIAN(T17:U17,X17,AA17,AB17)</f>
        <v>11</v>
      </c>
      <c r="AL17" s="260">
        <f t="array" ref="AL17">MEDIAN(V17,Y17,Z17,AC17:AE17)</f>
        <v>8.5</v>
      </c>
      <c r="AM17" s="260" t="s">
        <v>567</v>
      </c>
      <c r="AN17" s="281" t="s">
        <v>567</v>
      </c>
      <c r="AP17" s="167"/>
      <c r="AQ17" s="188" t="s">
        <v>238</v>
      </c>
      <c r="AR17" s="188" t="s">
        <v>239</v>
      </c>
      <c r="AU17" s="264">
        <v>94.14943648800471</v>
      </c>
      <c r="AV17" s="260">
        <v>28.986260939826082</v>
      </c>
      <c r="AW17" s="260">
        <v>4.686197053200698</v>
      </c>
      <c r="AX17" s="260">
        <v>21.249244828128568</v>
      </c>
      <c r="AY17" s="260">
        <v>78.675404264609668</v>
      </c>
      <c r="AZ17" s="260">
        <v>176.96467536264402</v>
      </c>
      <c r="BA17" s="260">
        <v>316.11705812223164</v>
      </c>
      <c r="BB17" s="276">
        <v>3</v>
      </c>
      <c r="BC17" s="264">
        <v>42.392171412522075</v>
      </c>
      <c r="BD17" s="260">
        <v>27.357062538242399</v>
      </c>
      <c r="BE17" s="260">
        <v>12.178673143545311</v>
      </c>
      <c r="BF17" s="260">
        <v>25.554943742171218</v>
      </c>
      <c r="BG17" s="260">
        <v>65.664061338595346</v>
      </c>
      <c r="BH17" s="260">
        <v>122.66891581461935</v>
      </c>
      <c r="BI17" s="260">
        <v>80.514965524444065</v>
      </c>
      <c r="BJ17" s="269">
        <v>3</v>
      </c>
      <c r="BK17" s="264">
        <v>67.760256165147013</v>
      </c>
      <c r="BL17" s="260">
        <v>30.599961603321422</v>
      </c>
      <c r="BM17" s="260">
        <v>4.0696378733083902</v>
      </c>
      <c r="BN17" s="260">
        <v>23.531472120777558</v>
      </c>
      <c r="BO17" s="260">
        <v>58.84489365908977</v>
      </c>
      <c r="BP17" s="260">
        <v>130.36498807029122</v>
      </c>
      <c r="BQ17" s="260">
        <v>70.231327397138188</v>
      </c>
      <c r="BR17" s="269">
        <v>3</v>
      </c>
      <c r="BS17" s="264">
        <v>67.436962319692952</v>
      </c>
      <c r="BT17" s="260">
        <v>33.558488532215065</v>
      </c>
      <c r="BU17" s="260">
        <v>1.5761093592508528</v>
      </c>
      <c r="BV17" s="260">
        <v>25.590667499017112</v>
      </c>
      <c r="BW17" s="260">
        <v>62.13483360902449</v>
      </c>
      <c r="BX17" s="260">
        <v>135.41930929366646</v>
      </c>
      <c r="BY17" s="260">
        <v>58.854539250749056</v>
      </c>
      <c r="BZ17" s="276">
        <v>3</v>
      </c>
      <c r="CA17" s="175"/>
      <c r="CC17" s="199" t="s">
        <v>257</v>
      </c>
      <c r="DH17" s="179">
        <v>-1.1429254422572179</v>
      </c>
      <c r="DI17" s="179">
        <v>-5.507261070866142</v>
      </c>
      <c r="DK17" s="274">
        <f>(DK12-DH4)^2+(DI4-DL12)^2</f>
        <v>379.10074633937523</v>
      </c>
      <c r="DN17" s="197"/>
      <c r="DO17" s="152">
        <f t="shared" si="2"/>
        <v>10.25</v>
      </c>
      <c r="DP17" s="153">
        <f t="shared" si="3"/>
        <v>6.75</v>
      </c>
      <c r="DQ17" s="153">
        <f t="shared" si="4"/>
        <v>10.5</v>
      </c>
      <c r="DR17" s="153">
        <f t="shared" si="5"/>
        <v>8</v>
      </c>
      <c r="DS17" s="154">
        <f t="shared" si="6"/>
        <v>0.44374999999999998</v>
      </c>
      <c r="DT17" s="182"/>
      <c r="EH17" s="153" t="str">
        <f t="shared" si="0"/>
        <v/>
      </c>
      <c r="EI17" s="153" t="str">
        <f t="shared" si="1"/>
        <v/>
      </c>
    </row>
    <row r="18" spans="1:139" ht="18" customHeight="1" thickTop="1" thickBot="1">
      <c r="A18" s="235" t="s">
        <v>356</v>
      </c>
      <c r="B18" s="239" t="s">
        <v>35</v>
      </c>
      <c r="C18" s="240">
        <v>45250</v>
      </c>
      <c r="D18" s="241">
        <v>23</v>
      </c>
      <c r="E18" s="254">
        <v>18</v>
      </c>
      <c r="F18" s="248">
        <v>8</v>
      </c>
      <c r="G18" s="248">
        <v>9</v>
      </c>
      <c r="H18" s="248">
        <v>13</v>
      </c>
      <c r="I18" s="248">
        <v>15</v>
      </c>
      <c r="J18" s="248">
        <v>8</v>
      </c>
      <c r="K18" s="248">
        <v>3</v>
      </c>
      <c r="L18" s="248">
        <v>12</v>
      </c>
      <c r="M18" s="248">
        <v>8</v>
      </c>
      <c r="N18" s="248">
        <v>13</v>
      </c>
      <c r="O18" s="248">
        <v>17</v>
      </c>
      <c r="P18" s="248">
        <v>18</v>
      </c>
      <c r="Q18" s="248">
        <v>12</v>
      </c>
      <c r="R18" s="248">
        <v>11</v>
      </c>
      <c r="S18" s="248">
        <v>9</v>
      </c>
      <c r="T18" s="248">
        <v>7</v>
      </c>
      <c r="U18" s="248">
        <v>14</v>
      </c>
      <c r="V18" s="248">
        <v>12</v>
      </c>
      <c r="W18" s="248">
        <v>10</v>
      </c>
      <c r="X18" s="248">
        <v>6</v>
      </c>
      <c r="Y18" s="248">
        <v>11</v>
      </c>
      <c r="Z18" s="248">
        <v>11</v>
      </c>
      <c r="AA18" s="248">
        <v>9</v>
      </c>
      <c r="AB18" s="248">
        <v>6</v>
      </c>
      <c r="AC18" s="248">
        <v>9</v>
      </c>
      <c r="AD18" s="248">
        <v>10</v>
      </c>
      <c r="AE18" s="277">
        <v>10</v>
      </c>
      <c r="AG18" s="247">
        <f>RANKS_CSV!A15</f>
        <v>6</v>
      </c>
      <c r="AI18" s="264">
        <f t="array" ref="AI18">MEDIAN(E18:J18)</f>
        <v>11</v>
      </c>
      <c r="AJ18" s="260">
        <f t="array" ref="AJ18">MEDIAN(L18:S18)</f>
        <v>12</v>
      </c>
      <c r="AK18" s="260">
        <f t="array" ref="AK18">MEDIAN(T18:U18,X18,AA18,AB18)</f>
        <v>7</v>
      </c>
      <c r="AL18" s="260">
        <f t="array" ref="AL18">MEDIAN(V18,Y18,Z18,AC18:AE18)</f>
        <v>10.5</v>
      </c>
      <c r="AM18" s="260" t="s">
        <v>567</v>
      </c>
      <c r="AN18" s="281" t="s">
        <v>567</v>
      </c>
      <c r="AP18" s="188">
        <v>1</v>
      </c>
      <c r="AQ18" s="191">
        <f>'Fuzzy Clustering'!M3</f>
        <v>-7.8484702584899821</v>
      </c>
      <c r="AR18" s="191">
        <f>'Fuzzy Clustering'!N3</f>
        <v>-1.0949137524272832</v>
      </c>
      <c r="AU18" s="264">
        <v>246.63584044154109</v>
      </c>
      <c r="AV18" s="260">
        <v>125.56050396425174</v>
      </c>
      <c r="AW18" s="260">
        <v>45.348279148515623</v>
      </c>
      <c r="AX18" s="260">
        <v>5.9991659943327535</v>
      </c>
      <c r="AY18" s="260">
        <v>7.5131645017031303</v>
      </c>
      <c r="AZ18" s="260">
        <v>49.890274670626752</v>
      </c>
      <c r="BA18" s="260">
        <v>133.13049650110364</v>
      </c>
      <c r="BB18" s="276">
        <v>4</v>
      </c>
      <c r="BC18" s="264">
        <v>54.868032128159513</v>
      </c>
      <c r="BD18" s="260">
        <v>65.96222415108987</v>
      </c>
      <c r="BE18" s="260">
        <v>33.089673338967351</v>
      </c>
      <c r="BF18" s="260">
        <v>4.5780202700139565</v>
      </c>
      <c r="BG18" s="260">
        <v>4.3482463495143362</v>
      </c>
      <c r="BH18" s="260">
        <v>29.335815751825578</v>
      </c>
      <c r="BI18" s="260">
        <v>11.293663646232751</v>
      </c>
      <c r="BJ18" s="269">
        <v>5</v>
      </c>
      <c r="BK18" s="264">
        <v>47.650665374129069</v>
      </c>
      <c r="BL18" s="260">
        <v>81.860801580188351</v>
      </c>
      <c r="BM18" s="260">
        <v>33.603619530895529</v>
      </c>
      <c r="BN18" s="260">
        <v>4.9188820230414096</v>
      </c>
      <c r="BO18" s="260">
        <v>1.3713969800122596</v>
      </c>
      <c r="BP18" s="260">
        <v>41.236494254838881</v>
      </c>
      <c r="BQ18" s="260">
        <v>18.405910571017468</v>
      </c>
      <c r="BR18" s="269">
        <v>5</v>
      </c>
      <c r="BS18" s="264">
        <v>43.343038804828687</v>
      </c>
      <c r="BT18" s="260">
        <v>80.40590295513266</v>
      </c>
      <c r="BU18" s="260">
        <v>34.699634932349269</v>
      </c>
      <c r="BV18" s="260">
        <v>4.4052973126318662</v>
      </c>
      <c r="BW18" s="260">
        <v>0.87723598839904338</v>
      </c>
      <c r="BX18" s="260">
        <v>42.751507895133415</v>
      </c>
      <c r="BY18" s="260">
        <v>21.59386546122245</v>
      </c>
      <c r="BZ18" s="276">
        <v>5</v>
      </c>
      <c r="CA18" s="175"/>
      <c r="CC18" s="200" t="s">
        <v>262</v>
      </c>
      <c r="DH18" s="179">
        <v>1.9042964396325457</v>
      </c>
      <c r="DI18" s="179">
        <v>0.85601534908136523</v>
      </c>
      <c r="DN18" s="197"/>
      <c r="DO18" s="152">
        <f t="shared" si="2"/>
        <v>8</v>
      </c>
      <c r="DP18" s="153">
        <f t="shared" si="3"/>
        <v>11.5</v>
      </c>
      <c r="DQ18" s="153">
        <f t="shared" si="4"/>
        <v>13</v>
      </c>
      <c r="DR18" s="153">
        <f t="shared" si="5"/>
        <v>6.25</v>
      </c>
      <c r="DS18" s="154">
        <f t="shared" si="6"/>
        <v>0.484375</v>
      </c>
      <c r="DT18" s="182"/>
      <c r="EH18" s="153" t="str">
        <f t="shared" si="0"/>
        <v/>
      </c>
      <c r="EI18" s="153" t="str">
        <f t="shared" si="1"/>
        <v/>
      </c>
    </row>
    <row r="19" spans="1:139" ht="18" customHeight="1" thickTop="1" thickBot="1">
      <c r="A19" s="235" t="s">
        <v>357</v>
      </c>
      <c r="B19" s="239" t="s">
        <v>29</v>
      </c>
      <c r="C19" s="240">
        <v>45244</v>
      </c>
      <c r="D19" s="241">
        <v>23</v>
      </c>
      <c r="E19" s="254">
        <v>14</v>
      </c>
      <c r="F19" s="248">
        <v>8</v>
      </c>
      <c r="G19" s="248">
        <v>11</v>
      </c>
      <c r="H19" s="248">
        <v>14</v>
      </c>
      <c r="I19" s="248">
        <v>13</v>
      </c>
      <c r="J19" s="248">
        <v>10</v>
      </c>
      <c r="K19" s="248">
        <v>5</v>
      </c>
      <c r="L19" s="248">
        <v>7</v>
      </c>
      <c r="M19" s="248">
        <v>12</v>
      </c>
      <c r="N19" s="248">
        <v>7</v>
      </c>
      <c r="O19" s="248">
        <v>8</v>
      </c>
      <c r="P19" s="248">
        <v>4</v>
      </c>
      <c r="Q19" s="248">
        <v>11</v>
      </c>
      <c r="R19" s="248">
        <v>7</v>
      </c>
      <c r="S19" s="248">
        <v>11</v>
      </c>
      <c r="T19" s="248">
        <v>12</v>
      </c>
      <c r="U19" s="248">
        <v>7</v>
      </c>
      <c r="V19" s="248">
        <v>8</v>
      </c>
      <c r="W19" s="248">
        <v>5</v>
      </c>
      <c r="X19" s="248">
        <v>8</v>
      </c>
      <c r="Y19" s="248">
        <v>3</v>
      </c>
      <c r="Z19" s="248">
        <v>12</v>
      </c>
      <c r="AA19" s="248">
        <v>12</v>
      </c>
      <c r="AB19" s="248">
        <v>13</v>
      </c>
      <c r="AC19" s="248">
        <v>7</v>
      </c>
      <c r="AD19" s="248">
        <v>11</v>
      </c>
      <c r="AE19" s="277">
        <v>8</v>
      </c>
      <c r="AG19" s="247">
        <f>RANKS_CSV!A16</f>
        <v>4</v>
      </c>
      <c r="AI19" s="264">
        <f t="array" ref="AI19">MEDIAN(E19:J19)</f>
        <v>12</v>
      </c>
      <c r="AJ19" s="260">
        <f t="array" ref="AJ19">MEDIAN(L19:S19)</f>
        <v>7.5</v>
      </c>
      <c r="AK19" s="260">
        <f t="array" ref="AK19">MEDIAN(T19:U19,X19,AA19,AB19)</f>
        <v>12</v>
      </c>
      <c r="AL19" s="260">
        <f t="array" ref="AL19">MEDIAN(V19,Y19,Z19,AC19:AE19)</f>
        <v>8</v>
      </c>
      <c r="AM19" s="260" t="s">
        <v>567</v>
      </c>
      <c r="AN19" s="281" t="s">
        <v>567</v>
      </c>
      <c r="AP19" s="188">
        <v>2</v>
      </c>
      <c r="AQ19" s="191">
        <f>'Fuzzy Clustering'!O3</f>
        <v>-6.7066101147354988</v>
      </c>
      <c r="AR19" s="191">
        <f>'Fuzzy Clustering'!P3</f>
        <v>-3.1536599088095292</v>
      </c>
      <c r="AU19" s="264">
        <v>71.409318390467732</v>
      </c>
      <c r="AV19" s="260">
        <v>15.514570056908704</v>
      </c>
      <c r="AW19" s="260">
        <v>0.48293338490291471</v>
      </c>
      <c r="AX19" s="260">
        <v>26.31440837445037</v>
      </c>
      <c r="AY19" s="260">
        <v>93.008995025551073</v>
      </c>
      <c r="AZ19" s="260">
        <v>200.566693338205</v>
      </c>
      <c r="BA19" s="260">
        <v>348.98750331241223</v>
      </c>
      <c r="BB19" s="276">
        <v>3</v>
      </c>
      <c r="BC19" s="264">
        <v>22.517918528467845</v>
      </c>
      <c r="BD19" s="260">
        <v>10.489248896995468</v>
      </c>
      <c r="BE19" s="260">
        <v>5.0019748773576245</v>
      </c>
      <c r="BF19" s="260">
        <v>27.59243572487156</v>
      </c>
      <c r="BG19" s="260">
        <v>78.436198752054977</v>
      </c>
      <c r="BH19" s="260">
        <v>146.00495401904041</v>
      </c>
      <c r="BI19" s="260">
        <v>98.026056557414122</v>
      </c>
      <c r="BJ19" s="269">
        <v>3</v>
      </c>
      <c r="BK19" s="264">
        <v>45.557811760645549</v>
      </c>
      <c r="BL19" s="260">
        <v>12.172252477409804</v>
      </c>
      <c r="BM19" s="260">
        <v>2.5890933340719453</v>
      </c>
      <c r="BN19" s="260">
        <v>27.348354364636361</v>
      </c>
      <c r="BO19" s="260">
        <v>67.988181128125476</v>
      </c>
      <c r="BP19" s="260">
        <v>159.12024729889157</v>
      </c>
      <c r="BQ19" s="260">
        <v>92.616993400363299</v>
      </c>
      <c r="BR19" s="269">
        <v>3</v>
      </c>
      <c r="BS19" s="264">
        <v>46.275004272869005</v>
      </c>
      <c r="BT19" s="260">
        <v>14.105141760888898</v>
      </c>
      <c r="BU19" s="260">
        <v>4.1160364311769859</v>
      </c>
      <c r="BV19" s="260">
        <v>28.016462204128349</v>
      </c>
      <c r="BW19" s="260">
        <v>68.966107500163744</v>
      </c>
      <c r="BX19" s="260">
        <v>164.21763239437777</v>
      </c>
      <c r="BY19" s="260">
        <v>82.258146516629438</v>
      </c>
      <c r="BZ19" s="276">
        <v>3</v>
      </c>
      <c r="CA19" s="175"/>
      <c r="CB19" s="201" t="s">
        <v>269</v>
      </c>
      <c r="CC19" s="202">
        <f>COUNTA(D:D)</f>
        <v>382</v>
      </c>
      <c r="CF19" s="203" t="s">
        <v>28</v>
      </c>
      <c r="CG19" s="203" t="s">
        <v>1</v>
      </c>
      <c r="CH19" s="203" t="s">
        <v>2</v>
      </c>
      <c r="CI19" s="203" t="s">
        <v>3</v>
      </c>
      <c r="CJ19" s="204" t="s">
        <v>4</v>
      </c>
      <c r="CK19" s="204" t="s">
        <v>5</v>
      </c>
      <c r="CL19" s="204" t="s">
        <v>6</v>
      </c>
      <c r="CM19" s="204" t="s">
        <v>7</v>
      </c>
      <c r="CN19" s="204" t="s">
        <v>8</v>
      </c>
      <c r="CO19" s="204" t="s">
        <v>9</v>
      </c>
      <c r="CP19" s="204" t="s">
        <v>10</v>
      </c>
      <c r="CQ19" s="204" t="s">
        <v>11</v>
      </c>
      <c r="CR19" s="204" t="s">
        <v>12</v>
      </c>
      <c r="CS19" s="204" t="s">
        <v>13</v>
      </c>
      <c r="CT19" s="204" t="s">
        <v>14</v>
      </c>
      <c r="CU19" s="204" t="s">
        <v>15</v>
      </c>
      <c r="CV19" s="204" t="s">
        <v>16</v>
      </c>
      <c r="CW19" s="204" t="s">
        <v>17</v>
      </c>
      <c r="CX19" s="204" t="s">
        <v>18</v>
      </c>
      <c r="CY19" s="204" t="s">
        <v>19</v>
      </c>
      <c r="CZ19" s="204" t="s">
        <v>20</v>
      </c>
      <c r="DA19" s="204" t="s">
        <v>21</v>
      </c>
      <c r="DB19" s="204" t="s">
        <v>22</v>
      </c>
      <c r="DC19" s="204" t="s">
        <v>0</v>
      </c>
      <c r="DD19" s="204" t="s">
        <v>23</v>
      </c>
      <c r="DE19" s="204" t="s">
        <v>24</v>
      </c>
      <c r="DF19" s="204" t="s">
        <v>25</v>
      </c>
      <c r="DH19" s="179">
        <v>-3.0058722965879268</v>
      </c>
      <c r="DI19" s="179">
        <v>-4.668914311023622</v>
      </c>
      <c r="DN19" s="197"/>
      <c r="DO19" s="152">
        <f t="shared" si="2"/>
        <v>10.75</v>
      </c>
      <c r="DP19" s="153">
        <f t="shared" si="3"/>
        <v>6</v>
      </c>
      <c r="DQ19" s="153">
        <f t="shared" si="4"/>
        <v>9.5</v>
      </c>
      <c r="DR19" s="153">
        <f t="shared" si="5"/>
        <v>7.75</v>
      </c>
      <c r="DS19" s="154">
        <f t="shared" si="6"/>
        <v>0.42499999999999999</v>
      </c>
      <c r="DT19" s="182"/>
      <c r="EH19" s="153">
        <f t="shared" si="0"/>
        <v>4.8385292034120733</v>
      </c>
      <c r="EI19" s="153">
        <f t="shared" si="1"/>
        <v>1.488506188976378</v>
      </c>
    </row>
    <row r="20" spans="1:139" ht="18" customHeight="1" thickTop="1" thickBot="1">
      <c r="A20" s="235" t="s">
        <v>325</v>
      </c>
      <c r="B20" s="239" t="s">
        <v>33</v>
      </c>
      <c r="C20" s="240">
        <v>43042</v>
      </c>
      <c r="D20" s="241">
        <v>29</v>
      </c>
      <c r="E20" s="254">
        <v>18</v>
      </c>
      <c r="F20" s="248">
        <v>8</v>
      </c>
      <c r="G20" s="248">
        <v>11</v>
      </c>
      <c r="H20" s="248">
        <v>20</v>
      </c>
      <c r="I20" s="248">
        <v>14</v>
      </c>
      <c r="J20" s="248">
        <v>8</v>
      </c>
      <c r="K20" s="248">
        <v>1</v>
      </c>
      <c r="L20" s="248">
        <v>12</v>
      </c>
      <c r="M20" s="248">
        <v>9</v>
      </c>
      <c r="N20" s="248">
        <v>14</v>
      </c>
      <c r="O20" s="248">
        <v>10</v>
      </c>
      <c r="P20" s="248">
        <v>11</v>
      </c>
      <c r="Q20" s="248">
        <v>11</v>
      </c>
      <c r="R20" s="248">
        <v>14</v>
      </c>
      <c r="S20" s="248">
        <v>11</v>
      </c>
      <c r="T20" s="248">
        <v>8</v>
      </c>
      <c r="U20" s="248">
        <v>18</v>
      </c>
      <c r="V20" s="248">
        <v>17</v>
      </c>
      <c r="W20" s="248">
        <v>8</v>
      </c>
      <c r="X20" s="248">
        <v>7</v>
      </c>
      <c r="Y20" s="248">
        <v>17</v>
      </c>
      <c r="Z20" s="248">
        <v>17</v>
      </c>
      <c r="AA20" s="248">
        <v>9</v>
      </c>
      <c r="AB20" s="248">
        <v>9</v>
      </c>
      <c r="AC20" s="248">
        <v>10</v>
      </c>
      <c r="AD20" s="248">
        <v>16</v>
      </c>
      <c r="AE20" s="277">
        <v>14</v>
      </c>
      <c r="AG20" s="247">
        <f>RANKS_CSV!A17</f>
        <v>7</v>
      </c>
      <c r="AI20" s="264">
        <f t="array" ref="AI20">MEDIAN(E20:J20)</f>
        <v>12.5</v>
      </c>
      <c r="AJ20" s="260">
        <f t="array" ref="AJ20">MEDIAN(L20:S20)</f>
        <v>11</v>
      </c>
      <c r="AK20" s="260">
        <f t="array" ref="AK20">MEDIAN(T20:U20,X20,AA20,AB20)</f>
        <v>9</v>
      </c>
      <c r="AL20" s="260">
        <f t="array" ref="AL20">MEDIAN(V20,Y20,Z20,AC20:AE20)</f>
        <v>16.5</v>
      </c>
      <c r="AM20" s="260" t="s">
        <v>567</v>
      </c>
      <c r="AN20" s="281" t="s">
        <v>567</v>
      </c>
      <c r="AP20" s="188">
        <v>3</v>
      </c>
      <c r="AQ20" s="191">
        <f>'Fuzzy Clustering'!Q3</f>
        <v>-3.1361451461757763</v>
      </c>
      <c r="AR20" s="191">
        <f>'Fuzzy Clustering'!R3</f>
        <v>-2.4056552873560841</v>
      </c>
      <c r="AU20" s="264">
        <v>338.78579092575114</v>
      </c>
      <c r="AV20" s="260">
        <v>192.82265237838666</v>
      </c>
      <c r="AW20" s="260">
        <v>87.722625492575332</v>
      </c>
      <c r="AX20" s="260">
        <v>23.485710268317277</v>
      </c>
      <c r="AY20" s="260">
        <v>0.11190670561246149</v>
      </c>
      <c r="AZ20" s="260">
        <v>17.601214804460895</v>
      </c>
      <c r="BA20" s="260">
        <v>75.953634564862568</v>
      </c>
      <c r="BB20" s="276">
        <v>5</v>
      </c>
      <c r="BC20" s="264">
        <v>108.33592966568409</v>
      </c>
      <c r="BD20" s="260">
        <v>122.53398910602077</v>
      </c>
      <c r="BE20" s="260">
        <v>73.932259868664318</v>
      </c>
      <c r="BF20" s="260">
        <v>24.136862909624273</v>
      </c>
      <c r="BG20" s="260">
        <v>1.2476285607144868</v>
      </c>
      <c r="BH20" s="260">
        <v>5.8753041958118066</v>
      </c>
      <c r="BI20" s="260">
        <v>0.69008194205251383</v>
      </c>
      <c r="BJ20" s="269">
        <v>7</v>
      </c>
      <c r="BK20" s="264">
        <v>95.596403319789658</v>
      </c>
      <c r="BL20" s="260">
        <v>143.44071523386202</v>
      </c>
      <c r="BM20" s="260">
        <v>70.004267554600474</v>
      </c>
      <c r="BN20" s="260">
        <v>23.006972355651165</v>
      </c>
      <c r="BO20" s="260">
        <v>3.4578278673729743</v>
      </c>
      <c r="BP20" s="260">
        <v>12.540240316534053</v>
      </c>
      <c r="BQ20" s="260">
        <v>6.5302053290850539</v>
      </c>
      <c r="BR20" s="269">
        <v>5</v>
      </c>
      <c r="BS20" s="264">
        <v>89.073665535018307</v>
      </c>
      <c r="BT20" s="260">
        <v>142.0632913982806</v>
      </c>
      <c r="BU20" s="260">
        <v>67.334651070302243</v>
      </c>
      <c r="BV20" s="260">
        <v>23.460283183345133</v>
      </c>
      <c r="BW20" s="260">
        <v>4.6948690466467911</v>
      </c>
      <c r="BX20" s="260">
        <v>13.11155872034581</v>
      </c>
      <c r="BY20" s="260">
        <v>12.212773281225905</v>
      </c>
      <c r="BZ20" s="276">
        <v>5</v>
      </c>
      <c r="CA20" s="175"/>
      <c r="CB20" s="201" t="s">
        <v>268</v>
      </c>
      <c r="CC20" s="205">
        <f>VAR(E:AE)</f>
        <v>18.12363756343062</v>
      </c>
      <c r="CD20" s="292"/>
      <c r="CE20" s="203" t="s">
        <v>253</v>
      </c>
      <c r="CF20" s="206">
        <f>AVERAGE(E:E)</f>
        <v>13.133858267716535</v>
      </c>
      <c r="CG20" s="206">
        <f t="shared" ref="CG20:DF20" si="12">AVERAGE(F:F)</f>
        <v>8.6167979002624673</v>
      </c>
      <c r="CH20" s="206">
        <f t="shared" si="12"/>
        <v>9.9028871391076123</v>
      </c>
      <c r="CI20" s="206">
        <f t="shared" si="12"/>
        <v>13.388451443569554</v>
      </c>
      <c r="CJ20" s="206">
        <f t="shared" si="12"/>
        <v>13.965879265091864</v>
      </c>
      <c r="CK20" s="206">
        <f t="shared" si="12"/>
        <v>10.346456692913385</v>
      </c>
      <c r="CL20" s="206">
        <f t="shared" si="12"/>
        <v>5.2860892388451441</v>
      </c>
      <c r="CM20" s="206">
        <f t="shared" si="12"/>
        <v>10.682414698162729</v>
      </c>
      <c r="CN20" s="206">
        <f t="shared" si="12"/>
        <v>11.564304461942257</v>
      </c>
      <c r="CO20" s="206">
        <f t="shared" si="12"/>
        <v>10.514435695538058</v>
      </c>
      <c r="CP20" s="206">
        <f t="shared" si="12"/>
        <v>12.653543307086615</v>
      </c>
      <c r="CQ20" s="206">
        <f t="shared" si="12"/>
        <v>8.8425196850393704</v>
      </c>
      <c r="CR20" s="206">
        <f t="shared" si="12"/>
        <v>11.131233595800525</v>
      </c>
      <c r="CS20" s="206">
        <f t="shared" si="12"/>
        <v>11.808398950131233</v>
      </c>
      <c r="CT20" s="206">
        <f t="shared" si="12"/>
        <v>12.388451443569554</v>
      </c>
      <c r="CU20" s="206">
        <f t="shared" si="12"/>
        <v>8.9895013123359586</v>
      </c>
      <c r="CV20" s="206">
        <f t="shared" si="12"/>
        <v>11.115485564304462</v>
      </c>
      <c r="CW20" s="206">
        <f t="shared" si="12"/>
        <v>10.133858267716535</v>
      </c>
      <c r="CX20" s="206">
        <f t="shared" si="12"/>
        <v>8.0734908136482932</v>
      </c>
      <c r="CY20" s="206">
        <f t="shared" si="12"/>
        <v>7.8845144356955377</v>
      </c>
      <c r="CZ20" s="206">
        <f t="shared" si="12"/>
        <v>11.076115485564305</v>
      </c>
      <c r="DA20" s="206">
        <f t="shared" si="12"/>
        <v>10.359580052493438</v>
      </c>
      <c r="DB20" s="206">
        <f t="shared" si="12"/>
        <v>7.5643044619422568</v>
      </c>
      <c r="DC20" s="206">
        <f t="shared" si="12"/>
        <v>9.1233595800524938</v>
      </c>
      <c r="DD20" s="206">
        <f t="shared" si="12"/>
        <v>9.4671916010498691</v>
      </c>
      <c r="DE20" s="206">
        <f t="shared" si="12"/>
        <v>9.4251968503937</v>
      </c>
      <c r="DF20" s="206">
        <f t="shared" si="12"/>
        <v>10.58005249343832</v>
      </c>
      <c r="DH20" s="179">
        <v>4.8385292034120733</v>
      </c>
      <c r="DI20" s="179">
        <v>1.488506188976378</v>
      </c>
      <c r="DN20" s="197"/>
      <c r="DO20" s="152">
        <f t="shared" si="2"/>
        <v>9.25</v>
      </c>
      <c r="DP20" s="153">
        <f t="shared" si="3"/>
        <v>14.25</v>
      </c>
      <c r="DQ20" s="153">
        <f t="shared" si="4"/>
        <v>15.5</v>
      </c>
      <c r="DR20" s="153">
        <f t="shared" si="5"/>
        <v>6</v>
      </c>
      <c r="DS20" s="154">
        <f t="shared" si="6"/>
        <v>0.5625</v>
      </c>
      <c r="DT20" s="182"/>
      <c r="EH20" s="153" t="str">
        <f t="shared" si="0"/>
        <v/>
      </c>
      <c r="EI20" s="153" t="str">
        <f t="shared" si="1"/>
        <v/>
      </c>
    </row>
    <row r="21" spans="1:139" ht="18" customHeight="1" thickTop="1" thickBot="1">
      <c r="A21" s="242" t="s">
        <v>340</v>
      </c>
      <c r="B21" s="236" t="s">
        <v>33</v>
      </c>
      <c r="C21" s="237">
        <v>46043</v>
      </c>
      <c r="D21" s="238">
        <v>21</v>
      </c>
      <c r="E21" s="253">
        <v>14</v>
      </c>
      <c r="F21" s="247">
        <v>8</v>
      </c>
      <c r="G21" s="247">
        <v>7</v>
      </c>
      <c r="H21" s="247">
        <v>8</v>
      </c>
      <c r="I21" s="247">
        <v>11</v>
      </c>
      <c r="J21" s="247">
        <v>7</v>
      </c>
      <c r="K21" s="247">
        <v>3</v>
      </c>
      <c r="L21" s="247">
        <v>7</v>
      </c>
      <c r="M21" s="247">
        <v>6</v>
      </c>
      <c r="N21" s="247">
        <v>4</v>
      </c>
      <c r="O21" s="247">
        <v>12</v>
      </c>
      <c r="P21" s="247">
        <v>10</v>
      </c>
      <c r="Q21" s="247">
        <v>9</v>
      </c>
      <c r="R21" s="247">
        <v>8</v>
      </c>
      <c r="S21" s="247">
        <v>8</v>
      </c>
      <c r="T21" s="247">
        <v>5</v>
      </c>
      <c r="U21" s="247">
        <v>9</v>
      </c>
      <c r="V21" s="247">
        <v>6</v>
      </c>
      <c r="W21" s="247">
        <v>2</v>
      </c>
      <c r="X21" s="247">
        <v>3</v>
      </c>
      <c r="Y21" s="247">
        <v>9</v>
      </c>
      <c r="Z21" s="247">
        <v>7</v>
      </c>
      <c r="AA21" s="247">
        <v>6</v>
      </c>
      <c r="AB21" s="247">
        <v>6</v>
      </c>
      <c r="AC21" s="247">
        <v>8</v>
      </c>
      <c r="AD21" s="247">
        <v>5</v>
      </c>
      <c r="AE21" s="276">
        <v>8</v>
      </c>
      <c r="AG21" s="247">
        <f>RANKS_CSV!A18</f>
        <v>1</v>
      </c>
      <c r="AI21" s="264">
        <f t="array" ref="AI21">MEDIAN(E21:J21)</f>
        <v>8</v>
      </c>
      <c r="AJ21" s="260">
        <f t="array" ref="AJ21">MEDIAN(L21:S21)</f>
        <v>8</v>
      </c>
      <c r="AK21" s="260">
        <f t="array" ref="AK21">MEDIAN(T21:U21,X21,AA21,AB21)</f>
        <v>6</v>
      </c>
      <c r="AL21" s="260">
        <f t="array" ref="AL21">MEDIAN(V21,Y21,Z21,AC21:AE21)</f>
        <v>7.5</v>
      </c>
      <c r="AM21" s="260" t="s">
        <v>567</v>
      </c>
      <c r="AN21" s="281" t="s">
        <v>567</v>
      </c>
      <c r="AP21" s="188">
        <v>4</v>
      </c>
      <c r="AQ21" s="191">
        <f>'Fuzzy Clustering'!S3</f>
        <v>0.37462240910390854</v>
      </c>
      <c r="AR21" s="191">
        <f>'Fuzzy Clustering'!T3</f>
        <v>-0.60815390161598448</v>
      </c>
      <c r="AU21" s="264">
        <v>122.05816396273379</v>
      </c>
      <c r="AV21" s="260">
        <v>57.371784820093531</v>
      </c>
      <c r="AW21" s="260">
        <v>33.548517339006501</v>
      </c>
      <c r="AX21" s="260">
        <v>50.588361519472713</v>
      </c>
      <c r="AY21" s="260">
        <v>108.49131736149216</v>
      </c>
      <c r="AZ21" s="260">
        <v>207.25738486506489</v>
      </c>
      <c r="BA21" s="260">
        <v>346.88656403019075</v>
      </c>
      <c r="BB21" s="276">
        <v>3</v>
      </c>
      <c r="BC21" s="264">
        <v>2.24243059641885</v>
      </c>
      <c r="BD21" s="260">
        <v>11.96379759913065</v>
      </c>
      <c r="BE21" s="260">
        <v>19.941727217203152</v>
      </c>
      <c r="BF21" s="260">
        <v>41.40448511772609</v>
      </c>
      <c r="BG21" s="260">
        <v>95.636905841478566</v>
      </c>
      <c r="BH21" s="260">
        <v>170.80876054132452</v>
      </c>
      <c r="BI21" s="260">
        <v>122.22638465645014</v>
      </c>
      <c r="BJ21" s="269">
        <v>1</v>
      </c>
      <c r="BK21" s="264">
        <v>1.5747479903368826</v>
      </c>
      <c r="BL21" s="260">
        <v>16.930244788158369</v>
      </c>
      <c r="BM21" s="260">
        <v>36.015860230419456</v>
      </c>
      <c r="BN21" s="260">
        <v>46.75241497858255</v>
      </c>
      <c r="BO21" s="260">
        <v>78.599947243544293</v>
      </c>
      <c r="BP21" s="260">
        <v>199.28964912010136</v>
      </c>
      <c r="BQ21" s="260">
        <v>138.20487559221507</v>
      </c>
      <c r="BR21" s="269">
        <v>1</v>
      </c>
      <c r="BS21" s="264">
        <v>2.5790630325524622</v>
      </c>
      <c r="BT21" s="260">
        <v>13.944444730419653</v>
      </c>
      <c r="BU21" s="260">
        <v>49.203717744437732</v>
      </c>
      <c r="BV21" s="260">
        <v>42.646211480046851</v>
      </c>
      <c r="BW21" s="260">
        <v>71.916268798466973</v>
      </c>
      <c r="BX21" s="260">
        <v>202.5235081120606</v>
      </c>
      <c r="BY21" s="260">
        <v>138.38806506026069</v>
      </c>
      <c r="BZ21" s="276">
        <v>1</v>
      </c>
      <c r="CA21" s="175"/>
      <c r="CB21" s="201" t="s">
        <v>267</v>
      </c>
      <c r="CC21" s="205">
        <f>AVERAGE(E:AE)</f>
        <v>10.296976766793041</v>
      </c>
      <c r="CD21" s="292"/>
      <c r="CE21" s="203" t="s">
        <v>258</v>
      </c>
      <c r="CF21" s="207">
        <f>MEDIAN(E:E)</f>
        <v>13</v>
      </c>
      <c r="CG21" s="207">
        <f t="shared" ref="CG21:DF21" si="13">MEDIAN(F:F)</f>
        <v>9</v>
      </c>
      <c r="CH21" s="207">
        <f t="shared" si="13"/>
        <v>9</v>
      </c>
      <c r="CI21" s="207">
        <f t="shared" si="13"/>
        <v>13</v>
      </c>
      <c r="CJ21" s="207">
        <f t="shared" si="13"/>
        <v>14</v>
      </c>
      <c r="CK21" s="207">
        <f t="shared" si="13"/>
        <v>10</v>
      </c>
      <c r="CL21" s="207">
        <f t="shared" si="13"/>
        <v>4</v>
      </c>
      <c r="CM21" s="207">
        <f t="shared" si="13"/>
        <v>11</v>
      </c>
      <c r="CN21" s="207">
        <f t="shared" si="13"/>
        <v>11</v>
      </c>
      <c r="CO21" s="207">
        <f t="shared" si="13"/>
        <v>11</v>
      </c>
      <c r="CP21" s="207">
        <f t="shared" si="13"/>
        <v>13</v>
      </c>
      <c r="CQ21" s="207">
        <f t="shared" si="13"/>
        <v>9</v>
      </c>
      <c r="CR21" s="207">
        <f t="shared" si="13"/>
        <v>12</v>
      </c>
      <c r="CS21" s="207">
        <f t="shared" si="13"/>
        <v>12</v>
      </c>
      <c r="CT21" s="207">
        <f t="shared" si="13"/>
        <v>13</v>
      </c>
      <c r="CU21" s="207">
        <f t="shared" si="13"/>
        <v>9</v>
      </c>
      <c r="CV21" s="207">
        <f t="shared" si="13"/>
        <v>10</v>
      </c>
      <c r="CW21" s="207">
        <f t="shared" si="13"/>
        <v>10</v>
      </c>
      <c r="CX21" s="207">
        <f t="shared" si="13"/>
        <v>7</v>
      </c>
      <c r="CY21" s="207">
        <f t="shared" si="13"/>
        <v>7</v>
      </c>
      <c r="CZ21" s="207">
        <f t="shared" si="13"/>
        <v>11</v>
      </c>
      <c r="DA21" s="207">
        <f t="shared" si="13"/>
        <v>10</v>
      </c>
      <c r="DB21" s="207">
        <f t="shared" si="13"/>
        <v>7</v>
      </c>
      <c r="DC21" s="207">
        <f t="shared" si="13"/>
        <v>9</v>
      </c>
      <c r="DD21" s="207">
        <f t="shared" si="13"/>
        <v>9</v>
      </c>
      <c r="DE21" s="207">
        <f t="shared" si="13"/>
        <v>9</v>
      </c>
      <c r="DF21" s="207">
        <f t="shared" si="13"/>
        <v>10</v>
      </c>
      <c r="DH21" s="179">
        <v>-5.7911603556430453</v>
      </c>
      <c r="DI21" s="179">
        <v>0.88317289895013185</v>
      </c>
      <c r="DN21" s="197"/>
      <c r="DO21" s="152">
        <f t="shared" si="2"/>
        <v>6.25</v>
      </c>
      <c r="DP21" s="153">
        <f t="shared" si="3"/>
        <v>7.5</v>
      </c>
      <c r="DQ21" s="153">
        <f t="shared" si="4"/>
        <v>7.5</v>
      </c>
      <c r="DR21" s="153">
        <f t="shared" si="5"/>
        <v>5.25</v>
      </c>
      <c r="DS21" s="154">
        <f t="shared" si="6"/>
        <v>0.33124999999999999</v>
      </c>
      <c r="DT21" s="182"/>
      <c r="EH21" s="153">
        <f t="shared" si="0"/>
        <v>5.4163303490813641</v>
      </c>
      <c r="EI21" s="153">
        <f t="shared" si="1"/>
        <v>-1.7991065511811024</v>
      </c>
    </row>
    <row r="22" spans="1:139" ht="18" customHeight="1" thickTop="1" thickBot="1">
      <c r="A22" s="242" t="s">
        <v>330</v>
      </c>
      <c r="B22" s="239" t="s">
        <v>33</v>
      </c>
      <c r="C22" s="240">
        <v>43325</v>
      </c>
      <c r="D22" s="241">
        <v>29</v>
      </c>
      <c r="E22" s="254">
        <v>10</v>
      </c>
      <c r="F22" s="248">
        <v>12</v>
      </c>
      <c r="G22" s="248">
        <v>14</v>
      </c>
      <c r="H22" s="248">
        <v>11</v>
      </c>
      <c r="I22" s="248">
        <v>18</v>
      </c>
      <c r="J22" s="248">
        <v>20</v>
      </c>
      <c r="K22" s="248">
        <v>1</v>
      </c>
      <c r="L22" s="248">
        <v>14</v>
      </c>
      <c r="M22" s="248">
        <v>11</v>
      </c>
      <c r="N22" s="248">
        <v>13</v>
      </c>
      <c r="O22" s="248">
        <v>11</v>
      </c>
      <c r="P22" s="248">
        <v>9</v>
      </c>
      <c r="Q22" s="248">
        <v>14</v>
      </c>
      <c r="R22" s="248">
        <v>8</v>
      </c>
      <c r="S22" s="248">
        <v>14</v>
      </c>
      <c r="T22" s="248">
        <v>6</v>
      </c>
      <c r="U22" s="248">
        <v>16</v>
      </c>
      <c r="V22" s="248">
        <v>16</v>
      </c>
      <c r="W22" s="248">
        <v>7</v>
      </c>
      <c r="X22" s="248">
        <v>15</v>
      </c>
      <c r="Y22" s="248">
        <v>17</v>
      </c>
      <c r="Z22" s="248">
        <v>17</v>
      </c>
      <c r="AA22" s="248">
        <v>7</v>
      </c>
      <c r="AB22" s="248">
        <v>10</v>
      </c>
      <c r="AC22" s="248">
        <v>14</v>
      </c>
      <c r="AD22" s="248">
        <v>12</v>
      </c>
      <c r="AE22" s="277">
        <v>12</v>
      </c>
      <c r="AG22" s="247">
        <f>RANKS_CSV!A19</f>
        <v>7</v>
      </c>
      <c r="AI22" s="264">
        <f t="array" ref="AI22">MEDIAN(E22:J22)</f>
        <v>13</v>
      </c>
      <c r="AJ22" s="260">
        <f t="array" ref="AJ22">MEDIAN(L22:S22)</f>
        <v>12</v>
      </c>
      <c r="AK22" s="260">
        <f t="array" ref="AK22">MEDIAN(T22:U22,X22,AA22,AB22)</f>
        <v>10</v>
      </c>
      <c r="AL22" s="260">
        <f t="array" ref="AL22">MEDIAN(V22,Y22,Z22,AC22:AE22)</f>
        <v>15</v>
      </c>
      <c r="AM22" s="260" t="s">
        <v>567</v>
      </c>
      <c r="AN22" s="281" t="s">
        <v>567</v>
      </c>
      <c r="AP22" s="188">
        <v>5</v>
      </c>
      <c r="AQ22" s="191">
        <f>'Fuzzy Clustering'!U3</f>
        <v>4.3780970494798632</v>
      </c>
      <c r="AR22" s="191">
        <f>'Fuzzy Clustering'!V3</f>
        <v>0.71078211310290906</v>
      </c>
      <c r="AU22" s="264">
        <v>296.21648942831575</v>
      </c>
      <c r="AV22" s="260">
        <v>163.33048308314793</v>
      </c>
      <c r="AW22" s="260">
        <v>71.30758839953323</v>
      </c>
      <c r="AX22" s="260">
        <v>20.14780537747184</v>
      </c>
      <c r="AY22" s="260">
        <v>9.851134016963675</v>
      </c>
      <c r="AZ22" s="260">
        <v>40.417574318008747</v>
      </c>
      <c r="BA22" s="260">
        <v>111.84712628060709</v>
      </c>
      <c r="BB22" s="276">
        <v>5</v>
      </c>
      <c r="BC22" s="264">
        <v>117.84818638933405</v>
      </c>
      <c r="BD22" s="260">
        <v>118.96085584379844</v>
      </c>
      <c r="BE22" s="260">
        <v>68.07457097706488</v>
      </c>
      <c r="BF22" s="260">
        <v>25.918244107603577</v>
      </c>
      <c r="BG22" s="260">
        <v>8.6166469607915896</v>
      </c>
      <c r="BH22" s="260">
        <v>15.736852666397546</v>
      </c>
      <c r="BI22" s="260">
        <v>6.6495670612809645</v>
      </c>
      <c r="BJ22" s="269">
        <v>7</v>
      </c>
      <c r="BK22" s="264">
        <v>120.07660269052073</v>
      </c>
      <c r="BL22" s="260">
        <v>136.39624560293993</v>
      </c>
      <c r="BM22" s="260">
        <v>55.357435107124914</v>
      </c>
      <c r="BN22" s="260">
        <v>22.17168204431422</v>
      </c>
      <c r="BO22" s="260">
        <v>12.771781457831139</v>
      </c>
      <c r="BP22" s="260">
        <v>15.605367091613733</v>
      </c>
      <c r="BQ22" s="260">
        <v>1.0473564407593887</v>
      </c>
      <c r="BR22" s="269">
        <v>7</v>
      </c>
      <c r="BS22" s="264">
        <v>114.12457379331741</v>
      </c>
      <c r="BT22" s="260">
        <v>137.7211966058328</v>
      </c>
      <c r="BU22" s="260">
        <v>47.461566508459832</v>
      </c>
      <c r="BV22" s="260">
        <v>24.954204268345855</v>
      </c>
      <c r="BW22" s="260">
        <v>17.68746456114917</v>
      </c>
      <c r="BX22" s="260">
        <v>17.521173598146785</v>
      </c>
      <c r="BY22" s="260">
        <v>6.1259458241431988E-2</v>
      </c>
      <c r="BZ22" s="276">
        <v>7</v>
      </c>
      <c r="CA22" s="175"/>
      <c r="CB22" s="201" t="s">
        <v>266</v>
      </c>
      <c r="CC22" s="202">
        <f>CC19*27</f>
        <v>10314</v>
      </c>
      <c r="CE22" s="170" t="s">
        <v>380</v>
      </c>
      <c r="CF22" s="208">
        <f>MODE(E:E)</f>
        <v>8</v>
      </c>
      <c r="CG22" s="208">
        <f t="shared" ref="CG22:DF22" si="14">MODE(F:F)</f>
        <v>9</v>
      </c>
      <c r="CH22" s="208">
        <f t="shared" si="14"/>
        <v>8</v>
      </c>
      <c r="CI22" s="208">
        <f t="shared" si="14"/>
        <v>12</v>
      </c>
      <c r="CJ22" s="208">
        <f t="shared" si="14"/>
        <v>16</v>
      </c>
      <c r="CK22" s="208">
        <f t="shared" si="14"/>
        <v>9</v>
      </c>
      <c r="CL22" s="208">
        <f t="shared" si="14"/>
        <v>1</v>
      </c>
      <c r="CM22" s="208">
        <f t="shared" si="14"/>
        <v>12</v>
      </c>
      <c r="CN22" s="208">
        <f t="shared" si="14"/>
        <v>12</v>
      </c>
      <c r="CO22" s="208">
        <f t="shared" si="14"/>
        <v>12</v>
      </c>
      <c r="CP22" s="208">
        <f t="shared" si="14"/>
        <v>14</v>
      </c>
      <c r="CQ22" s="208">
        <f t="shared" si="14"/>
        <v>10</v>
      </c>
      <c r="CR22" s="208">
        <f t="shared" si="14"/>
        <v>12</v>
      </c>
      <c r="CS22" s="208">
        <f t="shared" si="14"/>
        <v>11</v>
      </c>
      <c r="CT22" s="208">
        <f t="shared" si="14"/>
        <v>13</v>
      </c>
      <c r="CU22" s="208">
        <f t="shared" si="14"/>
        <v>7</v>
      </c>
      <c r="CV22" s="208">
        <f t="shared" si="14"/>
        <v>10</v>
      </c>
      <c r="CW22" s="208">
        <f t="shared" si="14"/>
        <v>12</v>
      </c>
      <c r="CX22" s="208">
        <f t="shared" si="14"/>
        <v>5</v>
      </c>
      <c r="CY22" s="208">
        <f t="shared" si="14"/>
        <v>7</v>
      </c>
      <c r="CZ22" s="208">
        <f t="shared" si="14"/>
        <v>9</v>
      </c>
      <c r="DA22" s="208">
        <f t="shared" si="14"/>
        <v>11</v>
      </c>
      <c r="DB22" s="208">
        <f t="shared" si="14"/>
        <v>6</v>
      </c>
      <c r="DC22" s="208">
        <f t="shared" si="14"/>
        <v>5</v>
      </c>
      <c r="DD22" s="208">
        <f t="shared" si="14"/>
        <v>9</v>
      </c>
      <c r="DE22" s="208">
        <f t="shared" si="14"/>
        <v>10</v>
      </c>
      <c r="DF22" s="208">
        <f t="shared" si="14"/>
        <v>9</v>
      </c>
      <c r="DH22" s="179">
        <v>5.4163303490813641</v>
      </c>
      <c r="DI22" s="179">
        <v>-1.7991065511811024</v>
      </c>
      <c r="DN22" s="197"/>
      <c r="DO22" s="152">
        <f t="shared" si="2"/>
        <v>8</v>
      </c>
      <c r="DP22" s="153">
        <f t="shared" si="3"/>
        <v>14.5</v>
      </c>
      <c r="DQ22" s="153">
        <f t="shared" si="4"/>
        <v>12</v>
      </c>
      <c r="DR22" s="153">
        <f t="shared" si="5"/>
        <v>10.5</v>
      </c>
      <c r="DS22" s="154">
        <f t="shared" si="6"/>
        <v>0.5625</v>
      </c>
      <c r="DT22" s="182"/>
      <c r="EH22" s="153" t="str">
        <f t="shared" si="0"/>
        <v/>
      </c>
      <c r="EI22" s="153" t="str">
        <f t="shared" si="1"/>
        <v/>
      </c>
    </row>
    <row r="23" spans="1:139" ht="18" customHeight="1" thickTop="1" thickBot="1">
      <c r="A23" s="242" t="s">
        <v>336</v>
      </c>
      <c r="B23" s="239" t="s">
        <v>35</v>
      </c>
      <c r="C23" s="240">
        <v>46043</v>
      </c>
      <c r="D23" s="241">
        <v>21</v>
      </c>
      <c r="E23" s="254">
        <v>16</v>
      </c>
      <c r="F23" s="248">
        <v>6</v>
      </c>
      <c r="G23" s="248">
        <v>7</v>
      </c>
      <c r="H23" s="248">
        <v>17</v>
      </c>
      <c r="I23" s="248">
        <v>14</v>
      </c>
      <c r="J23" s="248">
        <v>4</v>
      </c>
      <c r="K23" s="248">
        <v>1</v>
      </c>
      <c r="L23" s="248">
        <v>6</v>
      </c>
      <c r="M23" s="248">
        <v>8</v>
      </c>
      <c r="N23" s="248">
        <v>12</v>
      </c>
      <c r="O23" s="248">
        <v>11</v>
      </c>
      <c r="P23" s="248">
        <v>13</v>
      </c>
      <c r="Q23" s="248">
        <v>7</v>
      </c>
      <c r="R23" s="248">
        <v>7</v>
      </c>
      <c r="S23" s="248">
        <v>7</v>
      </c>
      <c r="T23" s="248">
        <v>6</v>
      </c>
      <c r="U23" s="248">
        <v>6</v>
      </c>
      <c r="V23" s="248">
        <v>10</v>
      </c>
      <c r="W23" s="248">
        <v>7</v>
      </c>
      <c r="X23" s="248">
        <v>2</v>
      </c>
      <c r="Y23" s="248">
        <v>9</v>
      </c>
      <c r="Z23" s="248">
        <v>11</v>
      </c>
      <c r="AA23" s="248">
        <v>3</v>
      </c>
      <c r="AB23" s="248">
        <v>2</v>
      </c>
      <c r="AC23" s="248">
        <v>8</v>
      </c>
      <c r="AD23" s="248">
        <v>8</v>
      </c>
      <c r="AE23" s="277">
        <v>9</v>
      </c>
      <c r="AG23" s="247">
        <f>RANKS_CSV!A20</f>
        <v>1</v>
      </c>
      <c r="AI23" s="264">
        <f t="array" ref="AI23">MEDIAN(E23:J23)</f>
        <v>10.5</v>
      </c>
      <c r="AJ23" s="260">
        <f t="array" ref="AJ23">MEDIAN(L23:S23)</f>
        <v>7.5</v>
      </c>
      <c r="AK23" s="260">
        <f t="array" ref="AK23">MEDIAN(T23:U23,X23,AA23,AB23)</f>
        <v>3</v>
      </c>
      <c r="AL23" s="260">
        <f t="array" ref="AL23">MEDIAN(V23,Y23,Z23,AC23:AE23)</f>
        <v>9</v>
      </c>
      <c r="AM23" s="260" t="s">
        <v>567</v>
      </c>
      <c r="AN23" s="281" t="s">
        <v>567</v>
      </c>
      <c r="AP23" s="198">
        <v>6</v>
      </c>
      <c r="AQ23" s="191">
        <f>'Fuzzy Clustering'!W3</f>
        <v>8.6403190950489073</v>
      </c>
      <c r="AR23" s="191">
        <f>'Fuzzy Clustering'!X3</f>
        <v>2.0666271639023144</v>
      </c>
      <c r="AU23" s="264">
        <v>188.69581246479993</v>
      </c>
      <c r="AV23" s="260">
        <v>97.23022614325204</v>
      </c>
      <c r="AW23" s="260">
        <v>46.627751483257398</v>
      </c>
      <c r="AX23" s="260">
        <v>36.888388484815991</v>
      </c>
      <c r="AY23" s="260">
        <v>68.012137147927831</v>
      </c>
      <c r="AZ23" s="260">
        <v>139.99899747259289</v>
      </c>
      <c r="BA23" s="260">
        <v>252.84896945881124</v>
      </c>
      <c r="BB23" s="276">
        <v>4</v>
      </c>
      <c r="BC23" s="264">
        <v>14.471052090287021</v>
      </c>
      <c r="BD23" s="260">
        <v>32.144521001500777</v>
      </c>
      <c r="BE23" s="260">
        <v>27.445778401947322</v>
      </c>
      <c r="BF23" s="260">
        <v>27.434474050267202</v>
      </c>
      <c r="BG23" s="260">
        <v>59.829683569591211</v>
      </c>
      <c r="BH23" s="260">
        <v>116.39841372176934</v>
      </c>
      <c r="BI23" s="260">
        <v>80.501036889550562</v>
      </c>
      <c r="BJ23" s="269">
        <v>1</v>
      </c>
      <c r="BK23" s="264">
        <v>3.0028087927787892</v>
      </c>
      <c r="BL23" s="260">
        <v>42.837897876042426</v>
      </c>
      <c r="BM23" s="260">
        <v>43.219321913852873</v>
      </c>
      <c r="BN23" s="260">
        <v>32.564707574514642</v>
      </c>
      <c r="BO23" s="260">
        <v>46.493342105274792</v>
      </c>
      <c r="BP23" s="260">
        <v>143.0901297641887</v>
      </c>
      <c r="BQ23" s="260">
        <v>99.987337969521732</v>
      </c>
      <c r="BR23" s="269">
        <v>1</v>
      </c>
      <c r="BS23" s="264">
        <v>1.8625353348434455</v>
      </c>
      <c r="BT23" s="260">
        <v>38.830909705923013</v>
      </c>
      <c r="BU23" s="260">
        <v>55.256540833152492</v>
      </c>
      <c r="BV23" s="260">
        <v>28.356408299858025</v>
      </c>
      <c r="BW23" s="260">
        <v>39.824876553544073</v>
      </c>
      <c r="BX23" s="260">
        <v>144.96685961335106</v>
      </c>
      <c r="BY23" s="260">
        <v>105.01217162891189</v>
      </c>
      <c r="BZ23" s="276">
        <v>1</v>
      </c>
      <c r="CA23" s="175"/>
      <c r="CB23" s="201" t="s">
        <v>270</v>
      </c>
      <c r="CC23" s="205">
        <f>SQRT(CC20)</f>
        <v>4.2571865784142728</v>
      </c>
      <c r="CE23" s="203" t="s">
        <v>254</v>
      </c>
      <c r="CF23" s="209">
        <f>STDEV(E:E)</f>
        <v>3.9630441609909353</v>
      </c>
      <c r="CG23" s="209">
        <f t="shared" ref="CG23:DF23" si="15">STDEV(F:F)</f>
        <v>2.4473683467834766</v>
      </c>
      <c r="CH23" s="209">
        <f t="shared" si="15"/>
        <v>3.0639700871783377</v>
      </c>
      <c r="CI23" s="209">
        <f t="shared" si="15"/>
        <v>3.764973329866991</v>
      </c>
      <c r="CJ23" s="209">
        <f t="shared" si="15"/>
        <v>2.6200424014478667</v>
      </c>
      <c r="CK23" s="209">
        <f t="shared" si="15"/>
        <v>4.5584703449314619</v>
      </c>
      <c r="CL23" s="209">
        <f t="shared" si="15"/>
        <v>4.2245573648439878</v>
      </c>
      <c r="CM23" s="209">
        <f t="shared" si="15"/>
        <v>3.3773908406831987</v>
      </c>
      <c r="CN23" s="209">
        <f t="shared" si="15"/>
        <v>4.0202364884230946</v>
      </c>
      <c r="CO23" s="209">
        <f t="shared" si="15"/>
        <v>3.496302785452738</v>
      </c>
      <c r="CP23" s="209">
        <f t="shared" si="15"/>
        <v>4.2619083063734902</v>
      </c>
      <c r="CQ23" s="209">
        <f t="shared" si="15"/>
        <v>3.2777363743509111</v>
      </c>
      <c r="CR23" s="209">
        <f t="shared" si="15"/>
        <v>2.9883274323035312</v>
      </c>
      <c r="CS23" s="209">
        <f t="shared" si="15"/>
        <v>4.0785101521845677</v>
      </c>
      <c r="CT23" s="209">
        <f t="shared" si="15"/>
        <v>3.7593774632845611</v>
      </c>
      <c r="CU23" s="209">
        <f t="shared" si="15"/>
        <v>4.4632882630497015</v>
      </c>
      <c r="CV23" s="209">
        <f t="shared" si="15"/>
        <v>4.0055614742671422</v>
      </c>
      <c r="CW23" s="209">
        <f t="shared" si="15"/>
        <v>4.1371784271111443</v>
      </c>
      <c r="CX23" s="209">
        <f t="shared" si="15"/>
        <v>5.0413924186671224</v>
      </c>
      <c r="CY23" s="209">
        <f t="shared" si="15"/>
        <v>4.159617465702258</v>
      </c>
      <c r="CZ23" s="209">
        <f t="shared" si="15"/>
        <v>3.9877419579845053</v>
      </c>
      <c r="DA23" s="209">
        <f t="shared" si="15"/>
        <v>3.703390172605153</v>
      </c>
      <c r="DB23" s="209">
        <f t="shared" si="15"/>
        <v>3.5768534174909772</v>
      </c>
      <c r="DC23" s="209">
        <f t="shared" si="15"/>
        <v>4.2380488620595251</v>
      </c>
      <c r="DD23" s="209">
        <f t="shared" si="15"/>
        <v>3.5721289152096176</v>
      </c>
      <c r="DE23" s="209">
        <f t="shared" si="15"/>
        <v>3.2907838252963608</v>
      </c>
      <c r="DF23" s="209">
        <f t="shared" si="15"/>
        <v>3.3571637461240731</v>
      </c>
      <c r="DH23" s="179">
        <v>-3.4874178280839896</v>
      </c>
      <c r="DI23" s="179">
        <v>2.7537245787401576</v>
      </c>
      <c r="DN23" s="197"/>
      <c r="DO23" s="152">
        <f>(MIN(AB23,T23)+AA23+MIN(S23,R23)+M23)/4</f>
        <v>5</v>
      </c>
      <c r="DP23" s="153">
        <f t="shared" si="3"/>
        <v>7.25</v>
      </c>
      <c r="DQ23" s="153">
        <f t="shared" si="4"/>
        <v>12</v>
      </c>
      <c r="DR23" s="153">
        <f t="shared" si="5"/>
        <v>3.25</v>
      </c>
      <c r="DS23" s="154">
        <f t="shared" si="6"/>
        <v>0.34375</v>
      </c>
      <c r="DT23" s="182"/>
      <c r="EH23" s="153" t="str">
        <f t="shared" si="0"/>
        <v/>
      </c>
      <c r="EI23" s="153" t="str">
        <f t="shared" si="1"/>
        <v/>
      </c>
    </row>
    <row r="24" spans="1:139" ht="18" customHeight="1" thickTop="1" thickBot="1">
      <c r="A24" s="242" t="s">
        <v>331</v>
      </c>
      <c r="B24" s="239" t="s">
        <v>33</v>
      </c>
      <c r="C24" s="240">
        <v>44014</v>
      </c>
      <c r="D24" s="241">
        <v>27</v>
      </c>
      <c r="E24" s="254">
        <v>9</v>
      </c>
      <c r="F24" s="248">
        <v>7</v>
      </c>
      <c r="G24" s="248">
        <v>8</v>
      </c>
      <c r="H24" s="248">
        <v>13</v>
      </c>
      <c r="I24" s="248">
        <v>12</v>
      </c>
      <c r="J24" s="248">
        <v>5</v>
      </c>
      <c r="K24" s="248">
        <v>2</v>
      </c>
      <c r="L24" s="248">
        <v>13</v>
      </c>
      <c r="M24" s="248">
        <v>13</v>
      </c>
      <c r="N24" s="248">
        <v>13</v>
      </c>
      <c r="O24" s="248">
        <v>10</v>
      </c>
      <c r="P24" s="248">
        <v>14</v>
      </c>
      <c r="Q24" s="248">
        <v>9</v>
      </c>
      <c r="R24" s="248">
        <v>12</v>
      </c>
      <c r="S24" s="248">
        <v>13</v>
      </c>
      <c r="T24" s="248">
        <v>7</v>
      </c>
      <c r="U24" s="248">
        <v>13</v>
      </c>
      <c r="V24" s="248">
        <v>14</v>
      </c>
      <c r="W24" s="248">
        <v>6</v>
      </c>
      <c r="X24" s="248">
        <v>6</v>
      </c>
      <c r="Y24" s="248">
        <v>14</v>
      </c>
      <c r="Z24" s="248">
        <v>12</v>
      </c>
      <c r="AA24" s="248">
        <v>8</v>
      </c>
      <c r="AB24" s="248">
        <v>9</v>
      </c>
      <c r="AC24" s="248">
        <v>12</v>
      </c>
      <c r="AD24" s="248">
        <v>13</v>
      </c>
      <c r="AE24" s="277">
        <v>13</v>
      </c>
      <c r="AG24" s="247">
        <f>RANKS_CSV!A21</f>
        <v>6</v>
      </c>
      <c r="AI24" s="264">
        <f t="array" ref="AI24">MEDIAN(E24:J24)</f>
        <v>8.5</v>
      </c>
      <c r="AJ24" s="260">
        <f t="array" ref="AJ24">MEDIAN(L24:S24)</f>
        <v>13</v>
      </c>
      <c r="AK24" s="260">
        <f t="array" ref="AK24">MEDIAN(T24:U24,X24,AA24,AB24)</f>
        <v>8</v>
      </c>
      <c r="AL24" s="260">
        <f t="array" ref="AL24">MEDIAN(V24,Y24,Z24,AC24:AE24)</f>
        <v>13</v>
      </c>
      <c r="AM24" s="260" t="s">
        <v>567</v>
      </c>
      <c r="AN24" s="281" t="s">
        <v>567</v>
      </c>
      <c r="AP24" s="198">
        <v>7</v>
      </c>
      <c r="AQ24" s="191">
        <f>'Fuzzy Clustering'!Y3</f>
        <v>9.7235475390927188</v>
      </c>
      <c r="AR24" s="191">
        <f>'Fuzzy Clustering'!Z3</f>
        <v>6.7772137325829568E-2</v>
      </c>
      <c r="AU24" s="264">
        <v>292.48379105174098</v>
      </c>
      <c r="AV24" s="260">
        <v>160.14251674515634</v>
      </c>
      <c r="AW24" s="260">
        <v>68.664354100124967</v>
      </c>
      <c r="AX24" s="260">
        <v>18.049303116646794</v>
      </c>
      <c r="AY24" s="260">
        <v>8.2973637947218837</v>
      </c>
      <c r="AZ24" s="260">
        <v>39.408536134350221</v>
      </c>
      <c r="BA24" s="260">
        <v>111.3828201355318</v>
      </c>
      <c r="BB24" s="276">
        <v>5</v>
      </c>
      <c r="BC24" s="264">
        <v>66.652409275440945</v>
      </c>
      <c r="BD24" s="260">
        <v>85.122426703939496</v>
      </c>
      <c r="BE24" s="260">
        <v>50.628751158759364</v>
      </c>
      <c r="BF24" s="260">
        <v>14.330136469896752</v>
      </c>
      <c r="BG24" s="260">
        <v>7.1367940736231432</v>
      </c>
      <c r="BH24" s="260">
        <v>27.185264868306309</v>
      </c>
      <c r="BI24" s="260">
        <v>13.475608908183425</v>
      </c>
      <c r="BJ24" s="269">
        <v>5</v>
      </c>
      <c r="BK24" s="264">
        <v>50.645582160237723</v>
      </c>
      <c r="BL24" s="260">
        <v>103.72581446621979</v>
      </c>
      <c r="BM24" s="260">
        <v>54.930048188377441</v>
      </c>
      <c r="BN24" s="260">
        <v>15.772039471192636</v>
      </c>
      <c r="BO24" s="260">
        <v>4.0734347418006083</v>
      </c>
      <c r="BP24" s="260">
        <v>41.692649550149994</v>
      </c>
      <c r="BQ24" s="260">
        <v>26.324900033258462</v>
      </c>
      <c r="BR24" s="269">
        <v>5</v>
      </c>
      <c r="BS24" s="264">
        <v>45.644460149326385</v>
      </c>
      <c r="BT24" s="260">
        <v>100.87611779709901</v>
      </c>
      <c r="BU24" s="260">
        <v>58.07711673341246</v>
      </c>
      <c r="BV24" s="260">
        <v>14.217179038511576</v>
      </c>
      <c r="BW24" s="260">
        <v>1.9712282489862407</v>
      </c>
      <c r="BX24" s="260">
        <v>42.338122153255519</v>
      </c>
      <c r="BY24" s="260">
        <v>33.43495836329231</v>
      </c>
      <c r="BZ24" s="276">
        <v>5</v>
      </c>
      <c r="CA24" s="175"/>
      <c r="CE24" s="203" t="s">
        <v>264</v>
      </c>
      <c r="CF24" s="206">
        <f>CF23^2</f>
        <v>15.705719021964345</v>
      </c>
      <c r="CG24" s="206">
        <f t="shared" ref="CG24:DF24" si="16">CG23^2</f>
        <v>5.9896118248376871</v>
      </c>
      <c r="CH24" s="206">
        <f t="shared" si="16"/>
        <v>9.3879126951236298</v>
      </c>
      <c r="CI24" s="206">
        <f t="shared" si="16"/>
        <v>14.175024174609739</v>
      </c>
      <c r="CJ24" s="206">
        <f t="shared" si="16"/>
        <v>6.8646221853847047</v>
      </c>
      <c r="CK24" s="206">
        <f t="shared" si="16"/>
        <v>20.779651885619561</v>
      </c>
      <c r="CL24" s="206">
        <f t="shared" si="16"/>
        <v>17.846884928857577</v>
      </c>
      <c r="CM24" s="206">
        <f t="shared" si="16"/>
        <v>11.406768890730763</v>
      </c>
      <c r="CN24" s="206">
        <f t="shared" si="16"/>
        <v>16.162301422848454</v>
      </c>
      <c r="CO24" s="206">
        <f t="shared" si="16"/>
        <v>12.224133167564574</v>
      </c>
      <c r="CP24" s="206">
        <f t="shared" si="16"/>
        <v>18.163862411935352</v>
      </c>
      <c r="CQ24" s="206">
        <f t="shared" si="16"/>
        <v>10.743555739743057</v>
      </c>
      <c r="CR24" s="206">
        <f t="shared" si="16"/>
        <v>8.930100842657815</v>
      </c>
      <c r="CS24" s="206">
        <f t="shared" si="16"/>
        <v>16.634245061472587</v>
      </c>
      <c r="CT24" s="206">
        <f t="shared" si="16"/>
        <v>14.132918911451862</v>
      </c>
      <c r="CU24" s="206">
        <f t="shared" si="16"/>
        <v>19.920942119077221</v>
      </c>
      <c r="CV24" s="206">
        <f t="shared" si="16"/>
        <v>16.044522724133163</v>
      </c>
      <c r="CW24" s="206">
        <f t="shared" si="16"/>
        <v>17.116245337753842</v>
      </c>
      <c r="CX24" s="206">
        <f t="shared" si="16"/>
        <v>25.415637518994338</v>
      </c>
      <c r="CY24" s="206">
        <f t="shared" si="16"/>
        <v>17.302417460975274</v>
      </c>
      <c r="CZ24" s="206">
        <f t="shared" si="16"/>
        <v>15.902085923470096</v>
      </c>
      <c r="DA24" s="206">
        <f t="shared" si="16"/>
        <v>13.715098770548424</v>
      </c>
      <c r="DB24" s="206">
        <f t="shared" si="16"/>
        <v>12.793880370216883</v>
      </c>
      <c r="DC24" s="206">
        <f t="shared" si="16"/>
        <v>17.961058157204036</v>
      </c>
      <c r="DD24" s="206">
        <f t="shared" si="16"/>
        <v>12.760104986876639</v>
      </c>
      <c r="DE24" s="206">
        <f t="shared" si="16"/>
        <v>10.829258184832149</v>
      </c>
      <c r="DF24" s="206">
        <f t="shared" si="16"/>
        <v>11.27054841828982</v>
      </c>
      <c r="DH24" s="179">
        <v>2.1276766128608919</v>
      </c>
      <c r="DI24" s="179">
        <v>2.6828002887139113</v>
      </c>
      <c r="DN24" s="197"/>
      <c r="DO24" s="152">
        <f t="shared" si="2"/>
        <v>10</v>
      </c>
      <c r="DP24" s="153">
        <f t="shared" si="3"/>
        <v>13</v>
      </c>
      <c r="DQ24" s="153">
        <f t="shared" si="4"/>
        <v>12</v>
      </c>
      <c r="DR24" s="153">
        <f t="shared" si="5"/>
        <v>5</v>
      </c>
      <c r="DS24" s="154">
        <f t="shared" si="6"/>
        <v>0.5</v>
      </c>
      <c r="DT24" s="182"/>
      <c r="EH24" s="153" t="str">
        <f t="shared" si="0"/>
        <v/>
      </c>
      <c r="EI24" s="153" t="str">
        <f t="shared" si="1"/>
        <v/>
      </c>
    </row>
    <row r="25" spans="1:139" ht="18" customHeight="1" thickTop="1" thickBot="1">
      <c r="A25" s="242" t="s">
        <v>358</v>
      </c>
      <c r="B25" s="239" t="s">
        <v>29</v>
      </c>
      <c r="C25" s="240">
        <v>44686</v>
      </c>
      <c r="D25" s="241">
        <v>25</v>
      </c>
      <c r="E25" s="254">
        <v>9</v>
      </c>
      <c r="F25" s="248">
        <v>12</v>
      </c>
      <c r="G25" s="248">
        <v>10</v>
      </c>
      <c r="H25" s="248">
        <v>9</v>
      </c>
      <c r="I25" s="248">
        <v>17</v>
      </c>
      <c r="J25" s="248">
        <v>16</v>
      </c>
      <c r="K25" s="248">
        <v>12</v>
      </c>
      <c r="L25" s="248">
        <v>13</v>
      </c>
      <c r="M25" s="248">
        <v>14</v>
      </c>
      <c r="N25" s="248">
        <v>12</v>
      </c>
      <c r="O25" s="248">
        <v>20</v>
      </c>
      <c r="P25" s="248">
        <v>2</v>
      </c>
      <c r="Q25" s="248">
        <v>13</v>
      </c>
      <c r="R25" s="248">
        <v>15</v>
      </c>
      <c r="S25" s="248">
        <v>9</v>
      </c>
      <c r="T25" s="248">
        <v>7</v>
      </c>
      <c r="U25" s="248">
        <v>14</v>
      </c>
      <c r="V25" s="248">
        <v>9</v>
      </c>
      <c r="W25" s="248">
        <v>3</v>
      </c>
      <c r="X25" s="248">
        <v>10</v>
      </c>
      <c r="Y25" s="248">
        <v>10</v>
      </c>
      <c r="Z25" s="248">
        <v>7</v>
      </c>
      <c r="AA25" s="248">
        <v>4</v>
      </c>
      <c r="AB25" s="248">
        <v>8</v>
      </c>
      <c r="AC25" s="248">
        <v>9</v>
      </c>
      <c r="AD25" s="248">
        <v>7</v>
      </c>
      <c r="AE25" s="277">
        <v>9</v>
      </c>
      <c r="AG25" s="247">
        <f>RANKS_CSV!A22</f>
        <v>3</v>
      </c>
      <c r="AI25" s="264">
        <f t="array" ref="AI25">MEDIAN(E25:J25)</f>
        <v>11</v>
      </c>
      <c r="AJ25" s="260">
        <f t="array" ref="AJ25">MEDIAN(L25:S25)</f>
        <v>13</v>
      </c>
      <c r="AK25" s="260">
        <f t="array" ref="AK25">MEDIAN(T25:U25,X25,AA25,AB25)</f>
        <v>8</v>
      </c>
      <c r="AL25" s="260">
        <f t="array" ref="AL25">MEDIAN(V25,Y25,Z25,AC25:AE25)</f>
        <v>9</v>
      </c>
      <c r="AM25" s="260" t="s">
        <v>567</v>
      </c>
      <c r="AN25" s="281" t="s">
        <v>567</v>
      </c>
      <c r="AU25" s="264">
        <v>154.52845299064828</v>
      </c>
      <c r="AV25" s="260">
        <v>62.805820098621759</v>
      </c>
      <c r="AW25" s="260">
        <v>11.946298868148455</v>
      </c>
      <c r="AX25" s="260">
        <v>1.9498892992283969</v>
      </c>
      <c r="AY25" s="260">
        <v>32.816591391861579</v>
      </c>
      <c r="AZ25" s="260">
        <v>104.54640514604802</v>
      </c>
      <c r="BA25" s="260">
        <v>217.13933056178769</v>
      </c>
      <c r="BB25" s="276">
        <v>4</v>
      </c>
      <c r="BC25" s="264">
        <v>24.954199402485738</v>
      </c>
      <c r="BD25" s="260">
        <v>26.410216470709333</v>
      </c>
      <c r="BE25" s="260">
        <v>6.5835476350051376</v>
      </c>
      <c r="BF25" s="260">
        <v>1.3243733401980544</v>
      </c>
      <c r="BG25" s="260">
        <v>24.521847157538602</v>
      </c>
      <c r="BH25" s="260">
        <v>69.239926829411786</v>
      </c>
      <c r="BI25" s="260">
        <v>37.523395836796055</v>
      </c>
      <c r="BJ25" s="269">
        <v>4</v>
      </c>
      <c r="BK25" s="264">
        <v>30.54644947820077</v>
      </c>
      <c r="BL25" s="260">
        <v>35.963911933704679</v>
      </c>
      <c r="BM25" s="260">
        <v>6.5317660849614541</v>
      </c>
      <c r="BN25" s="260">
        <v>1.6310633178226797</v>
      </c>
      <c r="BO25" s="260">
        <v>17.864632087636195</v>
      </c>
      <c r="BP25" s="260">
        <v>82.333322442194458</v>
      </c>
      <c r="BQ25" s="260">
        <v>39.816040184572778</v>
      </c>
      <c r="BR25" s="269">
        <v>4</v>
      </c>
      <c r="BS25" s="264">
        <v>28.541765480932884</v>
      </c>
      <c r="BT25" s="260">
        <v>35.849105082083291</v>
      </c>
      <c r="BU25" s="260">
        <v>8.3091390650014194</v>
      </c>
      <c r="BV25" s="260">
        <v>1.4577322456407638</v>
      </c>
      <c r="BW25" s="260">
        <v>17.723067845691183</v>
      </c>
      <c r="BX25" s="260">
        <v>85.404184893264699</v>
      </c>
      <c r="BY25" s="260">
        <v>37.265856528268436</v>
      </c>
      <c r="BZ25" s="276">
        <v>4</v>
      </c>
      <c r="CA25" s="175"/>
      <c r="DH25" s="179">
        <v>-0.45025088713910794</v>
      </c>
      <c r="DI25" s="179">
        <v>-1.4321417112860888</v>
      </c>
      <c r="DN25" s="197"/>
      <c r="DO25" s="152">
        <f t="shared" si="2"/>
        <v>8.5</v>
      </c>
      <c r="DP25" s="153">
        <f t="shared" si="3"/>
        <v>11.25</v>
      </c>
      <c r="DQ25" s="153">
        <f t="shared" si="4"/>
        <v>6.25</v>
      </c>
      <c r="DR25" s="153">
        <f t="shared" si="5"/>
        <v>11</v>
      </c>
      <c r="DS25" s="154">
        <f t="shared" si="6"/>
        <v>0.46250000000000002</v>
      </c>
      <c r="EH25" s="153" t="str">
        <f t="shared" si="0"/>
        <v/>
      </c>
      <c r="EI25" s="153" t="str">
        <f t="shared" si="1"/>
        <v/>
      </c>
    </row>
    <row r="26" spans="1:139" ht="18" customHeight="1" thickTop="1" thickBot="1">
      <c r="A26" s="242" t="s">
        <v>332</v>
      </c>
      <c r="B26" s="239" t="s">
        <v>33</v>
      </c>
      <c r="C26" s="240">
        <v>45142</v>
      </c>
      <c r="D26" s="241">
        <v>24</v>
      </c>
      <c r="E26" s="254">
        <v>16</v>
      </c>
      <c r="F26" s="248">
        <v>11</v>
      </c>
      <c r="G26" s="248">
        <v>14</v>
      </c>
      <c r="H26" s="248">
        <v>14</v>
      </c>
      <c r="I26" s="248">
        <v>13</v>
      </c>
      <c r="J26" s="248">
        <v>16</v>
      </c>
      <c r="K26" s="248">
        <v>3</v>
      </c>
      <c r="L26" s="248">
        <v>6</v>
      </c>
      <c r="M26" s="248">
        <v>9</v>
      </c>
      <c r="N26" s="248">
        <v>6</v>
      </c>
      <c r="O26" s="248">
        <v>14</v>
      </c>
      <c r="P26" s="248">
        <v>9</v>
      </c>
      <c r="Q26" s="248">
        <v>14</v>
      </c>
      <c r="R26" s="248">
        <v>11</v>
      </c>
      <c r="S26" s="248">
        <v>8</v>
      </c>
      <c r="T26" s="248">
        <v>13</v>
      </c>
      <c r="U26" s="248">
        <v>8</v>
      </c>
      <c r="V26" s="248">
        <v>9</v>
      </c>
      <c r="W26" s="248">
        <v>5</v>
      </c>
      <c r="X26" s="248">
        <v>9</v>
      </c>
      <c r="Y26" s="248">
        <v>8</v>
      </c>
      <c r="Z26" s="248">
        <v>8</v>
      </c>
      <c r="AA26" s="248">
        <v>10</v>
      </c>
      <c r="AB26" s="248">
        <v>10</v>
      </c>
      <c r="AC26" s="248">
        <v>4</v>
      </c>
      <c r="AD26" s="248">
        <v>7</v>
      </c>
      <c r="AE26" s="277">
        <v>8</v>
      </c>
      <c r="AG26" s="247">
        <f>RANKS_CSV!A23</f>
        <v>4</v>
      </c>
      <c r="AI26" s="264">
        <f t="array" ref="AI26">MEDIAN(E26:J26)</f>
        <v>14</v>
      </c>
      <c r="AJ26" s="260">
        <f t="array" ref="AJ26">MEDIAN(L26:S26)</f>
        <v>9</v>
      </c>
      <c r="AK26" s="260">
        <f t="array" ref="AK26">MEDIAN(T26:U26,X26,AA26,AB26)</f>
        <v>10</v>
      </c>
      <c r="AL26" s="260">
        <f t="array" ref="AL26">MEDIAN(V26,Y26,Z26,AC26:AE26)</f>
        <v>8</v>
      </c>
      <c r="AM26" s="260" t="s">
        <v>567</v>
      </c>
      <c r="AN26" s="281" t="s">
        <v>567</v>
      </c>
      <c r="AP26" s="167"/>
      <c r="AQ26" s="184" t="s">
        <v>249</v>
      </c>
      <c r="AR26" s="185"/>
      <c r="AU26" s="264">
        <v>95.965797643820807</v>
      </c>
      <c r="AV26" s="260">
        <v>28.42492674023007</v>
      </c>
      <c r="AW26" s="260">
        <v>1.7471674981925855</v>
      </c>
      <c r="AX26" s="260">
        <v>15.932519917708344</v>
      </c>
      <c r="AY26" s="260">
        <v>70.980983998777347</v>
      </c>
      <c r="AZ26" s="260">
        <v>166.89255974139957</v>
      </c>
      <c r="BA26" s="260">
        <v>303.66724714557506</v>
      </c>
      <c r="BB26" s="276">
        <v>3</v>
      </c>
      <c r="BC26" s="264">
        <v>30.824883832602783</v>
      </c>
      <c r="BD26" s="260">
        <v>19.580797385223349</v>
      </c>
      <c r="BE26" s="260">
        <v>6.118050922136212</v>
      </c>
      <c r="BF26" s="260">
        <v>18.542237103099556</v>
      </c>
      <c r="BG26" s="260">
        <v>58.414209983821316</v>
      </c>
      <c r="BH26" s="260">
        <v>115.97723468653338</v>
      </c>
      <c r="BI26" s="260">
        <v>74.181048716560326</v>
      </c>
      <c r="BJ26" s="269">
        <v>3</v>
      </c>
      <c r="BK26" s="264">
        <v>51.984241758618992</v>
      </c>
      <c r="BL26" s="260">
        <v>23.558372211305706</v>
      </c>
      <c r="BM26" s="260">
        <v>0.97804996355312479</v>
      </c>
      <c r="BN26" s="260">
        <v>17.412300868732778</v>
      </c>
      <c r="BO26" s="260">
        <v>50.665756606104615</v>
      </c>
      <c r="BP26" s="260">
        <v>126.08581901605324</v>
      </c>
      <c r="BQ26" s="260">
        <v>67.470581122257002</v>
      </c>
      <c r="BR26" s="269">
        <v>3</v>
      </c>
      <c r="BS26" s="264">
        <v>51.630297005407456</v>
      </c>
      <c r="BT26" s="260">
        <v>25.68745149427026</v>
      </c>
      <c r="BU26" s="260">
        <v>0.322802474460058</v>
      </c>
      <c r="BV26" s="260">
        <v>18.69828970215028</v>
      </c>
      <c r="BW26" s="260">
        <v>52.72131163847191</v>
      </c>
      <c r="BX26" s="260">
        <v>130.7910861727201</v>
      </c>
      <c r="BY26" s="260">
        <v>57.966683227348817</v>
      </c>
      <c r="BZ26" s="276">
        <v>3</v>
      </c>
      <c r="CA26" s="175"/>
      <c r="CE26" s="203" t="s">
        <v>259</v>
      </c>
      <c r="CF26" s="210">
        <f>SKEW(E:E)</f>
        <v>1.3746111968219329E-2</v>
      </c>
      <c r="CG26" s="210">
        <f>SKEW(F:F)</f>
        <v>-0.12091402994746134</v>
      </c>
      <c r="CH26" s="210">
        <f t="shared" ref="CH26:DF26" si="17">SKEW(G:G)</f>
        <v>0.8873933250171665</v>
      </c>
      <c r="CI26" s="210">
        <f t="shared" si="17"/>
        <v>7.7848044194362379E-2</v>
      </c>
      <c r="CJ26" s="210">
        <f t="shared" si="17"/>
        <v>-0.60511517293384431</v>
      </c>
      <c r="CK26" s="210">
        <f t="shared" si="17"/>
        <v>0.48235028229165339</v>
      </c>
      <c r="CL26" s="210">
        <f t="shared" si="17"/>
        <v>1.1799202630402312</v>
      </c>
      <c r="CM26" s="210">
        <f t="shared" si="17"/>
        <v>-0.42224368968185322</v>
      </c>
      <c r="CN26" s="210">
        <f t="shared" si="17"/>
        <v>-5.0680699260469551E-2</v>
      </c>
      <c r="CO26" s="210">
        <f t="shared" si="17"/>
        <v>-0.54623520067283127</v>
      </c>
      <c r="CP26" s="210">
        <f t="shared" si="17"/>
        <v>-0.15925361988069253</v>
      </c>
      <c r="CQ26" s="210">
        <f t="shared" si="17"/>
        <v>0.54572145580129428</v>
      </c>
      <c r="CR26" s="210">
        <f t="shared" si="17"/>
        <v>-0.75448634367121459</v>
      </c>
      <c r="CS26" s="210">
        <f t="shared" si="17"/>
        <v>9.916239016260843E-2</v>
      </c>
      <c r="CT26" s="210">
        <f t="shared" si="17"/>
        <v>-0.19990643686699064</v>
      </c>
      <c r="CU26" s="210">
        <f t="shared" si="17"/>
        <v>0.37490611897175308</v>
      </c>
      <c r="CV26" s="210">
        <f t="shared" si="17"/>
        <v>0.36878742367202344</v>
      </c>
      <c r="CW26" s="210">
        <f t="shared" si="17"/>
        <v>0.30709336298777551</v>
      </c>
      <c r="CX26" s="210">
        <f t="shared" si="17"/>
        <v>0.70063625536183705</v>
      </c>
      <c r="CY26" s="210">
        <f t="shared" si="17"/>
        <v>0.52299971923930666</v>
      </c>
      <c r="CZ26" s="210">
        <f t="shared" si="17"/>
        <v>0.25702238190679921</v>
      </c>
      <c r="DA26" s="210">
        <f t="shared" si="17"/>
        <v>0.21495953327809439</v>
      </c>
      <c r="DB26" s="210">
        <f t="shared" si="17"/>
        <v>0.49693810707077662</v>
      </c>
      <c r="DC26" s="210">
        <f t="shared" si="17"/>
        <v>0.27352834741199994</v>
      </c>
      <c r="DD26" s="210">
        <f t="shared" si="17"/>
        <v>0.45741420316633102</v>
      </c>
      <c r="DE26" s="210">
        <f t="shared" si="17"/>
        <v>0.28428035254900141</v>
      </c>
      <c r="DF26" s="210">
        <f t="shared" si="17"/>
        <v>0.20191282235397479</v>
      </c>
      <c r="DH26" s="179">
        <v>-1.509230505249344</v>
      </c>
      <c r="DI26" s="179">
        <v>-4.545251291338583</v>
      </c>
      <c r="DN26" s="197"/>
      <c r="DO26" s="152">
        <f t="shared" si="2"/>
        <v>9.25</v>
      </c>
      <c r="DP26" s="153">
        <f t="shared" si="3"/>
        <v>6.5</v>
      </c>
      <c r="DQ26" s="153">
        <f t="shared" si="4"/>
        <v>9.5</v>
      </c>
      <c r="DR26" s="153">
        <f t="shared" si="5"/>
        <v>9.25</v>
      </c>
      <c r="DS26" s="154">
        <f t="shared" si="6"/>
        <v>0.43125000000000002</v>
      </c>
      <c r="EH26" s="153" t="str">
        <f t="shared" si="0"/>
        <v/>
      </c>
      <c r="EI26" s="153" t="str">
        <f t="shared" si="1"/>
        <v/>
      </c>
    </row>
    <row r="27" spans="1:139" ht="18" customHeight="1" thickTop="1" thickBot="1">
      <c r="A27" s="242" t="s">
        <v>337</v>
      </c>
      <c r="B27" s="239" t="s">
        <v>33</v>
      </c>
      <c r="C27" s="240">
        <v>46127</v>
      </c>
      <c r="D27" s="241">
        <v>21</v>
      </c>
      <c r="E27" s="254">
        <v>8</v>
      </c>
      <c r="F27" s="248">
        <v>7</v>
      </c>
      <c r="G27" s="248">
        <v>8</v>
      </c>
      <c r="H27" s="248">
        <v>7</v>
      </c>
      <c r="I27" s="248">
        <v>11</v>
      </c>
      <c r="J27" s="248">
        <v>9</v>
      </c>
      <c r="K27" s="248">
        <v>13</v>
      </c>
      <c r="L27" s="248">
        <v>11</v>
      </c>
      <c r="M27" s="248">
        <v>8</v>
      </c>
      <c r="N27" s="248">
        <v>10</v>
      </c>
      <c r="O27" s="248">
        <v>11</v>
      </c>
      <c r="P27" s="248">
        <v>8</v>
      </c>
      <c r="Q27" s="248">
        <v>6</v>
      </c>
      <c r="R27" s="248">
        <v>10</v>
      </c>
      <c r="S27" s="248">
        <v>7</v>
      </c>
      <c r="T27" s="248">
        <v>2</v>
      </c>
      <c r="U27" s="248">
        <v>10</v>
      </c>
      <c r="V27" s="248">
        <v>4</v>
      </c>
      <c r="W27" s="248">
        <v>4</v>
      </c>
      <c r="X27" s="248">
        <v>5</v>
      </c>
      <c r="Y27" s="248">
        <v>11</v>
      </c>
      <c r="Z27" s="248">
        <v>5</v>
      </c>
      <c r="AA27" s="248">
        <v>1</v>
      </c>
      <c r="AB27" s="248">
        <v>5</v>
      </c>
      <c r="AC27" s="248">
        <v>9</v>
      </c>
      <c r="AD27" s="248">
        <v>6</v>
      </c>
      <c r="AE27" s="277">
        <v>6</v>
      </c>
      <c r="AG27" s="247">
        <f>RANKS_CSV!A24</f>
        <v>1</v>
      </c>
      <c r="AI27" s="264">
        <f t="array" ref="AI27">MEDIAN(E27:J27)</f>
        <v>8</v>
      </c>
      <c r="AJ27" s="260">
        <f t="array" ref="AJ27">MEDIAN(L27:S27)</f>
        <v>9</v>
      </c>
      <c r="AK27" s="260">
        <f t="array" ref="AK27">MEDIAN(T27:U27,X27,AA27,AB27)</f>
        <v>5</v>
      </c>
      <c r="AL27" s="260">
        <f t="array" ref="AL27">MEDIAN(V27,Y27,Z27,AC27:AE27)</f>
        <v>6</v>
      </c>
      <c r="AM27" s="260" t="s">
        <v>567</v>
      </c>
      <c r="AN27" s="281" t="s">
        <v>567</v>
      </c>
      <c r="AP27" s="167"/>
      <c r="AQ27" s="188" t="s">
        <v>238</v>
      </c>
      <c r="AR27" s="188" t="s">
        <v>239</v>
      </c>
      <c r="AU27" s="264">
        <v>170.80362511706409</v>
      </c>
      <c r="AV27" s="260">
        <v>90.269066759982138</v>
      </c>
      <c r="AW27" s="260">
        <v>50.597620064453437</v>
      </c>
      <c r="AX27" s="260">
        <v>51.789285030477984</v>
      </c>
      <c r="AY27" s="260">
        <v>93.84406165805575</v>
      </c>
      <c r="AZ27" s="260">
        <v>176.76194994718682</v>
      </c>
      <c r="BA27" s="260">
        <v>300.54294989787104</v>
      </c>
      <c r="BB27" s="276">
        <v>3</v>
      </c>
      <c r="BC27" s="264">
        <v>10.9080104485283</v>
      </c>
      <c r="BD27" s="260">
        <v>28.177858162047425</v>
      </c>
      <c r="BE27" s="260">
        <v>31.271368661443404</v>
      </c>
      <c r="BF27" s="260">
        <v>40.905083416712529</v>
      </c>
      <c r="BG27" s="260">
        <v>83.781968858381887</v>
      </c>
      <c r="BH27" s="260">
        <v>149.98045091616419</v>
      </c>
      <c r="BI27" s="260">
        <v>108.19708963892521</v>
      </c>
      <c r="BJ27" s="269">
        <v>1</v>
      </c>
      <c r="BK27" s="264">
        <v>0.85427001889703391</v>
      </c>
      <c r="BL27" s="260">
        <v>36.741954729508173</v>
      </c>
      <c r="BM27" s="260">
        <v>49.927741421315687</v>
      </c>
      <c r="BN27" s="260">
        <v>46.965252818602842</v>
      </c>
      <c r="BO27" s="260">
        <v>67.776131497099541</v>
      </c>
      <c r="BP27" s="260">
        <v>179.77164183663416</v>
      </c>
      <c r="BQ27" s="260">
        <v>129.25674033271511</v>
      </c>
      <c r="BR27" s="269">
        <v>1</v>
      </c>
      <c r="BS27" s="264">
        <v>0.7365983456865508</v>
      </c>
      <c r="BT27" s="260">
        <v>32.471128216267488</v>
      </c>
      <c r="BU27" s="260">
        <v>64.222483483476822</v>
      </c>
      <c r="BV27" s="260">
        <v>42.094580735011654</v>
      </c>
      <c r="BW27" s="260">
        <v>59.962902192665808</v>
      </c>
      <c r="BX27" s="260">
        <v>181.99175758645779</v>
      </c>
      <c r="BY27" s="260">
        <v>133.63478320011538</v>
      </c>
      <c r="BZ27" s="276">
        <v>1</v>
      </c>
      <c r="CA27" s="175"/>
      <c r="CE27" s="203" t="s">
        <v>260</v>
      </c>
      <c r="CF27" s="210">
        <f>KURT(E:E)</f>
        <v>-1.1336868349497577</v>
      </c>
      <c r="CG27" s="210">
        <f t="shared" ref="CG27:DF27" si="18">KURT(F:F)</f>
        <v>-0.5772100013992989</v>
      </c>
      <c r="CH27" s="210">
        <f t="shared" si="18"/>
        <v>0.56027621980639619</v>
      </c>
      <c r="CI27" s="210">
        <f t="shared" si="18"/>
        <v>-0.94912358253220175</v>
      </c>
      <c r="CJ27" s="210">
        <f t="shared" si="18"/>
        <v>0.14810572209844919</v>
      </c>
      <c r="CK27" s="210">
        <f t="shared" si="18"/>
        <v>-0.62623266035538183</v>
      </c>
      <c r="CL27" s="210">
        <f t="shared" si="18"/>
        <v>0.92303214888436758</v>
      </c>
      <c r="CM27" s="210">
        <f t="shared" si="18"/>
        <v>-0.43452475950627489</v>
      </c>
      <c r="CN27" s="210">
        <f t="shared" si="18"/>
        <v>-0.31406200302438103</v>
      </c>
      <c r="CO27" s="210">
        <f t="shared" si="18"/>
        <v>-3.8328620399211477E-2</v>
      </c>
      <c r="CP27" s="210">
        <f t="shared" si="18"/>
        <v>-0.80804387738573036</v>
      </c>
      <c r="CQ27" s="210">
        <f t="shared" si="18"/>
        <v>0.9454140531835864</v>
      </c>
      <c r="CR27" s="210">
        <f t="shared" si="18"/>
        <v>0.57630226368905202</v>
      </c>
      <c r="CS27" s="210">
        <f t="shared" si="18"/>
        <v>-0.64277112835032613</v>
      </c>
      <c r="CT27" s="210">
        <f t="shared" si="18"/>
        <v>-0.25169806792317573</v>
      </c>
      <c r="CU27" s="210">
        <f t="shared" si="18"/>
        <v>-0.4607041851106346</v>
      </c>
      <c r="CV27" s="210">
        <f t="shared" si="18"/>
        <v>-0.38617098450328946</v>
      </c>
      <c r="CW27" s="210">
        <f t="shared" si="18"/>
        <v>-0.36671929147819915</v>
      </c>
      <c r="CX27" s="210">
        <f t="shared" si="18"/>
        <v>-0.50760686374552266</v>
      </c>
      <c r="CY27" s="210">
        <f t="shared" si="18"/>
        <v>-0.14639690222385981</v>
      </c>
      <c r="CZ27" s="210">
        <f t="shared" si="18"/>
        <v>-0.46189839802737653</v>
      </c>
      <c r="DA27" s="210">
        <f t="shared" si="18"/>
        <v>-0.39165379066147832</v>
      </c>
      <c r="DB27" s="210">
        <f t="shared" si="18"/>
        <v>0.2385487005944622</v>
      </c>
      <c r="DC27" s="210">
        <f t="shared" si="18"/>
        <v>-0.58532542615423866</v>
      </c>
      <c r="DD27" s="210">
        <f t="shared" si="18"/>
        <v>0.1539688979356022</v>
      </c>
      <c r="DE27" s="210">
        <f t="shared" si="18"/>
        <v>0.14235453270359022</v>
      </c>
      <c r="DF27" s="210">
        <f t="shared" si="18"/>
        <v>-0.4042469538763771</v>
      </c>
      <c r="DH27" s="179">
        <v>-4.953742887139108</v>
      </c>
      <c r="DI27" s="179">
        <v>2.7235142887139112</v>
      </c>
      <c r="DN27" s="197"/>
      <c r="DO27" s="152">
        <f t="shared" si="2"/>
        <v>4.5</v>
      </c>
      <c r="DP27" s="153">
        <f t="shared" si="3"/>
        <v>9.25</v>
      </c>
      <c r="DQ27" s="153">
        <f t="shared" si="4"/>
        <v>6</v>
      </c>
      <c r="DR27" s="153">
        <f t="shared" si="5"/>
        <v>8.25</v>
      </c>
      <c r="DS27" s="154">
        <f t="shared" si="6"/>
        <v>0.35</v>
      </c>
      <c r="EH27" s="153" t="str">
        <f t="shared" si="0"/>
        <v/>
      </c>
      <c r="EI27" s="153" t="str">
        <f t="shared" si="1"/>
        <v/>
      </c>
    </row>
    <row r="28" spans="1:139" ht="18" customHeight="1" thickTop="1" thickBot="1">
      <c r="A28" s="242" t="s">
        <v>37</v>
      </c>
      <c r="B28" s="236" t="s">
        <v>35</v>
      </c>
      <c r="C28" s="237">
        <v>39706</v>
      </c>
      <c r="D28" s="238">
        <v>39</v>
      </c>
      <c r="E28" s="253">
        <v>15</v>
      </c>
      <c r="F28" s="247">
        <v>11</v>
      </c>
      <c r="G28" s="247">
        <v>10</v>
      </c>
      <c r="H28" s="247">
        <v>13</v>
      </c>
      <c r="I28" s="247">
        <v>15</v>
      </c>
      <c r="J28" s="247">
        <v>16</v>
      </c>
      <c r="K28" s="247">
        <v>5</v>
      </c>
      <c r="L28" s="247">
        <v>8</v>
      </c>
      <c r="M28" s="247">
        <v>17</v>
      </c>
      <c r="N28" s="247">
        <v>8</v>
      </c>
      <c r="O28" s="247">
        <v>15</v>
      </c>
      <c r="P28" s="247">
        <v>9</v>
      </c>
      <c r="Q28" s="247">
        <v>14</v>
      </c>
      <c r="R28" s="247">
        <v>18</v>
      </c>
      <c r="S28" s="247">
        <v>18</v>
      </c>
      <c r="T28" s="247">
        <v>17</v>
      </c>
      <c r="U28" s="247">
        <v>11</v>
      </c>
      <c r="V28" s="247">
        <v>9</v>
      </c>
      <c r="W28" s="247">
        <v>18</v>
      </c>
      <c r="X28" s="247">
        <v>12</v>
      </c>
      <c r="Y28" s="247">
        <v>9</v>
      </c>
      <c r="Z28" s="247">
        <v>16</v>
      </c>
      <c r="AA28" s="247">
        <v>12</v>
      </c>
      <c r="AB28" s="247">
        <v>16</v>
      </c>
      <c r="AC28" s="247">
        <v>9</v>
      </c>
      <c r="AD28" s="247">
        <v>11</v>
      </c>
      <c r="AE28" s="276">
        <v>7</v>
      </c>
      <c r="AG28" s="247">
        <f>RANKS_CSV!A25</f>
        <v>4</v>
      </c>
      <c r="AI28" s="264">
        <f t="array" ref="AI28">MEDIAN(E28:J28)</f>
        <v>14</v>
      </c>
      <c r="AJ28" s="260">
        <f t="array" ref="AJ28">MEDIAN(L28:S28)</f>
        <v>14.5</v>
      </c>
      <c r="AK28" s="260">
        <f t="array" ref="AK28">MEDIAN(T28:U28,X28,AA28,AB28)</f>
        <v>12</v>
      </c>
      <c r="AL28" s="260">
        <f t="array" ref="AL28">MEDIAN(V28,Y28,Z28,AC28:AE28)</f>
        <v>9</v>
      </c>
      <c r="AM28" s="260" t="s">
        <v>567</v>
      </c>
      <c r="AN28" s="281" t="s">
        <v>567</v>
      </c>
      <c r="AP28" s="188">
        <v>1</v>
      </c>
      <c r="AQ28" s="139">
        <f>(SUMIFS($DH$4:$DH$380,$BJ$4:$BJ$380,$AP18)+AQ18)/(COUNTIFS($BJ$4:$BJ$380,$AP18)+1)</f>
        <v>-4.9637478794227219</v>
      </c>
      <c r="AR28" s="139">
        <f>(SUMIFS($DI$4:$DI$380,$BJ$4:$BJ$380,$AP18)+AR18)/(COUNTIFS($BJ$4:$BJ$380,$AP18)+1)</f>
        <v>1.7929877515676949</v>
      </c>
      <c r="AU28" s="264">
        <v>144.42837766115377</v>
      </c>
      <c r="AV28" s="260">
        <v>59.372090601595886</v>
      </c>
      <c r="AW28" s="260">
        <v>15.178915203591242</v>
      </c>
      <c r="AX28" s="260">
        <v>11.848851467139832</v>
      </c>
      <c r="AY28" s="260">
        <v>49.381899392241671</v>
      </c>
      <c r="AZ28" s="260">
        <v>127.77805897889677</v>
      </c>
      <c r="BA28" s="260">
        <v>247.03733022710509</v>
      </c>
      <c r="BB28" s="276">
        <v>4</v>
      </c>
      <c r="BC28" s="264">
        <v>59.98542792463563</v>
      </c>
      <c r="BD28" s="260">
        <v>48.068512040858749</v>
      </c>
      <c r="BE28" s="260">
        <v>20.904487261760764</v>
      </c>
      <c r="BF28" s="260">
        <v>17.465590477254256</v>
      </c>
      <c r="BG28" s="260">
        <v>39.814253796676901</v>
      </c>
      <c r="BH28" s="260">
        <v>81.001691770524417</v>
      </c>
      <c r="BI28" s="260">
        <v>48.965688738120271</v>
      </c>
      <c r="BJ28" s="269">
        <v>4</v>
      </c>
      <c r="BK28" s="264">
        <v>80.268310528808726</v>
      </c>
      <c r="BL28" s="260">
        <v>55.361204795104726</v>
      </c>
      <c r="BM28" s="260">
        <v>9.863760204963361</v>
      </c>
      <c r="BN28" s="260">
        <v>14.455092129491318</v>
      </c>
      <c r="BO28" s="260">
        <v>36.881329305945748</v>
      </c>
      <c r="BP28" s="260">
        <v>85.043920512750574</v>
      </c>
      <c r="BQ28" s="260">
        <v>38.33897294176878</v>
      </c>
      <c r="BR28" s="269">
        <v>3</v>
      </c>
      <c r="BS28" s="264">
        <v>78.207453619242131</v>
      </c>
      <c r="BT28" s="260">
        <v>58.229055101823818</v>
      </c>
      <c r="BU28" s="260">
        <v>4.7611396189424084</v>
      </c>
      <c r="BV28" s="260">
        <v>17.12929605732797</v>
      </c>
      <c r="BW28" s="260">
        <v>41.299783776424121</v>
      </c>
      <c r="BX28" s="260">
        <v>89.296724151584073</v>
      </c>
      <c r="BY28" s="260">
        <v>29.25422800148813</v>
      </c>
      <c r="BZ28" s="276">
        <v>3</v>
      </c>
      <c r="CA28" s="175"/>
      <c r="CE28" s="151" t="s">
        <v>566</v>
      </c>
      <c r="CF28" s="152">
        <f>SQRT(2*(1-(CG29)))</f>
        <v>1.1780356514827448</v>
      </c>
      <c r="CG28" s="152">
        <f t="shared" ref="CG28:DF28" si="19">SQRT(2*(1-(CH29)))</f>
        <v>1.3039830802301873</v>
      </c>
      <c r="CH28" s="152">
        <f t="shared" si="19"/>
        <v>1.2514566248492751</v>
      </c>
      <c r="CI28" s="152">
        <f t="shared" si="19"/>
        <v>1.1417064698477031</v>
      </c>
      <c r="CJ28" s="152">
        <f t="shared" si="19"/>
        <v>1.327327699070378</v>
      </c>
      <c r="CK28" s="152">
        <f t="shared" si="19"/>
        <v>1.4206657776027334</v>
      </c>
      <c r="CL28" s="152">
        <f t="shared" si="19"/>
        <v>0.81259439375943621</v>
      </c>
      <c r="CM28" s="152">
        <f t="shared" si="19"/>
        <v>1.0211258450746916</v>
      </c>
      <c r="CN28" s="152">
        <f t="shared" si="19"/>
        <v>0.81006734584802209</v>
      </c>
      <c r="CO28" s="152">
        <f t="shared" si="19"/>
        <v>1.2259617434473704</v>
      </c>
      <c r="CP28" s="152">
        <f t="shared" si="19"/>
        <v>1.3377010887361436</v>
      </c>
      <c r="CQ28" s="152">
        <f t="shared" si="19"/>
        <v>0.82331693848267129</v>
      </c>
      <c r="CR28" s="152">
        <f t="shared" si="19"/>
        <v>0.82707650723119142</v>
      </c>
      <c r="CS28" s="152">
        <f t="shared" si="19"/>
        <v>0.86904307745007314</v>
      </c>
      <c r="CT28" s="152">
        <f t="shared" si="19"/>
        <v>1.1755728767498173</v>
      </c>
      <c r="CU28" s="152">
        <f t="shared" si="19"/>
        <v>0.91762367885945884</v>
      </c>
      <c r="CV28" s="152">
        <f t="shared" si="19"/>
        <v>0.92848360385414541</v>
      </c>
      <c r="CW28" s="152">
        <f t="shared" si="19"/>
        <v>1.1297692217256754</v>
      </c>
      <c r="CX28" s="152">
        <f t="shared" si="19"/>
        <v>1.1694284502635559</v>
      </c>
      <c r="CY28" s="152">
        <f t="shared" si="19"/>
        <v>0.92051179444887832</v>
      </c>
      <c r="CZ28" s="152">
        <f t="shared" si="19"/>
        <v>0.97460401497185944</v>
      </c>
      <c r="DA28" s="152">
        <f t="shared" si="19"/>
        <v>1.1632215107819461</v>
      </c>
      <c r="DB28" s="152">
        <f t="shared" si="19"/>
        <v>1.1063593358087374</v>
      </c>
      <c r="DC28" s="152">
        <f t="shared" si="19"/>
        <v>0.90018278071613611</v>
      </c>
      <c r="DD28" s="152">
        <f t="shared" si="19"/>
        <v>0.99380371951449553</v>
      </c>
      <c r="DE28" s="152">
        <f t="shared" si="19"/>
        <v>0.87022061043720322</v>
      </c>
      <c r="DF28" s="152">
        <f t="shared" si="19"/>
        <v>1.4142135623730951</v>
      </c>
      <c r="DH28" s="179">
        <v>1.084525053805774</v>
      </c>
      <c r="DI28" s="179">
        <v>-4.8372960013123354</v>
      </c>
      <c r="DN28" s="197"/>
      <c r="DO28" s="152">
        <f t="shared" si="2"/>
        <v>15.75</v>
      </c>
      <c r="DP28" s="153">
        <f t="shared" si="3"/>
        <v>8.75</v>
      </c>
      <c r="DQ28" s="153">
        <f t="shared" si="4"/>
        <v>11.75</v>
      </c>
      <c r="DR28" s="153">
        <f t="shared" si="5"/>
        <v>9.5</v>
      </c>
      <c r="DS28" s="154">
        <f t="shared" si="6"/>
        <v>0.57187500000000002</v>
      </c>
      <c r="EH28" s="153" t="str">
        <f t="shared" si="0"/>
        <v/>
      </c>
      <c r="EI28" s="153" t="str">
        <f t="shared" si="1"/>
        <v/>
      </c>
    </row>
    <row r="29" spans="1:139" ht="18" customHeight="1" thickTop="1" thickBot="1">
      <c r="A29" s="242" t="s">
        <v>38</v>
      </c>
      <c r="B29" s="239" t="s">
        <v>29</v>
      </c>
      <c r="C29" s="240">
        <v>40851</v>
      </c>
      <c r="D29" s="241">
        <v>35</v>
      </c>
      <c r="E29" s="254">
        <v>11</v>
      </c>
      <c r="F29" s="248">
        <v>6</v>
      </c>
      <c r="G29" s="248">
        <v>12</v>
      </c>
      <c r="H29" s="248">
        <v>14</v>
      </c>
      <c r="I29" s="248">
        <v>15</v>
      </c>
      <c r="J29" s="248">
        <v>6</v>
      </c>
      <c r="K29" s="248">
        <v>1</v>
      </c>
      <c r="L29" s="248">
        <v>14</v>
      </c>
      <c r="M29" s="248">
        <v>11</v>
      </c>
      <c r="N29" s="248">
        <v>13</v>
      </c>
      <c r="O29" s="248">
        <v>5</v>
      </c>
      <c r="P29" s="248">
        <v>6</v>
      </c>
      <c r="Q29" s="248">
        <v>13</v>
      </c>
      <c r="R29" s="248">
        <v>17</v>
      </c>
      <c r="S29" s="248">
        <v>13</v>
      </c>
      <c r="T29" s="248">
        <v>9</v>
      </c>
      <c r="U29" s="248">
        <v>10</v>
      </c>
      <c r="V29" s="248">
        <v>12</v>
      </c>
      <c r="W29" s="248">
        <v>3</v>
      </c>
      <c r="X29" s="248">
        <v>6</v>
      </c>
      <c r="Y29" s="248">
        <v>14</v>
      </c>
      <c r="Z29" s="248">
        <v>12</v>
      </c>
      <c r="AA29" s="248">
        <v>8</v>
      </c>
      <c r="AB29" s="248">
        <v>12</v>
      </c>
      <c r="AC29" s="248">
        <v>8</v>
      </c>
      <c r="AD29" s="248">
        <v>14</v>
      </c>
      <c r="AE29" s="277">
        <v>10</v>
      </c>
      <c r="AG29" s="247">
        <f>RANKS_CSV!A26</f>
        <v>6</v>
      </c>
      <c r="AI29" s="264">
        <f t="array" ref="AI29">MEDIAN(E29:J29)</f>
        <v>11.5</v>
      </c>
      <c r="AJ29" s="260">
        <f t="array" ref="AJ29">MEDIAN(L29:S29)</f>
        <v>13</v>
      </c>
      <c r="AK29" s="260">
        <f t="array" ref="AK29">MEDIAN(T29:U29,X29,AA29,AB29)</f>
        <v>9</v>
      </c>
      <c r="AL29" s="260">
        <f t="array" ref="AL29">MEDIAN(V29,Y29,Z29,AC29:AE29)</f>
        <v>12</v>
      </c>
      <c r="AM29" s="260" t="s">
        <v>567</v>
      </c>
      <c r="AN29" s="281" t="s">
        <v>567</v>
      </c>
      <c r="AP29" s="188">
        <v>2</v>
      </c>
      <c r="AQ29" s="139">
        <f t="array" ref="AQ29">(SUMIFS($DH$4:$DH$380,$BJ$4:$BJ$380,$AP19)+AQ19)/(COUNTIFS($BJ$4:$BJ$380,$AP19)+1)</f>
        <v>-6.230626604326627</v>
      </c>
      <c r="AR29" s="139">
        <f t="shared" ref="AR29:AR34" si="20">(SUMIFS($DI$4:$DI$380,$BJ$4:$BJ$380,$AP19)+AR19)/(COUNTIFS($BJ$4:$BJ$380,$AP19)+1)</f>
        <v>-3.2391634997439724</v>
      </c>
      <c r="AU29" s="264">
        <v>220.23356281003421</v>
      </c>
      <c r="AV29" s="260">
        <v>106.58346708765124</v>
      </c>
      <c r="AW29" s="260">
        <v>33.796483026821498</v>
      </c>
      <c r="AX29" s="260">
        <v>1.8726106275450021</v>
      </c>
      <c r="AY29" s="260">
        <v>10.811849889821751</v>
      </c>
      <c r="AZ29" s="260">
        <v>60.614200813651742</v>
      </c>
      <c r="BA29" s="260">
        <v>151.27966339903497</v>
      </c>
      <c r="BB29" s="276">
        <v>4</v>
      </c>
      <c r="BC29" s="264">
        <v>49.815009419188108</v>
      </c>
      <c r="BD29" s="260">
        <v>56.445241665354203</v>
      </c>
      <c r="BE29" s="260">
        <v>25.007110927461326</v>
      </c>
      <c r="BF29" s="260">
        <v>1.7507011432439603</v>
      </c>
      <c r="BG29" s="260">
        <v>6.3297224517205741</v>
      </c>
      <c r="BH29" s="260">
        <v>34.857237525425852</v>
      </c>
      <c r="BI29" s="260">
        <v>13.860601844384895</v>
      </c>
      <c r="BJ29" s="269">
        <v>4</v>
      </c>
      <c r="BK29" s="264">
        <v>47.972085816244743</v>
      </c>
      <c r="BL29" s="260">
        <v>70.590245893685747</v>
      </c>
      <c r="BM29" s="260">
        <v>23.410722093452822</v>
      </c>
      <c r="BN29" s="260">
        <v>1.4834607920198268</v>
      </c>
      <c r="BO29" s="260">
        <v>3.2478733904367956</v>
      </c>
      <c r="BP29" s="260">
        <v>45.371071014742249</v>
      </c>
      <c r="BQ29" s="260">
        <v>17.611755817674066</v>
      </c>
      <c r="BR29" s="269">
        <v>4</v>
      </c>
      <c r="BS29" s="264">
        <v>44.142111876670072</v>
      </c>
      <c r="BT29" s="260">
        <v>69.959483947586648</v>
      </c>
      <c r="BU29" s="260">
        <v>23.404850769910929</v>
      </c>
      <c r="BV29" s="260">
        <v>1.5577435625518765</v>
      </c>
      <c r="BW29" s="260">
        <v>3.6543876386405301</v>
      </c>
      <c r="BX29" s="260">
        <v>47.429749486520272</v>
      </c>
      <c r="BY29" s="260">
        <v>18.400565681871512</v>
      </c>
      <c r="BZ29" s="276">
        <v>4</v>
      </c>
      <c r="CA29" s="175"/>
      <c r="CE29" s="170" t="s">
        <v>320</v>
      </c>
      <c r="CF29" s="211">
        <f>CORREL(E:E,$AJ:$AJ)</f>
        <v>0.24585134795638419</v>
      </c>
      <c r="CG29" s="211">
        <f>CORREL(F:F,$AJ:$AJ)</f>
        <v>0.30611600191781235</v>
      </c>
      <c r="CH29" s="211">
        <f>CORREL(G:G,$AJ:$AJ)</f>
        <v>0.14981406323669658</v>
      </c>
      <c r="CI29" s="211">
        <f t="shared" ref="CI29:DF29" si="21">CORREL(H:H,$AJ:$AJ)</f>
        <v>0.21692815806043031</v>
      </c>
      <c r="CJ29" s="211">
        <f t="shared" si="21"/>
        <v>0.34825316835394809</v>
      </c>
      <c r="CK29" s="211">
        <f t="shared" si="21"/>
        <v>0.11910058964026816</v>
      </c>
      <c r="CL29" s="211">
        <f t="shared" si="21"/>
        <v>-9.1456258257895107E-3</v>
      </c>
      <c r="CM29" s="211">
        <f t="shared" si="21"/>
        <v>0.66984517561536716</v>
      </c>
      <c r="CN29" s="211">
        <f t="shared" si="21"/>
        <v>0.47865100426024854</v>
      </c>
      <c r="CO29" s="211">
        <f t="shared" si="21"/>
        <v>0.67189544759537045</v>
      </c>
      <c r="CP29" s="211">
        <f t="shared" si="21"/>
        <v>0.24850890180174198</v>
      </c>
      <c r="CQ29" s="211">
        <f t="shared" si="21"/>
        <v>0.10527789859706814</v>
      </c>
      <c r="CR29" s="211">
        <f t="shared" si="21"/>
        <v>0.66107460940376062</v>
      </c>
      <c r="CS29" s="211">
        <f t="shared" si="21"/>
        <v>0.65797222559312651</v>
      </c>
      <c r="CT29" s="211">
        <f t="shared" si="21"/>
        <v>0.62238206476805313</v>
      </c>
      <c r="CU29" s="211">
        <f t="shared" si="21"/>
        <v>0.30901420572507954</v>
      </c>
      <c r="CV29" s="211">
        <f t="shared" si="21"/>
        <v>0.57898339199821636</v>
      </c>
      <c r="CW29" s="211">
        <f t="shared" si="21"/>
        <v>0.56895909868700922</v>
      </c>
      <c r="CX29" s="211">
        <f t="shared" si="21"/>
        <v>0.36181075282068093</v>
      </c>
      <c r="CY29" s="211">
        <f t="shared" si="21"/>
        <v>0.3162185498570888</v>
      </c>
      <c r="CZ29" s="211">
        <f t="shared" si="21"/>
        <v>0.57632901814025295</v>
      </c>
      <c r="DA29" s="211">
        <f t="shared" si="21"/>
        <v>0.52507350700036581</v>
      </c>
      <c r="DB29" s="211">
        <f t="shared" si="21"/>
        <v>0.32345785842708341</v>
      </c>
      <c r="DC29" s="211">
        <f t="shared" si="21"/>
        <v>0.3879845100344248</v>
      </c>
      <c r="DD29" s="211">
        <f t="shared" si="21"/>
        <v>0.59483548065108238</v>
      </c>
      <c r="DE29" s="211">
        <f t="shared" si="21"/>
        <v>0.50617708353957691</v>
      </c>
      <c r="DF29" s="211">
        <f t="shared" si="21"/>
        <v>0.62135804458515065</v>
      </c>
      <c r="DG29" s="151"/>
      <c r="DH29" s="179">
        <v>1.6835413175853013</v>
      </c>
      <c r="DI29" s="179">
        <v>-0.24547766141732286</v>
      </c>
      <c r="DN29" s="197"/>
      <c r="DO29" s="152">
        <f t="shared" si="2"/>
        <v>10.25</v>
      </c>
      <c r="DP29" s="153">
        <f t="shared" si="3"/>
        <v>11.25</v>
      </c>
      <c r="DQ29" s="153">
        <f t="shared" si="4"/>
        <v>10.25</v>
      </c>
      <c r="DR29" s="153">
        <f t="shared" si="5"/>
        <v>4.75</v>
      </c>
      <c r="DS29" s="154">
        <f t="shared" si="6"/>
        <v>0.45624999999999999</v>
      </c>
      <c r="EH29" s="153" t="str">
        <f t="shared" si="0"/>
        <v/>
      </c>
      <c r="EI29" s="153" t="str">
        <f t="shared" si="1"/>
        <v/>
      </c>
    </row>
    <row r="30" spans="1:139" ht="18" customHeight="1" thickTop="1" thickBot="1">
      <c r="A30" s="242" t="s">
        <v>39</v>
      </c>
      <c r="B30" s="237" t="s">
        <v>33</v>
      </c>
      <c r="C30" s="237">
        <v>39583</v>
      </c>
      <c r="D30" s="238">
        <v>39</v>
      </c>
      <c r="E30" s="253">
        <v>16</v>
      </c>
      <c r="F30" s="247">
        <v>3</v>
      </c>
      <c r="G30" s="247">
        <v>8</v>
      </c>
      <c r="H30" s="247">
        <v>13</v>
      </c>
      <c r="I30" s="247">
        <v>11</v>
      </c>
      <c r="J30" s="247">
        <v>9</v>
      </c>
      <c r="K30" s="247">
        <v>2</v>
      </c>
      <c r="L30" s="247">
        <v>12</v>
      </c>
      <c r="M30" s="247">
        <v>10</v>
      </c>
      <c r="N30" s="247">
        <v>12</v>
      </c>
      <c r="O30" s="247">
        <v>13</v>
      </c>
      <c r="P30" s="247">
        <v>9</v>
      </c>
      <c r="Q30" s="247">
        <v>10</v>
      </c>
      <c r="R30" s="247">
        <v>17</v>
      </c>
      <c r="S30" s="247">
        <v>16</v>
      </c>
      <c r="T30" s="247">
        <v>9</v>
      </c>
      <c r="U30" s="247">
        <v>8</v>
      </c>
      <c r="V30" s="247">
        <v>7</v>
      </c>
      <c r="W30" s="247">
        <v>2</v>
      </c>
      <c r="X30" s="247">
        <v>2</v>
      </c>
      <c r="Y30" s="247">
        <v>11</v>
      </c>
      <c r="Z30" s="247">
        <v>8</v>
      </c>
      <c r="AA30" s="247">
        <v>3</v>
      </c>
      <c r="AB30" s="247">
        <v>11</v>
      </c>
      <c r="AC30" s="247">
        <v>7</v>
      </c>
      <c r="AD30" s="247">
        <v>8</v>
      </c>
      <c r="AE30" s="276">
        <v>11</v>
      </c>
      <c r="AG30" s="247">
        <f>RANKS_CSV!A27</f>
        <v>3</v>
      </c>
      <c r="AI30" s="264">
        <f t="array" ref="AI30">MEDIAN(E30:J30)</f>
        <v>10</v>
      </c>
      <c r="AJ30" s="260">
        <f t="array" ref="AJ30">MEDIAN(L30:S30)</f>
        <v>12</v>
      </c>
      <c r="AK30" s="260">
        <f t="array" ref="AK30">MEDIAN(T30:U30,X30,AA30,AB30)</f>
        <v>8</v>
      </c>
      <c r="AL30" s="260">
        <f t="array" ref="AL30">MEDIAN(V30,Y30,Z30,AC30:AE30)</f>
        <v>8</v>
      </c>
      <c r="AM30" s="260" t="s">
        <v>567</v>
      </c>
      <c r="AN30" s="281" t="s">
        <v>567</v>
      </c>
      <c r="AP30" s="188">
        <v>3</v>
      </c>
      <c r="AQ30" s="139">
        <f t="array" ref="AQ30">(SUMIFS($DH$4:$DH$380,$BJ$4:$BJ$380,$AP20)+AQ20)/(COUNTIFS($BJ$4:$BJ$380,$AP20)+1)</f>
        <v>-1.8091453514485496</v>
      </c>
      <c r="AR30" s="139">
        <f t="shared" si="20"/>
        <v>-3.6000938823441362</v>
      </c>
      <c r="AU30" s="264">
        <v>161.7037402977821</v>
      </c>
      <c r="AV30" s="260">
        <v>68.39313151735179</v>
      </c>
      <c r="AW30" s="260">
        <v>15.94563439847469</v>
      </c>
      <c r="AX30" s="260">
        <v>4.3612489411508388</v>
      </c>
      <c r="AY30" s="260">
        <v>33.639975145380234</v>
      </c>
      <c r="AZ30" s="260">
        <v>103.7818130111629</v>
      </c>
      <c r="BA30" s="260">
        <v>214.78676253849878</v>
      </c>
      <c r="BB30" s="276">
        <v>4</v>
      </c>
      <c r="BC30" s="264">
        <v>19.746961537436626</v>
      </c>
      <c r="BD30" s="260">
        <v>24.977139262300277</v>
      </c>
      <c r="BE30" s="260">
        <v>7.4403962408071553</v>
      </c>
      <c r="BF30" s="260">
        <v>1.9297537967756362</v>
      </c>
      <c r="BG30" s="260">
        <v>25.654122624158141</v>
      </c>
      <c r="BH30" s="260">
        <v>71.63489020518881</v>
      </c>
      <c r="BI30" s="260">
        <v>39.847822937506912</v>
      </c>
      <c r="BJ30" s="269">
        <v>4</v>
      </c>
      <c r="BK30" s="264">
        <v>21.219721440824046</v>
      </c>
      <c r="BL30" s="260">
        <v>35.11258089064232</v>
      </c>
      <c r="BM30" s="260">
        <v>10.577863298329175</v>
      </c>
      <c r="BN30" s="260">
        <v>3.2008021099357893</v>
      </c>
      <c r="BO30" s="260">
        <v>17.869747912572247</v>
      </c>
      <c r="BP30" s="260">
        <v>87.374972228339146</v>
      </c>
      <c r="BQ30" s="260">
        <v>45.840308249166071</v>
      </c>
      <c r="BR30" s="269">
        <v>4</v>
      </c>
      <c r="BS30" s="264">
        <v>19.258901986378202</v>
      </c>
      <c r="BT30" s="260">
        <v>34.14632010090785</v>
      </c>
      <c r="BU30" s="260">
        <v>14.364349104553609</v>
      </c>
      <c r="BV30" s="260">
        <v>2.203364697181307</v>
      </c>
      <c r="BW30" s="260">
        <v>16.406168303990402</v>
      </c>
      <c r="BX30" s="260">
        <v>90.120677626186051</v>
      </c>
      <c r="BY30" s="260">
        <v>45.122039507892971</v>
      </c>
      <c r="BZ30" s="276">
        <v>4</v>
      </c>
      <c r="CA30" s="175"/>
      <c r="CE30" s="151" t="s">
        <v>272</v>
      </c>
      <c r="CF30" s="151">
        <f>RANK(CF29,$CF$29:$DF$29,0)</f>
        <v>22</v>
      </c>
      <c r="CG30" s="151">
        <f t="shared" ref="CG30:DF30" si="22">RANK(CG29,$CF$29:$DF$29,0)</f>
        <v>20</v>
      </c>
      <c r="CH30" s="151">
        <f t="shared" si="22"/>
        <v>24</v>
      </c>
      <c r="CI30" s="151">
        <f t="shared" si="22"/>
        <v>23</v>
      </c>
      <c r="CJ30" s="151">
        <f t="shared" si="22"/>
        <v>16</v>
      </c>
      <c r="CK30" s="151">
        <f t="shared" si="22"/>
        <v>25</v>
      </c>
      <c r="CL30" s="151">
        <f t="shared" si="22"/>
        <v>27</v>
      </c>
      <c r="CM30" s="151">
        <f t="shared" si="22"/>
        <v>2</v>
      </c>
      <c r="CN30" s="151">
        <f t="shared" si="22"/>
        <v>13</v>
      </c>
      <c r="CO30" s="151">
        <f t="shared" si="22"/>
        <v>1</v>
      </c>
      <c r="CP30" s="151">
        <f t="shared" si="22"/>
        <v>21</v>
      </c>
      <c r="CQ30" s="151">
        <f t="shared" si="22"/>
        <v>26</v>
      </c>
      <c r="CR30" s="151">
        <f t="shared" si="22"/>
        <v>3</v>
      </c>
      <c r="CS30" s="151">
        <f t="shared" si="22"/>
        <v>4</v>
      </c>
      <c r="CT30" s="151">
        <f t="shared" si="22"/>
        <v>5</v>
      </c>
      <c r="CU30" s="151">
        <f t="shared" si="22"/>
        <v>19</v>
      </c>
      <c r="CV30" s="151">
        <f t="shared" si="22"/>
        <v>8</v>
      </c>
      <c r="CW30" s="151">
        <f t="shared" si="22"/>
        <v>10</v>
      </c>
      <c r="CX30" s="151">
        <f t="shared" si="22"/>
        <v>15</v>
      </c>
      <c r="CY30" s="151">
        <f t="shared" si="22"/>
        <v>18</v>
      </c>
      <c r="CZ30" s="151">
        <f t="shared" si="22"/>
        <v>9</v>
      </c>
      <c r="DA30" s="151">
        <f t="shared" si="22"/>
        <v>11</v>
      </c>
      <c r="DB30" s="151">
        <f t="shared" si="22"/>
        <v>17</v>
      </c>
      <c r="DC30" s="151">
        <f t="shared" si="22"/>
        <v>14</v>
      </c>
      <c r="DD30" s="151">
        <f t="shared" si="22"/>
        <v>7</v>
      </c>
      <c r="DE30" s="151">
        <f t="shared" si="22"/>
        <v>12</v>
      </c>
      <c r="DF30" s="151">
        <f t="shared" si="22"/>
        <v>6</v>
      </c>
      <c r="DG30" s="151"/>
      <c r="DH30" s="179">
        <v>-0.92476727296587957</v>
      </c>
      <c r="DI30" s="179">
        <v>-0.46914156167978949</v>
      </c>
      <c r="DN30" s="197"/>
      <c r="DO30" s="152">
        <f t="shared" si="2"/>
        <v>9.5</v>
      </c>
      <c r="DP30" s="153">
        <f t="shared" si="3"/>
        <v>9.5</v>
      </c>
      <c r="DQ30" s="153">
        <f t="shared" si="4"/>
        <v>9.25</v>
      </c>
      <c r="DR30" s="153">
        <f t="shared" si="5"/>
        <v>3.75</v>
      </c>
      <c r="DS30" s="154">
        <f t="shared" si="6"/>
        <v>0.4</v>
      </c>
      <c r="EH30" s="153" t="str">
        <f t="shared" si="0"/>
        <v/>
      </c>
      <c r="EI30" s="153" t="str">
        <f t="shared" si="1"/>
        <v/>
      </c>
    </row>
    <row r="31" spans="1:139" ht="18" customHeight="1" thickTop="1" thickBot="1">
      <c r="A31" s="242" t="s">
        <v>335</v>
      </c>
      <c r="B31" s="239" t="s">
        <v>35</v>
      </c>
      <c r="C31" s="240">
        <v>46194</v>
      </c>
      <c r="D31" s="241">
        <v>21</v>
      </c>
      <c r="E31" s="254">
        <v>16</v>
      </c>
      <c r="F31" s="248">
        <v>2</v>
      </c>
      <c r="G31" s="248">
        <v>7</v>
      </c>
      <c r="H31" s="248">
        <v>13</v>
      </c>
      <c r="I31" s="248">
        <v>14</v>
      </c>
      <c r="J31" s="248">
        <v>7</v>
      </c>
      <c r="K31" s="248">
        <v>2</v>
      </c>
      <c r="L31" s="248">
        <v>11</v>
      </c>
      <c r="M31" s="248">
        <v>13</v>
      </c>
      <c r="N31" s="248">
        <v>13</v>
      </c>
      <c r="O31" s="248">
        <v>11</v>
      </c>
      <c r="P31" s="248">
        <v>8</v>
      </c>
      <c r="Q31" s="248">
        <v>10</v>
      </c>
      <c r="R31" s="248">
        <v>5</v>
      </c>
      <c r="S31" s="248">
        <v>10</v>
      </c>
      <c r="T31" s="248">
        <v>2</v>
      </c>
      <c r="U31" s="248">
        <v>9</v>
      </c>
      <c r="V31" s="248">
        <v>9</v>
      </c>
      <c r="W31" s="248">
        <v>10</v>
      </c>
      <c r="X31" s="248">
        <v>1</v>
      </c>
      <c r="Y31" s="248">
        <v>6</v>
      </c>
      <c r="Z31" s="248">
        <v>7</v>
      </c>
      <c r="AA31" s="248">
        <v>1</v>
      </c>
      <c r="AB31" s="248">
        <v>2</v>
      </c>
      <c r="AC31" s="248">
        <v>4</v>
      </c>
      <c r="AD31" s="248">
        <v>9</v>
      </c>
      <c r="AE31" s="277">
        <v>8</v>
      </c>
      <c r="AG31" s="247">
        <f>RANKS_CSV!A28</f>
        <v>1</v>
      </c>
      <c r="AI31" s="264">
        <f t="array" ref="AI31">MEDIAN(E31:J31)</f>
        <v>10</v>
      </c>
      <c r="AJ31" s="260">
        <f t="array" ref="AJ31">MEDIAN(L31:S31)</f>
        <v>10.5</v>
      </c>
      <c r="AK31" s="260">
        <f t="array" ref="AK31">MEDIAN(T31:U31,X31,AA31,AB31)</f>
        <v>2</v>
      </c>
      <c r="AL31" s="260">
        <f t="array" ref="AL31">MEDIAN(V31,Y31,Z31,AC31:AE31)</f>
        <v>7.5</v>
      </c>
      <c r="AM31" s="260" t="s">
        <v>567</v>
      </c>
      <c r="AN31" s="281" t="s">
        <v>567</v>
      </c>
      <c r="AP31" s="188">
        <v>4</v>
      </c>
      <c r="AQ31" s="139">
        <f t="array" ref="AQ31">(SUMIFS($DH$4:$DH$380,$BJ$4:$BJ$380,$AP21)+AQ21)/(COUNTIFS($BJ$4:$BJ$380,$AP21)+1)</f>
        <v>0.76721982241441777</v>
      </c>
      <c r="AR31" s="139">
        <f t="shared" si="20"/>
        <v>-1.0476049581650766</v>
      </c>
      <c r="AU31" s="264">
        <v>203.64848868916874</v>
      </c>
      <c r="AV31" s="260">
        <v>114.74497164783443</v>
      </c>
      <c r="AW31" s="260">
        <v>66.704566268053355</v>
      </c>
      <c r="AX31" s="260">
        <v>59.527272549825518</v>
      </c>
      <c r="AY31" s="260">
        <v>93.213090493150929</v>
      </c>
      <c r="AZ31" s="260">
        <v>167.76202009802958</v>
      </c>
      <c r="BA31" s="260">
        <v>283.17406136446147</v>
      </c>
      <c r="BB31" s="276">
        <v>4</v>
      </c>
      <c r="BC31" s="264">
        <v>20.357118630637189</v>
      </c>
      <c r="BD31" s="260">
        <v>42.417725833105635</v>
      </c>
      <c r="BE31" s="260">
        <v>43.672964249313722</v>
      </c>
      <c r="BF31" s="260">
        <v>47.309082394686676</v>
      </c>
      <c r="BG31" s="260">
        <v>84.633299074238977</v>
      </c>
      <c r="BH31" s="260">
        <v>146.66960323640248</v>
      </c>
      <c r="BI31" s="260">
        <v>108.27615425481378</v>
      </c>
      <c r="BJ31" s="269">
        <v>1</v>
      </c>
      <c r="BK31" s="264">
        <v>4.4992664049799966</v>
      </c>
      <c r="BL31" s="260">
        <v>52.94063050767474</v>
      </c>
      <c r="BM31" s="260">
        <v>64.474294212914614</v>
      </c>
      <c r="BN31" s="260">
        <v>53.983460208689834</v>
      </c>
      <c r="BO31" s="260">
        <v>68.843888564233197</v>
      </c>
      <c r="BP31" s="260">
        <v>177.82339778955421</v>
      </c>
      <c r="BQ31" s="260">
        <v>132.86974542784111</v>
      </c>
      <c r="BR31" s="269">
        <v>1</v>
      </c>
      <c r="BS31" s="264">
        <v>3.8307766742069984</v>
      </c>
      <c r="BT31" s="260">
        <v>47.798529390525992</v>
      </c>
      <c r="BU31" s="260">
        <v>79.859661288517316</v>
      </c>
      <c r="BV31" s="260">
        <v>48.509789348054817</v>
      </c>
      <c r="BW31" s="260">
        <v>60.111868882100843</v>
      </c>
      <c r="BX31" s="260">
        <v>179.44857287927579</v>
      </c>
      <c r="BY31" s="260">
        <v>139.8393358715964</v>
      </c>
      <c r="BZ31" s="276">
        <v>1</v>
      </c>
      <c r="CA31" s="175"/>
      <c r="CE31" s="212" t="s">
        <v>393</v>
      </c>
      <c r="CF31" s="213">
        <f t="array" ref="CF31">ROUND(SUM((E4:E383-$AJ$4:$AJ$383)^2/$AJ$4:$AJ$383),0)</f>
        <v>741</v>
      </c>
      <c r="CG31" s="213">
        <f t="array" ref="CG31">ROUND(SUM((F4:F383-$AJ$4:$AJ$383)^2/$AJ$4:$AJ$383),0)</f>
        <v>476</v>
      </c>
      <c r="CH31" s="213">
        <f t="array" ref="CH31">ROUND(SUM((G4:G383-$AJ$4:$AJ$383)^2/$AJ$4:$AJ$383),0)</f>
        <v>490</v>
      </c>
      <c r="CI31" s="213">
        <f t="array" ref="CI31">ROUND(SUM((H4:H383-$AJ$4:$AJ$383)^2/$AJ$4:$AJ$383),0)</f>
        <v>756</v>
      </c>
      <c r="CJ31" s="213">
        <f t="array" ref="CJ31">ROUND(SUM((I4:I383-$AJ$4:$AJ$383)^2/$AJ$4:$AJ$383),0)</f>
        <v>605</v>
      </c>
      <c r="CK31" s="213">
        <f t="array" ref="CK31">ROUND(SUM((J4:J383-$AJ$4:$AJ$383)^2/$AJ$4:$AJ$383),0)</f>
        <v>834</v>
      </c>
      <c r="CL31" s="213">
        <f t="array" ref="CL31">ROUND(SUM((K4:K383-$AJ$4:$AJ$383)^2/$AJ$4:$AJ$383),0)</f>
        <v>1893</v>
      </c>
      <c r="CM31" s="213">
        <f t="array" ref="CM31">ROUND(SUM((L4:L383-$AJ$4:$AJ$383)^2/$AJ$4:$AJ$383),0)</f>
        <v>238</v>
      </c>
      <c r="CN31" s="213">
        <f t="array" ref="CN31">ROUND(SUM((M4:M383-$AJ$4:$AJ$383)^2/$AJ$4:$AJ$383),0)</f>
        <v>458</v>
      </c>
      <c r="CO31" s="213">
        <f t="array" ref="CO31">ROUND(SUM((N4:N383-$AJ$4:$AJ$383)^2/$AJ$4:$AJ$383),0)</f>
        <v>270</v>
      </c>
      <c r="CP31" s="213">
        <f t="array" ref="CP31">ROUND(SUM((O4:O383-$AJ$4:$AJ$383)^2/$AJ$4:$AJ$383),0)</f>
        <v>744</v>
      </c>
      <c r="CQ31" s="213">
        <f t="array" ref="CQ31">ROUND(SUM((P4:P383-$AJ$4:$AJ$383)^2/$AJ$4:$AJ$383),0)</f>
        <v>640</v>
      </c>
      <c r="CR31" s="213">
        <f t="array" ref="CR31">ROUND(SUM((Q4:Q383-$AJ$4:$AJ$383)^2/$AJ$4:$AJ$383),0)</f>
        <v>189</v>
      </c>
      <c r="CS31" s="213">
        <f t="array" ref="CS31">ROUND(SUM((R4:R383-$AJ$4:$AJ$383)^2/$AJ$4:$AJ$383),0)</f>
        <v>342</v>
      </c>
      <c r="CT31" s="213">
        <f t="array" ref="CT31">ROUND(SUM((S4:S383-$AJ$4:$AJ$383)^2/$AJ$4:$AJ$383),0)</f>
        <v>358</v>
      </c>
      <c r="CU31" s="213">
        <f t="array" ref="CU31">ROUND(SUM((T4:T383-$AJ$4:$AJ$383)^2/$AJ$4:$AJ$383),0)</f>
        <v>818</v>
      </c>
      <c r="CV31" s="213">
        <f t="array" ref="CV31">ROUND(SUM((U4:U383-$AJ$4:$AJ$383)^2/$AJ$4:$AJ$383),0)</f>
        <v>358</v>
      </c>
      <c r="CW31" s="213">
        <f t="array" ref="CW31">ROUND(SUM((V4:V383-$AJ$4:$AJ$383)^2/$AJ$4:$AJ$383),0)</f>
        <v>441</v>
      </c>
      <c r="CX31" s="213">
        <f t="array" ref="CX31">ROUND(SUM((W4:W383-$AJ$4:$AJ$383)^2/$AJ$4:$AJ$383),0)</f>
        <v>1083</v>
      </c>
      <c r="CY31" s="213">
        <f t="array" ref="CY31">ROUND(SUM((X4:X383-$AJ$4:$AJ$383)^2/$AJ$4:$AJ$383),0)</f>
        <v>938</v>
      </c>
      <c r="CZ31" s="213">
        <f t="array" ref="CZ31">ROUND(SUM((Y4:Y383-$AJ$4:$AJ$383)^2/$AJ$4:$AJ$383),0)</f>
        <v>358</v>
      </c>
      <c r="DA31" s="213">
        <f t="array" ref="DA31">ROUND(SUM((Z4:Z383-$AJ$4:$AJ$383)^2/$AJ$4:$AJ$383),0)</f>
        <v>368</v>
      </c>
      <c r="DB31" s="213">
        <f t="array" ref="DB31">ROUND(SUM((AA4:AA383-$AJ$4:$AJ$383)^2/$AJ$4:$AJ$383),0)</f>
        <v>879</v>
      </c>
      <c r="DC31" s="213">
        <f t="array" ref="DC31">ROUND(SUM((AB4:AB383-$AJ$4:$AJ$383)^2/$AJ$4:$AJ$383),0)</f>
        <v>686</v>
      </c>
      <c r="DD31" s="213">
        <f t="array" ref="DD31">ROUND(SUM((AC4:AC383-$AJ$4:$AJ$383)^2/$AJ$4:$AJ$383),0)</f>
        <v>391</v>
      </c>
      <c r="DE31" s="213">
        <f t="array" ref="DE31">ROUND(SUM((AD4:AD383-$AJ$4:$AJ$383)^2/$AJ$4:$AJ$383),0)</f>
        <v>391</v>
      </c>
      <c r="DF31" s="213">
        <f t="array" ref="DF31">ROUND(SUM((AE4:AE383-$AJ$4:$AJ$383)^2/$AJ$4:$AJ$383),0)</f>
        <v>251</v>
      </c>
      <c r="DG31" s="151"/>
      <c r="DH31" s="179">
        <v>-4.6604182729658792</v>
      </c>
      <c r="DI31" s="179">
        <v>3.9029399383202104</v>
      </c>
      <c r="DN31" s="197"/>
      <c r="DO31" s="152">
        <f t="shared" si="2"/>
        <v>5.25</v>
      </c>
      <c r="DP31" s="153">
        <f t="shared" si="3"/>
        <v>7.5</v>
      </c>
      <c r="DQ31" s="153">
        <f t="shared" si="4"/>
        <v>9.25</v>
      </c>
      <c r="DR31" s="153">
        <f t="shared" si="5"/>
        <v>3</v>
      </c>
      <c r="DS31" s="154">
        <f t="shared" si="6"/>
        <v>0.3125</v>
      </c>
      <c r="EH31" s="153" t="str">
        <f t="shared" si="0"/>
        <v/>
      </c>
      <c r="EI31" s="153" t="str">
        <f t="shared" si="1"/>
        <v/>
      </c>
    </row>
    <row r="32" spans="1:139" ht="18" customHeight="1" thickTop="1" thickBot="1">
      <c r="A32" s="242" t="s">
        <v>329</v>
      </c>
      <c r="B32" s="236" t="s">
        <v>33</v>
      </c>
      <c r="C32" s="237">
        <v>45161</v>
      </c>
      <c r="D32" s="238">
        <v>24</v>
      </c>
      <c r="E32" s="253">
        <v>14</v>
      </c>
      <c r="F32" s="247">
        <v>10</v>
      </c>
      <c r="G32" s="247">
        <v>9</v>
      </c>
      <c r="H32" s="247">
        <v>15</v>
      </c>
      <c r="I32" s="247">
        <v>10</v>
      </c>
      <c r="J32" s="247">
        <v>11</v>
      </c>
      <c r="K32" s="247">
        <v>2</v>
      </c>
      <c r="L32" s="247">
        <v>14</v>
      </c>
      <c r="M32" s="247">
        <v>15</v>
      </c>
      <c r="N32" s="247">
        <v>13</v>
      </c>
      <c r="O32" s="247">
        <v>8</v>
      </c>
      <c r="P32" s="247">
        <v>8</v>
      </c>
      <c r="Q32" s="247">
        <v>14</v>
      </c>
      <c r="R32" s="247">
        <v>16</v>
      </c>
      <c r="S32" s="247">
        <v>16</v>
      </c>
      <c r="T32" s="247">
        <v>11</v>
      </c>
      <c r="U32" s="247">
        <v>10</v>
      </c>
      <c r="V32" s="247">
        <v>12</v>
      </c>
      <c r="W32" s="247">
        <v>5</v>
      </c>
      <c r="X32" s="247">
        <v>9</v>
      </c>
      <c r="Y32" s="247">
        <v>12</v>
      </c>
      <c r="Z32" s="247">
        <v>11</v>
      </c>
      <c r="AA32" s="247">
        <v>9</v>
      </c>
      <c r="AB32" s="247">
        <v>12</v>
      </c>
      <c r="AC32" s="247">
        <v>12</v>
      </c>
      <c r="AD32" s="247">
        <v>8</v>
      </c>
      <c r="AE32" s="276">
        <v>12</v>
      </c>
      <c r="AG32" s="247">
        <f>RANKS_CSV!A29</f>
        <v>6</v>
      </c>
      <c r="AI32" s="264">
        <f t="array" ref="AI32">MEDIAN(E32:J32)</f>
        <v>10.5</v>
      </c>
      <c r="AJ32" s="260">
        <f t="array" ref="AJ32">MEDIAN(L32:S32)</f>
        <v>14</v>
      </c>
      <c r="AK32" s="260">
        <f t="array" ref="AK32">MEDIAN(T32:U32,X32,AA32,AB32)</f>
        <v>10</v>
      </c>
      <c r="AL32" s="260">
        <f t="array" ref="AL32">MEDIAN(V32,Y32,Z32,AC32:AE32)</f>
        <v>12</v>
      </c>
      <c r="AM32" s="260" t="s">
        <v>567</v>
      </c>
      <c r="AN32" s="281" t="s">
        <v>567</v>
      </c>
      <c r="AP32" s="188">
        <v>5</v>
      </c>
      <c r="AQ32" s="139">
        <f t="array" ref="AQ32">(SUMIFS($DH$4:$DH$380,$BJ$4:$BJ$380,$AP22)+AQ22)/(COUNTIFS($BJ$4:$BJ$380,$AP22)+1)</f>
        <v>3.0810980829597319</v>
      </c>
      <c r="AR32" s="139">
        <f t="shared" si="20"/>
        <v>0.89949349840260728</v>
      </c>
      <c r="AU32" s="264">
        <v>220.33004443040684</v>
      </c>
      <c r="AV32" s="260">
        <v>107.11019467061593</v>
      </c>
      <c r="AW32" s="260">
        <v>34.753456572378269</v>
      </c>
      <c r="AX32" s="260">
        <v>3.2598301356938499</v>
      </c>
      <c r="AY32" s="260">
        <v>12.629315360562673</v>
      </c>
      <c r="AZ32" s="260">
        <v>62.861912246984751</v>
      </c>
      <c r="BA32" s="260">
        <v>153.95762079496006</v>
      </c>
      <c r="BB32" s="276">
        <v>4</v>
      </c>
      <c r="BC32" s="264">
        <v>66.775063962418301</v>
      </c>
      <c r="BD32" s="260">
        <v>67.510164652809181</v>
      </c>
      <c r="BE32" s="260">
        <v>30.964070847204091</v>
      </c>
      <c r="BF32" s="260">
        <v>6.2680888879969245</v>
      </c>
      <c r="BG32" s="260">
        <v>8.0165063698664643</v>
      </c>
      <c r="BH32" s="260">
        <v>32.711439941399561</v>
      </c>
      <c r="BI32" s="260">
        <v>12.947761436012714</v>
      </c>
      <c r="BJ32" s="269">
        <v>4</v>
      </c>
      <c r="BK32" s="264">
        <v>71.181118474621869</v>
      </c>
      <c r="BL32" s="260">
        <v>81.140296694853845</v>
      </c>
      <c r="BM32" s="260">
        <v>23.771978595490406</v>
      </c>
      <c r="BN32" s="260">
        <v>4.2977375890902492</v>
      </c>
      <c r="BO32" s="260">
        <v>7.2267813694757947</v>
      </c>
      <c r="BP32" s="260">
        <v>38.446817455468256</v>
      </c>
      <c r="BQ32" s="260">
        <v>10.544748712675903</v>
      </c>
      <c r="BR32" s="269">
        <v>4</v>
      </c>
      <c r="BS32" s="264">
        <v>67.086918850498407</v>
      </c>
      <c r="BT32" s="260">
        <v>81.907093074037974</v>
      </c>
      <c r="BU32" s="260">
        <v>20.156913949896648</v>
      </c>
      <c r="BV32" s="260">
        <v>5.8022305146873103</v>
      </c>
      <c r="BW32" s="260">
        <v>9.9432705887690602</v>
      </c>
      <c r="BX32" s="260">
        <v>40.954587929042169</v>
      </c>
      <c r="BY32" s="260">
        <v>8.558057132233774</v>
      </c>
      <c r="BZ32" s="276">
        <v>4</v>
      </c>
      <c r="CA32" s="175"/>
      <c r="CE32" s="151" t="s">
        <v>394</v>
      </c>
      <c r="CF32" s="151">
        <f t="shared" ref="CF32:DF32" si="23">RANK(CF31,$CF$31:$DF$31,1)</f>
        <v>19</v>
      </c>
      <c r="CG32" s="151">
        <f t="shared" si="23"/>
        <v>14</v>
      </c>
      <c r="CH32" s="151">
        <f t="shared" si="23"/>
        <v>15</v>
      </c>
      <c r="CI32" s="151">
        <f t="shared" si="23"/>
        <v>21</v>
      </c>
      <c r="CJ32" s="151">
        <f t="shared" si="23"/>
        <v>16</v>
      </c>
      <c r="CK32" s="151">
        <f t="shared" si="23"/>
        <v>23</v>
      </c>
      <c r="CL32" s="151">
        <f t="shared" si="23"/>
        <v>27</v>
      </c>
      <c r="CM32" s="151">
        <f t="shared" si="23"/>
        <v>2</v>
      </c>
      <c r="CN32" s="151">
        <f t="shared" si="23"/>
        <v>13</v>
      </c>
      <c r="CO32" s="151">
        <f t="shared" si="23"/>
        <v>4</v>
      </c>
      <c r="CP32" s="151">
        <f t="shared" si="23"/>
        <v>20</v>
      </c>
      <c r="CQ32" s="151">
        <f t="shared" si="23"/>
        <v>17</v>
      </c>
      <c r="CR32" s="151">
        <f t="shared" si="23"/>
        <v>1</v>
      </c>
      <c r="CS32" s="151">
        <f t="shared" si="23"/>
        <v>5</v>
      </c>
      <c r="CT32" s="151">
        <f t="shared" si="23"/>
        <v>6</v>
      </c>
      <c r="CU32" s="151">
        <f t="shared" si="23"/>
        <v>22</v>
      </c>
      <c r="CV32" s="151">
        <f t="shared" si="23"/>
        <v>6</v>
      </c>
      <c r="CW32" s="151">
        <f t="shared" si="23"/>
        <v>12</v>
      </c>
      <c r="CX32" s="151">
        <f t="shared" si="23"/>
        <v>26</v>
      </c>
      <c r="CY32" s="151">
        <f t="shared" si="23"/>
        <v>25</v>
      </c>
      <c r="CZ32" s="151">
        <f t="shared" si="23"/>
        <v>6</v>
      </c>
      <c r="DA32" s="151">
        <f t="shared" si="23"/>
        <v>9</v>
      </c>
      <c r="DB32" s="151">
        <f t="shared" si="23"/>
        <v>24</v>
      </c>
      <c r="DC32" s="151">
        <f t="shared" si="23"/>
        <v>18</v>
      </c>
      <c r="DD32" s="151">
        <f t="shared" si="23"/>
        <v>10</v>
      </c>
      <c r="DE32" s="151">
        <f t="shared" si="23"/>
        <v>10</v>
      </c>
      <c r="DF32" s="151">
        <f t="shared" si="23"/>
        <v>3</v>
      </c>
      <c r="DG32" s="151"/>
      <c r="DH32" s="179">
        <v>2.7137411089238843</v>
      </c>
      <c r="DI32" s="179">
        <v>-1.7635211417322836</v>
      </c>
      <c r="DN32" s="197"/>
      <c r="DO32" s="152">
        <f t="shared" si="2"/>
        <v>12.75</v>
      </c>
      <c r="DP32" s="153">
        <f t="shared" si="3"/>
        <v>11.75</v>
      </c>
      <c r="DQ32" s="153">
        <f t="shared" si="4"/>
        <v>10.25</v>
      </c>
      <c r="DR32" s="153">
        <f t="shared" si="5"/>
        <v>7.5</v>
      </c>
      <c r="DS32" s="154">
        <f t="shared" si="6"/>
        <v>0.52812499999999996</v>
      </c>
      <c r="EH32" s="153" t="str">
        <f t="shared" si="0"/>
        <v/>
      </c>
      <c r="EI32" s="153" t="str">
        <f t="shared" si="1"/>
        <v/>
      </c>
    </row>
    <row r="33" spans="1:139" ht="18" customHeight="1" thickTop="1" thickBot="1">
      <c r="A33" s="242" t="s">
        <v>40</v>
      </c>
      <c r="B33" s="239" t="s">
        <v>35</v>
      </c>
      <c r="C33" s="240">
        <v>45664</v>
      </c>
      <c r="D33" s="241">
        <v>22</v>
      </c>
      <c r="E33" s="254">
        <v>13</v>
      </c>
      <c r="F33" s="248">
        <v>7</v>
      </c>
      <c r="G33" s="248">
        <v>4</v>
      </c>
      <c r="H33" s="248">
        <v>14</v>
      </c>
      <c r="I33" s="248">
        <v>9</v>
      </c>
      <c r="J33" s="248">
        <v>8</v>
      </c>
      <c r="K33" s="248">
        <v>1</v>
      </c>
      <c r="L33" s="248">
        <v>11</v>
      </c>
      <c r="M33" s="248">
        <v>13</v>
      </c>
      <c r="N33" s="248">
        <v>11</v>
      </c>
      <c r="O33" s="248">
        <v>19</v>
      </c>
      <c r="P33" s="248">
        <v>10</v>
      </c>
      <c r="Q33" s="248">
        <v>7</v>
      </c>
      <c r="R33" s="248">
        <v>5</v>
      </c>
      <c r="S33" s="248">
        <v>4</v>
      </c>
      <c r="T33" s="248">
        <v>2</v>
      </c>
      <c r="U33" s="248">
        <v>10</v>
      </c>
      <c r="V33" s="248">
        <v>7</v>
      </c>
      <c r="W33" s="248">
        <v>8</v>
      </c>
      <c r="X33" s="248">
        <v>2</v>
      </c>
      <c r="Y33" s="248">
        <v>8</v>
      </c>
      <c r="Z33" s="248">
        <v>10</v>
      </c>
      <c r="AA33" s="248">
        <v>6</v>
      </c>
      <c r="AB33" s="248">
        <v>3</v>
      </c>
      <c r="AC33" s="248">
        <v>6</v>
      </c>
      <c r="AD33" s="248">
        <v>9</v>
      </c>
      <c r="AE33" s="277">
        <v>9</v>
      </c>
      <c r="AG33" s="247">
        <f>RANKS_CSV!A30</f>
        <v>1</v>
      </c>
      <c r="AI33" s="264">
        <f t="array" ref="AI33">MEDIAN(E33:J33)</f>
        <v>8.5</v>
      </c>
      <c r="AJ33" s="260">
        <f t="array" ref="AJ33">MEDIAN(L33:S33)</f>
        <v>10.5</v>
      </c>
      <c r="AK33" s="260">
        <f t="array" ref="AK33">MEDIAN(T33:U33,X33,AA33,AB33)</f>
        <v>3</v>
      </c>
      <c r="AL33" s="260">
        <f t="array" ref="AL33">MEDIAN(V33,Y33,Z33,AC33:AE33)</f>
        <v>8.5</v>
      </c>
      <c r="AM33" s="260" t="s">
        <v>567</v>
      </c>
      <c r="AN33" s="281" t="s">
        <v>567</v>
      </c>
      <c r="AP33" s="198">
        <v>6</v>
      </c>
      <c r="AQ33" s="139">
        <f t="array" ref="AQ33">(SUMIFS($DH$4:$DH$380,$BJ$4:$BJ$380,$AP23)+AQ23)/(COUNTIFS($BJ$4:$BJ$380,$AP23)+1)</f>
        <v>8.3737199542233327</v>
      </c>
      <c r="AR33" s="139">
        <f t="shared" si="20"/>
        <v>0.88501284627086485</v>
      </c>
      <c r="AU33" s="264">
        <v>202.88559723524705</v>
      </c>
      <c r="AV33" s="260">
        <v>112.96041964107508</v>
      </c>
      <c r="AW33" s="260">
        <v>63.898353708456312</v>
      </c>
      <c r="AX33" s="260">
        <v>55.699399437390788</v>
      </c>
      <c r="AY33" s="260">
        <v>88.363556827878512</v>
      </c>
      <c r="AZ33" s="260">
        <v>161.8908258799195</v>
      </c>
      <c r="BA33" s="260">
        <v>276.28120659351367</v>
      </c>
      <c r="BB33" s="276">
        <v>4</v>
      </c>
      <c r="BC33" s="264">
        <v>19.632128324822126</v>
      </c>
      <c r="BD33" s="260">
        <v>41.233717570884693</v>
      </c>
      <c r="BE33" s="260">
        <v>41.303169216402885</v>
      </c>
      <c r="BF33" s="260">
        <v>43.884116960886558</v>
      </c>
      <c r="BG33" s="260">
        <v>79.954653987580599</v>
      </c>
      <c r="BH33" s="260">
        <v>140.73507818475059</v>
      </c>
      <c r="BI33" s="260">
        <v>103.01550619758933</v>
      </c>
      <c r="BJ33" s="269">
        <v>1</v>
      </c>
      <c r="BK33" s="264">
        <v>4.1653477659422196</v>
      </c>
      <c r="BL33" s="260">
        <v>51.919212969000412</v>
      </c>
      <c r="BM33" s="260">
        <v>61.352685154666595</v>
      </c>
      <c r="BN33" s="260">
        <v>50.324589228413096</v>
      </c>
      <c r="BO33" s="260">
        <v>64.617286938527243</v>
      </c>
      <c r="BP33" s="260">
        <v>171.18513950879174</v>
      </c>
      <c r="BQ33" s="260">
        <v>126.93684265172085</v>
      </c>
      <c r="BR33" s="269">
        <v>1</v>
      </c>
      <c r="BS33" s="264">
        <v>3.3755559388634997</v>
      </c>
      <c r="BT33" s="260">
        <v>46.920729543040942</v>
      </c>
      <c r="BU33" s="260">
        <v>76.214603307300962</v>
      </c>
      <c r="BV33" s="260">
        <v>45.035868922871671</v>
      </c>
      <c r="BW33" s="260">
        <v>56.191240384384393</v>
      </c>
      <c r="BX33" s="260">
        <v>172.81502247708949</v>
      </c>
      <c r="BY33" s="260">
        <v>133.73453152943765</v>
      </c>
      <c r="BZ33" s="276">
        <v>1</v>
      </c>
      <c r="CA33" s="175"/>
      <c r="CE33" s="214" t="s">
        <v>265</v>
      </c>
      <c r="CF33" s="215">
        <f>(CF20-$CC$21)/$CC$23</f>
        <v>0.66637471688642391</v>
      </c>
      <c r="CG33" s="215">
        <f t="shared" ref="CG33:DF33" si="24">(CG20-$CC$21)/$CC$23</f>
        <v>-0.39466883482386866</v>
      </c>
      <c r="CH33" s="215">
        <f t="shared" si="24"/>
        <v>-9.2570438346214007E-2</v>
      </c>
      <c r="CI33" s="215">
        <f t="shared" si="24"/>
        <v>0.7261778688422047</v>
      </c>
      <c r="CJ33" s="215">
        <f t="shared" si="24"/>
        <v>0.86181388358727407</v>
      </c>
      <c r="CK33" s="215">
        <f t="shared" si="24"/>
        <v>1.1622682071588952E-2</v>
      </c>
      <c r="CL33" s="215">
        <f t="shared" si="24"/>
        <v>-1.1770420289670189</v>
      </c>
      <c r="CM33" s="215">
        <f t="shared" si="24"/>
        <v>9.053818155962931E-2</v>
      </c>
      <c r="CN33" s="215">
        <f t="shared" si="24"/>
        <v>0.29769136771573529</v>
      </c>
      <c r="CO33" s="215">
        <f t="shared" si="24"/>
        <v>5.108043181560934E-2</v>
      </c>
      <c r="CP33" s="215">
        <f t="shared" si="24"/>
        <v>0.55355021371211643</v>
      </c>
      <c r="CQ33" s="215">
        <f t="shared" si="24"/>
        <v>-0.34164748360534153</v>
      </c>
      <c r="CR33" s="215">
        <f t="shared" si="24"/>
        <v>0.19596435665693346</v>
      </c>
      <c r="CS33" s="215">
        <f t="shared" si="24"/>
        <v>0.35502841031251453</v>
      </c>
      <c r="CT33" s="215">
        <f t="shared" si="24"/>
        <v>0.49128095239733449</v>
      </c>
      <c r="CU33" s="215">
        <f t="shared" si="24"/>
        <v>-0.30712195257932379</v>
      </c>
      <c r="CV33" s="215">
        <f t="shared" si="24"/>
        <v>0.19226519261843156</v>
      </c>
      <c r="CW33" s="215">
        <f t="shared" si="24"/>
        <v>-3.8316032448186495E-2</v>
      </c>
      <c r="CX33" s="215">
        <f t="shared" si="24"/>
        <v>-0.52228999415218413</v>
      </c>
      <c r="CY33" s="215">
        <f t="shared" si="24"/>
        <v>-0.56667996261420672</v>
      </c>
      <c r="CZ33" s="215">
        <f t="shared" si="24"/>
        <v>0.18301728252217686</v>
      </c>
      <c r="DA33" s="215">
        <f t="shared" si="24"/>
        <v>1.4705318770340663E-2</v>
      </c>
      <c r="DB33" s="215">
        <f t="shared" si="24"/>
        <v>-0.64189629806374526</v>
      </c>
      <c r="DC33" s="215">
        <f t="shared" si="24"/>
        <v>-0.27567905825205774</v>
      </c>
      <c r="DD33" s="215">
        <f t="shared" si="24"/>
        <v>-0.19491397674476643</v>
      </c>
      <c r="DE33" s="215">
        <f t="shared" si="24"/>
        <v>-0.20477841418077175</v>
      </c>
      <c r="DF33" s="215">
        <f t="shared" si="24"/>
        <v>6.6493615309367052E-2</v>
      </c>
      <c r="DG33" s="151"/>
      <c r="DH33" s="179">
        <v>-4.4314505091863516</v>
      </c>
      <c r="DI33" s="179">
        <v>3.7776032782152233</v>
      </c>
      <c r="DN33" s="197"/>
      <c r="DO33" s="151"/>
      <c r="DQ33" s="153">
        <f t="shared" si="4"/>
        <v>10</v>
      </c>
      <c r="EH33" s="153" t="str">
        <f t="shared" si="0"/>
        <v/>
      </c>
      <c r="EI33" s="153" t="str">
        <f t="shared" si="1"/>
        <v/>
      </c>
    </row>
    <row r="34" spans="1:139" ht="18" customHeight="1" thickTop="1" thickBot="1">
      <c r="A34" s="242" t="s">
        <v>41</v>
      </c>
      <c r="B34" s="239" t="s">
        <v>35</v>
      </c>
      <c r="C34" s="240">
        <v>39793</v>
      </c>
      <c r="D34" s="241">
        <v>38</v>
      </c>
      <c r="E34" s="254">
        <v>19</v>
      </c>
      <c r="F34" s="248">
        <v>8</v>
      </c>
      <c r="G34" s="248">
        <v>10</v>
      </c>
      <c r="H34" s="248">
        <v>18</v>
      </c>
      <c r="I34" s="248">
        <v>19</v>
      </c>
      <c r="J34" s="248">
        <v>14</v>
      </c>
      <c r="K34" s="248">
        <v>9</v>
      </c>
      <c r="L34" s="248">
        <v>14</v>
      </c>
      <c r="M34" s="248">
        <v>11</v>
      </c>
      <c r="N34" s="248">
        <v>18</v>
      </c>
      <c r="O34" s="248">
        <v>7</v>
      </c>
      <c r="P34" s="248">
        <v>12</v>
      </c>
      <c r="Q34" s="248">
        <v>16</v>
      </c>
      <c r="R34" s="248">
        <v>17</v>
      </c>
      <c r="S34" s="248">
        <v>14</v>
      </c>
      <c r="T34" s="248">
        <v>11</v>
      </c>
      <c r="U34" s="248">
        <v>17</v>
      </c>
      <c r="V34" s="248">
        <v>9</v>
      </c>
      <c r="W34" s="248">
        <v>17</v>
      </c>
      <c r="X34" s="248">
        <v>12</v>
      </c>
      <c r="Y34" s="248">
        <v>15</v>
      </c>
      <c r="Z34" s="248">
        <v>17</v>
      </c>
      <c r="AA34" s="248">
        <v>16</v>
      </c>
      <c r="AB34" s="248">
        <v>13</v>
      </c>
      <c r="AC34" s="248">
        <v>11</v>
      </c>
      <c r="AD34" s="248">
        <v>13</v>
      </c>
      <c r="AE34" s="277">
        <v>13</v>
      </c>
      <c r="AG34" s="247">
        <f>RANKS_CSV!A31</f>
        <v>5</v>
      </c>
      <c r="AI34" s="264">
        <f t="array" ref="AI34">MEDIAN(E34:J34)</f>
        <v>16</v>
      </c>
      <c r="AJ34" s="260">
        <f t="array" ref="AJ34">MEDIAN(L34:S34)</f>
        <v>14</v>
      </c>
      <c r="AK34" s="260">
        <f t="array" ref="AK34">MEDIAN(T34:U34,X34,AA34,AB34)</f>
        <v>13</v>
      </c>
      <c r="AL34" s="260">
        <f t="array" ref="AL34">MEDIAN(V34,Y34,Z34,AC34:AE34)</f>
        <v>13</v>
      </c>
      <c r="AM34" s="260" t="s">
        <v>567</v>
      </c>
      <c r="AN34" s="281" t="s">
        <v>567</v>
      </c>
      <c r="AP34" s="198">
        <v>7</v>
      </c>
      <c r="AQ34" s="139">
        <f t="array" ref="AQ34">(SUMIFS($DH$4:$DH$380,$BJ$4:$BJ$380,$AP24)+AQ24)/(COUNTIFS($BJ$4:$BJ$380,$AP24)+1)</f>
        <v>5.9653587543920272</v>
      </c>
      <c r="AR34" s="139">
        <f t="shared" si="20"/>
        <v>-0.88575265641337486</v>
      </c>
      <c r="AU34" s="264">
        <v>371.04344739236876</v>
      </c>
      <c r="AV34" s="260">
        <v>223.9917972343581</v>
      </c>
      <c r="AW34" s="260">
        <v>117.80325873790071</v>
      </c>
      <c r="AX34" s="260">
        <v>52.477831902996535</v>
      </c>
      <c r="AY34" s="260">
        <v>28.015516729645604</v>
      </c>
      <c r="AZ34" s="260">
        <v>44.416313217847915</v>
      </c>
      <c r="BA34" s="260">
        <v>101.68022136760348</v>
      </c>
      <c r="BB34" s="276">
        <v>5</v>
      </c>
      <c r="BC34" s="264">
        <v>185.16829736435727</v>
      </c>
      <c r="BD34" s="260">
        <v>182.81380451276888</v>
      </c>
      <c r="BE34" s="260">
        <v>118.15453779337039</v>
      </c>
      <c r="BF34" s="260">
        <v>62.264436524875343</v>
      </c>
      <c r="BG34" s="260">
        <v>29.178394312308857</v>
      </c>
      <c r="BH34" s="260">
        <v>20.960892722471097</v>
      </c>
      <c r="BI34" s="260">
        <v>20.495359836963083</v>
      </c>
      <c r="BJ34" s="269">
        <v>7</v>
      </c>
      <c r="BK34" s="264">
        <v>189.76701290048783</v>
      </c>
      <c r="BL34" s="260">
        <v>202.71599181469452</v>
      </c>
      <c r="BM34" s="260">
        <v>97.826719014415531</v>
      </c>
      <c r="BN34" s="260">
        <v>56.132023636237768</v>
      </c>
      <c r="BO34" s="260">
        <v>38.419925866567937</v>
      </c>
      <c r="BP34" s="260">
        <v>13.486845837784399</v>
      </c>
      <c r="BQ34" s="260">
        <v>8.6353899533128864</v>
      </c>
      <c r="BR34" s="269">
        <v>7</v>
      </c>
      <c r="BS34" s="264">
        <v>182.28313650368349</v>
      </c>
      <c r="BT34" s="260">
        <v>205.33841912468503</v>
      </c>
      <c r="BU34" s="260">
        <v>84.495449250055515</v>
      </c>
      <c r="BV34" s="260">
        <v>60.76129444738676</v>
      </c>
      <c r="BW34" s="260">
        <v>46.41747263578241</v>
      </c>
      <c r="BX34" s="260">
        <v>15.25327850599604</v>
      </c>
      <c r="BY34" s="260">
        <v>6.6210330721228177</v>
      </c>
      <c r="BZ34" s="276">
        <v>7</v>
      </c>
      <c r="CA34" s="175"/>
      <c r="CE34" s="214" t="s">
        <v>263</v>
      </c>
      <c r="CF34" s="216">
        <f>IF(CF24/$CC$20&lt;1,$CC$20/CF24,CF24/$CC$20)</f>
        <v>1.1539514706766898</v>
      </c>
      <c r="CG34" s="216">
        <f t="shared" ref="CG34:DF34" si="25">IF(CG24/$CC$20&lt;1,$CC$20/CG24,CG24/$CC$20)</f>
        <v>3.02584509538258</v>
      </c>
      <c r="CH34" s="216">
        <f t="shared" si="25"/>
        <v>1.930528984663928</v>
      </c>
      <c r="CI34" s="216">
        <f t="shared" si="25"/>
        <v>1.2785613160289084</v>
      </c>
      <c r="CJ34" s="216">
        <f t="shared" si="25"/>
        <v>2.640150772174644</v>
      </c>
      <c r="CK34" s="216">
        <f t="shared" si="25"/>
        <v>1.1465497372088358</v>
      </c>
      <c r="CL34" s="216">
        <f t="shared" si="25"/>
        <v>1.0155070554708148</v>
      </c>
      <c r="CM34" s="216">
        <f t="shared" si="25"/>
        <v>1.5888493697946349</v>
      </c>
      <c r="CN34" s="216">
        <f t="shared" si="25"/>
        <v>1.1213525282859438</v>
      </c>
      <c r="CO34" s="216">
        <f t="shared" si="25"/>
        <v>1.4826112669910818</v>
      </c>
      <c r="CP34" s="216">
        <f t="shared" si="25"/>
        <v>1.0022194688215293</v>
      </c>
      <c r="CQ34" s="216">
        <f t="shared" si="25"/>
        <v>1.6869310312587502</v>
      </c>
      <c r="CR34" s="216">
        <f t="shared" si="25"/>
        <v>2.0294997652049567</v>
      </c>
      <c r="CS34" s="216">
        <f t="shared" si="25"/>
        <v>1.0895377275285965</v>
      </c>
      <c r="CT34" s="216">
        <f t="shared" si="25"/>
        <v>1.2823704485239134</v>
      </c>
      <c r="CU34" s="216">
        <f t="shared" si="25"/>
        <v>1.0991690850888098</v>
      </c>
      <c r="CV34" s="216">
        <f t="shared" si="25"/>
        <v>1.1295840876693817</v>
      </c>
      <c r="CW34" s="216">
        <f t="shared" si="25"/>
        <v>1.0588559117842709</v>
      </c>
      <c r="CX34" s="216">
        <f t="shared" si="25"/>
        <v>1.4023474829510669</v>
      </c>
      <c r="CY34" s="216">
        <f t="shared" si="25"/>
        <v>1.047462737753702</v>
      </c>
      <c r="CZ34" s="216">
        <f t="shared" si="25"/>
        <v>1.1397019014141854</v>
      </c>
      <c r="DA34" s="216">
        <f t="shared" si="25"/>
        <v>1.3214368971479096</v>
      </c>
      <c r="DB34" s="216">
        <f t="shared" si="25"/>
        <v>1.4165864490667726</v>
      </c>
      <c r="DC34" s="216">
        <f t="shared" si="25"/>
        <v>1.0090517721619523</v>
      </c>
      <c r="DD34" s="216">
        <f t="shared" si="25"/>
        <v>1.4203360851709452</v>
      </c>
      <c r="DE34" s="216">
        <f t="shared" si="25"/>
        <v>1.673580706461985</v>
      </c>
      <c r="DF34" s="216">
        <f t="shared" si="25"/>
        <v>1.6080528551760287</v>
      </c>
      <c r="DG34" s="151"/>
      <c r="DH34" s="179">
        <v>8.0549208136482928</v>
      </c>
      <c r="DI34" s="179">
        <v>-2.7894395918635166</v>
      </c>
      <c r="DN34" s="197"/>
      <c r="DO34" s="151"/>
      <c r="DQ34" s="153">
        <f t="shared" si="4"/>
        <v>14</v>
      </c>
      <c r="EH34" s="153" t="str">
        <f t="shared" si="0"/>
        <v/>
      </c>
      <c r="EI34" s="153" t="str">
        <f t="shared" si="1"/>
        <v/>
      </c>
    </row>
    <row r="35" spans="1:139" ht="18" customHeight="1" thickTop="1" thickBot="1">
      <c r="A35" s="242" t="s">
        <v>338</v>
      </c>
      <c r="B35" s="239" t="s">
        <v>35</v>
      </c>
      <c r="C35" s="240">
        <v>46146</v>
      </c>
      <c r="D35" s="241">
        <v>21</v>
      </c>
      <c r="E35" s="254">
        <v>8</v>
      </c>
      <c r="F35" s="248">
        <v>4</v>
      </c>
      <c r="G35" s="248">
        <v>8</v>
      </c>
      <c r="H35" s="248">
        <v>7</v>
      </c>
      <c r="I35" s="248">
        <v>11</v>
      </c>
      <c r="J35" s="248">
        <v>2</v>
      </c>
      <c r="K35" s="248">
        <v>3</v>
      </c>
      <c r="L35" s="248">
        <v>12</v>
      </c>
      <c r="M35" s="248">
        <v>8</v>
      </c>
      <c r="N35" s="248">
        <v>12</v>
      </c>
      <c r="O35" s="248">
        <v>7</v>
      </c>
      <c r="P35" s="248">
        <v>9</v>
      </c>
      <c r="Q35" s="248">
        <v>9</v>
      </c>
      <c r="R35" s="248">
        <v>11</v>
      </c>
      <c r="S35" s="248">
        <v>10</v>
      </c>
      <c r="T35" s="248">
        <v>6</v>
      </c>
      <c r="U35" s="248">
        <v>8</v>
      </c>
      <c r="V35" s="248">
        <v>11</v>
      </c>
      <c r="W35" s="248">
        <v>11</v>
      </c>
      <c r="X35" s="248">
        <v>3</v>
      </c>
      <c r="Y35" s="248">
        <v>7</v>
      </c>
      <c r="Z35" s="248">
        <v>6</v>
      </c>
      <c r="AA35" s="248">
        <v>5</v>
      </c>
      <c r="AB35" s="248">
        <v>3</v>
      </c>
      <c r="AC35" s="248">
        <v>5</v>
      </c>
      <c r="AD35" s="248">
        <v>7</v>
      </c>
      <c r="AE35" s="277">
        <v>8</v>
      </c>
      <c r="AG35" s="247">
        <f>RANKS_CSV!A32</f>
        <v>1</v>
      </c>
      <c r="AI35" s="264">
        <f t="array" ref="AI35">MEDIAN(E35:J35)</f>
        <v>7.5</v>
      </c>
      <c r="AJ35" s="260">
        <f t="array" ref="AJ35">MEDIAN(L35:S35)</f>
        <v>9.5</v>
      </c>
      <c r="AK35" s="260">
        <f t="array" ref="AK35">MEDIAN(T35:U35,X35,AA35,AB35)</f>
        <v>5</v>
      </c>
      <c r="AL35" s="260">
        <f t="array" ref="AL35">MEDIAN(V35,Y35,Z35,AC35:AE35)</f>
        <v>7</v>
      </c>
      <c r="AM35" s="260" t="s">
        <v>567</v>
      </c>
      <c r="AN35" s="281" t="s">
        <v>567</v>
      </c>
      <c r="AU35" s="264">
        <v>177.46255012518577</v>
      </c>
      <c r="AV35" s="260">
        <v>95.433093630015193</v>
      </c>
      <c r="AW35" s="260">
        <v>54.266748796397927</v>
      </c>
      <c r="AX35" s="260">
        <v>53.96351562433388</v>
      </c>
      <c r="AY35" s="260">
        <v>94.523394113823073</v>
      </c>
      <c r="AZ35" s="260">
        <v>175.94638426486551</v>
      </c>
      <c r="BA35" s="260">
        <v>298.23248607746126</v>
      </c>
      <c r="BB35" s="276">
        <v>4</v>
      </c>
      <c r="BC35" s="264">
        <v>12.755484456238813</v>
      </c>
      <c r="BD35" s="260">
        <v>31.109185180503736</v>
      </c>
      <c r="BE35" s="260">
        <v>34.084418471813095</v>
      </c>
      <c r="BF35" s="260">
        <v>42.717400436160453</v>
      </c>
      <c r="BG35" s="260">
        <v>84.72827598631136</v>
      </c>
      <c r="BH35" s="260">
        <v>150.34669794364018</v>
      </c>
      <c r="BI35" s="260">
        <v>109.11203098529781</v>
      </c>
      <c r="BJ35" s="269">
        <v>1</v>
      </c>
      <c r="BK35" s="264">
        <v>1.4246967387968741</v>
      </c>
      <c r="BL35" s="260">
        <v>40.039896933242012</v>
      </c>
      <c r="BM35" s="260">
        <v>53.345441418093586</v>
      </c>
      <c r="BN35" s="260">
        <v>48.95478108609904</v>
      </c>
      <c r="BO35" s="260">
        <v>68.668089369373476</v>
      </c>
      <c r="BP35" s="260">
        <v>180.57141443078581</v>
      </c>
      <c r="BQ35" s="260">
        <v>131.04410579306887</v>
      </c>
      <c r="BR35" s="269">
        <v>1</v>
      </c>
      <c r="BS35" s="264">
        <v>1.2204489370147162</v>
      </c>
      <c r="BT35" s="260">
        <v>35.558813230681935</v>
      </c>
      <c r="BU35" s="260">
        <v>67.978475342171947</v>
      </c>
      <c r="BV35" s="260">
        <v>43.91989689175886</v>
      </c>
      <c r="BW35" s="260">
        <v>60.599369455911201</v>
      </c>
      <c r="BX35" s="260">
        <v>182.66835957118676</v>
      </c>
      <c r="BY35" s="260">
        <v>135.9917600485054</v>
      </c>
      <c r="BZ35" s="276">
        <v>1</v>
      </c>
      <c r="CA35" s="175"/>
      <c r="CE35" s="214" t="s">
        <v>261</v>
      </c>
      <c r="CF35" s="215">
        <f>SQRT(($CC$19/6)*(POWER(CF26,2)+POWER(CF27,2)/4))</f>
        <v>4.5242524010790612</v>
      </c>
      <c r="CG35" s="215">
        <f t="shared" ref="CG35:DF35" si="26">SQRT(($CC$19/6)*(POWER(CG26,2)+POWER(CG27,2)/4))</f>
        <v>2.4967573885470746</v>
      </c>
      <c r="CH35" s="215">
        <f t="shared" si="26"/>
        <v>7.4250781436041766</v>
      </c>
      <c r="CI35" s="215">
        <f t="shared" si="26"/>
        <v>3.8372046873335779</v>
      </c>
      <c r="CJ35" s="215">
        <f t="shared" si="26"/>
        <v>4.8643192726960756</v>
      </c>
      <c r="CK35" s="215">
        <f t="shared" si="26"/>
        <v>4.5885507345529568</v>
      </c>
      <c r="CL35" s="215">
        <f t="shared" si="26"/>
        <v>10.109317527135998</v>
      </c>
      <c r="CM35" s="215">
        <f t="shared" si="26"/>
        <v>3.788979675771964</v>
      </c>
      <c r="CN35" s="215">
        <f t="shared" si="26"/>
        <v>1.3166128669518213</v>
      </c>
      <c r="CO35" s="215">
        <f t="shared" si="26"/>
        <v>4.3611684810666418</v>
      </c>
      <c r="CP35" s="215">
        <f t="shared" si="26"/>
        <v>3.4651469183156278</v>
      </c>
      <c r="CQ35" s="215">
        <f t="shared" si="26"/>
        <v>5.7608272987892803</v>
      </c>
      <c r="CR35" s="215">
        <f t="shared" si="26"/>
        <v>6.4442640401057734</v>
      </c>
      <c r="CS35" s="215">
        <f t="shared" si="26"/>
        <v>2.6836713256434925</v>
      </c>
      <c r="CT35" s="215">
        <f t="shared" si="26"/>
        <v>1.8848437162741913</v>
      </c>
      <c r="CU35" s="215">
        <f t="shared" si="26"/>
        <v>3.5109726456796113</v>
      </c>
      <c r="CV35" s="215">
        <f t="shared" si="26"/>
        <v>3.3215286989954547</v>
      </c>
      <c r="CW35" s="215">
        <f t="shared" si="26"/>
        <v>2.8538906084998867</v>
      </c>
      <c r="CX35" s="215">
        <f t="shared" si="26"/>
        <v>5.945970702146373</v>
      </c>
      <c r="CY35" s="215">
        <f t="shared" si="26"/>
        <v>4.2137617175863822</v>
      </c>
      <c r="CZ35" s="215">
        <f t="shared" si="26"/>
        <v>2.7571135346763631</v>
      </c>
      <c r="DA35" s="215">
        <f t="shared" si="26"/>
        <v>2.3202121175634192</v>
      </c>
      <c r="DB35" s="215">
        <f t="shared" si="26"/>
        <v>4.0777528903184512</v>
      </c>
      <c r="DC35" s="215">
        <f t="shared" si="26"/>
        <v>3.196332330893624</v>
      </c>
      <c r="DD35" s="215">
        <f t="shared" si="26"/>
        <v>3.7011026510335454</v>
      </c>
      <c r="DE35" s="215">
        <f t="shared" si="26"/>
        <v>2.3383306523617438</v>
      </c>
      <c r="DF35" s="215">
        <f t="shared" si="26"/>
        <v>2.2796149793522349</v>
      </c>
      <c r="DG35" s="151"/>
      <c r="DH35" s="179">
        <v>-4.9435578044619426</v>
      </c>
      <c r="DI35" s="179">
        <v>2.9930403280839899</v>
      </c>
      <c r="DN35" s="197"/>
      <c r="DO35" s="151"/>
      <c r="DQ35" s="153">
        <f t="shared" si="4"/>
        <v>7.25</v>
      </c>
      <c r="EH35" s="153" t="str">
        <f t="shared" si="0"/>
        <v/>
      </c>
      <c r="EI35" s="153" t="str">
        <f t="shared" si="1"/>
        <v/>
      </c>
    </row>
    <row r="36" spans="1:139" ht="18" customHeight="1" thickTop="1" thickBot="1">
      <c r="A36" s="242" t="s">
        <v>42</v>
      </c>
      <c r="B36" s="239" t="s">
        <v>29</v>
      </c>
      <c r="C36" s="240">
        <v>39987</v>
      </c>
      <c r="D36" s="241">
        <v>38</v>
      </c>
      <c r="E36" s="254">
        <v>10</v>
      </c>
      <c r="F36" s="248">
        <v>12</v>
      </c>
      <c r="G36" s="248">
        <v>17</v>
      </c>
      <c r="H36" s="248">
        <v>11</v>
      </c>
      <c r="I36" s="248">
        <v>15</v>
      </c>
      <c r="J36" s="248">
        <v>19</v>
      </c>
      <c r="K36" s="248">
        <v>1</v>
      </c>
      <c r="L36" s="248">
        <v>14</v>
      </c>
      <c r="M36" s="248">
        <v>12</v>
      </c>
      <c r="N36" s="248">
        <v>12</v>
      </c>
      <c r="O36" s="248">
        <v>9</v>
      </c>
      <c r="P36" s="248">
        <v>9</v>
      </c>
      <c r="Q36" s="248">
        <v>13</v>
      </c>
      <c r="R36" s="248">
        <v>16</v>
      </c>
      <c r="S36" s="248">
        <v>14</v>
      </c>
      <c r="T36" s="248">
        <v>7</v>
      </c>
      <c r="U36" s="248">
        <v>12</v>
      </c>
      <c r="V36" s="248">
        <v>9</v>
      </c>
      <c r="W36" s="248">
        <v>5</v>
      </c>
      <c r="X36" s="248">
        <v>9</v>
      </c>
      <c r="Y36" s="248">
        <v>10</v>
      </c>
      <c r="Z36" s="248">
        <v>7</v>
      </c>
      <c r="AA36" s="248">
        <v>4</v>
      </c>
      <c r="AB36" s="248">
        <v>13</v>
      </c>
      <c r="AC36" s="248">
        <v>12</v>
      </c>
      <c r="AD36" s="248">
        <v>8</v>
      </c>
      <c r="AE36" s="277">
        <v>14</v>
      </c>
      <c r="AG36" s="247">
        <f>RANKS_CSV!A33</f>
        <v>3</v>
      </c>
      <c r="AI36" s="264">
        <f t="array" ref="AI36">MEDIAN(E36:J36)</f>
        <v>13.5</v>
      </c>
      <c r="AJ36" s="260">
        <f t="array" ref="AJ36">MEDIAN(L36:S36)</f>
        <v>12.5</v>
      </c>
      <c r="AK36" s="260">
        <f t="array" ref="AK36">MEDIAN(T36:U36,X36,AA36,AB36)</f>
        <v>9</v>
      </c>
      <c r="AL36" s="260">
        <f t="array" ref="AL36">MEDIAN(V36,Y36,Z36,AC36:AE36)</f>
        <v>9.5</v>
      </c>
      <c r="AM36" s="260" t="s">
        <v>567</v>
      </c>
      <c r="AN36" s="281" t="s">
        <v>567</v>
      </c>
      <c r="AP36" s="167"/>
      <c r="AQ36" s="184" t="s">
        <v>251</v>
      </c>
      <c r="AR36" s="185"/>
      <c r="AU36" s="264">
        <v>166.98494736746562</v>
      </c>
      <c r="AV36" s="260">
        <v>71.475633808954115</v>
      </c>
      <c r="AW36" s="260">
        <v>16.829431911995844</v>
      </c>
      <c r="AX36" s="260">
        <v>3.0463416765908202</v>
      </c>
      <c r="AY36" s="260">
        <v>30.126363102739049</v>
      </c>
      <c r="AZ36" s="260">
        <v>98.069496190440503</v>
      </c>
      <c r="BA36" s="260">
        <v>206.87574093969522</v>
      </c>
      <c r="BB36" s="276">
        <v>4</v>
      </c>
      <c r="BC36" s="264">
        <v>50.618412921558694</v>
      </c>
      <c r="BD36" s="260">
        <v>45.659782314231428</v>
      </c>
      <c r="BE36" s="260">
        <v>17.097220101814774</v>
      </c>
      <c r="BF36" s="260">
        <v>6.4687253913813008</v>
      </c>
      <c r="BG36" s="260">
        <v>22.419544953273981</v>
      </c>
      <c r="BH36" s="260">
        <v>59.106419691316745</v>
      </c>
      <c r="BI36" s="260">
        <v>31.061727326899934</v>
      </c>
      <c r="BJ36" s="269">
        <v>4</v>
      </c>
      <c r="BK36" s="264">
        <v>62.62525265798913</v>
      </c>
      <c r="BL36" s="260">
        <v>55.470523440388376</v>
      </c>
      <c r="BM36" s="260">
        <v>9.6819184767473505</v>
      </c>
      <c r="BN36" s="260">
        <v>4.5137538698761226</v>
      </c>
      <c r="BO36" s="260">
        <v>19.359595709070948</v>
      </c>
      <c r="BP36" s="260">
        <v>65.662846459658169</v>
      </c>
      <c r="BQ36" s="260">
        <v>25.879334619573932</v>
      </c>
      <c r="BR36" s="269">
        <v>4</v>
      </c>
      <c r="BS36" s="264">
        <v>59.926879313351428</v>
      </c>
      <c r="BT36" s="260">
        <v>57.016757749963482</v>
      </c>
      <c r="BU36" s="260">
        <v>6.5544841682644863</v>
      </c>
      <c r="BV36" s="260">
        <v>6.1934123363269773</v>
      </c>
      <c r="BW36" s="260">
        <v>22.240101037176892</v>
      </c>
      <c r="BX36" s="260">
        <v>69.100356281231711</v>
      </c>
      <c r="BY36" s="260">
        <v>20.487326941780523</v>
      </c>
      <c r="BZ36" s="276">
        <v>4</v>
      </c>
      <c r="CA36" s="175"/>
      <c r="CE36" s="217" t="s">
        <v>239</v>
      </c>
      <c r="CF36" s="215">
        <f>$CQ$45*CF31+$CQ$46*CF29*CF31+$CQ$47*CF29+$CQ$48</f>
        <v>2.0007690179239574</v>
      </c>
      <c r="CG36" s="215">
        <f>$CQ$45*CG31+$CQ$46*CG29*CG31+$CQ$47*CG29+$CQ$48</f>
        <v>-4.5771418392241827</v>
      </c>
      <c r="CH36" s="215">
        <f t="shared" ref="CH36:DF36" si="27">$CQ$45*CH31+$CQ$46*CH29*CH31+$CQ$47*CH29+$CQ$48</f>
        <v>-7.4886393449857138</v>
      </c>
      <c r="CI36" s="215">
        <f t="shared" si="27"/>
        <v>2.8818135272980356</v>
      </c>
      <c r="CJ36" s="215">
        <f t="shared" si="27"/>
        <v>-1.5342830882580216</v>
      </c>
      <c r="CK36" s="215">
        <f t="shared" si="27"/>
        <v>7.9982671466988293</v>
      </c>
      <c r="CL36" s="215">
        <f t="shared" si="27"/>
        <v>79.012202522921754</v>
      </c>
      <c r="CM36" s="215">
        <f t="shared" si="27"/>
        <v>9.9455654064217001</v>
      </c>
      <c r="CN36" s="215">
        <f t="shared" si="27"/>
        <v>-0.68157182066234157</v>
      </c>
      <c r="CO36" s="215">
        <f t="shared" si="27"/>
        <v>9.1936428332474875</v>
      </c>
      <c r="CP36" s="215">
        <f t="shared" si="27"/>
        <v>2.0551132843531832</v>
      </c>
      <c r="CQ36" s="215">
        <f t="shared" si="27"/>
        <v>-1.0998657247745314</v>
      </c>
      <c r="CR36" s="215">
        <f t="shared" si="27"/>
        <v>10.720676017304164</v>
      </c>
      <c r="CS36" s="215">
        <f t="shared" si="27"/>
        <v>6.6897228671477151</v>
      </c>
      <c r="CT36" s="215">
        <f t="shared" si="27"/>
        <v>4.9277531062615409</v>
      </c>
      <c r="CU36" s="215">
        <f t="shared" si="27"/>
        <v>2.8386602423509828</v>
      </c>
      <c r="CV36" s="215">
        <f t="shared" si="27"/>
        <v>3.2691801289947477</v>
      </c>
      <c r="CW36" s="215">
        <f t="shared" si="27"/>
        <v>1.7884138819513282</v>
      </c>
      <c r="CX36" s="215">
        <f t="shared" si="27"/>
        <v>5.4397842670445868</v>
      </c>
      <c r="CY36" s="215">
        <f t="shared" si="27"/>
        <v>5.135105782769088</v>
      </c>
      <c r="CZ36" s="215">
        <f t="shared" si="27"/>
        <v>3.1677375624045254</v>
      </c>
      <c r="DA36" s="215">
        <f t="shared" si="27"/>
        <v>1.1352633183935552</v>
      </c>
      <c r="DB36" s="215">
        <f t="shared" si="27"/>
        <v>3.6966904918834658</v>
      </c>
      <c r="DC36" s="215">
        <f t="shared" si="27"/>
        <v>-0.43994371007232047</v>
      </c>
      <c r="DD36" s="215">
        <f t="shared" si="27"/>
        <v>3.3245303731533653</v>
      </c>
      <c r="DE36" s="215">
        <f t="shared" si="27"/>
        <v>0.32702026325562628</v>
      </c>
      <c r="DF36" s="215">
        <f t="shared" si="27"/>
        <v>7.0525107351722625</v>
      </c>
      <c r="DG36" s="151"/>
      <c r="DH36" s="179">
        <v>1.2705672230971128</v>
      </c>
      <c r="DI36" s="179">
        <v>-3.1127394921259843</v>
      </c>
      <c r="DN36" s="197"/>
      <c r="DO36" s="151"/>
      <c r="DQ36" s="153">
        <f t="shared" si="4"/>
        <v>8.5</v>
      </c>
      <c r="EH36" s="153" t="str">
        <f t="shared" si="0"/>
        <v/>
      </c>
      <c r="EI36" s="153" t="str">
        <f t="shared" si="1"/>
        <v/>
      </c>
    </row>
    <row r="37" spans="1:139" ht="18" customHeight="1" thickTop="1" thickBot="1">
      <c r="A37" s="242" t="s">
        <v>43</v>
      </c>
      <c r="B37" s="239" t="s">
        <v>29</v>
      </c>
      <c r="C37" s="240">
        <v>40102</v>
      </c>
      <c r="D37" s="241">
        <v>37</v>
      </c>
      <c r="E37" s="254">
        <v>8</v>
      </c>
      <c r="F37" s="248">
        <v>8</v>
      </c>
      <c r="G37" s="248">
        <v>12</v>
      </c>
      <c r="H37" s="248">
        <v>10</v>
      </c>
      <c r="I37" s="248">
        <v>13</v>
      </c>
      <c r="J37" s="248">
        <v>10</v>
      </c>
      <c r="K37" s="248">
        <v>12</v>
      </c>
      <c r="L37" s="248">
        <v>11</v>
      </c>
      <c r="M37" s="248">
        <v>11</v>
      </c>
      <c r="N37" s="248">
        <v>9</v>
      </c>
      <c r="O37" s="248">
        <v>11</v>
      </c>
      <c r="P37" s="248">
        <v>10</v>
      </c>
      <c r="Q37" s="248">
        <v>14</v>
      </c>
      <c r="R37" s="248">
        <v>8</v>
      </c>
      <c r="S37" s="248">
        <v>11</v>
      </c>
      <c r="T37" s="248">
        <v>15</v>
      </c>
      <c r="U37" s="248">
        <v>14</v>
      </c>
      <c r="V37" s="248">
        <v>9</v>
      </c>
      <c r="W37" s="248">
        <v>6</v>
      </c>
      <c r="X37" s="248">
        <v>16</v>
      </c>
      <c r="Y37" s="248">
        <v>8</v>
      </c>
      <c r="Z37" s="248">
        <v>9</v>
      </c>
      <c r="AA37" s="248">
        <v>9</v>
      </c>
      <c r="AB37" s="248">
        <v>12</v>
      </c>
      <c r="AC37" s="248">
        <v>10</v>
      </c>
      <c r="AD37" s="248">
        <v>11</v>
      </c>
      <c r="AE37" s="277">
        <v>10</v>
      </c>
      <c r="AG37" s="247">
        <f>RANKS_CSV!A34</f>
        <v>4</v>
      </c>
      <c r="AI37" s="264">
        <f t="array" ref="AI37">MEDIAN(E37:J37)</f>
        <v>10</v>
      </c>
      <c r="AJ37" s="260">
        <f t="array" ref="AJ37">MEDIAN(L37:S37)</f>
        <v>11</v>
      </c>
      <c r="AK37" s="260">
        <f t="array" ref="AK37">MEDIAN(T37:U37,X37,AA37,AB37)</f>
        <v>14</v>
      </c>
      <c r="AL37" s="260">
        <f t="array" ref="AL37">MEDIAN(V37,Y37,Z37,AC37:AE37)</f>
        <v>9.5</v>
      </c>
      <c r="AM37" s="260" t="s">
        <v>567</v>
      </c>
      <c r="AN37" s="281" t="s">
        <v>567</v>
      </c>
      <c r="AP37" s="167"/>
      <c r="AQ37" s="188" t="s">
        <v>238</v>
      </c>
      <c r="AR37" s="188" t="s">
        <v>239</v>
      </c>
      <c r="AU37" s="264">
        <v>131.67598638662224</v>
      </c>
      <c r="AV37" s="260">
        <v>48.989533491703746</v>
      </c>
      <c r="AW37" s="260">
        <v>7.1661922583385156</v>
      </c>
      <c r="AX37" s="260">
        <v>6.2059626865265276</v>
      </c>
      <c r="AY37" s="260">
        <v>46.108844776267794</v>
      </c>
      <c r="AZ37" s="260">
        <v>126.87483852756229</v>
      </c>
      <c r="BA37" s="260">
        <v>248.50394394041001</v>
      </c>
      <c r="BB37" s="276">
        <v>4</v>
      </c>
      <c r="BC37" s="264">
        <v>37.729555416364796</v>
      </c>
      <c r="BD37" s="260">
        <v>30.273560794039877</v>
      </c>
      <c r="BE37" s="260">
        <v>8.9878963741509157</v>
      </c>
      <c r="BF37" s="260">
        <v>9.0474370871334671</v>
      </c>
      <c r="BG37" s="260">
        <v>36.177560130765158</v>
      </c>
      <c r="BH37" s="260">
        <v>82.710991285829436</v>
      </c>
      <c r="BI37" s="260">
        <v>48.265815700580774</v>
      </c>
      <c r="BJ37" s="269">
        <v>3</v>
      </c>
      <c r="BK37" s="264">
        <v>53.527706389818974</v>
      </c>
      <c r="BL37" s="260">
        <v>37.438116572792332</v>
      </c>
      <c r="BM37" s="260">
        <v>2.9890135625053458</v>
      </c>
      <c r="BN37" s="260">
        <v>7.5844615444122683</v>
      </c>
      <c r="BO37" s="260">
        <v>30.811322874628136</v>
      </c>
      <c r="BP37" s="260">
        <v>91.216373524057872</v>
      </c>
      <c r="BQ37" s="260">
        <v>42.789226264522533</v>
      </c>
      <c r="BR37" s="269">
        <v>3</v>
      </c>
      <c r="BS37" s="264">
        <v>51.924103024485284</v>
      </c>
      <c r="BT37" s="260">
        <v>39.159524375178307</v>
      </c>
      <c r="BU37" s="260">
        <v>1.2367847031926622</v>
      </c>
      <c r="BV37" s="260">
        <v>8.9884247597052127</v>
      </c>
      <c r="BW37" s="260">
        <v>33.159643494502966</v>
      </c>
      <c r="BX37" s="260">
        <v>95.206643068918552</v>
      </c>
      <c r="BY37" s="260">
        <v>35.691804818728578</v>
      </c>
      <c r="BZ37" s="276">
        <v>3</v>
      </c>
      <c r="CA37" s="175"/>
      <c r="CE37" s="151" t="s">
        <v>272</v>
      </c>
      <c r="CF37" s="151">
        <f>AVERAGE(CF30,CF32)</f>
        <v>20.5</v>
      </c>
      <c r="CG37" s="151">
        <f t="shared" ref="CG37:DF37" si="28">AVERAGE(CG30,CG32)</f>
        <v>17</v>
      </c>
      <c r="CH37" s="151">
        <f t="shared" si="28"/>
        <v>19.5</v>
      </c>
      <c r="CI37" s="151">
        <f t="shared" si="28"/>
        <v>22</v>
      </c>
      <c r="CJ37" s="151">
        <f t="shared" si="28"/>
        <v>16</v>
      </c>
      <c r="CK37" s="151">
        <f t="shared" si="28"/>
        <v>24</v>
      </c>
      <c r="CL37" s="151">
        <f t="shared" si="28"/>
        <v>27</v>
      </c>
      <c r="CM37" s="151">
        <f t="shared" si="28"/>
        <v>2</v>
      </c>
      <c r="CN37" s="151">
        <f t="shared" si="28"/>
        <v>13</v>
      </c>
      <c r="CO37" s="151">
        <f t="shared" si="28"/>
        <v>2.5</v>
      </c>
      <c r="CP37" s="151">
        <f t="shared" si="28"/>
        <v>20.5</v>
      </c>
      <c r="CQ37" s="151">
        <f t="shared" si="28"/>
        <v>21.5</v>
      </c>
      <c r="CR37" s="151">
        <f t="shared" si="28"/>
        <v>2</v>
      </c>
      <c r="CS37" s="151">
        <f t="shared" si="28"/>
        <v>4.5</v>
      </c>
      <c r="CT37" s="151">
        <f t="shared" si="28"/>
        <v>5.5</v>
      </c>
      <c r="CU37" s="151">
        <f t="shared" si="28"/>
        <v>20.5</v>
      </c>
      <c r="CV37" s="151">
        <f t="shared" si="28"/>
        <v>7</v>
      </c>
      <c r="CW37" s="151">
        <f t="shared" si="28"/>
        <v>11</v>
      </c>
      <c r="CX37" s="151">
        <f t="shared" si="28"/>
        <v>20.5</v>
      </c>
      <c r="CY37" s="151">
        <f t="shared" si="28"/>
        <v>21.5</v>
      </c>
      <c r="CZ37" s="151">
        <f t="shared" si="28"/>
        <v>7.5</v>
      </c>
      <c r="DA37" s="151">
        <f t="shared" si="28"/>
        <v>10</v>
      </c>
      <c r="DB37" s="151">
        <f t="shared" si="28"/>
        <v>20.5</v>
      </c>
      <c r="DC37" s="151">
        <f t="shared" si="28"/>
        <v>16</v>
      </c>
      <c r="DD37" s="151">
        <f t="shared" si="28"/>
        <v>8.5</v>
      </c>
      <c r="DE37" s="151">
        <f t="shared" si="28"/>
        <v>11</v>
      </c>
      <c r="DF37" s="151">
        <f t="shared" si="28"/>
        <v>4.5</v>
      </c>
      <c r="DG37" s="151"/>
      <c r="DH37" s="179">
        <v>-7.5027895013123569E-2</v>
      </c>
      <c r="DI37" s="179">
        <v>-3.6703445721784775</v>
      </c>
      <c r="DO37" s="151"/>
      <c r="DQ37" s="153">
        <f t="shared" si="4"/>
        <v>9</v>
      </c>
      <c r="EH37" s="153">
        <f t="shared" si="0"/>
        <v>8.6381825459317589</v>
      </c>
      <c r="EI37" s="153">
        <f t="shared" si="1"/>
        <v>2.9836216377952756</v>
      </c>
    </row>
    <row r="38" spans="1:139" ht="18" customHeight="1" thickTop="1" thickBot="1">
      <c r="A38" s="242" t="s">
        <v>44</v>
      </c>
      <c r="B38" s="239" t="s">
        <v>29</v>
      </c>
      <c r="C38" s="240">
        <v>40038</v>
      </c>
      <c r="D38" s="241">
        <v>38</v>
      </c>
      <c r="E38" s="254">
        <v>12</v>
      </c>
      <c r="F38" s="248">
        <v>9</v>
      </c>
      <c r="G38" s="248">
        <v>7</v>
      </c>
      <c r="H38" s="248">
        <v>12</v>
      </c>
      <c r="I38" s="248">
        <v>14</v>
      </c>
      <c r="J38" s="248">
        <v>6</v>
      </c>
      <c r="K38" s="248">
        <v>7</v>
      </c>
      <c r="L38" s="248">
        <v>17</v>
      </c>
      <c r="M38" s="248">
        <v>7</v>
      </c>
      <c r="N38" s="248">
        <v>17</v>
      </c>
      <c r="O38" s="248">
        <v>16</v>
      </c>
      <c r="P38" s="248">
        <v>10</v>
      </c>
      <c r="Q38" s="248">
        <v>16</v>
      </c>
      <c r="R38" s="248">
        <v>10</v>
      </c>
      <c r="S38" s="248">
        <v>12</v>
      </c>
      <c r="T38" s="248">
        <v>12</v>
      </c>
      <c r="U38" s="248">
        <v>16</v>
      </c>
      <c r="V38" s="248">
        <v>19</v>
      </c>
      <c r="W38" s="248">
        <v>9</v>
      </c>
      <c r="X38" s="248">
        <v>8</v>
      </c>
      <c r="Y38" s="248">
        <v>20</v>
      </c>
      <c r="Z38" s="248">
        <v>19</v>
      </c>
      <c r="AA38" s="248">
        <v>12</v>
      </c>
      <c r="AB38" s="248">
        <v>16</v>
      </c>
      <c r="AC38" s="248">
        <v>14</v>
      </c>
      <c r="AD38" s="248">
        <v>18</v>
      </c>
      <c r="AE38" s="277">
        <v>18</v>
      </c>
      <c r="AG38" s="247">
        <f>RANKS_CSV!A35</f>
        <v>7</v>
      </c>
      <c r="AI38" s="264">
        <f t="array" ref="AI38">MEDIAN(E38:J38)</f>
        <v>10.5</v>
      </c>
      <c r="AJ38" s="260">
        <f t="array" ref="AJ38">MEDIAN(L38:S38)</f>
        <v>14</v>
      </c>
      <c r="AK38" s="260">
        <f t="array" ref="AK38">MEDIAN(T38:U38,X38,AA38,AB38)</f>
        <v>12</v>
      </c>
      <c r="AL38" s="260">
        <f t="array" ref="AL38">MEDIAN(V38,Y38,Z38,AC38:AE38)</f>
        <v>18.5</v>
      </c>
      <c r="AM38" s="260" t="s">
        <v>567</v>
      </c>
      <c r="AN38" s="281" t="s">
        <v>567</v>
      </c>
      <c r="AP38" s="188">
        <v>1</v>
      </c>
      <c r="AQ38" s="191">
        <f>(SUMIFS($DH$4:$DH$380,$BR$4:$BR$380,$AP28)+AQ28)/(COUNTIFS($BR$4:$BR$380,$AP28)+1)</f>
        <v>-4.588551221878169</v>
      </c>
      <c r="AR38" s="191">
        <f t="array" ref="AR38">(SUMIFS($DI$4:$DI$380,$BR$4:$BR$380,$AP28)+AR28)/(COUNTIFS($BR$4:$BR$380,$AP28)+1)</f>
        <v>1.9469852791719255</v>
      </c>
      <c r="AU38" s="264">
        <v>501.04343589833741</v>
      </c>
      <c r="AV38" s="260">
        <v>319.28998810389533</v>
      </c>
      <c r="AW38" s="260">
        <v>178.39965197100653</v>
      </c>
      <c r="AX38" s="260">
        <v>78.372427499670934</v>
      </c>
      <c r="AY38" s="260">
        <v>19.208314689888596</v>
      </c>
      <c r="AZ38" s="260">
        <v>0.9073135416595034</v>
      </c>
      <c r="BA38" s="260">
        <v>23.469424054983659</v>
      </c>
      <c r="BB38" s="276">
        <v>6</v>
      </c>
      <c r="BC38" s="264">
        <v>208.67408837406919</v>
      </c>
      <c r="BD38" s="260">
        <v>229.60528137117251</v>
      </c>
      <c r="BE38" s="260">
        <v>160.47417598359863</v>
      </c>
      <c r="BF38" s="260">
        <v>80.773610890212098</v>
      </c>
      <c r="BG38" s="260">
        <v>26.550529439554737</v>
      </c>
      <c r="BH38" s="260">
        <v>3.5251366900616845</v>
      </c>
      <c r="BI38" s="260">
        <v>16.263640424338799</v>
      </c>
      <c r="BJ38" s="269">
        <v>6</v>
      </c>
      <c r="BK38" s="264">
        <v>185.60252804632628</v>
      </c>
      <c r="BL38" s="260">
        <v>257.88046091217603</v>
      </c>
      <c r="BM38" s="260">
        <v>152.36229466413693</v>
      </c>
      <c r="BN38" s="260">
        <v>78.200262982116712</v>
      </c>
      <c r="BO38" s="260">
        <v>35.294658578210765</v>
      </c>
      <c r="BP38" s="260">
        <v>4.5524507210876219</v>
      </c>
      <c r="BQ38" s="260">
        <v>22.673966123279367</v>
      </c>
      <c r="BR38" s="269">
        <v>6</v>
      </c>
      <c r="BS38" s="264">
        <v>176.01185018840766</v>
      </c>
      <c r="BT38" s="260">
        <v>256.07094235665778</v>
      </c>
      <c r="BU38" s="260">
        <v>145.70500891818233</v>
      </c>
      <c r="BV38" s="260">
        <v>79.481865091317729</v>
      </c>
      <c r="BW38" s="260">
        <v>38.112169275369666</v>
      </c>
      <c r="BX38" s="260">
        <v>3.5985271806776065</v>
      </c>
      <c r="BY38" s="260">
        <v>33.005553110464952</v>
      </c>
      <c r="BZ38" s="276">
        <v>6</v>
      </c>
      <c r="CA38" s="175"/>
      <c r="CF38" s="151">
        <f>RANK(CF21,$CF$21:$DF$21,0)</f>
        <v>2</v>
      </c>
      <c r="CG38" s="151">
        <f t="shared" ref="CG38:DF38" si="29">RANK(CG21,$CF$21:$DF$21,0)</f>
        <v>17</v>
      </c>
      <c r="CH38" s="151">
        <f t="shared" si="29"/>
        <v>17</v>
      </c>
      <c r="CI38" s="151">
        <f t="shared" si="29"/>
        <v>2</v>
      </c>
      <c r="CJ38" s="151">
        <f t="shared" si="29"/>
        <v>1</v>
      </c>
      <c r="CK38" s="151">
        <f t="shared" si="29"/>
        <v>12</v>
      </c>
      <c r="CL38" s="151">
        <f t="shared" si="29"/>
        <v>27</v>
      </c>
      <c r="CM38" s="151">
        <f t="shared" si="29"/>
        <v>8</v>
      </c>
      <c r="CN38" s="151">
        <f t="shared" si="29"/>
        <v>8</v>
      </c>
      <c r="CO38" s="151">
        <f t="shared" si="29"/>
        <v>8</v>
      </c>
      <c r="CP38" s="151">
        <f t="shared" si="29"/>
        <v>2</v>
      </c>
      <c r="CQ38" s="151">
        <f t="shared" si="29"/>
        <v>17</v>
      </c>
      <c r="CR38" s="151">
        <f t="shared" si="29"/>
        <v>6</v>
      </c>
      <c r="CS38" s="151">
        <f t="shared" si="29"/>
        <v>6</v>
      </c>
      <c r="CT38" s="151">
        <f t="shared" si="29"/>
        <v>2</v>
      </c>
      <c r="CU38" s="151">
        <f t="shared" si="29"/>
        <v>17</v>
      </c>
      <c r="CV38" s="151">
        <f t="shared" si="29"/>
        <v>12</v>
      </c>
      <c r="CW38" s="151">
        <f t="shared" si="29"/>
        <v>12</v>
      </c>
      <c r="CX38" s="151">
        <f t="shared" si="29"/>
        <v>24</v>
      </c>
      <c r="CY38" s="151">
        <f t="shared" si="29"/>
        <v>24</v>
      </c>
      <c r="CZ38" s="151">
        <f t="shared" si="29"/>
        <v>8</v>
      </c>
      <c r="DA38" s="151">
        <f t="shared" si="29"/>
        <v>12</v>
      </c>
      <c r="DB38" s="151">
        <f t="shared" si="29"/>
        <v>24</v>
      </c>
      <c r="DC38" s="151">
        <f t="shared" si="29"/>
        <v>17</v>
      </c>
      <c r="DD38" s="151">
        <f t="shared" si="29"/>
        <v>17</v>
      </c>
      <c r="DE38" s="151">
        <f t="shared" si="29"/>
        <v>17</v>
      </c>
      <c r="DF38" s="151">
        <f t="shared" si="29"/>
        <v>12</v>
      </c>
      <c r="DG38" s="151"/>
      <c r="DH38" s="179">
        <v>8.6381825459317589</v>
      </c>
      <c r="DI38" s="179">
        <v>2.9836216377952756</v>
      </c>
      <c r="DO38" s="151"/>
      <c r="DQ38" s="153">
        <f t="shared" si="4"/>
        <v>14.75</v>
      </c>
      <c r="EH38" s="153" t="str">
        <f t="shared" si="0"/>
        <v/>
      </c>
      <c r="EI38" s="153" t="str">
        <f t="shared" si="1"/>
        <v/>
      </c>
    </row>
    <row r="39" spans="1:139" ht="18" customHeight="1" thickTop="1" thickBot="1">
      <c r="A39" s="242" t="s">
        <v>45</v>
      </c>
      <c r="B39" s="236" t="s">
        <v>29</v>
      </c>
      <c r="C39" s="237">
        <v>40092</v>
      </c>
      <c r="D39" s="238">
        <v>38</v>
      </c>
      <c r="E39" s="253">
        <v>14</v>
      </c>
      <c r="F39" s="247">
        <v>6</v>
      </c>
      <c r="G39" s="247">
        <v>5</v>
      </c>
      <c r="H39" s="247">
        <v>13</v>
      </c>
      <c r="I39" s="247">
        <v>10</v>
      </c>
      <c r="J39" s="247">
        <v>6</v>
      </c>
      <c r="K39" s="247">
        <v>1</v>
      </c>
      <c r="L39" s="247">
        <v>6</v>
      </c>
      <c r="M39" s="247">
        <v>14</v>
      </c>
      <c r="N39" s="247">
        <v>6</v>
      </c>
      <c r="O39" s="247">
        <v>16</v>
      </c>
      <c r="P39" s="247">
        <v>10</v>
      </c>
      <c r="Q39" s="247">
        <v>10</v>
      </c>
      <c r="R39" s="247">
        <v>10</v>
      </c>
      <c r="S39" s="247">
        <v>13</v>
      </c>
      <c r="T39" s="247">
        <v>13</v>
      </c>
      <c r="U39" s="247">
        <v>8</v>
      </c>
      <c r="V39" s="247">
        <v>7</v>
      </c>
      <c r="W39" s="247">
        <v>5</v>
      </c>
      <c r="X39" s="247">
        <v>10</v>
      </c>
      <c r="Y39" s="247">
        <v>11</v>
      </c>
      <c r="Z39" s="247">
        <v>14</v>
      </c>
      <c r="AA39" s="247">
        <v>11</v>
      </c>
      <c r="AB39" s="247">
        <v>14</v>
      </c>
      <c r="AC39" s="247">
        <v>6</v>
      </c>
      <c r="AD39" s="247">
        <v>11</v>
      </c>
      <c r="AE39" s="276">
        <v>7</v>
      </c>
      <c r="AG39" s="247">
        <f>RANKS_CSV!A36</f>
        <v>3</v>
      </c>
      <c r="AI39" s="264">
        <f t="array" ref="AI39">MEDIAN(E39:J39)</f>
        <v>8</v>
      </c>
      <c r="AJ39" s="260">
        <f t="array" ref="AJ39">MEDIAN(L39:S39)</f>
        <v>10</v>
      </c>
      <c r="AK39" s="260">
        <f t="array" ref="AK39">MEDIAN(T39:U39,X39,AA39,AB39)</f>
        <v>11</v>
      </c>
      <c r="AL39" s="260">
        <f t="array" ref="AL39">MEDIAN(V39,Y39,Z39,AC39:AE39)</f>
        <v>9</v>
      </c>
      <c r="AM39" s="260" t="s">
        <v>567</v>
      </c>
      <c r="AN39" s="281" t="s">
        <v>567</v>
      </c>
      <c r="AP39" s="188">
        <v>2</v>
      </c>
      <c r="AQ39" s="191">
        <f t="shared" ref="AQ39:AQ44" si="30">(SUMIFS($DH$4:$DH$380,$BR$4:$BR$380,$AP29)+AQ29)/(COUNTIFS($BR$4:$BR$380,$AP29)+1)</f>
        <v>-6.2766077704582361</v>
      </c>
      <c r="AR39" s="191">
        <f t="array" ref="AR39">(SUMIFS($DI$4:$DI$380,$BR$4:$BR$380,$AP29)+AR29)/(COUNTIFS($BR$4:$BR$380,$AP29)+1)</f>
        <v>-2.8205253426042787</v>
      </c>
      <c r="AU39" s="264">
        <v>120.96031477985743</v>
      </c>
      <c r="AV39" s="260">
        <v>41.973781747663658</v>
      </c>
      <c r="AW39" s="260">
        <v>3.8503603770231152</v>
      </c>
      <c r="AX39" s="260">
        <v>6.5900506679358219</v>
      </c>
      <c r="AY39" s="260">
        <v>50.19285262040178</v>
      </c>
      <c r="AZ39" s="260">
        <v>134.65876623442099</v>
      </c>
      <c r="BA39" s="260">
        <v>259.98779150999343</v>
      </c>
      <c r="BB39" s="276">
        <v>3</v>
      </c>
      <c r="BC39" s="264">
        <v>22.140883440150336</v>
      </c>
      <c r="BD39" s="260">
        <v>18.055390276947918</v>
      </c>
      <c r="BE39" s="260">
        <v>2.6372232309951382</v>
      </c>
      <c r="BF39" s="260">
        <v>7.046596577791072</v>
      </c>
      <c r="BG39" s="260">
        <v>39.65917247179668</v>
      </c>
      <c r="BH39" s="260">
        <v>91.964400880347029</v>
      </c>
      <c r="BI39" s="260">
        <v>54.653256227429523</v>
      </c>
      <c r="BJ39" s="269">
        <v>3</v>
      </c>
      <c r="BK39" s="264">
        <v>34.723351172885522</v>
      </c>
      <c r="BL39" s="260">
        <v>24.756370425484747</v>
      </c>
      <c r="BM39" s="260">
        <v>1.0197822750810146</v>
      </c>
      <c r="BN39" s="260">
        <v>6.9361675583159519</v>
      </c>
      <c r="BO39" s="260">
        <v>31.959379864385578</v>
      </c>
      <c r="BP39" s="260">
        <v>104.44213277344156</v>
      </c>
      <c r="BQ39" s="260">
        <v>53.417269579922824</v>
      </c>
      <c r="BR39" s="269">
        <v>3</v>
      </c>
      <c r="BS39" s="264">
        <v>33.647503970581063</v>
      </c>
      <c r="BT39" s="260">
        <v>25.548600885484987</v>
      </c>
      <c r="BU39" s="260">
        <v>2.2376571431321595</v>
      </c>
      <c r="BV39" s="260">
        <v>7.2472230687616719</v>
      </c>
      <c r="BW39" s="260">
        <v>32.515385535161258</v>
      </c>
      <c r="BX39" s="260">
        <v>108.28879881579088</v>
      </c>
      <c r="BY39" s="260">
        <v>47.741394009790064</v>
      </c>
      <c r="BZ39" s="276">
        <v>3</v>
      </c>
      <c r="CA39" s="175"/>
      <c r="CE39" s="218" t="s">
        <v>387</v>
      </c>
      <c r="CF39" s="194">
        <v>1.5</v>
      </c>
      <c r="CO39" s="151"/>
      <c r="CP39" s="151"/>
      <c r="CQ39" s="151"/>
      <c r="CR39" s="151"/>
      <c r="CS39" s="151"/>
      <c r="CT39" s="151"/>
      <c r="CU39" s="151"/>
      <c r="CV39" s="151"/>
      <c r="CW39" s="151"/>
      <c r="CX39" s="152"/>
      <c r="CY39" s="152"/>
      <c r="CZ39" s="151"/>
      <c r="DA39" s="151"/>
      <c r="DB39" s="151"/>
      <c r="DC39" s="219"/>
      <c r="DD39" s="151"/>
      <c r="DE39" s="151"/>
      <c r="DF39" s="151"/>
      <c r="DG39" s="151"/>
      <c r="DH39" s="179">
        <v>-1.2203161902887143</v>
      </c>
      <c r="DI39" s="179">
        <v>-2.7757280223097109</v>
      </c>
      <c r="DO39" s="151"/>
      <c r="DQ39" s="153">
        <f t="shared" si="4"/>
        <v>11</v>
      </c>
      <c r="EH39" s="153" t="str">
        <f t="shared" si="0"/>
        <v/>
      </c>
      <c r="EI39" s="153" t="str">
        <f t="shared" si="1"/>
        <v/>
      </c>
    </row>
    <row r="40" spans="1:139" ht="18" customHeight="1" thickTop="1" thickBot="1">
      <c r="A40" s="242" t="s">
        <v>46</v>
      </c>
      <c r="B40" s="239" t="s">
        <v>36</v>
      </c>
      <c r="C40" s="240">
        <v>40112</v>
      </c>
      <c r="D40" s="241">
        <v>37</v>
      </c>
      <c r="E40" s="254">
        <v>9</v>
      </c>
      <c r="F40" s="248">
        <v>12</v>
      </c>
      <c r="G40" s="248">
        <v>19</v>
      </c>
      <c r="H40" s="248">
        <v>9</v>
      </c>
      <c r="I40" s="248">
        <v>16</v>
      </c>
      <c r="J40" s="248">
        <v>19</v>
      </c>
      <c r="K40" s="248">
        <v>12</v>
      </c>
      <c r="L40" s="248">
        <v>7</v>
      </c>
      <c r="M40" s="248">
        <v>15</v>
      </c>
      <c r="N40" s="248">
        <v>7</v>
      </c>
      <c r="O40" s="248">
        <v>11</v>
      </c>
      <c r="P40" s="248">
        <v>6</v>
      </c>
      <c r="Q40" s="248">
        <v>13</v>
      </c>
      <c r="R40" s="248">
        <v>15</v>
      </c>
      <c r="S40" s="248">
        <v>14</v>
      </c>
      <c r="T40" s="248">
        <v>11</v>
      </c>
      <c r="U40" s="248">
        <v>7</v>
      </c>
      <c r="V40" s="248">
        <v>10</v>
      </c>
      <c r="W40" s="248">
        <v>6</v>
      </c>
      <c r="X40" s="248">
        <v>12</v>
      </c>
      <c r="Y40" s="248">
        <v>8</v>
      </c>
      <c r="Z40" s="248">
        <v>10</v>
      </c>
      <c r="AA40" s="248">
        <v>10</v>
      </c>
      <c r="AB40" s="248">
        <v>10</v>
      </c>
      <c r="AC40" s="248">
        <v>6</v>
      </c>
      <c r="AD40" s="248">
        <v>9</v>
      </c>
      <c r="AE40" s="277">
        <v>9</v>
      </c>
      <c r="AG40" s="247">
        <f>RANKS_CSV!A37</f>
        <v>4</v>
      </c>
      <c r="AI40" s="264">
        <f t="array" ref="AI40">MEDIAN(E40:J40)</f>
        <v>14</v>
      </c>
      <c r="AJ40" s="260">
        <f t="array" ref="AJ40">MEDIAN(L40:S40)</f>
        <v>12</v>
      </c>
      <c r="AK40" s="260">
        <f t="array" ref="AK40">MEDIAN(T40:U40,X40,AA40,AB40)</f>
        <v>10</v>
      </c>
      <c r="AL40" s="260">
        <f t="array" ref="AL40">MEDIAN(V40,Y40,Z40,AC40:AE40)</f>
        <v>9</v>
      </c>
      <c r="AM40" s="260" t="s">
        <v>567</v>
      </c>
      <c r="AN40" s="281" t="s">
        <v>567</v>
      </c>
      <c r="AP40" s="188">
        <v>3</v>
      </c>
      <c r="AQ40" s="191">
        <f t="shared" si="30"/>
        <v>-1.019264781664222</v>
      </c>
      <c r="AR40" s="191">
        <f t="array" ref="AR40">(SUMIFS($DI$4:$DI$380,$BR$4:$BR$380,$AP30)+AR30)/(COUNTIFS($BR$4:$BR$380,$AP30)+1)</f>
        <v>-4.2579732186615606</v>
      </c>
      <c r="AU40" s="264">
        <v>96.379063130891964</v>
      </c>
      <c r="AV40" s="260">
        <v>29.606449767175889</v>
      </c>
      <c r="AW40" s="260">
        <v>3.6969480650130602</v>
      </c>
      <c r="AX40" s="260">
        <v>18.65055802440348</v>
      </c>
      <c r="AY40" s="260">
        <v>74.467279645347148</v>
      </c>
      <c r="AZ40" s="260">
        <v>171.14711292784406</v>
      </c>
      <c r="BA40" s="260">
        <v>308.69005787189423</v>
      </c>
      <c r="BB40" s="276">
        <v>3</v>
      </c>
      <c r="BC40" s="264">
        <v>38.849007029928885</v>
      </c>
      <c r="BD40" s="260">
        <v>25.194577355261831</v>
      </c>
      <c r="BE40" s="260">
        <v>10.085736270377716</v>
      </c>
      <c r="BF40" s="260">
        <v>22.450747270752334</v>
      </c>
      <c r="BG40" s="260">
        <v>61.745428776250364</v>
      </c>
      <c r="BH40" s="260">
        <v>118.2789211403114</v>
      </c>
      <c r="BI40" s="260">
        <v>76.662449508178597</v>
      </c>
      <c r="BJ40" s="269">
        <v>3</v>
      </c>
      <c r="BK40" s="264">
        <v>62.616995909579067</v>
      </c>
      <c r="BL40" s="260">
        <v>28.84785612609754</v>
      </c>
      <c r="BM40" s="260">
        <v>2.8352764699104087</v>
      </c>
      <c r="BN40" s="260">
        <v>20.681324300037357</v>
      </c>
      <c r="BO40" s="260">
        <v>54.780580818118558</v>
      </c>
      <c r="BP40" s="260">
        <v>126.61992594672265</v>
      </c>
      <c r="BQ40" s="260">
        <v>67.544110407776259</v>
      </c>
      <c r="BR40" s="269">
        <v>3</v>
      </c>
      <c r="BS40" s="264">
        <v>62.211563763622692</v>
      </c>
      <c r="BT40" s="260">
        <v>31.528820291607509</v>
      </c>
      <c r="BU40" s="260">
        <v>0.84042825162076307</v>
      </c>
      <c r="BV40" s="260">
        <v>22.510772314000423</v>
      </c>
      <c r="BW40" s="260">
        <v>57.709820724199268</v>
      </c>
      <c r="BX40" s="260">
        <v>131.52580076648104</v>
      </c>
      <c r="BY40" s="260">
        <v>56.880574511747547</v>
      </c>
      <c r="BZ40" s="276">
        <v>3</v>
      </c>
      <c r="CA40" s="175"/>
      <c r="CE40" s="218" t="s">
        <v>388</v>
      </c>
      <c r="CF40" s="194">
        <v>0.25</v>
      </c>
      <c r="CO40" s="151"/>
      <c r="CP40" s="151"/>
      <c r="CQ40" s="151"/>
      <c r="CR40" s="151"/>
      <c r="CS40" s="151"/>
      <c r="CT40" s="151"/>
      <c r="CU40" s="151"/>
      <c r="CV40" s="151"/>
      <c r="CW40" s="151"/>
      <c r="CX40" s="152"/>
      <c r="CY40" s="152"/>
      <c r="CZ40" s="151"/>
      <c r="DA40" s="151"/>
      <c r="DB40" s="151"/>
      <c r="DC40" s="219"/>
      <c r="DD40" s="151"/>
      <c r="DE40" s="151"/>
      <c r="DF40" s="151"/>
      <c r="DG40" s="151"/>
      <c r="DH40" s="179">
        <v>-1.1715186902887142</v>
      </c>
      <c r="DI40" s="179">
        <v>-5.161928022309711</v>
      </c>
      <c r="DO40" s="151"/>
      <c r="DQ40" s="153">
        <f t="shared" si="4"/>
        <v>8.5</v>
      </c>
      <c r="EH40" s="153" t="str">
        <f t="shared" si="0"/>
        <v/>
      </c>
      <c r="EI40" s="153" t="str">
        <f t="shared" si="1"/>
        <v/>
      </c>
    </row>
    <row r="41" spans="1:139" ht="18" customHeight="1" thickTop="1" thickBot="1">
      <c r="A41" s="242" t="s">
        <v>47</v>
      </c>
      <c r="B41" s="236" t="s">
        <v>35</v>
      </c>
      <c r="C41" s="237">
        <v>40303</v>
      </c>
      <c r="D41" s="238">
        <v>37</v>
      </c>
      <c r="E41" s="253">
        <v>16</v>
      </c>
      <c r="F41" s="247">
        <v>10</v>
      </c>
      <c r="G41" s="247">
        <v>6</v>
      </c>
      <c r="H41" s="247">
        <v>13</v>
      </c>
      <c r="I41" s="247">
        <v>13</v>
      </c>
      <c r="J41" s="247">
        <v>9</v>
      </c>
      <c r="K41" s="247">
        <v>6</v>
      </c>
      <c r="L41" s="247">
        <v>6</v>
      </c>
      <c r="M41" s="247">
        <v>7</v>
      </c>
      <c r="N41" s="247">
        <v>8</v>
      </c>
      <c r="O41" s="247">
        <v>8</v>
      </c>
      <c r="P41" s="247">
        <v>11</v>
      </c>
      <c r="Q41" s="247">
        <v>11</v>
      </c>
      <c r="R41" s="247">
        <v>7</v>
      </c>
      <c r="S41" s="247">
        <v>12</v>
      </c>
      <c r="T41" s="247">
        <v>9</v>
      </c>
      <c r="U41" s="247">
        <v>10</v>
      </c>
      <c r="V41" s="247">
        <v>6</v>
      </c>
      <c r="W41" s="247">
        <v>13</v>
      </c>
      <c r="X41" s="247">
        <v>4</v>
      </c>
      <c r="Y41" s="247">
        <v>9</v>
      </c>
      <c r="Z41" s="247">
        <v>7</v>
      </c>
      <c r="AA41" s="247">
        <v>6</v>
      </c>
      <c r="AB41" s="247">
        <v>11</v>
      </c>
      <c r="AC41" s="247">
        <v>6</v>
      </c>
      <c r="AD41" s="247">
        <v>6</v>
      </c>
      <c r="AE41" s="276">
        <v>9</v>
      </c>
      <c r="AG41" s="247">
        <f>RANKS_CSV!A38</f>
        <v>2</v>
      </c>
      <c r="AI41" s="264">
        <f t="array" ref="AI41">MEDIAN(E41:J41)</f>
        <v>11.5</v>
      </c>
      <c r="AJ41" s="260">
        <f t="array" ref="AJ41">MEDIAN(L41:S41)</f>
        <v>8</v>
      </c>
      <c r="AK41" s="260">
        <f t="array" ref="AK41">MEDIAN(T41:U41,X41,AA41,AB41)</f>
        <v>9</v>
      </c>
      <c r="AL41" s="260">
        <f t="array" ref="AL41">MEDIAN(V41,Y41,Z41,AC41:AE41)</f>
        <v>6.5</v>
      </c>
      <c r="AM41" s="260" t="s">
        <v>567</v>
      </c>
      <c r="AN41" s="281" t="s">
        <v>567</v>
      </c>
      <c r="AP41" s="188">
        <v>4</v>
      </c>
      <c r="AQ41" s="191">
        <f t="shared" si="30"/>
        <v>0.5355383350713655</v>
      </c>
      <c r="AR41" s="191">
        <f t="array" ref="AR41">(SUMIFS($DI$4:$DI$380,$BR$4:$BR$380,$AP31)+AR31)/(COUNTIFS($BR$4:$BR$380,$AP31)+1)</f>
        <v>-0.73511076090536398</v>
      </c>
      <c r="AU41" s="264">
        <v>96.605275195745065</v>
      </c>
      <c r="AV41" s="260">
        <v>28.991358479522745</v>
      </c>
      <c r="AW41" s="260">
        <v>2.2405534248536672</v>
      </c>
      <c r="AX41" s="260">
        <v>16.35286003173783</v>
      </c>
      <c r="AY41" s="260">
        <v>71.328278300175228</v>
      </c>
      <c r="AZ41" s="260">
        <v>167.16680823016588</v>
      </c>
      <c r="BA41" s="260">
        <v>303.86844982170976</v>
      </c>
      <c r="BB41" s="276">
        <v>3</v>
      </c>
      <c r="BC41" s="264">
        <v>9.9236273745510584</v>
      </c>
      <c r="BD41" s="260">
        <v>6.4174263052658169</v>
      </c>
      <c r="BE41" s="260">
        <v>2.6561765290064938E-2</v>
      </c>
      <c r="BF41" s="260">
        <v>14.779776619151212</v>
      </c>
      <c r="BG41" s="260">
        <v>58.848662196845154</v>
      </c>
      <c r="BH41" s="260">
        <v>121.88845463243784</v>
      </c>
      <c r="BI41" s="260">
        <v>78.204621262262279</v>
      </c>
      <c r="BJ41" s="269">
        <v>3</v>
      </c>
      <c r="BK41" s="264">
        <v>22.925145596295458</v>
      </c>
      <c r="BL41" s="260">
        <v>10.976370385651524</v>
      </c>
      <c r="BM41" s="260">
        <v>2.3787232451302973</v>
      </c>
      <c r="BN41" s="260">
        <v>15.932527140845874</v>
      </c>
      <c r="BO41" s="260">
        <v>47.964112111108172</v>
      </c>
      <c r="BP41" s="260">
        <v>138.42373893248853</v>
      </c>
      <c r="BQ41" s="260">
        <v>79.662012394838627</v>
      </c>
      <c r="BR41" s="269">
        <v>3</v>
      </c>
      <c r="BS41" s="264">
        <v>22.964958644008018</v>
      </c>
      <c r="BT41" s="260">
        <v>11.254814313518946</v>
      </c>
      <c r="BU41" s="260">
        <v>6.5738292874222246</v>
      </c>
      <c r="BV41" s="260">
        <v>15.306946369724837</v>
      </c>
      <c r="BW41" s="260">
        <v>46.928853949739526</v>
      </c>
      <c r="BX41" s="260">
        <v>142.55363364553989</v>
      </c>
      <c r="BY41" s="260">
        <v>73.780606268520501</v>
      </c>
      <c r="BZ41" s="276">
        <v>3</v>
      </c>
      <c r="CA41" s="175"/>
      <c r="CE41" s="218" t="s">
        <v>389</v>
      </c>
      <c r="CF41" s="194">
        <v>0.9</v>
      </c>
      <c r="CO41" s="152"/>
      <c r="CP41" s="151"/>
      <c r="CQ41" s="151"/>
      <c r="CR41" s="151"/>
      <c r="CS41" s="151"/>
      <c r="CT41" s="151"/>
      <c r="CU41" s="151"/>
      <c r="CV41" s="151"/>
      <c r="CW41" s="151"/>
      <c r="CX41" s="152"/>
      <c r="CY41" s="152"/>
      <c r="CZ41" s="151"/>
      <c r="DA41" s="151"/>
      <c r="DB41" s="151"/>
      <c r="DC41" s="219"/>
      <c r="DD41" s="151"/>
      <c r="DE41" s="151"/>
      <c r="DF41" s="151"/>
      <c r="DG41" s="151"/>
      <c r="DH41" s="179">
        <v>-2.9307760446194226</v>
      </c>
      <c r="DI41" s="179">
        <v>-2.549358762467191</v>
      </c>
      <c r="DO41" s="151"/>
      <c r="DQ41" s="153">
        <f t="shared" si="4"/>
        <v>9.25</v>
      </c>
      <c r="EH41" s="153" t="str">
        <f t="shared" si="0"/>
        <v/>
      </c>
      <c r="EI41" s="153" t="str">
        <f t="shared" si="1"/>
        <v/>
      </c>
    </row>
    <row r="42" spans="1:139" ht="18" customHeight="1" thickTop="1" thickBot="1">
      <c r="A42" s="242" t="s">
        <v>339</v>
      </c>
      <c r="B42" s="236" t="s">
        <v>33</v>
      </c>
      <c r="C42" s="237">
        <v>46098</v>
      </c>
      <c r="D42" s="238">
        <v>21</v>
      </c>
      <c r="E42" s="253">
        <v>6</v>
      </c>
      <c r="F42" s="247">
        <v>8</v>
      </c>
      <c r="G42" s="247">
        <v>9</v>
      </c>
      <c r="H42" s="247">
        <v>7</v>
      </c>
      <c r="I42" s="247">
        <v>10</v>
      </c>
      <c r="J42" s="247">
        <v>12</v>
      </c>
      <c r="K42" s="247">
        <v>12</v>
      </c>
      <c r="L42" s="247">
        <v>1</v>
      </c>
      <c r="M42" s="247">
        <v>13</v>
      </c>
      <c r="N42" s="247">
        <v>1</v>
      </c>
      <c r="O42" s="247">
        <v>6</v>
      </c>
      <c r="P42" s="247">
        <v>7</v>
      </c>
      <c r="Q42" s="247">
        <v>11</v>
      </c>
      <c r="R42" s="247">
        <v>2</v>
      </c>
      <c r="S42" s="247">
        <v>7</v>
      </c>
      <c r="T42" s="247">
        <v>4</v>
      </c>
      <c r="U42" s="247">
        <v>4</v>
      </c>
      <c r="V42" s="247">
        <v>1</v>
      </c>
      <c r="W42" s="247">
        <v>1</v>
      </c>
      <c r="X42" s="247">
        <v>9</v>
      </c>
      <c r="Y42" s="247">
        <v>4</v>
      </c>
      <c r="Z42" s="247">
        <v>4</v>
      </c>
      <c r="AA42" s="247">
        <v>5</v>
      </c>
      <c r="AB42" s="247">
        <v>5</v>
      </c>
      <c r="AC42" s="247">
        <v>4</v>
      </c>
      <c r="AD42" s="247">
        <v>3</v>
      </c>
      <c r="AE42" s="276">
        <v>5</v>
      </c>
      <c r="AG42" s="247">
        <f>RANKS_CSV!A39</f>
        <v>2</v>
      </c>
      <c r="AI42" s="264">
        <f t="array" ref="AI42">MEDIAN(E42:J42)</f>
        <v>8.5</v>
      </c>
      <c r="AJ42" s="260">
        <f t="array" ref="AJ42">MEDIAN(L42:S42)</f>
        <v>6.5</v>
      </c>
      <c r="AK42" s="260">
        <f t="array" ref="AK42">MEDIAN(T42:U42,X42,AA42,AB42)</f>
        <v>5</v>
      </c>
      <c r="AL42" s="260">
        <f t="array" ref="AL42">MEDIAN(V42,Y42,Z42,AC42:AE42)</f>
        <v>4</v>
      </c>
      <c r="AM42" s="260" t="s">
        <v>567</v>
      </c>
      <c r="AN42" s="281" t="s">
        <v>567</v>
      </c>
      <c r="AP42" s="188">
        <v>5</v>
      </c>
      <c r="AQ42" s="191">
        <f t="shared" si="30"/>
        <v>2.6741449691266461</v>
      </c>
      <c r="AR42" s="191">
        <f t="array" ref="AR42">(SUMIFS($DI$4:$DI$380,$BR$4:$BR$380,$AP32)+AR32)/(COUNTIFS($BR$4:$BR$380,$AP32)+1)</f>
        <v>1.3894952425156126</v>
      </c>
      <c r="AU42" s="264">
        <v>37.288659900863394</v>
      </c>
      <c r="AV42" s="260">
        <v>25.546668847137081</v>
      </c>
      <c r="AW42" s="260">
        <v>54.667789454964016</v>
      </c>
      <c r="AX42" s="260">
        <v>124.65202172434418</v>
      </c>
      <c r="AY42" s="260">
        <v>235.49936565527761</v>
      </c>
      <c r="AZ42" s="260">
        <v>387.20982124776424</v>
      </c>
      <c r="BA42" s="260">
        <v>579.78338850180421</v>
      </c>
      <c r="BB42" s="276">
        <v>2</v>
      </c>
      <c r="BC42" s="264">
        <v>29.122570367130702</v>
      </c>
      <c r="BD42" s="260">
        <v>21.650724074241108</v>
      </c>
      <c r="BE42" s="260">
        <v>53.33625277869902</v>
      </c>
      <c r="BF42" s="260">
        <v>116.79947698030176</v>
      </c>
      <c r="BG42" s="260">
        <v>213.39397309331383</v>
      </c>
      <c r="BH42" s="260">
        <v>324.29152083669476</v>
      </c>
      <c r="BI42" s="260">
        <v>250.99654349986483</v>
      </c>
      <c r="BJ42" s="269">
        <v>2</v>
      </c>
      <c r="BK42" s="264">
        <v>51.358302166755387</v>
      </c>
      <c r="BL42" s="260">
        <v>15.18674756461335</v>
      </c>
      <c r="BM42" s="260">
        <v>68.575890234665067</v>
      </c>
      <c r="BN42" s="260">
        <v>122.14242575218657</v>
      </c>
      <c r="BO42" s="260">
        <v>189.64055673179018</v>
      </c>
      <c r="BP42" s="260">
        <v>355.08333891692564</v>
      </c>
      <c r="BQ42" s="260">
        <v>258.48420045297786</v>
      </c>
      <c r="BR42" s="269">
        <v>2</v>
      </c>
      <c r="BS42" s="264">
        <v>56.526422206027732</v>
      </c>
      <c r="BT42" s="260">
        <v>14.572261728590862</v>
      </c>
      <c r="BU42" s="260">
        <v>83.113164600016674</v>
      </c>
      <c r="BV42" s="260">
        <v>118.60252302387596</v>
      </c>
      <c r="BW42" s="260">
        <v>183.51617390775957</v>
      </c>
      <c r="BX42" s="260">
        <v>361.10934599040564</v>
      </c>
      <c r="BY42" s="260">
        <v>248.40688832522909</v>
      </c>
      <c r="BZ42" s="276">
        <v>2</v>
      </c>
      <c r="CA42" s="175"/>
      <c r="CF42" s="152"/>
      <c r="CJ42" s="151"/>
      <c r="CK42" s="151"/>
      <c r="CL42" s="151"/>
      <c r="CM42" s="151"/>
      <c r="CN42" s="151"/>
      <c r="CO42" s="151"/>
      <c r="CP42" s="151"/>
      <c r="CQ42" s="151"/>
      <c r="CR42" s="151"/>
      <c r="CS42" s="151"/>
      <c r="CT42" s="151"/>
      <c r="CU42" s="151"/>
      <c r="CV42" s="151"/>
      <c r="CW42" s="151"/>
      <c r="CX42" s="152"/>
      <c r="CY42" s="152"/>
      <c r="CZ42" s="151"/>
      <c r="DA42" s="151"/>
      <c r="DB42" s="151"/>
      <c r="DC42" s="151"/>
      <c r="DD42" s="151"/>
      <c r="DE42" s="151"/>
      <c r="DF42" s="151"/>
      <c r="DG42" s="151"/>
      <c r="DH42" s="179">
        <v>-10.073559985564305</v>
      </c>
      <c r="DI42" s="179">
        <v>-3.1946494724409451</v>
      </c>
      <c r="DO42" s="151"/>
      <c r="DQ42" s="153">
        <f t="shared" si="4"/>
        <v>4.5</v>
      </c>
      <c r="EH42" s="153" t="str">
        <f t="shared" si="0"/>
        <v/>
      </c>
      <c r="EI42" s="153" t="str">
        <f t="shared" si="1"/>
        <v/>
      </c>
    </row>
    <row r="43" spans="1:139" ht="18" customHeight="1" thickTop="1" thickBot="1">
      <c r="A43" s="242" t="s">
        <v>48</v>
      </c>
      <c r="B43" s="236" t="s">
        <v>35</v>
      </c>
      <c r="C43" s="237">
        <v>40141</v>
      </c>
      <c r="D43" s="238">
        <v>37</v>
      </c>
      <c r="E43" s="253">
        <v>7</v>
      </c>
      <c r="F43" s="247">
        <v>5</v>
      </c>
      <c r="G43" s="247">
        <v>14</v>
      </c>
      <c r="H43" s="247">
        <v>8</v>
      </c>
      <c r="I43" s="247">
        <v>13</v>
      </c>
      <c r="J43" s="247">
        <v>18</v>
      </c>
      <c r="K43" s="247">
        <v>4</v>
      </c>
      <c r="L43" s="247">
        <v>10</v>
      </c>
      <c r="M43" s="247">
        <v>12</v>
      </c>
      <c r="N43" s="247">
        <v>13</v>
      </c>
      <c r="O43" s="247">
        <v>13</v>
      </c>
      <c r="P43" s="247">
        <v>12</v>
      </c>
      <c r="Q43" s="247">
        <v>8</v>
      </c>
      <c r="R43" s="247">
        <v>7</v>
      </c>
      <c r="S43" s="247">
        <v>12</v>
      </c>
      <c r="T43" s="247">
        <v>3</v>
      </c>
      <c r="U43" s="247">
        <v>13</v>
      </c>
      <c r="V43" s="247">
        <v>4</v>
      </c>
      <c r="W43" s="247">
        <v>11</v>
      </c>
      <c r="X43" s="247">
        <v>9</v>
      </c>
      <c r="Y43" s="247">
        <v>12</v>
      </c>
      <c r="Z43" s="247">
        <v>9</v>
      </c>
      <c r="AA43" s="247">
        <v>1</v>
      </c>
      <c r="AB43" s="247">
        <v>7</v>
      </c>
      <c r="AC43" s="247">
        <v>5</v>
      </c>
      <c r="AD43" s="247">
        <v>6</v>
      </c>
      <c r="AE43" s="276">
        <v>5</v>
      </c>
      <c r="AG43" s="247">
        <f>RANKS_CSV!A40</f>
        <v>2</v>
      </c>
      <c r="AI43" s="264">
        <f t="array" ref="AI43">MEDIAN(E43:J43)</f>
        <v>10.5</v>
      </c>
      <c r="AJ43" s="260">
        <f t="array" ref="AJ43">MEDIAN(L43:S43)</f>
        <v>12</v>
      </c>
      <c r="AK43" s="260">
        <f t="array" ref="AK43">MEDIAN(T43:U43,X43,AA43,AB43)</f>
        <v>7</v>
      </c>
      <c r="AL43" s="260">
        <f t="array" ref="AL43">MEDIAN(V43,Y43,Z43,AC43:AE43)</f>
        <v>5.5</v>
      </c>
      <c r="AM43" s="260" t="s">
        <v>567</v>
      </c>
      <c r="AN43" s="281" t="s">
        <v>567</v>
      </c>
      <c r="AP43" s="198">
        <v>6</v>
      </c>
      <c r="AQ43" s="191">
        <f t="shared" si="30"/>
        <v>8.4401434921319485</v>
      </c>
      <c r="AR43" s="191">
        <f t="array" ref="AR43">(SUMIFS($DI$4:$DI$380,$BR$4:$BR$380,$AP33)+AR33)/(COUNTIFS($BR$4:$BR$380,$AP33)+1)</f>
        <v>1.0976922455006259</v>
      </c>
      <c r="AU43" s="264">
        <v>161.51368023654115</v>
      </c>
      <c r="AV43" s="260">
        <v>75.916973344448607</v>
      </c>
      <c r="AW43" s="260">
        <v>31.183378113909335</v>
      </c>
      <c r="AX43" s="260">
        <v>27.312894544923292</v>
      </c>
      <c r="AY43" s="260">
        <v>64.305522637490498</v>
      </c>
      <c r="AZ43" s="260">
        <v>142.16126239161093</v>
      </c>
      <c r="BA43" s="260">
        <v>260.88011380728466</v>
      </c>
      <c r="BB43" s="276">
        <v>4</v>
      </c>
      <c r="BC43" s="264">
        <v>8.1533815140407278</v>
      </c>
      <c r="BD43" s="260">
        <v>20.859329381009314</v>
      </c>
      <c r="BE43" s="260">
        <v>15.968848376950506</v>
      </c>
      <c r="BF43" s="260">
        <v>19.665930272816794</v>
      </c>
      <c r="BG43" s="260">
        <v>55.068072569556676</v>
      </c>
      <c r="BH43" s="260">
        <v>113.40376873334424</v>
      </c>
      <c r="BI43" s="260">
        <v>75.529718428981468</v>
      </c>
      <c r="BJ43" s="269">
        <v>1</v>
      </c>
      <c r="BK43" s="264">
        <v>2.4491822657940916</v>
      </c>
      <c r="BL43" s="260">
        <v>30.061165904225611</v>
      </c>
      <c r="BM43" s="260">
        <v>28.676799606109988</v>
      </c>
      <c r="BN43" s="260">
        <v>23.889644570256348</v>
      </c>
      <c r="BO43" s="260">
        <v>42.235567808495524</v>
      </c>
      <c r="BP43" s="260">
        <v>137.79970886916516</v>
      </c>
      <c r="BQ43" s="260">
        <v>90.837739990396571</v>
      </c>
      <c r="BR43" s="269">
        <v>1</v>
      </c>
      <c r="BS43" s="264">
        <v>1.6119085869208383</v>
      </c>
      <c r="BT43" s="260">
        <v>27.050233185452136</v>
      </c>
      <c r="BU43" s="260">
        <v>38.937817720256106</v>
      </c>
      <c r="BV43" s="260">
        <v>20.502487629340802</v>
      </c>
      <c r="BW43" s="260">
        <v>36.855498926352681</v>
      </c>
      <c r="BX43" s="260">
        <v>140.21277723060464</v>
      </c>
      <c r="BY43" s="260">
        <v>93.293094952007237</v>
      </c>
      <c r="BZ43" s="276">
        <v>1</v>
      </c>
      <c r="CA43" s="175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2"/>
      <c r="CY43" s="152"/>
      <c r="CZ43" s="151"/>
      <c r="DA43" s="151"/>
      <c r="DB43" s="151"/>
      <c r="DC43" s="151"/>
      <c r="DD43" s="151"/>
      <c r="DE43" s="151"/>
      <c r="DF43" s="151"/>
      <c r="DG43" s="151"/>
      <c r="DH43" s="179">
        <v>-3.3955827808398951</v>
      </c>
      <c r="DI43" s="179">
        <v>1.5117865774278219</v>
      </c>
      <c r="DO43" s="151"/>
      <c r="DQ43" s="153">
        <f t="shared" si="4"/>
        <v>8</v>
      </c>
      <c r="EH43" s="153" t="str">
        <f t="shared" si="0"/>
        <v/>
      </c>
      <c r="EI43" s="153" t="str">
        <f t="shared" si="1"/>
        <v/>
      </c>
    </row>
    <row r="44" spans="1:139" ht="18" customHeight="1" thickTop="1" thickBot="1">
      <c r="A44" s="242" t="s">
        <v>49</v>
      </c>
      <c r="B44" s="236" t="s">
        <v>35</v>
      </c>
      <c r="C44" s="237">
        <v>40426</v>
      </c>
      <c r="D44" s="238">
        <v>37</v>
      </c>
      <c r="E44" s="253">
        <v>8</v>
      </c>
      <c r="F44" s="247">
        <v>5</v>
      </c>
      <c r="G44" s="247">
        <v>14</v>
      </c>
      <c r="H44" s="247">
        <v>9</v>
      </c>
      <c r="I44" s="247">
        <v>15</v>
      </c>
      <c r="J44" s="247">
        <v>19</v>
      </c>
      <c r="K44" s="247">
        <v>4</v>
      </c>
      <c r="L44" s="247">
        <v>12</v>
      </c>
      <c r="M44" s="247">
        <v>7</v>
      </c>
      <c r="N44" s="247">
        <v>10</v>
      </c>
      <c r="O44" s="247">
        <v>16</v>
      </c>
      <c r="P44" s="247">
        <v>3</v>
      </c>
      <c r="Q44" s="247">
        <v>12</v>
      </c>
      <c r="R44" s="247">
        <v>14</v>
      </c>
      <c r="S44" s="247">
        <v>11</v>
      </c>
      <c r="T44" s="247">
        <v>4</v>
      </c>
      <c r="U44" s="247">
        <v>13</v>
      </c>
      <c r="V44" s="247">
        <v>6</v>
      </c>
      <c r="W44" s="247">
        <v>14</v>
      </c>
      <c r="X44" s="247">
        <v>9</v>
      </c>
      <c r="Y44" s="247">
        <v>7</v>
      </c>
      <c r="Z44" s="247">
        <v>8</v>
      </c>
      <c r="AA44" s="247">
        <v>5</v>
      </c>
      <c r="AB44" s="247">
        <v>7</v>
      </c>
      <c r="AC44" s="247">
        <v>9</v>
      </c>
      <c r="AD44" s="247">
        <v>3</v>
      </c>
      <c r="AE44" s="276">
        <v>9</v>
      </c>
      <c r="AG44" s="247">
        <f>RANKS_CSV!A41</f>
        <v>3</v>
      </c>
      <c r="AI44" s="264">
        <f t="array" ref="AI44">MEDIAN(E44:J44)</f>
        <v>11.5</v>
      </c>
      <c r="AJ44" s="260">
        <f t="array" ref="AJ44">MEDIAN(L44:S44)</f>
        <v>11.5</v>
      </c>
      <c r="AK44" s="260">
        <f t="array" ref="AK44">MEDIAN(T44:U44,X44,AA44,AB44)</f>
        <v>7</v>
      </c>
      <c r="AL44" s="260">
        <f t="array" ref="AL44">MEDIAN(V44,Y44,Z44,AC44:AE44)</f>
        <v>7.5</v>
      </c>
      <c r="AM44" s="260" t="s">
        <v>567</v>
      </c>
      <c r="AN44" s="281" t="s">
        <v>567</v>
      </c>
      <c r="AP44" s="198">
        <v>7</v>
      </c>
      <c r="AQ44" s="191">
        <f t="shared" si="30"/>
        <v>5.6382416005084313</v>
      </c>
      <c r="AR44" s="191">
        <f t="array" ref="AR44">(SUMIFS($DI$4:$DI$380,$BR$4:$BR$380,$AP34)+AR34)/(COUNTIFS($BR$4:$BR$380,$AP34)+1)</f>
        <v>-1.9145968061974161</v>
      </c>
      <c r="AU44" s="264">
        <v>147.83855157725804</v>
      </c>
      <c r="AV44" s="260">
        <v>64.778230003046446</v>
      </c>
      <c r="AW44" s="260">
        <v>22.581020090388048</v>
      </c>
      <c r="AX44" s="260">
        <v>21.246921839282894</v>
      </c>
      <c r="AY44" s="260">
        <v>60.775935249730985</v>
      </c>
      <c r="AZ44" s="260">
        <v>141.16806032173233</v>
      </c>
      <c r="BA44" s="260">
        <v>262.42329705528692</v>
      </c>
      <c r="BB44" s="276">
        <v>4</v>
      </c>
      <c r="BC44" s="264">
        <v>6.4505635109261039</v>
      </c>
      <c r="BD44" s="260">
        <v>15.943731289150813</v>
      </c>
      <c r="BE44" s="260">
        <v>9.9886766000782181</v>
      </c>
      <c r="BF44" s="260">
        <v>14.958600633188771</v>
      </c>
      <c r="BG44" s="260">
        <v>51.072261838980538</v>
      </c>
      <c r="BH44" s="260">
        <v>109.40800917245667</v>
      </c>
      <c r="BI44" s="260">
        <v>70.945234734425128</v>
      </c>
      <c r="BJ44" s="269">
        <v>1</v>
      </c>
      <c r="BK44" s="264">
        <v>4.3603224903337905</v>
      </c>
      <c r="BL44" s="260">
        <v>24.422806548948685</v>
      </c>
      <c r="BM44" s="260">
        <v>20.336649784945109</v>
      </c>
      <c r="BN44" s="260">
        <v>18.475119963654038</v>
      </c>
      <c r="BO44" s="260">
        <v>38.892127749050879</v>
      </c>
      <c r="BP44" s="260">
        <v>131.92329242782699</v>
      </c>
      <c r="BQ44" s="260">
        <v>83.320494418759864</v>
      </c>
      <c r="BR44" s="269">
        <v>1</v>
      </c>
      <c r="BS44" s="264">
        <v>3.5987947932748434</v>
      </c>
      <c r="BT44" s="260">
        <v>22.097612363810047</v>
      </c>
      <c r="BU44" s="260">
        <v>29.159560727489229</v>
      </c>
      <c r="BV44" s="260">
        <v>15.706872388109105</v>
      </c>
      <c r="BW44" s="260">
        <v>34.495852734580225</v>
      </c>
      <c r="BX44" s="260">
        <v>134.64712549902163</v>
      </c>
      <c r="BY44" s="260">
        <v>84.16678573267022</v>
      </c>
      <c r="BZ44" s="276">
        <v>1</v>
      </c>
      <c r="CA44" s="175"/>
      <c r="CF44" s="151" t="s">
        <v>265</v>
      </c>
      <c r="CG44" s="151" t="s">
        <v>263</v>
      </c>
      <c r="CH44" s="151" t="s">
        <v>261</v>
      </c>
      <c r="CI44" s="151" t="s">
        <v>390</v>
      </c>
      <c r="CJ44" s="153" t="s">
        <v>392</v>
      </c>
      <c r="CL44" s="151" t="s">
        <v>301</v>
      </c>
      <c r="CM44" s="151" t="s">
        <v>300</v>
      </c>
      <c r="CN44" s="151" t="s">
        <v>362</v>
      </c>
      <c r="CO44" s="151"/>
      <c r="CP44" s="151"/>
      <c r="CQ44" s="151" t="s">
        <v>271</v>
      </c>
      <c r="CR44" s="151"/>
      <c r="CS44" s="151"/>
      <c r="CT44" s="151"/>
      <c r="CU44" s="151"/>
      <c r="CV44" s="151"/>
      <c r="CW44" s="151"/>
      <c r="CX44" s="151"/>
      <c r="CY44" s="151"/>
      <c r="CZ44" s="151"/>
      <c r="DA44" s="151"/>
      <c r="DB44" s="151"/>
      <c r="DC44" s="151"/>
      <c r="DD44" s="151"/>
      <c r="DE44" s="151"/>
      <c r="DF44" s="151"/>
      <c r="DH44" s="179">
        <v>-3.1586490170603674</v>
      </c>
      <c r="DI44" s="179">
        <v>0.70003741732283464</v>
      </c>
      <c r="DO44" s="151"/>
      <c r="DQ44" s="153">
        <f t="shared" si="4"/>
        <v>5.5</v>
      </c>
      <c r="EH44" s="153" t="str">
        <f t="shared" si="0"/>
        <v/>
      </c>
      <c r="EI44" s="153" t="str">
        <f t="shared" si="1"/>
        <v/>
      </c>
    </row>
    <row r="45" spans="1:139" ht="18" customHeight="1" thickTop="1" thickBot="1">
      <c r="A45" s="242" t="s">
        <v>50</v>
      </c>
      <c r="B45" s="236" t="s">
        <v>33</v>
      </c>
      <c r="C45" s="237">
        <v>40498</v>
      </c>
      <c r="D45" s="238">
        <v>36</v>
      </c>
      <c r="E45" s="253">
        <v>16</v>
      </c>
      <c r="F45" s="247">
        <v>4</v>
      </c>
      <c r="G45" s="247">
        <v>5</v>
      </c>
      <c r="H45" s="247">
        <v>15</v>
      </c>
      <c r="I45" s="247">
        <v>11</v>
      </c>
      <c r="J45" s="247">
        <v>6</v>
      </c>
      <c r="K45" s="247">
        <v>5</v>
      </c>
      <c r="L45" s="247">
        <v>10</v>
      </c>
      <c r="M45" s="247">
        <v>10</v>
      </c>
      <c r="N45" s="247">
        <v>10</v>
      </c>
      <c r="O45" s="247">
        <v>14</v>
      </c>
      <c r="P45" s="247">
        <v>7</v>
      </c>
      <c r="Q45" s="247">
        <v>12</v>
      </c>
      <c r="R45" s="247">
        <v>5</v>
      </c>
      <c r="S45" s="247">
        <v>12</v>
      </c>
      <c r="T45" s="247">
        <v>11</v>
      </c>
      <c r="U45" s="247">
        <v>10</v>
      </c>
      <c r="V45" s="247">
        <v>10</v>
      </c>
      <c r="W45" s="247">
        <v>3</v>
      </c>
      <c r="X45" s="247">
        <v>6</v>
      </c>
      <c r="Y45" s="247">
        <v>16</v>
      </c>
      <c r="Z45" s="247">
        <v>10</v>
      </c>
      <c r="AA45" s="247">
        <v>3</v>
      </c>
      <c r="AB45" s="247">
        <v>14</v>
      </c>
      <c r="AC45" s="247">
        <v>8</v>
      </c>
      <c r="AD45" s="247">
        <v>7</v>
      </c>
      <c r="AE45" s="276">
        <v>9</v>
      </c>
      <c r="AG45" s="247">
        <f>RANKS_CSV!A42</f>
        <v>3</v>
      </c>
      <c r="AI45" s="264">
        <f t="array" ref="AI45">MEDIAN(E45:J45)</f>
        <v>8.5</v>
      </c>
      <c r="AJ45" s="260">
        <f t="array" ref="AJ45">MEDIAN(L45:S45)</f>
        <v>10</v>
      </c>
      <c r="AK45" s="260">
        <f t="array" ref="AK45">MEDIAN(T45:U45,X45,AA45,AB45)</f>
        <v>10</v>
      </c>
      <c r="AL45" s="260">
        <f t="array" ref="AL45">MEDIAN(V45,Y45,Z45,AC45:AE45)</f>
        <v>9.5</v>
      </c>
      <c r="AM45" s="260" t="s">
        <v>567</v>
      </c>
      <c r="AN45" s="281" t="s">
        <v>567</v>
      </c>
      <c r="AU45" s="264">
        <v>185.08004496058265</v>
      </c>
      <c r="AV45" s="260">
        <v>86.681886615684775</v>
      </c>
      <c r="AW45" s="260">
        <v>29.146839932340125</v>
      </c>
      <c r="AX45" s="260">
        <v>12.474904910548721</v>
      </c>
      <c r="AY45" s="260">
        <v>36.666081550310558</v>
      </c>
      <c r="AZ45" s="260">
        <v>101.72036985162565</v>
      </c>
      <c r="BA45" s="260">
        <v>207.63776981449399</v>
      </c>
      <c r="BB45" s="276">
        <v>4</v>
      </c>
      <c r="BC45" s="264">
        <v>18.563326484837756</v>
      </c>
      <c r="BD45" s="260">
        <v>30.434567058160138</v>
      </c>
      <c r="BE45" s="260">
        <v>15.214407206854959</v>
      </c>
      <c r="BF45" s="260">
        <v>7.2115538863113322</v>
      </c>
      <c r="BG45" s="260">
        <v>29.617290040535966</v>
      </c>
      <c r="BH45" s="260">
        <v>75.738920563149946</v>
      </c>
      <c r="BI45" s="260">
        <v>45.083709708454784</v>
      </c>
      <c r="BJ45" s="269">
        <v>4</v>
      </c>
      <c r="BK45" s="264">
        <v>12.579817937084744</v>
      </c>
      <c r="BL45" s="260">
        <v>42.03417058259339</v>
      </c>
      <c r="BM45" s="260">
        <v>23.276671471063747</v>
      </c>
      <c r="BN45" s="260">
        <v>9.9593422457644785</v>
      </c>
      <c r="BO45" s="260">
        <v>20.444136918404801</v>
      </c>
      <c r="BP45" s="260">
        <v>95.415296125080332</v>
      </c>
      <c r="BQ45" s="260">
        <v>57.166864416337766</v>
      </c>
      <c r="BR45" s="269">
        <v>4</v>
      </c>
      <c r="BS45" s="264">
        <v>10.477256173308893</v>
      </c>
      <c r="BT45" s="260">
        <v>39.645312223598111</v>
      </c>
      <c r="BU45" s="260">
        <v>30.071527508996461</v>
      </c>
      <c r="BV45" s="260">
        <v>7.6717370850495925</v>
      </c>
      <c r="BW45" s="260">
        <v>16.928412594098596</v>
      </c>
      <c r="BX45" s="260">
        <v>97.523082298036911</v>
      </c>
      <c r="BY45" s="260">
        <v>59.768144546605001</v>
      </c>
      <c r="BZ45" s="276">
        <v>4</v>
      </c>
      <c r="CA45" s="175"/>
      <c r="CE45" s="220" t="s">
        <v>25</v>
      </c>
      <c r="CF45" s="221">
        <f>INDEX($CF$33:$DF$33,1,MATCH(CE45,$CF$19:$DF$19,0))</f>
        <v>6.6493615309367052E-2</v>
      </c>
      <c r="CG45" s="221">
        <f>INDEX($CF$34:$DF$34,1,MATCH(CE45,$CF$19:$DF$19,0))</f>
        <v>1.6080528551760287</v>
      </c>
      <c r="CH45" s="221">
        <f>INDEX($CF$35:$DF$35,1,MATCH(CE45,$CF$19:$DF$19,0))</f>
        <v>2.2796149793522349</v>
      </c>
      <c r="CI45" s="213">
        <f t="shared" ref="CI45:CI51" si="31">INDEX($CF$31:$DF$31,1,MATCH(CE45,$CF$19:$DF$19,0))</f>
        <v>251</v>
      </c>
      <c r="CJ45" s="222">
        <f>INDEX($CF$29:$DF$29,1,MATCH(CE45,$CF$19:$DF$19,0))</f>
        <v>0.62135804458515065</v>
      </c>
      <c r="CL45" s="223">
        <v>1</v>
      </c>
      <c r="CM45" s="221">
        <f t="shared" ref="CM45:CM51" si="32">INDEX($CF$36:$DF$36,1,MATCH(CE45,$CF$19:$DF$19,0))</f>
        <v>7.0525107351722625</v>
      </c>
      <c r="CN45" s="221">
        <f>ABS(CM45-CL45)^2</f>
        <v>36.632886199375484</v>
      </c>
      <c r="CO45" s="151"/>
      <c r="CP45" s="151"/>
      <c r="CQ45" s="224">
        <f>MATRIX!K42</f>
        <v>6.2765239866104494E-2</v>
      </c>
      <c r="CR45" s="158"/>
      <c r="CS45" s="158"/>
      <c r="CT45" s="158"/>
      <c r="CU45" s="158"/>
      <c r="CV45" s="158"/>
      <c r="CW45" s="158"/>
      <c r="CX45" s="158"/>
      <c r="CY45" s="158"/>
      <c r="CZ45" s="152"/>
      <c r="DA45" s="158"/>
      <c r="DB45" s="158"/>
      <c r="DC45" s="158"/>
      <c r="DD45" s="158"/>
      <c r="DE45" s="158"/>
      <c r="DF45" s="158"/>
      <c r="DH45" s="179">
        <v>-1.4364286351706039</v>
      </c>
      <c r="DI45" s="179">
        <v>1.2098568372703413</v>
      </c>
      <c r="DO45" s="151"/>
      <c r="DQ45" s="153">
        <f t="shared" si="4"/>
        <v>9.75</v>
      </c>
      <c r="EH45" s="153" t="str">
        <f t="shared" si="0"/>
        <v/>
      </c>
      <c r="EI45" s="153" t="str">
        <f t="shared" si="1"/>
        <v/>
      </c>
    </row>
    <row r="46" spans="1:139" ht="18" customHeight="1" thickTop="1" thickBot="1">
      <c r="A46" s="242" t="s">
        <v>51</v>
      </c>
      <c r="B46" s="236" t="s">
        <v>29</v>
      </c>
      <c r="C46" s="237">
        <v>40269</v>
      </c>
      <c r="D46" s="238">
        <v>37</v>
      </c>
      <c r="E46" s="253">
        <v>10</v>
      </c>
      <c r="F46" s="247">
        <v>4</v>
      </c>
      <c r="G46" s="247">
        <v>9</v>
      </c>
      <c r="H46" s="247">
        <v>12</v>
      </c>
      <c r="I46" s="247">
        <v>13</v>
      </c>
      <c r="J46" s="247">
        <v>14</v>
      </c>
      <c r="K46" s="247">
        <v>1</v>
      </c>
      <c r="L46" s="247">
        <v>11</v>
      </c>
      <c r="M46" s="247">
        <v>12</v>
      </c>
      <c r="N46" s="247">
        <v>16</v>
      </c>
      <c r="O46" s="247">
        <v>10</v>
      </c>
      <c r="P46" s="247">
        <v>6</v>
      </c>
      <c r="Q46" s="247">
        <v>14</v>
      </c>
      <c r="R46" s="247">
        <v>12</v>
      </c>
      <c r="S46" s="247">
        <v>14</v>
      </c>
      <c r="T46" s="247">
        <v>7</v>
      </c>
      <c r="U46" s="247">
        <v>17</v>
      </c>
      <c r="V46" s="247">
        <v>11</v>
      </c>
      <c r="W46" s="247">
        <v>7</v>
      </c>
      <c r="X46" s="247">
        <v>15</v>
      </c>
      <c r="Y46" s="247">
        <v>13</v>
      </c>
      <c r="Z46" s="247">
        <v>13</v>
      </c>
      <c r="AA46" s="247">
        <v>7</v>
      </c>
      <c r="AB46" s="247">
        <v>9</v>
      </c>
      <c r="AC46" s="247">
        <v>15</v>
      </c>
      <c r="AD46" s="247">
        <v>10</v>
      </c>
      <c r="AE46" s="276">
        <v>13</v>
      </c>
      <c r="AG46" s="247">
        <f>RANKS_CSV!A43</f>
        <v>6</v>
      </c>
      <c r="AI46" s="264">
        <f t="array" ref="AI46">MEDIAN(E46:J46)</f>
        <v>11</v>
      </c>
      <c r="AJ46" s="260">
        <f t="array" ref="AJ46">MEDIAN(L46:S46)</f>
        <v>12</v>
      </c>
      <c r="AK46" s="260">
        <f t="array" ref="AK46">MEDIAN(T46:U46,X46,AA46,AB46)</f>
        <v>9</v>
      </c>
      <c r="AL46" s="260">
        <f t="array" ref="AL46">MEDIAN(V46,Y46,Z46,AC46:AE46)</f>
        <v>13</v>
      </c>
      <c r="AM46" s="260" t="s">
        <v>567</v>
      </c>
      <c r="AN46" s="281" t="s">
        <v>567</v>
      </c>
      <c r="AQ46" s="225" t="s">
        <v>372</v>
      </c>
      <c r="AR46" s="225"/>
      <c r="AU46" s="264">
        <v>248.82414007304914</v>
      </c>
      <c r="AV46" s="260">
        <v>126.66075071117885</v>
      </c>
      <c r="AW46" s="260">
        <v>45.360473010861796</v>
      </c>
      <c r="AX46" s="260">
        <v>4.9233069720979836</v>
      </c>
      <c r="AY46" s="260">
        <v>5.3492525948874139</v>
      </c>
      <c r="AZ46" s="260">
        <v>46.638309879230093</v>
      </c>
      <c r="BA46" s="260">
        <v>128.790478825126</v>
      </c>
      <c r="BB46" s="276">
        <v>4</v>
      </c>
      <c r="BC46" s="264">
        <v>64.613107525999254</v>
      </c>
      <c r="BD46" s="260">
        <v>72.507288464626896</v>
      </c>
      <c r="BE46" s="260">
        <v>35.874965247104782</v>
      </c>
      <c r="BF46" s="260">
        <v>5.4006628210901173</v>
      </c>
      <c r="BG46" s="260">
        <v>2.340181983280313</v>
      </c>
      <c r="BH46" s="260">
        <v>24.048110559658266</v>
      </c>
      <c r="BI46" s="260">
        <v>7.3990288187071549</v>
      </c>
      <c r="BJ46" s="269">
        <v>5</v>
      </c>
      <c r="BK46" s="264">
        <v>60.668215367360204</v>
      </c>
      <c r="BL46" s="260">
        <v>88.380241218328862</v>
      </c>
      <c r="BM46" s="260">
        <v>32.955504844432177</v>
      </c>
      <c r="BN46" s="260">
        <v>4.6901647129069612</v>
      </c>
      <c r="BO46" s="260">
        <v>0.9501984123021483</v>
      </c>
      <c r="BP46" s="260">
        <v>32.939522269497807</v>
      </c>
      <c r="BQ46" s="260">
        <v>10.928835778613319</v>
      </c>
      <c r="BR46" s="269">
        <v>5</v>
      </c>
      <c r="BS46" s="264">
        <v>56.090997689714541</v>
      </c>
      <c r="BT46" s="260">
        <v>87.727554223938753</v>
      </c>
      <c r="BU46" s="260">
        <v>31.78873093690207</v>
      </c>
      <c r="BV46" s="260">
        <v>5.0451012399817525</v>
      </c>
      <c r="BW46" s="260">
        <v>1.8678975994609177</v>
      </c>
      <c r="BX46" s="260">
        <v>34.660412050261101</v>
      </c>
      <c r="BY46" s="260">
        <v>12.6655587884269</v>
      </c>
      <c r="BZ46" s="276">
        <v>5</v>
      </c>
      <c r="CA46" s="175"/>
      <c r="CE46" s="220" t="s">
        <v>21</v>
      </c>
      <c r="CF46" s="221">
        <f t="shared" ref="CF46:CF51" si="33">INDEX($CF$33:$DF$33,1,MATCH(CE46,$CF$19:$DF$19,0))</f>
        <v>1.4705318770340663E-2</v>
      </c>
      <c r="CG46" s="221">
        <f t="shared" ref="CG46:CG51" si="34">INDEX($CF$34:$DF$34,1,MATCH(CE46,$CF$19:$DF$19,0))</f>
        <v>1.3214368971479096</v>
      </c>
      <c r="CH46" s="221">
        <f t="shared" ref="CH46:CH51" si="35">INDEX($CF$35:$DF$35,1,MATCH(CE46,$CF$19:$DF$19,0))</f>
        <v>2.3202121175634192</v>
      </c>
      <c r="CI46" s="213">
        <f t="shared" si="31"/>
        <v>368</v>
      </c>
      <c r="CJ46" s="222">
        <f t="shared" ref="CJ46:CJ51" si="36">INDEX($CF$29:$DF$29,1,MATCH(CE46,$CF$19:$DF$19,0))</f>
        <v>0.52507350700036581</v>
      </c>
      <c r="CL46" s="223">
        <v>1</v>
      </c>
      <c r="CM46" s="221">
        <f t="shared" si="32"/>
        <v>1.1352633183935552</v>
      </c>
      <c r="CN46" s="221">
        <f t="shared" ref="CN46:CN51" si="37">ABS(CM46-CL46)^2</f>
        <v>1.829616530283629E-2</v>
      </c>
      <c r="CO46" s="151"/>
      <c r="CP46" s="151"/>
      <c r="CQ46" s="224">
        <f>MATRIX!K43</f>
        <v>-0.13355992940705264</v>
      </c>
      <c r="CR46" s="158"/>
      <c r="CS46" s="158"/>
      <c r="CT46" s="158"/>
      <c r="CU46" s="158"/>
      <c r="CV46" s="158"/>
      <c r="CW46" s="158"/>
      <c r="CX46" s="158"/>
      <c r="CY46" s="158"/>
      <c r="CZ46" s="152"/>
      <c r="DA46" s="158"/>
      <c r="DB46" s="158"/>
      <c r="DC46" s="158"/>
      <c r="DD46" s="158"/>
      <c r="DE46" s="158"/>
      <c r="DF46" s="158"/>
      <c r="DH46" s="179">
        <v>2.6498261286089235</v>
      </c>
      <c r="DI46" s="179">
        <v>2.3049177165354248E-2</v>
      </c>
      <c r="DO46" s="151"/>
      <c r="DQ46" s="153">
        <f t="shared" si="4"/>
        <v>9.75</v>
      </c>
      <c r="EH46" s="153">
        <f t="shared" si="0"/>
        <v>6.0054291286089239</v>
      </c>
      <c r="EI46" s="153">
        <f t="shared" si="1"/>
        <v>2.1301981771653544</v>
      </c>
    </row>
    <row r="47" spans="1:139" ht="18" customHeight="1" thickTop="1" thickBot="1">
      <c r="A47" s="242" t="s">
        <v>52</v>
      </c>
      <c r="B47" s="236" t="s">
        <v>29</v>
      </c>
      <c r="C47" s="237">
        <v>40193</v>
      </c>
      <c r="D47" s="238">
        <v>37</v>
      </c>
      <c r="E47" s="253">
        <v>15</v>
      </c>
      <c r="F47" s="247">
        <v>8</v>
      </c>
      <c r="G47" s="247">
        <v>9</v>
      </c>
      <c r="H47" s="247">
        <v>17</v>
      </c>
      <c r="I47" s="247">
        <v>15</v>
      </c>
      <c r="J47" s="247">
        <v>5</v>
      </c>
      <c r="K47" s="247">
        <v>7</v>
      </c>
      <c r="L47" s="247">
        <v>16</v>
      </c>
      <c r="M47" s="247">
        <v>13</v>
      </c>
      <c r="N47" s="247">
        <v>14</v>
      </c>
      <c r="O47" s="247">
        <v>17</v>
      </c>
      <c r="P47" s="247">
        <v>13</v>
      </c>
      <c r="Q47" s="247">
        <v>14</v>
      </c>
      <c r="R47" s="247">
        <v>12</v>
      </c>
      <c r="S47" s="247">
        <v>12</v>
      </c>
      <c r="T47" s="247">
        <v>11</v>
      </c>
      <c r="U47" s="247">
        <v>15</v>
      </c>
      <c r="V47" s="247">
        <v>17</v>
      </c>
      <c r="W47" s="247">
        <v>4</v>
      </c>
      <c r="X47" s="247">
        <v>8</v>
      </c>
      <c r="Y47" s="247">
        <v>14</v>
      </c>
      <c r="Z47" s="247">
        <v>10</v>
      </c>
      <c r="AA47" s="247">
        <v>8</v>
      </c>
      <c r="AB47" s="247">
        <v>15</v>
      </c>
      <c r="AC47" s="247">
        <v>17</v>
      </c>
      <c r="AD47" s="247">
        <v>13</v>
      </c>
      <c r="AE47" s="276">
        <v>16</v>
      </c>
      <c r="AG47" s="247">
        <f>RANKS_CSV!A44</f>
        <v>7</v>
      </c>
      <c r="AI47" s="264">
        <f t="array" ref="AI47">MEDIAN(E47:J47)</f>
        <v>12</v>
      </c>
      <c r="AJ47" s="260">
        <f t="array" ref="AJ47">MEDIAN(L47:S47)</f>
        <v>13.5</v>
      </c>
      <c r="AK47" s="260">
        <f t="array" ref="AK47">MEDIAN(T47:U47,X47,AA47,AB47)</f>
        <v>11</v>
      </c>
      <c r="AL47" s="260">
        <f t="array" ref="AL47">MEDIAN(V47,Y47,Z47,AC47:AE47)</f>
        <v>15</v>
      </c>
      <c r="AM47" s="260" t="s">
        <v>567</v>
      </c>
      <c r="AN47" s="281" t="s">
        <v>567</v>
      </c>
      <c r="AQ47" s="225" t="s">
        <v>238</v>
      </c>
      <c r="AR47" s="225" t="s">
        <v>239</v>
      </c>
      <c r="AS47" s="226" t="s">
        <v>263</v>
      </c>
      <c r="AU47" s="264">
        <v>389.20823546130589</v>
      </c>
      <c r="AV47" s="260">
        <v>231.29192293674402</v>
      </c>
      <c r="AW47" s="260">
        <v>114.2387220737354</v>
      </c>
      <c r="AX47" s="260">
        <v>38.04863287228001</v>
      </c>
      <c r="AY47" s="260">
        <v>2.7216553323778725</v>
      </c>
      <c r="AZ47" s="260">
        <v>8.2577894540289805</v>
      </c>
      <c r="BA47" s="260">
        <v>54.657035237233337</v>
      </c>
      <c r="BB47" s="276">
        <v>5</v>
      </c>
      <c r="BC47" s="264">
        <v>136.54892019202796</v>
      </c>
      <c r="BD47" s="260">
        <v>153.54746340282139</v>
      </c>
      <c r="BE47" s="260">
        <v>98.597540374587027</v>
      </c>
      <c r="BF47" s="260">
        <v>38.985208309528709</v>
      </c>
      <c r="BG47" s="260">
        <v>5.9355301087142438</v>
      </c>
      <c r="BH47" s="260">
        <v>1.7229492099152139</v>
      </c>
      <c r="BI47" s="260">
        <v>2.3864010052630467</v>
      </c>
      <c r="BJ47" s="269">
        <v>6</v>
      </c>
      <c r="BK47" s="264">
        <v>119.77748242129543</v>
      </c>
      <c r="BL47" s="260">
        <v>176.95554567591154</v>
      </c>
      <c r="BM47" s="260">
        <v>93.808025726500475</v>
      </c>
      <c r="BN47" s="260">
        <v>37.536506483800849</v>
      </c>
      <c r="BO47" s="260">
        <v>10.102941682676281</v>
      </c>
      <c r="BP47" s="260">
        <v>6.964950015598327</v>
      </c>
      <c r="BQ47" s="260">
        <v>9.0003382210330418</v>
      </c>
      <c r="BR47" s="269">
        <v>6</v>
      </c>
      <c r="BS47" s="264">
        <v>112.2586952467985</v>
      </c>
      <c r="BT47" s="260">
        <v>175.30167663757018</v>
      </c>
      <c r="BU47" s="260">
        <v>90.153676667814466</v>
      </c>
      <c r="BV47" s="260">
        <v>38.129776711762318</v>
      </c>
      <c r="BW47" s="260">
        <v>11.646805580366683</v>
      </c>
      <c r="BX47" s="260">
        <v>6.9859925209881872</v>
      </c>
      <c r="BY47" s="260">
        <v>16.493666908542071</v>
      </c>
      <c r="BZ47" s="276">
        <v>6</v>
      </c>
      <c r="CA47" s="175"/>
      <c r="CE47" s="220" t="s">
        <v>20</v>
      </c>
      <c r="CF47" s="221">
        <f t="shared" si="33"/>
        <v>0.18301728252217686</v>
      </c>
      <c r="CG47" s="221">
        <f t="shared" si="34"/>
        <v>1.1397019014141854</v>
      </c>
      <c r="CH47" s="221">
        <f t="shared" si="35"/>
        <v>2.7571135346763631</v>
      </c>
      <c r="CI47" s="213">
        <f t="shared" si="31"/>
        <v>358</v>
      </c>
      <c r="CJ47" s="222">
        <f t="shared" si="36"/>
        <v>0.57632901814025295</v>
      </c>
      <c r="CL47" s="223">
        <v>2</v>
      </c>
      <c r="CM47" s="221">
        <f t="shared" si="32"/>
        <v>3.1677375624045254</v>
      </c>
      <c r="CN47" s="221">
        <f t="shared" si="37"/>
        <v>1.363611014650463</v>
      </c>
      <c r="CO47" s="151"/>
      <c r="CP47" s="151"/>
      <c r="CQ47" s="224">
        <f>MATRIX!K44</f>
        <v>86.031590677088388</v>
      </c>
      <c r="CR47" s="158"/>
      <c r="CS47" s="158"/>
      <c r="CT47" s="158"/>
      <c r="CU47" s="158"/>
      <c r="CV47" s="158"/>
      <c r="CW47" s="158"/>
      <c r="CX47" s="158"/>
      <c r="CY47" s="158"/>
      <c r="CZ47" s="152"/>
      <c r="DA47" s="158"/>
      <c r="DB47" s="158"/>
      <c r="DC47" s="158"/>
      <c r="DD47" s="158"/>
      <c r="DE47" s="158"/>
      <c r="DF47" s="158"/>
      <c r="DH47" s="179">
        <v>6.0054291286089239</v>
      </c>
      <c r="DI47" s="179">
        <v>2.1301981771653544</v>
      </c>
      <c r="DO47" s="151"/>
      <c r="DQ47" s="153">
        <f t="shared" si="4"/>
        <v>12.75</v>
      </c>
      <c r="EH47" s="153" t="str">
        <f t="shared" si="0"/>
        <v/>
      </c>
      <c r="EI47" s="153" t="str">
        <f t="shared" si="1"/>
        <v/>
      </c>
    </row>
    <row r="48" spans="1:139" ht="18" customHeight="1" thickTop="1" thickBot="1">
      <c r="A48" s="242" t="s">
        <v>30</v>
      </c>
      <c r="B48" s="236" t="s">
        <v>29</v>
      </c>
      <c r="C48" s="237">
        <v>40376</v>
      </c>
      <c r="D48" s="238">
        <v>37</v>
      </c>
      <c r="E48" s="253">
        <v>15</v>
      </c>
      <c r="F48" s="247">
        <v>9</v>
      </c>
      <c r="G48" s="247">
        <v>10</v>
      </c>
      <c r="H48" s="247">
        <v>15</v>
      </c>
      <c r="I48" s="247">
        <v>14</v>
      </c>
      <c r="J48" s="247">
        <v>11</v>
      </c>
      <c r="K48" s="247">
        <v>8</v>
      </c>
      <c r="L48" s="247">
        <v>8</v>
      </c>
      <c r="M48" s="247">
        <v>18</v>
      </c>
      <c r="N48" s="247">
        <v>8</v>
      </c>
      <c r="O48" s="247">
        <v>5</v>
      </c>
      <c r="P48" s="247">
        <v>10</v>
      </c>
      <c r="Q48" s="247">
        <v>14</v>
      </c>
      <c r="R48" s="247">
        <v>15</v>
      </c>
      <c r="S48" s="247">
        <v>16</v>
      </c>
      <c r="T48" s="247">
        <v>15</v>
      </c>
      <c r="U48" s="247">
        <v>12</v>
      </c>
      <c r="V48" s="247">
        <v>10</v>
      </c>
      <c r="W48" s="247">
        <v>9</v>
      </c>
      <c r="X48" s="247">
        <v>15</v>
      </c>
      <c r="Y48" s="247">
        <v>10</v>
      </c>
      <c r="Z48" s="247">
        <v>13</v>
      </c>
      <c r="AA48" s="247">
        <v>13</v>
      </c>
      <c r="AB48" s="247">
        <v>15</v>
      </c>
      <c r="AC48" s="247">
        <v>9</v>
      </c>
      <c r="AD48" s="247">
        <v>11</v>
      </c>
      <c r="AE48" s="276">
        <v>8</v>
      </c>
      <c r="AG48" s="247">
        <f>RANKS_CSV!A45</f>
        <v>4</v>
      </c>
      <c r="AI48" s="264">
        <f t="array" ref="AI48">MEDIAN(E48:J48)</f>
        <v>12.5</v>
      </c>
      <c r="AJ48" s="260">
        <f t="array" ref="AJ48">MEDIAN(L48:S48)</f>
        <v>12</v>
      </c>
      <c r="AK48" s="260">
        <f t="array" ref="AK48">MEDIAN(T48:U48,X48,AA48,AB48)</f>
        <v>15</v>
      </c>
      <c r="AL48" s="260">
        <f t="array" ref="AL48">MEDIAN(V48,Y48,Z48,AC48:AE48)</f>
        <v>10</v>
      </c>
      <c r="AM48" s="260" t="s">
        <v>567</v>
      </c>
      <c r="AN48" s="281" t="s">
        <v>567</v>
      </c>
      <c r="AP48" s="225">
        <v>1</v>
      </c>
      <c r="AQ48" s="227">
        <f>(SUMIFS($DH$4:$DH$380,$BZ$4:$BZ$380,$AP38)+AQ38)/(COUNTIFS($BZ$4:$BZ$380,$AP38)+1)</f>
        <v>-4.515338986703842</v>
      </c>
      <c r="AR48" s="227">
        <f>(SUMIFS($DI$4:$DI$380,$BR$4:$BR$380,$AP38)+AR38)/(COUNTIFS($BR$4:$BR$380,$AP38)+1)</f>
        <v>1.9487759480975559</v>
      </c>
      <c r="AS48" s="172">
        <f t="shared" ref="AS48:AS54" si="38">COUNTIF($AG:$AG,AP48)</f>
        <v>67</v>
      </c>
      <c r="AU48" s="264">
        <v>145.02429640848678</v>
      </c>
      <c r="AV48" s="260">
        <v>62.094103019754613</v>
      </c>
      <c r="AW48" s="260">
        <v>20.027021292575686</v>
      </c>
      <c r="AX48" s="260">
        <v>18.823051226950003</v>
      </c>
      <c r="AY48" s="260">
        <v>58.482192822877572</v>
      </c>
      <c r="AZ48" s="260">
        <v>139.00444608035838</v>
      </c>
      <c r="BA48" s="260">
        <v>260.38981099939241</v>
      </c>
      <c r="BB48" s="276">
        <v>4</v>
      </c>
      <c r="BC48" s="264">
        <v>72.686179926629109</v>
      </c>
      <c r="BD48" s="260">
        <v>57.329834933679514</v>
      </c>
      <c r="BE48" s="260">
        <v>28.586065628279616</v>
      </c>
      <c r="BF48" s="260">
        <v>25.983169930275348</v>
      </c>
      <c r="BG48" s="260">
        <v>48.516543488557382</v>
      </c>
      <c r="BH48" s="260">
        <v>89.169370800688441</v>
      </c>
      <c r="BI48" s="260">
        <v>56.825808242417367</v>
      </c>
      <c r="BJ48" s="269">
        <v>4</v>
      </c>
      <c r="BK48" s="264">
        <v>96.784643185507264</v>
      </c>
      <c r="BL48" s="260">
        <v>63.961959510075076</v>
      </c>
      <c r="BM48" s="260">
        <v>14.842350629260508</v>
      </c>
      <c r="BN48" s="260">
        <v>22.159021758297932</v>
      </c>
      <c r="BO48" s="260">
        <v>46.434778815238829</v>
      </c>
      <c r="BP48" s="260">
        <v>91.013061719662858</v>
      </c>
      <c r="BQ48" s="260">
        <v>42.951623002828192</v>
      </c>
      <c r="BR48" s="269">
        <v>3</v>
      </c>
      <c r="BS48" s="264">
        <v>94.748627002746815</v>
      </c>
      <c r="BT48" s="260">
        <v>67.583356621426333</v>
      </c>
      <c r="BU48" s="260">
        <v>8.064796052949637</v>
      </c>
      <c r="BV48" s="260">
        <v>25.536890179280096</v>
      </c>
      <c r="BW48" s="260">
        <v>51.976852059500466</v>
      </c>
      <c r="BX48" s="260">
        <v>95.581655393619286</v>
      </c>
      <c r="BY48" s="260">
        <v>32.168988958984109</v>
      </c>
      <c r="BZ48" s="276">
        <v>3</v>
      </c>
      <c r="CA48" s="175"/>
      <c r="CE48" s="220" t="s">
        <v>23</v>
      </c>
      <c r="CF48" s="221">
        <f t="shared" si="33"/>
        <v>-0.19491397674476643</v>
      </c>
      <c r="CG48" s="221">
        <f t="shared" si="34"/>
        <v>1.4203360851709452</v>
      </c>
      <c r="CH48" s="221">
        <f t="shared" si="35"/>
        <v>3.7011026510335454</v>
      </c>
      <c r="CI48" s="213">
        <f t="shared" si="31"/>
        <v>391</v>
      </c>
      <c r="CJ48" s="222">
        <f t="shared" si="36"/>
        <v>0.59483548065108238</v>
      </c>
      <c r="CL48" s="223">
        <v>3</v>
      </c>
      <c r="CM48" s="221">
        <f t="shared" si="32"/>
        <v>3.3245303731533653</v>
      </c>
      <c r="CN48" s="221">
        <f t="shared" si="37"/>
        <v>0.10531996309906252</v>
      </c>
      <c r="CO48" s="151"/>
      <c r="CP48" s="151"/>
      <c r="CQ48" s="224">
        <f>MATRIX!K45</f>
        <v>-41.327862747490144</v>
      </c>
      <c r="CR48" s="152"/>
      <c r="CS48" s="152"/>
      <c r="CT48" s="152"/>
      <c r="CU48" s="152"/>
      <c r="CV48" s="152"/>
      <c r="CW48" s="152"/>
      <c r="CX48" s="152"/>
      <c r="CY48" s="152"/>
      <c r="CZ48" s="152"/>
      <c r="DA48" s="152"/>
      <c r="DB48" s="152"/>
      <c r="DC48" s="152"/>
      <c r="DD48" s="152"/>
      <c r="DE48" s="152"/>
      <c r="DF48" s="152"/>
      <c r="DH48" s="179">
        <v>1.4212399514435694</v>
      </c>
      <c r="DI48" s="179">
        <v>-5.7102956929133857</v>
      </c>
      <c r="DO48" s="151"/>
      <c r="DQ48" s="153">
        <f t="shared" si="4"/>
        <v>12</v>
      </c>
      <c r="EH48" s="153" t="str">
        <f t="shared" si="0"/>
        <v/>
      </c>
      <c r="EI48" s="153" t="str">
        <f t="shared" si="1"/>
        <v/>
      </c>
    </row>
    <row r="49" spans="1:139" ht="18" customHeight="1" thickTop="1" thickBot="1">
      <c r="A49" s="242" t="s">
        <v>53</v>
      </c>
      <c r="B49" s="236" t="s">
        <v>35</v>
      </c>
      <c r="C49" s="237">
        <v>40509</v>
      </c>
      <c r="D49" s="238">
        <v>36</v>
      </c>
      <c r="E49" s="253">
        <v>11</v>
      </c>
      <c r="F49" s="247">
        <v>11</v>
      </c>
      <c r="G49" s="247">
        <v>8</v>
      </c>
      <c r="H49" s="247">
        <v>11</v>
      </c>
      <c r="I49" s="247">
        <v>12</v>
      </c>
      <c r="J49" s="247">
        <v>9</v>
      </c>
      <c r="K49" s="247">
        <v>1</v>
      </c>
      <c r="L49" s="247">
        <v>13</v>
      </c>
      <c r="M49" s="247">
        <v>16</v>
      </c>
      <c r="N49" s="247">
        <v>14</v>
      </c>
      <c r="O49" s="247">
        <v>16</v>
      </c>
      <c r="P49" s="247">
        <v>8</v>
      </c>
      <c r="Q49" s="247">
        <v>14</v>
      </c>
      <c r="R49" s="247">
        <v>13</v>
      </c>
      <c r="S49" s="247">
        <v>17</v>
      </c>
      <c r="T49" s="247">
        <v>11</v>
      </c>
      <c r="U49" s="247">
        <v>11</v>
      </c>
      <c r="V49" s="247">
        <v>12</v>
      </c>
      <c r="W49" s="247">
        <v>15</v>
      </c>
      <c r="X49" s="247">
        <v>7</v>
      </c>
      <c r="Y49" s="247">
        <v>13</v>
      </c>
      <c r="Z49" s="247">
        <v>11</v>
      </c>
      <c r="AA49" s="247">
        <v>6</v>
      </c>
      <c r="AB49" s="247">
        <v>13</v>
      </c>
      <c r="AC49" s="247">
        <v>10</v>
      </c>
      <c r="AD49" s="247">
        <v>8</v>
      </c>
      <c r="AE49" s="276">
        <v>14</v>
      </c>
      <c r="AG49" s="247">
        <f>RANKS_CSV!A46</f>
        <v>5</v>
      </c>
      <c r="AI49" s="264">
        <f t="array" ref="AI49">MEDIAN(E49:J49)</f>
        <v>11</v>
      </c>
      <c r="AJ49" s="260">
        <f t="array" ref="AJ49">MEDIAN(L49:S49)</f>
        <v>14</v>
      </c>
      <c r="AK49" s="260">
        <f t="array" ref="AK49">MEDIAN(T49:U49,X49,AA49,AB49)</f>
        <v>11</v>
      </c>
      <c r="AL49" s="260">
        <f t="array" ref="AL49">MEDIAN(V49,Y49,Z49,AC49:AE49)</f>
        <v>11.5</v>
      </c>
      <c r="AM49" s="260" t="s">
        <v>567</v>
      </c>
      <c r="AN49" s="281" t="s">
        <v>567</v>
      </c>
      <c r="AP49" s="225">
        <v>2</v>
      </c>
      <c r="AQ49" s="227">
        <f t="shared" ref="AQ49:AQ54" si="39">(SUMIFS($DH$4:$DH$380,$BZ$4:$BZ$380,$AP39)+AQ39)/(COUNTIFS($BZ$4:$BZ$380,$AP39)+1)</f>
        <v>-6.2137266587142888</v>
      </c>
      <c r="AR49" s="227">
        <f t="shared" ref="AR49:AR54" si="40">(SUMIFS($DI$4:$DI$380,$BR$4:$BR$380,$AP39)+AR39)/(COUNTIFS($BR$4:$BR$380,$AP39)+1)</f>
        <v>-2.80557397984929</v>
      </c>
      <c r="AS49" s="172">
        <f t="shared" si="38"/>
        <v>57</v>
      </c>
      <c r="AU49" s="264">
        <v>243.21095481051498</v>
      </c>
      <c r="AV49" s="260">
        <v>122.77011295218092</v>
      </c>
      <c r="AW49" s="260">
        <v>43.192382755400146</v>
      </c>
      <c r="AX49" s="260">
        <v>4.4777642201725953</v>
      </c>
      <c r="AY49" s="260">
        <v>6.6262573464982983</v>
      </c>
      <c r="AZ49" s="260">
        <v>49.637862134377237</v>
      </c>
      <c r="BA49" s="260">
        <v>133.51257858380944</v>
      </c>
      <c r="BB49" s="276">
        <v>4</v>
      </c>
      <c r="BC49" s="264">
        <v>58.374127622513072</v>
      </c>
      <c r="BD49" s="260">
        <v>67.244899447833745</v>
      </c>
      <c r="BE49" s="260">
        <v>32.798503799014725</v>
      </c>
      <c r="BF49" s="260">
        <v>4.1659603607544566</v>
      </c>
      <c r="BG49" s="260">
        <v>3.3310185077221757</v>
      </c>
      <c r="BH49" s="260">
        <v>27.301580909721714</v>
      </c>
      <c r="BI49" s="260">
        <v>9.4658342984512238</v>
      </c>
      <c r="BJ49" s="269">
        <v>5</v>
      </c>
      <c r="BK49" s="264">
        <v>53.556377401610845</v>
      </c>
      <c r="BL49" s="260">
        <v>82.858579789944088</v>
      </c>
      <c r="BM49" s="260">
        <v>31.343433522680819</v>
      </c>
      <c r="BN49" s="260">
        <v>3.909806182979545</v>
      </c>
      <c r="BO49" s="260">
        <v>1.096239279405784</v>
      </c>
      <c r="BP49" s="260">
        <v>37.548438351968734</v>
      </c>
      <c r="BQ49" s="260">
        <v>14.343367258530893</v>
      </c>
      <c r="BR49" s="269">
        <v>5</v>
      </c>
      <c r="BS49" s="264">
        <v>49.194174482604183</v>
      </c>
      <c r="BT49" s="260">
        <v>81.915213701427859</v>
      </c>
      <c r="BU49" s="260">
        <v>31.186690922233311</v>
      </c>
      <c r="BV49" s="260">
        <v>3.9027089294394357</v>
      </c>
      <c r="BW49" s="260">
        <v>1.4168748318992126</v>
      </c>
      <c r="BX49" s="260">
        <v>39.246374980334664</v>
      </c>
      <c r="BY49" s="260">
        <v>16.464722732584164</v>
      </c>
      <c r="BZ49" s="276">
        <v>5</v>
      </c>
      <c r="CA49" s="175"/>
      <c r="CE49" s="220" t="s">
        <v>16</v>
      </c>
      <c r="CF49" s="221">
        <f t="shared" si="33"/>
        <v>0.19226519261843156</v>
      </c>
      <c r="CG49" s="221">
        <f t="shared" si="34"/>
        <v>1.1295840876693817</v>
      </c>
      <c r="CH49" s="221">
        <f t="shared" si="35"/>
        <v>3.3215286989954547</v>
      </c>
      <c r="CI49" s="213">
        <f t="shared" si="31"/>
        <v>358</v>
      </c>
      <c r="CJ49" s="222">
        <f t="shared" si="36"/>
        <v>0.57898339199821636</v>
      </c>
      <c r="CL49" s="223">
        <v>5</v>
      </c>
      <c r="CM49" s="221">
        <f t="shared" si="32"/>
        <v>3.2691801289947477</v>
      </c>
      <c r="CN49" s="221">
        <f t="shared" si="37"/>
        <v>2.995737425866638</v>
      </c>
      <c r="CO49" s="151"/>
      <c r="CP49" s="151"/>
      <c r="CQ49" s="224" t="e">
        <f>MATRIX!K46</f>
        <v>#N/A</v>
      </c>
      <c r="CR49" s="158"/>
      <c r="CS49" s="158"/>
      <c r="CT49" s="158"/>
      <c r="CU49" s="158"/>
      <c r="CV49" s="158"/>
      <c r="CW49" s="158"/>
      <c r="CX49" s="158"/>
      <c r="CY49" s="158"/>
      <c r="CZ49" s="158"/>
      <c r="DA49" s="158"/>
      <c r="DB49" s="158"/>
      <c r="DC49" s="158"/>
      <c r="DD49" s="158"/>
      <c r="DE49" s="158"/>
      <c r="DF49" s="158"/>
      <c r="DH49" s="179">
        <v>2.2262767742782148</v>
      </c>
      <c r="DI49" s="179">
        <v>0.28666043700787391</v>
      </c>
      <c r="DO49" s="151"/>
      <c r="DQ49" s="153">
        <f t="shared" si="4"/>
        <v>9.5</v>
      </c>
      <c r="EH49" s="153">
        <f t="shared" si="0"/>
        <v>4.4311900971128608</v>
      </c>
      <c r="EI49" s="153">
        <f t="shared" si="1"/>
        <v>1.6286820669291338</v>
      </c>
    </row>
    <row r="50" spans="1:139" ht="18" customHeight="1" thickTop="1" thickBot="1">
      <c r="A50" s="242" t="s">
        <v>54</v>
      </c>
      <c r="B50" s="236" t="s">
        <v>35</v>
      </c>
      <c r="C50" s="237">
        <v>40801</v>
      </c>
      <c r="D50" s="238">
        <v>36</v>
      </c>
      <c r="E50" s="253">
        <v>10</v>
      </c>
      <c r="F50" s="247">
        <v>9</v>
      </c>
      <c r="G50" s="247">
        <v>11</v>
      </c>
      <c r="H50" s="247">
        <v>11</v>
      </c>
      <c r="I50" s="247">
        <v>11</v>
      </c>
      <c r="J50" s="247">
        <v>7</v>
      </c>
      <c r="K50" s="247">
        <v>7</v>
      </c>
      <c r="L50" s="247">
        <v>15</v>
      </c>
      <c r="M50" s="247">
        <v>8</v>
      </c>
      <c r="N50" s="247">
        <v>15</v>
      </c>
      <c r="O50" s="247">
        <v>19</v>
      </c>
      <c r="P50" s="247">
        <v>11</v>
      </c>
      <c r="Q50" s="247">
        <v>16</v>
      </c>
      <c r="R50" s="247">
        <v>17</v>
      </c>
      <c r="S50" s="247">
        <v>16</v>
      </c>
      <c r="T50" s="247">
        <v>7</v>
      </c>
      <c r="U50" s="247">
        <v>14</v>
      </c>
      <c r="V50" s="247">
        <v>11</v>
      </c>
      <c r="W50" s="247">
        <v>18</v>
      </c>
      <c r="X50" s="247">
        <v>8</v>
      </c>
      <c r="Y50" s="247">
        <v>17</v>
      </c>
      <c r="Z50" s="247">
        <v>14</v>
      </c>
      <c r="AA50" s="247">
        <v>10</v>
      </c>
      <c r="AB50" s="247">
        <v>12</v>
      </c>
      <c r="AC50" s="247">
        <v>13</v>
      </c>
      <c r="AD50" s="247">
        <v>10</v>
      </c>
      <c r="AE50" s="276">
        <v>14</v>
      </c>
      <c r="AG50" s="247">
        <f>RANKS_CSV!A47</f>
        <v>7</v>
      </c>
      <c r="AI50" s="264">
        <f t="array" ref="AI50">MEDIAN(E50:J50)</f>
        <v>10.5</v>
      </c>
      <c r="AJ50" s="260">
        <f t="array" ref="AJ50">MEDIAN(L50:S50)</f>
        <v>15.5</v>
      </c>
      <c r="AK50" s="260">
        <f t="array" ref="AK50">MEDIAN(T50:U50,X50,AA50,AB50)</f>
        <v>10</v>
      </c>
      <c r="AL50" s="260">
        <f t="array" ref="AL50">MEDIAN(V50,Y50,Z50,AC50:AE50)</f>
        <v>13.5</v>
      </c>
      <c r="AM50" s="260" t="s">
        <v>567</v>
      </c>
      <c r="AN50" s="281" t="s">
        <v>567</v>
      </c>
      <c r="AP50" s="225">
        <v>3</v>
      </c>
      <c r="AQ50" s="227">
        <f t="shared" si="39"/>
        <v>-0.541398107918444</v>
      </c>
      <c r="AR50" s="227">
        <f t="shared" si="40"/>
        <v>-4.2695149614039716</v>
      </c>
      <c r="AS50" s="172">
        <f t="shared" si="38"/>
        <v>41</v>
      </c>
      <c r="AU50" s="264">
        <v>329.84769213467365</v>
      </c>
      <c r="AV50" s="260">
        <v>186.13837351546456</v>
      </c>
      <c r="AW50" s="260">
        <v>83.292166557808727</v>
      </c>
      <c r="AX50" s="260">
        <v>21.309071261706116</v>
      </c>
      <c r="AY50" s="260">
        <v>0.18908762715674796</v>
      </c>
      <c r="AZ50" s="260">
        <v>19.932215654160625</v>
      </c>
      <c r="BA50" s="260">
        <v>80.538455342717754</v>
      </c>
      <c r="BB50" s="276">
        <v>5</v>
      </c>
      <c r="BC50" s="264">
        <v>100.77907971408968</v>
      </c>
      <c r="BD50" s="260">
        <v>115.46137533703089</v>
      </c>
      <c r="BE50" s="260">
        <v>68.988912573623125</v>
      </c>
      <c r="BF50" s="260">
        <v>21.357765985895334</v>
      </c>
      <c r="BG50" s="260">
        <v>0.94272754730575381</v>
      </c>
      <c r="BH50" s="260">
        <v>7.9624178082395503</v>
      </c>
      <c r="BI50" s="260">
        <v>1.4222264974883108</v>
      </c>
      <c r="BJ50" s="269">
        <v>5</v>
      </c>
      <c r="BK50" s="264">
        <v>87.733433884963858</v>
      </c>
      <c r="BL50" s="260">
        <v>135.97068034281267</v>
      </c>
      <c r="BM50" s="260">
        <v>66.206359762914957</v>
      </c>
      <c r="BN50" s="260">
        <v>20.587529615930332</v>
      </c>
      <c r="BO50" s="260">
        <v>2.3711412117012638</v>
      </c>
      <c r="BP50" s="260">
        <v>15.739406007564014</v>
      </c>
      <c r="BQ50" s="260">
        <v>8.1867210752836233</v>
      </c>
      <c r="BR50" s="269">
        <v>5</v>
      </c>
      <c r="BS50" s="264">
        <v>81.450929366871108</v>
      </c>
      <c r="BT50" s="260">
        <v>134.40296403655111</v>
      </c>
      <c r="BU50" s="260">
        <v>64.359142820682194</v>
      </c>
      <c r="BV50" s="260">
        <v>20.763710390870184</v>
      </c>
      <c r="BW50" s="260">
        <v>3.144843955999963</v>
      </c>
      <c r="BX50" s="260">
        <v>16.339484363668369</v>
      </c>
      <c r="BY50" s="260">
        <v>14.001360740197722</v>
      </c>
      <c r="BZ50" s="276">
        <v>5</v>
      </c>
      <c r="CA50" s="175"/>
      <c r="CE50" s="220" t="s">
        <v>5</v>
      </c>
      <c r="CF50" s="221">
        <f t="shared" si="33"/>
        <v>1.1622682071588952E-2</v>
      </c>
      <c r="CG50" s="221">
        <f t="shared" si="34"/>
        <v>1.1465497372088358</v>
      </c>
      <c r="CH50" s="221">
        <f t="shared" si="35"/>
        <v>4.5885507345529568</v>
      </c>
      <c r="CI50" s="213">
        <f t="shared" si="31"/>
        <v>834</v>
      </c>
      <c r="CJ50" s="222">
        <f t="shared" si="36"/>
        <v>0.11910058964026816</v>
      </c>
      <c r="CL50" s="223">
        <v>8</v>
      </c>
      <c r="CM50" s="221">
        <f t="shared" si="32"/>
        <v>7.9982671466988293</v>
      </c>
      <c r="CN50" s="221">
        <f t="shared" si="37"/>
        <v>3.002780563378117E-6</v>
      </c>
      <c r="CO50" s="151"/>
      <c r="CP50" s="151"/>
      <c r="CQ50" s="224" t="e">
        <f>MATRIX!K47</f>
        <v>#N/A</v>
      </c>
      <c r="CR50" s="151"/>
      <c r="CS50" s="151"/>
      <c r="CT50" s="151"/>
      <c r="CU50" s="151"/>
      <c r="CV50" s="151"/>
      <c r="CW50" s="151"/>
      <c r="CX50" s="152"/>
      <c r="CY50" s="152"/>
      <c r="CZ50" s="151"/>
      <c r="DA50" s="151"/>
      <c r="DB50" s="151"/>
      <c r="DC50" s="151"/>
      <c r="DD50" s="151"/>
      <c r="DE50" s="151"/>
      <c r="DF50" s="151"/>
      <c r="DH50" s="179">
        <v>4.4311900971128608</v>
      </c>
      <c r="DI50" s="179">
        <v>1.6286820669291338</v>
      </c>
      <c r="DO50" s="151"/>
      <c r="DQ50" s="153">
        <f t="shared" si="4"/>
        <v>11.25</v>
      </c>
      <c r="EH50" s="153">
        <f t="shared" si="0"/>
        <v>10.06018809711286</v>
      </c>
      <c r="EI50" s="153">
        <f t="shared" si="1"/>
        <v>3.5777090669291338</v>
      </c>
    </row>
    <row r="51" spans="1:139" ht="18" customHeight="1" thickTop="1" thickBot="1">
      <c r="A51" s="242" t="s">
        <v>32</v>
      </c>
      <c r="B51" s="236" t="s">
        <v>33</v>
      </c>
      <c r="C51" s="237">
        <v>40675</v>
      </c>
      <c r="D51" s="238">
        <v>36</v>
      </c>
      <c r="E51" s="253">
        <v>14</v>
      </c>
      <c r="F51" s="247">
        <v>8</v>
      </c>
      <c r="G51" s="247">
        <v>10</v>
      </c>
      <c r="H51" s="247">
        <v>12</v>
      </c>
      <c r="I51" s="247">
        <v>16</v>
      </c>
      <c r="J51" s="247">
        <v>8</v>
      </c>
      <c r="K51" s="247">
        <v>1</v>
      </c>
      <c r="L51" s="247">
        <v>17</v>
      </c>
      <c r="M51" s="247">
        <v>19</v>
      </c>
      <c r="N51" s="247">
        <v>18</v>
      </c>
      <c r="O51" s="247">
        <v>18</v>
      </c>
      <c r="P51" s="247">
        <v>18</v>
      </c>
      <c r="Q51" s="247">
        <v>16</v>
      </c>
      <c r="R51" s="247">
        <v>18</v>
      </c>
      <c r="S51" s="247">
        <v>19</v>
      </c>
      <c r="T51" s="247">
        <v>8</v>
      </c>
      <c r="U51" s="247">
        <v>19</v>
      </c>
      <c r="V51" s="247">
        <v>17</v>
      </c>
      <c r="W51" s="247">
        <v>10</v>
      </c>
      <c r="X51" s="247">
        <v>8</v>
      </c>
      <c r="Y51" s="247">
        <v>18</v>
      </c>
      <c r="Z51" s="247">
        <v>19</v>
      </c>
      <c r="AA51" s="247">
        <v>14</v>
      </c>
      <c r="AB51" s="247">
        <v>10</v>
      </c>
      <c r="AC51" s="247">
        <v>16</v>
      </c>
      <c r="AD51" s="247">
        <v>16</v>
      </c>
      <c r="AE51" s="276">
        <v>16</v>
      </c>
      <c r="AG51" s="247">
        <f>RANKS_CSV!A48</f>
        <v>7</v>
      </c>
      <c r="AI51" s="264">
        <f t="array" ref="AI51">MEDIAN(E51:J51)</f>
        <v>11</v>
      </c>
      <c r="AJ51" s="260">
        <f t="array" ref="AJ51">MEDIAN(L51:S51)</f>
        <v>18</v>
      </c>
      <c r="AK51" s="260">
        <f t="array" ref="AK51">MEDIAN(T51:U51,X51,AA51,AB51)</f>
        <v>10</v>
      </c>
      <c r="AL51" s="260">
        <f t="array" ref="AL51">MEDIAN(V51,Y51,Z51,AC51:AE51)</f>
        <v>16.5</v>
      </c>
      <c r="AM51" s="260" t="s">
        <v>567</v>
      </c>
      <c r="AN51" s="281" t="s">
        <v>567</v>
      </c>
      <c r="AP51" s="225">
        <v>4</v>
      </c>
      <c r="AQ51" s="227">
        <f t="shared" si="39"/>
        <v>0.22909800748961415</v>
      </c>
      <c r="AR51" s="227">
        <f t="shared" si="40"/>
        <v>-0.73083001847714879</v>
      </c>
      <c r="AS51" s="172">
        <f t="shared" si="38"/>
        <v>54</v>
      </c>
      <c r="AU51" s="264">
        <v>571.23125912289754</v>
      </c>
      <c r="AV51" s="260">
        <v>375.90140957235576</v>
      </c>
      <c r="AW51" s="260">
        <v>221.4346716833671</v>
      </c>
      <c r="AX51" s="260">
        <v>107.83104545593176</v>
      </c>
      <c r="AY51" s="260">
        <v>35.090530890049678</v>
      </c>
      <c r="AZ51" s="260">
        <v>3.2131279857208335</v>
      </c>
      <c r="BA51" s="260">
        <v>12.198836742945232</v>
      </c>
      <c r="BB51" s="276">
        <v>6</v>
      </c>
      <c r="BC51" s="264">
        <v>255.08436676012678</v>
      </c>
      <c r="BD51" s="260">
        <v>278.67407944024831</v>
      </c>
      <c r="BE51" s="260">
        <v>201.85170545004866</v>
      </c>
      <c r="BF51" s="260">
        <v>110.8394726108675</v>
      </c>
      <c r="BG51" s="260">
        <v>44.788072738552287</v>
      </c>
      <c r="BH51" s="260">
        <v>11.34779961306616</v>
      </c>
      <c r="BI51" s="260">
        <v>30.85932724948049</v>
      </c>
      <c r="BJ51" s="269">
        <v>6</v>
      </c>
      <c r="BK51" s="264">
        <v>227.9835310863923</v>
      </c>
      <c r="BL51" s="260">
        <v>309.75200416280211</v>
      </c>
      <c r="BM51" s="260">
        <v>192.25414933035589</v>
      </c>
      <c r="BN51" s="260">
        <v>107.7494765333303</v>
      </c>
      <c r="BO51" s="260">
        <v>55.968149727532094</v>
      </c>
      <c r="BP51" s="260">
        <v>10.323627058481566</v>
      </c>
      <c r="BQ51" s="260">
        <v>37.596360110662694</v>
      </c>
      <c r="BR51" s="269">
        <v>6</v>
      </c>
      <c r="BS51" s="264">
        <v>217.2344941983979</v>
      </c>
      <c r="BT51" s="260">
        <v>307.75357022695391</v>
      </c>
      <c r="BU51" s="260">
        <v>184.14989927878383</v>
      </c>
      <c r="BV51" s="260">
        <v>109.31940913838287</v>
      </c>
      <c r="BW51" s="260">
        <v>59.343352250985546</v>
      </c>
      <c r="BX51" s="260">
        <v>8.7833939949745528</v>
      </c>
      <c r="BY51" s="260">
        <v>49.740314507973928</v>
      </c>
      <c r="BZ51" s="276">
        <v>6</v>
      </c>
      <c r="CA51" s="175"/>
      <c r="CE51" s="220" t="s">
        <v>25</v>
      </c>
      <c r="CF51" s="221">
        <f t="shared" si="33"/>
        <v>6.6493615309367052E-2</v>
      </c>
      <c r="CG51" s="221">
        <f t="shared" si="34"/>
        <v>1.6080528551760287</v>
      </c>
      <c r="CH51" s="221">
        <f t="shared" si="35"/>
        <v>2.2796149793522349</v>
      </c>
      <c r="CI51" s="213">
        <f t="shared" si="31"/>
        <v>251</v>
      </c>
      <c r="CJ51" s="222">
        <f t="shared" si="36"/>
        <v>0.62135804458515065</v>
      </c>
      <c r="CL51" s="223">
        <v>13</v>
      </c>
      <c r="CM51" s="221">
        <f t="shared" si="32"/>
        <v>7.0525107351722625</v>
      </c>
      <c r="CN51" s="221">
        <f t="shared" si="37"/>
        <v>35.372628555241185</v>
      </c>
      <c r="CO51" s="151"/>
      <c r="CP51" s="151"/>
      <c r="CQ51" s="151"/>
      <c r="CR51" s="151"/>
      <c r="CS51" s="151"/>
      <c r="CT51" s="151"/>
      <c r="CU51" s="151"/>
      <c r="CV51" s="151"/>
      <c r="CW51" s="151"/>
      <c r="CX51" s="152"/>
      <c r="CY51" s="152"/>
      <c r="CZ51" s="151"/>
      <c r="DA51" s="151"/>
      <c r="DB51" s="151"/>
      <c r="DC51" s="151"/>
      <c r="DD51" s="151"/>
      <c r="DE51" s="151"/>
      <c r="DF51" s="151"/>
      <c r="DH51" s="179">
        <v>10.06018809711286</v>
      </c>
      <c r="DI51" s="179">
        <v>3.5777090669291338</v>
      </c>
      <c r="DO51" s="151"/>
      <c r="DQ51" s="153">
        <f t="shared" si="4"/>
        <v>16.25</v>
      </c>
      <c r="EH51" s="153" t="str">
        <f t="shared" si="0"/>
        <v/>
      </c>
      <c r="EI51" s="153" t="str">
        <f t="shared" si="1"/>
        <v/>
      </c>
    </row>
    <row r="52" spans="1:139" ht="18" customHeight="1" thickTop="1" thickBot="1">
      <c r="A52" s="242" t="s">
        <v>55</v>
      </c>
      <c r="B52" s="236" t="s">
        <v>33</v>
      </c>
      <c r="C52" s="237">
        <v>40594</v>
      </c>
      <c r="D52" s="238">
        <v>36</v>
      </c>
      <c r="E52" s="253">
        <v>8</v>
      </c>
      <c r="F52" s="247">
        <v>9</v>
      </c>
      <c r="G52" s="247">
        <v>19</v>
      </c>
      <c r="H52" s="247">
        <v>7</v>
      </c>
      <c r="I52" s="247">
        <v>12</v>
      </c>
      <c r="J52" s="247">
        <v>17</v>
      </c>
      <c r="K52" s="247">
        <v>3</v>
      </c>
      <c r="L52" s="247">
        <v>6</v>
      </c>
      <c r="M52" s="247">
        <v>13</v>
      </c>
      <c r="N52" s="247">
        <v>6</v>
      </c>
      <c r="O52" s="247">
        <v>13</v>
      </c>
      <c r="P52" s="247">
        <v>10</v>
      </c>
      <c r="Q52" s="247">
        <v>12</v>
      </c>
      <c r="R52" s="247">
        <v>9</v>
      </c>
      <c r="S52" s="247">
        <v>12</v>
      </c>
      <c r="T52" s="247">
        <v>13</v>
      </c>
      <c r="U52" s="247">
        <v>7</v>
      </c>
      <c r="V52" s="247">
        <v>5</v>
      </c>
      <c r="W52" s="247">
        <v>6</v>
      </c>
      <c r="X52" s="247">
        <v>13</v>
      </c>
      <c r="Y52" s="247">
        <v>7</v>
      </c>
      <c r="Z52" s="247">
        <v>9</v>
      </c>
      <c r="AA52" s="247">
        <v>9</v>
      </c>
      <c r="AB52" s="247">
        <v>14</v>
      </c>
      <c r="AC52" s="247">
        <v>7</v>
      </c>
      <c r="AD52" s="247">
        <v>11</v>
      </c>
      <c r="AE52" s="276">
        <v>6</v>
      </c>
      <c r="AG52" s="247">
        <f>RANKS_CSV!A49</f>
        <v>4</v>
      </c>
      <c r="AI52" s="264">
        <f t="array" ref="AI52">MEDIAN(E52:J52)</f>
        <v>10.5</v>
      </c>
      <c r="AJ52" s="260">
        <f t="array" ref="AJ52">MEDIAN(L52:S52)</f>
        <v>11</v>
      </c>
      <c r="AK52" s="260">
        <f t="array" ref="AK52">MEDIAN(T52:U52,X52,AA52,AB52)</f>
        <v>13</v>
      </c>
      <c r="AL52" s="260">
        <f t="array" ref="AL52">MEDIAN(V52,Y52,Z52,AC52:AE52)</f>
        <v>7</v>
      </c>
      <c r="AM52" s="260" t="s">
        <v>567</v>
      </c>
      <c r="AN52" s="281" t="s">
        <v>567</v>
      </c>
      <c r="AP52" s="225">
        <v>5</v>
      </c>
      <c r="AQ52" s="227">
        <f t="shared" si="39"/>
        <v>2.6236607012462394</v>
      </c>
      <c r="AR52" s="227">
        <f t="shared" si="40"/>
        <v>1.3964952674315125</v>
      </c>
      <c r="AS52" s="172">
        <f t="shared" si="38"/>
        <v>53</v>
      </c>
      <c r="AU52" s="264">
        <v>63.655052515851196</v>
      </c>
      <c r="AV52" s="260">
        <v>12.766688716280438</v>
      </c>
      <c r="AW52" s="260">
        <v>2.7414365782629289</v>
      </c>
      <c r="AX52" s="260">
        <v>33.579296101798668</v>
      </c>
      <c r="AY52" s="260">
        <v>105.28026728688764</v>
      </c>
      <c r="AZ52" s="260">
        <v>217.84435013352984</v>
      </c>
      <c r="BA52" s="260">
        <v>371.27154464172531</v>
      </c>
      <c r="BB52" s="276">
        <v>3</v>
      </c>
      <c r="BC52" s="264">
        <v>31.937566900975625</v>
      </c>
      <c r="BD52" s="260">
        <v>15.896587955215734</v>
      </c>
      <c r="BE52" s="260">
        <v>10.453140855599544</v>
      </c>
      <c r="BF52" s="260">
        <v>36.276678004561873</v>
      </c>
      <c r="BG52" s="260">
        <v>89.809689217901123</v>
      </c>
      <c r="BH52" s="260">
        <v>159.047044819788</v>
      </c>
      <c r="BI52" s="260">
        <v>109.32587046016971</v>
      </c>
      <c r="BJ52" s="269">
        <v>3</v>
      </c>
      <c r="BK52" s="264">
        <v>59.657206085940345</v>
      </c>
      <c r="BL52" s="260">
        <v>16.323759244746057</v>
      </c>
      <c r="BM52" s="260">
        <v>5.6438559110437669</v>
      </c>
      <c r="BN52" s="260">
        <v>35.325932968127645</v>
      </c>
      <c r="BO52" s="260">
        <v>79.699649021353565</v>
      </c>
      <c r="BP52" s="260">
        <v>170.39164346788408</v>
      </c>
      <c r="BQ52" s="260">
        <v>100.59065364885384</v>
      </c>
      <c r="BR52" s="269">
        <v>3</v>
      </c>
      <c r="BS52" s="264">
        <v>60.644531023376928</v>
      </c>
      <c r="BT52" s="260">
        <v>19.052397261253216</v>
      </c>
      <c r="BU52" s="260">
        <v>5.7972691022675704</v>
      </c>
      <c r="BV52" s="260">
        <v>36.638730383444738</v>
      </c>
      <c r="BW52" s="260">
        <v>81.686428142358452</v>
      </c>
      <c r="BX52" s="260">
        <v>175.92986334709812</v>
      </c>
      <c r="BY52" s="260">
        <v>88.145270076824943</v>
      </c>
      <c r="BZ52" s="276">
        <v>3</v>
      </c>
      <c r="CA52" s="175"/>
      <c r="CF52" s="152"/>
      <c r="CL52" s="151"/>
      <c r="CM52" s="151"/>
      <c r="CN52" s="152"/>
      <c r="CO52" s="151"/>
      <c r="CP52" s="151"/>
      <c r="CQ52" s="151"/>
      <c r="CR52" s="151"/>
      <c r="CS52" s="151"/>
      <c r="CT52" s="151"/>
      <c r="CU52" s="151"/>
      <c r="CV52" s="151"/>
      <c r="CW52" s="151"/>
      <c r="CX52" s="152"/>
      <c r="CY52" s="152"/>
      <c r="CZ52" s="151"/>
      <c r="DA52" s="151"/>
      <c r="DB52" s="151"/>
      <c r="DC52" s="151"/>
      <c r="DD52" s="151"/>
      <c r="DE52" s="151"/>
      <c r="DF52" s="151"/>
      <c r="DH52" s="179">
        <v>-2.9692016391076117</v>
      </c>
      <c r="DI52" s="179">
        <v>-5.6702390931758524</v>
      </c>
      <c r="DO52" s="151"/>
      <c r="DQ52" s="153">
        <f t="shared" si="4"/>
        <v>7.75</v>
      </c>
      <c r="EH52" s="153" t="str">
        <f t="shared" si="0"/>
        <v/>
      </c>
      <c r="EI52" s="153" t="str">
        <f t="shared" si="1"/>
        <v/>
      </c>
    </row>
    <row r="53" spans="1:139" ht="18" customHeight="1" thickTop="1" thickBot="1">
      <c r="A53" s="242" t="s">
        <v>342</v>
      </c>
      <c r="B53" s="236" t="s">
        <v>29</v>
      </c>
      <c r="C53" s="237">
        <v>45981</v>
      </c>
      <c r="D53" s="238">
        <v>21</v>
      </c>
      <c r="E53" s="253">
        <v>8</v>
      </c>
      <c r="F53" s="247">
        <v>9</v>
      </c>
      <c r="G53" s="247">
        <v>9</v>
      </c>
      <c r="H53" s="247">
        <v>10</v>
      </c>
      <c r="I53" s="247">
        <v>11</v>
      </c>
      <c r="J53" s="247">
        <v>7</v>
      </c>
      <c r="K53" s="247">
        <v>7</v>
      </c>
      <c r="L53" s="247">
        <v>12</v>
      </c>
      <c r="M53" s="247">
        <v>17</v>
      </c>
      <c r="N53" s="247">
        <v>8</v>
      </c>
      <c r="O53" s="247">
        <v>8</v>
      </c>
      <c r="P53" s="247">
        <v>9</v>
      </c>
      <c r="Q53" s="247">
        <v>12</v>
      </c>
      <c r="R53" s="247">
        <v>9</v>
      </c>
      <c r="S53" s="247">
        <v>11</v>
      </c>
      <c r="T53" s="247">
        <v>5</v>
      </c>
      <c r="U53" s="247">
        <v>11</v>
      </c>
      <c r="V53" s="247">
        <v>6</v>
      </c>
      <c r="W53" s="247">
        <v>2</v>
      </c>
      <c r="X53" s="247">
        <v>8</v>
      </c>
      <c r="Y53" s="247">
        <v>11</v>
      </c>
      <c r="Z53" s="247">
        <v>5</v>
      </c>
      <c r="AA53" s="247">
        <v>3</v>
      </c>
      <c r="AB53" s="247">
        <v>4</v>
      </c>
      <c r="AC53" s="247">
        <v>8</v>
      </c>
      <c r="AD53" s="247">
        <v>6</v>
      </c>
      <c r="AE53" s="276">
        <v>9</v>
      </c>
      <c r="AG53" s="247">
        <f>RANKS_CSV!A50</f>
        <v>1</v>
      </c>
      <c r="AI53" s="264">
        <f t="array" ref="AI53">MEDIAN(E53:J53)</f>
        <v>9</v>
      </c>
      <c r="AJ53" s="260">
        <f t="array" ref="AJ53">MEDIAN(L53:S53)</f>
        <v>10</v>
      </c>
      <c r="AK53" s="260">
        <f t="array" ref="AK53">MEDIAN(T53:U53,X53,AA53,AB53)</f>
        <v>5</v>
      </c>
      <c r="AL53" s="260">
        <f t="array" ref="AL53">MEDIAN(V53,Y53,Z53,AC53:AE53)</f>
        <v>7</v>
      </c>
      <c r="AM53" s="260" t="s">
        <v>567</v>
      </c>
      <c r="AN53" s="281" t="s">
        <v>567</v>
      </c>
      <c r="AP53" s="225">
        <v>6</v>
      </c>
      <c r="AQ53" s="227">
        <f t="shared" si="39"/>
        <v>8.30061332705308</v>
      </c>
      <c r="AR53" s="227">
        <f t="shared" si="40"/>
        <v>1.1058722223940782</v>
      </c>
      <c r="AS53" s="172">
        <f t="shared" si="38"/>
        <v>63</v>
      </c>
      <c r="AU53" s="264">
        <v>120.5584891828785</v>
      </c>
      <c r="AV53" s="260">
        <v>48.525229645363005</v>
      </c>
      <c r="AW53" s="260">
        <v>17.35508176940078</v>
      </c>
      <c r="AX53" s="260">
        <v>27.048045554991791</v>
      </c>
      <c r="AY53" s="260">
        <v>77.604121002136054</v>
      </c>
      <c r="AZ53" s="260">
        <v>169.02330811083354</v>
      </c>
      <c r="BA53" s="260">
        <v>301.30560688108426</v>
      </c>
      <c r="BB53" s="276">
        <v>3</v>
      </c>
      <c r="BC53" s="264">
        <v>1.8440858652400722</v>
      </c>
      <c r="BD53" s="260">
        <v>7.9656613532644158</v>
      </c>
      <c r="BE53" s="260">
        <v>7.1411422465238203</v>
      </c>
      <c r="BF53" s="260">
        <v>20.923546302426526</v>
      </c>
      <c r="BG53" s="260">
        <v>65.975706271415376</v>
      </c>
      <c r="BH53" s="260">
        <v>131.90223531014388</v>
      </c>
      <c r="BI53" s="260">
        <v>88.240259107292459</v>
      </c>
      <c r="BJ53" s="269">
        <v>1</v>
      </c>
      <c r="BK53" s="264">
        <v>4.3035538660386754</v>
      </c>
      <c r="BL53" s="260">
        <v>14.079399302724322</v>
      </c>
      <c r="BM53" s="260">
        <v>17.518600656409795</v>
      </c>
      <c r="BN53" s="260">
        <v>24.500975503352159</v>
      </c>
      <c r="BO53" s="260">
        <v>52.311334317290367</v>
      </c>
      <c r="BP53" s="260">
        <v>155.07332460380027</v>
      </c>
      <c r="BQ53" s="260">
        <v>99.068420430627711</v>
      </c>
      <c r="BR53" s="269">
        <v>1</v>
      </c>
      <c r="BS53" s="264">
        <v>4.4200898179753825</v>
      </c>
      <c r="BT53" s="260">
        <v>12.197959991233692</v>
      </c>
      <c r="BU53" s="260">
        <v>26.754242472655601</v>
      </c>
      <c r="BV53" s="260">
        <v>21.798820037155853</v>
      </c>
      <c r="BW53" s="260">
        <v>47.947689858278821</v>
      </c>
      <c r="BX53" s="260">
        <v>158.36318608578742</v>
      </c>
      <c r="BY53" s="260">
        <v>97.875615213590265</v>
      </c>
      <c r="BZ53" s="276">
        <v>1</v>
      </c>
      <c r="CA53" s="175"/>
      <c r="CF53" s="152"/>
      <c r="CL53" s="151"/>
      <c r="CM53" s="151" t="s">
        <v>361</v>
      </c>
      <c r="CN53" s="152">
        <f>SQRT(AVERAGE(CN45:CN50))</f>
        <v>2.6177552015379848</v>
      </c>
      <c r="CO53" s="151"/>
      <c r="CP53" s="151"/>
      <c r="CQ53" s="151"/>
      <c r="CR53" s="151"/>
      <c r="CS53" s="151"/>
      <c r="CT53" s="151"/>
      <c r="CU53" s="151"/>
      <c r="CV53" s="151"/>
      <c r="CW53" s="151"/>
      <c r="CX53" s="152"/>
      <c r="CY53" s="152"/>
      <c r="CZ53" s="151"/>
      <c r="DA53" s="151"/>
      <c r="DB53" s="151"/>
      <c r="DC53" s="151"/>
      <c r="DD53" s="151"/>
      <c r="DE53" s="151"/>
      <c r="DF53" s="151"/>
      <c r="DH53" s="179">
        <v>-4.0893096391076114</v>
      </c>
      <c r="DI53" s="179">
        <v>-9.5264593175852605E-2</v>
      </c>
      <c r="DO53" s="151"/>
      <c r="DQ53" s="153">
        <f t="shared" si="4"/>
        <v>7</v>
      </c>
      <c r="EH53" s="153" t="str">
        <f t="shared" si="0"/>
        <v/>
      </c>
      <c r="EI53" s="153" t="str">
        <f t="shared" si="1"/>
        <v/>
      </c>
    </row>
    <row r="54" spans="1:139" ht="18" customHeight="1" thickTop="1" thickBot="1">
      <c r="A54" s="242" t="s">
        <v>56</v>
      </c>
      <c r="B54" s="236" t="s">
        <v>29</v>
      </c>
      <c r="C54" s="237">
        <v>40800</v>
      </c>
      <c r="D54" s="238">
        <v>36</v>
      </c>
      <c r="E54" s="253">
        <v>13</v>
      </c>
      <c r="F54" s="247">
        <v>8</v>
      </c>
      <c r="G54" s="247">
        <v>7</v>
      </c>
      <c r="H54" s="247">
        <v>11</v>
      </c>
      <c r="I54" s="247">
        <v>15</v>
      </c>
      <c r="J54" s="247">
        <v>8</v>
      </c>
      <c r="K54" s="247">
        <v>5</v>
      </c>
      <c r="L54" s="247">
        <v>11</v>
      </c>
      <c r="M54" s="247">
        <v>13</v>
      </c>
      <c r="N54" s="247">
        <v>12</v>
      </c>
      <c r="O54" s="247">
        <v>8</v>
      </c>
      <c r="P54" s="247">
        <v>6</v>
      </c>
      <c r="Q54" s="247">
        <v>8</v>
      </c>
      <c r="R54" s="247">
        <v>14</v>
      </c>
      <c r="S54" s="247">
        <v>17</v>
      </c>
      <c r="T54" s="247">
        <v>13</v>
      </c>
      <c r="U54" s="247">
        <v>14</v>
      </c>
      <c r="V54" s="247">
        <v>13</v>
      </c>
      <c r="W54" s="247">
        <v>8</v>
      </c>
      <c r="X54" s="247">
        <v>7</v>
      </c>
      <c r="Y54" s="247">
        <v>16</v>
      </c>
      <c r="Z54" s="247">
        <v>16</v>
      </c>
      <c r="AA54" s="247">
        <v>9</v>
      </c>
      <c r="AB54" s="247">
        <v>15</v>
      </c>
      <c r="AC54" s="247">
        <v>12</v>
      </c>
      <c r="AD54" s="247">
        <v>11</v>
      </c>
      <c r="AE54" s="276">
        <v>14</v>
      </c>
      <c r="AG54" s="247">
        <f>RANKS_CSV!A51</f>
        <v>5</v>
      </c>
      <c r="AI54" s="264">
        <f t="array" ref="AI54">MEDIAN(E54:J54)</f>
        <v>9.5</v>
      </c>
      <c r="AJ54" s="260">
        <f t="array" ref="AJ54">MEDIAN(L54:S54)</f>
        <v>11.5</v>
      </c>
      <c r="AK54" s="260">
        <f t="array" ref="AK54">MEDIAN(T54:U54,X54,AA54,AB54)</f>
        <v>13</v>
      </c>
      <c r="AL54" s="260">
        <f t="array" ref="AL54">MEDIAN(V54,Y54,Z54,AC54:AE54)</f>
        <v>13.5</v>
      </c>
      <c r="AM54" s="260" t="s">
        <v>567</v>
      </c>
      <c r="AN54" s="281" t="s">
        <v>567</v>
      </c>
      <c r="AP54" s="225">
        <v>7</v>
      </c>
      <c r="AQ54" s="227">
        <f t="shared" si="39"/>
        <v>5.474262143154105</v>
      </c>
      <c r="AR54" s="227">
        <f t="shared" si="40"/>
        <v>-1.9379796277834174</v>
      </c>
      <c r="AS54" s="172">
        <f t="shared" si="38"/>
        <v>46</v>
      </c>
      <c r="AU54" s="264">
        <v>266.8459914522507</v>
      </c>
      <c r="AV54" s="260">
        <v>139.90607255294134</v>
      </c>
      <c r="AW54" s="260">
        <v>53.829265315185211</v>
      </c>
      <c r="AX54" s="260">
        <v>8.6155697389823267</v>
      </c>
      <c r="AY54" s="260">
        <v>4.2649858243326966</v>
      </c>
      <c r="AZ54" s="260">
        <v>40.777513571236305</v>
      </c>
      <c r="BA54" s="260">
        <v>118.15315297969316</v>
      </c>
      <c r="BB54" s="276">
        <v>5</v>
      </c>
      <c r="BC54" s="264">
        <v>65.455287879965226</v>
      </c>
      <c r="BD54" s="260">
        <v>77.464049562640554</v>
      </c>
      <c r="BE54" s="260">
        <v>41.05375954707376</v>
      </c>
      <c r="BF54" s="260">
        <v>7.5834657281701539</v>
      </c>
      <c r="BG54" s="260">
        <v>2.1152405572439479</v>
      </c>
      <c r="BH54" s="260">
        <v>22.436403084030925</v>
      </c>
      <c r="BI54" s="260">
        <v>7.3782371337345607</v>
      </c>
      <c r="BJ54" s="269">
        <v>5</v>
      </c>
      <c r="BK54" s="264">
        <v>56.743718392669727</v>
      </c>
      <c r="BL54" s="260">
        <v>94.556181395018086</v>
      </c>
      <c r="BM54" s="260">
        <v>40.698876658202181</v>
      </c>
      <c r="BN54" s="260">
        <v>7.6319600962992684</v>
      </c>
      <c r="BO54" s="260">
        <v>0.28598545152213101</v>
      </c>
      <c r="BP54" s="260">
        <v>33.256003686402181</v>
      </c>
      <c r="BQ54" s="260">
        <v>14.384386310201492</v>
      </c>
      <c r="BR54" s="269">
        <v>5</v>
      </c>
      <c r="BS54" s="264">
        <v>51.923607300914163</v>
      </c>
      <c r="BT54" s="260">
        <v>93.075673600776</v>
      </c>
      <c r="BU54" s="260">
        <v>41.022770596751506</v>
      </c>
      <c r="BV54" s="260">
        <v>7.3008440555592484</v>
      </c>
      <c r="BW54" s="260">
        <v>0.12639377798582666</v>
      </c>
      <c r="BX54" s="260">
        <v>34.535073527495769</v>
      </c>
      <c r="BY54" s="260">
        <v>18.245853326765651</v>
      </c>
      <c r="BZ54" s="276">
        <v>5</v>
      </c>
      <c r="CA54" s="175"/>
      <c r="CJ54" s="151"/>
      <c r="CK54" s="151"/>
      <c r="CL54" s="151"/>
      <c r="CM54" s="152"/>
      <c r="CN54" s="152"/>
      <c r="CO54" s="152"/>
      <c r="CP54" s="152"/>
      <c r="CQ54" s="151"/>
      <c r="CR54" s="151"/>
      <c r="CS54" s="151"/>
      <c r="CT54" s="151"/>
      <c r="CU54" s="151" t="s">
        <v>272</v>
      </c>
      <c r="CV54" s="151"/>
      <c r="CW54" s="151"/>
      <c r="CX54" s="152"/>
      <c r="CY54" s="152"/>
      <c r="CZ54" s="151"/>
      <c r="DA54" s="151"/>
      <c r="DB54" s="151"/>
      <c r="DC54" s="151"/>
      <c r="DD54" s="151"/>
      <c r="DE54" s="151"/>
      <c r="DF54" s="151"/>
      <c r="DH54" s="179">
        <v>2.5618268018372699</v>
      </c>
      <c r="DI54" s="179">
        <v>1.0523146167979005</v>
      </c>
      <c r="DO54" s="151"/>
      <c r="DQ54" s="153">
        <f t="shared" si="4"/>
        <v>11</v>
      </c>
      <c r="EH54" s="153">
        <f t="shared" si="0"/>
        <v>5.8309533018372699</v>
      </c>
      <c r="EI54" s="153">
        <f t="shared" si="1"/>
        <v>-0.47538988320209957</v>
      </c>
    </row>
    <row r="55" spans="1:139" ht="18" customHeight="1" thickTop="1" thickBot="1">
      <c r="A55" s="242" t="s">
        <v>57</v>
      </c>
      <c r="B55" s="239" t="s">
        <v>29</v>
      </c>
      <c r="C55" s="240">
        <v>40746</v>
      </c>
      <c r="D55" s="241">
        <v>36</v>
      </c>
      <c r="E55" s="254">
        <v>9</v>
      </c>
      <c r="F55" s="248">
        <v>10</v>
      </c>
      <c r="G55" s="248">
        <v>17</v>
      </c>
      <c r="H55" s="248">
        <v>9</v>
      </c>
      <c r="I55" s="248">
        <v>17</v>
      </c>
      <c r="J55" s="248">
        <v>15</v>
      </c>
      <c r="K55" s="248">
        <v>12</v>
      </c>
      <c r="L55" s="248">
        <v>16</v>
      </c>
      <c r="M55" s="248">
        <v>20</v>
      </c>
      <c r="N55" s="248">
        <v>14</v>
      </c>
      <c r="O55" s="248">
        <v>12</v>
      </c>
      <c r="P55" s="248">
        <v>7</v>
      </c>
      <c r="Q55" s="248">
        <v>16</v>
      </c>
      <c r="R55" s="248">
        <v>13</v>
      </c>
      <c r="S55" s="248">
        <v>15</v>
      </c>
      <c r="T55" s="248">
        <v>11</v>
      </c>
      <c r="U55" s="248">
        <v>19</v>
      </c>
      <c r="V55" s="248">
        <v>12</v>
      </c>
      <c r="W55" s="248">
        <v>8</v>
      </c>
      <c r="X55" s="248">
        <v>14</v>
      </c>
      <c r="Y55" s="248">
        <v>15</v>
      </c>
      <c r="Z55" s="248">
        <v>13</v>
      </c>
      <c r="AA55" s="248">
        <v>8</v>
      </c>
      <c r="AB55" s="248">
        <v>9</v>
      </c>
      <c r="AC55" s="248">
        <v>18</v>
      </c>
      <c r="AD55" s="248">
        <v>12</v>
      </c>
      <c r="AE55" s="277">
        <v>15</v>
      </c>
      <c r="AG55" s="247">
        <f>RANKS_CSV!A52</f>
        <v>7</v>
      </c>
      <c r="AI55" s="264">
        <f t="array" ref="AI55">MEDIAN(E55:J55)</f>
        <v>12.5</v>
      </c>
      <c r="AJ55" s="260">
        <f t="array" ref="AJ55">MEDIAN(L55:S55)</f>
        <v>14.5</v>
      </c>
      <c r="AK55" s="260">
        <f t="array" ref="AK55">MEDIAN(T55:U55,X55,AA55,AB55)</f>
        <v>11</v>
      </c>
      <c r="AL55" s="260">
        <f t="array" ref="AL55">MEDIAN(V55,Y55,Z55,AC55:AE55)</f>
        <v>14</v>
      </c>
      <c r="AM55" s="260" t="s">
        <v>567</v>
      </c>
      <c r="AN55" s="281" t="s">
        <v>567</v>
      </c>
      <c r="AU55" s="264">
        <v>330.84654450063823</v>
      </c>
      <c r="AV55" s="260">
        <v>187.94026315192275</v>
      </c>
      <c r="AW55" s="260">
        <v>85.897093464760431</v>
      </c>
      <c r="AX55" s="260">
        <v>24.717035439151402</v>
      </c>
      <c r="AY55" s="260">
        <v>4.400089075095603</v>
      </c>
      <c r="AZ55" s="260">
        <v>24.946254372593049</v>
      </c>
      <c r="BA55" s="260">
        <v>86.355531331643746</v>
      </c>
      <c r="BB55" s="276">
        <v>5</v>
      </c>
      <c r="BC55" s="264">
        <v>125.41636752905146</v>
      </c>
      <c r="BD55" s="260">
        <v>131.92234545210428</v>
      </c>
      <c r="BE55" s="260">
        <v>78.519416992096652</v>
      </c>
      <c r="BF55" s="260">
        <v>29.076028858960782</v>
      </c>
      <c r="BG55" s="260">
        <v>4.9370775326422782</v>
      </c>
      <c r="BH55" s="260">
        <v>6.8283272291958346</v>
      </c>
      <c r="BI55" s="260">
        <v>1.8852147330159748</v>
      </c>
      <c r="BJ55" s="269">
        <v>7</v>
      </c>
      <c r="BK55" s="264">
        <v>121.05648238585459</v>
      </c>
      <c r="BL55" s="260">
        <v>151.67791510354769</v>
      </c>
      <c r="BM55" s="260">
        <v>68.037646938514612</v>
      </c>
      <c r="BN55" s="260">
        <v>25.963448906956156</v>
      </c>
      <c r="BO55" s="260">
        <v>9.4910901544784672</v>
      </c>
      <c r="BP55" s="260">
        <v>8.0426294799064149</v>
      </c>
      <c r="BQ55" s="260">
        <v>0.15186807323070911</v>
      </c>
      <c r="BR55" s="269">
        <v>7</v>
      </c>
      <c r="BS55" s="264">
        <v>114.42720135646034</v>
      </c>
      <c r="BT55" s="260">
        <v>152.04175402450272</v>
      </c>
      <c r="BU55" s="260">
        <v>61.232017571962743</v>
      </c>
      <c r="BV55" s="260">
        <v>28.108887494468693</v>
      </c>
      <c r="BW55" s="260">
        <v>13.443981494843046</v>
      </c>
      <c r="BX55" s="260">
        <v>9.2714973449103582</v>
      </c>
      <c r="BY55" s="260">
        <v>2.1083516029381695</v>
      </c>
      <c r="BZ55" s="276">
        <v>7</v>
      </c>
      <c r="CA55" s="175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>
        <v>1</v>
      </c>
      <c r="CV55" s="151" t="str">
        <f>INDEX($CF$3:$DF$3,MATCH(LARGE($CF$20:$DF$20,CU55),$CF$20:$DF$20,0))</f>
        <v>STA</v>
      </c>
      <c r="CW55" s="152">
        <f>INDEX($CF$21:$DF$21,MATCH(CV55,$CF$3:$DF$3,0))</f>
        <v>14</v>
      </c>
      <c r="CX55" s="152">
        <f>1/(1+EXP(0.15*(CU55-24)))</f>
        <v>0.96923114064285198</v>
      </c>
      <c r="CY55" s="152"/>
      <c r="CZ55" s="151"/>
      <c r="DA55" s="151"/>
      <c r="DB55" s="151"/>
      <c r="DC55" s="151"/>
      <c r="DD55" s="151"/>
      <c r="DE55" s="151"/>
      <c r="DF55" s="151"/>
      <c r="DH55" s="179">
        <v>5.8309533018372699</v>
      </c>
      <c r="DI55" s="179">
        <v>-0.47538988320209957</v>
      </c>
      <c r="DO55" s="151"/>
      <c r="DQ55" s="153">
        <f t="shared" si="4"/>
        <v>10.25</v>
      </c>
      <c r="EH55" s="153" t="str">
        <f t="shared" si="0"/>
        <v/>
      </c>
      <c r="EI55" s="153" t="str">
        <f t="shared" si="1"/>
        <v/>
      </c>
    </row>
    <row r="56" spans="1:139" ht="18" customHeight="1" thickTop="1" thickBot="1">
      <c r="A56" s="242" t="s">
        <v>58</v>
      </c>
      <c r="B56" s="236" t="s">
        <v>35</v>
      </c>
      <c r="C56" s="237">
        <v>41053</v>
      </c>
      <c r="D56" s="238">
        <v>35</v>
      </c>
      <c r="E56" s="253">
        <v>18</v>
      </c>
      <c r="F56" s="247">
        <v>13</v>
      </c>
      <c r="G56" s="247">
        <v>14</v>
      </c>
      <c r="H56" s="247">
        <v>18</v>
      </c>
      <c r="I56" s="247">
        <v>17</v>
      </c>
      <c r="J56" s="247">
        <v>18</v>
      </c>
      <c r="K56" s="247">
        <v>1</v>
      </c>
      <c r="L56" s="247">
        <v>14</v>
      </c>
      <c r="M56" s="247">
        <v>17</v>
      </c>
      <c r="N56" s="247">
        <v>14</v>
      </c>
      <c r="O56" s="247">
        <v>7</v>
      </c>
      <c r="P56" s="247">
        <v>6</v>
      </c>
      <c r="Q56" s="247">
        <v>14</v>
      </c>
      <c r="R56" s="247">
        <v>16</v>
      </c>
      <c r="S56" s="247">
        <v>17</v>
      </c>
      <c r="T56" s="247">
        <v>17</v>
      </c>
      <c r="U56" s="247">
        <v>14</v>
      </c>
      <c r="V56" s="247">
        <v>13</v>
      </c>
      <c r="W56" s="247">
        <v>19</v>
      </c>
      <c r="X56" s="247">
        <v>12</v>
      </c>
      <c r="Y56" s="247">
        <v>13</v>
      </c>
      <c r="Z56" s="247">
        <v>15</v>
      </c>
      <c r="AA56" s="247">
        <v>17</v>
      </c>
      <c r="AB56" s="247">
        <v>18</v>
      </c>
      <c r="AC56" s="247">
        <v>7</v>
      </c>
      <c r="AD56" s="247">
        <v>8</v>
      </c>
      <c r="AE56" s="276">
        <v>9</v>
      </c>
      <c r="AG56" s="247">
        <f>RANKS_CSV!A53</f>
        <v>4</v>
      </c>
      <c r="AI56" s="264">
        <f t="array" ref="AI56">MEDIAN(E56:J56)</f>
        <v>17.5</v>
      </c>
      <c r="AJ56" s="260">
        <f t="array" ref="AJ56">MEDIAN(L56:S56)</f>
        <v>14</v>
      </c>
      <c r="AK56" s="260">
        <f t="array" ref="AK56">MEDIAN(T56:U56,X56,AA56,AB56)</f>
        <v>17</v>
      </c>
      <c r="AL56" s="260">
        <f t="array" ref="AL56">MEDIAN(V56,Y56,Z56,AC56:AE56)</f>
        <v>11</v>
      </c>
      <c r="AM56" s="260" t="s">
        <v>567</v>
      </c>
      <c r="AN56" s="281" t="s">
        <v>567</v>
      </c>
      <c r="AU56" s="264">
        <v>238.79284808567098</v>
      </c>
      <c r="AV56" s="260">
        <v>145.70480257501981</v>
      </c>
      <c r="AW56" s="260">
        <v>93.479868725921847</v>
      </c>
      <c r="AX56" s="260">
        <v>82.118046538377143</v>
      </c>
      <c r="AY56" s="260">
        <v>111.61933601238566</v>
      </c>
      <c r="AZ56" s="260">
        <v>181.98373714794749</v>
      </c>
      <c r="BA56" s="260">
        <v>293.21124994506249</v>
      </c>
      <c r="BB56" s="276">
        <v>4</v>
      </c>
      <c r="BC56" s="264">
        <v>192.02613209071163</v>
      </c>
      <c r="BD56" s="260">
        <v>163.01834283548538</v>
      </c>
      <c r="BE56" s="260">
        <v>114.11534363695918</v>
      </c>
      <c r="BF56" s="260">
        <v>98.209450917027723</v>
      </c>
      <c r="BG56" s="260">
        <v>103.26510457277567</v>
      </c>
      <c r="BH56" s="260">
        <v>124.92139000146909</v>
      </c>
      <c r="BI56" s="260">
        <v>101.54175077124555</v>
      </c>
      <c r="BJ56" s="269">
        <v>4</v>
      </c>
      <c r="BK56" s="264">
        <v>229.58592992684186</v>
      </c>
      <c r="BL56" s="260">
        <v>170.60072117901109</v>
      </c>
      <c r="BM56" s="260">
        <v>84.071947197547019</v>
      </c>
      <c r="BN56" s="260">
        <v>89.370590464146062</v>
      </c>
      <c r="BO56" s="260">
        <v>109.38316971939948</v>
      </c>
      <c r="BP56" s="260">
        <v>112.19349683971579</v>
      </c>
      <c r="BQ56" s="260">
        <v>71.375342699415313</v>
      </c>
      <c r="BR56" s="269">
        <v>7</v>
      </c>
      <c r="BS56" s="264">
        <v>225.87323519251305</v>
      </c>
      <c r="BT56" s="260">
        <v>177.82632060800779</v>
      </c>
      <c r="BU56" s="260">
        <v>66.373859583856571</v>
      </c>
      <c r="BV56" s="260">
        <v>96.838330121301439</v>
      </c>
      <c r="BW56" s="260">
        <v>121.60759802199611</v>
      </c>
      <c r="BX56" s="260">
        <v>117.48217722002789</v>
      </c>
      <c r="BY56" s="260">
        <v>54.632783333856274</v>
      </c>
      <c r="BZ56" s="276">
        <v>7</v>
      </c>
      <c r="CA56" s="175"/>
      <c r="CJ56" s="151"/>
      <c r="CK56" s="151"/>
      <c r="CL56" s="151"/>
      <c r="CM56" s="151"/>
      <c r="CN56" s="151"/>
      <c r="CO56" s="151"/>
      <c r="CP56" s="151"/>
      <c r="CQ56" s="151"/>
      <c r="CR56" s="151"/>
      <c r="CS56" s="151"/>
      <c r="CT56" s="151"/>
      <c r="CU56" s="151">
        <v>2</v>
      </c>
      <c r="CV56" s="151" t="str">
        <f t="shared" ref="CV56:CV81" si="41">INDEX($CF$3:$DF$3,MATCH(LARGE($CF$21:$DF$21,CU56),$CF$21:$DF$21,0))</f>
        <v>ACC</v>
      </c>
      <c r="CW56" s="152">
        <f t="shared" ref="CW56:CW81" si="42">INDEX($CF$21:$DF$21,MATCH(CV56,$CF$3:$DF$3,0))</f>
        <v>13</v>
      </c>
      <c r="CX56" s="152">
        <f t="shared" ref="CX56:CX81" si="43">1/(1+EXP(0.15*(CU56-24)))</f>
        <v>0.96442881072736386</v>
      </c>
      <c r="CY56" s="152"/>
      <c r="CZ56" s="151"/>
      <c r="DA56" s="151"/>
      <c r="DB56" s="151"/>
      <c r="DC56" s="151"/>
      <c r="DD56" s="151"/>
      <c r="DE56" s="151"/>
      <c r="DF56" s="151"/>
      <c r="DH56" s="179">
        <v>5.3793603884514427</v>
      </c>
      <c r="DI56" s="179">
        <v>-9.3010854133858256</v>
      </c>
      <c r="DO56" s="151"/>
      <c r="DQ56" s="153">
        <f t="shared" si="4"/>
        <v>11.75</v>
      </c>
      <c r="EH56" s="153" t="str">
        <f t="shared" si="0"/>
        <v/>
      </c>
      <c r="EI56" s="153" t="str">
        <f t="shared" si="1"/>
        <v/>
      </c>
    </row>
    <row r="57" spans="1:139" ht="18" customHeight="1" thickTop="1" thickBot="1">
      <c r="A57" s="242" t="s">
        <v>59</v>
      </c>
      <c r="B57" s="239" t="s">
        <v>35</v>
      </c>
      <c r="C57" s="240">
        <v>41015</v>
      </c>
      <c r="D57" s="241">
        <v>35</v>
      </c>
      <c r="E57" s="254">
        <v>13</v>
      </c>
      <c r="F57" s="248">
        <v>9</v>
      </c>
      <c r="G57" s="248">
        <v>9</v>
      </c>
      <c r="H57" s="248">
        <v>11</v>
      </c>
      <c r="I57" s="248">
        <v>12</v>
      </c>
      <c r="J57" s="248">
        <v>8</v>
      </c>
      <c r="K57" s="248">
        <v>8</v>
      </c>
      <c r="L57" s="248">
        <v>15</v>
      </c>
      <c r="M57" s="248">
        <v>18</v>
      </c>
      <c r="N57" s="248">
        <v>12</v>
      </c>
      <c r="O57" s="248">
        <v>17</v>
      </c>
      <c r="P57" s="248">
        <v>12</v>
      </c>
      <c r="Q57" s="248">
        <v>13</v>
      </c>
      <c r="R57" s="248">
        <v>15</v>
      </c>
      <c r="S57" s="248">
        <v>12</v>
      </c>
      <c r="T57" s="248">
        <v>7</v>
      </c>
      <c r="U57" s="248">
        <v>12</v>
      </c>
      <c r="V57" s="248">
        <v>15</v>
      </c>
      <c r="W57" s="248">
        <v>15</v>
      </c>
      <c r="X57" s="248">
        <v>6</v>
      </c>
      <c r="Y57" s="248">
        <v>13</v>
      </c>
      <c r="Z57" s="248">
        <v>7</v>
      </c>
      <c r="AA57" s="248">
        <v>4</v>
      </c>
      <c r="AB57" s="248">
        <v>8</v>
      </c>
      <c r="AC57" s="248">
        <v>14</v>
      </c>
      <c r="AD57" s="248">
        <v>12</v>
      </c>
      <c r="AE57" s="277">
        <v>13</v>
      </c>
      <c r="AG57" s="247">
        <f>RANKS_CSV!A54</f>
        <v>6</v>
      </c>
      <c r="AI57" s="264">
        <f t="array" ref="AI57">MEDIAN(E57:J57)</f>
        <v>10</v>
      </c>
      <c r="AJ57" s="260">
        <f t="array" ref="AJ57">MEDIAN(L57:S57)</f>
        <v>14</v>
      </c>
      <c r="AK57" s="260">
        <f t="array" ref="AK57">MEDIAN(T57:U57,X57,AA57,AB57)</f>
        <v>7</v>
      </c>
      <c r="AL57" s="260">
        <f t="array" ref="AL57">MEDIAN(V57,Y57,Z57,AC57:AE57)</f>
        <v>13</v>
      </c>
      <c r="AM57" s="260" t="s">
        <v>567</v>
      </c>
      <c r="AN57" s="281" t="s">
        <v>567</v>
      </c>
      <c r="AU57" s="264">
        <v>288.49351403412828</v>
      </c>
      <c r="AV57" s="260">
        <v>155.81509838289594</v>
      </c>
      <c r="AW57" s="260">
        <v>63.99979439321681</v>
      </c>
      <c r="AX57" s="260">
        <v>13.047602065090942</v>
      </c>
      <c r="AY57" s="260">
        <v>2.9585213985183145</v>
      </c>
      <c r="AZ57" s="260">
        <v>33.732552393498935</v>
      </c>
      <c r="BA57" s="260">
        <v>105.36969505003279</v>
      </c>
      <c r="BB57" s="276">
        <v>5</v>
      </c>
      <c r="BC57" s="264">
        <v>73.721480274923394</v>
      </c>
      <c r="BD57" s="260">
        <v>88.055437631416993</v>
      </c>
      <c r="BE57" s="260">
        <v>49.500735379890052</v>
      </c>
      <c r="BF57" s="260">
        <v>11.620980030274914</v>
      </c>
      <c r="BG57" s="260">
        <v>1.8159168509556292</v>
      </c>
      <c r="BH57" s="260">
        <v>18.595588294163218</v>
      </c>
      <c r="BI57" s="260">
        <v>6.1009425499134657</v>
      </c>
      <c r="BJ57" s="269">
        <v>5</v>
      </c>
      <c r="BK57" s="264">
        <v>62.041140535419103</v>
      </c>
      <c r="BL57" s="260">
        <v>106.42033115515063</v>
      </c>
      <c r="BM57" s="260">
        <v>49.684616615002639</v>
      </c>
      <c r="BN57" s="260">
        <v>11.806626102686485</v>
      </c>
      <c r="BO57" s="260">
        <v>0.52639921730229766</v>
      </c>
      <c r="BP57" s="260">
        <v>29.549523895980919</v>
      </c>
      <c r="BQ57" s="260">
        <v>14.515511633824373</v>
      </c>
      <c r="BR57" s="269">
        <v>5</v>
      </c>
      <c r="BS57" s="264">
        <v>56.793635133745333</v>
      </c>
      <c r="BT57" s="260">
        <v>104.57224372892466</v>
      </c>
      <c r="BU57" s="260">
        <v>50.152642080739653</v>
      </c>
      <c r="BV57" s="260">
        <v>11.299775100337854</v>
      </c>
      <c r="BW57" s="260">
        <v>0.12125693960950717</v>
      </c>
      <c r="BX57" s="260">
        <v>30.49175664024088</v>
      </c>
      <c r="BY57" s="260">
        <v>19.705034724343584</v>
      </c>
      <c r="BZ57" s="276">
        <v>5</v>
      </c>
      <c r="CA57" s="175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>
        <v>3</v>
      </c>
      <c r="CV57" s="151" t="str">
        <f t="shared" si="41"/>
        <v>ACC</v>
      </c>
      <c r="CW57" s="152">
        <f t="shared" si="42"/>
        <v>13</v>
      </c>
      <c r="CX57" s="152">
        <f t="shared" si="43"/>
        <v>0.95890872179953501</v>
      </c>
      <c r="CY57" s="152"/>
      <c r="CZ57" s="151"/>
      <c r="DA57" s="151"/>
      <c r="DB57" s="151"/>
      <c r="DC57" s="151"/>
      <c r="DD57" s="151"/>
      <c r="DE57" s="151"/>
      <c r="DF57" s="151"/>
      <c r="DH57" s="179">
        <v>2.9405553293963251</v>
      </c>
      <c r="DI57" s="179">
        <v>1.6134102965879269</v>
      </c>
      <c r="DO57" s="151"/>
      <c r="DQ57" s="153">
        <f t="shared" si="4"/>
        <v>10.5</v>
      </c>
      <c r="EH57" s="153" t="str">
        <f t="shared" si="0"/>
        <v/>
      </c>
      <c r="EI57" s="153" t="str">
        <f t="shared" si="1"/>
        <v/>
      </c>
    </row>
    <row r="58" spans="1:139" ht="18" customHeight="1" thickTop="1" thickBot="1">
      <c r="A58" s="242" t="s">
        <v>60</v>
      </c>
      <c r="B58" s="236" t="s">
        <v>33</v>
      </c>
      <c r="C58" s="237">
        <v>41017</v>
      </c>
      <c r="D58" s="238">
        <v>35</v>
      </c>
      <c r="E58" s="253">
        <v>11</v>
      </c>
      <c r="F58" s="247">
        <v>12</v>
      </c>
      <c r="G58" s="247">
        <v>8</v>
      </c>
      <c r="H58" s="247">
        <v>14</v>
      </c>
      <c r="I58" s="247">
        <v>16</v>
      </c>
      <c r="J58" s="247">
        <v>5</v>
      </c>
      <c r="K58" s="247">
        <v>7</v>
      </c>
      <c r="L58" s="247">
        <v>13</v>
      </c>
      <c r="M58" s="247">
        <v>8</v>
      </c>
      <c r="N58" s="247">
        <v>10</v>
      </c>
      <c r="O58" s="247">
        <v>12</v>
      </c>
      <c r="P58" s="247">
        <v>11</v>
      </c>
      <c r="Q58" s="247">
        <v>12</v>
      </c>
      <c r="R58" s="247">
        <v>9</v>
      </c>
      <c r="S58" s="247">
        <v>10</v>
      </c>
      <c r="T58" s="247">
        <v>7</v>
      </c>
      <c r="U58" s="247">
        <v>7</v>
      </c>
      <c r="V58" s="247">
        <v>13</v>
      </c>
      <c r="W58" s="247">
        <v>5</v>
      </c>
      <c r="X58" s="247">
        <v>7</v>
      </c>
      <c r="Y58" s="247">
        <v>9</v>
      </c>
      <c r="Z58" s="247">
        <v>10</v>
      </c>
      <c r="AA58" s="247">
        <v>8</v>
      </c>
      <c r="AB58" s="247">
        <v>9</v>
      </c>
      <c r="AC58" s="247">
        <v>8</v>
      </c>
      <c r="AD58" s="247">
        <v>11</v>
      </c>
      <c r="AE58" s="276">
        <v>10</v>
      </c>
      <c r="AG58" s="247">
        <f>RANKS_CSV!A55</f>
        <v>3</v>
      </c>
      <c r="AI58" s="264">
        <f t="array" ref="AI58">MEDIAN(E58:J58)</f>
        <v>11.5</v>
      </c>
      <c r="AJ58" s="260">
        <f t="array" ref="AJ58">MEDIAN(L58:S58)</f>
        <v>10.5</v>
      </c>
      <c r="AK58" s="260">
        <f t="array" ref="AK58">MEDIAN(T58:U58,X58,AA58,AB58)</f>
        <v>7</v>
      </c>
      <c r="AL58" s="260">
        <f t="array" ref="AL58">MEDIAN(V58,Y58,Z58,AC58:AE58)</f>
        <v>10</v>
      </c>
      <c r="AM58" s="260" t="s">
        <v>567</v>
      </c>
      <c r="AN58" s="281" t="s">
        <v>567</v>
      </c>
      <c r="AU58" s="264">
        <v>177.79741444915078</v>
      </c>
      <c r="AV58" s="260">
        <v>79.108627748047866</v>
      </c>
      <c r="AW58" s="260">
        <v>21.282952708498176</v>
      </c>
      <c r="AX58" s="260">
        <v>4.3203893305017198</v>
      </c>
      <c r="AY58" s="260">
        <v>28.220937614058517</v>
      </c>
      <c r="AZ58" s="260">
        <v>92.984597559168563</v>
      </c>
      <c r="BA58" s="260">
        <v>198.61136916583186</v>
      </c>
      <c r="BB58" s="276">
        <v>4</v>
      </c>
      <c r="BC58" s="264">
        <v>23.495826437519632</v>
      </c>
      <c r="BD58" s="260">
        <v>30.834392335466525</v>
      </c>
      <c r="BE58" s="260">
        <v>11.222670517197754</v>
      </c>
      <c r="BF58" s="260">
        <v>1.5575253046196487</v>
      </c>
      <c r="BG58" s="260">
        <v>21.178304813831055</v>
      </c>
      <c r="BH58" s="260">
        <v>63.789226496395202</v>
      </c>
      <c r="BI58" s="260">
        <v>34.42235646964798</v>
      </c>
      <c r="BJ58" s="269">
        <v>4</v>
      </c>
      <c r="BK58" s="264">
        <v>22.260815967100712</v>
      </c>
      <c r="BL58" s="260">
        <v>42.15748756911298</v>
      </c>
      <c r="BM58" s="260">
        <v>14.796312150061299</v>
      </c>
      <c r="BN58" s="260">
        <v>2.9361606712658284</v>
      </c>
      <c r="BO58" s="260">
        <v>13.928649165922515</v>
      </c>
      <c r="BP58" s="260">
        <v>79.596188121616507</v>
      </c>
      <c r="BQ58" s="260">
        <v>41.659961345101323</v>
      </c>
      <c r="BR58" s="269">
        <v>4</v>
      </c>
      <c r="BS58" s="264">
        <v>19.895771118742129</v>
      </c>
      <c r="BT58" s="260">
        <v>40.863684505349944</v>
      </c>
      <c r="BU58" s="260">
        <v>18.673340569904827</v>
      </c>
      <c r="BV58" s="260">
        <v>1.791561954116252</v>
      </c>
      <c r="BW58" s="260">
        <v>12.26330079171059</v>
      </c>
      <c r="BX58" s="260">
        <v>82.03145237933694</v>
      </c>
      <c r="BY58" s="260">
        <v>42.153239111894571</v>
      </c>
      <c r="BZ58" s="276">
        <v>4</v>
      </c>
      <c r="CA58" s="175"/>
      <c r="CJ58" s="151"/>
      <c r="CK58" s="151"/>
      <c r="CL58" s="151"/>
      <c r="CM58" s="151"/>
      <c r="CN58" s="151"/>
      <c r="CO58" s="151"/>
      <c r="CP58" s="151"/>
      <c r="CQ58" s="151"/>
      <c r="CR58" s="151"/>
      <c r="CS58" s="151"/>
      <c r="CT58" s="151"/>
      <c r="CU58" s="151">
        <v>4</v>
      </c>
      <c r="CV58" s="151" t="str">
        <f t="shared" si="41"/>
        <v>ACC</v>
      </c>
      <c r="CW58" s="152">
        <f t="shared" si="42"/>
        <v>13</v>
      </c>
      <c r="CX58" s="152">
        <f t="shared" si="43"/>
        <v>0.95257412682243336</v>
      </c>
      <c r="CY58" s="152"/>
      <c r="CZ58" s="151"/>
      <c r="DA58" s="151"/>
      <c r="DB58" s="151"/>
      <c r="DC58" s="151"/>
      <c r="DD58" s="151"/>
      <c r="DE58" s="151"/>
      <c r="DF58" s="151"/>
      <c r="DH58" s="179">
        <v>-0.55671628871391088</v>
      </c>
      <c r="DI58" s="179">
        <v>3.8454216535432947E-2</v>
      </c>
      <c r="DO58" s="151"/>
      <c r="DQ58" s="153">
        <f t="shared" si="4"/>
        <v>10.75</v>
      </c>
      <c r="EH58" s="153" t="str">
        <f t="shared" si="0"/>
        <v/>
      </c>
      <c r="EI58" s="153" t="str">
        <f t="shared" si="1"/>
        <v/>
      </c>
    </row>
    <row r="59" spans="1:139" ht="18" customHeight="1" thickTop="1" thickBot="1">
      <c r="A59" s="242" t="s">
        <v>61</v>
      </c>
      <c r="B59" s="236" t="s">
        <v>33</v>
      </c>
      <c r="C59" s="237">
        <v>41168</v>
      </c>
      <c r="D59" s="238">
        <v>35</v>
      </c>
      <c r="E59" s="253">
        <v>13</v>
      </c>
      <c r="F59" s="247">
        <v>6</v>
      </c>
      <c r="G59" s="247">
        <v>9</v>
      </c>
      <c r="H59" s="247">
        <v>17</v>
      </c>
      <c r="I59" s="247">
        <v>13</v>
      </c>
      <c r="J59" s="247">
        <v>13</v>
      </c>
      <c r="K59" s="247">
        <v>3</v>
      </c>
      <c r="L59" s="247">
        <v>9</v>
      </c>
      <c r="M59" s="247">
        <v>13</v>
      </c>
      <c r="N59" s="247">
        <v>8</v>
      </c>
      <c r="O59" s="247">
        <v>16</v>
      </c>
      <c r="P59" s="247">
        <v>6</v>
      </c>
      <c r="Q59" s="247">
        <v>8</v>
      </c>
      <c r="R59" s="247">
        <v>9</v>
      </c>
      <c r="S59" s="247">
        <v>12</v>
      </c>
      <c r="T59" s="247">
        <v>7</v>
      </c>
      <c r="U59" s="247">
        <v>8</v>
      </c>
      <c r="V59" s="247">
        <v>6</v>
      </c>
      <c r="W59" s="247">
        <v>3</v>
      </c>
      <c r="X59" s="247">
        <v>3</v>
      </c>
      <c r="Y59" s="247">
        <v>8</v>
      </c>
      <c r="Z59" s="247">
        <v>7</v>
      </c>
      <c r="AA59" s="247">
        <v>6</v>
      </c>
      <c r="AB59" s="247">
        <v>9</v>
      </c>
      <c r="AC59" s="247">
        <v>7</v>
      </c>
      <c r="AD59" s="247">
        <v>7</v>
      </c>
      <c r="AE59" s="276">
        <v>9</v>
      </c>
      <c r="AG59" s="247">
        <f>RANKS_CSV!A56</f>
        <v>2</v>
      </c>
      <c r="AI59" s="264">
        <f t="array" ref="AI59">MEDIAN(E59:J59)</f>
        <v>13</v>
      </c>
      <c r="AJ59" s="260">
        <f t="array" ref="AJ59">MEDIAN(L59:S59)</f>
        <v>9</v>
      </c>
      <c r="AK59" s="260">
        <f t="array" ref="AK59">MEDIAN(T59:U59,X59,AA59,AB59)</f>
        <v>7</v>
      </c>
      <c r="AL59" s="260">
        <f t="array" ref="AL59">MEDIAN(V59,Y59,Z59,AC59:AE59)</f>
        <v>7</v>
      </c>
      <c r="AM59" s="260" t="s">
        <v>567</v>
      </c>
      <c r="AN59" s="281" t="s">
        <v>567</v>
      </c>
      <c r="AU59" s="264">
        <v>121.92307058015693</v>
      </c>
      <c r="AV59" s="260">
        <v>46.258622073360257</v>
      </c>
      <c r="AW59" s="260">
        <v>11.457285228116804</v>
      </c>
      <c r="AX59" s="260">
        <v>17.519060044426602</v>
      </c>
      <c r="AY59" s="260">
        <v>64.44394652228965</v>
      </c>
      <c r="AZ59" s="260">
        <v>152.23194466170594</v>
      </c>
      <c r="BA59" s="260">
        <v>280.88305446267549</v>
      </c>
      <c r="BB59" s="276">
        <v>3</v>
      </c>
      <c r="BC59" s="264">
        <v>4.8129374033816195</v>
      </c>
      <c r="BD59" s="260">
        <v>8.7730000932800909</v>
      </c>
      <c r="BE59" s="260">
        <v>3.2457704652824648</v>
      </c>
      <c r="BF59" s="260">
        <v>13.113866512907782</v>
      </c>
      <c r="BG59" s="260">
        <v>53.417792546289483</v>
      </c>
      <c r="BH59" s="260">
        <v>114.50095269192401</v>
      </c>
      <c r="BI59" s="260">
        <v>73.366122408748481</v>
      </c>
      <c r="BJ59" s="269">
        <v>3</v>
      </c>
      <c r="BK59" s="264">
        <v>9.2207386289552087</v>
      </c>
      <c r="BL59" s="260">
        <v>15.425753996541539</v>
      </c>
      <c r="BM59" s="260">
        <v>10.43639313859495</v>
      </c>
      <c r="BN59" s="260">
        <v>15.703096238951852</v>
      </c>
      <c r="BO59" s="260">
        <v>41.57620476906704</v>
      </c>
      <c r="BP59" s="260">
        <v>134.72900897514506</v>
      </c>
      <c r="BQ59" s="260">
        <v>81.24451407545223</v>
      </c>
      <c r="BR59" s="269">
        <v>1</v>
      </c>
      <c r="BS59" s="264">
        <v>8.8786909629433541</v>
      </c>
      <c r="BT59" s="260">
        <v>14.181700554117969</v>
      </c>
      <c r="BU59" s="260">
        <v>17.478176922204927</v>
      </c>
      <c r="BV59" s="260">
        <v>13.789590175014792</v>
      </c>
      <c r="BW59" s="260">
        <v>38.512379512823934</v>
      </c>
      <c r="BX59" s="260">
        <v>138.07487455741648</v>
      </c>
      <c r="BY59" s="260">
        <v>79.192793223689989</v>
      </c>
      <c r="BZ59" s="276">
        <v>1</v>
      </c>
      <c r="CA59" s="175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>
        <v>5</v>
      </c>
      <c r="CV59" s="151" t="str">
        <f t="shared" si="41"/>
        <v>ACC</v>
      </c>
      <c r="CW59" s="152">
        <f t="shared" si="42"/>
        <v>13</v>
      </c>
      <c r="CX59" s="152">
        <f t="shared" si="43"/>
        <v>0.94531868278405917</v>
      </c>
      <c r="CY59" s="152"/>
      <c r="CZ59" s="151"/>
      <c r="DA59" s="151"/>
      <c r="DB59" s="151"/>
      <c r="DC59" s="151"/>
      <c r="DD59" s="151"/>
      <c r="DE59" s="151"/>
      <c r="DF59" s="151"/>
      <c r="DH59" s="179">
        <v>-3.1774259068241473</v>
      </c>
      <c r="DI59" s="179">
        <v>-0.67749536351706019</v>
      </c>
      <c r="DO59" s="151"/>
      <c r="DQ59" s="153">
        <f t="shared" si="4"/>
        <v>8</v>
      </c>
      <c r="EH59" s="153" t="str">
        <f t="shared" si="0"/>
        <v/>
      </c>
      <c r="EI59" s="153" t="str">
        <f t="shared" si="1"/>
        <v/>
      </c>
    </row>
    <row r="60" spans="1:139" ht="18" customHeight="1" thickTop="1" thickBot="1">
      <c r="A60" s="242" t="s">
        <v>62</v>
      </c>
      <c r="B60" s="236" t="s">
        <v>29</v>
      </c>
      <c r="C60" s="237">
        <v>41017</v>
      </c>
      <c r="D60" s="238">
        <v>35</v>
      </c>
      <c r="E60" s="253">
        <v>19</v>
      </c>
      <c r="F60" s="247">
        <v>9</v>
      </c>
      <c r="G60" s="247">
        <v>12</v>
      </c>
      <c r="H60" s="247">
        <v>18</v>
      </c>
      <c r="I60" s="247">
        <v>15</v>
      </c>
      <c r="J60" s="247">
        <v>16</v>
      </c>
      <c r="K60" s="247">
        <v>2</v>
      </c>
      <c r="L60" s="247">
        <v>5</v>
      </c>
      <c r="M60" s="247">
        <v>9</v>
      </c>
      <c r="N60" s="247">
        <v>8</v>
      </c>
      <c r="O60" s="247">
        <v>5</v>
      </c>
      <c r="P60" s="247">
        <v>10</v>
      </c>
      <c r="Q60" s="247">
        <v>13</v>
      </c>
      <c r="R60" s="247">
        <v>9</v>
      </c>
      <c r="S60" s="247">
        <v>15</v>
      </c>
      <c r="T60" s="247">
        <v>17</v>
      </c>
      <c r="U60" s="247">
        <v>10</v>
      </c>
      <c r="V60" s="247">
        <v>8</v>
      </c>
      <c r="W60" s="247">
        <v>8</v>
      </c>
      <c r="X60" s="247">
        <v>9</v>
      </c>
      <c r="Y60" s="247">
        <v>13</v>
      </c>
      <c r="Z60" s="247">
        <v>13</v>
      </c>
      <c r="AA60" s="247">
        <v>15</v>
      </c>
      <c r="AB60" s="247">
        <v>15</v>
      </c>
      <c r="AC60" s="247">
        <v>7</v>
      </c>
      <c r="AD60" s="247">
        <v>12</v>
      </c>
      <c r="AE60" s="276">
        <v>10</v>
      </c>
      <c r="AG60" s="247">
        <f>RANKS_CSV!A57</f>
        <v>4</v>
      </c>
      <c r="AI60" s="264">
        <f t="array" ref="AI60">MEDIAN(E60:J60)</f>
        <v>15.5</v>
      </c>
      <c r="AJ60" s="260">
        <f t="array" ref="AJ60">MEDIAN(L60:S60)</f>
        <v>9</v>
      </c>
      <c r="AK60" s="260">
        <f t="array" ref="AK60">MEDIAN(T60:U60,X60,AA60,AB60)</f>
        <v>15</v>
      </c>
      <c r="AL60" s="260">
        <f t="array" ref="AL60">MEDIAN(V60,Y60,Z60,AC60:AE60)</f>
        <v>11</v>
      </c>
      <c r="AM60" s="260" t="s">
        <v>567</v>
      </c>
      <c r="AN60" s="281" t="s">
        <v>567</v>
      </c>
      <c r="AU60" s="264">
        <v>153.58605973758219</v>
      </c>
      <c r="AV60" s="260">
        <v>74.536806626817722</v>
      </c>
      <c r="AW60" s="260">
        <v>36.350665177606508</v>
      </c>
      <c r="AX60" s="260">
        <v>39.027635389948543</v>
      </c>
      <c r="AY60" s="260">
        <v>82.567717263843804</v>
      </c>
      <c r="AZ60" s="260">
        <v>166.97091079929231</v>
      </c>
      <c r="BA60" s="260">
        <v>292.23721599629414</v>
      </c>
      <c r="BB60" s="276">
        <v>3</v>
      </c>
      <c r="BC60" s="264">
        <v>105.66408426380276</v>
      </c>
      <c r="BD60" s="260">
        <v>83.192577370591351</v>
      </c>
      <c r="BE60" s="260">
        <v>50.794417375730241</v>
      </c>
      <c r="BF60" s="260">
        <v>49.4585925648326</v>
      </c>
      <c r="BG60" s="260">
        <v>71.867486960082886</v>
      </c>
      <c r="BH60" s="260">
        <v>110.94494429303963</v>
      </c>
      <c r="BI60" s="260">
        <v>78.248449122266877</v>
      </c>
      <c r="BJ60" s="269">
        <v>4</v>
      </c>
      <c r="BK60" s="264">
        <v>137.6090354141233</v>
      </c>
      <c r="BL60" s="260">
        <v>88.557550920950916</v>
      </c>
      <c r="BM60" s="260">
        <v>31.304038401080536</v>
      </c>
      <c r="BN60" s="260">
        <v>43.901581250085655</v>
      </c>
      <c r="BO60" s="260">
        <v>71.680644628205755</v>
      </c>
      <c r="BP60" s="260">
        <v>108.07790400229359</v>
      </c>
      <c r="BQ60" s="260">
        <v>57.561553760313593</v>
      </c>
      <c r="BR60" s="269">
        <v>3</v>
      </c>
      <c r="BS60" s="264">
        <v>135.57502273098672</v>
      </c>
      <c r="BT60" s="260">
        <v>93.754874322290902</v>
      </c>
      <c r="BU60" s="260">
        <v>20.942686720210563</v>
      </c>
      <c r="BV60" s="260">
        <v>48.77120219360782</v>
      </c>
      <c r="BW60" s="260">
        <v>79.608981184668437</v>
      </c>
      <c r="BX60" s="260">
        <v>113.28493808828084</v>
      </c>
      <c r="BY60" s="260">
        <v>43.288164126764897</v>
      </c>
      <c r="BZ60" s="276">
        <v>3</v>
      </c>
      <c r="CA60" s="175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>
        <v>6</v>
      </c>
      <c r="CV60" s="151" t="str">
        <f t="shared" si="41"/>
        <v>INF</v>
      </c>
      <c r="CW60" s="152">
        <f t="shared" si="42"/>
        <v>12</v>
      </c>
      <c r="CX60" s="152">
        <f t="shared" si="43"/>
        <v>0.9370266439430035</v>
      </c>
      <c r="CY60" s="152"/>
      <c r="CZ60" s="151"/>
      <c r="DA60" s="151"/>
      <c r="DB60" s="151"/>
      <c r="DC60" s="151"/>
      <c r="DD60" s="151"/>
      <c r="DE60" s="151"/>
      <c r="DF60" s="151"/>
      <c r="DH60" s="179">
        <v>2.19073306167979</v>
      </c>
      <c r="DI60" s="179">
        <v>-7.5197724737532807</v>
      </c>
      <c r="DO60" s="151"/>
      <c r="DQ60" s="153">
        <f t="shared" si="4"/>
        <v>12.25</v>
      </c>
      <c r="EH60" s="153" t="str">
        <f t="shared" si="0"/>
        <v/>
      </c>
      <c r="EI60" s="153" t="str">
        <f t="shared" si="1"/>
        <v/>
      </c>
    </row>
    <row r="61" spans="1:139" ht="18" customHeight="1" thickTop="1" thickBot="1">
      <c r="A61" s="242" t="s">
        <v>63</v>
      </c>
      <c r="B61" s="236" t="s">
        <v>29</v>
      </c>
      <c r="C61" s="237">
        <v>40964</v>
      </c>
      <c r="D61" s="238">
        <v>35</v>
      </c>
      <c r="E61" s="253">
        <v>12</v>
      </c>
      <c r="F61" s="247">
        <v>12</v>
      </c>
      <c r="G61" s="247">
        <v>14</v>
      </c>
      <c r="H61" s="247">
        <v>11</v>
      </c>
      <c r="I61" s="247">
        <v>14</v>
      </c>
      <c r="J61" s="247">
        <v>14</v>
      </c>
      <c r="K61" s="247">
        <v>2</v>
      </c>
      <c r="L61" s="247">
        <v>15</v>
      </c>
      <c r="M61" s="247">
        <v>16</v>
      </c>
      <c r="N61" s="247">
        <v>14</v>
      </c>
      <c r="O61" s="247">
        <v>13</v>
      </c>
      <c r="P61" s="247">
        <v>9</v>
      </c>
      <c r="Q61" s="247">
        <v>7</v>
      </c>
      <c r="R61" s="247">
        <v>17</v>
      </c>
      <c r="S61" s="247">
        <v>10</v>
      </c>
      <c r="T61" s="247">
        <v>10</v>
      </c>
      <c r="U61" s="247">
        <v>19</v>
      </c>
      <c r="V61" s="247">
        <v>11</v>
      </c>
      <c r="W61" s="247">
        <v>9</v>
      </c>
      <c r="X61" s="247">
        <v>17</v>
      </c>
      <c r="Y61" s="247">
        <v>13</v>
      </c>
      <c r="Z61" s="247">
        <v>13</v>
      </c>
      <c r="AA61" s="247">
        <v>7</v>
      </c>
      <c r="AB61" s="247">
        <v>14</v>
      </c>
      <c r="AC61" s="247">
        <v>17</v>
      </c>
      <c r="AD61" s="247">
        <v>9</v>
      </c>
      <c r="AE61" s="276">
        <v>14</v>
      </c>
      <c r="AG61" s="247">
        <f>RANKS_CSV!A58</f>
        <v>5</v>
      </c>
      <c r="AI61" s="264">
        <f t="array" ref="AI61">MEDIAN(E61:J61)</f>
        <v>13</v>
      </c>
      <c r="AJ61" s="260">
        <f t="array" ref="AJ61">MEDIAN(L61:S61)</f>
        <v>13.5</v>
      </c>
      <c r="AK61" s="260">
        <f t="array" ref="AK61">MEDIAN(T61:U61,X61,AA61,AB61)</f>
        <v>14</v>
      </c>
      <c r="AL61" s="260">
        <f t="array" ref="AL61">MEDIAN(V61,Y61,Z61,AC61:AE61)</f>
        <v>13</v>
      </c>
      <c r="AM61" s="260" t="s">
        <v>567</v>
      </c>
      <c r="AN61" s="281" t="s">
        <v>567</v>
      </c>
      <c r="AU61" s="264">
        <v>268.12933633786417</v>
      </c>
      <c r="AV61" s="260">
        <v>143.56852316466984</v>
      </c>
      <c r="AW61" s="260">
        <v>59.870821653028848</v>
      </c>
      <c r="AX61" s="260">
        <v>17.036231802941053</v>
      </c>
      <c r="AY61" s="260">
        <v>15.064753614406508</v>
      </c>
      <c r="AZ61" s="260">
        <v>53.956387087425206</v>
      </c>
      <c r="BA61" s="260">
        <v>133.71113222199716</v>
      </c>
      <c r="BB61" s="276">
        <v>5</v>
      </c>
      <c r="BC61" s="264">
        <v>109.41789014666668</v>
      </c>
      <c r="BD61" s="260">
        <v>107.06934037080909</v>
      </c>
      <c r="BE61" s="260">
        <v>59.213120641097561</v>
      </c>
      <c r="BF61" s="260">
        <v>23.426670204749033</v>
      </c>
      <c r="BG61" s="260">
        <v>12.368297217748811</v>
      </c>
      <c r="BH61" s="260">
        <v>24.563386582853393</v>
      </c>
      <c r="BI61" s="260">
        <v>11.778944144125918</v>
      </c>
      <c r="BJ61" s="269">
        <v>7</v>
      </c>
      <c r="BK61" s="264">
        <v>116.0458954184453</v>
      </c>
      <c r="BL61" s="260">
        <v>122.6518100118931</v>
      </c>
      <c r="BM61" s="260">
        <v>45.628995737303008</v>
      </c>
      <c r="BN61" s="260">
        <v>19.455119341478586</v>
      </c>
      <c r="BO61" s="260">
        <v>15.77624687980836</v>
      </c>
      <c r="BP61" s="260">
        <v>24.163735362161852</v>
      </c>
      <c r="BQ61" s="260">
        <v>4.040500786337085</v>
      </c>
      <c r="BR61" s="269">
        <v>7</v>
      </c>
      <c r="BS61" s="264">
        <v>110.70936106902478</v>
      </c>
      <c r="BT61" s="260">
        <v>124.53108486813912</v>
      </c>
      <c r="BU61" s="260">
        <v>37.468728842982536</v>
      </c>
      <c r="BV61" s="260">
        <v>22.514367267585342</v>
      </c>
      <c r="BW61" s="260">
        <v>21.083380801015206</v>
      </c>
      <c r="BX61" s="260">
        <v>26.574725606057637</v>
      </c>
      <c r="BY61" s="260">
        <v>1.086588474780495</v>
      </c>
      <c r="BZ61" s="276">
        <v>7</v>
      </c>
      <c r="CA61" s="175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>
        <v>7</v>
      </c>
      <c r="CV61" s="151" t="str">
        <f t="shared" si="41"/>
        <v>INF</v>
      </c>
      <c r="CW61" s="152">
        <f t="shared" si="42"/>
        <v>12</v>
      </c>
      <c r="CX61" s="152">
        <f t="shared" si="43"/>
        <v>0.92757351463848225</v>
      </c>
      <c r="CY61" s="152"/>
      <c r="CZ61" s="151"/>
      <c r="DA61" s="151"/>
      <c r="DB61" s="151"/>
      <c r="DC61" s="151"/>
      <c r="DD61" s="151"/>
      <c r="DE61" s="151"/>
      <c r="DF61" s="151"/>
      <c r="DH61" s="179">
        <v>4.8831532073490811</v>
      </c>
      <c r="DI61" s="179">
        <v>-2.635804713910761</v>
      </c>
      <c r="DO61" s="151"/>
      <c r="DQ61" s="153">
        <f t="shared" si="4"/>
        <v>10.5</v>
      </c>
      <c r="EH61" s="153" t="str">
        <f t="shared" si="0"/>
        <v/>
      </c>
      <c r="EI61" s="153" t="str">
        <f t="shared" si="1"/>
        <v/>
      </c>
    </row>
    <row r="62" spans="1:139" ht="18" customHeight="1" thickTop="1" thickBot="1">
      <c r="A62" s="242" t="s">
        <v>64</v>
      </c>
      <c r="B62" s="236" t="s">
        <v>29</v>
      </c>
      <c r="C62" s="237">
        <v>40956</v>
      </c>
      <c r="D62" s="238">
        <v>35</v>
      </c>
      <c r="E62" s="253">
        <v>19</v>
      </c>
      <c r="F62" s="247">
        <v>13</v>
      </c>
      <c r="G62" s="247">
        <v>12</v>
      </c>
      <c r="H62" s="247">
        <v>20</v>
      </c>
      <c r="I62" s="247">
        <v>18</v>
      </c>
      <c r="J62" s="247">
        <v>10</v>
      </c>
      <c r="K62" s="247">
        <v>4</v>
      </c>
      <c r="L62" s="247">
        <v>14</v>
      </c>
      <c r="M62" s="247">
        <v>13</v>
      </c>
      <c r="N62" s="247">
        <v>13</v>
      </c>
      <c r="O62" s="247">
        <v>17</v>
      </c>
      <c r="P62" s="247">
        <v>10</v>
      </c>
      <c r="Q62" s="247">
        <v>15</v>
      </c>
      <c r="R62" s="247">
        <v>16</v>
      </c>
      <c r="S62" s="247">
        <v>12</v>
      </c>
      <c r="T62" s="247">
        <v>14</v>
      </c>
      <c r="U62" s="247">
        <v>15</v>
      </c>
      <c r="V62" s="247">
        <v>12</v>
      </c>
      <c r="W62" s="247">
        <v>7</v>
      </c>
      <c r="X62" s="247">
        <v>7</v>
      </c>
      <c r="Y62" s="247">
        <v>16</v>
      </c>
      <c r="Z62" s="247">
        <v>13</v>
      </c>
      <c r="AA62" s="247">
        <v>9</v>
      </c>
      <c r="AB62" s="247">
        <v>17</v>
      </c>
      <c r="AC62" s="247">
        <v>13</v>
      </c>
      <c r="AD62" s="247">
        <v>11</v>
      </c>
      <c r="AE62" s="276">
        <v>14</v>
      </c>
      <c r="AG62" s="247">
        <f>RANKS_CSV!A59</f>
        <v>5</v>
      </c>
      <c r="AI62" s="264">
        <f t="array" ref="AI62">MEDIAN(E62:J62)</f>
        <v>15.5</v>
      </c>
      <c r="AJ62" s="260">
        <f t="array" ref="AJ62">MEDIAN(L62:S62)</f>
        <v>13.5</v>
      </c>
      <c r="AK62" s="260">
        <f t="array" ref="AK62">MEDIAN(T62:U62,X62,AA62,AB62)</f>
        <v>14</v>
      </c>
      <c r="AL62" s="260">
        <f t="array" ref="AL62">MEDIAN(V62,Y62,Z62,AC62:AE62)</f>
        <v>13</v>
      </c>
      <c r="AM62" s="260" t="s">
        <v>567</v>
      </c>
      <c r="AN62" s="281" t="s">
        <v>567</v>
      </c>
      <c r="AU62" s="264">
        <v>321.39285106165318</v>
      </c>
      <c r="AV62" s="260">
        <v>184.47547387337733</v>
      </c>
      <c r="AW62" s="260">
        <v>88.421208346654637</v>
      </c>
      <c r="AX62" s="260">
        <v>33.230054481485183</v>
      </c>
      <c r="AY62" s="260">
        <v>18.90201227786897</v>
      </c>
      <c r="AZ62" s="260">
        <v>45.437081735806011</v>
      </c>
      <c r="BA62" s="260">
        <v>112.83526285529628</v>
      </c>
      <c r="BB62" s="276">
        <v>5</v>
      </c>
      <c r="BC62" s="264">
        <v>146.97122180087766</v>
      </c>
      <c r="BD62" s="260">
        <v>144.90303392380289</v>
      </c>
      <c r="BE62" s="260">
        <v>88.076361651564582</v>
      </c>
      <c r="BF62" s="260">
        <v>41.332639734034778</v>
      </c>
      <c r="BG62" s="260">
        <v>18.328626085988709</v>
      </c>
      <c r="BH62" s="260">
        <v>19.512125693216127</v>
      </c>
      <c r="BI62" s="260">
        <v>13.425089133211031</v>
      </c>
      <c r="BJ62" s="269">
        <v>7</v>
      </c>
      <c r="BK62" s="264">
        <v>152.185548560516</v>
      </c>
      <c r="BL62" s="260">
        <v>162.8795707106184</v>
      </c>
      <c r="BM62" s="260">
        <v>71.0626442581584</v>
      </c>
      <c r="BN62" s="260">
        <v>36.257829241668688</v>
      </c>
      <c r="BO62" s="260">
        <v>24.825925385046915</v>
      </c>
      <c r="BP62" s="260">
        <v>15.462178623349383</v>
      </c>
      <c r="BQ62" s="260">
        <v>3.7221384527059564</v>
      </c>
      <c r="BR62" s="269">
        <v>7</v>
      </c>
      <c r="BS62" s="264">
        <v>145.68394364354424</v>
      </c>
      <c r="BT62" s="260">
        <v>165.09921465885768</v>
      </c>
      <c r="BU62" s="260">
        <v>60.23980744547525</v>
      </c>
      <c r="BV62" s="260">
        <v>40.109400549816819</v>
      </c>
      <c r="BW62" s="260">
        <v>31.49757216400101</v>
      </c>
      <c r="BX62" s="260">
        <v>17.498033011174137</v>
      </c>
      <c r="BY62" s="260">
        <v>1.4170898449858897</v>
      </c>
      <c r="BZ62" s="276">
        <v>7</v>
      </c>
      <c r="CA62" s="175"/>
      <c r="CJ62" s="151"/>
      <c r="CK62" s="151"/>
      <c r="CL62" s="151"/>
      <c r="CM62" s="151"/>
      <c r="CN62" s="151"/>
      <c r="CO62" s="151"/>
      <c r="CP62" s="151"/>
      <c r="CQ62" s="151"/>
      <c r="CR62" s="151"/>
      <c r="CS62" s="151"/>
      <c r="CT62" s="151"/>
      <c r="CU62" s="151">
        <v>8</v>
      </c>
      <c r="CV62" s="151" t="str">
        <f t="shared" si="41"/>
        <v>ANT</v>
      </c>
      <c r="CW62" s="152">
        <f t="shared" si="42"/>
        <v>11</v>
      </c>
      <c r="CX62" s="152">
        <f t="shared" si="43"/>
        <v>0.91682730350607766</v>
      </c>
      <c r="CY62" s="152"/>
      <c r="CZ62" s="151"/>
      <c r="DA62" s="151"/>
      <c r="DB62" s="151"/>
      <c r="DC62" s="151"/>
      <c r="DD62" s="151"/>
      <c r="DE62" s="151"/>
      <c r="DF62" s="151"/>
      <c r="DH62" s="179">
        <v>6.5732529120734906</v>
      </c>
      <c r="DI62" s="179">
        <v>-2.6470361640419946</v>
      </c>
      <c r="DO62" s="151"/>
      <c r="DQ62" s="153">
        <f t="shared" si="4"/>
        <v>13.25</v>
      </c>
      <c r="EH62" s="153" t="str">
        <f t="shared" si="0"/>
        <v/>
      </c>
      <c r="EI62" s="153" t="str">
        <f t="shared" si="1"/>
        <v/>
      </c>
    </row>
    <row r="63" spans="1:139" ht="18" customHeight="1" thickTop="1" thickBot="1">
      <c r="A63" s="242" t="s">
        <v>65</v>
      </c>
      <c r="B63" s="236" t="s">
        <v>29</v>
      </c>
      <c r="C63" s="237">
        <v>41210</v>
      </c>
      <c r="D63" s="238">
        <v>34</v>
      </c>
      <c r="E63" s="253">
        <v>9</v>
      </c>
      <c r="F63" s="247">
        <v>6</v>
      </c>
      <c r="G63" s="247">
        <v>6</v>
      </c>
      <c r="H63" s="247">
        <v>14</v>
      </c>
      <c r="I63" s="247">
        <v>7</v>
      </c>
      <c r="J63" s="247">
        <v>7</v>
      </c>
      <c r="K63" s="247">
        <v>7</v>
      </c>
      <c r="L63" s="247">
        <v>7</v>
      </c>
      <c r="M63" s="247">
        <v>1</v>
      </c>
      <c r="N63" s="247">
        <v>10</v>
      </c>
      <c r="O63" s="247">
        <v>9</v>
      </c>
      <c r="P63" s="247">
        <v>13</v>
      </c>
      <c r="Q63" s="247">
        <v>6</v>
      </c>
      <c r="R63" s="247">
        <v>8</v>
      </c>
      <c r="S63" s="247">
        <v>5</v>
      </c>
      <c r="T63" s="247">
        <v>2</v>
      </c>
      <c r="U63" s="247">
        <v>8</v>
      </c>
      <c r="V63" s="247">
        <v>9</v>
      </c>
      <c r="W63" s="247">
        <v>1</v>
      </c>
      <c r="X63" s="247">
        <v>1</v>
      </c>
      <c r="Y63" s="247">
        <v>8</v>
      </c>
      <c r="Z63" s="247">
        <v>3</v>
      </c>
      <c r="AA63" s="247">
        <v>1</v>
      </c>
      <c r="AB63" s="247">
        <v>3</v>
      </c>
      <c r="AC63" s="247">
        <v>10</v>
      </c>
      <c r="AD63" s="247">
        <v>7</v>
      </c>
      <c r="AE63" s="276">
        <v>9</v>
      </c>
      <c r="AG63" s="247">
        <f>RANKS_CSV!A60</f>
        <v>1</v>
      </c>
      <c r="AI63" s="264">
        <f t="array" ref="AI63">MEDIAN(E63:J63)</f>
        <v>7</v>
      </c>
      <c r="AJ63" s="260">
        <f t="array" ref="AJ63">MEDIAN(L63:S63)</f>
        <v>7.5</v>
      </c>
      <c r="AK63" s="260">
        <f t="array" ref="AK63">MEDIAN(T63:U63,X63,AA63,AB63)</f>
        <v>2</v>
      </c>
      <c r="AL63" s="260">
        <f t="array" ref="AL63">MEDIAN(V63,Y63,Z63,AC63:AE63)</f>
        <v>8.5</v>
      </c>
      <c r="AM63" s="260" t="s">
        <v>567</v>
      </c>
      <c r="AN63" s="281" t="s">
        <v>567</v>
      </c>
      <c r="AU63" s="264">
        <v>206.53488643051259</v>
      </c>
      <c r="AV63" s="260">
        <v>124.65241777575761</v>
      </c>
      <c r="AW63" s="260">
        <v>83.633060782555802</v>
      </c>
      <c r="AX63" s="260">
        <v>83.476815450907282</v>
      </c>
      <c r="AY63" s="260">
        <v>124.18368178081199</v>
      </c>
      <c r="AZ63" s="260">
        <v>205.75365977226994</v>
      </c>
      <c r="BA63" s="260">
        <v>328.18674942528116</v>
      </c>
      <c r="BB63" s="276">
        <v>4</v>
      </c>
      <c r="BC63" s="264">
        <v>25.906358799838504</v>
      </c>
      <c r="BD63" s="260">
        <v>50.066991526859248</v>
      </c>
      <c r="BE63" s="260">
        <v>58.500072426034919</v>
      </c>
      <c r="BF63" s="260">
        <v>69.061253974469977</v>
      </c>
      <c r="BG63" s="260">
        <v>114.41934223040387</v>
      </c>
      <c r="BH63" s="260">
        <v>184.33094951499274</v>
      </c>
      <c r="BI63" s="260">
        <v>141.56916717922013</v>
      </c>
      <c r="BJ63" s="269">
        <v>1</v>
      </c>
      <c r="BK63" s="264">
        <v>8.471746957883914</v>
      </c>
      <c r="BL63" s="260">
        <v>59.395230734402425</v>
      </c>
      <c r="BM63" s="260">
        <v>83.444081375680639</v>
      </c>
      <c r="BN63" s="260">
        <v>77.031060664613562</v>
      </c>
      <c r="BO63" s="260">
        <v>95.953335556622832</v>
      </c>
      <c r="BP63" s="260">
        <v>219.44204540117886</v>
      </c>
      <c r="BQ63" s="260">
        <v>169.66777466909409</v>
      </c>
      <c r="BR63" s="269">
        <v>1</v>
      </c>
      <c r="BS63" s="264">
        <v>8.5822613992106653</v>
      </c>
      <c r="BT63" s="260">
        <v>53.518673762898331</v>
      </c>
      <c r="BU63" s="260">
        <v>101.7634503705261</v>
      </c>
      <c r="BV63" s="260">
        <v>70.547555920093288</v>
      </c>
      <c r="BW63" s="260">
        <v>85.540981402544972</v>
      </c>
      <c r="BX63" s="260">
        <v>221.11298704658228</v>
      </c>
      <c r="BY63" s="260">
        <v>177.32548931772604</v>
      </c>
      <c r="BZ63" s="276">
        <v>1</v>
      </c>
      <c r="CA63" s="175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>
        <v>9</v>
      </c>
      <c r="CV63" s="151" t="str">
        <f t="shared" si="41"/>
        <v>ANT</v>
      </c>
      <c r="CW63" s="152">
        <f t="shared" si="42"/>
        <v>11</v>
      </c>
      <c r="CX63" s="152">
        <f t="shared" si="43"/>
        <v>0.90465053510089055</v>
      </c>
      <c r="CY63" s="152"/>
      <c r="CZ63" s="151"/>
      <c r="DA63" s="151"/>
      <c r="DB63" s="151"/>
      <c r="DC63" s="151"/>
      <c r="DD63" s="151"/>
      <c r="DE63" s="151"/>
      <c r="DF63" s="151"/>
      <c r="DH63" s="179">
        <v>-6.0388129698162736</v>
      </c>
      <c r="DI63" s="179">
        <v>4.4922319160104989</v>
      </c>
      <c r="DO63" s="151"/>
      <c r="DQ63" s="153">
        <f t="shared" si="4"/>
        <v>8</v>
      </c>
      <c r="EH63" s="153" t="str">
        <f t="shared" si="0"/>
        <v/>
      </c>
      <c r="EI63" s="153" t="str">
        <f t="shared" si="1"/>
        <v/>
      </c>
    </row>
    <row r="64" spans="1:139" ht="18" customHeight="1" thickTop="1" thickBot="1">
      <c r="A64" s="242" t="s">
        <v>66</v>
      </c>
      <c r="B64" s="239" t="s">
        <v>35</v>
      </c>
      <c r="C64" s="240">
        <v>41331</v>
      </c>
      <c r="D64" s="241">
        <v>34</v>
      </c>
      <c r="E64" s="254">
        <v>14</v>
      </c>
      <c r="F64" s="248">
        <v>4</v>
      </c>
      <c r="G64" s="248">
        <v>8</v>
      </c>
      <c r="H64" s="248">
        <v>12</v>
      </c>
      <c r="I64" s="248">
        <v>10</v>
      </c>
      <c r="J64" s="248">
        <v>4</v>
      </c>
      <c r="K64" s="248">
        <v>6</v>
      </c>
      <c r="L64" s="248">
        <v>8</v>
      </c>
      <c r="M64" s="248">
        <v>2</v>
      </c>
      <c r="N64" s="248">
        <v>13</v>
      </c>
      <c r="O64" s="248">
        <v>11</v>
      </c>
      <c r="P64" s="248">
        <v>6</v>
      </c>
      <c r="Q64" s="248">
        <v>9</v>
      </c>
      <c r="R64" s="248">
        <v>8</v>
      </c>
      <c r="S64" s="248">
        <v>10</v>
      </c>
      <c r="T64" s="248">
        <v>3</v>
      </c>
      <c r="U64" s="248">
        <v>7</v>
      </c>
      <c r="V64" s="248">
        <v>10</v>
      </c>
      <c r="W64" s="248">
        <v>9</v>
      </c>
      <c r="X64" s="248">
        <v>5</v>
      </c>
      <c r="Y64" s="248">
        <v>9</v>
      </c>
      <c r="Z64" s="248">
        <v>7</v>
      </c>
      <c r="AA64" s="248">
        <v>6</v>
      </c>
      <c r="AB64" s="248">
        <v>6</v>
      </c>
      <c r="AC64" s="248">
        <v>5</v>
      </c>
      <c r="AD64" s="248">
        <v>8</v>
      </c>
      <c r="AE64" s="277">
        <v>10</v>
      </c>
      <c r="AG64" s="247">
        <f>RANKS_CSV!A61</f>
        <v>1</v>
      </c>
      <c r="AI64" s="264">
        <f t="array" ref="AI64">MEDIAN(E64:J64)</f>
        <v>9</v>
      </c>
      <c r="AJ64" s="260">
        <f t="array" ref="AJ64">MEDIAN(L64:S64)</f>
        <v>8.5</v>
      </c>
      <c r="AK64" s="260">
        <f t="array" ref="AK64">MEDIAN(T64:U64,X64,AA64,AB64)</f>
        <v>6</v>
      </c>
      <c r="AL64" s="260">
        <f t="array" ref="AL64">MEDIAN(V64,Y64,Z64,AC64:AE64)</f>
        <v>8.5</v>
      </c>
      <c r="AM64" s="260" t="s">
        <v>567</v>
      </c>
      <c r="AN64" s="281" t="s">
        <v>567</v>
      </c>
      <c r="AU64" s="264">
        <v>146.76280770221089</v>
      </c>
      <c r="AV64" s="260">
        <v>70.325359146056726</v>
      </c>
      <c r="AW64" s="260">
        <v>34.751022251455836</v>
      </c>
      <c r="AX64" s="260">
        <v>40.039797018408173</v>
      </c>
      <c r="AY64" s="260">
        <v>86.191683446913757</v>
      </c>
      <c r="AZ64" s="260">
        <v>173.20668153697258</v>
      </c>
      <c r="BA64" s="260">
        <v>301.08479128858465</v>
      </c>
      <c r="BB64" s="276">
        <v>3</v>
      </c>
      <c r="BC64" s="264">
        <v>4.8683688684580737</v>
      </c>
      <c r="BD64" s="260">
        <v>17.431157150942365</v>
      </c>
      <c r="BE64" s="260">
        <v>19.249540019346011</v>
      </c>
      <c r="BF64" s="260">
        <v>31.088666591643477</v>
      </c>
      <c r="BG64" s="260">
        <v>75.38113882861245</v>
      </c>
      <c r="BH64" s="260">
        <v>141.92545367520728</v>
      </c>
      <c r="BI64" s="260">
        <v>99.070868080985605</v>
      </c>
      <c r="BJ64" s="269">
        <v>1</v>
      </c>
      <c r="BK64" s="264">
        <v>0.14394215059738177</v>
      </c>
      <c r="BL64" s="260">
        <v>24.863140740892138</v>
      </c>
      <c r="BM64" s="260">
        <v>34.562451521987605</v>
      </c>
      <c r="BN64" s="260">
        <v>36.149300786929054</v>
      </c>
      <c r="BO64" s="260">
        <v>60.232301406924137</v>
      </c>
      <c r="BP64" s="260">
        <v>169.08105565872862</v>
      </c>
      <c r="BQ64" s="260">
        <v>115.90343577318075</v>
      </c>
      <c r="BR64" s="269">
        <v>1</v>
      </c>
      <c r="BS64" s="264">
        <v>0.17362131343591458</v>
      </c>
      <c r="BT64" s="260">
        <v>21.584426653430203</v>
      </c>
      <c r="BU64" s="260">
        <v>46.83775966356518</v>
      </c>
      <c r="BV64" s="260">
        <v>32.158821391767695</v>
      </c>
      <c r="BW64" s="260">
        <v>53.814892569969494</v>
      </c>
      <c r="BX64" s="260">
        <v>171.76740181575411</v>
      </c>
      <c r="BY64" s="260">
        <v>117.9080667786675</v>
      </c>
      <c r="BZ64" s="276">
        <v>1</v>
      </c>
      <c r="CA64" s="175"/>
      <c r="CJ64" s="151"/>
      <c r="CK64" s="151"/>
      <c r="CL64" s="151"/>
      <c r="CM64" s="151"/>
      <c r="CN64" s="151"/>
      <c r="CO64" s="151"/>
      <c r="CP64" s="151"/>
      <c r="CQ64" s="151"/>
      <c r="CR64" s="151"/>
      <c r="CS64" s="151"/>
      <c r="CT64" s="151"/>
      <c r="CU64" s="151">
        <v>10</v>
      </c>
      <c r="CV64" s="151" t="str">
        <f t="shared" si="41"/>
        <v>ANT</v>
      </c>
      <c r="CW64" s="152">
        <f t="shared" si="42"/>
        <v>11</v>
      </c>
      <c r="CX64" s="152">
        <f t="shared" si="43"/>
        <v>0.89090317880438707</v>
      </c>
      <c r="CY64" s="151"/>
      <c r="CZ64" s="151"/>
      <c r="DA64" s="151"/>
      <c r="DB64" s="151"/>
      <c r="DC64" s="151"/>
      <c r="DD64" s="151"/>
      <c r="DE64" s="151"/>
      <c r="DF64" s="151"/>
      <c r="DH64" s="179">
        <v>-4.6603275288713917</v>
      </c>
      <c r="DI64" s="179">
        <v>1.5367936259842525</v>
      </c>
      <c r="DO64" s="151"/>
      <c r="DQ64" s="153">
        <f t="shared" si="4"/>
        <v>8.25</v>
      </c>
      <c r="EH64" s="153" t="str">
        <f t="shared" si="0"/>
        <v/>
      </c>
      <c r="EI64" s="153" t="str">
        <f t="shared" si="1"/>
        <v/>
      </c>
    </row>
    <row r="65" spans="1:139" ht="18" customHeight="1" thickTop="1" thickBot="1">
      <c r="A65" s="242" t="s">
        <v>67</v>
      </c>
      <c r="B65" s="236" t="s">
        <v>35</v>
      </c>
      <c r="C65" s="237">
        <v>41260</v>
      </c>
      <c r="D65" s="238">
        <v>34</v>
      </c>
      <c r="E65" s="253">
        <v>8</v>
      </c>
      <c r="F65" s="247">
        <v>5</v>
      </c>
      <c r="G65" s="247">
        <v>12</v>
      </c>
      <c r="H65" s="247">
        <v>8</v>
      </c>
      <c r="I65" s="247">
        <v>11</v>
      </c>
      <c r="J65" s="247">
        <v>8</v>
      </c>
      <c r="K65" s="247">
        <v>10</v>
      </c>
      <c r="L65" s="247">
        <v>14</v>
      </c>
      <c r="M65" s="247">
        <v>12</v>
      </c>
      <c r="N65" s="247">
        <v>12</v>
      </c>
      <c r="O65" s="247">
        <v>19</v>
      </c>
      <c r="P65" s="247">
        <v>5</v>
      </c>
      <c r="Q65" s="247">
        <v>14</v>
      </c>
      <c r="R65" s="247">
        <v>10</v>
      </c>
      <c r="S65" s="247">
        <v>15</v>
      </c>
      <c r="T65" s="247">
        <v>8</v>
      </c>
      <c r="U65" s="247">
        <v>13</v>
      </c>
      <c r="V65" s="247">
        <v>7</v>
      </c>
      <c r="W65" s="247">
        <v>16</v>
      </c>
      <c r="X65" s="247">
        <v>13</v>
      </c>
      <c r="Y65" s="247">
        <v>8</v>
      </c>
      <c r="Z65" s="247">
        <v>8</v>
      </c>
      <c r="AA65" s="247">
        <v>6</v>
      </c>
      <c r="AB65" s="247">
        <v>11</v>
      </c>
      <c r="AC65" s="247">
        <v>13</v>
      </c>
      <c r="AD65" s="247">
        <v>5</v>
      </c>
      <c r="AE65" s="276">
        <v>12</v>
      </c>
      <c r="AG65" s="247">
        <f>RANKS_CSV!A62</f>
        <v>3</v>
      </c>
      <c r="AI65" s="264">
        <f t="array" ref="AI65">MEDIAN(E65:J65)</f>
        <v>8</v>
      </c>
      <c r="AJ65" s="260">
        <f t="array" ref="AJ65">MEDIAN(L65:S65)</f>
        <v>13</v>
      </c>
      <c r="AK65" s="260">
        <f t="array" ref="AK65">MEDIAN(T65:U65,X65,AA65,AB65)</f>
        <v>11</v>
      </c>
      <c r="AL65" s="260">
        <f t="array" ref="AL65">MEDIAN(V65,Y65,Z65,AC65:AE65)</f>
        <v>8</v>
      </c>
      <c r="AM65" s="260" t="s">
        <v>567</v>
      </c>
      <c r="AN65" s="281" t="s">
        <v>567</v>
      </c>
      <c r="AU65" s="264">
        <v>184.94650860087438</v>
      </c>
      <c r="AV65" s="260">
        <v>85.395407409232647</v>
      </c>
      <c r="AW65" s="260">
        <v>26.707417879144153</v>
      </c>
      <c r="AX65" s="260">
        <v>8.8825400106088939</v>
      </c>
      <c r="AY65" s="260">
        <v>31.920773803626883</v>
      </c>
      <c r="AZ65" s="260">
        <v>95.822119258198128</v>
      </c>
      <c r="BA65" s="260">
        <v>200.58657637432262</v>
      </c>
      <c r="BB65" s="276">
        <v>4</v>
      </c>
      <c r="BC65" s="264">
        <v>20.878290032733247</v>
      </c>
      <c r="BD65" s="260">
        <v>31.363784884509048</v>
      </c>
      <c r="BE65" s="260">
        <v>14.006290704673972</v>
      </c>
      <c r="BF65" s="260">
        <v>4.544174616853577</v>
      </c>
      <c r="BG65" s="260">
        <v>25.056461435074482</v>
      </c>
      <c r="BH65" s="260">
        <v>69.139222248384513</v>
      </c>
      <c r="BI65" s="260">
        <v>39.460652237645363</v>
      </c>
      <c r="BJ65" s="269">
        <v>4</v>
      </c>
      <c r="BK65" s="264">
        <v>16.250203164546257</v>
      </c>
      <c r="BL65" s="260">
        <v>43.083249238249735</v>
      </c>
      <c r="BM65" s="260">
        <v>20.37749107592569</v>
      </c>
      <c r="BN65" s="260">
        <v>6.7712286386477976</v>
      </c>
      <c r="BO65" s="260">
        <v>16.747251851985244</v>
      </c>
      <c r="BP65" s="260">
        <v>87.29815573691755</v>
      </c>
      <c r="BQ65" s="260">
        <v>49.867706715844818</v>
      </c>
      <c r="BR65" s="269">
        <v>4</v>
      </c>
      <c r="BS65" s="264">
        <v>13.965813214767802</v>
      </c>
      <c r="BT65" s="260">
        <v>41.064267989626245</v>
      </c>
      <c r="BU65" s="260">
        <v>26.035823644414659</v>
      </c>
      <c r="BV65" s="260">
        <v>4.9072791313681154</v>
      </c>
      <c r="BW65" s="260">
        <v>13.924407875331134</v>
      </c>
      <c r="BX65" s="260">
        <v>89.475543429933055</v>
      </c>
      <c r="BY65" s="260">
        <v>51.869104681337149</v>
      </c>
      <c r="BZ65" s="276">
        <v>4</v>
      </c>
      <c r="CA65" s="175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>
        <v>11</v>
      </c>
      <c r="CV65" s="151" t="str">
        <f t="shared" si="41"/>
        <v>ANT</v>
      </c>
      <c r="CW65" s="152">
        <f t="shared" si="42"/>
        <v>11</v>
      </c>
      <c r="CX65" s="152">
        <f t="shared" si="43"/>
        <v>0.87544664181258358</v>
      </c>
      <c r="CY65" s="151"/>
      <c r="CZ65" s="151"/>
      <c r="DA65" s="151"/>
      <c r="DB65" s="151"/>
      <c r="DC65" s="151"/>
      <c r="DD65" s="151"/>
      <c r="DE65" s="151"/>
      <c r="DF65" s="151"/>
      <c r="DH65" s="179">
        <v>-1.0174685288713914</v>
      </c>
      <c r="DI65" s="179">
        <v>0.84453512598425262</v>
      </c>
      <c r="DO65" s="151"/>
      <c r="DQ65" s="153">
        <f t="shared" si="4"/>
        <v>6.5</v>
      </c>
      <c r="EH65" s="153" t="str">
        <f t="shared" si="0"/>
        <v/>
      </c>
      <c r="EI65" s="153" t="str">
        <f t="shared" si="1"/>
        <v/>
      </c>
    </row>
    <row r="66" spans="1:139" ht="18" customHeight="1" thickTop="1" thickBot="1">
      <c r="A66" s="242" t="s">
        <v>68</v>
      </c>
      <c r="B66" s="236" t="s">
        <v>35</v>
      </c>
      <c r="C66" s="237">
        <v>41432</v>
      </c>
      <c r="D66" s="238">
        <v>34</v>
      </c>
      <c r="E66" s="253">
        <v>8</v>
      </c>
      <c r="F66" s="247">
        <v>6</v>
      </c>
      <c r="G66" s="247">
        <v>10</v>
      </c>
      <c r="H66" s="247">
        <v>8</v>
      </c>
      <c r="I66" s="247">
        <v>11</v>
      </c>
      <c r="J66" s="247">
        <v>10</v>
      </c>
      <c r="K66" s="247">
        <v>4</v>
      </c>
      <c r="L66" s="247">
        <v>12</v>
      </c>
      <c r="M66" s="247">
        <v>6</v>
      </c>
      <c r="N66" s="247">
        <v>11</v>
      </c>
      <c r="O66" s="247">
        <v>7</v>
      </c>
      <c r="P66" s="247">
        <v>10</v>
      </c>
      <c r="Q66" s="247">
        <v>11</v>
      </c>
      <c r="R66" s="247">
        <v>9</v>
      </c>
      <c r="S66" s="247">
        <v>16</v>
      </c>
      <c r="T66" s="247">
        <v>9</v>
      </c>
      <c r="U66" s="247">
        <v>17</v>
      </c>
      <c r="V66" s="247">
        <v>12</v>
      </c>
      <c r="W66" s="247">
        <v>16</v>
      </c>
      <c r="X66" s="247">
        <v>14</v>
      </c>
      <c r="Y66" s="247">
        <v>10</v>
      </c>
      <c r="Z66" s="247">
        <v>11</v>
      </c>
      <c r="AA66" s="247">
        <v>5</v>
      </c>
      <c r="AB66" s="247">
        <v>9</v>
      </c>
      <c r="AC66" s="247">
        <v>13</v>
      </c>
      <c r="AD66" s="247">
        <v>7</v>
      </c>
      <c r="AE66" s="276">
        <v>14</v>
      </c>
      <c r="AG66" s="247">
        <f>RANKS_CSV!A63</f>
        <v>6</v>
      </c>
      <c r="AI66" s="264">
        <f t="array" ref="AI66">MEDIAN(E66:J66)</f>
        <v>9</v>
      </c>
      <c r="AJ66" s="260">
        <f t="array" ref="AJ66">MEDIAN(L66:S66)</f>
        <v>10.5</v>
      </c>
      <c r="AK66" s="260">
        <f t="array" ref="AK66">MEDIAN(T66:U66,X66,AA66,AB66)</f>
        <v>9</v>
      </c>
      <c r="AL66" s="260">
        <f t="array" ref="AL66">MEDIAN(V66,Y66,Z66,AC66:AE66)</f>
        <v>11.5</v>
      </c>
      <c r="AM66" s="260" t="s">
        <v>567</v>
      </c>
      <c r="AN66" s="281" t="s">
        <v>567</v>
      </c>
      <c r="AU66" s="264">
        <v>205.18693109162379</v>
      </c>
      <c r="AV66" s="260">
        <v>97.410478678957602</v>
      </c>
      <c r="AW66" s="260">
        <v>30.497137927844651</v>
      </c>
      <c r="AX66" s="260">
        <v>4.4469088382849407</v>
      </c>
      <c r="AY66" s="260">
        <v>19.259791410278478</v>
      </c>
      <c r="AZ66" s="260">
        <v>74.935785643825255</v>
      </c>
      <c r="BA66" s="260">
        <v>171.47489153892528</v>
      </c>
      <c r="BB66" s="276">
        <v>4</v>
      </c>
      <c r="BC66" s="264">
        <v>33.189048200860753</v>
      </c>
      <c r="BD66" s="260">
        <v>42.949294448688335</v>
      </c>
      <c r="BE66" s="260">
        <v>18.780650534524153</v>
      </c>
      <c r="BF66" s="260">
        <v>1.7424857888429881</v>
      </c>
      <c r="BG66" s="260">
        <v>13.799941800890647</v>
      </c>
      <c r="BH66" s="260">
        <v>49.899431420544829</v>
      </c>
      <c r="BI66" s="260">
        <v>24.906265814796164</v>
      </c>
      <c r="BJ66" s="269">
        <v>4</v>
      </c>
      <c r="BK66" s="264">
        <v>28.580509692725325</v>
      </c>
      <c r="BL66" s="260">
        <v>56.195550852255508</v>
      </c>
      <c r="BM66" s="260">
        <v>21.983388309211669</v>
      </c>
      <c r="BN66" s="260">
        <v>2.9653057092364752</v>
      </c>
      <c r="BO66" s="260">
        <v>7.9190160758163808</v>
      </c>
      <c r="BP66" s="260">
        <v>64.868420703214881</v>
      </c>
      <c r="BQ66" s="260">
        <v>33.041491805250409</v>
      </c>
      <c r="BR66" s="269">
        <v>4</v>
      </c>
      <c r="BS66" s="264">
        <v>25.473346849600553</v>
      </c>
      <c r="BT66" s="260">
        <v>54.621515136728441</v>
      </c>
      <c r="BU66" s="260">
        <v>25.29576638580145</v>
      </c>
      <c r="BV66" s="260">
        <v>1.8546498773466584</v>
      </c>
      <c r="BW66" s="260">
        <v>6.3697503615145008</v>
      </c>
      <c r="BX66" s="260">
        <v>66.863651282672492</v>
      </c>
      <c r="BY66" s="260">
        <v>35.048282396240488</v>
      </c>
      <c r="BZ66" s="276">
        <v>4</v>
      </c>
      <c r="CA66" s="175"/>
      <c r="CJ66" s="151"/>
      <c r="CK66" s="151"/>
      <c r="CL66" s="151"/>
      <c r="CM66" s="151"/>
      <c r="CN66" s="151"/>
      <c r="CO66" s="151"/>
      <c r="CP66" s="151"/>
      <c r="CQ66" s="151"/>
      <c r="CR66" s="151"/>
      <c r="CS66" s="151"/>
      <c r="CT66" s="151"/>
      <c r="CU66" s="151">
        <v>12</v>
      </c>
      <c r="CV66" s="151" t="str">
        <f t="shared" si="41"/>
        <v>STR</v>
      </c>
      <c r="CW66" s="152">
        <f t="shared" si="42"/>
        <v>10</v>
      </c>
      <c r="CX66" s="152">
        <f t="shared" si="43"/>
        <v>0.85814893509951229</v>
      </c>
      <c r="CY66" s="151"/>
      <c r="CZ66" s="151"/>
      <c r="DA66" s="151"/>
      <c r="DB66" s="151"/>
      <c r="DC66" s="151"/>
      <c r="DD66" s="151"/>
      <c r="DE66" s="151"/>
      <c r="DF66" s="151"/>
      <c r="DH66" s="179">
        <v>0.2763107939632542</v>
      </c>
      <c r="DI66" s="179">
        <v>0.60179325590551236</v>
      </c>
      <c r="DO66" s="151"/>
      <c r="DQ66" s="153">
        <f t="shared" si="4"/>
        <v>9</v>
      </c>
      <c r="EH66" s="153">
        <f t="shared" si="0"/>
        <v>7.4934831758530178</v>
      </c>
      <c r="EI66" s="153">
        <f t="shared" si="1"/>
        <v>0.51808317585301844</v>
      </c>
    </row>
    <row r="67" spans="1:139" ht="18" customHeight="1" thickTop="1" thickBot="1">
      <c r="A67" s="242" t="s">
        <v>69</v>
      </c>
      <c r="B67" s="236" t="s">
        <v>35</v>
      </c>
      <c r="C67" s="237">
        <v>41550</v>
      </c>
      <c r="D67" s="238">
        <v>34</v>
      </c>
      <c r="E67" s="253">
        <v>12</v>
      </c>
      <c r="F67" s="247">
        <v>13</v>
      </c>
      <c r="G67" s="247">
        <v>10</v>
      </c>
      <c r="H67" s="247">
        <v>12</v>
      </c>
      <c r="I67" s="247">
        <v>14</v>
      </c>
      <c r="J67" s="247">
        <v>9</v>
      </c>
      <c r="K67" s="247">
        <v>9</v>
      </c>
      <c r="L67" s="247">
        <v>17</v>
      </c>
      <c r="M67" s="247">
        <v>11</v>
      </c>
      <c r="N67" s="247">
        <v>17</v>
      </c>
      <c r="O67" s="247">
        <v>19</v>
      </c>
      <c r="P67" s="247">
        <v>14</v>
      </c>
      <c r="Q67" s="247">
        <v>14</v>
      </c>
      <c r="R67" s="247">
        <v>12</v>
      </c>
      <c r="S67" s="247">
        <v>16</v>
      </c>
      <c r="T67" s="247">
        <v>11</v>
      </c>
      <c r="U67" s="247">
        <v>20</v>
      </c>
      <c r="V67" s="247">
        <v>12</v>
      </c>
      <c r="W67" s="247">
        <v>19</v>
      </c>
      <c r="X67" s="247">
        <v>8</v>
      </c>
      <c r="Y67" s="247">
        <v>18</v>
      </c>
      <c r="Z67" s="247">
        <v>19</v>
      </c>
      <c r="AA67" s="247">
        <v>15</v>
      </c>
      <c r="AB67" s="247">
        <v>13</v>
      </c>
      <c r="AC67" s="247">
        <v>12</v>
      </c>
      <c r="AD67" s="247">
        <v>13</v>
      </c>
      <c r="AE67" s="276">
        <v>16</v>
      </c>
      <c r="AG67" s="247">
        <f>RANKS_CSV!A64</f>
        <v>7</v>
      </c>
      <c r="AI67" s="264">
        <f t="array" ref="AI67">MEDIAN(E67:J67)</f>
        <v>12</v>
      </c>
      <c r="AJ67" s="260">
        <f t="array" ref="AJ67">MEDIAN(L67:S67)</f>
        <v>15</v>
      </c>
      <c r="AK67" s="260">
        <f t="array" ref="AK67">MEDIAN(T67:U67,X67,AA67,AB67)</f>
        <v>13</v>
      </c>
      <c r="AL67" s="260">
        <f t="array" ref="AL67">MEDIAN(V67,Y67,Z67,AC67:AE67)</f>
        <v>14.5</v>
      </c>
      <c r="AM67" s="260" t="s">
        <v>567</v>
      </c>
      <c r="AN67" s="281" t="s">
        <v>567</v>
      </c>
      <c r="AU67" s="264">
        <v>405.01717721899394</v>
      </c>
      <c r="AV67" s="260">
        <v>244.66328412375171</v>
      </c>
      <c r="AW67" s="260">
        <v>125.17250269006284</v>
      </c>
      <c r="AX67" s="260">
        <v>46.544832917927145</v>
      </c>
      <c r="AY67" s="260">
        <v>8.7802748073447159</v>
      </c>
      <c r="AZ67" s="260">
        <v>11.878828358315532</v>
      </c>
      <c r="BA67" s="260">
        <v>55.840493570839598</v>
      </c>
      <c r="BB67" s="276">
        <v>5</v>
      </c>
      <c r="BC67" s="264">
        <v>166.55811754992968</v>
      </c>
      <c r="BD67" s="260">
        <v>177.37208554389994</v>
      </c>
      <c r="BE67" s="260">
        <v>114.90575417401649</v>
      </c>
      <c r="BF67" s="260">
        <v>51.201088245439138</v>
      </c>
      <c r="BG67" s="260">
        <v>12.352791066557948</v>
      </c>
      <c r="BH67" s="260">
        <v>1.4980004223953667</v>
      </c>
      <c r="BI67" s="260">
        <v>5.0371215016582873</v>
      </c>
      <c r="BJ67" s="269">
        <v>6</v>
      </c>
      <c r="BK67" s="264">
        <v>156.08100827245829</v>
      </c>
      <c r="BL67" s="260">
        <v>200.79494033764882</v>
      </c>
      <c r="BM67" s="260">
        <v>103.38030690604946</v>
      </c>
      <c r="BN67" s="260">
        <v>47.688317703774736</v>
      </c>
      <c r="BO67" s="260">
        <v>19.673880281387039</v>
      </c>
      <c r="BP67" s="260">
        <v>0.81885819038600272</v>
      </c>
      <c r="BQ67" s="260">
        <v>4.666126537733926</v>
      </c>
      <c r="BR67" s="269">
        <v>6</v>
      </c>
      <c r="BS67" s="264">
        <v>148.00923541515414</v>
      </c>
      <c r="BT67" s="260">
        <v>200.70252322819996</v>
      </c>
      <c r="BU67" s="260">
        <v>95.275821749939112</v>
      </c>
      <c r="BV67" s="260">
        <v>49.98350019801866</v>
      </c>
      <c r="BW67" s="260">
        <v>23.986414170023174</v>
      </c>
      <c r="BX67" s="260">
        <v>1.2281924931059953</v>
      </c>
      <c r="BY67" s="260">
        <v>9.3687231976037193</v>
      </c>
      <c r="BZ67" s="276">
        <v>6</v>
      </c>
      <c r="CA67" s="175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>
        <v>13</v>
      </c>
      <c r="CV67" s="151" t="str">
        <f t="shared" si="41"/>
        <v>STR</v>
      </c>
      <c r="CW67" s="152">
        <f t="shared" si="42"/>
        <v>10</v>
      </c>
      <c r="CX67" s="152">
        <f t="shared" si="43"/>
        <v>0.83889105042341472</v>
      </c>
      <c r="CY67" s="151"/>
      <c r="CZ67" s="151"/>
      <c r="DA67" s="151"/>
      <c r="DB67" s="151"/>
      <c r="DC67" s="151"/>
      <c r="DD67" s="151"/>
      <c r="DE67" s="151"/>
      <c r="DF67" s="151"/>
      <c r="DH67" s="179">
        <v>7.4934831758530178</v>
      </c>
      <c r="DI67" s="179">
        <v>0.51808317585301844</v>
      </c>
      <c r="DO67" s="151"/>
      <c r="DQ67" s="153">
        <f t="shared" si="4"/>
        <v>14.25</v>
      </c>
      <c r="EH67" s="153" t="str">
        <f t="shared" si="0"/>
        <v/>
      </c>
      <c r="EI67" s="153" t="str">
        <f t="shared" si="1"/>
        <v/>
      </c>
    </row>
    <row r="68" spans="1:139" ht="18" customHeight="1" thickTop="1" thickBot="1">
      <c r="A68" s="242" t="s">
        <v>70</v>
      </c>
      <c r="B68" s="236" t="s">
        <v>35</v>
      </c>
      <c r="C68" s="237">
        <v>41410</v>
      </c>
      <c r="D68" s="238">
        <v>34</v>
      </c>
      <c r="E68" s="253">
        <v>11</v>
      </c>
      <c r="F68" s="247">
        <v>11</v>
      </c>
      <c r="G68" s="247">
        <v>11</v>
      </c>
      <c r="H68" s="247">
        <v>8</v>
      </c>
      <c r="I68" s="247">
        <v>12</v>
      </c>
      <c r="J68" s="247">
        <v>11</v>
      </c>
      <c r="K68" s="247">
        <v>6</v>
      </c>
      <c r="L68" s="247">
        <v>13</v>
      </c>
      <c r="M68" s="247">
        <v>10</v>
      </c>
      <c r="N68" s="247">
        <v>12</v>
      </c>
      <c r="O68" s="247">
        <v>17</v>
      </c>
      <c r="P68" s="247">
        <v>3</v>
      </c>
      <c r="Q68" s="247">
        <v>13</v>
      </c>
      <c r="R68" s="247">
        <v>11</v>
      </c>
      <c r="S68" s="247">
        <v>17</v>
      </c>
      <c r="T68" s="247">
        <v>11</v>
      </c>
      <c r="U68" s="247">
        <v>17</v>
      </c>
      <c r="V68" s="247">
        <v>12</v>
      </c>
      <c r="W68" s="247">
        <v>16</v>
      </c>
      <c r="X68" s="247">
        <v>12</v>
      </c>
      <c r="Y68" s="247">
        <v>11</v>
      </c>
      <c r="Z68" s="247">
        <v>11</v>
      </c>
      <c r="AA68" s="247">
        <v>9</v>
      </c>
      <c r="AB68" s="247">
        <v>13</v>
      </c>
      <c r="AC68" s="247">
        <v>13</v>
      </c>
      <c r="AD68" s="247">
        <v>5</v>
      </c>
      <c r="AE68" s="276">
        <v>15</v>
      </c>
      <c r="AG68" s="247">
        <f>RANKS_CSV!A65</f>
        <v>5</v>
      </c>
      <c r="AI68" s="264">
        <f t="array" ref="AI68">MEDIAN(E68:J68)</f>
        <v>11</v>
      </c>
      <c r="AJ68" s="260">
        <f t="array" ref="AJ68">MEDIAN(L68:S68)</f>
        <v>12.5</v>
      </c>
      <c r="AK68" s="260">
        <f t="array" ref="AK68">MEDIAN(T68:U68,X68,AA68,AB68)</f>
        <v>12</v>
      </c>
      <c r="AL68" s="260">
        <f t="array" ref="AL68">MEDIAN(V68,Y68,Z68,AC68:AE68)</f>
        <v>11.5</v>
      </c>
      <c r="AM68" s="260" t="s">
        <v>567</v>
      </c>
      <c r="AN68" s="281" t="s">
        <v>567</v>
      </c>
      <c r="AU68" s="264">
        <v>236.25944008997246</v>
      </c>
      <c r="AV68" s="260">
        <v>117.88858608005482</v>
      </c>
      <c r="AW68" s="260">
        <v>40.380843731690405</v>
      </c>
      <c r="AX68" s="260">
        <v>3.7362130448792317</v>
      </c>
      <c r="AY68" s="260">
        <v>7.9546940196213045</v>
      </c>
      <c r="AZ68" s="260">
        <v>53.036286655916626</v>
      </c>
      <c r="BA68" s="260">
        <v>138.9809909537652</v>
      </c>
      <c r="BB68" s="276">
        <v>4</v>
      </c>
      <c r="BC68" s="264">
        <v>67.239515202762902</v>
      </c>
      <c r="BD68" s="260">
        <v>71.307460615468685</v>
      </c>
      <c r="BE68" s="260">
        <v>33.983755525083694</v>
      </c>
      <c r="BF68" s="260">
        <v>5.7151942589529927</v>
      </c>
      <c r="BG68" s="260">
        <v>4.2579306476618228</v>
      </c>
      <c r="BH68" s="260">
        <v>26.666299153987513</v>
      </c>
      <c r="BI68" s="260">
        <v>8.8933679449215823</v>
      </c>
      <c r="BJ68" s="269">
        <v>5</v>
      </c>
      <c r="BK68" s="264">
        <v>67.668495155383766</v>
      </c>
      <c r="BL68" s="260">
        <v>86.171386197193883</v>
      </c>
      <c r="BM68" s="260">
        <v>28.484931522006544</v>
      </c>
      <c r="BN68" s="260">
        <v>4.2365645149559654</v>
      </c>
      <c r="BO68" s="260">
        <v>3.4447675077007962</v>
      </c>
      <c r="BP68" s="260">
        <v>33.560568258653824</v>
      </c>
      <c r="BQ68" s="260">
        <v>9.0716529722688648</v>
      </c>
      <c r="BR68" s="269">
        <v>5</v>
      </c>
      <c r="BS68" s="264">
        <v>63.255169099014935</v>
      </c>
      <c r="BT68" s="260">
        <v>86.309919316116805</v>
      </c>
      <c r="BU68" s="260">
        <v>25.782786690153557</v>
      </c>
      <c r="BV68" s="260">
        <v>5.2747563783521683</v>
      </c>
      <c r="BW68" s="260">
        <v>5.4418597163856601</v>
      </c>
      <c r="BX68" s="260">
        <v>35.673696080453468</v>
      </c>
      <c r="BY68" s="260">
        <v>8.8597347804267574</v>
      </c>
      <c r="BZ68" s="276">
        <v>4</v>
      </c>
      <c r="CA68" s="175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>
        <v>14</v>
      </c>
      <c r="CV68" s="151" t="str">
        <f t="shared" si="41"/>
        <v>STR</v>
      </c>
      <c r="CW68" s="152">
        <f t="shared" si="42"/>
        <v>10</v>
      </c>
      <c r="CX68" s="152">
        <f t="shared" si="43"/>
        <v>0.81757447619364365</v>
      </c>
      <c r="CY68" s="151"/>
      <c r="CZ68" s="151"/>
      <c r="DA68" s="151"/>
      <c r="DB68" s="151"/>
      <c r="DC68" s="151"/>
      <c r="DD68" s="151"/>
      <c r="DE68" s="151"/>
      <c r="DF68" s="151"/>
      <c r="DH68" s="179">
        <v>2.823188675853018</v>
      </c>
      <c r="DI68" s="179">
        <v>-0.93847732414698148</v>
      </c>
      <c r="DO68" s="151"/>
      <c r="DQ68" s="153">
        <f t="shared" si="4"/>
        <v>6.75</v>
      </c>
      <c r="EH68" s="153" t="str">
        <f t="shared" ref="EH68:EH131" si="44">IFERROR(INDEX(DH69,MATCH(7,AG69,0)),"")</f>
        <v/>
      </c>
      <c r="EI68" s="153" t="str">
        <f t="shared" ref="EI68:EI131" si="45">IFERROR(INDEX(DI69,MATCH(7,AG69,0)),"")</f>
        <v/>
      </c>
    </row>
    <row r="69" spans="1:139" ht="18" customHeight="1" thickTop="1" thickBot="1">
      <c r="A69" s="242" t="s">
        <v>71</v>
      </c>
      <c r="B69" s="236" t="s">
        <v>33</v>
      </c>
      <c r="C69" s="237">
        <v>41570</v>
      </c>
      <c r="D69" s="238">
        <v>33</v>
      </c>
      <c r="E69" s="253">
        <v>14</v>
      </c>
      <c r="F69" s="247">
        <v>7</v>
      </c>
      <c r="G69" s="247">
        <v>8</v>
      </c>
      <c r="H69" s="247">
        <v>19</v>
      </c>
      <c r="I69" s="247">
        <v>15</v>
      </c>
      <c r="J69" s="247">
        <v>5</v>
      </c>
      <c r="K69" s="247">
        <v>7</v>
      </c>
      <c r="L69" s="247">
        <v>6</v>
      </c>
      <c r="M69" s="247">
        <v>15</v>
      </c>
      <c r="N69" s="247">
        <v>6</v>
      </c>
      <c r="O69" s="247">
        <v>4</v>
      </c>
      <c r="P69" s="247">
        <v>7</v>
      </c>
      <c r="Q69" s="247">
        <v>4</v>
      </c>
      <c r="R69" s="247">
        <v>15</v>
      </c>
      <c r="S69" s="247">
        <v>18</v>
      </c>
      <c r="T69" s="247">
        <v>9</v>
      </c>
      <c r="U69" s="247">
        <v>5</v>
      </c>
      <c r="V69" s="247">
        <v>8</v>
      </c>
      <c r="W69" s="247">
        <v>4</v>
      </c>
      <c r="X69" s="247">
        <v>7</v>
      </c>
      <c r="Y69" s="247">
        <v>7</v>
      </c>
      <c r="Z69" s="247">
        <v>8</v>
      </c>
      <c r="AA69" s="247">
        <v>7</v>
      </c>
      <c r="AB69" s="247">
        <v>10</v>
      </c>
      <c r="AC69" s="247">
        <v>7</v>
      </c>
      <c r="AD69" s="247">
        <v>10</v>
      </c>
      <c r="AE69" s="276">
        <v>8</v>
      </c>
      <c r="AG69" s="247">
        <f>RANKS_CSV!A66</f>
        <v>2</v>
      </c>
      <c r="AI69" s="264">
        <f t="array" ref="AI69">MEDIAN(E69:J69)</f>
        <v>11</v>
      </c>
      <c r="AJ69" s="260">
        <f t="array" ref="AJ69">MEDIAN(L69:S69)</f>
        <v>6.5</v>
      </c>
      <c r="AK69" s="260">
        <f t="array" ref="AK69">MEDIAN(T69:U69,X69,AA69,AB69)</f>
        <v>7</v>
      </c>
      <c r="AL69" s="260">
        <f t="array" ref="AL69">MEDIAN(V69,Y69,Z69,AC69:AE69)</f>
        <v>8</v>
      </c>
      <c r="AM69" s="260" t="s">
        <v>567</v>
      </c>
      <c r="AN69" s="281" t="s">
        <v>567</v>
      </c>
      <c r="AU69" s="264">
        <v>105.00225127458577</v>
      </c>
      <c r="AV69" s="260">
        <v>34.560527330873242</v>
      </c>
      <c r="AW69" s="260">
        <v>4.9819150487139554</v>
      </c>
      <c r="AX69" s="260">
        <v>16.266414428107907</v>
      </c>
      <c r="AY69" s="260">
        <v>68.414025469055105</v>
      </c>
      <c r="AZ69" s="260">
        <v>161.42474817155554</v>
      </c>
      <c r="BA69" s="260">
        <v>295.29858253560923</v>
      </c>
      <c r="BB69" s="276">
        <v>3</v>
      </c>
      <c r="BC69" s="264">
        <v>6.9239622441328734</v>
      </c>
      <c r="BD69" s="260">
        <v>6.295865435312809</v>
      </c>
      <c r="BE69" s="260">
        <v>0.44369262345203281</v>
      </c>
      <c r="BF69" s="260">
        <v>13.560040950163991</v>
      </c>
      <c r="BG69" s="260">
        <v>56.447412658296976</v>
      </c>
      <c r="BH69" s="260">
        <v>118.98297005121749</v>
      </c>
      <c r="BI69" s="260">
        <v>76.1308362066613</v>
      </c>
      <c r="BJ69" s="269">
        <v>3</v>
      </c>
      <c r="BK69" s="264">
        <v>16.63770045753537</v>
      </c>
      <c r="BL69" s="260">
        <v>11.609010289423255</v>
      </c>
      <c r="BM69" s="260">
        <v>4.7435320310213287</v>
      </c>
      <c r="BN69" s="260">
        <v>15.292977033371631</v>
      </c>
      <c r="BO69" s="260">
        <v>45.122508613597859</v>
      </c>
      <c r="BP69" s="260">
        <v>137.02835187382672</v>
      </c>
      <c r="BQ69" s="260">
        <v>80.11381558767367</v>
      </c>
      <c r="BR69" s="269">
        <v>3</v>
      </c>
      <c r="BS69" s="264">
        <v>16.55661537422063</v>
      </c>
      <c r="BT69" s="260">
        <v>11.291473647584295</v>
      </c>
      <c r="BU69" s="260">
        <v>10.099279776981611</v>
      </c>
      <c r="BV69" s="260">
        <v>14.151709935774079</v>
      </c>
      <c r="BW69" s="260">
        <v>43.272346563628844</v>
      </c>
      <c r="BX69" s="260">
        <v>140.8639195734506</v>
      </c>
      <c r="BY69" s="260">
        <v>75.697137140584175</v>
      </c>
      <c r="BZ69" s="276">
        <v>3</v>
      </c>
      <c r="CA69" s="175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>
        <v>15</v>
      </c>
      <c r="CV69" s="151" t="str">
        <f t="shared" si="41"/>
        <v>STR</v>
      </c>
      <c r="CW69" s="152">
        <f t="shared" si="42"/>
        <v>10</v>
      </c>
      <c r="CX69" s="152">
        <f t="shared" si="43"/>
        <v>0.79412962819905253</v>
      </c>
      <c r="CY69" s="151"/>
      <c r="CZ69" s="151"/>
      <c r="DA69" s="151"/>
      <c r="DB69" s="151"/>
      <c r="DC69" s="151"/>
      <c r="DD69" s="151"/>
      <c r="DE69" s="151"/>
      <c r="DF69" s="151"/>
      <c r="DH69" s="179">
        <v>-3.0646968241469819</v>
      </c>
      <c r="DI69" s="179">
        <v>-1.8259273241469816</v>
      </c>
      <c r="DO69" s="151"/>
      <c r="DQ69" s="153">
        <f t="shared" ref="DQ69:DQ132" si="46">(MIN(H69,E69)+MIN(AD69,V69)+Z69+P69)/4</f>
        <v>9.25</v>
      </c>
      <c r="EH69" s="153" t="str">
        <f t="shared" si="44"/>
        <v/>
      </c>
      <c r="EI69" s="153" t="str">
        <f t="shared" si="45"/>
        <v/>
      </c>
    </row>
    <row r="70" spans="1:139" ht="18" customHeight="1" thickTop="1" thickBot="1">
      <c r="A70" s="242" t="s">
        <v>72</v>
      </c>
      <c r="B70" s="236" t="s">
        <v>29</v>
      </c>
      <c r="C70" s="237">
        <v>41514</v>
      </c>
      <c r="D70" s="238">
        <v>34</v>
      </c>
      <c r="E70" s="253">
        <v>9</v>
      </c>
      <c r="F70" s="247">
        <v>9</v>
      </c>
      <c r="G70" s="247">
        <v>13</v>
      </c>
      <c r="H70" s="247">
        <v>11</v>
      </c>
      <c r="I70" s="247">
        <v>16</v>
      </c>
      <c r="J70" s="247">
        <v>19</v>
      </c>
      <c r="K70" s="247">
        <v>5</v>
      </c>
      <c r="L70" s="247">
        <v>15</v>
      </c>
      <c r="M70" s="247">
        <v>7</v>
      </c>
      <c r="N70" s="247">
        <v>12</v>
      </c>
      <c r="O70" s="247">
        <v>17</v>
      </c>
      <c r="P70" s="247">
        <v>6</v>
      </c>
      <c r="Q70" s="247">
        <v>15</v>
      </c>
      <c r="R70" s="247">
        <v>10</v>
      </c>
      <c r="S70" s="247">
        <v>12</v>
      </c>
      <c r="T70" s="247">
        <v>12</v>
      </c>
      <c r="U70" s="247">
        <v>20</v>
      </c>
      <c r="V70" s="247">
        <v>14</v>
      </c>
      <c r="W70" s="247">
        <v>12</v>
      </c>
      <c r="X70" s="247">
        <v>15</v>
      </c>
      <c r="Y70" s="247">
        <v>16</v>
      </c>
      <c r="Z70" s="247">
        <v>12</v>
      </c>
      <c r="AA70" s="247">
        <v>10</v>
      </c>
      <c r="AB70" s="247">
        <v>14</v>
      </c>
      <c r="AC70" s="247">
        <v>17</v>
      </c>
      <c r="AD70" s="247">
        <v>11</v>
      </c>
      <c r="AE70" s="276">
        <v>18</v>
      </c>
      <c r="AG70" s="247">
        <f>RANKS_CSV!A67</f>
        <v>5</v>
      </c>
      <c r="AI70" s="264">
        <f t="array" ref="AI70">MEDIAN(E70:J70)</f>
        <v>12</v>
      </c>
      <c r="AJ70" s="260">
        <f t="array" ref="AJ70">MEDIAN(L70:S70)</f>
        <v>12</v>
      </c>
      <c r="AK70" s="260">
        <f t="array" ref="AK70">MEDIAN(T70:U70,X70,AA70,AB70)</f>
        <v>14</v>
      </c>
      <c r="AL70" s="260">
        <f t="array" ref="AL70">MEDIAN(V70,Y70,Z70,AC70:AE70)</f>
        <v>15</v>
      </c>
      <c r="AM70" s="260" t="s">
        <v>567</v>
      </c>
      <c r="AN70" s="281" t="s">
        <v>567</v>
      </c>
      <c r="AU70" s="264">
        <v>311.99953382282058</v>
      </c>
      <c r="AV70" s="260">
        <v>174.55281945685414</v>
      </c>
      <c r="AW70" s="260">
        <v>77.969216752441014</v>
      </c>
      <c r="AX70" s="260">
        <v>22.248725709581077</v>
      </c>
      <c r="AY70" s="260">
        <v>7.3913463282743956</v>
      </c>
      <c r="AZ70" s="260">
        <v>33.397078608520964</v>
      </c>
      <c r="BA70" s="260">
        <v>100.26592255032077</v>
      </c>
      <c r="BB70" s="276">
        <v>5</v>
      </c>
      <c r="BC70" s="264">
        <v>122.15103977622148</v>
      </c>
      <c r="BD70" s="260">
        <v>125.41656955395328</v>
      </c>
      <c r="BE70" s="260">
        <v>73.106801853813124</v>
      </c>
      <c r="BF70" s="260">
        <v>27.540369615010004</v>
      </c>
      <c r="BG70" s="260">
        <v>6.9602313636895037</v>
      </c>
      <c r="BH70" s="260">
        <v>11.484226457963633</v>
      </c>
      <c r="BI70" s="260">
        <v>4.3583601496304389</v>
      </c>
      <c r="BJ70" s="269">
        <v>7</v>
      </c>
      <c r="BK70" s="264">
        <v>121.69882366895409</v>
      </c>
      <c r="BL70" s="260">
        <v>143.88584985486088</v>
      </c>
      <c r="BM70" s="260">
        <v>61.113928144209467</v>
      </c>
      <c r="BN70" s="260">
        <v>23.993030747644703</v>
      </c>
      <c r="BO70" s="260">
        <v>11.420007964629944</v>
      </c>
      <c r="BP70" s="260">
        <v>11.713640362763455</v>
      </c>
      <c r="BQ70" s="260">
        <v>0.197865158385962</v>
      </c>
      <c r="BR70" s="269">
        <v>7</v>
      </c>
      <c r="BS70" s="264">
        <v>115.42291032917218</v>
      </c>
      <c r="BT70" s="260">
        <v>144.84564905168062</v>
      </c>
      <c r="BU70" s="260">
        <v>53.524388698634581</v>
      </c>
      <c r="BV70" s="260">
        <v>26.560364176434192</v>
      </c>
      <c r="BW70" s="260">
        <v>16.018406851813939</v>
      </c>
      <c r="BX70" s="260">
        <v>13.339154523225103</v>
      </c>
      <c r="BY70" s="260">
        <v>0.40986586386723328</v>
      </c>
      <c r="BZ70" s="276">
        <v>7</v>
      </c>
      <c r="CA70" s="175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>
        <v>16</v>
      </c>
      <c r="CV70" s="151" t="str">
        <f t="shared" si="41"/>
        <v>STR</v>
      </c>
      <c r="CW70" s="152">
        <f t="shared" si="42"/>
        <v>10</v>
      </c>
      <c r="CX70" s="152">
        <f t="shared" si="43"/>
        <v>0.76852478349901754</v>
      </c>
      <c r="CY70" s="151"/>
      <c r="CZ70" s="151"/>
      <c r="DA70" s="151"/>
      <c r="DB70" s="151"/>
      <c r="DC70" s="151"/>
      <c r="DD70" s="151"/>
      <c r="DE70" s="151"/>
      <c r="DF70" s="151"/>
      <c r="DH70" s="179">
        <v>5.6609084396325455</v>
      </c>
      <c r="DI70" s="179">
        <v>-1.2745084842519678</v>
      </c>
      <c r="DO70" s="151"/>
      <c r="DQ70" s="153">
        <f t="shared" si="46"/>
        <v>9.5</v>
      </c>
      <c r="EH70" s="153" t="str">
        <f t="shared" si="44"/>
        <v/>
      </c>
      <c r="EI70" s="153" t="str">
        <f t="shared" si="45"/>
        <v/>
      </c>
    </row>
    <row r="71" spans="1:139" ht="18" customHeight="1" thickTop="1" thickBot="1">
      <c r="A71" s="242" t="s">
        <v>73</v>
      </c>
      <c r="B71" s="236" t="s">
        <v>29</v>
      </c>
      <c r="C71" s="237">
        <v>41507</v>
      </c>
      <c r="D71" s="238">
        <v>34</v>
      </c>
      <c r="E71" s="253">
        <v>9</v>
      </c>
      <c r="F71" s="247">
        <v>8</v>
      </c>
      <c r="G71" s="247">
        <v>13</v>
      </c>
      <c r="H71" s="247">
        <v>11</v>
      </c>
      <c r="I71" s="247">
        <v>13</v>
      </c>
      <c r="J71" s="247">
        <v>16</v>
      </c>
      <c r="K71" s="247">
        <v>13</v>
      </c>
      <c r="L71" s="247">
        <v>10</v>
      </c>
      <c r="M71" s="247">
        <v>12</v>
      </c>
      <c r="N71" s="247">
        <v>14</v>
      </c>
      <c r="O71" s="247">
        <v>15</v>
      </c>
      <c r="P71" s="247">
        <v>10</v>
      </c>
      <c r="Q71" s="247">
        <v>11</v>
      </c>
      <c r="R71" s="247">
        <v>17</v>
      </c>
      <c r="S71" s="247">
        <v>14</v>
      </c>
      <c r="T71" s="247">
        <v>16</v>
      </c>
      <c r="U71" s="247">
        <v>14</v>
      </c>
      <c r="V71" s="247">
        <v>10</v>
      </c>
      <c r="W71" s="247">
        <v>8</v>
      </c>
      <c r="X71" s="247">
        <v>18</v>
      </c>
      <c r="Y71" s="247">
        <v>8</v>
      </c>
      <c r="Z71" s="247">
        <v>10</v>
      </c>
      <c r="AA71" s="247">
        <v>9</v>
      </c>
      <c r="AB71" s="247">
        <v>12</v>
      </c>
      <c r="AC71" s="247">
        <v>10</v>
      </c>
      <c r="AD71" s="247">
        <v>12</v>
      </c>
      <c r="AE71" s="276">
        <v>12</v>
      </c>
      <c r="AG71" s="247">
        <f>RANKS_CSV!A68</f>
        <v>4</v>
      </c>
      <c r="AI71" s="264">
        <f t="array" ref="AI71">MEDIAN(E71:J71)</f>
        <v>12</v>
      </c>
      <c r="AJ71" s="260">
        <f t="array" ref="AJ71">MEDIAN(L71:S71)</f>
        <v>13</v>
      </c>
      <c r="AK71" s="260">
        <f t="array" ref="AK71">MEDIAN(T71:U71,X71,AA71,AB71)</f>
        <v>14</v>
      </c>
      <c r="AL71" s="260">
        <f t="array" ref="AL71">MEDIAN(V71,Y71,Z71,AC71:AE71)</f>
        <v>10</v>
      </c>
      <c r="AM71" s="260" t="s">
        <v>567</v>
      </c>
      <c r="AN71" s="281" t="s">
        <v>567</v>
      </c>
      <c r="AU71" s="264">
        <v>174.86721240126678</v>
      </c>
      <c r="AV71" s="260">
        <v>78.241182475120169</v>
      </c>
      <c r="AW71" s="260">
        <v>22.478264210526806</v>
      </c>
      <c r="AX71" s="260">
        <v>7.5784576074866852</v>
      </c>
      <c r="AY71" s="260">
        <v>33.541762665999812</v>
      </c>
      <c r="AZ71" s="260">
        <v>100.36817938606619</v>
      </c>
      <c r="BA71" s="260">
        <v>208.0577077676858</v>
      </c>
      <c r="BB71" s="276">
        <v>4</v>
      </c>
      <c r="BC71" s="264">
        <v>65.911765882075358</v>
      </c>
      <c r="BD71" s="260">
        <v>57.793179125376369</v>
      </c>
      <c r="BE71" s="260">
        <v>25.486326604367378</v>
      </c>
      <c r="BF71" s="260">
        <v>12.88195785357588</v>
      </c>
      <c r="BG71" s="260">
        <v>25.996096950163604</v>
      </c>
      <c r="BH71" s="260">
        <v>59.40601486334581</v>
      </c>
      <c r="BI71" s="260">
        <v>32.760112397102567</v>
      </c>
      <c r="BJ71" s="269">
        <v>4</v>
      </c>
      <c r="BK71" s="264">
        <v>81.146291409503121</v>
      </c>
      <c r="BL71" s="260">
        <v>67.586738212192202</v>
      </c>
      <c r="BM71" s="260">
        <v>14.66792746476106</v>
      </c>
      <c r="BN71" s="260">
        <v>9.8847273577627721</v>
      </c>
      <c r="BO71" s="260">
        <v>24.514113087684656</v>
      </c>
      <c r="BP71" s="260">
        <v>62.977551651872552</v>
      </c>
      <c r="BQ71" s="260">
        <v>24.032384912339584</v>
      </c>
      <c r="BR71" s="269">
        <v>4</v>
      </c>
      <c r="BS71" s="264">
        <v>78.177665037171238</v>
      </c>
      <c r="BT71" s="260">
        <v>69.926537221145921</v>
      </c>
      <c r="BU71" s="260">
        <v>9.2963130031433501</v>
      </c>
      <c r="BV71" s="260">
        <v>12.424984549481648</v>
      </c>
      <c r="BW71" s="260">
        <v>28.7938596667897</v>
      </c>
      <c r="BX71" s="260">
        <v>66.617148040696236</v>
      </c>
      <c r="BY71" s="260">
        <v>17.209082193790952</v>
      </c>
      <c r="BZ71" s="276">
        <v>3</v>
      </c>
      <c r="CA71" s="175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>
        <v>17</v>
      </c>
      <c r="CV71" s="151" t="str">
        <f t="shared" si="41"/>
        <v>AGI</v>
      </c>
      <c r="CW71" s="152">
        <f t="shared" si="42"/>
        <v>9</v>
      </c>
      <c r="CX71" s="152">
        <f t="shared" si="43"/>
        <v>0.740774899182154</v>
      </c>
      <c r="CY71" s="151"/>
      <c r="CZ71" s="151"/>
      <c r="DA71" s="151"/>
      <c r="DB71" s="151"/>
      <c r="DC71" s="151"/>
      <c r="DD71" s="151"/>
      <c r="DE71" s="151"/>
      <c r="DF71" s="151"/>
      <c r="DH71" s="179">
        <v>2.0127258805774275</v>
      </c>
      <c r="DI71" s="179">
        <v>-3.9355652742782148</v>
      </c>
      <c r="DO71" s="151"/>
      <c r="DQ71" s="153">
        <f t="shared" si="46"/>
        <v>9.75</v>
      </c>
      <c r="EH71" s="153">
        <f t="shared" si="44"/>
        <v>9.5677747624671916</v>
      </c>
      <c r="EI71" s="153">
        <f t="shared" si="45"/>
        <v>2.2734486456692919</v>
      </c>
    </row>
    <row r="72" spans="1:139" ht="18" customHeight="1" thickTop="1" thickBot="1">
      <c r="A72" s="242" t="s">
        <v>74</v>
      </c>
      <c r="B72" s="236" t="s">
        <v>29</v>
      </c>
      <c r="C72" s="237">
        <v>41491</v>
      </c>
      <c r="D72" s="238">
        <v>34</v>
      </c>
      <c r="E72" s="253">
        <v>13</v>
      </c>
      <c r="F72" s="247">
        <v>12</v>
      </c>
      <c r="G72" s="247">
        <v>9</v>
      </c>
      <c r="H72" s="247">
        <v>12</v>
      </c>
      <c r="I72" s="247">
        <v>14</v>
      </c>
      <c r="J72" s="247">
        <v>10</v>
      </c>
      <c r="K72" s="247">
        <v>2</v>
      </c>
      <c r="L72" s="247">
        <v>17</v>
      </c>
      <c r="M72" s="247">
        <v>13</v>
      </c>
      <c r="N72" s="247">
        <v>17</v>
      </c>
      <c r="O72" s="247">
        <v>18</v>
      </c>
      <c r="P72" s="247">
        <v>13</v>
      </c>
      <c r="Q72" s="247">
        <v>16</v>
      </c>
      <c r="R72" s="247">
        <v>13</v>
      </c>
      <c r="S72" s="247">
        <v>17</v>
      </c>
      <c r="T72" s="247">
        <v>8</v>
      </c>
      <c r="U72" s="247">
        <v>18</v>
      </c>
      <c r="V72" s="247">
        <v>18</v>
      </c>
      <c r="W72" s="247">
        <v>8</v>
      </c>
      <c r="X72" s="247">
        <v>9</v>
      </c>
      <c r="Y72" s="247">
        <v>19</v>
      </c>
      <c r="Z72" s="247">
        <v>13</v>
      </c>
      <c r="AA72" s="247">
        <v>10</v>
      </c>
      <c r="AB72" s="247">
        <v>13</v>
      </c>
      <c r="AC72" s="247">
        <v>20</v>
      </c>
      <c r="AD72" s="247">
        <v>17</v>
      </c>
      <c r="AE72" s="276">
        <v>19</v>
      </c>
      <c r="AG72" s="247">
        <f>RANKS_CSV!A69</f>
        <v>7</v>
      </c>
      <c r="AI72" s="264">
        <f t="array" ref="AI72">MEDIAN(E72:J72)</f>
        <v>12</v>
      </c>
      <c r="AJ72" s="260">
        <f t="array" ref="AJ72">MEDIAN(L72:S72)</f>
        <v>16.5</v>
      </c>
      <c r="AK72" s="260">
        <f t="array" ref="AK72">MEDIAN(T72:U72,X72,AA72,AB72)</f>
        <v>10</v>
      </c>
      <c r="AL72" s="260">
        <f t="array" ref="AL72">MEDIAN(V72,Y72,Z72,AC72:AE72)</f>
        <v>18.5</v>
      </c>
      <c r="AM72" s="260" t="s">
        <v>567</v>
      </c>
      <c r="AN72" s="281" t="s">
        <v>567</v>
      </c>
      <c r="AU72" s="264">
        <v>519.75196936845646</v>
      </c>
      <c r="AV72" s="260">
        <v>334.91134435515414</v>
      </c>
      <c r="AW72" s="260">
        <v>190.93383100340515</v>
      </c>
      <c r="AX72" s="260">
        <v>87.819429313209355</v>
      </c>
      <c r="AY72" s="260">
        <v>25.568139284566808</v>
      </c>
      <c r="AZ72" s="260">
        <v>4.1799609174775085</v>
      </c>
      <c r="BA72" s="260">
        <v>23.65489421194145</v>
      </c>
      <c r="BB72" s="276">
        <v>6</v>
      </c>
      <c r="BC72" s="264">
        <v>231.05868561642689</v>
      </c>
      <c r="BD72" s="260">
        <v>249.31820891801317</v>
      </c>
      <c r="BE72" s="260">
        <v>175.42085098251351</v>
      </c>
      <c r="BF72" s="260">
        <v>92.134346901428202</v>
      </c>
      <c r="BG72" s="260">
        <v>33.414343350926281</v>
      </c>
      <c r="BH72" s="260">
        <v>5.6737696191884526</v>
      </c>
      <c r="BI72" s="260">
        <v>20.768573071565875</v>
      </c>
      <c r="BJ72" s="269">
        <v>6</v>
      </c>
      <c r="BK72" s="264">
        <v>210.522103227777</v>
      </c>
      <c r="BL72" s="260">
        <v>277.99050341965909</v>
      </c>
      <c r="BM72" s="260">
        <v>163.78971260124558</v>
      </c>
      <c r="BN72" s="260">
        <v>88.474064933427741</v>
      </c>
      <c r="BO72" s="260">
        <v>44.048222422360041</v>
      </c>
      <c r="BP72" s="260">
        <v>3.5038228467031431</v>
      </c>
      <c r="BQ72" s="260">
        <v>23.789283110045758</v>
      </c>
      <c r="BR72" s="269">
        <v>6</v>
      </c>
      <c r="BS72" s="264">
        <v>200.49835444632672</v>
      </c>
      <c r="BT72" s="260">
        <v>276.92260043722587</v>
      </c>
      <c r="BU72" s="260">
        <v>154.74266632170509</v>
      </c>
      <c r="BV72" s="260">
        <v>90.632741289289356</v>
      </c>
      <c r="BW72" s="260">
        <v>48.304885934321113</v>
      </c>
      <c r="BX72" s="260">
        <v>2.6593007660311483</v>
      </c>
      <c r="BY72" s="260">
        <v>33.000532893424044</v>
      </c>
      <c r="BZ72" s="276">
        <v>6</v>
      </c>
      <c r="CA72" s="175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>
        <v>18</v>
      </c>
      <c r="CV72" s="151" t="str">
        <f t="shared" si="41"/>
        <v>AGI</v>
      </c>
      <c r="CW72" s="152">
        <f t="shared" si="42"/>
        <v>9</v>
      </c>
      <c r="CX72" s="152">
        <f t="shared" si="43"/>
        <v>0.71094950262500389</v>
      </c>
      <c r="CY72" s="151"/>
      <c r="CZ72" s="151"/>
      <c r="DA72" s="151"/>
      <c r="DB72" s="151"/>
      <c r="DC72" s="151"/>
      <c r="DD72" s="151"/>
      <c r="DE72" s="151"/>
      <c r="DF72" s="151"/>
      <c r="DH72" s="179">
        <v>9.5677747624671916</v>
      </c>
      <c r="DI72" s="179">
        <v>2.2734486456692919</v>
      </c>
      <c r="DO72" s="151"/>
      <c r="DQ72" s="153">
        <f t="shared" si="46"/>
        <v>13.75</v>
      </c>
      <c r="EH72" s="153" t="str">
        <f t="shared" si="44"/>
        <v/>
      </c>
      <c r="EI72" s="153" t="str">
        <f t="shared" si="45"/>
        <v/>
      </c>
    </row>
    <row r="73" spans="1:139" ht="18" customHeight="1" thickTop="1" thickBot="1">
      <c r="A73" s="242" t="s">
        <v>75</v>
      </c>
      <c r="B73" s="236" t="s">
        <v>35</v>
      </c>
      <c r="C73" s="237">
        <v>41808</v>
      </c>
      <c r="D73" s="238">
        <v>33</v>
      </c>
      <c r="E73" s="253">
        <v>12</v>
      </c>
      <c r="F73" s="247">
        <v>8</v>
      </c>
      <c r="G73" s="247">
        <v>11</v>
      </c>
      <c r="H73" s="247">
        <v>9</v>
      </c>
      <c r="I73" s="247">
        <v>14</v>
      </c>
      <c r="J73" s="247">
        <v>11</v>
      </c>
      <c r="K73" s="247">
        <v>9</v>
      </c>
      <c r="L73" s="247">
        <v>13</v>
      </c>
      <c r="M73" s="247">
        <v>12</v>
      </c>
      <c r="N73" s="247">
        <v>11</v>
      </c>
      <c r="O73" s="247">
        <v>7</v>
      </c>
      <c r="P73" s="247">
        <v>10</v>
      </c>
      <c r="Q73" s="247">
        <v>9</v>
      </c>
      <c r="R73" s="247">
        <v>9</v>
      </c>
      <c r="S73" s="247">
        <v>12</v>
      </c>
      <c r="T73" s="247">
        <v>8</v>
      </c>
      <c r="U73" s="247">
        <v>15</v>
      </c>
      <c r="V73" s="247">
        <v>10</v>
      </c>
      <c r="W73" s="247">
        <v>11</v>
      </c>
      <c r="X73" s="247">
        <v>14</v>
      </c>
      <c r="Y73" s="247">
        <v>10</v>
      </c>
      <c r="Z73" s="247">
        <v>8</v>
      </c>
      <c r="AA73" s="247">
        <v>7</v>
      </c>
      <c r="AB73" s="247">
        <v>8</v>
      </c>
      <c r="AC73" s="247">
        <v>14</v>
      </c>
      <c r="AD73" s="247">
        <v>7</v>
      </c>
      <c r="AE73" s="276">
        <v>13</v>
      </c>
      <c r="AG73" s="247">
        <f>RANKS_CSV!A70</f>
        <v>3</v>
      </c>
      <c r="AI73" s="264">
        <f t="array" ref="AI73">MEDIAN(E73:J73)</f>
        <v>11</v>
      </c>
      <c r="AJ73" s="260">
        <f t="array" ref="AJ73">MEDIAN(L73:S73)</f>
        <v>10.5</v>
      </c>
      <c r="AK73" s="260">
        <f t="array" ref="AK73">MEDIAN(T73:U73,X73,AA73,AB73)</f>
        <v>8</v>
      </c>
      <c r="AL73" s="260">
        <f t="array" ref="AL73">MEDIAN(V73,Y73,Z73,AC73:AE73)</f>
        <v>10</v>
      </c>
      <c r="AM73" s="260" t="s">
        <v>567</v>
      </c>
      <c r="AN73" s="281" t="s">
        <v>567</v>
      </c>
      <c r="AU73" s="264">
        <v>211.37285505639471</v>
      </c>
      <c r="AV73" s="260">
        <v>102.57835451263595</v>
      </c>
      <c r="AW73" s="260">
        <v>34.646965630430451</v>
      </c>
      <c r="AX73" s="260">
        <v>7.5786884097781835</v>
      </c>
      <c r="AY73" s="260">
        <v>21.373522850679166</v>
      </c>
      <c r="AZ73" s="260">
        <v>76.031468953133384</v>
      </c>
      <c r="BA73" s="260">
        <v>171.55252671714086</v>
      </c>
      <c r="BB73" s="276">
        <v>4</v>
      </c>
      <c r="BC73" s="264">
        <v>31.793044559633348</v>
      </c>
      <c r="BD73" s="260">
        <v>43.844313976522002</v>
      </c>
      <c r="BE73" s="260">
        <v>21.025313959875593</v>
      </c>
      <c r="BF73" s="260">
        <v>3.7861461769106874</v>
      </c>
      <c r="BG73" s="260">
        <v>16.110463047030482</v>
      </c>
      <c r="BH73" s="260">
        <v>52.92734821031312</v>
      </c>
      <c r="BI73" s="260">
        <v>27.920994520276604</v>
      </c>
      <c r="BJ73" s="269">
        <v>4</v>
      </c>
      <c r="BK73" s="264">
        <v>24.67896152168127</v>
      </c>
      <c r="BL73" s="260">
        <v>57.45409897941056</v>
      </c>
      <c r="BM73" s="260">
        <v>26.147808603799888</v>
      </c>
      <c r="BN73" s="260">
        <v>5.5891654127043724</v>
      </c>
      <c r="BO73" s="260">
        <v>9.5593460605977896</v>
      </c>
      <c r="BP73" s="260">
        <v>69.485946166824903</v>
      </c>
      <c r="BQ73" s="260">
        <v>38.292230332637793</v>
      </c>
      <c r="BR73" s="269">
        <v>4</v>
      </c>
      <c r="BS73" s="264">
        <v>21.593261038744313</v>
      </c>
      <c r="BT73" s="260">
        <v>55.364990659292914</v>
      </c>
      <c r="BU73" s="260">
        <v>30.667345670780062</v>
      </c>
      <c r="BV73" s="260">
        <v>3.9820266585955082</v>
      </c>
      <c r="BW73" s="260">
        <v>7.2140453443027681</v>
      </c>
      <c r="BX73" s="260">
        <v>71.282245604861444</v>
      </c>
      <c r="BY73" s="260">
        <v>41.413312306583379</v>
      </c>
      <c r="BZ73" s="276">
        <v>4</v>
      </c>
      <c r="CA73" s="175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>
        <v>19</v>
      </c>
      <c r="CV73" s="151" t="str">
        <f t="shared" si="41"/>
        <v>AGI</v>
      </c>
      <c r="CW73" s="152">
        <f t="shared" si="42"/>
        <v>9</v>
      </c>
      <c r="CX73" s="152">
        <f t="shared" si="43"/>
        <v>0.67917869917539297</v>
      </c>
      <c r="CY73" s="151"/>
      <c r="CZ73" s="151"/>
      <c r="DA73" s="151"/>
      <c r="DB73" s="151"/>
      <c r="DC73" s="151"/>
      <c r="DD73" s="151"/>
      <c r="DE73" s="151"/>
      <c r="DF73" s="151"/>
      <c r="DH73" s="179">
        <v>-4.1071784776904284E-3</v>
      </c>
      <c r="DI73" s="179">
        <v>1.1859959356955381</v>
      </c>
      <c r="DO73" s="151"/>
      <c r="DQ73" s="153">
        <f t="shared" si="46"/>
        <v>8.5</v>
      </c>
      <c r="EH73" s="153" t="str">
        <f t="shared" si="44"/>
        <v/>
      </c>
      <c r="EI73" s="153" t="str">
        <f t="shared" si="45"/>
        <v/>
      </c>
    </row>
    <row r="74" spans="1:139" ht="18" customHeight="1" thickTop="1" thickBot="1">
      <c r="A74" s="242" t="s">
        <v>76</v>
      </c>
      <c r="B74" s="236" t="s">
        <v>35</v>
      </c>
      <c r="C74" s="237">
        <v>41657</v>
      </c>
      <c r="D74" s="238">
        <v>33</v>
      </c>
      <c r="E74" s="253">
        <v>20</v>
      </c>
      <c r="F74" s="247">
        <v>11</v>
      </c>
      <c r="G74" s="247">
        <v>12</v>
      </c>
      <c r="H74" s="247">
        <v>20</v>
      </c>
      <c r="I74" s="247">
        <v>18</v>
      </c>
      <c r="J74" s="247">
        <v>12</v>
      </c>
      <c r="K74" s="247">
        <v>5</v>
      </c>
      <c r="L74" s="247">
        <v>13</v>
      </c>
      <c r="M74" s="247">
        <v>18</v>
      </c>
      <c r="N74" s="247">
        <v>13</v>
      </c>
      <c r="O74" s="247">
        <v>11</v>
      </c>
      <c r="P74" s="247">
        <v>8</v>
      </c>
      <c r="Q74" s="247">
        <v>15</v>
      </c>
      <c r="R74" s="247">
        <v>14</v>
      </c>
      <c r="S74" s="247">
        <v>20</v>
      </c>
      <c r="T74" s="247">
        <v>16</v>
      </c>
      <c r="U74" s="247">
        <v>11</v>
      </c>
      <c r="V74" s="247">
        <v>11</v>
      </c>
      <c r="W74" s="247">
        <v>16</v>
      </c>
      <c r="X74" s="247">
        <v>11</v>
      </c>
      <c r="Y74" s="247">
        <v>14</v>
      </c>
      <c r="Z74" s="247">
        <v>13</v>
      </c>
      <c r="AA74" s="247">
        <v>12</v>
      </c>
      <c r="AB74" s="247">
        <v>17</v>
      </c>
      <c r="AC74" s="247">
        <v>10</v>
      </c>
      <c r="AD74" s="247">
        <v>12</v>
      </c>
      <c r="AE74" s="276">
        <v>15</v>
      </c>
      <c r="AG74" s="247">
        <f>RANKS_CSV!A71</f>
        <v>5</v>
      </c>
      <c r="AI74" s="264">
        <f t="array" ref="AI74">MEDIAN(E74:J74)</f>
        <v>15</v>
      </c>
      <c r="AJ74" s="260">
        <f t="array" ref="AJ74">MEDIAN(L74:S74)</f>
        <v>13.5</v>
      </c>
      <c r="AK74" s="260">
        <f t="array" ref="AK74">MEDIAN(T74:U74,X74,AA74,AB74)</f>
        <v>12</v>
      </c>
      <c r="AL74" s="260">
        <f t="array" ref="AL74">MEDIAN(V74,Y74,Z74,AC74:AE74)</f>
        <v>12.5</v>
      </c>
      <c r="AM74" s="260" t="s">
        <v>567</v>
      </c>
      <c r="AN74" s="281" t="s">
        <v>567</v>
      </c>
      <c r="AU74" s="264">
        <v>283.08834145390017</v>
      </c>
      <c r="AV74" s="260">
        <v>159.55968324571248</v>
      </c>
      <c r="AW74" s="260">
        <v>76.894136699078075</v>
      </c>
      <c r="AX74" s="260">
        <v>35.091701813996856</v>
      </c>
      <c r="AY74" s="260">
        <v>34.152378590468906</v>
      </c>
      <c r="AZ74" s="260">
        <v>74.076167028494183</v>
      </c>
      <c r="BA74" s="260">
        <v>154.86306712807277</v>
      </c>
      <c r="BB74" s="276">
        <v>5</v>
      </c>
      <c r="BC74" s="264">
        <v>145.02159665548265</v>
      </c>
      <c r="BD74" s="260">
        <v>135.67644035379271</v>
      </c>
      <c r="BE74" s="260">
        <v>82.147364766498811</v>
      </c>
      <c r="BF74" s="260">
        <v>45.118488317290279</v>
      </c>
      <c r="BG74" s="260">
        <v>31.211331517797376</v>
      </c>
      <c r="BH74" s="260">
        <v>39.330971731096511</v>
      </c>
      <c r="BI74" s="260">
        <v>27.724240399679744</v>
      </c>
      <c r="BJ74" s="269">
        <v>7</v>
      </c>
      <c r="BK74" s="264">
        <v>159.11336996160051</v>
      </c>
      <c r="BL74" s="260">
        <v>150.54766044637347</v>
      </c>
      <c r="BM74" s="260">
        <v>62.078247701156165</v>
      </c>
      <c r="BN74" s="260">
        <v>39.175674501617237</v>
      </c>
      <c r="BO74" s="260">
        <v>37.204463330642788</v>
      </c>
      <c r="BP74" s="260">
        <v>33.423961569128714</v>
      </c>
      <c r="BQ74" s="260">
        <v>12.777180655039521</v>
      </c>
      <c r="BR74" s="269">
        <v>7</v>
      </c>
      <c r="BS74" s="264">
        <v>153.51302636294542</v>
      </c>
      <c r="BT74" s="260">
        <v>154.06842091239119</v>
      </c>
      <c r="BU74" s="260">
        <v>49.754247346671669</v>
      </c>
      <c r="BV74" s="260">
        <v>43.895988272922551</v>
      </c>
      <c r="BW74" s="260">
        <v>45.19084879092798</v>
      </c>
      <c r="BX74" s="260">
        <v>36.382910617319453</v>
      </c>
      <c r="BY74" s="260">
        <v>6.5073277831313394</v>
      </c>
      <c r="BZ74" s="276">
        <v>7</v>
      </c>
      <c r="CA74" s="175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>
        <v>20</v>
      </c>
      <c r="CV74" s="151" t="str">
        <f t="shared" si="41"/>
        <v>AGI</v>
      </c>
      <c r="CW74" s="152">
        <f t="shared" si="42"/>
        <v>9</v>
      </c>
      <c r="CX74" s="152">
        <f t="shared" si="43"/>
        <v>0.6456563062257954</v>
      </c>
      <c r="CY74" s="151"/>
      <c r="CZ74" s="151"/>
      <c r="DA74" s="151"/>
      <c r="DB74" s="151"/>
      <c r="DC74" s="151"/>
      <c r="DD74" s="151"/>
      <c r="DE74" s="151"/>
      <c r="DF74" s="151"/>
      <c r="DH74" s="179">
        <v>6.0323187624671908</v>
      </c>
      <c r="DI74" s="179">
        <v>-4.4339598543307082</v>
      </c>
      <c r="DO74" s="151"/>
      <c r="DQ74" s="153">
        <f t="shared" si="46"/>
        <v>13</v>
      </c>
      <c r="EH74" s="153" t="str">
        <f t="shared" si="44"/>
        <v/>
      </c>
      <c r="EI74" s="153" t="str">
        <f t="shared" si="45"/>
        <v/>
      </c>
    </row>
    <row r="75" spans="1:139" ht="18" customHeight="1" thickTop="1" thickBot="1">
      <c r="A75" s="242" t="s">
        <v>229</v>
      </c>
      <c r="B75" s="239" t="s">
        <v>35</v>
      </c>
      <c r="C75" s="240">
        <v>41896</v>
      </c>
      <c r="D75" s="241">
        <v>33</v>
      </c>
      <c r="E75" s="254">
        <v>19</v>
      </c>
      <c r="F75" s="248">
        <v>9</v>
      </c>
      <c r="G75" s="248">
        <v>8</v>
      </c>
      <c r="H75" s="248">
        <v>20</v>
      </c>
      <c r="I75" s="248">
        <v>16</v>
      </c>
      <c r="J75" s="248">
        <v>5</v>
      </c>
      <c r="K75" s="248">
        <v>8</v>
      </c>
      <c r="L75" s="248">
        <v>12</v>
      </c>
      <c r="M75" s="248">
        <v>19</v>
      </c>
      <c r="N75" s="248">
        <v>13</v>
      </c>
      <c r="O75" s="248">
        <v>5</v>
      </c>
      <c r="P75" s="248">
        <v>4</v>
      </c>
      <c r="Q75" s="248">
        <v>10</v>
      </c>
      <c r="R75" s="248">
        <v>19</v>
      </c>
      <c r="S75" s="248">
        <v>19</v>
      </c>
      <c r="T75" s="248">
        <v>7</v>
      </c>
      <c r="U75" s="248">
        <v>9</v>
      </c>
      <c r="V75" s="248">
        <v>9</v>
      </c>
      <c r="W75" s="248">
        <v>9</v>
      </c>
      <c r="X75" s="248">
        <v>2</v>
      </c>
      <c r="Y75" s="248">
        <v>11</v>
      </c>
      <c r="Z75" s="248">
        <v>10</v>
      </c>
      <c r="AA75" s="248">
        <v>5</v>
      </c>
      <c r="AB75" s="248">
        <v>5</v>
      </c>
      <c r="AC75" s="248">
        <v>5</v>
      </c>
      <c r="AD75" s="248">
        <v>7</v>
      </c>
      <c r="AE75" s="277">
        <v>11</v>
      </c>
      <c r="AG75" s="247">
        <f>RANKS_CSV!A72</f>
        <v>6</v>
      </c>
      <c r="AI75" s="264">
        <f t="array" ref="AI75">MEDIAN(E75:J75)</f>
        <v>12.5</v>
      </c>
      <c r="AJ75" s="260">
        <f t="array" ref="AJ75">MEDIAN(L75:S75)</f>
        <v>12.5</v>
      </c>
      <c r="AK75" s="260">
        <f t="array" ref="AK75">MEDIAN(T75:U75,X75,AA75,AB75)</f>
        <v>5</v>
      </c>
      <c r="AL75" s="260">
        <f t="array" ref="AL75">MEDIAN(V75,Y75,Z75,AC75:AE75)</f>
        <v>9.5</v>
      </c>
      <c r="AM75" s="260" t="s">
        <v>567</v>
      </c>
      <c r="AN75" s="281" t="s">
        <v>567</v>
      </c>
      <c r="AU75" s="264">
        <v>177.42382899736563</v>
      </c>
      <c r="AV75" s="260">
        <v>78.570899389904099</v>
      </c>
      <c r="AW75" s="260">
        <v>20.581081443995789</v>
      </c>
      <c r="AX75" s="260">
        <v>3.45437515964072</v>
      </c>
      <c r="AY75" s="260">
        <v>27.19078053683889</v>
      </c>
      <c r="AZ75" s="260">
        <v>91.79029757559033</v>
      </c>
      <c r="BA75" s="260">
        <v>197.25292627589499</v>
      </c>
      <c r="BB75" s="276">
        <v>4</v>
      </c>
      <c r="BC75" s="264">
        <v>24.724000608653832</v>
      </c>
      <c r="BD75" s="260">
        <v>31.413262296152524</v>
      </c>
      <c r="BE75" s="260">
        <v>11.080952071171044</v>
      </c>
      <c r="BF75" s="260">
        <v>1.0681869130382986</v>
      </c>
      <c r="BG75" s="260">
        <v>20.170052571368178</v>
      </c>
      <c r="BH75" s="260">
        <v>62.166899503092509</v>
      </c>
      <c r="BI75" s="260">
        <v>33.051678514247016</v>
      </c>
      <c r="BJ75" s="269">
        <v>4</v>
      </c>
      <c r="BK75" s="264">
        <v>24.158123077997661</v>
      </c>
      <c r="BL75" s="260">
        <v>42.72028023693489</v>
      </c>
      <c r="BM75" s="260">
        <v>13.974897601859924</v>
      </c>
      <c r="BN75" s="260">
        <v>2.2389306329693532</v>
      </c>
      <c r="BO75" s="260">
        <v>13.227700399399595</v>
      </c>
      <c r="BP75" s="260">
        <v>77.381060647087367</v>
      </c>
      <c r="BQ75" s="260">
        <v>39.572743653715122</v>
      </c>
      <c r="BR75" s="269">
        <v>4</v>
      </c>
      <c r="BS75" s="264">
        <v>21.743782438734005</v>
      </c>
      <c r="BT75" s="260">
        <v>41.587383791736563</v>
      </c>
      <c r="BU75" s="260">
        <v>17.405801383986251</v>
      </c>
      <c r="BV75" s="260">
        <v>1.2666113247819453</v>
      </c>
      <c r="BW75" s="260">
        <v>11.842059851428479</v>
      </c>
      <c r="BX75" s="260">
        <v>79.859722650093531</v>
      </c>
      <c r="BY75" s="260">
        <v>39.769183772096447</v>
      </c>
      <c r="BZ75" s="276">
        <v>4</v>
      </c>
      <c r="CA75" s="175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>
        <v>21</v>
      </c>
      <c r="CV75" s="151" t="str">
        <f t="shared" si="41"/>
        <v>AGI</v>
      </c>
      <c r="CW75" s="152">
        <f t="shared" si="42"/>
        <v>9</v>
      </c>
      <c r="CX75" s="152">
        <f t="shared" si="43"/>
        <v>0.61063923394922204</v>
      </c>
      <c r="CY75" s="151"/>
      <c r="CZ75" s="151"/>
      <c r="DA75" s="151"/>
      <c r="DB75" s="151"/>
      <c r="DC75" s="151"/>
      <c r="DD75" s="151"/>
      <c r="DE75" s="151"/>
      <c r="DF75" s="151"/>
      <c r="DH75" s="179">
        <v>-0.41342673753280884</v>
      </c>
      <c r="DI75" s="179">
        <v>-0.13017735433070809</v>
      </c>
      <c r="DO75" s="151"/>
      <c r="DQ75" s="153">
        <f t="shared" si="46"/>
        <v>10</v>
      </c>
      <c r="EH75" s="153" t="str">
        <f t="shared" si="44"/>
        <v/>
      </c>
      <c r="EI75" s="153" t="str">
        <f t="shared" si="45"/>
        <v/>
      </c>
    </row>
    <row r="76" spans="1:139" ht="18" customHeight="1" thickTop="1" thickBot="1">
      <c r="A76" s="242" t="s">
        <v>77</v>
      </c>
      <c r="B76" s="236" t="s">
        <v>33</v>
      </c>
      <c r="C76" s="237">
        <v>41653</v>
      </c>
      <c r="D76" s="238">
        <v>33</v>
      </c>
      <c r="E76" s="253">
        <v>15</v>
      </c>
      <c r="F76" s="247">
        <v>8</v>
      </c>
      <c r="G76" s="247">
        <v>8</v>
      </c>
      <c r="H76" s="247">
        <v>10</v>
      </c>
      <c r="I76" s="247">
        <v>11</v>
      </c>
      <c r="J76" s="247">
        <v>13</v>
      </c>
      <c r="K76" s="247">
        <v>3</v>
      </c>
      <c r="L76" s="247">
        <v>9</v>
      </c>
      <c r="M76" s="247">
        <v>13</v>
      </c>
      <c r="N76" s="247">
        <v>14</v>
      </c>
      <c r="O76" s="247">
        <v>6</v>
      </c>
      <c r="P76" s="247">
        <v>9</v>
      </c>
      <c r="Q76" s="247">
        <v>15</v>
      </c>
      <c r="R76" s="247">
        <v>13</v>
      </c>
      <c r="S76" s="247">
        <v>16</v>
      </c>
      <c r="T76" s="247">
        <v>14</v>
      </c>
      <c r="U76" s="247">
        <v>13</v>
      </c>
      <c r="V76" s="247">
        <v>12</v>
      </c>
      <c r="W76" s="247">
        <v>13</v>
      </c>
      <c r="X76" s="247">
        <v>6</v>
      </c>
      <c r="Y76" s="247">
        <v>14</v>
      </c>
      <c r="Z76" s="247">
        <v>14</v>
      </c>
      <c r="AA76" s="247">
        <v>9</v>
      </c>
      <c r="AB76" s="247">
        <v>17</v>
      </c>
      <c r="AC76" s="247">
        <v>10</v>
      </c>
      <c r="AD76" s="247">
        <v>11</v>
      </c>
      <c r="AE76" s="276">
        <v>15</v>
      </c>
      <c r="AG76" s="247">
        <f>RANKS_CSV!A73</f>
        <v>5</v>
      </c>
      <c r="AI76" s="264">
        <f t="array" ref="AI76">MEDIAN(E76:J76)</f>
        <v>10.5</v>
      </c>
      <c r="AJ76" s="260">
        <f t="array" ref="AJ76">MEDIAN(L76:S76)</f>
        <v>13</v>
      </c>
      <c r="AK76" s="260">
        <f t="array" ref="AK76">MEDIAN(T76:U76,X76,AA76,AB76)</f>
        <v>13</v>
      </c>
      <c r="AL76" s="260">
        <f t="array" ref="AL76">MEDIAN(V76,Y76,Z76,AC76:AE76)</f>
        <v>13</v>
      </c>
      <c r="AM76" s="260" t="s">
        <v>567</v>
      </c>
      <c r="AN76" s="281" t="s">
        <v>567</v>
      </c>
      <c r="AU76" s="264">
        <v>222.97861381358786</v>
      </c>
      <c r="AV76" s="260">
        <v>108.43249147644696</v>
      </c>
      <c r="AW76" s="260">
        <v>34.749480800859345</v>
      </c>
      <c r="AX76" s="260">
        <v>1.9295817868249623</v>
      </c>
      <c r="AY76" s="260">
        <v>9.9727944343438253</v>
      </c>
      <c r="AZ76" s="260">
        <v>58.879118743415937</v>
      </c>
      <c r="BA76" s="260">
        <v>148.64855471404127</v>
      </c>
      <c r="BB76" s="276">
        <v>4</v>
      </c>
      <c r="BC76" s="264">
        <v>57.197226772656443</v>
      </c>
      <c r="BD76" s="260">
        <v>61.76425406619088</v>
      </c>
      <c r="BE76" s="260">
        <v>27.756743866987996</v>
      </c>
      <c r="BF76" s="260">
        <v>3.0610727596677911</v>
      </c>
      <c r="BG76" s="260">
        <v>5.6245263801684722</v>
      </c>
      <c r="BH76" s="260">
        <v>31.860999922755404</v>
      </c>
      <c r="BI76" s="260">
        <v>11.869068997707464</v>
      </c>
      <c r="BJ76" s="269">
        <v>4</v>
      </c>
      <c r="BK76" s="264">
        <v>57.446625074878597</v>
      </c>
      <c r="BL76" s="260">
        <v>75.930098354645523</v>
      </c>
      <c r="BM76" s="260">
        <v>23.888397579746606</v>
      </c>
      <c r="BN76" s="260">
        <v>2.097296499851359</v>
      </c>
      <c r="BO76" s="260">
        <v>3.6162369827324308</v>
      </c>
      <c r="BP76" s="260">
        <v>40.373472759791639</v>
      </c>
      <c r="BQ76" s="260">
        <v>13.274857814502633</v>
      </c>
      <c r="BR76" s="269">
        <v>4</v>
      </c>
      <c r="BS76" s="264">
        <v>53.424264470623591</v>
      </c>
      <c r="BT76" s="260">
        <v>75.822976430322683</v>
      </c>
      <c r="BU76" s="260">
        <v>22.378906860703296</v>
      </c>
      <c r="BV76" s="260">
        <v>2.7451228842376056</v>
      </c>
      <c r="BW76" s="260">
        <v>4.9562937545191685</v>
      </c>
      <c r="BX76" s="260">
        <v>42.559311661109938</v>
      </c>
      <c r="BY76" s="260">
        <v>13.136136423507105</v>
      </c>
      <c r="BZ76" s="276">
        <v>4</v>
      </c>
      <c r="CA76" s="175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>
        <v>22</v>
      </c>
      <c r="CV76" s="151" t="str">
        <f t="shared" si="41"/>
        <v>AGI</v>
      </c>
      <c r="CW76" s="152">
        <f t="shared" si="42"/>
        <v>9</v>
      </c>
      <c r="CX76" s="152">
        <f t="shared" si="43"/>
        <v>0.57444251681165903</v>
      </c>
      <c r="CY76" s="151"/>
      <c r="CZ76" s="151"/>
      <c r="DA76" s="151"/>
      <c r="DB76" s="151"/>
      <c r="DC76" s="151"/>
      <c r="DD76" s="151"/>
      <c r="DE76" s="151"/>
      <c r="DF76" s="151"/>
      <c r="DH76" s="179">
        <v>2.1916416443569551</v>
      </c>
      <c r="DI76" s="179">
        <v>-0.78384743438320215</v>
      </c>
      <c r="DO76" s="151"/>
      <c r="DQ76" s="153">
        <f t="shared" si="46"/>
        <v>11</v>
      </c>
      <c r="EH76" s="153" t="str">
        <f t="shared" si="44"/>
        <v/>
      </c>
      <c r="EI76" s="153" t="str">
        <f t="shared" si="45"/>
        <v/>
      </c>
    </row>
    <row r="77" spans="1:139" ht="18" customHeight="1" thickTop="1" thickBot="1">
      <c r="A77" s="242" t="s">
        <v>78</v>
      </c>
      <c r="B77" s="236" t="s">
        <v>33</v>
      </c>
      <c r="C77" s="237">
        <v>41758</v>
      </c>
      <c r="D77" s="238">
        <v>33</v>
      </c>
      <c r="E77" s="253">
        <v>18</v>
      </c>
      <c r="F77" s="247">
        <v>5</v>
      </c>
      <c r="G77" s="247">
        <v>9</v>
      </c>
      <c r="H77" s="247">
        <v>18</v>
      </c>
      <c r="I77" s="247">
        <v>15</v>
      </c>
      <c r="J77" s="247">
        <v>7</v>
      </c>
      <c r="K77" s="247">
        <v>3</v>
      </c>
      <c r="L77" s="247">
        <v>7</v>
      </c>
      <c r="M77" s="247">
        <v>7</v>
      </c>
      <c r="N77" s="247">
        <v>7</v>
      </c>
      <c r="O77" s="247">
        <v>20</v>
      </c>
      <c r="P77" s="247">
        <v>11</v>
      </c>
      <c r="Q77" s="247">
        <v>12</v>
      </c>
      <c r="R77" s="247">
        <v>12</v>
      </c>
      <c r="S77" s="247">
        <v>13</v>
      </c>
      <c r="T77" s="247">
        <v>12</v>
      </c>
      <c r="U77" s="247">
        <v>6</v>
      </c>
      <c r="V77" s="247">
        <v>12</v>
      </c>
      <c r="W77" s="247">
        <v>6</v>
      </c>
      <c r="X77" s="247">
        <v>8</v>
      </c>
      <c r="Y77" s="247">
        <v>11</v>
      </c>
      <c r="Z77" s="247">
        <v>12</v>
      </c>
      <c r="AA77" s="247">
        <v>10</v>
      </c>
      <c r="AB77" s="247">
        <v>11</v>
      </c>
      <c r="AC77" s="247">
        <v>8</v>
      </c>
      <c r="AD77" s="247">
        <v>13</v>
      </c>
      <c r="AE77" s="276">
        <v>8</v>
      </c>
      <c r="AG77" s="247">
        <f>RANKS_CSV!A74</f>
        <v>3</v>
      </c>
      <c r="AI77" s="264">
        <f t="array" ref="AI77">MEDIAN(E77:J77)</f>
        <v>12</v>
      </c>
      <c r="AJ77" s="260">
        <f t="array" ref="AJ77">MEDIAN(L77:S77)</f>
        <v>11.5</v>
      </c>
      <c r="AK77" s="260">
        <f t="array" ref="AK77">MEDIAN(T77:U77,X77,AA77,AB77)</f>
        <v>10</v>
      </c>
      <c r="AL77" s="260">
        <f t="array" ref="AL77">MEDIAN(V77,Y77,Z77,AC77:AE77)</f>
        <v>11.5</v>
      </c>
      <c r="AM77" s="260" t="s">
        <v>567</v>
      </c>
      <c r="AN77" s="281" t="s">
        <v>567</v>
      </c>
      <c r="AU77" s="264">
        <v>172.33155290867487</v>
      </c>
      <c r="AV77" s="260">
        <v>74.131532469425963</v>
      </c>
      <c r="AW77" s="260">
        <v>16.794623691730319</v>
      </c>
      <c r="AX77" s="260">
        <v>0.32082657558792116</v>
      </c>
      <c r="AY77" s="260">
        <v>24.710141120998767</v>
      </c>
      <c r="AZ77" s="260">
        <v>89.962567327962859</v>
      </c>
      <c r="BA77" s="260">
        <v>196.07810519648018</v>
      </c>
      <c r="BB77" s="276">
        <v>4</v>
      </c>
      <c r="BC77" s="264">
        <v>39.969438603158856</v>
      </c>
      <c r="BD77" s="260">
        <v>39.607508679225759</v>
      </c>
      <c r="BE77" s="260">
        <v>13.268826182332248</v>
      </c>
      <c r="BF77" s="260">
        <v>1.6577833864694416</v>
      </c>
      <c r="BG77" s="260">
        <v>17.509374032657373</v>
      </c>
      <c r="BH77" s="260">
        <v>55.047539541102836</v>
      </c>
      <c r="BI77" s="260">
        <v>27.331327218146935</v>
      </c>
      <c r="BJ77" s="269">
        <v>4</v>
      </c>
      <c r="BK77" s="264">
        <v>46.890506096069117</v>
      </c>
      <c r="BL77" s="260">
        <v>50.272122363227027</v>
      </c>
      <c r="BM77" s="260">
        <v>9.511157046971757</v>
      </c>
      <c r="BN77" s="260">
        <v>0.80470470119310189</v>
      </c>
      <c r="BO77" s="260">
        <v>13.272786834723965</v>
      </c>
      <c r="BP77" s="260">
        <v>64.589637540935385</v>
      </c>
      <c r="BQ77" s="260">
        <v>26.516671258988502</v>
      </c>
      <c r="BR77" s="269">
        <v>4</v>
      </c>
      <c r="BS77" s="264">
        <v>44.173325547630441</v>
      </c>
      <c r="BT77" s="260">
        <v>50.806290604754999</v>
      </c>
      <c r="BU77" s="260">
        <v>8.6568616731897752</v>
      </c>
      <c r="BV77" s="260">
        <v>1.5334211648873748</v>
      </c>
      <c r="BW77" s="260">
        <v>14.63358905654971</v>
      </c>
      <c r="BX77" s="260">
        <v>67.609426293479629</v>
      </c>
      <c r="BY77" s="260">
        <v>23.387528274333722</v>
      </c>
      <c r="BZ77" s="276">
        <v>4</v>
      </c>
      <c r="CA77" s="175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>
        <v>23</v>
      </c>
      <c r="CV77" s="151" t="str">
        <f t="shared" si="41"/>
        <v>AGI</v>
      </c>
      <c r="CW77" s="152">
        <f t="shared" si="42"/>
        <v>9</v>
      </c>
      <c r="CX77" s="152">
        <f t="shared" si="43"/>
        <v>0.5374298453437496</v>
      </c>
      <c r="CY77" s="151"/>
      <c r="CZ77" s="151"/>
      <c r="DA77" s="151"/>
      <c r="DB77" s="151"/>
      <c r="DC77" s="151"/>
      <c r="DD77" s="151"/>
      <c r="DE77" s="151"/>
      <c r="DF77" s="151"/>
      <c r="DH77" s="179">
        <v>0.79930396719160068</v>
      </c>
      <c r="DI77" s="179">
        <v>-1.9449803044619423</v>
      </c>
      <c r="DO77" s="151"/>
      <c r="DQ77" s="153">
        <f t="shared" si="46"/>
        <v>13.25</v>
      </c>
      <c r="EH77" s="153" t="str">
        <f t="shared" si="44"/>
        <v/>
      </c>
      <c r="EI77" s="153" t="str">
        <f t="shared" si="45"/>
        <v/>
      </c>
    </row>
    <row r="78" spans="1:139" ht="18" customHeight="1" thickTop="1" thickBot="1">
      <c r="A78" s="242" t="s">
        <v>79</v>
      </c>
      <c r="B78" s="236" t="s">
        <v>33</v>
      </c>
      <c r="C78" s="237">
        <v>41671</v>
      </c>
      <c r="D78" s="238">
        <v>33</v>
      </c>
      <c r="E78" s="253">
        <v>13</v>
      </c>
      <c r="F78" s="247">
        <v>8</v>
      </c>
      <c r="G78" s="247">
        <v>7</v>
      </c>
      <c r="H78" s="247">
        <v>17</v>
      </c>
      <c r="I78" s="247">
        <v>15</v>
      </c>
      <c r="J78" s="247">
        <v>8</v>
      </c>
      <c r="K78" s="247">
        <v>6</v>
      </c>
      <c r="L78" s="247">
        <v>12</v>
      </c>
      <c r="M78" s="247">
        <v>8</v>
      </c>
      <c r="N78" s="247">
        <v>10</v>
      </c>
      <c r="O78" s="247">
        <v>18</v>
      </c>
      <c r="P78" s="247">
        <v>8</v>
      </c>
      <c r="Q78" s="247">
        <v>13</v>
      </c>
      <c r="R78" s="247">
        <v>9</v>
      </c>
      <c r="S78" s="247">
        <v>4</v>
      </c>
      <c r="T78" s="247">
        <v>10</v>
      </c>
      <c r="U78" s="247">
        <v>9</v>
      </c>
      <c r="V78" s="247">
        <v>8</v>
      </c>
      <c r="W78" s="247">
        <v>4</v>
      </c>
      <c r="X78" s="247">
        <v>4</v>
      </c>
      <c r="Y78" s="247">
        <v>11</v>
      </c>
      <c r="Z78" s="247">
        <v>11</v>
      </c>
      <c r="AA78" s="247">
        <v>8</v>
      </c>
      <c r="AB78" s="247">
        <v>11</v>
      </c>
      <c r="AC78" s="247">
        <v>10</v>
      </c>
      <c r="AD78" s="247">
        <v>9</v>
      </c>
      <c r="AE78" s="276">
        <v>11</v>
      </c>
      <c r="AG78" s="247">
        <f>RANKS_CSV!A75</f>
        <v>3</v>
      </c>
      <c r="AI78" s="264">
        <f t="array" ref="AI78">MEDIAN(E78:J78)</f>
        <v>10.5</v>
      </c>
      <c r="AJ78" s="260">
        <f t="array" ref="AJ78">MEDIAN(L78:S78)</f>
        <v>9.5</v>
      </c>
      <c r="AK78" s="260">
        <f t="array" ref="AK78">MEDIAN(T78:U78,X78,AA78,AB78)</f>
        <v>9</v>
      </c>
      <c r="AL78" s="260">
        <f t="array" ref="AL78">MEDIAN(V78,Y78,Z78,AC78:AE78)</f>
        <v>10.5</v>
      </c>
      <c r="AM78" s="260" t="s">
        <v>567</v>
      </c>
      <c r="AN78" s="281" t="s">
        <v>567</v>
      </c>
      <c r="AU78" s="264">
        <v>174.94839469619816</v>
      </c>
      <c r="AV78" s="260">
        <v>76.592370232222706</v>
      </c>
      <c r="AW78" s="260">
        <v>19.09945742980047</v>
      </c>
      <c r="AX78" s="260">
        <v>2.4696562889314801</v>
      </c>
      <c r="AY78" s="260">
        <v>26.702966809615738</v>
      </c>
      <c r="AZ78" s="260">
        <v>91.799388991853235</v>
      </c>
      <c r="BA78" s="260">
        <v>197.75892283564397</v>
      </c>
      <c r="BB78" s="276">
        <v>4</v>
      </c>
      <c r="BC78" s="264">
        <v>25.919673172553512</v>
      </c>
      <c r="BD78" s="260">
        <v>31.50137288224931</v>
      </c>
      <c r="BE78" s="260">
        <v>10.520140360423122</v>
      </c>
      <c r="BF78" s="260">
        <v>0.60878775307655297</v>
      </c>
      <c r="BG78" s="260">
        <v>19.586289510815025</v>
      </c>
      <c r="BH78" s="260">
        <v>61.240627159262232</v>
      </c>
      <c r="BI78" s="260">
        <v>32.129183356924315</v>
      </c>
      <c r="BJ78" s="269">
        <v>4</v>
      </c>
      <c r="BK78" s="264">
        <v>26.565494271336849</v>
      </c>
      <c r="BL78" s="260">
        <v>42.631736834996374</v>
      </c>
      <c r="BM78" s="260">
        <v>12.487428616946735</v>
      </c>
      <c r="BN78" s="260">
        <v>1.4994979849962933</v>
      </c>
      <c r="BO78" s="260">
        <v>12.966701498029273</v>
      </c>
      <c r="BP78" s="260">
        <v>75.68780632879259</v>
      </c>
      <c r="BQ78" s="260">
        <v>37.570150048635469</v>
      </c>
      <c r="BR78" s="269">
        <v>4</v>
      </c>
      <c r="BS78" s="264">
        <v>24.1412308886994</v>
      </c>
      <c r="BT78" s="260">
        <v>41.747688312198953</v>
      </c>
      <c r="BU78" s="260">
        <v>15.335838915802444</v>
      </c>
      <c r="BV78" s="260">
        <v>0.76686526572957858</v>
      </c>
      <c r="BW78" s="260">
        <v>11.965325496258773</v>
      </c>
      <c r="BX78" s="260">
        <v>78.262774776069364</v>
      </c>
      <c r="BY78" s="260">
        <v>37.22770334379242</v>
      </c>
      <c r="BZ78" s="276">
        <v>4</v>
      </c>
      <c r="CA78" s="175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>
        <v>24</v>
      </c>
      <c r="CV78" s="151" t="str">
        <f t="shared" si="41"/>
        <v>FAC</v>
      </c>
      <c r="CW78" s="152">
        <f t="shared" si="42"/>
        <v>7</v>
      </c>
      <c r="CX78" s="152">
        <f t="shared" si="43"/>
        <v>0.5</v>
      </c>
      <c r="CY78" s="151"/>
      <c r="CZ78" s="151"/>
      <c r="DA78" s="151"/>
      <c r="DB78" s="151"/>
      <c r="DC78" s="151"/>
      <c r="DD78" s="151"/>
      <c r="DE78" s="151"/>
      <c r="DF78" s="151"/>
      <c r="DH78" s="179">
        <v>-0.27853159186351739</v>
      </c>
      <c r="DI78" s="179">
        <v>-0.41256959448818842</v>
      </c>
      <c r="DO78" s="151"/>
      <c r="DQ78" s="153">
        <f t="shared" si="46"/>
        <v>10</v>
      </c>
      <c r="EH78" s="153" t="str">
        <f t="shared" si="44"/>
        <v/>
      </c>
      <c r="EI78" s="153" t="str">
        <f t="shared" si="45"/>
        <v/>
      </c>
    </row>
    <row r="79" spans="1:139" ht="18" customHeight="1" thickTop="1" thickBot="1">
      <c r="A79" s="242" t="s">
        <v>80</v>
      </c>
      <c r="B79" s="236" t="s">
        <v>33</v>
      </c>
      <c r="C79" s="237">
        <v>41662</v>
      </c>
      <c r="D79" s="238">
        <v>33</v>
      </c>
      <c r="E79" s="253">
        <v>14</v>
      </c>
      <c r="F79" s="247">
        <v>6</v>
      </c>
      <c r="G79" s="247">
        <v>6</v>
      </c>
      <c r="H79" s="247">
        <v>17</v>
      </c>
      <c r="I79" s="247">
        <v>12</v>
      </c>
      <c r="J79" s="247">
        <v>4</v>
      </c>
      <c r="K79" s="247">
        <v>7</v>
      </c>
      <c r="L79" s="247">
        <v>14</v>
      </c>
      <c r="M79" s="247">
        <v>6</v>
      </c>
      <c r="N79" s="247">
        <v>13</v>
      </c>
      <c r="O79" s="247">
        <v>16</v>
      </c>
      <c r="P79" s="247">
        <v>10</v>
      </c>
      <c r="Q79" s="247">
        <v>11</v>
      </c>
      <c r="R79" s="247">
        <v>7</v>
      </c>
      <c r="S79" s="247">
        <v>10</v>
      </c>
      <c r="T79" s="247">
        <v>8</v>
      </c>
      <c r="U79" s="247">
        <v>8</v>
      </c>
      <c r="V79" s="247">
        <v>13</v>
      </c>
      <c r="W79" s="247">
        <v>3</v>
      </c>
      <c r="X79" s="247">
        <v>3</v>
      </c>
      <c r="Y79" s="247">
        <v>11</v>
      </c>
      <c r="Z79" s="247">
        <v>12</v>
      </c>
      <c r="AA79" s="247">
        <v>6</v>
      </c>
      <c r="AB79" s="247">
        <v>10</v>
      </c>
      <c r="AC79" s="247">
        <v>8</v>
      </c>
      <c r="AD79" s="247">
        <v>14</v>
      </c>
      <c r="AE79" s="276">
        <v>12</v>
      </c>
      <c r="AG79" s="247">
        <f>RANKS_CSV!A76</f>
        <v>6</v>
      </c>
      <c r="AI79" s="264">
        <f t="array" ref="AI79">MEDIAN(E79:J79)</f>
        <v>9</v>
      </c>
      <c r="AJ79" s="260">
        <f t="array" ref="AJ79">MEDIAN(L79:S79)</f>
        <v>10.5</v>
      </c>
      <c r="AK79" s="260">
        <f t="array" ref="AK79">MEDIAN(T79:U79,X79,AA79,AB79)</f>
        <v>8</v>
      </c>
      <c r="AL79" s="260">
        <f t="array" ref="AL79">MEDIAN(V79,Y79,Z79,AC79:AE79)</f>
        <v>12</v>
      </c>
      <c r="AM79" s="260" t="s">
        <v>567</v>
      </c>
      <c r="AN79" s="281" t="s">
        <v>567</v>
      </c>
      <c r="AU79" s="264">
        <v>258.87112989292979</v>
      </c>
      <c r="AV79" s="260">
        <v>136.8941923983802</v>
      </c>
      <c r="AW79" s="260">
        <v>55.780366565383872</v>
      </c>
      <c r="AX79" s="260">
        <v>15.529652393940763</v>
      </c>
      <c r="AY79" s="260">
        <v>16.142049884050895</v>
      </c>
      <c r="AZ79" s="260">
        <v>57.61755903571428</v>
      </c>
      <c r="BA79" s="260">
        <v>139.9561798489309</v>
      </c>
      <c r="BB79" s="276">
        <v>4</v>
      </c>
      <c r="BC79" s="264">
        <v>47.843993071892079</v>
      </c>
      <c r="BD79" s="260">
        <v>65.491997802796064</v>
      </c>
      <c r="BE79" s="260">
        <v>37.982004539216014</v>
      </c>
      <c r="BF79" s="260">
        <v>10.692451075483712</v>
      </c>
      <c r="BG79" s="260">
        <v>13.19504930345494</v>
      </c>
      <c r="BH79" s="260">
        <v>42.059337114467446</v>
      </c>
      <c r="BI79" s="260">
        <v>22.878282384633465</v>
      </c>
      <c r="BJ79" s="269">
        <v>4</v>
      </c>
      <c r="BK79" s="264">
        <v>33.64112119712302</v>
      </c>
      <c r="BL79" s="260">
        <v>82.044281877759076</v>
      </c>
      <c r="BM79" s="260">
        <v>44.590070132089302</v>
      </c>
      <c r="BN79" s="260">
        <v>12.88608280525998</v>
      </c>
      <c r="BO79" s="260">
        <v>7.7797134634625094</v>
      </c>
      <c r="BP79" s="260">
        <v>59.139334745744229</v>
      </c>
      <c r="BQ79" s="260">
        <v>36.754870199527737</v>
      </c>
      <c r="BR79" s="269">
        <v>5</v>
      </c>
      <c r="BS79" s="264">
        <v>29.586835416411979</v>
      </c>
      <c r="BT79" s="260">
        <v>79.049630946256315</v>
      </c>
      <c r="BU79" s="260">
        <v>49.601296085111798</v>
      </c>
      <c r="BV79" s="260">
        <v>10.812006627783804</v>
      </c>
      <c r="BW79" s="260">
        <v>4.7680662440502113</v>
      </c>
      <c r="BX79" s="260">
        <v>60.142938957981507</v>
      </c>
      <c r="BY79" s="260">
        <v>43.046176786167159</v>
      </c>
      <c r="BZ79" s="276">
        <v>5</v>
      </c>
      <c r="CA79" s="175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>
        <v>25</v>
      </c>
      <c r="CV79" s="151" t="str">
        <f t="shared" si="41"/>
        <v>FAC</v>
      </c>
      <c r="CW79" s="152">
        <f t="shared" si="42"/>
        <v>7</v>
      </c>
      <c r="CX79" s="152">
        <f t="shared" si="43"/>
        <v>0.46257015465625045</v>
      </c>
      <c r="CY79" s="151"/>
      <c r="CZ79" s="151"/>
      <c r="DA79" s="151"/>
      <c r="DB79" s="151"/>
      <c r="DC79" s="151"/>
      <c r="DD79" s="151"/>
      <c r="DE79" s="151"/>
      <c r="DF79" s="151"/>
      <c r="DH79" s="179">
        <v>0.81866190813648243</v>
      </c>
      <c r="DI79" s="179">
        <v>2.5408119055118115</v>
      </c>
      <c r="DO79" s="151"/>
      <c r="DQ79" s="153">
        <f t="shared" si="46"/>
        <v>12.25</v>
      </c>
      <c r="EH79" s="153">
        <f t="shared" si="44"/>
        <v>3.5222313490813644</v>
      </c>
      <c r="EI79" s="153">
        <f t="shared" si="45"/>
        <v>0.95274711548556457</v>
      </c>
    </row>
    <row r="80" spans="1:139" ht="18" customHeight="1" thickTop="1" thickBot="1">
      <c r="A80" s="242" t="s">
        <v>81</v>
      </c>
      <c r="B80" s="239" t="s">
        <v>33</v>
      </c>
      <c r="C80" s="240">
        <v>41921</v>
      </c>
      <c r="D80" s="241">
        <v>33</v>
      </c>
      <c r="E80" s="254">
        <v>9</v>
      </c>
      <c r="F80" s="248">
        <v>7</v>
      </c>
      <c r="G80" s="248">
        <v>9</v>
      </c>
      <c r="H80" s="248">
        <v>9</v>
      </c>
      <c r="I80" s="248">
        <v>13</v>
      </c>
      <c r="J80" s="248">
        <v>17</v>
      </c>
      <c r="K80" s="248">
        <v>4</v>
      </c>
      <c r="L80" s="248">
        <v>15</v>
      </c>
      <c r="M80" s="248">
        <v>18</v>
      </c>
      <c r="N80" s="248">
        <v>13</v>
      </c>
      <c r="O80" s="248">
        <v>7</v>
      </c>
      <c r="P80" s="248">
        <v>9</v>
      </c>
      <c r="Q80" s="248">
        <v>15</v>
      </c>
      <c r="R80" s="248">
        <v>16</v>
      </c>
      <c r="S80" s="248">
        <v>11</v>
      </c>
      <c r="T80" s="248">
        <v>10</v>
      </c>
      <c r="U80" s="248">
        <v>20</v>
      </c>
      <c r="V80" s="248">
        <v>13</v>
      </c>
      <c r="W80" s="248">
        <v>11</v>
      </c>
      <c r="X80" s="248">
        <v>18</v>
      </c>
      <c r="Y80" s="248">
        <v>15</v>
      </c>
      <c r="Z80" s="248">
        <v>13</v>
      </c>
      <c r="AA80" s="248">
        <v>10</v>
      </c>
      <c r="AB80" s="248">
        <v>12</v>
      </c>
      <c r="AC80" s="248">
        <v>14</v>
      </c>
      <c r="AD80" s="248">
        <v>11</v>
      </c>
      <c r="AE80" s="277">
        <v>15</v>
      </c>
      <c r="AG80" s="247">
        <f>RANKS_CSV!A77</f>
        <v>7</v>
      </c>
      <c r="AI80" s="264">
        <f t="array" ref="AI80">MEDIAN(E80:J80)</f>
        <v>9</v>
      </c>
      <c r="AJ80" s="260">
        <f t="array" ref="AJ80">MEDIAN(L80:S80)</f>
        <v>14</v>
      </c>
      <c r="AK80" s="260">
        <f t="array" ref="AK80">MEDIAN(T80:U80,X80,AA80,AB80)</f>
        <v>12</v>
      </c>
      <c r="AL80" s="260">
        <f t="array" ref="AL80">MEDIAN(V80,Y80,Z80,AC80:AE80)</f>
        <v>13.5</v>
      </c>
      <c r="AM80" s="260" t="s">
        <v>567</v>
      </c>
      <c r="AN80" s="281" t="s">
        <v>567</v>
      </c>
      <c r="AU80" s="264">
        <v>289.98672354536734</v>
      </c>
      <c r="AV80" s="260">
        <v>156.51612123392806</v>
      </c>
      <c r="AW80" s="260">
        <v>63.908630584042015</v>
      </c>
      <c r="AX80" s="260">
        <v>12.164251595709214</v>
      </c>
      <c r="AY80" s="260">
        <v>1.2829842689296611</v>
      </c>
      <c r="AZ80" s="260">
        <v>31.264828603703354</v>
      </c>
      <c r="BA80" s="260">
        <v>102.1097846000303</v>
      </c>
      <c r="BB80" s="276">
        <v>5</v>
      </c>
      <c r="BC80" s="264">
        <v>81.299014262328015</v>
      </c>
      <c r="BD80" s="260">
        <v>93.093042192957455</v>
      </c>
      <c r="BE80" s="260">
        <v>51.607461025889208</v>
      </c>
      <c r="BF80" s="260">
        <v>12.233742488482783</v>
      </c>
      <c r="BG80" s="260">
        <v>0.25182285520955228</v>
      </c>
      <c r="BH80" s="260">
        <v>14.493175276579112</v>
      </c>
      <c r="BI80" s="260">
        <v>3.0651258333334375</v>
      </c>
      <c r="BJ80" s="269">
        <v>5</v>
      </c>
      <c r="BK80" s="264">
        <v>72.222584738412579</v>
      </c>
      <c r="BL80" s="260">
        <v>111.42387645246325</v>
      </c>
      <c r="BM80" s="260">
        <v>49.087559810805388</v>
      </c>
      <c r="BN80" s="260">
        <v>11.591754814574044</v>
      </c>
      <c r="BO80" s="260">
        <v>0.20332149505704245</v>
      </c>
      <c r="BP80" s="260">
        <v>23.08103174271541</v>
      </c>
      <c r="BQ80" s="260">
        <v>8.6492915946017224</v>
      </c>
      <c r="BR80" s="269">
        <v>5</v>
      </c>
      <c r="BS80" s="264">
        <v>66.767916816935937</v>
      </c>
      <c r="BT80" s="260">
        <v>110.21016896292491</v>
      </c>
      <c r="BU80" s="260">
        <v>47.775963030551829</v>
      </c>
      <c r="BV80" s="260">
        <v>11.769289463745118</v>
      </c>
      <c r="BW80" s="260">
        <v>0.91027133146571315</v>
      </c>
      <c r="BX80" s="260">
        <v>24.188722006562283</v>
      </c>
      <c r="BY80" s="260">
        <v>12.683942626696259</v>
      </c>
      <c r="BZ80" s="276">
        <v>5</v>
      </c>
      <c r="CA80" s="175"/>
      <c r="CJ80" s="151"/>
      <c r="CK80" s="151"/>
      <c r="CL80" s="151"/>
      <c r="CM80" s="151"/>
      <c r="CN80" s="151"/>
      <c r="CO80" s="151"/>
      <c r="CP80" s="151"/>
      <c r="CQ80" s="151"/>
      <c r="CR80" s="151"/>
      <c r="CS80" s="151"/>
      <c r="CT80" s="151"/>
      <c r="CU80" s="151">
        <v>26</v>
      </c>
      <c r="CV80" s="151" t="str">
        <f t="shared" si="41"/>
        <v>FAC</v>
      </c>
      <c r="CW80" s="152">
        <f t="shared" si="42"/>
        <v>7</v>
      </c>
      <c r="CX80" s="152">
        <f t="shared" si="43"/>
        <v>0.42555748318834102</v>
      </c>
      <c r="CY80" s="151"/>
      <c r="CZ80" s="151"/>
      <c r="DA80" s="151"/>
      <c r="DB80" s="151"/>
      <c r="DC80" s="151"/>
      <c r="DD80" s="151"/>
      <c r="DE80" s="151"/>
      <c r="DF80" s="151"/>
      <c r="DH80" s="179">
        <v>3.5222313490813644</v>
      </c>
      <c r="DI80" s="179">
        <v>0.95274711548556457</v>
      </c>
      <c r="DO80" s="151"/>
      <c r="DQ80" s="153">
        <f t="shared" si="46"/>
        <v>10.5</v>
      </c>
      <c r="EH80" s="153" t="str">
        <f t="shared" si="44"/>
        <v/>
      </c>
      <c r="EI80" s="153" t="str">
        <f t="shared" si="45"/>
        <v/>
      </c>
    </row>
    <row r="81" spans="1:139" ht="18" customHeight="1" thickTop="1" thickBot="1">
      <c r="A81" s="242" t="s">
        <v>82</v>
      </c>
      <c r="B81" s="236" t="s">
        <v>33</v>
      </c>
      <c r="C81" s="237">
        <v>41834</v>
      </c>
      <c r="D81" s="238">
        <v>33</v>
      </c>
      <c r="E81" s="253">
        <v>10</v>
      </c>
      <c r="F81" s="247">
        <v>3</v>
      </c>
      <c r="G81" s="247">
        <v>4</v>
      </c>
      <c r="H81" s="247">
        <v>11</v>
      </c>
      <c r="I81" s="247">
        <v>7</v>
      </c>
      <c r="J81" s="247">
        <v>8</v>
      </c>
      <c r="K81" s="247">
        <v>5</v>
      </c>
      <c r="L81" s="247">
        <v>11</v>
      </c>
      <c r="M81" s="247">
        <v>8</v>
      </c>
      <c r="N81" s="247">
        <v>11</v>
      </c>
      <c r="O81" s="247">
        <v>1</v>
      </c>
      <c r="P81" s="247">
        <v>13</v>
      </c>
      <c r="Q81" s="247">
        <v>11</v>
      </c>
      <c r="R81" s="247">
        <v>3</v>
      </c>
      <c r="S81" s="247">
        <v>6</v>
      </c>
      <c r="T81" s="247">
        <v>2</v>
      </c>
      <c r="U81" s="247">
        <v>11</v>
      </c>
      <c r="V81" s="247">
        <v>10</v>
      </c>
      <c r="W81" s="247">
        <v>3</v>
      </c>
      <c r="X81" s="247">
        <v>1</v>
      </c>
      <c r="Y81" s="247">
        <v>11</v>
      </c>
      <c r="Z81" s="247">
        <v>5</v>
      </c>
      <c r="AA81" s="247">
        <v>1</v>
      </c>
      <c r="AB81" s="247">
        <v>7</v>
      </c>
      <c r="AC81" s="247">
        <v>8</v>
      </c>
      <c r="AD81" s="247">
        <v>9</v>
      </c>
      <c r="AE81" s="276">
        <v>9</v>
      </c>
      <c r="AG81" s="247">
        <f>RANKS_CSV!A78</f>
        <v>1</v>
      </c>
      <c r="AI81" s="264">
        <f t="array" ref="AI81">MEDIAN(E81:J81)</f>
        <v>7.5</v>
      </c>
      <c r="AJ81" s="260">
        <f t="array" ref="AJ81">MEDIAN(L81:S81)</f>
        <v>9.5</v>
      </c>
      <c r="AK81" s="260">
        <f t="array" ref="AK81">MEDIAN(T81:U81,X81,AA81,AB81)</f>
        <v>2</v>
      </c>
      <c r="AL81" s="260">
        <f t="array" ref="AL81">MEDIAN(V81,Y81,Z81,AC81:AE81)</f>
        <v>9</v>
      </c>
      <c r="AM81" s="260" t="s">
        <v>567</v>
      </c>
      <c r="AN81" s="281" t="s">
        <v>567</v>
      </c>
      <c r="AU81" s="264">
        <v>238.64216756554603</v>
      </c>
      <c r="AV81" s="260">
        <v>138.94600205359725</v>
      </c>
      <c r="AW81" s="260">
        <v>80.11294820320164</v>
      </c>
      <c r="AX81" s="260">
        <v>62.143006014359301</v>
      </c>
      <c r="AY81" s="260">
        <v>85.03617548707021</v>
      </c>
      <c r="AZ81" s="260">
        <v>148.79245662133434</v>
      </c>
      <c r="BA81" s="260">
        <v>253.41184941715173</v>
      </c>
      <c r="BB81" s="276">
        <v>4</v>
      </c>
      <c r="BC81" s="264">
        <v>31.39608547034846</v>
      </c>
      <c r="BD81" s="260">
        <v>57.392568672080174</v>
      </c>
      <c r="BE81" s="260">
        <v>54.212040291563284</v>
      </c>
      <c r="BF81" s="260">
        <v>49.419797027926094</v>
      </c>
      <c r="BG81" s="260">
        <v>78.346342292739308</v>
      </c>
      <c r="BH81" s="260">
        <v>133.40879895027226</v>
      </c>
      <c r="BI81" s="260">
        <v>99.945598159497479</v>
      </c>
      <c r="BJ81" s="269">
        <v>1</v>
      </c>
      <c r="BK81" s="264">
        <v>10.415313319353048</v>
      </c>
      <c r="BL81" s="260">
        <v>70.277156342511319</v>
      </c>
      <c r="BM81" s="260">
        <v>75.602072133630685</v>
      </c>
      <c r="BN81" s="260">
        <v>56.222744336030829</v>
      </c>
      <c r="BO81" s="260">
        <v>63.750313370942116</v>
      </c>
      <c r="BP81" s="260">
        <v>164.45080975614232</v>
      </c>
      <c r="BQ81" s="260">
        <v>126.72579343256785</v>
      </c>
      <c r="BR81" s="269">
        <v>1</v>
      </c>
      <c r="BS81" s="264">
        <v>8.9203608954819291</v>
      </c>
      <c r="BT81" s="260">
        <v>64.548436705924914</v>
      </c>
      <c r="BU81" s="260">
        <v>90.98349968124424</v>
      </c>
      <c r="BV81" s="260">
        <v>50.526860622324698</v>
      </c>
      <c r="BW81" s="260">
        <v>54.731613212289545</v>
      </c>
      <c r="BX81" s="260">
        <v>165.47487285325556</v>
      </c>
      <c r="BY81" s="260">
        <v>135.988605083001</v>
      </c>
      <c r="BZ81" s="276">
        <v>1</v>
      </c>
      <c r="CA81" s="175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>
        <v>27</v>
      </c>
      <c r="CV81" s="151" t="str">
        <f t="shared" si="41"/>
        <v>AGG</v>
      </c>
      <c r="CW81" s="152">
        <f t="shared" si="42"/>
        <v>4</v>
      </c>
      <c r="CX81" s="152">
        <f t="shared" si="43"/>
        <v>0.38936076605077802</v>
      </c>
      <c r="CY81" s="151"/>
      <c r="CZ81" s="151"/>
      <c r="DA81" s="151"/>
      <c r="DB81" s="151"/>
      <c r="DC81" s="151"/>
      <c r="DD81" s="151"/>
      <c r="DE81" s="151"/>
      <c r="DF81" s="151"/>
      <c r="DH81" s="179">
        <v>-3.8672212099737533</v>
      </c>
      <c r="DI81" s="179">
        <v>4.8454133254593179</v>
      </c>
      <c r="DO81" s="151"/>
      <c r="DQ81" s="153">
        <f t="shared" si="46"/>
        <v>9.25</v>
      </c>
      <c r="EH81" s="153" t="str">
        <f t="shared" si="44"/>
        <v/>
      </c>
      <c r="EI81" s="153" t="str">
        <f t="shared" si="45"/>
        <v/>
      </c>
    </row>
    <row r="82" spans="1:139" ht="18" customHeight="1" thickTop="1" thickBot="1">
      <c r="A82" s="242" t="s">
        <v>83</v>
      </c>
      <c r="B82" s="236" t="s">
        <v>33</v>
      </c>
      <c r="C82" s="237">
        <v>41957</v>
      </c>
      <c r="D82" s="238">
        <v>32</v>
      </c>
      <c r="E82" s="253">
        <v>9</v>
      </c>
      <c r="F82" s="247">
        <v>6</v>
      </c>
      <c r="G82" s="247">
        <v>13</v>
      </c>
      <c r="H82" s="247">
        <v>8</v>
      </c>
      <c r="I82" s="247">
        <v>16</v>
      </c>
      <c r="J82" s="247">
        <v>15</v>
      </c>
      <c r="K82" s="247">
        <v>11</v>
      </c>
      <c r="L82" s="247">
        <v>11</v>
      </c>
      <c r="M82" s="247">
        <v>12</v>
      </c>
      <c r="N82" s="247">
        <v>11</v>
      </c>
      <c r="O82" s="247">
        <v>8</v>
      </c>
      <c r="P82" s="247">
        <v>10</v>
      </c>
      <c r="Q82" s="247">
        <v>11</v>
      </c>
      <c r="R82" s="247">
        <v>10</v>
      </c>
      <c r="S82" s="247">
        <v>11</v>
      </c>
      <c r="T82" s="247">
        <v>8</v>
      </c>
      <c r="U82" s="247">
        <v>13</v>
      </c>
      <c r="V82" s="247">
        <v>8</v>
      </c>
      <c r="W82" s="247">
        <v>4</v>
      </c>
      <c r="X82" s="247">
        <v>12</v>
      </c>
      <c r="Y82" s="247">
        <v>8</v>
      </c>
      <c r="Z82" s="247">
        <v>6</v>
      </c>
      <c r="AA82" s="247">
        <v>4</v>
      </c>
      <c r="AB82" s="247">
        <v>5</v>
      </c>
      <c r="AC82" s="247">
        <v>13</v>
      </c>
      <c r="AD82" s="247">
        <v>3</v>
      </c>
      <c r="AE82" s="276">
        <v>12</v>
      </c>
      <c r="AG82" s="247">
        <f>RANKS_CSV!A79</f>
        <v>3</v>
      </c>
      <c r="AI82" s="264">
        <f t="array" ref="AI82">MEDIAN(E82:J82)</f>
        <v>11</v>
      </c>
      <c r="AJ82" s="260">
        <f t="array" ref="AJ82">MEDIAN(L82:S82)</f>
        <v>11</v>
      </c>
      <c r="AK82" s="260">
        <f t="array" ref="AK82">MEDIAN(T82:U82,X82,AA82,AB82)</f>
        <v>8</v>
      </c>
      <c r="AL82" s="260">
        <f t="array" ref="AL82">MEDIAN(V82,Y82,Z82,AC82:AE82)</f>
        <v>8</v>
      </c>
      <c r="AM82" s="260" t="s">
        <v>567</v>
      </c>
      <c r="AN82" s="281" t="s">
        <v>567</v>
      </c>
      <c r="AU82" s="264">
        <v>161.14114890886194</v>
      </c>
      <c r="AV82" s="260">
        <v>69.547654351862406</v>
      </c>
      <c r="AW82" s="260">
        <v>18.817271456416094</v>
      </c>
      <c r="AX82" s="260">
        <v>8.9500002225230251</v>
      </c>
      <c r="AY82" s="260">
        <v>39.9458406501832</v>
      </c>
      <c r="AZ82" s="260">
        <v>111.80479273939663</v>
      </c>
      <c r="BA82" s="260">
        <v>224.52685649016328</v>
      </c>
      <c r="BB82" s="276">
        <v>4</v>
      </c>
      <c r="BC82" s="264">
        <v>14.635338751569776</v>
      </c>
      <c r="BD82" s="260">
        <v>22.254847490988723</v>
      </c>
      <c r="BE82" s="260">
        <v>8.2010794269603995</v>
      </c>
      <c r="BF82" s="260">
        <v>4.9644806308197049</v>
      </c>
      <c r="BG82" s="260">
        <v>31.688376563905557</v>
      </c>
      <c r="BH82" s="260">
        <v>80.938867050540352</v>
      </c>
      <c r="BI82" s="260">
        <v>47.616170534887701</v>
      </c>
      <c r="BJ82" s="269">
        <v>4</v>
      </c>
      <c r="BK82" s="264">
        <v>13.746542805531082</v>
      </c>
      <c r="BL82" s="260">
        <v>32.235641824973719</v>
      </c>
      <c r="BM82" s="260">
        <v>14.173181637059811</v>
      </c>
      <c r="BN82" s="260">
        <v>7.1073918256693105</v>
      </c>
      <c r="BO82" s="260">
        <v>22.484586077906425</v>
      </c>
      <c r="BP82" s="260">
        <v>99.210230105687529</v>
      </c>
      <c r="BQ82" s="260">
        <v>56.449070168591277</v>
      </c>
      <c r="BR82" s="269">
        <v>4</v>
      </c>
      <c r="BS82" s="264">
        <v>12.07338266454129</v>
      </c>
      <c r="BT82" s="260">
        <v>30.640562583357852</v>
      </c>
      <c r="BU82" s="260">
        <v>19.857065070809053</v>
      </c>
      <c r="BV82" s="260">
        <v>5.3983657022907297</v>
      </c>
      <c r="BW82" s="260">
        <v>19.858694788145986</v>
      </c>
      <c r="BX82" s="260">
        <v>101.8281606913694</v>
      </c>
      <c r="BY82" s="260">
        <v>56.776477189805497</v>
      </c>
      <c r="BZ82" s="276">
        <v>4</v>
      </c>
      <c r="CA82" s="175"/>
      <c r="CJ82" s="151"/>
      <c r="CK82" s="151"/>
      <c r="CL82" s="151"/>
      <c r="CM82" s="151"/>
      <c r="CN82" s="151"/>
      <c r="CO82" s="151"/>
      <c r="CP82" s="151"/>
      <c r="CQ82" s="151"/>
      <c r="CR82" s="151"/>
      <c r="CS82" s="151"/>
      <c r="CT82" s="151"/>
      <c r="CU82" s="151"/>
      <c r="CV82" s="151"/>
      <c r="CW82" s="151"/>
      <c r="CX82" s="151"/>
      <c r="CY82" s="151"/>
      <c r="CZ82" s="151"/>
      <c r="DA82" s="151"/>
      <c r="DB82" s="151"/>
      <c r="DC82" s="151"/>
      <c r="DD82" s="151"/>
      <c r="DE82" s="151"/>
      <c r="DF82" s="151"/>
      <c r="DH82" s="179">
        <v>-1.6089686509186354</v>
      </c>
      <c r="DI82" s="179">
        <v>0.15892211548556465</v>
      </c>
      <c r="DO82" s="151"/>
      <c r="DQ82" s="153">
        <f t="shared" si="46"/>
        <v>6.75</v>
      </c>
      <c r="EH82" s="153" t="str">
        <f t="shared" si="44"/>
        <v/>
      </c>
      <c r="EI82" s="153" t="str">
        <f t="shared" si="45"/>
        <v/>
      </c>
    </row>
    <row r="83" spans="1:139" ht="18" customHeight="1" thickTop="1" thickBot="1">
      <c r="A83" s="242" t="s">
        <v>230</v>
      </c>
      <c r="B83" s="236" t="s">
        <v>29</v>
      </c>
      <c r="C83" s="237">
        <v>41874</v>
      </c>
      <c r="D83" s="238">
        <v>33</v>
      </c>
      <c r="E83" s="253">
        <v>15</v>
      </c>
      <c r="F83" s="247">
        <v>10</v>
      </c>
      <c r="G83" s="247">
        <v>7</v>
      </c>
      <c r="H83" s="247">
        <v>17</v>
      </c>
      <c r="I83" s="247">
        <v>15</v>
      </c>
      <c r="J83" s="247">
        <v>8</v>
      </c>
      <c r="K83" s="247">
        <v>8</v>
      </c>
      <c r="L83" s="247">
        <v>4</v>
      </c>
      <c r="M83" s="247">
        <v>6</v>
      </c>
      <c r="N83" s="247">
        <v>10</v>
      </c>
      <c r="O83" s="247">
        <v>14</v>
      </c>
      <c r="P83" s="247">
        <v>7</v>
      </c>
      <c r="Q83" s="247">
        <v>7</v>
      </c>
      <c r="R83" s="247">
        <v>7</v>
      </c>
      <c r="S83" s="247">
        <v>13</v>
      </c>
      <c r="T83" s="247">
        <v>11</v>
      </c>
      <c r="U83" s="247">
        <v>7</v>
      </c>
      <c r="V83" s="247">
        <v>6</v>
      </c>
      <c r="W83" s="247">
        <v>3</v>
      </c>
      <c r="X83" s="247">
        <v>2</v>
      </c>
      <c r="Y83" s="247">
        <v>11</v>
      </c>
      <c r="Z83" s="247">
        <v>8</v>
      </c>
      <c r="AA83" s="247">
        <v>4</v>
      </c>
      <c r="AB83" s="247">
        <v>8</v>
      </c>
      <c r="AC83" s="247">
        <v>9</v>
      </c>
      <c r="AD83" s="247">
        <v>7</v>
      </c>
      <c r="AE83" s="276">
        <v>8</v>
      </c>
      <c r="AG83" s="247">
        <f>RANKS_CSV!A80</f>
        <v>2</v>
      </c>
      <c r="AI83" s="264">
        <f t="array" ref="AI83">MEDIAN(E83:J83)</f>
        <v>12.5</v>
      </c>
      <c r="AJ83" s="260">
        <f t="array" ref="AJ83">MEDIAN(L83:S83)</f>
        <v>7</v>
      </c>
      <c r="AK83" s="260">
        <f t="array" ref="AK83">MEDIAN(T83:U83,X83,AA83,AB83)</f>
        <v>7</v>
      </c>
      <c r="AL83" s="260">
        <f t="array" ref="AL83">MEDIAN(V83,Y83,Z83,AC83:AE83)</f>
        <v>8</v>
      </c>
      <c r="AM83" s="260" t="s">
        <v>567</v>
      </c>
      <c r="AN83" s="281" t="s">
        <v>567</v>
      </c>
      <c r="AU83" s="264">
        <v>102.36962831811877</v>
      </c>
      <c r="AV83" s="260">
        <v>32.321292663860191</v>
      </c>
      <c r="AW83" s="260">
        <v>3.1360686711548462</v>
      </c>
      <c r="AX83" s="260">
        <v>14.81395634000274</v>
      </c>
      <c r="AY83" s="260">
        <v>67.354955670403882</v>
      </c>
      <c r="AZ83" s="260">
        <v>160.75906666235824</v>
      </c>
      <c r="BA83" s="260">
        <v>295.02628931586594</v>
      </c>
      <c r="BB83" s="276">
        <v>3</v>
      </c>
      <c r="BC83" s="264">
        <v>9.4931803260150307</v>
      </c>
      <c r="BD83" s="260">
        <v>7.1602633598991252</v>
      </c>
      <c r="BE83" s="260">
        <v>3.179254855845258E-2</v>
      </c>
      <c r="BF83" s="260">
        <v>12.972224182208103</v>
      </c>
      <c r="BG83" s="260">
        <v>55.304396954984092</v>
      </c>
      <c r="BH83" s="260">
        <v>116.97566607350055</v>
      </c>
      <c r="BI83" s="260">
        <v>74.332790087582481</v>
      </c>
      <c r="BJ83" s="269">
        <v>3</v>
      </c>
      <c r="BK83" s="264">
        <v>21.038410883641802</v>
      </c>
      <c r="BL83" s="260">
        <v>12.272847566584106</v>
      </c>
      <c r="BM83" s="260">
        <v>2.7939817072154622</v>
      </c>
      <c r="BN83" s="260">
        <v>14.238456002247794</v>
      </c>
      <c r="BO83" s="260">
        <v>44.572620958436076</v>
      </c>
      <c r="BP83" s="260">
        <v>133.72370300951047</v>
      </c>
      <c r="BQ83" s="260">
        <v>76.585252274521039</v>
      </c>
      <c r="BR83" s="269">
        <v>3</v>
      </c>
      <c r="BS83" s="264">
        <v>20.906590156805194</v>
      </c>
      <c r="BT83" s="260">
        <v>12.350602249511445</v>
      </c>
      <c r="BU83" s="260">
        <v>7.1677771469613738</v>
      </c>
      <c r="BV83" s="260">
        <v>13.492035001438643</v>
      </c>
      <c r="BW83" s="260">
        <v>43.358337515806149</v>
      </c>
      <c r="BX83" s="260">
        <v>137.696857607499</v>
      </c>
      <c r="BY83" s="260">
        <v>71.354653975898344</v>
      </c>
      <c r="BZ83" s="276">
        <v>3</v>
      </c>
      <c r="CA83" s="175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  <c r="DF83" s="151"/>
      <c r="DH83" s="179">
        <v>-2.8046897099737533</v>
      </c>
      <c r="DI83" s="179">
        <v>-2.2631131745406825</v>
      </c>
      <c r="DO83" s="151"/>
      <c r="DQ83" s="153">
        <f t="shared" si="46"/>
        <v>9</v>
      </c>
      <c r="EH83" s="153">
        <f t="shared" si="44"/>
        <v>3.4732722309711281</v>
      </c>
      <c r="EI83" s="153">
        <f t="shared" si="45"/>
        <v>2.2912005354330716</v>
      </c>
    </row>
    <row r="84" spans="1:139" ht="18" customHeight="1" thickTop="1" thickBot="1">
      <c r="A84" s="242" t="s">
        <v>84</v>
      </c>
      <c r="B84" s="236" t="s">
        <v>29</v>
      </c>
      <c r="C84" s="237">
        <v>41616</v>
      </c>
      <c r="D84" s="238">
        <v>33</v>
      </c>
      <c r="E84" s="253">
        <v>18</v>
      </c>
      <c r="F84" s="247">
        <v>6</v>
      </c>
      <c r="G84" s="247">
        <v>7</v>
      </c>
      <c r="H84" s="247">
        <v>16</v>
      </c>
      <c r="I84" s="247">
        <v>14</v>
      </c>
      <c r="J84" s="247">
        <v>3</v>
      </c>
      <c r="K84" s="247">
        <v>6</v>
      </c>
      <c r="L84" s="247">
        <v>14</v>
      </c>
      <c r="M84" s="247">
        <v>10</v>
      </c>
      <c r="N84" s="247">
        <v>10</v>
      </c>
      <c r="O84" s="247">
        <v>18</v>
      </c>
      <c r="P84" s="247">
        <v>10</v>
      </c>
      <c r="Q84" s="247">
        <v>10</v>
      </c>
      <c r="R84" s="247">
        <v>8</v>
      </c>
      <c r="S84" s="247">
        <v>12</v>
      </c>
      <c r="T84" s="247">
        <v>8</v>
      </c>
      <c r="U84" s="247">
        <v>12</v>
      </c>
      <c r="V84" s="247">
        <v>19</v>
      </c>
      <c r="W84" s="247">
        <v>7</v>
      </c>
      <c r="X84" s="247">
        <v>7</v>
      </c>
      <c r="Y84" s="247">
        <v>15</v>
      </c>
      <c r="Z84" s="247">
        <v>12</v>
      </c>
      <c r="AA84" s="247">
        <v>9</v>
      </c>
      <c r="AB84" s="247">
        <v>11</v>
      </c>
      <c r="AC84" s="247">
        <v>9</v>
      </c>
      <c r="AD84" s="247">
        <v>15</v>
      </c>
      <c r="AE84" s="276">
        <v>15</v>
      </c>
      <c r="AG84" s="247">
        <f>RANKS_CSV!A81</f>
        <v>7</v>
      </c>
      <c r="AI84" s="264">
        <f t="array" ref="AI84">MEDIAN(E84:J84)</f>
        <v>10.5</v>
      </c>
      <c r="AJ84" s="260">
        <f t="array" ref="AJ84">MEDIAN(L84:S84)</f>
        <v>10</v>
      </c>
      <c r="AK84" s="260">
        <f t="array" ref="AK84">MEDIAN(T84:U84,X84,AA84,AB84)</f>
        <v>9</v>
      </c>
      <c r="AL84" s="260">
        <f t="array" ref="AL84">MEDIAN(V84,Y84,Z84,AC84:AE84)</f>
        <v>15</v>
      </c>
      <c r="AM84" s="260" t="s">
        <v>567</v>
      </c>
      <c r="AN84" s="281" t="s">
        <v>567</v>
      </c>
      <c r="AU84" s="264">
        <v>317.89785662214638</v>
      </c>
      <c r="AV84" s="260">
        <v>177.73488175160259</v>
      </c>
      <c r="AW84" s="260">
        <v>78.435018542612042</v>
      </c>
      <c r="AX84" s="260">
        <v>19.998266995174731</v>
      </c>
      <c r="AY84" s="260">
        <v>2.4246271092906739</v>
      </c>
      <c r="AZ84" s="260">
        <v>25.71409888495986</v>
      </c>
      <c r="BA84" s="260">
        <v>89.866682322182299</v>
      </c>
      <c r="BB84" s="276">
        <v>5</v>
      </c>
      <c r="BC84" s="264">
        <v>86.253529827464021</v>
      </c>
      <c r="BD84" s="260">
        <v>103.41075298266666</v>
      </c>
      <c r="BE84" s="260">
        <v>61.866281666205133</v>
      </c>
      <c r="BF84" s="260">
        <v>18.170589481116895</v>
      </c>
      <c r="BG84" s="260">
        <v>2.5935881168709152</v>
      </c>
      <c r="BH84" s="260">
        <v>14.604173443370241</v>
      </c>
      <c r="BI84" s="260">
        <v>5.5052254405590748</v>
      </c>
      <c r="BJ84" s="269">
        <v>5</v>
      </c>
      <c r="BK84" s="264">
        <v>70.92171503365698</v>
      </c>
      <c r="BL84" s="260">
        <v>123.42031895870335</v>
      </c>
      <c r="BM84" s="260">
        <v>62.549494572545541</v>
      </c>
      <c r="BN84" s="260">
        <v>18.47314931080664</v>
      </c>
      <c r="BO84" s="260">
        <v>2.0934239616819976</v>
      </c>
      <c r="BP84" s="260">
        <v>25.558762196997733</v>
      </c>
      <c r="BQ84" s="260">
        <v>15.53533688635062</v>
      </c>
      <c r="BR84" s="269">
        <v>5</v>
      </c>
      <c r="BS84" s="264">
        <v>65.105925762736305</v>
      </c>
      <c r="BT84" s="260">
        <v>121.14295933823759</v>
      </c>
      <c r="BU84" s="260">
        <v>63.073780599083754</v>
      </c>
      <c r="BV84" s="260">
        <v>17.788965525294852</v>
      </c>
      <c r="BW84" s="260">
        <v>1.4519042549430063</v>
      </c>
      <c r="BX84" s="260">
        <v>26.077183246236775</v>
      </c>
      <c r="BY84" s="260">
        <v>22.359048259017626</v>
      </c>
      <c r="BZ84" s="276">
        <v>5</v>
      </c>
      <c r="CA84" s="175"/>
      <c r="CJ84" s="151"/>
      <c r="CK84" s="151"/>
      <c r="CL84" s="151"/>
      <c r="CM84" s="151"/>
      <c r="CN84" s="151"/>
      <c r="CO84" s="151"/>
      <c r="CP84" s="151"/>
      <c r="CQ84" s="151"/>
      <c r="CR84" s="151"/>
      <c r="CS84" s="151"/>
      <c r="CT84" s="151"/>
      <c r="CU84" s="151"/>
      <c r="CV84" s="151"/>
      <c r="CW84" s="151"/>
      <c r="CX84" s="151"/>
      <c r="CY84" s="151"/>
      <c r="CZ84" s="151"/>
      <c r="DA84" s="151"/>
      <c r="DB84" s="151"/>
      <c r="DC84" s="151"/>
      <c r="DD84" s="151"/>
      <c r="DE84" s="151"/>
      <c r="DF84" s="151"/>
      <c r="DH84" s="179">
        <v>3.4732722309711281</v>
      </c>
      <c r="DI84" s="179">
        <v>2.2912005354330716</v>
      </c>
      <c r="DO84" s="151"/>
      <c r="DQ84" s="153">
        <f t="shared" si="46"/>
        <v>13.25</v>
      </c>
      <c r="EH84" s="153" t="str">
        <f t="shared" si="44"/>
        <v/>
      </c>
      <c r="EI84" s="153" t="str">
        <f t="shared" si="45"/>
        <v/>
      </c>
    </row>
    <row r="85" spans="1:139" ht="18" customHeight="1" thickTop="1" thickBot="1">
      <c r="A85" s="242" t="s">
        <v>85</v>
      </c>
      <c r="B85" s="236" t="s">
        <v>35</v>
      </c>
      <c r="C85" s="237">
        <v>42011</v>
      </c>
      <c r="D85" s="238">
        <v>32</v>
      </c>
      <c r="E85" s="253">
        <v>19</v>
      </c>
      <c r="F85" s="247">
        <v>12</v>
      </c>
      <c r="G85" s="247">
        <v>8</v>
      </c>
      <c r="H85" s="247">
        <v>13</v>
      </c>
      <c r="I85" s="247">
        <v>14</v>
      </c>
      <c r="J85" s="247">
        <v>5</v>
      </c>
      <c r="K85" s="247">
        <v>1</v>
      </c>
      <c r="L85" s="247">
        <v>10</v>
      </c>
      <c r="M85" s="247">
        <v>7</v>
      </c>
      <c r="N85" s="247">
        <v>12</v>
      </c>
      <c r="O85" s="247">
        <v>11</v>
      </c>
      <c r="P85" s="247">
        <v>9</v>
      </c>
      <c r="Q85" s="247">
        <v>11</v>
      </c>
      <c r="R85" s="247">
        <v>11</v>
      </c>
      <c r="S85" s="247">
        <v>14</v>
      </c>
      <c r="T85" s="247">
        <v>11</v>
      </c>
      <c r="U85" s="247">
        <v>10</v>
      </c>
      <c r="V85" s="247">
        <v>15</v>
      </c>
      <c r="W85" s="247">
        <v>15</v>
      </c>
      <c r="X85" s="247">
        <v>12</v>
      </c>
      <c r="Y85" s="247">
        <v>13</v>
      </c>
      <c r="Z85" s="247">
        <v>12</v>
      </c>
      <c r="AA85" s="247">
        <v>10</v>
      </c>
      <c r="AB85" s="247">
        <v>9</v>
      </c>
      <c r="AC85" s="247">
        <v>9</v>
      </c>
      <c r="AD85" s="247">
        <v>13</v>
      </c>
      <c r="AE85" s="276">
        <v>11</v>
      </c>
      <c r="AG85" s="247">
        <f>RANKS_CSV!A82</f>
        <v>5</v>
      </c>
      <c r="AI85" s="264">
        <f t="array" ref="AI85">MEDIAN(E85:J85)</f>
        <v>12.5</v>
      </c>
      <c r="AJ85" s="260">
        <f t="array" ref="AJ85">MEDIAN(L85:S85)</f>
        <v>11</v>
      </c>
      <c r="AK85" s="260">
        <f t="array" ref="AK85">MEDIAN(T85:U85,X85,AA85,AB85)</f>
        <v>10</v>
      </c>
      <c r="AL85" s="260">
        <f t="array" ref="AL85">MEDIAN(V85,Y85,Z85,AC85:AE85)</f>
        <v>12.5</v>
      </c>
      <c r="AM85" s="260" t="s">
        <v>567</v>
      </c>
      <c r="AN85" s="281" t="s">
        <v>567</v>
      </c>
      <c r="AU85" s="264">
        <v>208.839718838279</v>
      </c>
      <c r="AV85" s="260">
        <v>99.000059746667063</v>
      </c>
      <c r="AW85" s="260">
        <v>30.023512316608354</v>
      </c>
      <c r="AX85" s="260">
        <v>1.9100765481028874</v>
      </c>
      <c r="AY85" s="260">
        <v>14.659752441150673</v>
      </c>
      <c r="AZ85" s="260">
        <v>68.2725399957517</v>
      </c>
      <c r="BA85" s="260">
        <v>162.74843921190597</v>
      </c>
      <c r="BB85" s="276">
        <v>4</v>
      </c>
      <c r="BC85" s="264">
        <v>59.881876992410326</v>
      </c>
      <c r="BD85" s="260">
        <v>60.43223560506177</v>
      </c>
      <c r="BE85" s="260">
        <v>26.240537329432374</v>
      </c>
      <c r="BF85" s="260">
        <v>4.5085306113868393</v>
      </c>
      <c r="BG85" s="260">
        <v>9.4651265587944806</v>
      </c>
      <c r="BH85" s="260">
        <v>37.094927042483462</v>
      </c>
      <c r="BI85" s="260">
        <v>15.526061408747573</v>
      </c>
      <c r="BJ85" s="269">
        <v>4</v>
      </c>
      <c r="BK85" s="264">
        <v>64.78846887921452</v>
      </c>
      <c r="BL85" s="260">
        <v>73.399538369642954</v>
      </c>
      <c r="BM85" s="260">
        <v>19.881702390763476</v>
      </c>
      <c r="BN85" s="260">
        <v>2.8080084876869087</v>
      </c>
      <c r="BO85" s="260">
        <v>7.8743521217025014</v>
      </c>
      <c r="BP85" s="260">
        <v>43.738798752976813</v>
      </c>
      <c r="BQ85" s="260">
        <v>13.546209578283591</v>
      </c>
      <c r="BR85" s="269">
        <v>4</v>
      </c>
      <c r="BS85" s="264">
        <v>61.007383663994389</v>
      </c>
      <c r="BT85" s="260">
        <v>74.099100302026073</v>
      </c>
      <c r="BU85" s="260">
        <v>16.927032873271617</v>
      </c>
      <c r="BV85" s="260">
        <v>4.1225212989147524</v>
      </c>
      <c r="BW85" s="260">
        <v>10.260853486295055</v>
      </c>
      <c r="BX85" s="260">
        <v>46.357194192763806</v>
      </c>
      <c r="BY85" s="260">
        <v>11.331478677425908</v>
      </c>
      <c r="BZ85" s="276">
        <v>4</v>
      </c>
      <c r="CA85" s="175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  <c r="DF85" s="151"/>
      <c r="DH85" s="179">
        <v>2.2714006719160102</v>
      </c>
      <c r="DI85" s="179">
        <v>-1.7883252545931756</v>
      </c>
      <c r="DO85" s="151"/>
      <c r="DQ85" s="153">
        <f t="shared" si="46"/>
        <v>11.75</v>
      </c>
      <c r="EH85" s="153">
        <f t="shared" si="44"/>
        <v>4.694718053805774</v>
      </c>
      <c r="EI85" s="153">
        <f t="shared" si="45"/>
        <v>-0.21226833464566874</v>
      </c>
    </row>
    <row r="86" spans="1:139" ht="18" customHeight="1" thickTop="1" thickBot="1">
      <c r="A86" s="242" t="s">
        <v>86</v>
      </c>
      <c r="B86" s="236" t="s">
        <v>35</v>
      </c>
      <c r="C86" s="237">
        <v>42040</v>
      </c>
      <c r="D86" s="238">
        <v>32</v>
      </c>
      <c r="E86" s="253">
        <v>20</v>
      </c>
      <c r="F86" s="247">
        <v>9</v>
      </c>
      <c r="G86" s="247">
        <v>12</v>
      </c>
      <c r="H86" s="247">
        <v>20</v>
      </c>
      <c r="I86" s="247">
        <v>17</v>
      </c>
      <c r="J86" s="247">
        <v>10</v>
      </c>
      <c r="K86" s="247">
        <v>3</v>
      </c>
      <c r="L86" s="247">
        <v>14</v>
      </c>
      <c r="M86" s="247">
        <v>19</v>
      </c>
      <c r="N86" s="247">
        <v>15</v>
      </c>
      <c r="O86" s="247">
        <v>13</v>
      </c>
      <c r="P86" s="247">
        <v>11</v>
      </c>
      <c r="Q86" s="247">
        <v>13</v>
      </c>
      <c r="R86" s="247">
        <v>15</v>
      </c>
      <c r="S86" s="247">
        <v>9</v>
      </c>
      <c r="T86" s="247">
        <v>7</v>
      </c>
      <c r="U86" s="247">
        <v>15</v>
      </c>
      <c r="V86" s="247">
        <v>14</v>
      </c>
      <c r="W86" s="247">
        <v>14</v>
      </c>
      <c r="X86" s="247">
        <v>5</v>
      </c>
      <c r="Y86" s="247">
        <v>14</v>
      </c>
      <c r="Z86" s="247">
        <v>13</v>
      </c>
      <c r="AA86" s="247">
        <v>9</v>
      </c>
      <c r="AB86" s="247">
        <v>7</v>
      </c>
      <c r="AC86" s="247">
        <v>10</v>
      </c>
      <c r="AD86" s="247">
        <v>13</v>
      </c>
      <c r="AE86" s="276">
        <v>11</v>
      </c>
      <c r="AG86" s="247">
        <f>RANKS_CSV!A83</f>
        <v>7</v>
      </c>
      <c r="AI86" s="264">
        <f t="array" ref="AI86">MEDIAN(E86:J86)</f>
        <v>14.5</v>
      </c>
      <c r="AJ86" s="260">
        <f t="array" ref="AJ86">MEDIAN(L86:S86)</f>
        <v>13.5</v>
      </c>
      <c r="AK86" s="260">
        <f t="array" ref="AK86">MEDIAN(T86:U86,X86,AA86,AB86)</f>
        <v>7</v>
      </c>
      <c r="AL86" s="260">
        <f t="array" ref="AL86">MEDIAN(V86,Y86,Z86,AC86:AE86)</f>
        <v>13</v>
      </c>
      <c r="AM86" s="260" t="s">
        <v>567</v>
      </c>
      <c r="AN86" s="281" t="s">
        <v>567</v>
      </c>
      <c r="AU86" s="264">
        <v>300.7087321389393</v>
      </c>
      <c r="AV86" s="260">
        <v>164.76308197022769</v>
      </c>
      <c r="AW86" s="260">
        <v>69.680543463069313</v>
      </c>
      <c r="AX86" s="260">
        <v>15.461116617464176</v>
      </c>
      <c r="AY86" s="260">
        <v>2.1048014334122853</v>
      </c>
      <c r="AZ86" s="260">
        <v>29.611597910913641</v>
      </c>
      <c r="BA86" s="260">
        <v>97.981506049968232</v>
      </c>
      <c r="BB86" s="276">
        <v>5</v>
      </c>
      <c r="BC86" s="264">
        <v>101.36890401098489</v>
      </c>
      <c r="BD86" s="260">
        <v>108.71227232576642</v>
      </c>
      <c r="BE86" s="260">
        <v>61.279201357111788</v>
      </c>
      <c r="BF86" s="260">
        <v>18.316182890937437</v>
      </c>
      <c r="BG86" s="260">
        <v>1.4554325315695722</v>
      </c>
      <c r="BH86" s="260">
        <v>10.262671124789291</v>
      </c>
      <c r="BI86" s="260">
        <v>1.2988596523199698</v>
      </c>
      <c r="BJ86" s="269">
        <v>7</v>
      </c>
      <c r="BK86" s="264">
        <v>96.756873869264439</v>
      </c>
      <c r="BL86" s="260">
        <v>127.1922059167113</v>
      </c>
      <c r="BM86" s="260">
        <v>53.695900227322539</v>
      </c>
      <c r="BN86" s="260">
        <v>16.119608475610413</v>
      </c>
      <c r="BO86" s="260">
        <v>3.8633384309948764</v>
      </c>
      <c r="BP86" s="260">
        <v>14.36285601327911</v>
      </c>
      <c r="BQ86" s="260">
        <v>1.724497244091282</v>
      </c>
      <c r="BR86" s="269">
        <v>7</v>
      </c>
      <c r="BS86" s="264">
        <v>90.835439860477408</v>
      </c>
      <c r="BT86" s="260">
        <v>127.12595336570342</v>
      </c>
      <c r="BU86" s="260">
        <v>49.016193481352367</v>
      </c>
      <c r="BV86" s="260">
        <v>17.572179830527606</v>
      </c>
      <c r="BW86" s="260">
        <v>6.648886439907181</v>
      </c>
      <c r="BX86" s="260">
        <v>15.729302770617096</v>
      </c>
      <c r="BY86" s="260">
        <v>3.7810330232522986</v>
      </c>
      <c r="BZ86" s="276">
        <v>7</v>
      </c>
      <c r="CA86" s="175"/>
      <c r="CJ86" s="151"/>
      <c r="CK86" s="151"/>
      <c r="CL86" s="151"/>
      <c r="CM86" s="151"/>
      <c r="CN86" s="151"/>
      <c r="CO86" s="151"/>
      <c r="CP86" s="151"/>
      <c r="CQ86" s="151"/>
      <c r="CR86" s="15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H86" s="179">
        <v>4.694718053805774</v>
      </c>
      <c r="DI86" s="179">
        <v>-0.21226833464566874</v>
      </c>
      <c r="DO86" s="151"/>
      <c r="DQ86" s="153">
        <f t="shared" si="46"/>
        <v>14.25</v>
      </c>
      <c r="EH86" s="153" t="str">
        <f t="shared" si="44"/>
        <v/>
      </c>
      <c r="EI86" s="153" t="str">
        <f t="shared" si="45"/>
        <v/>
      </c>
    </row>
    <row r="87" spans="1:139" ht="18" customHeight="1" thickTop="1" thickBot="1">
      <c r="A87" s="242" t="s">
        <v>87</v>
      </c>
      <c r="B87" s="239" t="s">
        <v>35</v>
      </c>
      <c r="C87" s="240">
        <v>42300</v>
      </c>
      <c r="D87" s="241">
        <v>31</v>
      </c>
      <c r="E87" s="254">
        <v>6</v>
      </c>
      <c r="F87" s="248">
        <v>4</v>
      </c>
      <c r="G87" s="248">
        <v>7</v>
      </c>
      <c r="H87" s="248">
        <v>9</v>
      </c>
      <c r="I87" s="248">
        <v>10</v>
      </c>
      <c r="J87" s="248">
        <v>11</v>
      </c>
      <c r="K87" s="248">
        <v>6</v>
      </c>
      <c r="L87" s="248">
        <v>10</v>
      </c>
      <c r="M87" s="248">
        <v>10</v>
      </c>
      <c r="N87" s="248">
        <v>8</v>
      </c>
      <c r="O87" s="248">
        <v>8</v>
      </c>
      <c r="P87" s="248">
        <v>9</v>
      </c>
      <c r="Q87" s="248">
        <v>12</v>
      </c>
      <c r="R87" s="248">
        <v>11</v>
      </c>
      <c r="S87" s="248">
        <v>5</v>
      </c>
      <c r="T87" s="248">
        <v>7</v>
      </c>
      <c r="U87" s="248">
        <v>14</v>
      </c>
      <c r="V87" s="248">
        <v>9</v>
      </c>
      <c r="W87" s="248">
        <v>15</v>
      </c>
      <c r="X87" s="248">
        <v>10</v>
      </c>
      <c r="Y87" s="248">
        <v>9</v>
      </c>
      <c r="Z87" s="248">
        <v>6</v>
      </c>
      <c r="AA87" s="248">
        <v>5</v>
      </c>
      <c r="AB87" s="248">
        <v>8</v>
      </c>
      <c r="AC87" s="248">
        <v>8</v>
      </c>
      <c r="AD87" s="248">
        <v>6</v>
      </c>
      <c r="AE87" s="277">
        <v>10</v>
      </c>
      <c r="AG87" s="247">
        <f>RANKS_CSV!A84</f>
        <v>2</v>
      </c>
      <c r="AI87" s="264">
        <f t="array" ref="AI87">MEDIAN(E87:J87)</f>
        <v>8</v>
      </c>
      <c r="AJ87" s="260">
        <f t="array" ref="AJ87">MEDIAN(L87:S87)</f>
        <v>9.5</v>
      </c>
      <c r="AK87" s="260">
        <f t="array" ref="AK87">MEDIAN(T87:U87,X87,AA87,AB87)</f>
        <v>8</v>
      </c>
      <c r="AL87" s="260">
        <f t="array" ref="AL87">MEDIAN(V87,Y87,Z87,AC87:AE87)</f>
        <v>8.5</v>
      </c>
      <c r="AM87" s="260" t="s">
        <v>567</v>
      </c>
      <c r="AN87" s="281" t="s">
        <v>567</v>
      </c>
      <c r="AU87" s="264">
        <v>147.34529632704621</v>
      </c>
      <c r="AV87" s="260">
        <v>68.184122441302833</v>
      </c>
      <c r="AW87" s="260">
        <v>29.886060217112707</v>
      </c>
      <c r="AX87" s="260">
        <v>32.451109654475808</v>
      </c>
      <c r="AY87" s="260">
        <v>75.879270753392163</v>
      </c>
      <c r="AZ87" s="260">
        <v>160.17054351386176</v>
      </c>
      <c r="BA87" s="260">
        <v>285.3249279358846</v>
      </c>
      <c r="BB87" s="276">
        <v>3</v>
      </c>
      <c r="BC87" s="264">
        <v>4.9201204611662721</v>
      </c>
      <c r="BD87" s="260">
        <v>16.487059438226108</v>
      </c>
      <c r="BE87" s="260">
        <v>15.354035465973938</v>
      </c>
      <c r="BF87" s="260">
        <v>24.450613401126208</v>
      </c>
      <c r="BG87" s="260">
        <v>65.526509133652851</v>
      </c>
      <c r="BH87" s="260">
        <v>128.88591899323683</v>
      </c>
      <c r="BI87" s="260">
        <v>87.771105278464546</v>
      </c>
      <c r="BJ87" s="269">
        <v>1</v>
      </c>
      <c r="BK87" s="264">
        <v>0.99822661337603202</v>
      </c>
      <c r="BL87" s="260">
        <v>24.36921470768257</v>
      </c>
      <c r="BM87" s="260">
        <v>28.883917430082199</v>
      </c>
      <c r="BN87" s="260">
        <v>28.955092635696349</v>
      </c>
      <c r="BO87" s="260">
        <v>51.489893337630043</v>
      </c>
      <c r="BP87" s="260">
        <v>154.35532737137956</v>
      </c>
      <c r="BQ87" s="260">
        <v>103.05239543531496</v>
      </c>
      <c r="BR87" s="269">
        <v>1</v>
      </c>
      <c r="BS87" s="264">
        <v>0.71631859903579642</v>
      </c>
      <c r="BT87" s="260">
        <v>21.418809677285253</v>
      </c>
      <c r="BU87" s="260">
        <v>39.907060327207006</v>
      </c>
      <c r="BV87" s="260">
        <v>25.401241220186449</v>
      </c>
      <c r="BW87" s="260">
        <v>45.796919969426952</v>
      </c>
      <c r="BX87" s="260">
        <v>157.03734145195938</v>
      </c>
      <c r="BY87" s="260">
        <v>104.70533374577793</v>
      </c>
      <c r="BZ87" s="276">
        <v>1</v>
      </c>
      <c r="CA87" s="175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H87" s="179">
        <v>-4.0920725052493445</v>
      </c>
      <c r="DI87" s="179">
        <v>1.2614428753280842</v>
      </c>
      <c r="DO87" s="151"/>
      <c r="DQ87" s="153">
        <f t="shared" si="46"/>
        <v>6.75</v>
      </c>
      <c r="EH87" s="153" t="str">
        <f t="shared" si="44"/>
        <v/>
      </c>
      <c r="EI87" s="153" t="str">
        <f t="shared" si="45"/>
        <v/>
      </c>
    </row>
    <row r="88" spans="1:139" ht="18" customHeight="1" thickTop="1" thickBot="1">
      <c r="A88" s="242" t="s">
        <v>88</v>
      </c>
      <c r="B88" s="239" t="s">
        <v>35</v>
      </c>
      <c r="C88" s="240">
        <v>42305</v>
      </c>
      <c r="D88" s="241">
        <v>31</v>
      </c>
      <c r="E88" s="254">
        <v>13</v>
      </c>
      <c r="F88" s="248">
        <v>5</v>
      </c>
      <c r="G88" s="248">
        <v>6</v>
      </c>
      <c r="H88" s="248">
        <v>10</v>
      </c>
      <c r="I88" s="248">
        <v>9</v>
      </c>
      <c r="J88" s="248">
        <v>4</v>
      </c>
      <c r="K88" s="248">
        <v>4</v>
      </c>
      <c r="L88" s="248">
        <v>9</v>
      </c>
      <c r="M88" s="248">
        <v>15</v>
      </c>
      <c r="N88" s="248">
        <v>12</v>
      </c>
      <c r="O88" s="248">
        <v>12</v>
      </c>
      <c r="P88" s="248">
        <v>10</v>
      </c>
      <c r="Q88" s="248">
        <v>10</v>
      </c>
      <c r="R88" s="248">
        <v>9</v>
      </c>
      <c r="S88" s="248">
        <v>8</v>
      </c>
      <c r="T88" s="248">
        <v>5</v>
      </c>
      <c r="U88" s="248">
        <v>9</v>
      </c>
      <c r="V88" s="248">
        <v>12</v>
      </c>
      <c r="W88" s="248">
        <v>10</v>
      </c>
      <c r="X88" s="248">
        <v>2</v>
      </c>
      <c r="Y88" s="248">
        <v>10</v>
      </c>
      <c r="Z88" s="248">
        <v>6</v>
      </c>
      <c r="AA88" s="248">
        <v>6</v>
      </c>
      <c r="AB88" s="248">
        <v>7</v>
      </c>
      <c r="AC88" s="248">
        <v>7</v>
      </c>
      <c r="AD88" s="248">
        <v>7</v>
      </c>
      <c r="AE88" s="277">
        <v>8</v>
      </c>
      <c r="AG88" s="247">
        <f>RANKS_CSV!A85</f>
        <v>1</v>
      </c>
      <c r="AI88" s="264">
        <f t="array" ref="AI88">MEDIAN(E88:J88)</f>
        <v>7.5</v>
      </c>
      <c r="AJ88" s="260">
        <f t="array" ref="AJ88">MEDIAN(L88:S88)</f>
        <v>10</v>
      </c>
      <c r="AK88" s="260">
        <f t="array" ref="AK88">MEDIAN(T88:U88,X88,AA88,AB88)</f>
        <v>6</v>
      </c>
      <c r="AL88" s="260">
        <f t="array" ref="AL88">MEDIAN(V88,Y88,Z88,AC88:AE88)</f>
        <v>7.5</v>
      </c>
      <c r="AM88" s="260" t="s">
        <v>567</v>
      </c>
      <c r="AN88" s="281" t="s">
        <v>567</v>
      </c>
      <c r="AU88" s="264">
        <v>183.52664187983692</v>
      </c>
      <c r="AV88" s="260">
        <v>92.849358469661908</v>
      </c>
      <c r="AW88" s="260">
        <v>43.035186721040134</v>
      </c>
      <c r="AX88" s="260">
        <v>34.0841266339716</v>
      </c>
      <c r="AY88" s="260">
        <v>65.9961782084563</v>
      </c>
      <c r="AZ88" s="260">
        <v>138.77134144449425</v>
      </c>
      <c r="BA88" s="260">
        <v>252.40961634208549</v>
      </c>
      <c r="BB88" s="276">
        <v>4</v>
      </c>
      <c r="BC88" s="264">
        <v>13.119002761465291</v>
      </c>
      <c r="BD88" s="260">
        <v>29.759264186648387</v>
      </c>
      <c r="BE88" s="260">
        <v>24.697712490231002</v>
      </c>
      <c r="BF88" s="260">
        <v>25.071272892140129</v>
      </c>
      <c r="BG88" s="260">
        <v>57.668488977606046</v>
      </c>
      <c r="BH88" s="260">
        <v>114.2123900923844</v>
      </c>
      <c r="BI88" s="260">
        <v>78.140679190548383</v>
      </c>
      <c r="BJ88" s="269">
        <v>1</v>
      </c>
      <c r="BK88" s="264">
        <v>2.8105049010006202</v>
      </c>
      <c r="BL88" s="260">
        <v>40.225465557795388</v>
      </c>
      <c r="BM88" s="260">
        <v>39.704100781991556</v>
      </c>
      <c r="BN88" s="260">
        <v>29.971448954073754</v>
      </c>
      <c r="BO88" s="260">
        <v>44.549044297399355</v>
      </c>
      <c r="BP88" s="260">
        <v>140.29069363274314</v>
      </c>
      <c r="BQ88" s="260">
        <v>96.678814697454484</v>
      </c>
      <c r="BR88" s="269">
        <v>1</v>
      </c>
      <c r="BS88" s="264">
        <v>1.6919769778920775</v>
      </c>
      <c r="BT88" s="260">
        <v>36.439909073610103</v>
      </c>
      <c r="BU88" s="260">
        <v>51.272543820671046</v>
      </c>
      <c r="BV88" s="260">
        <v>25.964096163034675</v>
      </c>
      <c r="BW88" s="260">
        <v>38.200232397555794</v>
      </c>
      <c r="BX88" s="260">
        <v>142.26657799475697</v>
      </c>
      <c r="BY88" s="260">
        <v>101.18733201873961</v>
      </c>
      <c r="BZ88" s="276">
        <v>1</v>
      </c>
      <c r="CA88" s="175"/>
      <c r="CJ88" s="151"/>
      <c r="CK88" s="151"/>
      <c r="CL88" s="151"/>
      <c r="CM88" s="151"/>
      <c r="CN88" s="151"/>
      <c r="CO88" s="151"/>
      <c r="CP88" s="151"/>
      <c r="CQ88" s="151"/>
      <c r="CR88" s="15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H88" s="179">
        <v>-3.4073615643044621</v>
      </c>
      <c r="DI88" s="179">
        <v>2.4924865853018372</v>
      </c>
      <c r="DO88" s="151"/>
      <c r="DQ88" s="153">
        <f t="shared" si="46"/>
        <v>8.25</v>
      </c>
      <c r="EH88" s="153" t="str">
        <f t="shared" si="44"/>
        <v/>
      </c>
      <c r="EI88" s="153" t="str">
        <f t="shared" si="45"/>
        <v/>
      </c>
    </row>
    <row r="89" spans="1:139" ht="18" customHeight="1" thickTop="1" thickBot="1">
      <c r="A89" s="242" t="s">
        <v>89</v>
      </c>
      <c r="B89" s="236" t="s">
        <v>33</v>
      </c>
      <c r="C89" s="237">
        <v>41981</v>
      </c>
      <c r="D89" s="238">
        <v>32</v>
      </c>
      <c r="E89" s="253">
        <v>20</v>
      </c>
      <c r="F89" s="247">
        <v>13</v>
      </c>
      <c r="G89" s="247">
        <v>9</v>
      </c>
      <c r="H89" s="247">
        <v>20</v>
      </c>
      <c r="I89" s="247">
        <v>16</v>
      </c>
      <c r="J89" s="247">
        <v>11</v>
      </c>
      <c r="K89" s="247">
        <v>3</v>
      </c>
      <c r="L89" s="247">
        <v>12</v>
      </c>
      <c r="M89" s="247">
        <v>12</v>
      </c>
      <c r="N89" s="247">
        <v>14</v>
      </c>
      <c r="O89" s="247">
        <v>17</v>
      </c>
      <c r="P89" s="247">
        <v>8</v>
      </c>
      <c r="Q89" s="247">
        <v>15</v>
      </c>
      <c r="R89" s="247">
        <v>14</v>
      </c>
      <c r="S89" s="247">
        <v>19</v>
      </c>
      <c r="T89" s="247">
        <v>15</v>
      </c>
      <c r="U89" s="247">
        <v>17</v>
      </c>
      <c r="V89" s="247">
        <v>14</v>
      </c>
      <c r="W89" s="247">
        <v>8</v>
      </c>
      <c r="X89" s="247">
        <v>10</v>
      </c>
      <c r="Y89" s="247">
        <v>15</v>
      </c>
      <c r="Z89" s="247">
        <v>17</v>
      </c>
      <c r="AA89" s="247">
        <v>12</v>
      </c>
      <c r="AB89" s="247">
        <v>14</v>
      </c>
      <c r="AC89" s="247">
        <v>13</v>
      </c>
      <c r="AD89" s="247">
        <v>14</v>
      </c>
      <c r="AE89" s="276">
        <v>17</v>
      </c>
      <c r="AG89" s="247">
        <f>RANKS_CSV!A86</f>
        <v>5</v>
      </c>
      <c r="AI89" s="264">
        <f t="array" ref="AI89">MEDIAN(E89:J89)</f>
        <v>14.5</v>
      </c>
      <c r="AJ89" s="260">
        <f t="array" ref="AJ89">MEDIAN(L89:S89)</f>
        <v>14</v>
      </c>
      <c r="AK89" s="260">
        <f t="array" ref="AK89">MEDIAN(T89:U89,X89,AA89,AB89)</f>
        <v>14</v>
      </c>
      <c r="AL89" s="260">
        <f t="array" ref="AL89">MEDIAN(V89,Y89,Z89,AC89:AE89)</f>
        <v>14.5</v>
      </c>
      <c r="AM89" s="260" t="s">
        <v>567</v>
      </c>
      <c r="AN89" s="281" t="s">
        <v>567</v>
      </c>
      <c r="AU89" s="264">
        <v>383.11874394506407</v>
      </c>
      <c r="AV89" s="260">
        <v>232.30884455906514</v>
      </c>
      <c r="AW89" s="260">
        <v>122.36205683461937</v>
      </c>
      <c r="AX89" s="260">
        <v>53.278380771726837</v>
      </c>
      <c r="AY89" s="260">
        <v>25.05781637038756</v>
      </c>
      <c r="AZ89" s="260">
        <v>37.700363630601515</v>
      </c>
      <c r="BA89" s="260">
        <v>91.206022552368722</v>
      </c>
      <c r="BB89" s="276">
        <v>5</v>
      </c>
      <c r="BC89" s="264">
        <v>186.82927662392828</v>
      </c>
      <c r="BD89" s="260">
        <v>186.59298013204449</v>
      </c>
      <c r="BE89" s="260">
        <v>121.07763252992615</v>
      </c>
      <c r="BF89" s="260">
        <v>62.483919797548182</v>
      </c>
      <c r="BG89" s="260">
        <v>26.886031116437408</v>
      </c>
      <c r="BH89" s="260">
        <v>16.775643708371582</v>
      </c>
      <c r="BI89" s="260">
        <v>17.840687509475533</v>
      </c>
      <c r="BJ89" s="269">
        <v>6</v>
      </c>
      <c r="BK89" s="264">
        <v>188.85650254117215</v>
      </c>
      <c r="BL89" s="260">
        <v>207.37237609738833</v>
      </c>
      <c r="BM89" s="260">
        <v>101.68081950496973</v>
      </c>
      <c r="BN89" s="260">
        <v>56.617508214719898</v>
      </c>
      <c r="BO89" s="260">
        <v>36.238286571924959</v>
      </c>
      <c r="BP89" s="260">
        <v>9.8858365005174722</v>
      </c>
      <c r="BQ89" s="260">
        <v>7.5326124915638157</v>
      </c>
      <c r="BR89" s="269">
        <v>7</v>
      </c>
      <c r="BS89" s="264">
        <v>181.12355133874604</v>
      </c>
      <c r="BT89" s="260">
        <v>209.61148838969365</v>
      </c>
      <c r="BU89" s="260">
        <v>88.818439958987014</v>
      </c>
      <c r="BV89" s="260">
        <v>60.984211551416813</v>
      </c>
      <c r="BW89" s="260">
        <v>43.836527088279475</v>
      </c>
      <c r="BX89" s="260">
        <v>11.387558090906607</v>
      </c>
      <c r="BY89" s="260">
        <v>6.6665171443071847</v>
      </c>
      <c r="BZ89" s="276">
        <v>7</v>
      </c>
      <c r="CA89" s="175"/>
      <c r="CH89" s="152"/>
      <c r="CI89" s="152"/>
      <c r="CJ89" s="154"/>
      <c r="CK89" s="152"/>
      <c r="CL89" s="152"/>
      <c r="CM89" s="152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H89" s="179">
        <v>8.1927858175853014</v>
      </c>
      <c r="DI89" s="179">
        <v>-2.268357994750656</v>
      </c>
      <c r="DO89" s="151"/>
      <c r="DQ89" s="153">
        <f t="shared" si="46"/>
        <v>14.75</v>
      </c>
      <c r="EH89" s="153" t="str">
        <f t="shared" si="44"/>
        <v/>
      </c>
      <c r="EI89" s="153" t="str">
        <f t="shared" si="45"/>
        <v/>
      </c>
    </row>
    <row r="90" spans="1:139" ht="18" customHeight="1" thickTop="1" thickBot="1">
      <c r="A90" s="242" t="s">
        <v>90</v>
      </c>
      <c r="B90" s="236" t="s">
        <v>33</v>
      </c>
      <c r="C90" s="237">
        <v>42209</v>
      </c>
      <c r="D90" s="238">
        <v>32</v>
      </c>
      <c r="E90" s="253">
        <v>18</v>
      </c>
      <c r="F90" s="247">
        <v>6</v>
      </c>
      <c r="G90" s="247">
        <v>9</v>
      </c>
      <c r="H90" s="247">
        <v>19</v>
      </c>
      <c r="I90" s="247">
        <v>15</v>
      </c>
      <c r="J90" s="247">
        <v>9</v>
      </c>
      <c r="K90" s="247">
        <v>7</v>
      </c>
      <c r="L90" s="247">
        <v>13</v>
      </c>
      <c r="M90" s="247">
        <v>14</v>
      </c>
      <c r="N90" s="247">
        <v>14</v>
      </c>
      <c r="O90" s="247">
        <v>9</v>
      </c>
      <c r="P90" s="247">
        <v>9</v>
      </c>
      <c r="Q90" s="247">
        <v>14</v>
      </c>
      <c r="R90" s="247">
        <v>9</v>
      </c>
      <c r="S90" s="247">
        <v>15</v>
      </c>
      <c r="T90" s="247">
        <v>12</v>
      </c>
      <c r="U90" s="247">
        <v>13</v>
      </c>
      <c r="V90" s="247">
        <v>9</v>
      </c>
      <c r="W90" s="247">
        <v>6</v>
      </c>
      <c r="X90" s="247">
        <v>7</v>
      </c>
      <c r="Y90" s="247">
        <v>14</v>
      </c>
      <c r="Z90" s="247">
        <v>12</v>
      </c>
      <c r="AA90" s="247">
        <v>6</v>
      </c>
      <c r="AB90" s="247">
        <v>16</v>
      </c>
      <c r="AC90" s="247">
        <v>10</v>
      </c>
      <c r="AD90" s="247">
        <v>9</v>
      </c>
      <c r="AE90" s="276">
        <v>14</v>
      </c>
      <c r="AG90" s="247">
        <f>RANKS_CSV!A87</f>
        <v>5</v>
      </c>
      <c r="AI90" s="264">
        <f t="array" ref="AI90">MEDIAN(E90:J90)</f>
        <v>12</v>
      </c>
      <c r="AJ90" s="260">
        <f t="array" ref="AJ90">MEDIAN(L90:S90)</f>
        <v>13.5</v>
      </c>
      <c r="AK90" s="260">
        <f t="array" ref="AK90">MEDIAN(T90:U90,X90,AA90,AB90)</f>
        <v>12</v>
      </c>
      <c r="AL90" s="260">
        <f t="array" ref="AL90">MEDIAN(V90,Y90,Z90,AC90:AE90)</f>
        <v>11</v>
      </c>
      <c r="AM90" s="260" t="s">
        <v>567</v>
      </c>
      <c r="AN90" s="281" t="s">
        <v>567</v>
      </c>
      <c r="AU90" s="264">
        <v>213.25662283534743</v>
      </c>
      <c r="AV90" s="260">
        <v>101.73466405551683</v>
      </c>
      <c r="AW90" s="260">
        <v>31.075816937239455</v>
      </c>
      <c r="AX90" s="260">
        <v>1.2800814805153238</v>
      </c>
      <c r="AY90" s="260">
        <v>12.347457685344443</v>
      </c>
      <c r="AZ90" s="260">
        <v>64.277945551726802</v>
      </c>
      <c r="BA90" s="260">
        <v>157.0715450796624</v>
      </c>
      <c r="BB90" s="276">
        <v>4</v>
      </c>
      <c r="BC90" s="264">
        <v>55.434074410606208</v>
      </c>
      <c r="BD90" s="260">
        <v>58.448602956363501</v>
      </c>
      <c r="BE90" s="260">
        <v>25.269908375424095</v>
      </c>
      <c r="BF90" s="260">
        <v>2.7967816827191139</v>
      </c>
      <c r="BG90" s="260">
        <v>7.4652759123907453</v>
      </c>
      <c r="BH90" s="260">
        <v>35.333759739376745</v>
      </c>
      <c r="BI90" s="260">
        <v>14.072358803355359</v>
      </c>
      <c r="BJ90" s="269">
        <v>4</v>
      </c>
      <c r="BK90" s="264">
        <v>57.592607238041992</v>
      </c>
      <c r="BL90" s="260">
        <v>71.919722151830499</v>
      </c>
      <c r="BM90" s="260">
        <v>20.799968366548537</v>
      </c>
      <c r="BN90" s="260">
        <v>1.6639266684173135</v>
      </c>
      <c r="BO90" s="260">
        <v>5.3059308821582691</v>
      </c>
      <c r="BP90" s="260">
        <v>43.50276976372087</v>
      </c>
      <c r="BQ90" s="260">
        <v>14.390043030534532</v>
      </c>
      <c r="BR90" s="269">
        <v>4</v>
      </c>
      <c r="BS90" s="264">
        <v>53.778540142343765</v>
      </c>
      <c r="BT90" s="260">
        <v>72.084653307191516</v>
      </c>
      <c r="BU90" s="260">
        <v>19.008755641924246</v>
      </c>
      <c r="BV90" s="260">
        <v>2.4853944132416341</v>
      </c>
      <c r="BW90" s="260">
        <v>6.9064295254916601</v>
      </c>
      <c r="BX90" s="260">
        <v>45.890356544303856</v>
      </c>
      <c r="BY90" s="260">
        <v>13.398424935224373</v>
      </c>
      <c r="BZ90" s="276">
        <v>4</v>
      </c>
      <c r="CA90" s="175"/>
      <c r="CH90" s="152"/>
      <c r="CI90" s="152"/>
      <c r="CJ90" s="154"/>
      <c r="CK90" s="152"/>
      <c r="CL90" s="152"/>
      <c r="CM90" s="152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H90" s="179">
        <v>2.0525865813648294</v>
      </c>
      <c r="DI90" s="179">
        <v>-1.1639426548556431</v>
      </c>
      <c r="DO90" s="151"/>
      <c r="DQ90" s="153">
        <f t="shared" si="46"/>
        <v>12</v>
      </c>
      <c r="EH90" s="153" t="str">
        <f t="shared" si="44"/>
        <v/>
      </c>
      <c r="EI90" s="153" t="str">
        <f t="shared" si="45"/>
        <v/>
      </c>
    </row>
    <row r="91" spans="1:139" ht="18" customHeight="1" thickTop="1" thickBot="1">
      <c r="A91" s="242" t="s">
        <v>91</v>
      </c>
      <c r="B91" s="236" t="s">
        <v>33</v>
      </c>
      <c r="C91" s="237">
        <v>42230</v>
      </c>
      <c r="D91" s="238">
        <v>32</v>
      </c>
      <c r="E91" s="253">
        <v>15</v>
      </c>
      <c r="F91" s="247">
        <v>8</v>
      </c>
      <c r="G91" s="247">
        <v>12</v>
      </c>
      <c r="H91" s="247">
        <v>15</v>
      </c>
      <c r="I91" s="247">
        <v>16</v>
      </c>
      <c r="J91" s="247">
        <v>18</v>
      </c>
      <c r="K91" s="247">
        <v>10</v>
      </c>
      <c r="L91" s="247">
        <v>6</v>
      </c>
      <c r="M91" s="247">
        <v>7</v>
      </c>
      <c r="N91" s="247">
        <v>6</v>
      </c>
      <c r="O91" s="247">
        <v>19</v>
      </c>
      <c r="P91" s="247">
        <v>9</v>
      </c>
      <c r="Q91" s="247">
        <v>12</v>
      </c>
      <c r="R91" s="247">
        <v>11</v>
      </c>
      <c r="S91" s="247">
        <v>12</v>
      </c>
      <c r="T91" s="247">
        <v>12</v>
      </c>
      <c r="U91" s="247">
        <v>7</v>
      </c>
      <c r="V91" s="247">
        <v>6</v>
      </c>
      <c r="W91" s="247">
        <v>8</v>
      </c>
      <c r="X91" s="247">
        <v>11</v>
      </c>
      <c r="Y91" s="247">
        <v>9</v>
      </c>
      <c r="Z91" s="247">
        <v>13</v>
      </c>
      <c r="AA91" s="247">
        <v>12</v>
      </c>
      <c r="AB91" s="247">
        <v>14</v>
      </c>
      <c r="AC91" s="247">
        <v>7</v>
      </c>
      <c r="AD91" s="247">
        <v>8</v>
      </c>
      <c r="AE91" s="276">
        <v>7</v>
      </c>
      <c r="AG91" s="247">
        <f>RANKS_CSV!A88</f>
        <v>4</v>
      </c>
      <c r="AI91" s="264">
        <f t="array" ref="AI91">MEDIAN(E91:J91)</f>
        <v>15</v>
      </c>
      <c r="AJ91" s="260">
        <f t="array" ref="AJ91">MEDIAN(L91:S91)</f>
        <v>10</v>
      </c>
      <c r="AK91" s="260">
        <f t="array" ref="AK91">MEDIAN(T91:U91,X91,AA91,AB91)</f>
        <v>12</v>
      </c>
      <c r="AL91" s="260">
        <f t="array" ref="AL91">MEDIAN(V91,Y91,Z91,AC91:AE91)</f>
        <v>7.5</v>
      </c>
      <c r="AM91" s="260" t="s">
        <v>567</v>
      </c>
      <c r="AN91" s="281" t="s">
        <v>567</v>
      </c>
      <c r="AU91" s="264">
        <v>88.341335681129181</v>
      </c>
      <c r="AV91" s="260">
        <v>25.653863147136914</v>
      </c>
      <c r="AW91" s="260">
        <v>3.8295022746978771</v>
      </c>
      <c r="AX91" s="260">
        <v>22.868253063812087</v>
      </c>
      <c r="AY91" s="260">
        <v>82.770115514479542</v>
      </c>
      <c r="AZ91" s="260">
        <v>183.53508962670023</v>
      </c>
      <c r="BA91" s="260">
        <v>325.16317540047413</v>
      </c>
      <c r="BB91" s="276">
        <v>3</v>
      </c>
      <c r="BC91" s="264">
        <v>39.975922972354226</v>
      </c>
      <c r="BD91" s="260">
        <v>24.79654708117631</v>
      </c>
      <c r="BE91" s="260">
        <v>11.334301590412212</v>
      </c>
      <c r="BF91" s="260">
        <v>26.87866050271716</v>
      </c>
      <c r="BG91" s="260">
        <v>69.332554654384566</v>
      </c>
      <c r="BH91" s="260">
        <v>128.48053238018622</v>
      </c>
      <c r="BI91" s="260">
        <v>85.00666748603939</v>
      </c>
      <c r="BJ91" s="269">
        <v>3</v>
      </c>
      <c r="BK91" s="264">
        <v>65.720046595310038</v>
      </c>
      <c r="BL91" s="260">
        <v>27.55332303241256</v>
      </c>
      <c r="BM91" s="260">
        <v>3.8268566944419051</v>
      </c>
      <c r="BN91" s="260">
        <v>25.05016480061262</v>
      </c>
      <c r="BO91" s="260">
        <v>61.930339170222048</v>
      </c>
      <c r="BP91" s="260">
        <v>136.83453201857191</v>
      </c>
      <c r="BQ91" s="260">
        <v>75.023486407336591</v>
      </c>
      <c r="BR91" s="269">
        <v>3</v>
      </c>
      <c r="BS91" s="264">
        <v>65.625618525319325</v>
      </c>
      <c r="BT91" s="260">
        <v>30.464751930457524</v>
      </c>
      <c r="BU91" s="260">
        <v>1.8113763202075901</v>
      </c>
      <c r="BV91" s="260">
        <v>26.972435016030445</v>
      </c>
      <c r="BW91" s="260">
        <v>64.982179727167917</v>
      </c>
      <c r="BX91" s="260">
        <v>141.97054040312062</v>
      </c>
      <c r="BY91" s="260">
        <v>63.47548813174685</v>
      </c>
      <c r="BZ91" s="276">
        <v>3</v>
      </c>
      <c r="CA91" s="175"/>
      <c r="CH91" s="152"/>
      <c r="CI91" s="152"/>
      <c r="CJ91" s="154"/>
      <c r="CK91" s="152"/>
      <c r="CL91" s="152"/>
      <c r="CM91" s="152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H91" s="179">
        <v>-1.4652444776902891</v>
      </c>
      <c r="DI91" s="179">
        <v>-5.5277394448818891</v>
      </c>
      <c r="DO91" s="151"/>
      <c r="DQ91" s="153">
        <f t="shared" si="46"/>
        <v>10.75</v>
      </c>
      <c r="EH91" s="153" t="str">
        <f t="shared" si="44"/>
        <v/>
      </c>
      <c r="EI91" s="153" t="str">
        <f t="shared" si="45"/>
        <v/>
      </c>
    </row>
    <row r="92" spans="1:139" ht="18" customHeight="1" thickTop="1" thickBot="1">
      <c r="A92" s="242" t="s">
        <v>92</v>
      </c>
      <c r="B92" s="236" t="s">
        <v>33</v>
      </c>
      <c r="C92" s="237">
        <v>42204</v>
      </c>
      <c r="D92" s="238">
        <v>32</v>
      </c>
      <c r="E92" s="253">
        <v>11</v>
      </c>
      <c r="F92" s="247">
        <v>8</v>
      </c>
      <c r="G92" s="247">
        <v>16</v>
      </c>
      <c r="H92" s="247">
        <v>11</v>
      </c>
      <c r="I92" s="247">
        <v>16</v>
      </c>
      <c r="J92" s="247">
        <v>19</v>
      </c>
      <c r="K92" s="247">
        <v>8</v>
      </c>
      <c r="L92" s="247">
        <v>7</v>
      </c>
      <c r="M92" s="247">
        <v>15</v>
      </c>
      <c r="N92" s="247">
        <v>7</v>
      </c>
      <c r="O92" s="247">
        <v>16</v>
      </c>
      <c r="P92" s="247">
        <v>1</v>
      </c>
      <c r="Q92" s="247">
        <v>14</v>
      </c>
      <c r="R92" s="247">
        <v>19</v>
      </c>
      <c r="S92" s="247">
        <v>18</v>
      </c>
      <c r="T92" s="247">
        <v>19</v>
      </c>
      <c r="U92" s="247">
        <v>13</v>
      </c>
      <c r="V92" s="247">
        <v>8</v>
      </c>
      <c r="W92" s="247">
        <v>11</v>
      </c>
      <c r="X92" s="247">
        <v>16</v>
      </c>
      <c r="Y92" s="247">
        <v>8</v>
      </c>
      <c r="Z92" s="247">
        <v>11</v>
      </c>
      <c r="AA92" s="247">
        <v>9</v>
      </c>
      <c r="AB92" s="247">
        <v>12</v>
      </c>
      <c r="AC92" s="247">
        <v>12</v>
      </c>
      <c r="AD92" s="247">
        <v>10</v>
      </c>
      <c r="AE92" s="276">
        <v>11</v>
      </c>
      <c r="AG92" s="247">
        <f>RANKS_CSV!A89</f>
        <v>5</v>
      </c>
      <c r="AI92" s="264">
        <f t="array" ref="AI92">MEDIAN(E92:J92)</f>
        <v>13.5</v>
      </c>
      <c r="AJ92" s="260">
        <f t="array" ref="AJ92">MEDIAN(L92:S92)</f>
        <v>14.5</v>
      </c>
      <c r="AK92" s="260">
        <f t="array" ref="AK92">MEDIAN(T92:U92,X92,AA92,AB92)</f>
        <v>13</v>
      </c>
      <c r="AL92" s="260">
        <f t="array" ref="AL92">MEDIAN(V92,Y92,Z92,AC92:AE92)</f>
        <v>10.5</v>
      </c>
      <c r="AM92" s="260" t="s">
        <v>567</v>
      </c>
      <c r="AN92" s="281" t="s">
        <v>567</v>
      </c>
      <c r="AU92" s="264">
        <v>151.19539679952513</v>
      </c>
      <c r="AV92" s="260">
        <v>70.185618435805424</v>
      </c>
      <c r="AW92" s="260">
        <v>30.038951733638939</v>
      </c>
      <c r="AX92" s="260">
        <v>30.755396693025705</v>
      </c>
      <c r="AY92" s="260">
        <v>72.334953313965713</v>
      </c>
      <c r="AZ92" s="260">
        <v>154.777621596459</v>
      </c>
      <c r="BA92" s="260">
        <v>278.08340154050546</v>
      </c>
      <c r="BB92" s="276">
        <v>3</v>
      </c>
      <c r="BC92" s="264">
        <v>93.534779678304119</v>
      </c>
      <c r="BD92" s="260">
        <v>73.721390493188792</v>
      </c>
      <c r="BE92" s="260">
        <v>42.307059826886892</v>
      </c>
      <c r="BF92" s="260">
        <v>40.041455991875544</v>
      </c>
      <c r="BG92" s="260">
        <v>61.996780589386297</v>
      </c>
      <c r="BH92" s="260">
        <v>101.19939244008961</v>
      </c>
      <c r="BI92" s="260">
        <v>68.914420164152318</v>
      </c>
      <c r="BJ92" s="269">
        <v>4</v>
      </c>
      <c r="BK92" s="264">
        <v>122.50218265350404</v>
      </c>
      <c r="BL92" s="260">
        <v>79.657843607079386</v>
      </c>
      <c r="BM92" s="260">
        <v>24.810560815672702</v>
      </c>
      <c r="BN92" s="260">
        <v>35.082792962520806</v>
      </c>
      <c r="BO92" s="260">
        <v>61.234422694252665</v>
      </c>
      <c r="BP92" s="260">
        <v>99.931695888541469</v>
      </c>
      <c r="BQ92" s="260">
        <v>50.67921268940399</v>
      </c>
      <c r="BR92" s="269">
        <v>3</v>
      </c>
      <c r="BS92" s="264">
        <v>120.41867214891329</v>
      </c>
      <c r="BT92" s="260">
        <v>84.28326588023252</v>
      </c>
      <c r="BU92" s="260">
        <v>15.670736965622462</v>
      </c>
      <c r="BV92" s="260">
        <v>39.430732176425188</v>
      </c>
      <c r="BW92" s="260">
        <v>68.332320025935644</v>
      </c>
      <c r="BX92" s="260">
        <v>104.88557326113688</v>
      </c>
      <c r="BY92" s="260">
        <v>37.731313090432899</v>
      </c>
      <c r="BZ92" s="276">
        <v>3</v>
      </c>
      <c r="CA92" s="175"/>
      <c r="CH92" s="152"/>
      <c r="CI92" s="152"/>
      <c r="CJ92" s="154"/>
      <c r="CK92" s="152"/>
      <c r="CL92" s="152"/>
      <c r="CM92" s="152"/>
      <c r="DH92" s="179">
        <v>1.9752533727034121</v>
      </c>
      <c r="DI92" s="179">
        <v>-6.8472326351706041</v>
      </c>
      <c r="DO92" s="151"/>
      <c r="DQ92" s="153">
        <f t="shared" si="46"/>
        <v>7.75</v>
      </c>
      <c r="EH92" s="153" t="str">
        <f t="shared" si="44"/>
        <v/>
      </c>
      <c r="EI92" s="153" t="str">
        <f t="shared" si="45"/>
        <v/>
      </c>
    </row>
    <row r="93" spans="1:139" ht="18" customHeight="1" thickTop="1" thickBot="1">
      <c r="A93" s="242" t="s">
        <v>93</v>
      </c>
      <c r="B93" s="236" t="s">
        <v>29</v>
      </c>
      <c r="C93" s="237">
        <v>42193</v>
      </c>
      <c r="D93" s="238">
        <v>32</v>
      </c>
      <c r="E93" s="253">
        <v>17</v>
      </c>
      <c r="F93" s="247">
        <v>8</v>
      </c>
      <c r="G93" s="247">
        <v>8</v>
      </c>
      <c r="H93" s="247">
        <v>17</v>
      </c>
      <c r="I93" s="247">
        <v>16</v>
      </c>
      <c r="J93" s="247">
        <v>4</v>
      </c>
      <c r="K93" s="247">
        <v>2</v>
      </c>
      <c r="L93" s="247">
        <v>13</v>
      </c>
      <c r="M93" s="247">
        <v>11</v>
      </c>
      <c r="N93" s="247">
        <v>13</v>
      </c>
      <c r="O93" s="247">
        <v>16</v>
      </c>
      <c r="P93" s="247">
        <v>10</v>
      </c>
      <c r="Q93" s="247">
        <v>12</v>
      </c>
      <c r="R93" s="247">
        <v>14</v>
      </c>
      <c r="S93" s="247">
        <v>11</v>
      </c>
      <c r="T93" s="247">
        <v>9</v>
      </c>
      <c r="U93" s="247">
        <v>10</v>
      </c>
      <c r="V93" s="247">
        <v>16</v>
      </c>
      <c r="W93" s="247">
        <v>6</v>
      </c>
      <c r="X93" s="247">
        <v>7</v>
      </c>
      <c r="Y93" s="247">
        <v>14</v>
      </c>
      <c r="Z93" s="247">
        <v>11</v>
      </c>
      <c r="AA93" s="247">
        <v>6</v>
      </c>
      <c r="AB93" s="247">
        <v>8</v>
      </c>
      <c r="AC93" s="247">
        <v>10</v>
      </c>
      <c r="AD93" s="247">
        <v>13</v>
      </c>
      <c r="AE93" s="276">
        <v>11</v>
      </c>
      <c r="AG93" s="247">
        <f>RANKS_CSV!A90</f>
        <v>6</v>
      </c>
      <c r="AI93" s="264">
        <f t="array" ref="AI93">MEDIAN(E93:J93)</f>
        <v>12</v>
      </c>
      <c r="AJ93" s="260">
        <f t="array" ref="AJ93">MEDIAN(L93:S93)</f>
        <v>12.5</v>
      </c>
      <c r="AK93" s="260">
        <f t="array" ref="AK93">MEDIAN(T93:U93,X93,AA93,AB93)</f>
        <v>8</v>
      </c>
      <c r="AL93" s="260">
        <f t="array" ref="AL93">MEDIAN(V93,Y93,Z93,AC93:AE93)</f>
        <v>12</v>
      </c>
      <c r="AM93" s="260" t="s">
        <v>567</v>
      </c>
      <c r="AN93" s="281" t="s">
        <v>567</v>
      </c>
      <c r="AU93" s="264">
        <v>257.94118621169326</v>
      </c>
      <c r="AV93" s="260">
        <v>133.1955019269835</v>
      </c>
      <c r="AW93" s="260">
        <v>49.312929303827012</v>
      </c>
      <c r="AX93" s="260">
        <v>6.2934683422237763</v>
      </c>
      <c r="AY93" s="260">
        <v>4.1371190421737847</v>
      </c>
      <c r="AZ93" s="260">
        <v>42.843881403677031</v>
      </c>
      <c r="BA93" s="260">
        <v>122.41375542673353</v>
      </c>
      <c r="BB93" s="276">
        <v>5</v>
      </c>
      <c r="BC93" s="264">
        <v>68.082284805514206</v>
      </c>
      <c r="BD93" s="260">
        <v>76.888012242663379</v>
      </c>
      <c r="BE93" s="260">
        <v>39.166584574182494</v>
      </c>
      <c r="BF93" s="260">
        <v>6.6663418062500659</v>
      </c>
      <c r="BG93" s="260">
        <v>1.5799569281298786</v>
      </c>
      <c r="BH93" s="260">
        <v>21.597682277483809</v>
      </c>
      <c r="BI93" s="260">
        <v>6.1357480551182375</v>
      </c>
      <c r="BJ93" s="269">
        <v>5</v>
      </c>
      <c r="BK93" s="264">
        <v>62.943440488864944</v>
      </c>
      <c r="BL93" s="260">
        <v>93.323819405209051</v>
      </c>
      <c r="BM93" s="260">
        <v>36.358684259681411</v>
      </c>
      <c r="BN93" s="260">
        <v>5.977678866476638</v>
      </c>
      <c r="BO93" s="260">
        <v>0.48780753096657509</v>
      </c>
      <c r="BP93" s="260">
        <v>30.437202659850151</v>
      </c>
      <c r="BQ93" s="260">
        <v>10.156834829846689</v>
      </c>
      <c r="BR93" s="269">
        <v>5</v>
      </c>
      <c r="BS93" s="264">
        <v>58.166917495131365</v>
      </c>
      <c r="BT93" s="260">
        <v>92.53800008840966</v>
      </c>
      <c r="BU93" s="260">
        <v>35.171992123335983</v>
      </c>
      <c r="BV93" s="260">
        <v>6.2869203545145123</v>
      </c>
      <c r="BW93" s="260">
        <v>1.3489986073323434</v>
      </c>
      <c r="BX93" s="260">
        <v>32.016502885331633</v>
      </c>
      <c r="BY93" s="260">
        <v>12.428132508262074</v>
      </c>
      <c r="BZ93" s="276">
        <v>5</v>
      </c>
      <c r="CA93" s="175"/>
      <c r="CH93" s="152"/>
      <c r="CI93" s="152"/>
      <c r="CJ93" s="154"/>
      <c r="CK93" s="152"/>
      <c r="CL93" s="152"/>
      <c r="CM93" s="152"/>
      <c r="DH93" s="179">
        <v>2.8451921955380572</v>
      </c>
      <c r="DI93" s="179">
        <v>0.24076599475065613</v>
      </c>
      <c r="DO93" s="151"/>
      <c r="DQ93" s="153">
        <f t="shared" si="46"/>
        <v>12.75</v>
      </c>
      <c r="EH93" s="153" t="str">
        <f t="shared" si="44"/>
        <v/>
      </c>
      <c r="EI93" s="153" t="str">
        <f t="shared" si="45"/>
        <v/>
      </c>
    </row>
    <row r="94" spans="1:139" ht="18" customHeight="1" thickTop="1" thickBot="1">
      <c r="A94" s="242" t="s">
        <v>94</v>
      </c>
      <c r="B94" s="239" t="s">
        <v>29</v>
      </c>
      <c r="C94" s="240">
        <v>42177</v>
      </c>
      <c r="D94" s="241">
        <v>32</v>
      </c>
      <c r="E94" s="254">
        <v>19</v>
      </c>
      <c r="F94" s="248">
        <v>11</v>
      </c>
      <c r="G94" s="248">
        <v>9</v>
      </c>
      <c r="H94" s="248">
        <v>16</v>
      </c>
      <c r="I94" s="248">
        <v>14</v>
      </c>
      <c r="J94" s="248">
        <v>9</v>
      </c>
      <c r="K94" s="248">
        <v>6</v>
      </c>
      <c r="L94" s="248">
        <v>13</v>
      </c>
      <c r="M94" s="248">
        <v>15</v>
      </c>
      <c r="N94" s="248">
        <v>13</v>
      </c>
      <c r="O94" s="248">
        <v>15</v>
      </c>
      <c r="P94" s="248">
        <v>6</v>
      </c>
      <c r="Q94" s="248">
        <v>9</v>
      </c>
      <c r="R94" s="248">
        <v>16</v>
      </c>
      <c r="S94" s="248">
        <v>10</v>
      </c>
      <c r="T94" s="248">
        <v>4</v>
      </c>
      <c r="U94" s="248">
        <v>13</v>
      </c>
      <c r="V94" s="248">
        <v>13</v>
      </c>
      <c r="W94" s="248">
        <v>6</v>
      </c>
      <c r="X94" s="248">
        <v>5</v>
      </c>
      <c r="Y94" s="248">
        <v>10</v>
      </c>
      <c r="Z94" s="248">
        <v>8</v>
      </c>
      <c r="AA94" s="248">
        <v>6</v>
      </c>
      <c r="AB94" s="248">
        <v>9</v>
      </c>
      <c r="AC94" s="248">
        <v>13</v>
      </c>
      <c r="AD94" s="248">
        <v>10</v>
      </c>
      <c r="AE94" s="277">
        <v>14</v>
      </c>
      <c r="AG94" s="247">
        <f>RANKS_CSV!A91</f>
        <v>6</v>
      </c>
      <c r="AI94" s="264">
        <f t="array" ref="AI94">MEDIAN(E94:J94)</f>
        <v>12.5</v>
      </c>
      <c r="AJ94" s="260">
        <f t="array" ref="AJ94">MEDIAN(L94:S94)</f>
        <v>13</v>
      </c>
      <c r="AK94" s="260">
        <f t="array" ref="AK94">MEDIAN(T94:U94,X94,AA94,AB94)</f>
        <v>6</v>
      </c>
      <c r="AL94" s="260">
        <f t="array" ref="AL94">MEDIAN(V94,Y94,Z94,AC94:AE94)</f>
        <v>11.5</v>
      </c>
      <c r="AM94" s="260" t="s">
        <v>567</v>
      </c>
      <c r="AN94" s="281" t="s">
        <v>567</v>
      </c>
      <c r="AU94" s="264">
        <v>246.63289079782194</v>
      </c>
      <c r="AV94" s="260">
        <v>125.24116255182035</v>
      </c>
      <c r="AW94" s="260">
        <v>44.712545967372002</v>
      </c>
      <c r="AX94" s="260">
        <v>5.0470410444768872</v>
      </c>
      <c r="AY94" s="260">
        <v>6.2446477831350213</v>
      </c>
      <c r="AZ94" s="260">
        <v>48.305366183346401</v>
      </c>
      <c r="BA94" s="260">
        <v>131.22919624511101</v>
      </c>
      <c r="BB94" s="276">
        <v>4</v>
      </c>
      <c r="BC94" s="264">
        <v>59.05640624078449</v>
      </c>
      <c r="BD94" s="260">
        <v>68.5008741794598</v>
      </c>
      <c r="BE94" s="260">
        <v>33.872659295885448</v>
      </c>
      <c r="BF94" s="260">
        <v>4.5677520872820212</v>
      </c>
      <c r="BG94" s="260">
        <v>3.1181121784938872</v>
      </c>
      <c r="BH94" s="260">
        <v>26.636802390889137</v>
      </c>
      <c r="BI94" s="260">
        <v>9.1789038969396852</v>
      </c>
      <c r="BJ94" s="269">
        <v>5</v>
      </c>
      <c r="BK94" s="264">
        <v>53.548253446389644</v>
      </c>
      <c r="BL94" s="260">
        <v>84.33926871368854</v>
      </c>
      <c r="BM94" s="260">
        <v>32.689817880726984</v>
      </c>
      <c r="BN94" s="260">
        <v>4.3900745725318284</v>
      </c>
      <c r="BO94" s="260">
        <v>0.89594945039709772</v>
      </c>
      <c r="BP94" s="260">
        <v>37.062957606735878</v>
      </c>
      <c r="BQ94" s="260">
        <v>14.489014967171254</v>
      </c>
      <c r="BR94" s="269">
        <v>5</v>
      </c>
      <c r="BS94" s="264">
        <v>49.124987093228199</v>
      </c>
      <c r="BT94" s="260">
        <v>83.289875139870901</v>
      </c>
      <c r="BU94" s="260">
        <v>32.675464641246649</v>
      </c>
      <c r="BV94" s="260">
        <v>4.3071900526440938</v>
      </c>
      <c r="BW94" s="260">
        <v>1.1004280058957283</v>
      </c>
      <c r="BX94" s="260">
        <v>38.691120985132912</v>
      </c>
      <c r="BY94" s="260">
        <v>16.918560260178285</v>
      </c>
      <c r="BZ94" s="276">
        <v>5</v>
      </c>
      <c r="CA94" s="175"/>
      <c r="CH94" s="152"/>
      <c r="CI94" s="152"/>
      <c r="CJ94" s="154"/>
      <c r="CK94" s="152"/>
      <c r="CL94" s="152"/>
      <c r="CM94" s="152"/>
      <c r="DH94" s="179">
        <v>2.2541703412073488</v>
      </c>
      <c r="DI94" s="179">
        <v>0.42824425459317583</v>
      </c>
      <c r="DO94" s="151"/>
      <c r="DQ94" s="153">
        <f t="shared" si="46"/>
        <v>10</v>
      </c>
      <c r="EH94" s="153" t="str">
        <f t="shared" si="44"/>
        <v/>
      </c>
      <c r="EI94" s="153" t="str">
        <f t="shared" si="45"/>
        <v/>
      </c>
    </row>
    <row r="95" spans="1:139" ht="18" customHeight="1" thickTop="1" thickBot="1">
      <c r="A95" s="242" t="s">
        <v>95</v>
      </c>
      <c r="B95" s="239" t="s">
        <v>29</v>
      </c>
      <c r="C95" s="240">
        <v>42149</v>
      </c>
      <c r="D95" s="241">
        <v>32</v>
      </c>
      <c r="E95" s="254">
        <v>6</v>
      </c>
      <c r="F95" s="248">
        <v>5</v>
      </c>
      <c r="G95" s="248">
        <v>9</v>
      </c>
      <c r="H95" s="248">
        <v>5</v>
      </c>
      <c r="I95" s="248">
        <v>8</v>
      </c>
      <c r="J95" s="248">
        <v>13</v>
      </c>
      <c r="K95" s="248">
        <v>13</v>
      </c>
      <c r="L95" s="248">
        <v>7</v>
      </c>
      <c r="M95" s="248">
        <v>13</v>
      </c>
      <c r="N95" s="248">
        <v>10</v>
      </c>
      <c r="O95" s="248">
        <v>8</v>
      </c>
      <c r="P95" s="248">
        <v>10</v>
      </c>
      <c r="Q95" s="248">
        <v>11</v>
      </c>
      <c r="R95" s="248">
        <v>9</v>
      </c>
      <c r="S95" s="248">
        <v>6</v>
      </c>
      <c r="T95" s="248">
        <v>6</v>
      </c>
      <c r="U95" s="248">
        <v>10</v>
      </c>
      <c r="V95" s="248">
        <v>6</v>
      </c>
      <c r="W95" s="248">
        <v>4</v>
      </c>
      <c r="X95" s="248">
        <v>11</v>
      </c>
      <c r="Y95" s="248">
        <v>7</v>
      </c>
      <c r="Z95" s="248">
        <v>9</v>
      </c>
      <c r="AA95" s="248">
        <v>3</v>
      </c>
      <c r="AB95" s="248">
        <v>8</v>
      </c>
      <c r="AC95" s="248">
        <v>7</v>
      </c>
      <c r="AD95" s="248">
        <v>5</v>
      </c>
      <c r="AE95" s="277">
        <v>6</v>
      </c>
      <c r="AG95" s="247">
        <f>RANKS_CSV!A92</f>
        <v>2</v>
      </c>
      <c r="AI95" s="264">
        <f t="array" ref="AI95">MEDIAN(E95:J95)</f>
        <v>7</v>
      </c>
      <c r="AJ95" s="260">
        <f t="array" ref="AJ95">MEDIAN(L95:S95)</f>
        <v>9.5</v>
      </c>
      <c r="AK95" s="260">
        <f t="array" ref="AK95">MEDIAN(T95:U95,X95,AA95,AB95)</f>
        <v>8</v>
      </c>
      <c r="AL95" s="260">
        <f t="array" ref="AL95">MEDIAN(V95,Y95,Z95,AC95:AE95)</f>
        <v>6.5</v>
      </c>
      <c r="AM95" s="260" t="s">
        <v>567</v>
      </c>
      <c r="AN95" s="281" t="s">
        <v>567</v>
      </c>
      <c r="AU95" s="264">
        <v>102.29803818313688</v>
      </c>
      <c r="AV95" s="260">
        <v>41.263558303181888</v>
      </c>
      <c r="AW95" s="260">
        <v>21.092190084780142</v>
      </c>
      <c r="AX95" s="260">
        <v>41.783933527931637</v>
      </c>
      <c r="AY95" s="260">
        <v>103.33878863263638</v>
      </c>
      <c r="AZ95" s="260">
        <v>205.75675539889437</v>
      </c>
      <c r="BA95" s="260">
        <v>349.03783382670554</v>
      </c>
      <c r="BB95" s="276">
        <v>3</v>
      </c>
      <c r="BC95" s="264">
        <v>5.9351668405773085E-2</v>
      </c>
      <c r="BD95" s="260">
        <v>5.0325727003791219</v>
      </c>
      <c r="BE95" s="260">
        <v>11.36502353960616</v>
      </c>
      <c r="BF95" s="260">
        <v>34.622560630465749</v>
      </c>
      <c r="BG95" s="260">
        <v>89.811926468792052</v>
      </c>
      <c r="BH95" s="260">
        <v>164.89619455600069</v>
      </c>
      <c r="BI95" s="260">
        <v>115.49665570794727</v>
      </c>
      <c r="BJ95" s="269">
        <v>1</v>
      </c>
      <c r="BK95" s="264">
        <v>4.7239699615201749</v>
      </c>
      <c r="BL95" s="260">
        <v>8.9494127511224626</v>
      </c>
      <c r="BM95" s="260">
        <v>23.92241879196327</v>
      </c>
      <c r="BN95" s="260">
        <v>38.916057588711354</v>
      </c>
      <c r="BO95" s="260">
        <v>73.764149313761763</v>
      </c>
      <c r="BP95" s="260">
        <v>190.56730686864964</v>
      </c>
      <c r="BQ95" s="260">
        <v>127.12316102376703</v>
      </c>
      <c r="BR95" s="269">
        <v>1</v>
      </c>
      <c r="BS95" s="264">
        <v>5.8310070777039922</v>
      </c>
      <c r="BT95" s="260">
        <v>6.9802470696705345</v>
      </c>
      <c r="BU95" s="260">
        <v>34.962711900980189</v>
      </c>
      <c r="BV95" s="260">
        <v>35.731273631231545</v>
      </c>
      <c r="BW95" s="260">
        <v>68.545959384596017</v>
      </c>
      <c r="BX95" s="260">
        <v>194.25767239125818</v>
      </c>
      <c r="BY95" s="260">
        <v>124.9323739262597</v>
      </c>
      <c r="BZ95" s="276">
        <v>1</v>
      </c>
      <c r="CA95" s="175"/>
      <c r="CH95" s="152"/>
      <c r="CI95" s="152"/>
      <c r="CJ95" s="154"/>
      <c r="CK95" s="152"/>
      <c r="CL95" s="152"/>
      <c r="CM95" s="152"/>
      <c r="DH95" s="179">
        <v>-5.4273782178477692</v>
      </c>
      <c r="DI95" s="179">
        <v>-0.31715903543307045</v>
      </c>
      <c r="DO95" s="151"/>
      <c r="DQ95" s="153">
        <f t="shared" si="46"/>
        <v>7.25</v>
      </c>
      <c r="EH95" s="153" t="str">
        <f t="shared" si="44"/>
        <v/>
      </c>
      <c r="EI95" s="153" t="str">
        <f t="shared" si="45"/>
        <v/>
      </c>
    </row>
    <row r="96" spans="1:139" ht="18" customHeight="1" thickTop="1" thickBot="1">
      <c r="A96" s="242" t="s">
        <v>96</v>
      </c>
      <c r="B96" s="236" t="s">
        <v>29</v>
      </c>
      <c r="C96" s="237">
        <v>42202</v>
      </c>
      <c r="D96" s="238">
        <v>32</v>
      </c>
      <c r="E96" s="253">
        <v>20</v>
      </c>
      <c r="F96" s="247">
        <v>7</v>
      </c>
      <c r="G96" s="247">
        <v>9</v>
      </c>
      <c r="H96" s="247">
        <v>18</v>
      </c>
      <c r="I96" s="247">
        <v>16</v>
      </c>
      <c r="J96" s="247">
        <v>9</v>
      </c>
      <c r="K96" s="247">
        <v>2</v>
      </c>
      <c r="L96" s="247">
        <v>10</v>
      </c>
      <c r="M96" s="247">
        <v>11</v>
      </c>
      <c r="N96" s="247">
        <v>11</v>
      </c>
      <c r="O96" s="247">
        <v>19</v>
      </c>
      <c r="P96" s="247">
        <v>6</v>
      </c>
      <c r="Q96" s="247">
        <v>13</v>
      </c>
      <c r="R96" s="247">
        <v>6</v>
      </c>
      <c r="S96" s="247">
        <v>12</v>
      </c>
      <c r="T96" s="247">
        <v>11</v>
      </c>
      <c r="U96" s="247">
        <v>8</v>
      </c>
      <c r="V96" s="247">
        <v>9</v>
      </c>
      <c r="W96" s="247">
        <v>3</v>
      </c>
      <c r="X96" s="247">
        <v>6</v>
      </c>
      <c r="Y96" s="247">
        <v>10</v>
      </c>
      <c r="Z96" s="247">
        <v>10</v>
      </c>
      <c r="AA96" s="247">
        <v>7</v>
      </c>
      <c r="AB96" s="247">
        <v>10</v>
      </c>
      <c r="AC96" s="247">
        <v>10</v>
      </c>
      <c r="AD96" s="247">
        <v>10</v>
      </c>
      <c r="AE96" s="276">
        <v>10</v>
      </c>
      <c r="AG96" s="247">
        <f>RANKS_CSV!A93</f>
        <v>3</v>
      </c>
      <c r="AI96" s="264">
        <f t="array" ref="AI96">MEDIAN(E96:J96)</f>
        <v>12.5</v>
      </c>
      <c r="AJ96" s="260">
        <f t="array" ref="AJ96">MEDIAN(L96:S96)</f>
        <v>11</v>
      </c>
      <c r="AK96" s="260">
        <f t="array" ref="AK96">MEDIAN(T96:U96,X96,AA96,AB96)</f>
        <v>8</v>
      </c>
      <c r="AL96" s="260">
        <f t="array" ref="AL96">MEDIAN(V96,Y96,Z96,AC96:AE96)</f>
        <v>10</v>
      </c>
      <c r="AM96" s="260" t="s">
        <v>567</v>
      </c>
      <c r="AN96" s="281" t="s">
        <v>567</v>
      </c>
      <c r="AU96" s="264">
        <v>173.88668838918221</v>
      </c>
      <c r="AV96" s="260">
        <v>75.111154318133572</v>
      </c>
      <c r="AW96" s="260">
        <v>17.19873190863818</v>
      </c>
      <c r="AX96" s="260">
        <v>0.14942116069603387</v>
      </c>
      <c r="AY96" s="260">
        <v>23.963222074307133</v>
      </c>
      <c r="AZ96" s="260">
        <v>88.640134649471477</v>
      </c>
      <c r="BA96" s="260">
        <v>194.18015888618905</v>
      </c>
      <c r="BB96" s="276">
        <v>4</v>
      </c>
      <c r="BC96" s="264">
        <v>38.095742534447467</v>
      </c>
      <c r="BD96" s="260">
        <v>38.719720225023053</v>
      </c>
      <c r="BE96" s="260">
        <v>12.859209028097327</v>
      </c>
      <c r="BF96" s="260">
        <v>1.0388519366837194</v>
      </c>
      <c r="BG96" s="260">
        <v>16.870720186774985</v>
      </c>
      <c r="BH96" s="260">
        <v>54.592917766976392</v>
      </c>
      <c r="BI96" s="260">
        <v>26.94628569954147</v>
      </c>
      <c r="BJ96" s="269">
        <v>4</v>
      </c>
      <c r="BK96" s="264">
        <v>43.926149787189416</v>
      </c>
      <c r="BL96" s="260">
        <v>49.567167769233279</v>
      </c>
      <c r="BM96" s="260">
        <v>9.8865120461419949</v>
      </c>
      <c r="BN96" s="260">
        <v>0.42226193290637543</v>
      </c>
      <c r="BO96" s="260">
        <v>12.381352699808952</v>
      </c>
      <c r="BP96" s="260">
        <v>64.775888096831693</v>
      </c>
      <c r="BQ96" s="260">
        <v>27.068720364499249</v>
      </c>
      <c r="BR96" s="269">
        <v>4</v>
      </c>
      <c r="BS96" s="264">
        <v>41.205087552531502</v>
      </c>
      <c r="BT96" s="260">
        <v>49.884213933973207</v>
      </c>
      <c r="BU96" s="260">
        <v>9.5201291862852155</v>
      </c>
      <c r="BV96" s="260">
        <v>0.94690772732927797</v>
      </c>
      <c r="BW96" s="260">
        <v>13.41601616085023</v>
      </c>
      <c r="BX96" s="260">
        <v>67.706129072118912</v>
      </c>
      <c r="BY96" s="260">
        <v>24.424853406885006</v>
      </c>
      <c r="BZ96" s="276">
        <v>4</v>
      </c>
      <c r="CA96" s="175"/>
      <c r="CH96" s="152"/>
      <c r="CI96" s="152"/>
      <c r="CJ96" s="154"/>
      <c r="CK96" s="152"/>
      <c r="CL96" s="152"/>
      <c r="CM96" s="152"/>
      <c r="DH96" s="179">
        <v>0.6980020459317583</v>
      </c>
      <c r="DI96" s="179">
        <v>-1.6945066955380574</v>
      </c>
      <c r="DO96" s="151"/>
      <c r="DQ96" s="153">
        <f t="shared" si="46"/>
        <v>10.75</v>
      </c>
      <c r="EH96" s="153" t="str">
        <f t="shared" si="44"/>
        <v/>
      </c>
      <c r="EI96" s="153" t="str">
        <f t="shared" si="45"/>
        <v/>
      </c>
    </row>
    <row r="97" spans="1:139" ht="18" customHeight="1" thickTop="1" thickBot="1">
      <c r="A97" s="242" t="s">
        <v>97</v>
      </c>
      <c r="B97" s="236" t="s">
        <v>35</v>
      </c>
      <c r="C97" s="237">
        <v>42331</v>
      </c>
      <c r="D97" s="238">
        <v>31</v>
      </c>
      <c r="E97" s="253">
        <v>18</v>
      </c>
      <c r="F97" s="247">
        <v>8</v>
      </c>
      <c r="G97" s="247">
        <v>8</v>
      </c>
      <c r="H97" s="247">
        <v>18</v>
      </c>
      <c r="I97" s="247">
        <v>16</v>
      </c>
      <c r="J97" s="247">
        <v>8</v>
      </c>
      <c r="K97" s="247">
        <v>9</v>
      </c>
      <c r="L97" s="247">
        <v>13</v>
      </c>
      <c r="M97" s="247">
        <v>7</v>
      </c>
      <c r="N97" s="247">
        <v>6</v>
      </c>
      <c r="O97" s="247">
        <v>9</v>
      </c>
      <c r="P97" s="247">
        <v>7</v>
      </c>
      <c r="Q97" s="247">
        <v>13</v>
      </c>
      <c r="R97" s="247">
        <v>15</v>
      </c>
      <c r="S97" s="247">
        <v>13</v>
      </c>
      <c r="T97" s="247">
        <v>14</v>
      </c>
      <c r="U97" s="247">
        <v>11</v>
      </c>
      <c r="V97" s="247">
        <v>10</v>
      </c>
      <c r="W97" s="247">
        <v>15</v>
      </c>
      <c r="X97" s="247">
        <v>4</v>
      </c>
      <c r="Y97" s="247">
        <v>13</v>
      </c>
      <c r="Z97" s="247">
        <v>10</v>
      </c>
      <c r="AA97" s="247">
        <v>5</v>
      </c>
      <c r="AB97" s="247">
        <v>13</v>
      </c>
      <c r="AC97" s="247">
        <v>8</v>
      </c>
      <c r="AD97" s="247">
        <v>11</v>
      </c>
      <c r="AE97" s="276">
        <v>13</v>
      </c>
      <c r="AG97" s="247">
        <f>RANKS_CSV!A94</f>
        <v>5</v>
      </c>
      <c r="AI97" s="264">
        <f t="array" ref="AI97">MEDIAN(E97:J97)</f>
        <v>12</v>
      </c>
      <c r="AJ97" s="260">
        <f t="array" ref="AJ97">MEDIAN(L97:S97)</f>
        <v>11</v>
      </c>
      <c r="AK97" s="260">
        <f t="array" ref="AK97">MEDIAN(T97:U97,X97,AA97,AB97)</f>
        <v>11</v>
      </c>
      <c r="AL97" s="260">
        <f t="array" ref="AL97">MEDIAN(V97,Y97,Z97,AC97:AE97)</f>
        <v>10.5</v>
      </c>
      <c r="AM97" s="260" t="s">
        <v>567</v>
      </c>
      <c r="AN97" s="281" t="s">
        <v>567</v>
      </c>
      <c r="AU97" s="264">
        <v>190.71495514531276</v>
      </c>
      <c r="AV97" s="260">
        <v>86.443124106959175</v>
      </c>
      <c r="AW97" s="260">
        <v>23.034404730158826</v>
      </c>
      <c r="AX97" s="260">
        <v>0.48879701491171346</v>
      </c>
      <c r="AY97" s="260">
        <v>18.806300961217847</v>
      </c>
      <c r="AZ97" s="260">
        <v>77.986916569077223</v>
      </c>
      <c r="BA97" s="260">
        <v>178.03064383848988</v>
      </c>
      <c r="BB97" s="276">
        <v>4</v>
      </c>
      <c r="BC97" s="264">
        <v>37.477929198567587</v>
      </c>
      <c r="BD97" s="260">
        <v>41.998830891143491</v>
      </c>
      <c r="BE97" s="260">
        <v>15.622327757372542</v>
      </c>
      <c r="BF97" s="260">
        <v>9.5318082388668901E-2</v>
      </c>
      <c r="BG97" s="260">
        <v>12.694536287257234</v>
      </c>
      <c r="BH97" s="260">
        <v>48.220927259687485</v>
      </c>
      <c r="BI97" s="260">
        <v>22.613624291190522</v>
      </c>
      <c r="BJ97" s="269">
        <v>4</v>
      </c>
      <c r="BK97" s="264">
        <v>38.705799580034125</v>
      </c>
      <c r="BL97" s="260">
        <v>54.187755578626287</v>
      </c>
      <c r="BM97" s="260">
        <v>14.787216167819002</v>
      </c>
      <c r="BN97" s="260">
        <v>0.10421713896648124</v>
      </c>
      <c r="BO97" s="260">
        <v>8.0412571391908205</v>
      </c>
      <c r="BP97" s="260">
        <v>59.924424648938555</v>
      </c>
      <c r="BQ97" s="260">
        <v>25.850575009371443</v>
      </c>
      <c r="BR97" s="269">
        <v>4</v>
      </c>
      <c r="BS97" s="264">
        <v>35.661861000296916</v>
      </c>
      <c r="BT97" s="260">
        <v>53.752842027760501</v>
      </c>
      <c r="BU97" s="260">
        <v>15.609228494736101</v>
      </c>
      <c r="BV97" s="260">
        <v>4.6921506960531142E-2</v>
      </c>
      <c r="BW97" s="260">
        <v>8.1718401802296654</v>
      </c>
      <c r="BX97" s="260">
        <v>62.408329573591828</v>
      </c>
      <c r="BY97" s="260">
        <v>25.259799394289605</v>
      </c>
      <c r="BZ97" s="276">
        <v>4</v>
      </c>
      <c r="CA97" s="175"/>
      <c r="CH97" s="152"/>
      <c r="CI97" s="152"/>
      <c r="CJ97" s="154"/>
      <c r="CK97" s="152"/>
      <c r="CL97" s="152"/>
      <c r="CM97" s="152"/>
      <c r="DH97" s="179">
        <v>0.75174854593175822</v>
      </c>
      <c r="DI97" s="179">
        <v>-0.7262646955380575</v>
      </c>
      <c r="DO97" s="151"/>
      <c r="DQ97" s="153">
        <f t="shared" si="46"/>
        <v>11.25</v>
      </c>
      <c r="EH97" s="153" t="str">
        <f t="shared" si="44"/>
        <v/>
      </c>
      <c r="EI97" s="153" t="str">
        <f t="shared" si="45"/>
        <v/>
      </c>
    </row>
    <row r="98" spans="1:139" ht="18" customHeight="1" thickTop="1" thickBot="1">
      <c r="A98" s="242" t="s">
        <v>98</v>
      </c>
      <c r="B98" s="236" t="s">
        <v>35</v>
      </c>
      <c r="C98" s="237">
        <v>42423</v>
      </c>
      <c r="D98" s="238">
        <v>31</v>
      </c>
      <c r="E98" s="253">
        <v>13</v>
      </c>
      <c r="F98" s="247">
        <v>10</v>
      </c>
      <c r="G98" s="247">
        <v>9</v>
      </c>
      <c r="H98" s="247">
        <v>15</v>
      </c>
      <c r="I98" s="247">
        <v>17</v>
      </c>
      <c r="J98" s="247">
        <v>13</v>
      </c>
      <c r="K98" s="247">
        <v>3</v>
      </c>
      <c r="L98" s="247">
        <v>14</v>
      </c>
      <c r="M98" s="247">
        <v>12</v>
      </c>
      <c r="N98" s="247">
        <v>9</v>
      </c>
      <c r="O98" s="247">
        <v>13</v>
      </c>
      <c r="P98" s="247">
        <v>3</v>
      </c>
      <c r="Q98" s="247">
        <v>13</v>
      </c>
      <c r="R98" s="247">
        <v>16</v>
      </c>
      <c r="S98" s="247">
        <v>16</v>
      </c>
      <c r="T98" s="247">
        <v>10</v>
      </c>
      <c r="U98" s="247">
        <v>16</v>
      </c>
      <c r="V98" s="247">
        <v>14</v>
      </c>
      <c r="W98" s="247">
        <v>17</v>
      </c>
      <c r="X98" s="247">
        <v>8</v>
      </c>
      <c r="Y98" s="247">
        <v>12</v>
      </c>
      <c r="Z98" s="247">
        <v>12</v>
      </c>
      <c r="AA98" s="247">
        <v>6</v>
      </c>
      <c r="AB98" s="247">
        <v>8</v>
      </c>
      <c r="AC98" s="247">
        <v>11</v>
      </c>
      <c r="AD98" s="247">
        <v>14</v>
      </c>
      <c r="AE98" s="276">
        <v>10</v>
      </c>
      <c r="AG98" s="247">
        <f>RANKS_CSV!A95</f>
        <v>6</v>
      </c>
      <c r="AI98" s="264">
        <f t="array" ref="AI98">MEDIAN(E98:J98)</f>
        <v>13</v>
      </c>
      <c r="AJ98" s="260">
        <f t="array" ref="AJ98">MEDIAN(L98:S98)</f>
        <v>13</v>
      </c>
      <c r="AK98" s="260">
        <f t="array" ref="AK98">MEDIAN(T98:U98,X98,AA98,AB98)</f>
        <v>8</v>
      </c>
      <c r="AL98" s="260">
        <f t="array" ref="AL98">MEDIAN(V98,Y98,Z98,AC98:AE98)</f>
        <v>12</v>
      </c>
      <c r="AM98" s="260" t="s">
        <v>567</v>
      </c>
      <c r="AN98" s="281" t="s">
        <v>567</v>
      </c>
      <c r="AU98" s="264">
        <v>270.49496162312823</v>
      </c>
      <c r="AV98" s="260">
        <v>142.31522481854705</v>
      </c>
      <c r="AW98" s="260">
        <v>54.998599675519081</v>
      </c>
      <c r="AX98" s="260">
        <v>8.5450861940443641</v>
      </c>
      <c r="AY98" s="260">
        <v>2.9546843741228921</v>
      </c>
      <c r="AZ98" s="260">
        <v>38.227394215754664</v>
      </c>
      <c r="BA98" s="260">
        <v>114.36321571893968</v>
      </c>
      <c r="BB98" s="276">
        <v>5</v>
      </c>
      <c r="BC98" s="264">
        <v>80.266065397857304</v>
      </c>
      <c r="BD98" s="260">
        <v>87.708328693414785</v>
      </c>
      <c r="BE98" s="260">
        <v>46.166411215871221</v>
      </c>
      <c r="BF98" s="260">
        <v>10.174994922020367</v>
      </c>
      <c r="BG98" s="260">
        <v>0.97365101744505644</v>
      </c>
      <c r="BH98" s="260">
        <v>16.89857417038403</v>
      </c>
      <c r="BI98" s="260">
        <v>3.6570124195554081</v>
      </c>
      <c r="BJ98" s="269">
        <v>5</v>
      </c>
      <c r="BK98" s="264">
        <v>76.25271737771196</v>
      </c>
      <c r="BL98" s="260">
        <v>104.70379741178816</v>
      </c>
      <c r="BM98" s="260">
        <v>41.00569725163642</v>
      </c>
      <c r="BN98" s="260">
        <v>8.7532061215871391</v>
      </c>
      <c r="BO98" s="260">
        <v>1.3277792809617988</v>
      </c>
      <c r="BP98" s="260">
        <v>23.522213779155322</v>
      </c>
      <c r="BQ98" s="260">
        <v>5.6081729366315001</v>
      </c>
      <c r="BR98" s="269">
        <v>5</v>
      </c>
      <c r="BS98" s="264">
        <v>71.077759410148303</v>
      </c>
      <c r="BT98" s="260">
        <v>104.35774839564496</v>
      </c>
      <c r="BU98" s="260">
        <v>38.172412349128322</v>
      </c>
      <c r="BV98" s="260">
        <v>9.6396727727300995</v>
      </c>
      <c r="BW98" s="260">
        <v>3.1455562997633617</v>
      </c>
      <c r="BX98" s="260">
        <v>25.104046509619604</v>
      </c>
      <c r="BY98" s="260">
        <v>7.3855861388134265</v>
      </c>
      <c r="BZ98" s="276">
        <v>5</v>
      </c>
      <c r="CA98" s="175"/>
      <c r="CH98" s="152"/>
      <c r="CI98" s="152"/>
      <c r="CJ98" s="154"/>
      <c r="CK98" s="152"/>
      <c r="CL98" s="152"/>
      <c r="CM98" s="152"/>
      <c r="DH98" s="179">
        <v>3.5816109278215218</v>
      </c>
      <c r="DI98" s="179">
        <v>-0.13423377559055072</v>
      </c>
      <c r="DO98" s="151"/>
      <c r="DQ98" s="153">
        <f t="shared" si="46"/>
        <v>10.5</v>
      </c>
      <c r="EH98" s="153" t="str">
        <f t="shared" si="44"/>
        <v/>
      </c>
      <c r="EI98" s="153" t="str">
        <f t="shared" si="45"/>
        <v/>
      </c>
    </row>
    <row r="99" spans="1:139" ht="18" customHeight="1" thickTop="1" thickBot="1">
      <c r="A99" s="242" t="s">
        <v>99</v>
      </c>
      <c r="B99" s="236" t="s">
        <v>35</v>
      </c>
      <c r="C99" s="237">
        <v>42394</v>
      </c>
      <c r="D99" s="238">
        <v>31</v>
      </c>
      <c r="E99" s="253">
        <v>7</v>
      </c>
      <c r="F99" s="247">
        <v>5</v>
      </c>
      <c r="G99" s="247">
        <v>10</v>
      </c>
      <c r="H99" s="247">
        <v>11</v>
      </c>
      <c r="I99" s="247">
        <v>12</v>
      </c>
      <c r="J99" s="247">
        <v>12</v>
      </c>
      <c r="K99" s="247">
        <v>9</v>
      </c>
      <c r="L99" s="247">
        <v>11</v>
      </c>
      <c r="M99" s="247">
        <v>8</v>
      </c>
      <c r="N99" s="247">
        <v>12</v>
      </c>
      <c r="O99" s="247">
        <v>17</v>
      </c>
      <c r="P99" s="247">
        <v>10</v>
      </c>
      <c r="Q99" s="247">
        <v>9</v>
      </c>
      <c r="R99" s="247">
        <v>9</v>
      </c>
      <c r="S99" s="247">
        <v>10</v>
      </c>
      <c r="T99" s="247">
        <v>7</v>
      </c>
      <c r="U99" s="247">
        <v>14</v>
      </c>
      <c r="V99" s="247">
        <v>10</v>
      </c>
      <c r="W99" s="247">
        <v>14</v>
      </c>
      <c r="X99" s="247">
        <v>10</v>
      </c>
      <c r="Y99" s="247">
        <v>11</v>
      </c>
      <c r="Z99" s="247">
        <v>10</v>
      </c>
      <c r="AA99" s="247">
        <v>3</v>
      </c>
      <c r="AB99" s="247">
        <v>5</v>
      </c>
      <c r="AC99" s="247">
        <v>12</v>
      </c>
      <c r="AD99" s="247">
        <v>7</v>
      </c>
      <c r="AE99" s="276">
        <v>7</v>
      </c>
      <c r="AG99" s="247">
        <f>RANKS_CSV!A96</f>
        <v>3</v>
      </c>
      <c r="AI99" s="264">
        <f t="array" ref="AI99">MEDIAN(E99:J99)</f>
        <v>10.5</v>
      </c>
      <c r="AJ99" s="260">
        <f t="array" ref="AJ99">MEDIAN(L99:S99)</f>
        <v>10</v>
      </c>
      <c r="AK99" s="260">
        <f t="array" ref="AK99">MEDIAN(T99:U99,X99,AA99,AB99)</f>
        <v>7</v>
      </c>
      <c r="AL99" s="260">
        <f t="array" ref="AL99">MEDIAN(V99,Y99,Z99,AC99:AE99)</f>
        <v>10</v>
      </c>
      <c r="AM99" s="260" t="s">
        <v>567</v>
      </c>
      <c r="AN99" s="281" t="s">
        <v>567</v>
      </c>
      <c r="AU99" s="264">
        <v>204.1946795843167</v>
      </c>
      <c r="AV99" s="260">
        <v>100.37842850273992</v>
      </c>
      <c r="AW99" s="260">
        <v>37.425289082716368</v>
      </c>
      <c r="AX99" s="260">
        <v>15.335261324246066</v>
      </c>
      <c r="AY99" s="260">
        <v>34.108345227329004</v>
      </c>
      <c r="AZ99" s="260">
        <v>93.744540791965164</v>
      </c>
      <c r="BA99" s="260">
        <v>194.24384801815461</v>
      </c>
      <c r="BB99" s="276">
        <v>4</v>
      </c>
      <c r="BC99" s="264">
        <v>23.452567152528275</v>
      </c>
      <c r="BD99" s="260">
        <v>38.09312230393887</v>
      </c>
      <c r="BE99" s="260">
        <v>21.376872711858862</v>
      </c>
      <c r="BF99" s="260">
        <v>9.3883505242759302</v>
      </c>
      <c r="BG99" s="260">
        <v>28.015996662549803</v>
      </c>
      <c r="BH99" s="260">
        <v>71.205018298988094</v>
      </c>
      <c r="BI99" s="260">
        <v>42.827215475737987</v>
      </c>
      <c r="BJ99" s="269">
        <v>4</v>
      </c>
      <c r="BK99" s="264">
        <v>14.061443861801434</v>
      </c>
      <c r="BL99" s="260">
        <v>50.936505297086143</v>
      </c>
      <c r="BM99" s="260">
        <v>30.505160963351777</v>
      </c>
      <c r="BN99" s="260">
        <v>12.435467291865439</v>
      </c>
      <c r="BO99" s="260">
        <v>19.118425986899879</v>
      </c>
      <c r="BP99" s="260">
        <v>91.486620711292133</v>
      </c>
      <c r="BQ99" s="260">
        <v>56.846980267783692</v>
      </c>
      <c r="BR99" s="269">
        <v>4</v>
      </c>
      <c r="BS99" s="264">
        <v>11.585074502051587</v>
      </c>
      <c r="BT99" s="260">
        <v>48.063144454178243</v>
      </c>
      <c r="BU99" s="260">
        <v>37.79711240663768</v>
      </c>
      <c r="BV99" s="260">
        <v>9.8397739624684117</v>
      </c>
      <c r="BW99" s="260">
        <v>15.140957920694705</v>
      </c>
      <c r="BX99" s="260">
        <v>93.233854925255045</v>
      </c>
      <c r="BY99" s="260">
        <v>60.970630628827514</v>
      </c>
      <c r="BZ99" s="276">
        <v>4</v>
      </c>
      <c r="CA99" s="175"/>
      <c r="CH99" s="152"/>
      <c r="CI99" s="152"/>
      <c r="CJ99" s="154"/>
      <c r="CK99" s="152"/>
      <c r="CL99" s="152"/>
      <c r="CM99" s="152"/>
      <c r="DH99" s="179">
        <v>-1.1850505721784781</v>
      </c>
      <c r="DI99" s="179">
        <v>1.8877027244094493</v>
      </c>
      <c r="DO99" s="151"/>
      <c r="DQ99" s="153">
        <f t="shared" si="46"/>
        <v>8.5</v>
      </c>
      <c r="EH99" s="153" t="str">
        <f t="shared" si="44"/>
        <v/>
      </c>
      <c r="EI99" s="153" t="str">
        <f t="shared" si="45"/>
        <v/>
      </c>
    </row>
    <row r="100" spans="1:139" ht="18" customHeight="1" thickTop="1" thickBot="1">
      <c r="A100" s="242" t="s">
        <v>100</v>
      </c>
      <c r="B100" s="236" t="s">
        <v>35</v>
      </c>
      <c r="C100" s="237">
        <v>42445</v>
      </c>
      <c r="D100" s="238">
        <v>31</v>
      </c>
      <c r="E100" s="253">
        <v>16</v>
      </c>
      <c r="F100" s="247">
        <v>6</v>
      </c>
      <c r="G100" s="247">
        <v>7</v>
      </c>
      <c r="H100" s="247">
        <v>17</v>
      </c>
      <c r="I100" s="247">
        <v>14</v>
      </c>
      <c r="J100" s="247">
        <v>7</v>
      </c>
      <c r="K100" s="247">
        <v>8</v>
      </c>
      <c r="L100" s="247">
        <v>8</v>
      </c>
      <c r="M100" s="247">
        <v>5</v>
      </c>
      <c r="N100" s="247">
        <v>3</v>
      </c>
      <c r="O100" s="247">
        <v>16</v>
      </c>
      <c r="P100" s="247">
        <v>8</v>
      </c>
      <c r="Q100" s="247">
        <v>9</v>
      </c>
      <c r="R100" s="247">
        <v>8</v>
      </c>
      <c r="S100" s="247">
        <v>10</v>
      </c>
      <c r="T100" s="247">
        <v>6</v>
      </c>
      <c r="U100" s="247">
        <v>6</v>
      </c>
      <c r="V100" s="247">
        <v>4</v>
      </c>
      <c r="W100" s="247">
        <v>9</v>
      </c>
      <c r="X100" s="247">
        <v>4</v>
      </c>
      <c r="Y100" s="247">
        <v>9</v>
      </c>
      <c r="Z100" s="247">
        <v>9</v>
      </c>
      <c r="AA100" s="247">
        <v>4</v>
      </c>
      <c r="AB100" s="247">
        <v>8</v>
      </c>
      <c r="AC100" s="247">
        <v>7</v>
      </c>
      <c r="AD100" s="247">
        <v>4</v>
      </c>
      <c r="AE100" s="276">
        <v>9</v>
      </c>
      <c r="AG100" s="247">
        <f>RANKS_CSV!A97</f>
        <v>2</v>
      </c>
      <c r="AI100" s="264">
        <f t="array" ref="AI100">MEDIAN(E100:J100)</f>
        <v>10.5</v>
      </c>
      <c r="AJ100" s="260">
        <f t="array" ref="AJ100">MEDIAN(L100:S100)</f>
        <v>8</v>
      </c>
      <c r="AK100" s="260">
        <f t="array" ref="AK100">MEDIAN(T100:U100,X100,AA100,AB100)</f>
        <v>6</v>
      </c>
      <c r="AL100" s="260">
        <f t="array" ref="AL100">MEDIAN(V100,Y100,Z100,AC100:AE100)</f>
        <v>8</v>
      </c>
      <c r="AM100" s="260" t="s">
        <v>567</v>
      </c>
      <c r="AN100" s="281" t="s">
        <v>567</v>
      </c>
      <c r="AU100" s="264">
        <v>110.11689846304753</v>
      </c>
      <c r="AV100" s="260">
        <v>44.816183384801739</v>
      </c>
      <c r="AW100" s="260">
        <v>20.378579968109211</v>
      </c>
      <c r="AX100" s="260">
        <v>36.804088212969909</v>
      </c>
      <c r="AY100" s="260">
        <v>94.092708119383872</v>
      </c>
      <c r="AZ100" s="260">
        <v>192.24443968735105</v>
      </c>
      <c r="BA100" s="260">
        <v>331.25928291687154</v>
      </c>
      <c r="BB100" s="276">
        <v>3</v>
      </c>
      <c r="BC100" s="264">
        <v>0.33078599747657611</v>
      </c>
      <c r="BD100" s="260">
        <v>6.1666841833733717</v>
      </c>
      <c r="BE100" s="260">
        <v>10.10735023356518</v>
      </c>
      <c r="BF100" s="260">
        <v>29.818756942276238</v>
      </c>
      <c r="BG100" s="260">
        <v>81.306244593128838</v>
      </c>
      <c r="BH100" s="260">
        <v>153.13728330100241</v>
      </c>
      <c r="BI100" s="260">
        <v>105.85930025112421</v>
      </c>
      <c r="BJ100" s="269">
        <v>1</v>
      </c>
      <c r="BK100" s="264">
        <v>3.7005256922050713</v>
      </c>
      <c r="BL100" s="260">
        <v>10.966255306132403</v>
      </c>
      <c r="BM100" s="260">
        <v>22.224366263093717</v>
      </c>
      <c r="BN100" s="260">
        <v>33.957971259287909</v>
      </c>
      <c r="BO100" s="260">
        <v>66.012819686736719</v>
      </c>
      <c r="BP100" s="260">
        <v>178.18646559826348</v>
      </c>
      <c r="BQ100" s="260">
        <v>117.61729846117072</v>
      </c>
      <c r="BR100" s="269">
        <v>1</v>
      </c>
      <c r="BS100" s="264">
        <v>4.4449732844874221</v>
      </c>
      <c r="BT100" s="260">
        <v>8.9311953377638638</v>
      </c>
      <c r="BU100" s="260">
        <v>32.827117393899634</v>
      </c>
      <c r="BV100" s="260">
        <v>30.857038110989169</v>
      </c>
      <c r="BW100" s="260">
        <v>60.958956212043795</v>
      </c>
      <c r="BX100" s="260">
        <v>181.69056969158387</v>
      </c>
      <c r="BY100" s="260">
        <v>116.00878196907192</v>
      </c>
      <c r="BZ100" s="276">
        <v>1</v>
      </c>
      <c r="CA100" s="175"/>
      <c r="CH100" s="152"/>
      <c r="CI100" s="152"/>
      <c r="CJ100" s="154"/>
      <c r="CK100" s="152"/>
      <c r="CL100" s="152"/>
      <c r="CM100" s="152"/>
      <c r="DH100" s="179">
        <v>-4.985574072178478</v>
      </c>
      <c r="DI100" s="179">
        <v>-0.12343877559055068</v>
      </c>
      <c r="DO100" s="151"/>
      <c r="DQ100" s="153">
        <f t="shared" si="46"/>
        <v>9.25</v>
      </c>
      <c r="EH100" s="153" t="str">
        <f t="shared" si="44"/>
        <v/>
      </c>
      <c r="EI100" s="153" t="str">
        <f t="shared" si="45"/>
        <v/>
      </c>
    </row>
    <row r="101" spans="1:139" ht="18" customHeight="1" thickTop="1" thickBot="1">
      <c r="A101" s="242" t="s">
        <v>101</v>
      </c>
      <c r="B101" s="236" t="s">
        <v>35</v>
      </c>
      <c r="C101" s="237">
        <v>42492</v>
      </c>
      <c r="D101" s="238">
        <v>31</v>
      </c>
      <c r="E101" s="253">
        <v>9</v>
      </c>
      <c r="F101" s="247">
        <v>10</v>
      </c>
      <c r="G101" s="247">
        <v>12</v>
      </c>
      <c r="H101" s="247">
        <v>12</v>
      </c>
      <c r="I101" s="247">
        <v>15</v>
      </c>
      <c r="J101" s="247">
        <v>15</v>
      </c>
      <c r="K101" s="247">
        <v>13</v>
      </c>
      <c r="L101" s="247">
        <v>11</v>
      </c>
      <c r="M101" s="247">
        <v>15</v>
      </c>
      <c r="N101" s="247">
        <v>13</v>
      </c>
      <c r="O101" s="247">
        <v>14</v>
      </c>
      <c r="P101" s="247">
        <v>15</v>
      </c>
      <c r="Q101" s="247">
        <v>12</v>
      </c>
      <c r="R101" s="247">
        <v>5</v>
      </c>
      <c r="S101" s="247">
        <v>9</v>
      </c>
      <c r="T101" s="247">
        <v>5</v>
      </c>
      <c r="U101" s="247">
        <v>15</v>
      </c>
      <c r="V101" s="247">
        <v>10</v>
      </c>
      <c r="W101" s="247">
        <v>15</v>
      </c>
      <c r="X101" s="247">
        <v>9</v>
      </c>
      <c r="Y101" s="247">
        <v>12</v>
      </c>
      <c r="Z101" s="247">
        <v>11</v>
      </c>
      <c r="AA101" s="247">
        <v>4</v>
      </c>
      <c r="AB101" s="247">
        <v>6</v>
      </c>
      <c r="AC101" s="247">
        <v>10</v>
      </c>
      <c r="AD101" s="247">
        <v>10</v>
      </c>
      <c r="AE101" s="276">
        <v>9</v>
      </c>
      <c r="AG101" s="247">
        <f>RANKS_CSV!A98</f>
        <v>6</v>
      </c>
      <c r="AI101" s="264">
        <f t="array" ref="AI101">MEDIAN(E101:J101)</f>
        <v>12</v>
      </c>
      <c r="AJ101" s="260">
        <f t="array" ref="AJ101">MEDIAN(L101:S101)</f>
        <v>12.5</v>
      </c>
      <c r="AK101" s="260">
        <f t="array" ref="AK101">MEDIAN(T101:U101,X101,AA101,AB101)</f>
        <v>6</v>
      </c>
      <c r="AL101" s="260">
        <f t="array" ref="AL101">MEDIAN(V101,Y101,Z101,AC101:AE101)</f>
        <v>10</v>
      </c>
      <c r="AM101" s="260" t="s">
        <v>567</v>
      </c>
      <c r="AN101" s="281" t="s">
        <v>567</v>
      </c>
      <c r="AU101" s="264">
        <v>216.48757091073446</v>
      </c>
      <c r="AV101" s="260">
        <v>104.17862670624488</v>
      </c>
      <c r="AW101" s="260">
        <v>32.732794163308554</v>
      </c>
      <c r="AX101" s="260">
        <v>2.1500732819254598</v>
      </c>
      <c r="AY101" s="260">
        <v>12.430464062095615</v>
      </c>
      <c r="AZ101" s="260">
        <v>63.573966503819015</v>
      </c>
      <c r="BA101" s="260">
        <v>155.58058060709564</v>
      </c>
      <c r="BB101" s="276">
        <v>4</v>
      </c>
      <c r="BC101" s="264">
        <v>44.904859443157392</v>
      </c>
      <c r="BD101" s="260">
        <v>52.539617405374678</v>
      </c>
      <c r="BE101" s="260">
        <v>23.028291110932145</v>
      </c>
      <c r="BF101" s="260">
        <v>1.2814008387461922</v>
      </c>
      <c r="BG101" s="260">
        <v>7.7278847324468538</v>
      </c>
      <c r="BH101" s="260">
        <v>38.191963574287364</v>
      </c>
      <c r="BI101" s="260">
        <v>16.210580908866344</v>
      </c>
      <c r="BJ101" s="269">
        <v>4</v>
      </c>
      <c r="BK101" s="264">
        <v>42.125132189348783</v>
      </c>
      <c r="BL101" s="260">
        <v>66.500657855691259</v>
      </c>
      <c r="BM101" s="260">
        <v>22.809158534705563</v>
      </c>
      <c r="BN101" s="260">
        <v>1.440156818684645</v>
      </c>
      <c r="BO101" s="260">
        <v>3.8887337515194771</v>
      </c>
      <c r="BP101" s="260">
        <v>49.964644497993611</v>
      </c>
      <c r="BQ101" s="260">
        <v>21.269210599814759</v>
      </c>
      <c r="BR101" s="269">
        <v>4</v>
      </c>
      <c r="BS101" s="264">
        <v>38.475210641429804</v>
      </c>
      <c r="BT101" s="260">
        <v>65.585105195326577</v>
      </c>
      <c r="BU101" s="260">
        <v>23.743263906397619</v>
      </c>
      <c r="BV101" s="260">
        <v>1.1720856197367053</v>
      </c>
      <c r="BW101" s="260">
        <v>3.7325778047837996</v>
      </c>
      <c r="BX101" s="260">
        <v>51.987362436386782</v>
      </c>
      <c r="BY101" s="260">
        <v>22.471699542890978</v>
      </c>
      <c r="BZ101" s="276">
        <v>4</v>
      </c>
      <c r="CA101" s="175"/>
      <c r="CH101" s="152"/>
      <c r="CI101" s="152"/>
      <c r="CJ101" s="154"/>
      <c r="CK101" s="152"/>
      <c r="CL101" s="152"/>
      <c r="CM101" s="152"/>
      <c r="DH101" s="179">
        <v>1.3085904868766403</v>
      </c>
      <c r="DI101" s="179">
        <v>2.2761514435695532E-2</v>
      </c>
      <c r="DO101" s="151"/>
      <c r="DQ101" s="153">
        <f t="shared" si="46"/>
        <v>11.25</v>
      </c>
      <c r="EH101" s="153" t="str">
        <f t="shared" si="44"/>
        <v/>
      </c>
      <c r="EI101" s="153" t="str">
        <f t="shared" si="45"/>
        <v/>
      </c>
    </row>
    <row r="102" spans="1:139" ht="18" customHeight="1" thickTop="1" thickBot="1">
      <c r="A102" s="242" t="s">
        <v>102</v>
      </c>
      <c r="B102" s="236" t="s">
        <v>35</v>
      </c>
      <c r="C102" s="237">
        <v>42632</v>
      </c>
      <c r="D102" s="238">
        <v>31</v>
      </c>
      <c r="E102" s="253">
        <v>13</v>
      </c>
      <c r="F102" s="247">
        <v>7</v>
      </c>
      <c r="G102" s="247">
        <v>13</v>
      </c>
      <c r="H102" s="247">
        <v>13</v>
      </c>
      <c r="I102" s="247">
        <v>15</v>
      </c>
      <c r="J102" s="247">
        <v>8</v>
      </c>
      <c r="K102" s="247">
        <v>5</v>
      </c>
      <c r="L102" s="247">
        <v>5</v>
      </c>
      <c r="M102" s="247">
        <v>9</v>
      </c>
      <c r="N102" s="247">
        <v>5</v>
      </c>
      <c r="O102" s="247">
        <v>18</v>
      </c>
      <c r="P102" s="247">
        <v>6</v>
      </c>
      <c r="Q102" s="247">
        <v>10</v>
      </c>
      <c r="R102" s="247">
        <v>12</v>
      </c>
      <c r="S102" s="247">
        <v>14</v>
      </c>
      <c r="T102" s="247">
        <v>13</v>
      </c>
      <c r="U102" s="247">
        <v>6</v>
      </c>
      <c r="V102" s="247">
        <v>4</v>
      </c>
      <c r="W102" s="247">
        <v>11</v>
      </c>
      <c r="X102" s="247">
        <v>5</v>
      </c>
      <c r="Y102" s="247">
        <v>9</v>
      </c>
      <c r="Z102" s="247">
        <v>9</v>
      </c>
      <c r="AA102" s="247">
        <v>10</v>
      </c>
      <c r="AB102" s="247">
        <v>11</v>
      </c>
      <c r="AC102" s="247">
        <v>7</v>
      </c>
      <c r="AD102" s="247">
        <v>10</v>
      </c>
      <c r="AE102" s="276">
        <v>8</v>
      </c>
      <c r="AG102" s="247">
        <f>RANKS_CSV!A99</f>
        <v>4</v>
      </c>
      <c r="AI102" s="264">
        <f t="array" ref="AI102">MEDIAN(E102:J102)</f>
        <v>13</v>
      </c>
      <c r="AJ102" s="260">
        <f t="array" ref="AJ102">MEDIAN(L102:S102)</f>
        <v>9.5</v>
      </c>
      <c r="AK102" s="260">
        <f t="array" ref="AK102">MEDIAN(T102:U102,X102,AA102,AB102)</f>
        <v>10</v>
      </c>
      <c r="AL102" s="260">
        <f t="array" ref="AL102">MEDIAN(V102,Y102,Z102,AC102:AE102)</f>
        <v>8.5</v>
      </c>
      <c r="AM102" s="260" t="s">
        <v>567</v>
      </c>
      <c r="AN102" s="281" t="s">
        <v>567</v>
      </c>
      <c r="AU102" s="264">
        <v>93.274237685035501</v>
      </c>
      <c r="AV102" s="260">
        <v>26.398707315749323</v>
      </c>
      <c r="AW102" s="260">
        <v>0.38628860801639803</v>
      </c>
      <c r="AX102" s="260">
        <v>15.236981561836716</v>
      </c>
      <c r="AY102" s="260">
        <v>70.95078617721029</v>
      </c>
      <c r="AZ102" s="260">
        <v>167.52770245413708</v>
      </c>
      <c r="BA102" s="260">
        <v>304.96773039261717</v>
      </c>
      <c r="BB102" s="276">
        <v>3</v>
      </c>
      <c r="BC102" s="264">
        <v>20.230238393206648</v>
      </c>
      <c r="BD102" s="260">
        <v>12.126814213925977</v>
      </c>
      <c r="BE102" s="260">
        <v>2.0534728819583767</v>
      </c>
      <c r="BF102" s="260">
        <v>16.044133322690751</v>
      </c>
      <c r="BG102" s="260">
        <v>58.300129024248747</v>
      </c>
      <c r="BH102" s="260">
        <v>118.71670793634758</v>
      </c>
      <c r="BI102" s="260">
        <v>75.773740975318603</v>
      </c>
      <c r="BJ102" s="269">
        <v>3</v>
      </c>
      <c r="BK102" s="264">
        <v>38.141382939749221</v>
      </c>
      <c r="BL102" s="260">
        <v>16.206859007383766</v>
      </c>
      <c r="BM102" s="260">
        <v>0.16260814909501017</v>
      </c>
      <c r="BN102" s="260">
        <v>15.907415116213087</v>
      </c>
      <c r="BO102" s="260">
        <v>49.098604523271611</v>
      </c>
      <c r="BP102" s="260">
        <v>131.65222156190498</v>
      </c>
      <c r="BQ102" s="260">
        <v>72.505618709670969</v>
      </c>
      <c r="BR102" s="269">
        <v>3</v>
      </c>
      <c r="BS102" s="264">
        <v>38.013602498879834</v>
      </c>
      <c r="BT102" s="260">
        <v>17.561880030820845</v>
      </c>
      <c r="BU102" s="260">
        <v>1.6357014523116109</v>
      </c>
      <c r="BV102" s="260">
        <v>16.369064042984814</v>
      </c>
      <c r="BW102" s="260">
        <v>49.816593784190957</v>
      </c>
      <c r="BX102" s="260">
        <v>136.14388690965609</v>
      </c>
      <c r="BY102" s="260">
        <v>64.442903084893146</v>
      </c>
      <c r="BZ102" s="276">
        <v>3</v>
      </c>
      <c r="CA102" s="175"/>
      <c r="CH102" s="152"/>
      <c r="CI102" s="152"/>
      <c r="CJ102" s="154"/>
      <c r="CK102" s="152"/>
      <c r="CL102" s="152"/>
      <c r="CM102" s="152"/>
      <c r="DH102" s="179">
        <v>-2.1841858083989507</v>
      </c>
      <c r="DI102" s="179">
        <v>-3.7304559356955371</v>
      </c>
      <c r="DO102" s="151"/>
      <c r="DQ102" s="153">
        <f t="shared" si="46"/>
        <v>8</v>
      </c>
      <c r="EH102" s="153">
        <f t="shared" si="44"/>
        <v>7.0574606916010492</v>
      </c>
      <c r="EI102" s="153">
        <f t="shared" si="45"/>
        <v>1.204997564304463</v>
      </c>
    </row>
    <row r="103" spans="1:139" ht="18" customHeight="1" thickTop="1" thickBot="1">
      <c r="A103" s="242" t="s">
        <v>103</v>
      </c>
      <c r="B103" s="236" t="s">
        <v>33</v>
      </c>
      <c r="C103" s="237">
        <v>42450</v>
      </c>
      <c r="D103" s="238">
        <v>31</v>
      </c>
      <c r="E103" s="253">
        <v>17</v>
      </c>
      <c r="F103" s="247">
        <v>12</v>
      </c>
      <c r="G103" s="247">
        <v>9</v>
      </c>
      <c r="H103" s="247">
        <v>13</v>
      </c>
      <c r="I103" s="247">
        <v>14</v>
      </c>
      <c r="J103" s="247">
        <v>7</v>
      </c>
      <c r="K103" s="247">
        <v>1</v>
      </c>
      <c r="L103" s="247">
        <v>15</v>
      </c>
      <c r="M103" s="247">
        <v>18</v>
      </c>
      <c r="N103" s="247">
        <v>16</v>
      </c>
      <c r="O103" s="247">
        <v>18</v>
      </c>
      <c r="P103" s="247">
        <v>11</v>
      </c>
      <c r="Q103" s="247">
        <v>15</v>
      </c>
      <c r="R103" s="247">
        <v>5</v>
      </c>
      <c r="S103" s="247">
        <v>11</v>
      </c>
      <c r="T103" s="247">
        <v>10</v>
      </c>
      <c r="U103" s="247">
        <v>18</v>
      </c>
      <c r="V103" s="247">
        <v>14</v>
      </c>
      <c r="W103" s="247">
        <v>11</v>
      </c>
      <c r="X103" s="247">
        <v>10</v>
      </c>
      <c r="Y103" s="247">
        <v>15</v>
      </c>
      <c r="Z103" s="247">
        <v>12</v>
      </c>
      <c r="AA103" s="247">
        <v>11</v>
      </c>
      <c r="AB103" s="247">
        <v>13</v>
      </c>
      <c r="AC103" s="247">
        <v>17</v>
      </c>
      <c r="AD103" s="247">
        <v>15</v>
      </c>
      <c r="AE103" s="276">
        <v>16</v>
      </c>
      <c r="AG103" s="247">
        <f>RANKS_CSV!A100</f>
        <v>7</v>
      </c>
      <c r="AI103" s="264">
        <f t="array" ref="AI103">MEDIAN(E103:J103)</f>
        <v>12.5</v>
      </c>
      <c r="AJ103" s="260">
        <f t="array" ref="AJ103">MEDIAN(L103:S103)</f>
        <v>15</v>
      </c>
      <c r="AK103" s="260">
        <f t="array" ref="AK103">MEDIAN(T103:U103,X103,AA103,AB103)</f>
        <v>11</v>
      </c>
      <c r="AL103" s="260">
        <f t="array" ref="AL103">MEDIAN(V103,Y103,Z103,AC103:AE103)</f>
        <v>15</v>
      </c>
      <c r="AM103" s="260" t="s">
        <v>567</v>
      </c>
      <c r="AN103" s="281" t="s">
        <v>567</v>
      </c>
      <c r="AU103" s="264">
        <v>403.8497489755805</v>
      </c>
      <c r="AV103" s="260">
        <v>243.0797364154447</v>
      </c>
      <c r="AW103" s="260">
        <v>123.17283551686209</v>
      </c>
      <c r="AX103" s="260">
        <v>44.129046279832721</v>
      </c>
      <c r="AY103" s="260">
        <v>5.9483687043565974</v>
      </c>
      <c r="AZ103" s="260">
        <v>8.6308027904337177</v>
      </c>
      <c r="BA103" s="260">
        <v>52.176348538064076</v>
      </c>
      <c r="BB103" s="276">
        <v>5</v>
      </c>
      <c r="BC103" s="264">
        <v>157.47623187109332</v>
      </c>
      <c r="BD103" s="260">
        <v>170.96355006422161</v>
      </c>
      <c r="BE103" s="260">
        <v>110.64853635086396</v>
      </c>
      <c r="BF103" s="260">
        <v>47.399160433242059</v>
      </c>
      <c r="BG103" s="260">
        <v>9.6180719050052463</v>
      </c>
      <c r="BH103" s="260">
        <v>0.30075158928357765</v>
      </c>
      <c r="BI103" s="260">
        <v>3.4017849138286618</v>
      </c>
      <c r="BJ103" s="269">
        <v>6</v>
      </c>
      <c r="BK103" s="264">
        <v>144.14530585502629</v>
      </c>
      <c r="BL103" s="260">
        <v>194.66234400758927</v>
      </c>
      <c r="BM103" s="260">
        <v>101.59444206934299</v>
      </c>
      <c r="BN103" s="260">
        <v>44.637507380201534</v>
      </c>
      <c r="BO103" s="260">
        <v>15.957019382433327</v>
      </c>
      <c r="BP103" s="260">
        <v>1.7190956525058205</v>
      </c>
      <c r="BQ103" s="260">
        <v>5.7811694835197676</v>
      </c>
      <c r="BR103" s="269">
        <v>6</v>
      </c>
      <c r="BS103" s="264">
        <v>136.17225706488949</v>
      </c>
      <c r="BT103" s="260">
        <v>193.94344471401254</v>
      </c>
      <c r="BU103" s="260">
        <v>95.075892870307825</v>
      </c>
      <c r="BV103" s="260">
        <v>46.299525482840046</v>
      </c>
      <c r="BW103" s="260">
        <v>19.248430014206289</v>
      </c>
      <c r="BX103" s="260">
        <v>1.918435568203642</v>
      </c>
      <c r="BY103" s="260">
        <v>11.75167275351196</v>
      </c>
      <c r="BZ103" s="276">
        <v>6</v>
      </c>
      <c r="CA103" s="175"/>
      <c r="DH103" s="179">
        <v>7.0574606916010492</v>
      </c>
      <c r="DI103" s="179">
        <v>1.204997564304463</v>
      </c>
      <c r="DO103" s="151"/>
      <c r="DQ103" s="153">
        <f t="shared" si="46"/>
        <v>12.5</v>
      </c>
      <c r="EH103" s="153" t="str">
        <f t="shared" si="44"/>
        <v/>
      </c>
      <c r="EI103" s="153" t="str">
        <f t="shared" si="45"/>
        <v/>
      </c>
    </row>
    <row r="104" spans="1:139" ht="18" customHeight="1" thickTop="1" thickBot="1">
      <c r="A104" s="242" t="s">
        <v>104</v>
      </c>
      <c r="B104" s="239" t="s">
        <v>33</v>
      </c>
      <c r="C104" s="240">
        <v>42331</v>
      </c>
      <c r="D104" s="241">
        <v>31</v>
      </c>
      <c r="E104" s="254">
        <v>15</v>
      </c>
      <c r="F104" s="248">
        <v>8</v>
      </c>
      <c r="G104" s="248">
        <v>7</v>
      </c>
      <c r="H104" s="248">
        <v>14</v>
      </c>
      <c r="I104" s="248">
        <v>9</v>
      </c>
      <c r="J104" s="248">
        <v>8</v>
      </c>
      <c r="K104" s="248">
        <v>1</v>
      </c>
      <c r="L104" s="248">
        <v>10</v>
      </c>
      <c r="M104" s="248">
        <v>7</v>
      </c>
      <c r="N104" s="248">
        <v>6</v>
      </c>
      <c r="O104" s="248">
        <v>10</v>
      </c>
      <c r="P104" s="248">
        <v>9</v>
      </c>
      <c r="Q104" s="248">
        <v>10</v>
      </c>
      <c r="R104" s="248">
        <v>10</v>
      </c>
      <c r="S104" s="248">
        <v>9</v>
      </c>
      <c r="T104" s="248">
        <v>8</v>
      </c>
      <c r="U104" s="248">
        <v>6</v>
      </c>
      <c r="V104" s="248">
        <v>10</v>
      </c>
      <c r="W104" s="248">
        <v>5</v>
      </c>
      <c r="X104" s="248">
        <v>2</v>
      </c>
      <c r="Y104" s="248">
        <v>9</v>
      </c>
      <c r="Z104" s="248">
        <v>8</v>
      </c>
      <c r="AA104" s="248">
        <v>5</v>
      </c>
      <c r="AB104" s="248">
        <v>5</v>
      </c>
      <c r="AC104" s="248">
        <v>8</v>
      </c>
      <c r="AD104" s="248">
        <v>7</v>
      </c>
      <c r="AE104" s="277">
        <v>9</v>
      </c>
      <c r="AG104" s="247">
        <f>RANKS_CSV!A101</f>
        <v>1</v>
      </c>
      <c r="AI104" s="264">
        <f t="array" ref="AI104">MEDIAN(E104:J104)</f>
        <v>8.5</v>
      </c>
      <c r="AJ104" s="260">
        <f t="array" ref="AJ104">MEDIAN(L104:S104)</f>
        <v>9.5</v>
      </c>
      <c r="AK104" s="260">
        <f t="array" ref="AK104">MEDIAN(T104:U104,X104,AA104,AB104)</f>
        <v>5</v>
      </c>
      <c r="AL104" s="260">
        <f t="array" ref="AL104">MEDIAN(V104,Y104,Z104,AC104:AE104)</f>
        <v>8.5</v>
      </c>
      <c r="AM104" s="260" t="s">
        <v>567</v>
      </c>
      <c r="AN104" s="281" t="s">
        <v>567</v>
      </c>
      <c r="AU104" s="264">
        <v>140.90794182656387</v>
      </c>
      <c r="AV104" s="260">
        <v>61.089489430079453</v>
      </c>
      <c r="AW104" s="260">
        <v>22.134148695148255</v>
      </c>
      <c r="AX104" s="260">
        <v>24.041919621770301</v>
      </c>
      <c r="AY104" s="260">
        <v>66.812802209945588</v>
      </c>
      <c r="AZ104" s="260">
        <v>150.44679645967412</v>
      </c>
      <c r="BA104" s="260">
        <v>274.94390237095593</v>
      </c>
      <c r="BB104" s="276">
        <v>3</v>
      </c>
      <c r="BC104" s="264">
        <v>4.7125863073378698</v>
      </c>
      <c r="BD104" s="260">
        <v>13.745922758198276</v>
      </c>
      <c r="BE104" s="260">
        <v>9.7886047205718008</v>
      </c>
      <c r="BF104" s="260">
        <v>17.513755100903314</v>
      </c>
      <c r="BG104" s="260">
        <v>56.548394719505701</v>
      </c>
      <c r="BH104" s="260">
        <v>117.49643438816568</v>
      </c>
      <c r="BI104" s="260">
        <v>77.372756444935803</v>
      </c>
      <c r="BJ104" s="269">
        <v>1</v>
      </c>
      <c r="BK104" s="264">
        <v>3.4001477689182802</v>
      </c>
      <c r="BL104" s="260">
        <v>21.568568811058654</v>
      </c>
      <c r="BM104" s="260">
        <v>20.661264601150915</v>
      </c>
      <c r="BN104" s="260">
        <v>21.20542384767246</v>
      </c>
      <c r="BO104" s="260">
        <v>43.715238083100544</v>
      </c>
      <c r="BP104" s="260">
        <v>140.64744227207521</v>
      </c>
      <c r="BQ104" s="260">
        <v>89.855017386789655</v>
      </c>
      <c r="BR104" s="269">
        <v>1</v>
      </c>
      <c r="BS104" s="264">
        <v>2.9242835790068544</v>
      </c>
      <c r="BT104" s="260">
        <v>19.24657941207882</v>
      </c>
      <c r="BU104" s="260">
        <v>29.939759993577976</v>
      </c>
      <c r="BV104" s="260">
        <v>18.32498218581495</v>
      </c>
      <c r="BW104" s="260">
        <v>39.115698693655077</v>
      </c>
      <c r="BX104" s="260">
        <v>143.49831406033678</v>
      </c>
      <c r="BY104" s="260">
        <v>90.350390607978753</v>
      </c>
      <c r="BZ104" s="276">
        <v>1</v>
      </c>
      <c r="CA104" s="175"/>
      <c r="DH104" s="179">
        <v>-3.5305860446194228</v>
      </c>
      <c r="DI104" s="179">
        <v>0.60332440419947497</v>
      </c>
      <c r="DO104" s="151"/>
      <c r="DQ104" s="153">
        <f t="shared" si="46"/>
        <v>9.5</v>
      </c>
      <c r="EH104" s="153" t="str">
        <f t="shared" si="44"/>
        <v/>
      </c>
      <c r="EI104" s="153" t="str">
        <f t="shared" si="45"/>
        <v/>
      </c>
    </row>
    <row r="105" spans="1:139" ht="18" customHeight="1" thickTop="1" thickBot="1">
      <c r="A105" s="242" t="s">
        <v>231</v>
      </c>
      <c r="B105" s="236" t="s">
        <v>33</v>
      </c>
      <c r="C105" s="237">
        <v>42485</v>
      </c>
      <c r="D105" s="238">
        <v>31</v>
      </c>
      <c r="E105" s="253">
        <v>13</v>
      </c>
      <c r="F105" s="247">
        <v>7</v>
      </c>
      <c r="G105" s="247">
        <v>7</v>
      </c>
      <c r="H105" s="247">
        <v>15</v>
      </c>
      <c r="I105" s="247">
        <v>14</v>
      </c>
      <c r="J105" s="247">
        <v>3</v>
      </c>
      <c r="K105" s="247">
        <v>1</v>
      </c>
      <c r="L105" s="247">
        <v>9</v>
      </c>
      <c r="M105" s="247">
        <v>9</v>
      </c>
      <c r="N105" s="247">
        <v>9</v>
      </c>
      <c r="O105" s="247">
        <v>6</v>
      </c>
      <c r="P105" s="247">
        <v>11</v>
      </c>
      <c r="Q105" s="247">
        <v>10</v>
      </c>
      <c r="R105" s="247">
        <v>16</v>
      </c>
      <c r="S105" s="247">
        <v>14</v>
      </c>
      <c r="T105" s="247">
        <v>4</v>
      </c>
      <c r="U105" s="247">
        <v>8</v>
      </c>
      <c r="V105" s="247">
        <v>9</v>
      </c>
      <c r="W105" s="247">
        <v>1</v>
      </c>
      <c r="X105" s="247">
        <v>5</v>
      </c>
      <c r="Y105" s="247">
        <v>6</v>
      </c>
      <c r="Z105" s="247">
        <v>3</v>
      </c>
      <c r="AA105" s="247">
        <v>3</v>
      </c>
      <c r="AB105" s="247">
        <v>5</v>
      </c>
      <c r="AC105" s="247">
        <v>6</v>
      </c>
      <c r="AD105" s="247">
        <v>8</v>
      </c>
      <c r="AE105" s="276">
        <v>10</v>
      </c>
      <c r="AG105" s="247">
        <f>RANKS_CSV!A102</f>
        <v>1</v>
      </c>
      <c r="AI105" s="264">
        <f t="array" ref="AI105">MEDIAN(E105:J105)</f>
        <v>10</v>
      </c>
      <c r="AJ105" s="260">
        <f t="array" ref="AJ105">MEDIAN(L105:S105)</f>
        <v>9.5</v>
      </c>
      <c r="AK105" s="260">
        <f t="array" ref="AK105">MEDIAN(T105:U105,X105,AA105,AB105)</f>
        <v>5</v>
      </c>
      <c r="AL105" s="260">
        <f t="array" ref="AL105">MEDIAN(V105,Y105,Z105,AC105:AE105)</f>
        <v>7</v>
      </c>
      <c r="AM105" s="260" t="s">
        <v>567</v>
      </c>
      <c r="AN105" s="281" t="s">
        <v>567</v>
      </c>
      <c r="AU105" s="264">
        <v>162.88647673082627</v>
      </c>
      <c r="AV105" s="260">
        <v>74.201142966639168</v>
      </c>
      <c r="AW105" s="260">
        <v>26.378920864005298</v>
      </c>
      <c r="AX105" s="260">
        <v>19.419810422924662</v>
      </c>
      <c r="AY105" s="260">
        <v>53.323811643397285</v>
      </c>
      <c r="AZ105" s="260">
        <v>128.09092452542313</v>
      </c>
      <c r="BA105" s="260">
        <v>243.72114906900228</v>
      </c>
      <c r="BB105" s="276">
        <v>4</v>
      </c>
      <c r="BC105" s="264">
        <v>9.9559743884099259</v>
      </c>
      <c r="BD105" s="260">
        <v>21.16054683487986</v>
      </c>
      <c r="BE105" s="260">
        <v>12.580548130432655</v>
      </c>
      <c r="BF105" s="260">
        <v>13.052516734664408</v>
      </c>
      <c r="BG105" s="260">
        <v>44.601885847545638</v>
      </c>
      <c r="BH105" s="260">
        <v>99.059428296791879</v>
      </c>
      <c r="BI105" s="260">
        <v>63.250929439484906</v>
      </c>
      <c r="BJ105" s="269">
        <v>1</v>
      </c>
      <c r="BK105" s="264">
        <v>5.5538126868255944</v>
      </c>
      <c r="BL105" s="260">
        <v>30.845582220868973</v>
      </c>
      <c r="BM105" s="260">
        <v>22.905248316203494</v>
      </c>
      <c r="BN105" s="260">
        <v>16.53545677797246</v>
      </c>
      <c r="BO105" s="260">
        <v>33.182332626262422</v>
      </c>
      <c r="BP105" s="260">
        <v>121.23311230889372</v>
      </c>
      <c r="BQ105" s="260">
        <v>76.406415878504845</v>
      </c>
      <c r="BR105" s="269">
        <v>1</v>
      </c>
      <c r="BS105" s="264">
        <v>4.3439370989613995</v>
      </c>
      <c r="BT105" s="260">
        <v>28.296054507632203</v>
      </c>
      <c r="BU105" s="260">
        <v>31.512288828667955</v>
      </c>
      <c r="BV105" s="260">
        <v>13.735594844818566</v>
      </c>
      <c r="BW105" s="260">
        <v>28.772808268435774</v>
      </c>
      <c r="BX105" s="260">
        <v>123.66883682796292</v>
      </c>
      <c r="BY105" s="260">
        <v>78.288904870353605</v>
      </c>
      <c r="BZ105" s="276">
        <v>1</v>
      </c>
      <c r="CA105" s="175"/>
      <c r="DH105" s="179">
        <v>-2.6823412217847773</v>
      </c>
      <c r="DI105" s="179">
        <v>1.1035415341207357</v>
      </c>
      <c r="DO105" s="151"/>
      <c r="DQ105" s="153">
        <f t="shared" si="46"/>
        <v>8.75</v>
      </c>
      <c r="EH105" s="153" t="str">
        <f t="shared" si="44"/>
        <v/>
      </c>
      <c r="EI105" s="153" t="str">
        <f t="shared" si="45"/>
        <v/>
      </c>
    </row>
    <row r="106" spans="1:139" ht="18" customHeight="1" thickTop="1" thickBot="1">
      <c r="A106" s="242" t="s">
        <v>105</v>
      </c>
      <c r="B106" s="236" t="s">
        <v>33</v>
      </c>
      <c r="C106" s="237">
        <v>42382</v>
      </c>
      <c r="D106" s="238">
        <v>31</v>
      </c>
      <c r="E106" s="253">
        <v>14</v>
      </c>
      <c r="F106" s="247">
        <v>12</v>
      </c>
      <c r="G106" s="247">
        <v>11</v>
      </c>
      <c r="H106" s="247">
        <v>16</v>
      </c>
      <c r="I106" s="247">
        <v>14</v>
      </c>
      <c r="J106" s="247">
        <v>12</v>
      </c>
      <c r="K106" s="247">
        <v>1</v>
      </c>
      <c r="L106" s="247">
        <v>8</v>
      </c>
      <c r="M106" s="247">
        <v>18</v>
      </c>
      <c r="N106" s="247">
        <v>8</v>
      </c>
      <c r="O106" s="247">
        <v>17</v>
      </c>
      <c r="P106" s="247">
        <v>11</v>
      </c>
      <c r="Q106" s="247">
        <v>14</v>
      </c>
      <c r="R106" s="247">
        <v>10</v>
      </c>
      <c r="S106" s="247">
        <v>15</v>
      </c>
      <c r="T106" s="247">
        <v>18</v>
      </c>
      <c r="U106" s="247">
        <v>10</v>
      </c>
      <c r="V106" s="247">
        <v>7</v>
      </c>
      <c r="W106" s="247">
        <v>7</v>
      </c>
      <c r="X106" s="247">
        <v>8</v>
      </c>
      <c r="Y106" s="247">
        <v>10</v>
      </c>
      <c r="Z106" s="247">
        <v>14</v>
      </c>
      <c r="AA106" s="247">
        <v>11</v>
      </c>
      <c r="AB106" s="247">
        <v>17</v>
      </c>
      <c r="AC106" s="247">
        <v>10</v>
      </c>
      <c r="AD106" s="247">
        <v>11</v>
      </c>
      <c r="AE106" s="276">
        <v>12</v>
      </c>
      <c r="AG106" s="247">
        <f>RANKS_CSV!A103</f>
        <v>5</v>
      </c>
      <c r="AI106" s="264">
        <f t="array" ref="AI106">MEDIAN(E106:J106)</f>
        <v>13</v>
      </c>
      <c r="AJ106" s="260">
        <f t="array" ref="AJ106">MEDIAN(L106:S106)</f>
        <v>12.5</v>
      </c>
      <c r="AK106" s="260">
        <f t="array" ref="AK106">MEDIAN(T106:U106,X106,AA106,AB106)</f>
        <v>11</v>
      </c>
      <c r="AL106" s="260">
        <f t="array" ref="AL106">MEDIAN(V106,Y106,Z106,AC106:AE106)</f>
        <v>10.5</v>
      </c>
      <c r="AM106" s="260" t="s">
        <v>567</v>
      </c>
      <c r="AN106" s="281" t="s">
        <v>567</v>
      </c>
      <c r="AU106" s="264">
        <v>165.16918139895776</v>
      </c>
      <c r="AV106" s="260">
        <v>71.534245571917879</v>
      </c>
      <c r="AW106" s="260">
        <v>18.762421406431219</v>
      </c>
      <c r="AX106" s="260">
        <v>6.8537089024978117</v>
      </c>
      <c r="AY106" s="260">
        <v>35.808108060117647</v>
      </c>
      <c r="AZ106" s="260">
        <v>105.62561887929073</v>
      </c>
      <c r="BA106" s="260">
        <v>216.30624136001705</v>
      </c>
      <c r="BB106" s="276">
        <v>4</v>
      </c>
      <c r="BC106" s="264">
        <v>60.007253393241136</v>
      </c>
      <c r="BD106" s="260">
        <v>51.82418054532581</v>
      </c>
      <c r="BE106" s="260">
        <v>21.691875081244696</v>
      </c>
      <c r="BF106" s="260">
        <v>11.74092620029567</v>
      </c>
      <c r="BG106" s="260">
        <v>27.748553531633327</v>
      </c>
      <c r="BH106" s="260">
        <v>63.826415188731559</v>
      </c>
      <c r="BI106" s="260">
        <v>35.55846188776475</v>
      </c>
      <c r="BJ106" s="269">
        <v>4</v>
      </c>
      <c r="BK106" s="264">
        <v>75.580420980060708</v>
      </c>
      <c r="BL106" s="260">
        <v>61.038467100527733</v>
      </c>
      <c r="BM106" s="260">
        <v>11.706942920273839</v>
      </c>
      <c r="BN106" s="260">
        <v>9.0117565623687188</v>
      </c>
      <c r="BO106" s="260">
        <v>25.517367579815698</v>
      </c>
      <c r="BP106" s="260">
        <v>68.284378653790029</v>
      </c>
      <c r="BQ106" s="260">
        <v>27.309846663809793</v>
      </c>
      <c r="BR106" s="269">
        <v>4</v>
      </c>
      <c r="BS106" s="264">
        <v>72.893992675812925</v>
      </c>
      <c r="BT106" s="260">
        <v>63.295065222354374</v>
      </c>
      <c r="BU106" s="260">
        <v>6.9819698457209336</v>
      </c>
      <c r="BV106" s="260">
        <v>11.359382674950778</v>
      </c>
      <c r="BW106" s="260">
        <v>29.465459261654722</v>
      </c>
      <c r="BX106" s="260">
        <v>72.01453198022088</v>
      </c>
      <c r="BY106" s="260">
        <v>20.331057526591021</v>
      </c>
      <c r="BZ106" s="276">
        <v>3</v>
      </c>
      <c r="CA106" s="175"/>
      <c r="DH106" s="179">
        <v>1.6029861601049866</v>
      </c>
      <c r="DI106" s="179">
        <v>-3.9319745459317583</v>
      </c>
      <c r="DO106" s="151"/>
      <c r="DQ106" s="153">
        <f t="shared" si="46"/>
        <v>11.5</v>
      </c>
      <c r="EH106" s="153" t="str">
        <f t="shared" si="44"/>
        <v/>
      </c>
      <c r="EI106" s="153" t="str">
        <f t="shared" si="45"/>
        <v/>
      </c>
    </row>
    <row r="107" spans="1:139" ht="18" customHeight="1" thickTop="1" thickBot="1">
      <c r="A107" s="242" t="s">
        <v>106</v>
      </c>
      <c r="B107" s="236" t="s">
        <v>33</v>
      </c>
      <c r="C107" s="237">
        <v>42497</v>
      </c>
      <c r="D107" s="238">
        <v>31</v>
      </c>
      <c r="E107" s="253">
        <v>7</v>
      </c>
      <c r="F107" s="247">
        <v>7</v>
      </c>
      <c r="G107" s="247">
        <v>9</v>
      </c>
      <c r="H107" s="247">
        <v>7</v>
      </c>
      <c r="I107" s="247">
        <v>13</v>
      </c>
      <c r="J107" s="247">
        <v>14</v>
      </c>
      <c r="K107" s="247">
        <v>4</v>
      </c>
      <c r="L107" s="247">
        <v>6</v>
      </c>
      <c r="M107" s="247">
        <v>10</v>
      </c>
      <c r="N107" s="247">
        <v>10</v>
      </c>
      <c r="O107" s="247">
        <v>8</v>
      </c>
      <c r="P107" s="247">
        <v>20</v>
      </c>
      <c r="Q107" s="247">
        <v>5</v>
      </c>
      <c r="R107" s="247">
        <v>1</v>
      </c>
      <c r="S107" s="247">
        <v>5</v>
      </c>
      <c r="T107" s="247">
        <v>5</v>
      </c>
      <c r="U107" s="247">
        <v>8</v>
      </c>
      <c r="V107" s="247">
        <v>7</v>
      </c>
      <c r="W107" s="247">
        <v>6</v>
      </c>
      <c r="X107" s="247">
        <v>8</v>
      </c>
      <c r="Y107" s="247">
        <v>11</v>
      </c>
      <c r="Z107" s="247">
        <v>11</v>
      </c>
      <c r="AA107" s="247">
        <v>5</v>
      </c>
      <c r="AB107" s="247">
        <v>4</v>
      </c>
      <c r="AC107" s="247">
        <v>5</v>
      </c>
      <c r="AD107" s="247">
        <v>7</v>
      </c>
      <c r="AE107" s="276">
        <v>6</v>
      </c>
      <c r="AG107" s="247">
        <f>RANKS_CSV!A104</f>
        <v>1</v>
      </c>
      <c r="AI107" s="264">
        <f t="array" ref="AI107">MEDIAN(E107:J107)</f>
        <v>8</v>
      </c>
      <c r="AJ107" s="260">
        <f t="array" ref="AJ107">MEDIAN(L107:S107)</f>
        <v>7</v>
      </c>
      <c r="AK107" s="260">
        <f t="array" ref="AK107">MEDIAN(T107:U107,X107,AA107,AB107)</f>
        <v>5</v>
      </c>
      <c r="AL107" s="260">
        <f t="array" ref="AL107">MEDIAN(V107,Y107,Z107,AC107:AE107)</f>
        <v>7</v>
      </c>
      <c r="AM107" s="260" t="s">
        <v>567</v>
      </c>
      <c r="AN107" s="281" t="s">
        <v>567</v>
      </c>
      <c r="AU107" s="264">
        <v>116.84401627693268</v>
      </c>
      <c r="AV107" s="260">
        <v>54.950996687558899</v>
      </c>
      <c r="AW107" s="260">
        <v>33.921088759738375</v>
      </c>
      <c r="AX107" s="260">
        <v>53.754292493471084</v>
      </c>
      <c r="AY107" s="260">
        <v>114.45060788875706</v>
      </c>
      <c r="AZ107" s="260">
        <v>216.01003494559623</v>
      </c>
      <c r="BA107" s="260">
        <v>358.43257366398876</v>
      </c>
      <c r="BB107" s="276">
        <v>3</v>
      </c>
      <c r="BC107" s="264">
        <v>2.1591876033941895</v>
      </c>
      <c r="BD107" s="260">
        <v>11.247480838220836</v>
      </c>
      <c r="BE107" s="260">
        <v>20.728619062194308</v>
      </c>
      <c r="BF107" s="260">
        <v>44.492129348133858</v>
      </c>
      <c r="BG107" s="260">
        <v>101.11075508384477</v>
      </c>
      <c r="BH107" s="260">
        <v>178.36381895556653</v>
      </c>
      <c r="BI107" s="260">
        <v>128.40933021800475</v>
      </c>
      <c r="BJ107" s="269">
        <v>1</v>
      </c>
      <c r="BK107" s="264">
        <v>2.4112115006769015</v>
      </c>
      <c r="BL107" s="260">
        <v>15.63094875395293</v>
      </c>
      <c r="BM107" s="260">
        <v>37.024840979942915</v>
      </c>
      <c r="BN107" s="260">
        <v>49.920888283924235</v>
      </c>
      <c r="BO107" s="260">
        <v>83.607695863316337</v>
      </c>
      <c r="BP107" s="260">
        <v>207.19505363789352</v>
      </c>
      <c r="BQ107" s="260">
        <v>144.2295884283869</v>
      </c>
      <c r="BR107" s="269">
        <v>1</v>
      </c>
      <c r="BS107" s="264">
        <v>3.6494022359000007</v>
      </c>
      <c r="BT107" s="260">
        <v>12.704632511654362</v>
      </c>
      <c r="BU107" s="260">
        <v>50.456268332954885</v>
      </c>
      <c r="BV107" s="260">
        <v>45.776682477229109</v>
      </c>
      <c r="BW107" s="260">
        <v>76.843752712344752</v>
      </c>
      <c r="BX107" s="260">
        <v>210.555923907996</v>
      </c>
      <c r="BY107" s="260">
        <v>143.9996168006964</v>
      </c>
      <c r="BZ107" s="276">
        <v>1</v>
      </c>
      <c r="CA107" s="175"/>
      <c r="DH107" s="179">
        <v>-6.0678109580052491</v>
      </c>
      <c r="DI107" s="179">
        <v>0.73872987401574763</v>
      </c>
      <c r="DO107" s="151"/>
      <c r="DQ107" s="153">
        <f t="shared" si="46"/>
        <v>11.25</v>
      </c>
      <c r="EH107" s="153" t="str">
        <f t="shared" si="44"/>
        <v/>
      </c>
      <c r="EI107" s="153" t="str">
        <f t="shared" si="45"/>
        <v/>
      </c>
    </row>
    <row r="108" spans="1:139" ht="18" customHeight="1" thickTop="1" thickBot="1">
      <c r="A108" s="242" t="s">
        <v>107</v>
      </c>
      <c r="B108" s="236" t="s">
        <v>33</v>
      </c>
      <c r="C108" s="237">
        <v>42450</v>
      </c>
      <c r="D108" s="238">
        <v>31</v>
      </c>
      <c r="E108" s="253">
        <v>18</v>
      </c>
      <c r="F108" s="247">
        <v>9</v>
      </c>
      <c r="G108" s="247">
        <v>7</v>
      </c>
      <c r="H108" s="247">
        <v>15</v>
      </c>
      <c r="I108" s="247">
        <v>13</v>
      </c>
      <c r="J108" s="247">
        <v>7</v>
      </c>
      <c r="K108" s="247">
        <v>2</v>
      </c>
      <c r="L108" s="247">
        <v>12</v>
      </c>
      <c r="M108" s="247">
        <v>7</v>
      </c>
      <c r="N108" s="247">
        <v>8</v>
      </c>
      <c r="O108" s="247">
        <v>8</v>
      </c>
      <c r="P108" s="247">
        <v>7</v>
      </c>
      <c r="Q108" s="247">
        <v>10</v>
      </c>
      <c r="R108" s="247">
        <v>6</v>
      </c>
      <c r="S108" s="247">
        <v>5</v>
      </c>
      <c r="T108" s="247">
        <v>3</v>
      </c>
      <c r="U108" s="247">
        <v>9</v>
      </c>
      <c r="V108" s="247">
        <v>7</v>
      </c>
      <c r="W108" s="247">
        <v>3</v>
      </c>
      <c r="X108" s="247">
        <v>3</v>
      </c>
      <c r="Y108" s="247">
        <v>8</v>
      </c>
      <c r="Z108" s="247">
        <v>4</v>
      </c>
      <c r="AA108" s="247">
        <v>2</v>
      </c>
      <c r="AB108" s="247">
        <v>1</v>
      </c>
      <c r="AC108" s="247">
        <v>11</v>
      </c>
      <c r="AD108" s="247">
        <v>6</v>
      </c>
      <c r="AE108" s="276">
        <v>9</v>
      </c>
      <c r="AG108" s="247">
        <f>RANKS_CSV!A105</f>
        <v>1</v>
      </c>
      <c r="AI108" s="264">
        <f t="array" ref="AI108">MEDIAN(E108:J108)</f>
        <v>11</v>
      </c>
      <c r="AJ108" s="260">
        <f t="array" ref="AJ108">MEDIAN(L108:S108)</f>
        <v>7.5</v>
      </c>
      <c r="AK108" s="260">
        <f t="array" ref="AK108">MEDIAN(T108:U108,X108,AA108,AB108)</f>
        <v>3</v>
      </c>
      <c r="AL108" s="260">
        <f t="array" ref="AL108">MEDIAN(V108,Y108,Z108,AC108:AE108)</f>
        <v>7.5</v>
      </c>
      <c r="AM108" s="260" t="s">
        <v>567</v>
      </c>
      <c r="AN108" s="281" t="s">
        <v>567</v>
      </c>
      <c r="AU108" s="264">
        <v>177.49675019214058</v>
      </c>
      <c r="AV108" s="260">
        <v>96.739961506786344</v>
      </c>
      <c r="AW108" s="260">
        <v>56.846284482985396</v>
      </c>
      <c r="AX108" s="260">
        <v>57.815719120737668</v>
      </c>
      <c r="AY108" s="260">
        <v>99.648265420043202</v>
      </c>
      <c r="AZ108" s="260">
        <v>182.34392338090197</v>
      </c>
      <c r="BA108" s="260">
        <v>305.90269300331397</v>
      </c>
      <c r="BB108" s="276">
        <v>3</v>
      </c>
      <c r="BC108" s="264">
        <v>13.33432353483102</v>
      </c>
      <c r="BD108" s="260">
        <v>32.04633576407187</v>
      </c>
      <c r="BE108" s="260">
        <v>36.302075233431985</v>
      </c>
      <c r="BF108" s="260">
        <v>46.183410967769404</v>
      </c>
      <c r="BG108" s="260">
        <v>89.638215071483472</v>
      </c>
      <c r="BH108" s="260">
        <v>156.66814136006505</v>
      </c>
      <c r="BI108" s="260">
        <v>114.64721754848979</v>
      </c>
      <c r="BJ108" s="269">
        <v>1</v>
      </c>
      <c r="BK108" s="264">
        <v>1.7412677533458247</v>
      </c>
      <c r="BL108" s="260">
        <v>40.758858302003979</v>
      </c>
      <c r="BM108" s="260">
        <v>56.292317031560621</v>
      </c>
      <c r="BN108" s="260">
        <v>52.648993867499549</v>
      </c>
      <c r="BO108" s="260">
        <v>73.101968711070057</v>
      </c>
      <c r="BP108" s="260">
        <v>187.59154848647128</v>
      </c>
      <c r="BQ108" s="260">
        <v>137.19099854295243</v>
      </c>
      <c r="BR108" s="269">
        <v>1</v>
      </c>
      <c r="BS108" s="264">
        <v>1.6770684556088029</v>
      </c>
      <c r="BT108" s="260">
        <v>36.149995759116699</v>
      </c>
      <c r="BU108" s="260">
        <v>71.443124304113724</v>
      </c>
      <c r="BV108" s="260">
        <v>47.4365982820337</v>
      </c>
      <c r="BW108" s="260">
        <v>64.737615797751488</v>
      </c>
      <c r="BX108" s="260">
        <v>189.69844524818194</v>
      </c>
      <c r="BY108" s="260">
        <v>142.25293160051473</v>
      </c>
      <c r="BZ108" s="276">
        <v>1</v>
      </c>
      <c r="CA108" s="175"/>
      <c r="DH108" s="179">
        <v>-5.1892765170603674</v>
      </c>
      <c r="DI108" s="179">
        <v>3.0940920839895023</v>
      </c>
      <c r="DO108" s="151"/>
      <c r="DQ108" s="153">
        <f t="shared" si="46"/>
        <v>8</v>
      </c>
      <c r="EH108" s="153" t="str">
        <f t="shared" si="44"/>
        <v/>
      </c>
      <c r="EI108" s="153" t="str">
        <f t="shared" si="45"/>
        <v/>
      </c>
    </row>
    <row r="109" spans="1:139" ht="18" customHeight="1" thickTop="1" thickBot="1">
      <c r="A109" s="242" t="s">
        <v>108</v>
      </c>
      <c r="B109" s="236" t="s">
        <v>33</v>
      </c>
      <c r="C109" s="237">
        <v>42354</v>
      </c>
      <c r="D109" s="238">
        <v>31</v>
      </c>
      <c r="E109" s="253">
        <v>7</v>
      </c>
      <c r="F109" s="247">
        <v>9</v>
      </c>
      <c r="G109" s="247">
        <v>10</v>
      </c>
      <c r="H109" s="247">
        <v>10</v>
      </c>
      <c r="I109" s="247">
        <v>14</v>
      </c>
      <c r="J109" s="247">
        <v>11</v>
      </c>
      <c r="K109" s="247">
        <v>2</v>
      </c>
      <c r="L109" s="247">
        <v>4</v>
      </c>
      <c r="M109" s="247">
        <v>14</v>
      </c>
      <c r="N109" s="247">
        <v>4</v>
      </c>
      <c r="O109" s="247">
        <v>7</v>
      </c>
      <c r="P109" s="247">
        <v>6</v>
      </c>
      <c r="Q109" s="247">
        <v>4</v>
      </c>
      <c r="R109" s="247">
        <v>7</v>
      </c>
      <c r="S109" s="247">
        <v>10</v>
      </c>
      <c r="T109" s="247">
        <v>10</v>
      </c>
      <c r="U109" s="247">
        <v>5</v>
      </c>
      <c r="V109" s="247">
        <v>2</v>
      </c>
      <c r="W109" s="247">
        <v>4</v>
      </c>
      <c r="X109" s="247">
        <v>10</v>
      </c>
      <c r="Y109" s="247">
        <v>2</v>
      </c>
      <c r="Z109" s="247">
        <v>4</v>
      </c>
      <c r="AA109" s="247">
        <v>10</v>
      </c>
      <c r="AB109" s="247">
        <v>7</v>
      </c>
      <c r="AC109" s="247">
        <v>2</v>
      </c>
      <c r="AD109" s="247">
        <v>8</v>
      </c>
      <c r="AE109" s="276">
        <v>4</v>
      </c>
      <c r="AG109" s="247">
        <f>RANKS_CSV!A106</f>
        <v>2</v>
      </c>
      <c r="AI109" s="264">
        <f t="array" ref="AI109">MEDIAN(E109:J109)</f>
        <v>10</v>
      </c>
      <c r="AJ109" s="260">
        <f t="array" ref="AJ109">MEDIAN(L109:S109)</f>
        <v>6.5</v>
      </c>
      <c r="AK109" s="260">
        <f t="array" ref="AK109">MEDIAN(T109:U109,X109,AA109,AB109)</f>
        <v>10</v>
      </c>
      <c r="AL109" s="260">
        <f t="array" ref="AL109">MEDIAN(V109,Y109,Z109,AC109:AE109)</f>
        <v>3</v>
      </c>
      <c r="AM109" s="260" t="s">
        <v>567</v>
      </c>
      <c r="AN109" s="281" t="s">
        <v>567</v>
      </c>
      <c r="AU109" s="264">
        <v>26.106206407930586</v>
      </c>
      <c r="AV109" s="260">
        <v>9.5732103698311803</v>
      </c>
      <c r="AW109" s="260">
        <v>33.903325993285016</v>
      </c>
      <c r="AX109" s="260">
        <v>99.096553278292092</v>
      </c>
      <c r="AY109" s="260">
        <v>205.15289222485239</v>
      </c>
      <c r="AZ109" s="260">
        <v>352.072342832966</v>
      </c>
      <c r="BA109" s="260">
        <v>539.85490510263287</v>
      </c>
      <c r="BB109" s="276">
        <v>2</v>
      </c>
      <c r="BC109" s="264">
        <v>25.058702699283476</v>
      </c>
      <c r="BD109" s="260">
        <v>12.930764412226935</v>
      </c>
      <c r="BE109" s="260">
        <v>36.74990157581486</v>
      </c>
      <c r="BF109" s="260">
        <v>94.490308221034269</v>
      </c>
      <c r="BG109" s="260">
        <v>183.82472550779954</v>
      </c>
      <c r="BH109" s="260">
        <v>287.03948276785815</v>
      </c>
      <c r="BI109" s="260">
        <v>217.52828754311389</v>
      </c>
      <c r="BJ109" s="269">
        <v>2</v>
      </c>
      <c r="BK109" s="264">
        <v>51.765632611691409</v>
      </c>
      <c r="BL109" s="260">
        <v>7.0456857511420337</v>
      </c>
      <c r="BM109" s="260">
        <v>46.032822868173575</v>
      </c>
      <c r="BN109" s="260">
        <v>97.99555110803577</v>
      </c>
      <c r="BO109" s="260">
        <v>163.21193315250648</v>
      </c>
      <c r="BP109" s="260">
        <v>312.4444336409594</v>
      </c>
      <c r="BQ109" s="260">
        <v>219.21645338113157</v>
      </c>
      <c r="BR109" s="269">
        <v>2</v>
      </c>
      <c r="BS109" s="264">
        <v>56.235260256665448</v>
      </c>
      <c r="BT109" s="260">
        <v>7.704229503538139</v>
      </c>
      <c r="BU109" s="260">
        <v>56.540679523471795</v>
      </c>
      <c r="BV109" s="260">
        <v>95.943089363830239</v>
      </c>
      <c r="BW109" s="260">
        <v>159.52523370288867</v>
      </c>
      <c r="BX109" s="260">
        <v>318.67799949941565</v>
      </c>
      <c r="BY109" s="260">
        <v>207.16196950501705</v>
      </c>
      <c r="BZ109" s="276">
        <v>2</v>
      </c>
      <c r="CA109" s="175"/>
      <c r="DH109" s="179">
        <v>-8.536565076115485</v>
      </c>
      <c r="DI109" s="179">
        <v>-4.4283292060367447</v>
      </c>
      <c r="DO109" s="151"/>
      <c r="DQ109" s="153">
        <f t="shared" si="46"/>
        <v>4.75</v>
      </c>
      <c r="EH109" s="153" t="str">
        <f t="shared" si="44"/>
        <v/>
      </c>
      <c r="EI109" s="153" t="str">
        <f t="shared" si="45"/>
        <v/>
      </c>
    </row>
    <row r="110" spans="1:139" ht="18" customHeight="1" thickTop="1" thickBot="1">
      <c r="A110" s="242" t="s">
        <v>109</v>
      </c>
      <c r="B110" s="236" t="s">
        <v>33</v>
      </c>
      <c r="C110" s="237">
        <v>42663</v>
      </c>
      <c r="D110" s="238">
        <v>30</v>
      </c>
      <c r="E110" s="253">
        <v>17</v>
      </c>
      <c r="F110" s="247">
        <v>6</v>
      </c>
      <c r="G110" s="247">
        <v>8</v>
      </c>
      <c r="H110" s="247">
        <v>17</v>
      </c>
      <c r="I110" s="247">
        <v>12</v>
      </c>
      <c r="J110" s="247">
        <v>6</v>
      </c>
      <c r="K110" s="247">
        <v>2</v>
      </c>
      <c r="L110" s="247">
        <v>1</v>
      </c>
      <c r="M110" s="247">
        <v>7</v>
      </c>
      <c r="N110" s="247">
        <v>1</v>
      </c>
      <c r="O110" s="247">
        <v>15</v>
      </c>
      <c r="P110" s="247">
        <v>7</v>
      </c>
      <c r="Q110" s="247">
        <v>2</v>
      </c>
      <c r="R110" s="247">
        <v>8</v>
      </c>
      <c r="S110" s="247">
        <v>6</v>
      </c>
      <c r="T110" s="247">
        <v>12</v>
      </c>
      <c r="U110" s="247">
        <v>5</v>
      </c>
      <c r="V110" s="247">
        <v>5</v>
      </c>
      <c r="W110" s="247">
        <v>2</v>
      </c>
      <c r="X110" s="247">
        <v>5</v>
      </c>
      <c r="Y110" s="247">
        <v>9</v>
      </c>
      <c r="Z110" s="247">
        <v>8</v>
      </c>
      <c r="AA110" s="247">
        <v>6</v>
      </c>
      <c r="AB110" s="247">
        <v>11</v>
      </c>
      <c r="AC110" s="247">
        <v>4</v>
      </c>
      <c r="AD110" s="247">
        <v>8</v>
      </c>
      <c r="AE110" s="276">
        <v>8</v>
      </c>
      <c r="AG110" s="247">
        <f>RANKS_CSV!A107</f>
        <v>2</v>
      </c>
      <c r="AI110" s="264">
        <f t="array" ref="AI110">MEDIAN(E110:J110)</f>
        <v>10</v>
      </c>
      <c r="AJ110" s="260">
        <f t="array" ref="AJ110">MEDIAN(L110:S110)</f>
        <v>6.5</v>
      </c>
      <c r="AK110" s="260">
        <f t="array" ref="AK110">MEDIAN(T110:U110,X110,AA110,AB110)</f>
        <v>6</v>
      </c>
      <c r="AL110" s="260">
        <f t="array" ref="AL110">MEDIAN(V110,Y110,Z110,AC110:AE110)</f>
        <v>8</v>
      </c>
      <c r="AM110" s="260" t="s">
        <v>567</v>
      </c>
      <c r="AN110" s="281" t="s">
        <v>567</v>
      </c>
      <c r="AU110" s="264">
        <v>109.75410867138299</v>
      </c>
      <c r="AV110" s="260">
        <v>49.198328231407849</v>
      </c>
      <c r="AW110" s="260">
        <v>29.505659452985931</v>
      </c>
      <c r="AX110" s="260">
        <v>50.676102336117246</v>
      </c>
      <c r="AY110" s="260">
        <v>112.70965688080182</v>
      </c>
      <c r="AZ110" s="260">
        <v>215.60632308703964</v>
      </c>
      <c r="BA110" s="260">
        <v>359.36610095483059</v>
      </c>
      <c r="BB110" s="276">
        <v>3</v>
      </c>
      <c r="BC110" s="264">
        <v>1.1362770300404916</v>
      </c>
      <c r="BD110" s="260">
        <v>8.6191183961647191</v>
      </c>
      <c r="BE110" s="260">
        <v>17.620402086225518</v>
      </c>
      <c r="BF110" s="260">
        <v>42.082335961900057</v>
      </c>
      <c r="BG110" s="260">
        <v>99.124853185929226</v>
      </c>
      <c r="BH110" s="260">
        <v>176.44126794678158</v>
      </c>
      <c r="BI110" s="260">
        <v>126.15436912579175</v>
      </c>
      <c r="BJ110" s="269">
        <v>1</v>
      </c>
      <c r="BK110" s="264">
        <v>3.2005408549520329</v>
      </c>
      <c r="BL110" s="260">
        <v>12.628011668667074</v>
      </c>
      <c r="BM110" s="260">
        <v>32.758231327380244</v>
      </c>
      <c r="BN110" s="260">
        <v>47.164403438635034</v>
      </c>
      <c r="BO110" s="260">
        <v>81.92969521162496</v>
      </c>
      <c r="BP110" s="260">
        <v>204.35465924219852</v>
      </c>
      <c r="BQ110" s="260">
        <v>140.52187205215441</v>
      </c>
      <c r="BR110" s="269">
        <v>1</v>
      </c>
      <c r="BS110" s="264">
        <v>4.4832445264952794</v>
      </c>
      <c r="BT110" s="260">
        <v>10.042062925622322</v>
      </c>
      <c r="BU110" s="260">
        <v>45.487058623246007</v>
      </c>
      <c r="BV110" s="260">
        <v>43.324604505259124</v>
      </c>
      <c r="BW110" s="260">
        <v>75.649020978360511</v>
      </c>
      <c r="BX110" s="260">
        <v>207.87282249307151</v>
      </c>
      <c r="BY110" s="260">
        <v>139.48491448298716</v>
      </c>
      <c r="BZ110" s="276">
        <v>1</v>
      </c>
      <c r="CA110" s="175"/>
      <c r="DH110" s="179">
        <v>-5.9592515761154861</v>
      </c>
      <c r="DI110" s="179">
        <v>0.33356429396325527</v>
      </c>
      <c r="DO110" s="151"/>
      <c r="DQ110" s="153">
        <f t="shared" si="46"/>
        <v>9.25</v>
      </c>
      <c r="EH110" s="153" t="str">
        <f t="shared" si="44"/>
        <v/>
      </c>
      <c r="EI110" s="153" t="str">
        <f t="shared" si="45"/>
        <v/>
      </c>
    </row>
    <row r="111" spans="1:139" ht="18" customHeight="1" thickTop="1" thickBot="1">
      <c r="A111" s="242" t="s">
        <v>110</v>
      </c>
      <c r="B111" s="236" t="s">
        <v>29</v>
      </c>
      <c r="C111" s="237">
        <v>42394</v>
      </c>
      <c r="D111" s="238">
        <v>31</v>
      </c>
      <c r="E111" s="253">
        <v>16</v>
      </c>
      <c r="F111" s="247">
        <v>5</v>
      </c>
      <c r="G111" s="247">
        <v>7</v>
      </c>
      <c r="H111" s="247">
        <v>16</v>
      </c>
      <c r="I111" s="247">
        <v>13</v>
      </c>
      <c r="J111" s="247">
        <v>6</v>
      </c>
      <c r="K111" s="247">
        <v>9</v>
      </c>
      <c r="L111" s="247">
        <v>11</v>
      </c>
      <c r="M111" s="247">
        <v>8</v>
      </c>
      <c r="N111" s="247">
        <v>9</v>
      </c>
      <c r="O111" s="247">
        <v>15</v>
      </c>
      <c r="P111" s="247">
        <v>5</v>
      </c>
      <c r="Q111" s="247">
        <v>8</v>
      </c>
      <c r="R111" s="247">
        <v>6</v>
      </c>
      <c r="S111" s="247">
        <v>4</v>
      </c>
      <c r="T111" s="247">
        <v>2</v>
      </c>
      <c r="U111" s="247">
        <v>11</v>
      </c>
      <c r="V111" s="247">
        <v>12</v>
      </c>
      <c r="W111" s="247">
        <v>4</v>
      </c>
      <c r="X111" s="247">
        <v>3</v>
      </c>
      <c r="Y111" s="247">
        <v>13</v>
      </c>
      <c r="Z111" s="247">
        <v>8</v>
      </c>
      <c r="AA111" s="247">
        <v>5</v>
      </c>
      <c r="AB111" s="247">
        <v>5</v>
      </c>
      <c r="AC111" s="247">
        <v>11</v>
      </c>
      <c r="AD111" s="247">
        <v>10</v>
      </c>
      <c r="AE111" s="276">
        <v>13</v>
      </c>
      <c r="AG111" s="247">
        <f>RANKS_CSV!A108</f>
        <v>1</v>
      </c>
      <c r="AI111" s="264">
        <f t="array" ref="AI111">MEDIAN(E111:J111)</f>
        <v>10</v>
      </c>
      <c r="AJ111" s="260">
        <f t="array" ref="AJ111">MEDIAN(L111:S111)</f>
        <v>8</v>
      </c>
      <c r="AK111" s="260">
        <f t="array" ref="AK111">MEDIAN(T111:U111,X111,AA111,AB111)</f>
        <v>5</v>
      </c>
      <c r="AL111" s="260">
        <f t="array" ref="AL111">MEDIAN(V111,Y111,Z111,AC111:AE111)</f>
        <v>11.5</v>
      </c>
      <c r="AM111" s="260" t="s">
        <v>567</v>
      </c>
      <c r="AN111" s="281" t="s">
        <v>567</v>
      </c>
      <c r="AU111" s="264">
        <v>219.29010112585314</v>
      </c>
      <c r="AV111" s="260">
        <v>113.98597766891876</v>
      </c>
      <c r="AW111" s="260">
        <v>49.54496587353767</v>
      </c>
      <c r="AX111" s="260">
        <v>25.967065739709806</v>
      </c>
      <c r="AY111" s="260">
        <v>43.25227726743519</v>
      </c>
      <c r="AZ111" s="260">
        <v>101.40060045671382</v>
      </c>
      <c r="BA111" s="260">
        <v>200.41203530754569</v>
      </c>
      <c r="BB111" s="276">
        <v>4</v>
      </c>
      <c r="BC111" s="264">
        <v>25.375719144074189</v>
      </c>
      <c r="BD111" s="260">
        <v>44.11893078165766</v>
      </c>
      <c r="BE111" s="260">
        <v>30.069908678061299</v>
      </c>
      <c r="BF111" s="260">
        <v>18.021034324132284</v>
      </c>
      <c r="BG111" s="260">
        <v>37.4548107945159</v>
      </c>
      <c r="BH111" s="260">
        <v>82.232673585180635</v>
      </c>
      <c r="BI111" s="260">
        <v>53.647676908422824</v>
      </c>
      <c r="BJ111" s="269">
        <v>4</v>
      </c>
      <c r="BK111" s="264">
        <v>11.528122167588844</v>
      </c>
      <c r="BL111" s="260">
        <v>57.548916717699512</v>
      </c>
      <c r="BM111" s="260">
        <v>42.736428261201659</v>
      </c>
      <c r="BN111" s="260">
        <v>22.139323702030421</v>
      </c>
      <c r="BO111" s="260">
        <v>27.270186364556888</v>
      </c>
      <c r="BP111" s="260">
        <v>105.46623439354988</v>
      </c>
      <c r="BQ111" s="260">
        <v>71.732915882960157</v>
      </c>
      <c r="BR111" s="269">
        <v>1</v>
      </c>
      <c r="BS111" s="264">
        <v>9.1221856932849867</v>
      </c>
      <c r="BT111" s="260">
        <v>53.742133462002748</v>
      </c>
      <c r="BU111" s="260">
        <v>52.267115416689649</v>
      </c>
      <c r="BV111" s="260">
        <v>18.631174654382431</v>
      </c>
      <c r="BW111" s="260">
        <v>21.827154214958476</v>
      </c>
      <c r="BX111" s="260">
        <v>106.86684503914415</v>
      </c>
      <c r="BY111" s="260">
        <v>77.837942384189134</v>
      </c>
      <c r="BZ111" s="276">
        <v>1</v>
      </c>
      <c r="CA111" s="175"/>
      <c r="DH111" s="179">
        <v>-1.7344650761154861</v>
      </c>
      <c r="DI111" s="179">
        <v>2.9361322939632553</v>
      </c>
      <c r="DO111" s="151"/>
      <c r="DQ111" s="153">
        <f t="shared" si="46"/>
        <v>9.75</v>
      </c>
      <c r="EH111" s="153" t="str">
        <f t="shared" si="44"/>
        <v/>
      </c>
      <c r="EI111" s="153" t="str">
        <f t="shared" si="45"/>
        <v/>
      </c>
    </row>
    <row r="112" spans="1:139" ht="18" customHeight="1" thickTop="1" thickBot="1">
      <c r="A112" s="242" t="s">
        <v>111</v>
      </c>
      <c r="B112" s="236" t="s">
        <v>29</v>
      </c>
      <c r="C112" s="237">
        <v>42447</v>
      </c>
      <c r="D112" s="238">
        <v>31</v>
      </c>
      <c r="E112" s="253">
        <v>11</v>
      </c>
      <c r="F112" s="247">
        <v>10</v>
      </c>
      <c r="G112" s="247">
        <v>10</v>
      </c>
      <c r="H112" s="247">
        <v>12</v>
      </c>
      <c r="I112" s="247">
        <v>15</v>
      </c>
      <c r="J112" s="247">
        <v>5</v>
      </c>
      <c r="K112" s="247">
        <v>5</v>
      </c>
      <c r="L112" s="247">
        <v>14</v>
      </c>
      <c r="M112" s="247">
        <v>16</v>
      </c>
      <c r="N112" s="247">
        <v>13</v>
      </c>
      <c r="O112" s="247">
        <v>20</v>
      </c>
      <c r="P112" s="247">
        <v>4</v>
      </c>
      <c r="Q112" s="247">
        <v>8</v>
      </c>
      <c r="R112" s="247">
        <v>14</v>
      </c>
      <c r="S112" s="247">
        <v>10</v>
      </c>
      <c r="T112" s="247">
        <v>10</v>
      </c>
      <c r="U112" s="247">
        <v>10</v>
      </c>
      <c r="V112" s="247">
        <v>10</v>
      </c>
      <c r="W112" s="247">
        <v>6</v>
      </c>
      <c r="X112" s="247">
        <v>5</v>
      </c>
      <c r="Y112" s="247">
        <v>7</v>
      </c>
      <c r="Z112" s="247">
        <v>11</v>
      </c>
      <c r="AA112" s="247">
        <v>11</v>
      </c>
      <c r="AB112" s="247">
        <v>10</v>
      </c>
      <c r="AC112" s="247">
        <v>11</v>
      </c>
      <c r="AD112" s="247">
        <v>10</v>
      </c>
      <c r="AE112" s="276">
        <v>9</v>
      </c>
      <c r="AG112" s="247">
        <f>RANKS_CSV!A109</f>
        <v>3</v>
      </c>
      <c r="AI112" s="264">
        <f t="array" ref="AI112">MEDIAN(E112:J112)</f>
        <v>10.5</v>
      </c>
      <c r="AJ112" s="260">
        <f t="array" ref="AJ112">MEDIAN(L112:S112)</f>
        <v>13.5</v>
      </c>
      <c r="AK112" s="260">
        <f t="array" ref="AK112">MEDIAN(T112:U112,X112,AA112,AB112)</f>
        <v>10</v>
      </c>
      <c r="AL112" s="260">
        <f t="array" ref="AL112">MEDIAN(V112,Y112,Z112,AC112:AE112)</f>
        <v>10</v>
      </c>
      <c r="AM112" s="260" t="s">
        <v>567</v>
      </c>
      <c r="AN112" s="281" t="s">
        <v>567</v>
      </c>
      <c r="AU112" s="264">
        <v>165.03163086048232</v>
      </c>
      <c r="AV112" s="260">
        <v>69.540690740668978</v>
      </c>
      <c r="AW112" s="260">
        <v>14.912862282408847</v>
      </c>
      <c r="AX112" s="260">
        <v>1.1481454857019677</v>
      </c>
      <c r="AY112" s="260">
        <v>28.246540350548333</v>
      </c>
      <c r="AZ112" s="260">
        <v>96.208046876947961</v>
      </c>
      <c r="BA112" s="260">
        <v>205.03266506490078</v>
      </c>
      <c r="BB112" s="276">
        <v>4</v>
      </c>
      <c r="BC112" s="264">
        <v>28.092688218079047</v>
      </c>
      <c r="BD112" s="260">
        <v>30.56251871983838</v>
      </c>
      <c r="BE112" s="260">
        <v>8.8551425433099062</v>
      </c>
      <c r="BF112" s="260">
        <v>0.5416405945355518</v>
      </c>
      <c r="BG112" s="260">
        <v>20.608208661140964</v>
      </c>
      <c r="BH112" s="260">
        <v>62.633148856203135</v>
      </c>
      <c r="BI112" s="260">
        <v>32.727825402378841</v>
      </c>
      <c r="BJ112" s="269">
        <v>4</v>
      </c>
      <c r="BK112" s="264">
        <v>32.275915349528056</v>
      </c>
      <c r="BL112" s="260">
        <v>40.914381982358634</v>
      </c>
      <c r="BM112" s="260">
        <v>8.6589178887503131</v>
      </c>
      <c r="BN112" s="260">
        <v>0.78657101528250251</v>
      </c>
      <c r="BO112" s="260">
        <v>14.514624847553108</v>
      </c>
      <c r="BP112" s="260">
        <v>75.387100557339096</v>
      </c>
      <c r="BQ112" s="260">
        <v>35.402866185718366</v>
      </c>
      <c r="BR112" s="269">
        <v>4</v>
      </c>
      <c r="BS112" s="264">
        <v>29.96400240969696</v>
      </c>
      <c r="BT112" s="260">
        <v>40.681065951888804</v>
      </c>
      <c r="BU112" s="260">
        <v>10.208212563177009</v>
      </c>
      <c r="BV112" s="260">
        <v>0.62492811792398539</v>
      </c>
      <c r="BW112" s="260">
        <v>14.417336073654507</v>
      </c>
      <c r="BX112" s="260">
        <v>78.274784031528952</v>
      </c>
      <c r="BY112" s="260">
        <v>33.484785318885422</v>
      </c>
      <c r="BZ112" s="276">
        <v>4</v>
      </c>
      <c r="CA112" s="175"/>
      <c r="DH112" s="179">
        <v>-0.10660937139107665</v>
      </c>
      <c r="DI112" s="179">
        <v>-1.1960606561679781</v>
      </c>
      <c r="DO112" s="151"/>
      <c r="DQ112" s="153">
        <f t="shared" si="46"/>
        <v>9</v>
      </c>
      <c r="EH112" s="153" t="str">
        <f t="shared" si="44"/>
        <v/>
      </c>
      <c r="EI112" s="153" t="str">
        <f t="shared" si="45"/>
        <v/>
      </c>
    </row>
    <row r="113" spans="1:139" ht="18" customHeight="1" thickTop="1" thickBot="1">
      <c r="A113" s="242" t="s">
        <v>112</v>
      </c>
      <c r="B113" s="236" t="s">
        <v>29</v>
      </c>
      <c r="C113" s="237">
        <v>42557</v>
      </c>
      <c r="D113" s="238">
        <v>31</v>
      </c>
      <c r="E113" s="253">
        <v>16</v>
      </c>
      <c r="F113" s="247">
        <v>8</v>
      </c>
      <c r="G113" s="247">
        <v>7</v>
      </c>
      <c r="H113" s="247">
        <v>18</v>
      </c>
      <c r="I113" s="247">
        <v>14</v>
      </c>
      <c r="J113" s="247">
        <v>12</v>
      </c>
      <c r="K113" s="247">
        <v>6</v>
      </c>
      <c r="L113" s="247">
        <v>14</v>
      </c>
      <c r="M113" s="247">
        <v>10</v>
      </c>
      <c r="N113" s="247">
        <v>12</v>
      </c>
      <c r="O113" s="247">
        <v>12</v>
      </c>
      <c r="P113" s="247">
        <v>9</v>
      </c>
      <c r="Q113" s="247">
        <v>13</v>
      </c>
      <c r="R113" s="247">
        <v>5</v>
      </c>
      <c r="S113" s="247">
        <v>1</v>
      </c>
      <c r="T113" s="247">
        <v>5</v>
      </c>
      <c r="U113" s="247">
        <v>9</v>
      </c>
      <c r="V113" s="247">
        <v>12</v>
      </c>
      <c r="W113" s="247">
        <v>4</v>
      </c>
      <c r="X113" s="247">
        <v>2</v>
      </c>
      <c r="Y113" s="247">
        <v>12</v>
      </c>
      <c r="Z113" s="247">
        <v>5</v>
      </c>
      <c r="AA113" s="247">
        <v>2</v>
      </c>
      <c r="AB113" s="247">
        <v>4</v>
      </c>
      <c r="AC113" s="247">
        <v>10</v>
      </c>
      <c r="AD113" s="247">
        <v>10</v>
      </c>
      <c r="AE113" s="276">
        <v>12</v>
      </c>
      <c r="AG113" s="247">
        <f>RANKS_CSV!A110</f>
        <v>6</v>
      </c>
      <c r="AI113" s="264">
        <f t="array" ref="AI113">MEDIAN(E113:J113)</f>
        <v>13</v>
      </c>
      <c r="AJ113" s="260">
        <f t="array" ref="AJ113">MEDIAN(L113:S113)</f>
        <v>11</v>
      </c>
      <c r="AK113" s="260">
        <f t="array" ref="AK113">MEDIAN(T113:U113,X113,AA113,AB113)</f>
        <v>4</v>
      </c>
      <c r="AL113" s="260">
        <f t="array" ref="AL113">MEDIAN(V113,Y113,Z113,AC113:AE113)</f>
        <v>11</v>
      </c>
      <c r="AM113" s="260" t="s">
        <v>567</v>
      </c>
      <c r="AN113" s="281" t="s">
        <v>567</v>
      </c>
      <c r="AU113" s="264">
        <v>250.6456100253431</v>
      </c>
      <c r="AV113" s="260">
        <v>131.76305497439694</v>
      </c>
      <c r="AW113" s="260">
        <v>53.743611585003983</v>
      </c>
      <c r="AX113" s="260">
        <v>16.58727985716428</v>
      </c>
      <c r="AY113" s="260">
        <v>20.294059790877824</v>
      </c>
      <c r="AZ113" s="260">
        <v>64.86395138614462</v>
      </c>
      <c r="BA113" s="260">
        <v>150.29695464296466</v>
      </c>
      <c r="BB113" s="276">
        <v>4</v>
      </c>
      <c r="BC113" s="264">
        <v>42.638434877707716</v>
      </c>
      <c r="BD113" s="260">
        <v>60.545998798602497</v>
      </c>
      <c r="BE113" s="260">
        <v>35.586134033244342</v>
      </c>
      <c r="BF113" s="260">
        <v>11.142585831488043</v>
      </c>
      <c r="BG113" s="260">
        <v>16.81857134383198</v>
      </c>
      <c r="BH113" s="260">
        <v>48.676657921488072</v>
      </c>
      <c r="BI113" s="260">
        <v>27.736259274763199</v>
      </c>
      <c r="BJ113" s="269">
        <v>4</v>
      </c>
      <c r="BK113" s="264">
        <v>28.442198082721145</v>
      </c>
      <c r="BL113" s="260">
        <v>76.522929048826683</v>
      </c>
      <c r="BM113" s="260">
        <v>43.373281653272414</v>
      </c>
      <c r="BN113" s="260">
        <v>13.710081484267716</v>
      </c>
      <c r="BO113" s="260">
        <v>10.495128237075248</v>
      </c>
      <c r="BP113" s="260">
        <v>66.945645680176469</v>
      </c>
      <c r="BQ113" s="260">
        <v>42.453469770470058</v>
      </c>
      <c r="BR113" s="269">
        <v>5</v>
      </c>
      <c r="BS113" s="264">
        <v>24.696752259312454</v>
      </c>
      <c r="BT113" s="260">
        <v>73.364069525664078</v>
      </c>
      <c r="BU113" s="260">
        <v>49.258704195394088</v>
      </c>
      <c r="BV113" s="260">
        <v>11.355905129111484</v>
      </c>
      <c r="BW113" s="260">
        <v>7.0096795067263908</v>
      </c>
      <c r="BX113" s="260">
        <v>68.018761378566538</v>
      </c>
      <c r="BY113" s="260">
        <v>48.736535959189247</v>
      </c>
      <c r="BZ113" s="276">
        <v>5</v>
      </c>
      <c r="CA113" s="175"/>
      <c r="DH113" s="179">
        <v>0.33439862860892339</v>
      </c>
      <c r="DI113" s="179">
        <v>2.628705343832022</v>
      </c>
      <c r="DO113" s="151"/>
      <c r="DQ113" s="153">
        <f t="shared" si="46"/>
        <v>10</v>
      </c>
      <c r="EH113" s="153" t="str">
        <f t="shared" si="44"/>
        <v/>
      </c>
      <c r="EI113" s="153" t="str">
        <f t="shared" si="45"/>
        <v/>
      </c>
    </row>
    <row r="114" spans="1:139" ht="18" customHeight="1" thickTop="1" thickBot="1">
      <c r="A114" s="242" t="s">
        <v>113</v>
      </c>
      <c r="B114" s="239" t="s">
        <v>29</v>
      </c>
      <c r="C114" s="240">
        <v>42441</v>
      </c>
      <c r="D114" s="241">
        <v>31</v>
      </c>
      <c r="E114" s="254">
        <v>6</v>
      </c>
      <c r="F114" s="248">
        <v>8</v>
      </c>
      <c r="G114" s="248">
        <v>12</v>
      </c>
      <c r="H114" s="248">
        <v>7</v>
      </c>
      <c r="I114" s="248">
        <v>13</v>
      </c>
      <c r="J114" s="248">
        <v>18</v>
      </c>
      <c r="K114" s="248">
        <v>5</v>
      </c>
      <c r="L114" s="248">
        <v>10</v>
      </c>
      <c r="M114" s="248">
        <v>4</v>
      </c>
      <c r="N114" s="248">
        <v>9</v>
      </c>
      <c r="O114" s="248">
        <v>14</v>
      </c>
      <c r="P114" s="248">
        <v>10</v>
      </c>
      <c r="Q114" s="248">
        <v>10</v>
      </c>
      <c r="R114" s="248">
        <v>6</v>
      </c>
      <c r="S114" s="248">
        <v>7</v>
      </c>
      <c r="T114" s="248">
        <v>5</v>
      </c>
      <c r="U114" s="248">
        <v>11</v>
      </c>
      <c r="V114" s="248">
        <v>7</v>
      </c>
      <c r="W114" s="248">
        <v>2</v>
      </c>
      <c r="X114" s="248">
        <v>5</v>
      </c>
      <c r="Y114" s="248">
        <v>9</v>
      </c>
      <c r="Z114" s="248">
        <v>5</v>
      </c>
      <c r="AA114" s="248">
        <v>3</v>
      </c>
      <c r="AB114" s="248">
        <v>4</v>
      </c>
      <c r="AC114" s="248">
        <v>10</v>
      </c>
      <c r="AD114" s="248">
        <v>4</v>
      </c>
      <c r="AE114" s="277">
        <v>10</v>
      </c>
      <c r="AG114" s="247">
        <f>RANKS_CSV!A111</f>
        <v>1</v>
      </c>
      <c r="AI114" s="264">
        <f t="array" ref="AI114">MEDIAN(E114:J114)</f>
        <v>10</v>
      </c>
      <c r="AJ114" s="260">
        <f t="array" ref="AJ114">MEDIAN(L114:S114)</f>
        <v>9.5</v>
      </c>
      <c r="AK114" s="260">
        <f t="array" ref="AK114">MEDIAN(T114:U114,X114,AA114,AB114)</f>
        <v>5</v>
      </c>
      <c r="AL114" s="260">
        <f t="array" ref="AL114">MEDIAN(V114,Y114,Z114,AC114:AE114)</f>
        <v>8</v>
      </c>
      <c r="AM114" s="260" t="s">
        <v>567</v>
      </c>
      <c r="AN114" s="281" t="s">
        <v>567</v>
      </c>
      <c r="AU114" s="264">
        <v>166.18854198061544</v>
      </c>
      <c r="AV114" s="260">
        <v>92.177817199922401</v>
      </c>
      <c r="AW114" s="260">
        <v>59.030204080782703</v>
      </c>
      <c r="AX114" s="260">
        <v>66.745702623196209</v>
      </c>
      <c r="AY114" s="260">
        <v>115.32431282716294</v>
      </c>
      <c r="AZ114" s="260">
        <v>204.76603469268298</v>
      </c>
      <c r="BA114" s="260">
        <v>335.07086821975616</v>
      </c>
      <c r="BB114" s="276">
        <v>3</v>
      </c>
      <c r="BC114" s="264">
        <v>12.482693959427534</v>
      </c>
      <c r="BD114" s="260">
        <v>30.363669837084345</v>
      </c>
      <c r="BE114" s="260">
        <v>38.892426897278412</v>
      </c>
      <c r="BF114" s="260">
        <v>54.546099516337904</v>
      </c>
      <c r="BG114" s="260">
        <v>104.14863438167768</v>
      </c>
      <c r="BH114" s="260">
        <v>176.70466890499074</v>
      </c>
      <c r="BI114" s="260">
        <v>131.19619326870085</v>
      </c>
      <c r="BJ114" s="269">
        <v>1</v>
      </c>
      <c r="BK114" s="264">
        <v>2.3756245620157137</v>
      </c>
      <c r="BL114" s="260">
        <v>37.719443186913367</v>
      </c>
      <c r="BM114" s="260">
        <v>60.096693493544763</v>
      </c>
      <c r="BN114" s="260">
        <v>61.413389500724811</v>
      </c>
      <c r="BO114" s="260">
        <v>86.202193885333102</v>
      </c>
      <c r="BP114" s="260">
        <v>209.05585242270482</v>
      </c>
      <c r="BQ114" s="260">
        <v>154.09567969561539</v>
      </c>
      <c r="BR114" s="269">
        <v>1</v>
      </c>
      <c r="BS114" s="264">
        <v>2.9123843575906254</v>
      </c>
      <c r="BT114" s="260">
        <v>33.087114989331788</v>
      </c>
      <c r="BU114" s="260">
        <v>76.274684913110875</v>
      </c>
      <c r="BV114" s="260">
        <v>55.936358076581392</v>
      </c>
      <c r="BW114" s="260">
        <v>77.364459125397744</v>
      </c>
      <c r="BX114" s="260">
        <v>211.41778358937384</v>
      </c>
      <c r="BY114" s="260">
        <v>158.48624084407754</v>
      </c>
      <c r="BZ114" s="276">
        <v>1</v>
      </c>
      <c r="CA114" s="175"/>
      <c r="DH114" s="179">
        <v>-5.9865318713910769</v>
      </c>
      <c r="DI114" s="179">
        <v>2.9253058438320219</v>
      </c>
      <c r="DO114" s="151"/>
      <c r="DQ114" s="153">
        <f t="shared" si="46"/>
        <v>6.25</v>
      </c>
      <c r="EH114" s="153" t="str">
        <f t="shared" si="44"/>
        <v/>
      </c>
      <c r="EI114" s="153" t="str">
        <f t="shared" si="45"/>
        <v/>
      </c>
    </row>
    <row r="115" spans="1:139" ht="18" customHeight="1" thickTop="1" thickBot="1">
      <c r="A115" s="242" t="s">
        <v>114</v>
      </c>
      <c r="B115" s="236" t="s">
        <v>29</v>
      </c>
      <c r="C115" s="237">
        <v>42343</v>
      </c>
      <c r="D115" s="238">
        <v>31</v>
      </c>
      <c r="E115" s="253">
        <v>12</v>
      </c>
      <c r="F115" s="247">
        <v>6</v>
      </c>
      <c r="G115" s="247">
        <v>7</v>
      </c>
      <c r="H115" s="247">
        <v>13</v>
      </c>
      <c r="I115" s="247">
        <v>13</v>
      </c>
      <c r="J115" s="247">
        <v>4</v>
      </c>
      <c r="K115" s="247">
        <v>9</v>
      </c>
      <c r="L115" s="247">
        <v>10</v>
      </c>
      <c r="M115" s="247">
        <v>7</v>
      </c>
      <c r="N115" s="247">
        <v>11</v>
      </c>
      <c r="O115" s="247">
        <v>5</v>
      </c>
      <c r="P115" s="247">
        <v>9</v>
      </c>
      <c r="Q115" s="247">
        <v>9</v>
      </c>
      <c r="R115" s="247">
        <v>12</v>
      </c>
      <c r="S115" s="247">
        <v>8</v>
      </c>
      <c r="T115" s="247">
        <v>7</v>
      </c>
      <c r="U115" s="247">
        <v>5</v>
      </c>
      <c r="V115" s="247">
        <v>5</v>
      </c>
      <c r="W115" s="247">
        <v>9</v>
      </c>
      <c r="X115" s="247">
        <v>4</v>
      </c>
      <c r="Y115" s="247">
        <v>4</v>
      </c>
      <c r="Z115" s="247">
        <v>7</v>
      </c>
      <c r="AA115" s="247">
        <v>9</v>
      </c>
      <c r="AB115" s="247">
        <v>9</v>
      </c>
      <c r="AC115" s="247">
        <v>8</v>
      </c>
      <c r="AD115" s="247">
        <v>8</v>
      </c>
      <c r="AE115" s="276">
        <v>5</v>
      </c>
      <c r="AG115" s="247">
        <f>RANKS_CSV!A112</f>
        <v>2</v>
      </c>
      <c r="AI115" s="264">
        <f t="array" ref="AI115">MEDIAN(E115:J115)</f>
        <v>9.5</v>
      </c>
      <c r="AJ115" s="260">
        <f t="array" ref="AJ115">MEDIAN(L115:S115)</f>
        <v>9</v>
      </c>
      <c r="AK115" s="260">
        <f t="array" ref="AK115">MEDIAN(T115:U115,X115,AA115,AB115)</f>
        <v>7</v>
      </c>
      <c r="AL115" s="260">
        <f t="array" ref="AL115">MEDIAN(V115,Y115,Z115,AC115:AE115)</f>
        <v>6</v>
      </c>
      <c r="AM115" s="260" t="s">
        <v>567</v>
      </c>
      <c r="AN115" s="281" t="s">
        <v>567</v>
      </c>
      <c r="AU115" s="264">
        <v>96.478120769904393</v>
      </c>
      <c r="AV115" s="260">
        <v>35.82406134406606</v>
      </c>
      <c r="AW115" s="260">
        <v>16.033113579780974</v>
      </c>
      <c r="AX115" s="260">
        <v>37.105277477049128</v>
      </c>
      <c r="AY115" s="260">
        <v>99.040553035870502</v>
      </c>
      <c r="AZ115" s="260">
        <v>201.83894025624519</v>
      </c>
      <c r="BA115" s="260">
        <v>345.50043913817302</v>
      </c>
      <c r="BB115" s="276">
        <v>3</v>
      </c>
      <c r="BC115" s="264">
        <v>0.13370247579147501</v>
      </c>
      <c r="BD115" s="260">
        <v>3.1466926454858481</v>
      </c>
      <c r="BE115" s="260">
        <v>7.9579321558061427</v>
      </c>
      <c r="BF115" s="260">
        <v>30.948931064867701</v>
      </c>
      <c r="BG115" s="260">
        <v>85.429507072474294</v>
      </c>
      <c r="BH115" s="260">
        <v>159.45475580624509</v>
      </c>
      <c r="BI115" s="260">
        <v>110.33520442169619</v>
      </c>
      <c r="BJ115" s="269">
        <v>1</v>
      </c>
      <c r="BK115" s="264">
        <v>6.8976937130193399</v>
      </c>
      <c r="BL115" s="260">
        <v>6.8467363789799194</v>
      </c>
      <c r="BM115" s="260">
        <v>18.725769935272982</v>
      </c>
      <c r="BN115" s="260">
        <v>34.698900888529373</v>
      </c>
      <c r="BO115" s="260">
        <v>70.082360936337807</v>
      </c>
      <c r="BP115" s="260">
        <v>183.61155791031049</v>
      </c>
      <c r="BQ115" s="260">
        <v>119.95877541154832</v>
      </c>
      <c r="BR115" s="269">
        <v>2</v>
      </c>
      <c r="BS115" s="264">
        <v>7.939529988374197</v>
      </c>
      <c r="BT115" s="260">
        <v>5.3344546395548971</v>
      </c>
      <c r="BU115" s="260">
        <v>28.620477853099079</v>
      </c>
      <c r="BV115" s="260">
        <v>31.973132320621858</v>
      </c>
      <c r="BW115" s="260">
        <v>65.603908649635599</v>
      </c>
      <c r="BX115" s="260">
        <v>187.45806107915953</v>
      </c>
      <c r="BY115" s="260">
        <v>116.83514227256495</v>
      </c>
      <c r="BZ115" s="276">
        <v>2</v>
      </c>
      <c r="CA115" s="175"/>
      <c r="DH115" s="179">
        <v>-5.1182809304461943</v>
      </c>
      <c r="DI115" s="179">
        <v>-0.82032894619422503</v>
      </c>
      <c r="DO115" s="151"/>
      <c r="DQ115" s="153">
        <f t="shared" si="46"/>
        <v>8.25</v>
      </c>
      <c r="EH115" s="153" t="str">
        <f t="shared" si="44"/>
        <v/>
      </c>
      <c r="EI115" s="153" t="str">
        <f t="shared" si="45"/>
        <v/>
      </c>
    </row>
    <row r="116" spans="1:139" ht="18" customHeight="1" thickTop="1" thickBot="1">
      <c r="A116" s="242" t="s">
        <v>115</v>
      </c>
      <c r="B116" s="236" t="s">
        <v>29</v>
      </c>
      <c r="C116" s="237">
        <v>42574</v>
      </c>
      <c r="D116" s="238">
        <v>31</v>
      </c>
      <c r="E116" s="253">
        <v>8</v>
      </c>
      <c r="F116" s="247">
        <v>9</v>
      </c>
      <c r="G116" s="247">
        <v>12</v>
      </c>
      <c r="H116" s="247">
        <v>10</v>
      </c>
      <c r="I116" s="247">
        <v>13</v>
      </c>
      <c r="J116" s="247">
        <v>18</v>
      </c>
      <c r="K116" s="247">
        <v>3</v>
      </c>
      <c r="L116" s="247">
        <v>12</v>
      </c>
      <c r="M116" s="247">
        <v>10</v>
      </c>
      <c r="N116" s="247">
        <v>12</v>
      </c>
      <c r="O116" s="247">
        <v>19</v>
      </c>
      <c r="P116" s="247">
        <v>7</v>
      </c>
      <c r="Q116" s="247">
        <v>7</v>
      </c>
      <c r="R116" s="247">
        <v>10</v>
      </c>
      <c r="S116" s="247">
        <v>15</v>
      </c>
      <c r="T116" s="247">
        <v>6</v>
      </c>
      <c r="U116" s="247">
        <v>12</v>
      </c>
      <c r="V116" s="247">
        <v>7</v>
      </c>
      <c r="W116" s="247">
        <v>4</v>
      </c>
      <c r="X116" s="247">
        <v>10</v>
      </c>
      <c r="Y116" s="247">
        <v>8</v>
      </c>
      <c r="Z116" s="247">
        <v>3</v>
      </c>
      <c r="AA116" s="247">
        <v>6</v>
      </c>
      <c r="AB116" s="247">
        <v>7</v>
      </c>
      <c r="AC116" s="247">
        <v>9</v>
      </c>
      <c r="AD116" s="247">
        <v>5</v>
      </c>
      <c r="AE116" s="276">
        <v>10</v>
      </c>
      <c r="AG116" s="247">
        <f>RANKS_CSV!A113</f>
        <v>2</v>
      </c>
      <c r="AI116" s="264">
        <f t="array" ref="AI116">MEDIAN(E116:J116)</f>
        <v>11</v>
      </c>
      <c r="AJ116" s="260">
        <f t="array" ref="AJ116">MEDIAN(L116:S116)</f>
        <v>11</v>
      </c>
      <c r="AK116" s="260">
        <f t="array" ref="AK116">MEDIAN(T116:U116,X116,AA116,AB116)</f>
        <v>7</v>
      </c>
      <c r="AL116" s="260">
        <f t="array" ref="AL116">MEDIAN(V116,Y116,Z116,AC116:AE116)</f>
        <v>7.5</v>
      </c>
      <c r="AM116" s="260" t="s">
        <v>567</v>
      </c>
      <c r="AN116" s="281" t="s">
        <v>567</v>
      </c>
      <c r="AU116" s="264">
        <v>131.9695138721637</v>
      </c>
      <c r="AV116" s="260">
        <v>52.105227785873147</v>
      </c>
      <c r="AW116" s="260">
        <v>13.104053361135835</v>
      </c>
      <c r="AX116" s="260">
        <v>14.965990597951761</v>
      </c>
      <c r="AY116" s="260">
        <v>57.69103949632094</v>
      </c>
      <c r="AZ116" s="260">
        <v>141.27920005624335</v>
      </c>
      <c r="BA116" s="260">
        <v>265.730472277719</v>
      </c>
      <c r="BB116" s="276">
        <v>3</v>
      </c>
      <c r="BC116" s="264">
        <v>6.6364255897280628</v>
      </c>
      <c r="BD116" s="260">
        <v>11.731771347719302</v>
      </c>
      <c r="BE116" s="260">
        <v>4.113411429974243</v>
      </c>
      <c r="BF116" s="260">
        <v>10.579073613600684</v>
      </c>
      <c r="BG116" s="260">
        <v>47.396519417095071</v>
      </c>
      <c r="BH116" s="260">
        <v>105.48198162306339</v>
      </c>
      <c r="BI116" s="260">
        <v>66.364432298737682</v>
      </c>
      <c r="BJ116" s="269">
        <v>3</v>
      </c>
      <c r="BK116" s="264">
        <v>9.4681895752827057</v>
      </c>
      <c r="BL116" s="260">
        <v>19.274489675469166</v>
      </c>
      <c r="BM116" s="260">
        <v>11.148266669497549</v>
      </c>
      <c r="BN116" s="260">
        <v>13.101060981927121</v>
      </c>
      <c r="BO116" s="260">
        <v>36.180917122461082</v>
      </c>
      <c r="BP116" s="260">
        <v>125.33620005421152</v>
      </c>
      <c r="BQ116" s="260">
        <v>74.674690664915559</v>
      </c>
      <c r="BR116" s="269">
        <v>1</v>
      </c>
      <c r="BS116" s="264">
        <v>8.7840086383569354</v>
      </c>
      <c r="BT116" s="260">
        <v>17.89706940437198</v>
      </c>
      <c r="BU116" s="260">
        <v>17.939232640105562</v>
      </c>
      <c r="BV116" s="260">
        <v>11.199250916170184</v>
      </c>
      <c r="BW116" s="260">
        <v>33.164285692799346</v>
      </c>
      <c r="BX116" s="260">
        <v>128.47751178861967</v>
      </c>
      <c r="BY116" s="260">
        <v>73.329971111282248</v>
      </c>
      <c r="BZ116" s="276">
        <v>1</v>
      </c>
      <c r="CA116" s="175"/>
      <c r="DH116" s="179">
        <v>-2.7954261076115485</v>
      </c>
      <c r="DI116" s="179">
        <v>-0.41299331627296593</v>
      </c>
      <c r="DO116" s="151"/>
      <c r="DQ116" s="153">
        <f t="shared" si="46"/>
        <v>5.75</v>
      </c>
      <c r="EH116" s="153">
        <f t="shared" si="44"/>
        <v>6.1860522742782145</v>
      </c>
      <c r="EI116" s="153">
        <f t="shared" si="45"/>
        <v>1.7471586036745417</v>
      </c>
    </row>
    <row r="117" spans="1:139" ht="18" customHeight="1" thickTop="1" thickBot="1">
      <c r="A117" s="242" t="s">
        <v>116</v>
      </c>
      <c r="B117" s="236" t="s">
        <v>29</v>
      </c>
      <c r="C117" s="237">
        <v>42565</v>
      </c>
      <c r="D117" s="238">
        <v>31</v>
      </c>
      <c r="E117" s="253">
        <v>17</v>
      </c>
      <c r="F117" s="247">
        <v>7</v>
      </c>
      <c r="G117" s="247">
        <v>8</v>
      </c>
      <c r="H117" s="247">
        <v>16</v>
      </c>
      <c r="I117" s="247">
        <v>16</v>
      </c>
      <c r="J117" s="247">
        <v>6</v>
      </c>
      <c r="K117" s="247">
        <v>4</v>
      </c>
      <c r="L117" s="247">
        <v>18</v>
      </c>
      <c r="M117" s="247">
        <v>14</v>
      </c>
      <c r="N117" s="247">
        <v>13</v>
      </c>
      <c r="O117" s="247">
        <v>10</v>
      </c>
      <c r="P117" s="247">
        <v>7</v>
      </c>
      <c r="Q117" s="247">
        <v>15</v>
      </c>
      <c r="R117" s="247">
        <v>15</v>
      </c>
      <c r="S117" s="247">
        <v>11</v>
      </c>
      <c r="T117" s="247">
        <v>10</v>
      </c>
      <c r="U117" s="247">
        <v>17</v>
      </c>
      <c r="V117" s="247">
        <v>17</v>
      </c>
      <c r="W117" s="247">
        <v>9</v>
      </c>
      <c r="X117" s="247">
        <v>7</v>
      </c>
      <c r="Y117" s="247">
        <v>17</v>
      </c>
      <c r="Z117" s="247">
        <v>9</v>
      </c>
      <c r="AA117" s="247">
        <v>8</v>
      </c>
      <c r="AB117" s="247">
        <v>12</v>
      </c>
      <c r="AC117" s="247">
        <v>15</v>
      </c>
      <c r="AD117" s="247">
        <v>12</v>
      </c>
      <c r="AE117" s="276">
        <v>15</v>
      </c>
      <c r="AG117" s="247">
        <f>RANKS_CSV!A114</f>
        <v>7</v>
      </c>
      <c r="AI117" s="264">
        <f t="array" ref="AI117">MEDIAN(E117:J117)</f>
        <v>12</v>
      </c>
      <c r="AJ117" s="260">
        <f t="array" ref="AJ117">MEDIAN(L117:S117)</f>
        <v>13.5</v>
      </c>
      <c r="AK117" s="260">
        <f t="array" ref="AK117">MEDIAN(T117:U117,X117,AA117,AB117)</f>
        <v>10</v>
      </c>
      <c r="AL117" s="260">
        <f t="array" ref="AL117">MEDIAN(V117,Y117,Z117,AC117:AE117)</f>
        <v>15</v>
      </c>
      <c r="AM117" s="260" t="s">
        <v>567</v>
      </c>
      <c r="AN117" s="281" t="s">
        <v>567</v>
      </c>
      <c r="AU117" s="264">
        <v>386.43878670093136</v>
      </c>
      <c r="AV117" s="260">
        <v>229.21374415137888</v>
      </c>
      <c r="AW117" s="260">
        <v>112.8518132633796</v>
      </c>
      <c r="AX117" s="260">
        <v>37.352994036933573</v>
      </c>
      <c r="AY117" s="260">
        <v>2.7172864720407968</v>
      </c>
      <c r="AZ117" s="260">
        <v>8.9446905687012634</v>
      </c>
      <c r="BA117" s="260">
        <v>56.035206326914967</v>
      </c>
      <c r="BB117" s="276">
        <v>5</v>
      </c>
      <c r="BC117" s="264">
        <v>138.78111326994215</v>
      </c>
      <c r="BD117" s="260">
        <v>154.27689616770354</v>
      </c>
      <c r="BE117" s="260">
        <v>98.459245004683495</v>
      </c>
      <c r="BF117" s="260">
        <v>38.99975919373378</v>
      </c>
      <c r="BG117" s="260">
        <v>5.7980479719769846</v>
      </c>
      <c r="BH117" s="260">
        <v>1.1362245841680789</v>
      </c>
      <c r="BI117" s="260">
        <v>1.7954581795961253</v>
      </c>
      <c r="BJ117" s="269">
        <v>6</v>
      </c>
      <c r="BK117" s="264">
        <v>123.65527435109334</v>
      </c>
      <c r="BL117" s="260">
        <v>177.44201411292076</v>
      </c>
      <c r="BM117" s="260">
        <v>92.417535773693913</v>
      </c>
      <c r="BN117" s="260">
        <v>37.172740566243455</v>
      </c>
      <c r="BO117" s="260">
        <v>10.398968733645663</v>
      </c>
      <c r="BP117" s="260">
        <v>5.3429326366478955</v>
      </c>
      <c r="BQ117" s="260">
        <v>6.9470196419311119</v>
      </c>
      <c r="BR117" s="269">
        <v>6</v>
      </c>
      <c r="BS117" s="264">
        <v>116.12465240992866</v>
      </c>
      <c r="BT117" s="260">
        <v>176.12522385424862</v>
      </c>
      <c r="BU117" s="260">
        <v>87.976768453932237</v>
      </c>
      <c r="BV117" s="260">
        <v>38.090032139298245</v>
      </c>
      <c r="BW117" s="260">
        <v>12.462170826799476</v>
      </c>
      <c r="BX117" s="260">
        <v>5.4951347350453448</v>
      </c>
      <c r="BY117" s="260">
        <v>13.708462057997687</v>
      </c>
      <c r="BZ117" s="276">
        <v>6</v>
      </c>
      <c r="CA117" s="175"/>
      <c r="DH117" s="179">
        <v>6.1860522742782145</v>
      </c>
      <c r="DI117" s="179">
        <v>1.7471586036745417</v>
      </c>
      <c r="DO117" s="151"/>
      <c r="DQ117" s="153">
        <f t="shared" si="46"/>
        <v>11</v>
      </c>
      <c r="EH117" s="153" t="str">
        <f t="shared" si="44"/>
        <v/>
      </c>
      <c r="EI117" s="153" t="str">
        <f t="shared" si="45"/>
        <v/>
      </c>
    </row>
    <row r="118" spans="1:139" ht="18" customHeight="1" thickTop="1" thickBot="1">
      <c r="A118" s="242" t="s">
        <v>117</v>
      </c>
      <c r="B118" s="236" t="s">
        <v>35</v>
      </c>
      <c r="C118" s="237">
        <v>42756</v>
      </c>
      <c r="D118" s="238">
        <v>30</v>
      </c>
      <c r="E118" s="253">
        <v>16</v>
      </c>
      <c r="F118" s="247">
        <v>12</v>
      </c>
      <c r="G118" s="247">
        <v>10</v>
      </c>
      <c r="H118" s="247">
        <v>20</v>
      </c>
      <c r="I118" s="247">
        <v>18</v>
      </c>
      <c r="J118" s="247">
        <v>15</v>
      </c>
      <c r="K118" s="247">
        <v>9</v>
      </c>
      <c r="L118" s="247">
        <v>15</v>
      </c>
      <c r="M118" s="247">
        <v>16</v>
      </c>
      <c r="N118" s="247">
        <v>15</v>
      </c>
      <c r="O118" s="247">
        <v>8</v>
      </c>
      <c r="P118" s="247">
        <v>8</v>
      </c>
      <c r="Q118" s="247">
        <v>13</v>
      </c>
      <c r="R118" s="247">
        <v>15</v>
      </c>
      <c r="S118" s="247">
        <v>13</v>
      </c>
      <c r="T118" s="247">
        <v>13</v>
      </c>
      <c r="U118" s="247">
        <v>13</v>
      </c>
      <c r="V118" s="247">
        <v>9</v>
      </c>
      <c r="W118" s="247">
        <v>15</v>
      </c>
      <c r="X118" s="247">
        <v>11</v>
      </c>
      <c r="Y118" s="247">
        <v>15</v>
      </c>
      <c r="Z118" s="247">
        <v>12</v>
      </c>
      <c r="AA118" s="247">
        <v>6</v>
      </c>
      <c r="AB118" s="247">
        <v>16</v>
      </c>
      <c r="AC118" s="247">
        <v>10</v>
      </c>
      <c r="AD118" s="247">
        <v>10</v>
      </c>
      <c r="AE118" s="276">
        <v>15</v>
      </c>
      <c r="AG118" s="247">
        <f>RANKS_CSV!A115</f>
        <v>5</v>
      </c>
      <c r="AI118" s="264">
        <f t="array" ref="AI118">MEDIAN(E118:J118)</f>
        <v>15.5</v>
      </c>
      <c r="AJ118" s="260">
        <f t="array" ref="AJ118">MEDIAN(L118:S118)</f>
        <v>14</v>
      </c>
      <c r="AK118" s="260">
        <f t="array" ref="AK118">MEDIAN(T118:U118,X118,AA118,AB118)</f>
        <v>13</v>
      </c>
      <c r="AL118" s="260">
        <f t="array" ref="AL118">MEDIAN(V118,Y118,Z118,AC118:AE118)</f>
        <v>11</v>
      </c>
      <c r="AM118" s="260" t="s">
        <v>567</v>
      </c>
      <c r="AN118" s="281" t="s">
        <v>567</v>
      </c>
      <c r="AU118" s="264">
        <v>259.73059984549405</v>
      </c>
      <c r="AV118" s="260">
        <v>137.75535653963482</v>
      </c>
      <c r="AW118" s="260">
        <v>56.643224895328864</v>
      </c>
      <c r="AX118" s="260">
        <v>16.394204912576132</v>
      </c>
      <c r="AY118" s="260">
        <v>17.008296591376652</v>
      </c>
      <c r="AZ118" s="260">
        <v>58.485499931730409</v>
      </c>
      <c r="BA118" s="260">
        <v>140.82581493363742</v>
      </c>
      <c r="BB118" s="276">
        <v>4</v>
      </c>
      <c r="BC118" s="264">
        <v>107.02630522253961</v>
      </c>
      <c r="BD118" s="260">
        <v>103.63804351247133</v>
      </c>
      <c r="BE118" s="260">
        <v>56.755336374492522</v>
      </c>
      <c r="BF118" s="260">
        <v>22.958095428072568</v>
      </c>
      <c r="BG118" s="260">
        <v>13.85813370773333</v>
      </c>
      <c r="BH118" s="260">
        <v>27.654586434613947</v>
      </c>
      <c r="BI118" s="260">
        <v>13.713131314419368</v>
      </c>
      <c r="BJ118" s="269">
        <v>7</v>
      </c>
      <c r="BK118" s="264">
        <v>114.98357084547877</v>
      </c>
      <c r="BL118" s="260">
        <v>118.64763264524333</v>
      </c>
      <c r="BM118" s="260">
        <v>42.936174607534632</v>
      </c>
      <c r="BN118" s="260">
        <v>18.927098661992435</v>
      </c>
      <c r="BO118" s="260">
        <v>17.019658112502942</v>
      </c>
      <c r="BP118" s="260">
        <v>27.201027851717253</v>
      </c>
      <c r="BQ118" s="260">
        <v>5.3484987524073171</v>
      </c>
      <c r="BR118" s="269">
        <v>7</v>
      </c>
      <c r="BS118" s="264">
        <v>109.84001699319302</v>
      </c>
      <c r="BT118" s="260">
        <v>120.690624472587</v>
      </c>
      <c r="BU118" s="260">
        <v>34.715962203217742</v>
      </c>
      <c r="BV118" s="260">
        <v>22.063559635199962</v>
      </c>
      <c r="BW118" s="260">
        <v>22.43424760861307</v>
      </c>
      <c r="BX118" s="260">
        <v>29.763196978174509</v>
      </c>
      <c r="BY118" s="260">
        <v>1.7999245882719999</v>
      </c>
      <c r="BZ118" s="276">
        <v>7</v>
      </c>
      <c r="CA118" s="175"/>
      <c r="DH118" s="179">
        <v>4.7110415971128603</v>
      </c>
      <c r="DI118" s="179">
        <v>-2.8865662664041993</v>
      </c>
      <c r="DQ118" s="153">
        <f t="shared" si="46"/>
        <v>11.25</v>
      </c>
      <c r="EH118" s="153" t="str">
        <f t="shared" si="44"/>
        <v/>
      </c>
      <c r="EI118" s="153" t="str">
        <f t="shared" si="45"/>
        <v/>
      </c>
    </row>
    <row r="119" spans="1:139" ht="18" customHeight="1" thickTop="1" thickBot="1">
      <c r="A119" s="242" t="s">
        <v>118</v>
      </c>
      <c r="B119" s="239" t="s">
        <v>35</v>
      </c>
      <c r="C119" s="240">
        <v>42901</v>
      </c>
      <c r="D119" s="241">
        <v>30</v>
      </c>
      <c r="E119" s="254">
        <v>14</v>
      </c>
      <c r="F119" s="248">
        <v>7</v>
      </c>
      <c r="G119" s="248">
        <v>7</v>
      </c>
      <c r="H119" s="248">
        <v>12</v>
      </c>
      <c r="I119" s="248">
        <v>14</v>
      </c>
      <c r="J119" s="248">
        <v>8</v>
      </c>
      <c r="K119" s="248">
        <v>1</v>
      </c>
      <c r="L119" s="248">
        <v>14</v>
      </c>
      <c r="M119" s="248">
        <v>14</v>
      </c>
      <c r="N119" s="248">
        <v>13</v>
      </c>
      <c r="O119" s="248">
        <v>18</v>
      </c>
      <c r="P119" s="248">
        <v>11</v>
      </c>
      <c r="Q119" s="248">
        <v>10</v>
      </c>
      <c r="R119" s="248">
        <v>8</v>
      </c>
      <c r="S119" s="248">
        <v>8</v>
      </c>
      <c r="T119" s="248">
        <v>3</v>
      </c>
      <c r="U119" s="248">
        <v>9</v>
      </c>
      <c r="V119" s="248">
        <v>10</v>
      </c>
      <c r="W119" s="248">
        <v>8</v>
      </c>
      <c r="X119" s="248">
        <v>3</v>
      </c>
      <c r="Y119" s="248">
        <v>7</v>
      </c>
      <c r="Z119" s="248">
        <v>10</v>
      </c>
      <c r="AA119" s="248">
        <v>3</v>
      </c>
      <c r="AB119" s="248">
        <v>5</v>
      </c>
      <c r="AC119" s="248">
        <v>6</v>
      </c>
      <c r="AD119" s="248">
        <v>8</v>
      </c>
      <c r="AE119" s="277">
        <v>9</v>
      </c>
      <c r="AG119" s="247">
        <f>RANKS_CSV!A116</f>
        <v>1</v>
      </c>
      <c r="AI119" s="264">
        <f t="array" ref="AI119">MEDIAN(E119:J119)</f>
        <v>10</v>
      </c>
      <c r="AJ119" s="260">
        <f t="array" ref="AJ119">MEDIAN(L119:S119)</f>
        <v>12</v>
      </c>
      <c r="AK119" s="260">
        <f t="array" ref="AK119">MEDIAN(T119:U119,X119,AA119,AB119)</f>
        <v>3</v>
      </c>
      <c r="AL119" s="260">
        <f t="array" ref="AL119">MEDIAN(V119,Y119,Z119,AC119:AE119)</f>
        <v>8.5</v>
      </c>
      <c r="AM119" s="260" t="s">
        <v>567</v>
      </c>
      <c r="AN119" s="281" t="s">
        <v>567</v>
      </c>
      <c r="AU119" s="264">
        <v>194.04551054949508</v>
      </c>
      <c r="AV119" s="260">
        <v>97.67947998072006</v>
      </c>
      <c r="AW119" s="260">
        <v>42.176561073498291</v>
      </c>
      <c r="AX119" s="260">
        <v>27.536753827829749</v>
      </c>
      <c r="AY119" s="260">
        <v>53.760058243714468</v>
      </c>
      <c r="AZ119" s="260">
        <v>120.84647432115243</v>
      </c>
      <c r="BA119" s="260">
        <v>228.79600206014362</v>
      </c>
      <c r="BB119" s="276">
        <v>4</v>
      </c>
      <c r="BC119" s="264">
        <v>16.688020506692329</v>
      </c>
      <c r="BD119" s="260">
        <v>33.355334014844267</v>
      </c>
      <c r="BE119" s="260">
        <v>24.069982087807301</v>
      </c>
      <c r="BF119" s="260">
        <v>19.367436957844696</v>
      </c>
      <c r="BG119" s="260">
        <v>46.408809722879667</v>
      </c>
      <c r="BH119" s="260">
        <v>97.810083010700467</v>
      </c>
      <c r="BI119" s="260">
        <v>64.847156793073324</v>
      </c>
      <c r="BJ119" s="269">
        <v>1</v>
      </c>
      <c r="BK119" s="264">
        <v>5.8361611107221929</v>
      </c>
      <c r="BL119" s="260">
        <v>44.916242078845585</v>
      </c>
      <c r="BM119" s="260">
        <v>37.398375243671858</v>
      </c>
      <c r="BN119" s="260">
        <v>23.729502490840321</v>
      </c>
      <c r="BO119" s="260">
        <v>34.753246059915931</v>
      </c>
      <c r="BP119" s="260">
        <v>122.12281702867912</v>
      </c>
      <c r="BQ119" s="260">
        <v>82.373000350182963</v>
      </c>
      <c r="BR119" s="269">
        <v>1</v>
      </c>
      <c r="BS119" s="264">
        <v>4.1759714467163622</v>
      </c>
      <c r="BT119" s="260">
        <v>41.311817429275585</v>
      </c>
      <c r="BU119" s="260">
        <v>47.67684570007971</v>
      </c>
      <c r="BV119" s="260">
        <v>20.112192233918474</v>
      </c>
      <c r="BW119" s="260">
        <v>29.073498681637368</v>
      </c>
      <c r="BX119" s="260">
        <v>123.93355385774147</v>
      </c>
      <c r="BY119" s="260">
        <v>87.132522137983486</v>
      </c>
      <c r="BZ119" s="276">
        <v>1</v>
      </c>
      <c r="CA119" s="175"/>
      <c r="DH119" s="179">
        <v>-2.6103906391076119</v>
      </c>
      <c r="DI119" s="179">
        <v>2.4609940734908142</v>
      </c>
      <c r="DQ119" s="153">
        <f t="shared" si="46"/>
        <v>10.25</v>
      </c>
      <c r="EH119" s="153" t="str">
        <f t="shared" si="44"/>
        <v/>
      </c>
      <c r="EI119" s="153" t="str">
        <f t="shared" si="45"/>
        <v/>
      </c>
    </row>
    <row r="120" spans="1:139" ht="18" customHeight="1" thickTop="1" thickBot="1">
      <c r="A120" s="242" t="s">
        <v>119</v>
      </c>
      <c r="B120" s="239" t="s">
        <v>35</v>
      </c>
      <c r="C120" s="240">
        <v>42791</v>
      </c>
      <c r="D120" s="241">
        <v>30</v>
      </c>
      <c r="E120" s="254">
        <v>9</v>
      </c>
      <c r="F120" s="248">
        <v>8</v>
      </c>
      <c r="G120" s="248">
        <v>9</v>
      </c>
      <c r="H120" s="248">
        <v>9</v>
      </c>
      <c r="I120" s="248">
        <v>15</v>
      </c>
      <c r="J120" s="248">
        <v>18</v>
      </c>
      <c r="K120" s="248">
        <v>10</v>
      </c>
      <c r="L120" s="248">
        <v>12</v>
      </c>
      <c r="M120" s="248">
        <v>9</v>
      </c>
      <c r="N120" s="248">
        <v>6</v>
      </c>
      <c r="O120" s="248">
        <v>14</v>
      </c>
      <c r="P120" s="248">
        <v>10</v>
      </c>
      <c r="Q120" s="248">
        <v>11</v>
      </c>
      <c r="R120" s="248">
        <v>7</v>
      </c>
      <c r="S120" s="248">
        <v>13</v>
      </c>
      <c r="T120" s="248">
        <v>8</v>
      </c>
      <c r="U120" s="248">
        <v>14</v>
      </c>
      <c r="V120" s="248">
        <v>7</v>
      </c>
      <c r="W120" s="248">
        <v>11</v>
      </c>
      <c r="X120" s="248">
        <v>12</v>
      </c>
      <c r="Y120" s="248">
        <v>12</v>
      </c>
      <c r="Z120" s="248">
        <v>9</v>
      </c>
      <c r="AA120" s="248">
        <v>6</v>
      </c>
      <c r="AB120" s="248">
        <v>8</v>
      </c>
      <c r="AC120" s="248">
        <v>10</v>
      </c>
      <c r="AD120" s="248">
        <v>8</v>
      </c>
      <c r="AE120" s="277">
        <v>13</v>
      </c>
      <c r="AG120" s="247">
        <f>RANKS_CSV!A117</f>
        <v>3</v>
      </c>
      <c r="AI120" s="264">
        <f t="array" ref="AI120">MEDIAN(E120:J120)</f>
        <v>9</v>
      </c>
      <c r="AJ120" s="260">
        <f t="array" ref="AJ120">MEDIAN(L120:S120)</f>
        <v>10.5</v>
      </c>
      <c r="AK120" s="260">
        <f t="array" ref="AK120">MEDIAN(T120:U120,X120,AA120,AB120)</f>
        <v>8</v>
      </c>
      <c r="AL120" s="260">
        <f t="array" ref="AL120">MEDIAN(V120,Y120,Z120,AC120:AE120)</f>
        <v>9.5</v>
      </c>
      <c r="AM120" s="260" t="s">
        <v>567</v>
      </c>
      <c r="AN120" s="281" t="s">
        <v>567</v>
      </c>
      <c r="AU120" s="264">
        <v>169.82327132329146</v>
      </c>
      <c r="AV120" s="260">
        <v>76.005233603467204</v>
      </c>
      <c r="AW120" s="260">
        <v>23.050307545196212</v>
      </c>
      <c r="AX120" s="260">
        <v>10.958493148478462</v>
      </c>
      <c r="AY120" s="260">
        <v>39.729790413313957</v>
      </c>
      <c r="AZ120" s="260">
        <v>109.36419933970269</v>
      </c>
      <c r="BA120" s="260">
        <v>219.86171992764469</v>
      </c>
      <c r="BB120" s="276">
        <v>4</v>
      </c>
      <c r="BC120" s="264">
        <v>15.213146186075008</v>
      </c>
      <c r="BD120" s="260">
        <v>24.786185491894827</v>
      </c>
      <c r="BE120" s="260">
        <v>10.8701509367816</v>
      </c>
      <c r="BF120" s="260">
        <v>6.2497810398091502</v>
      </c>
      <c r="BG120" s="260">
        <v>31.872893987348959</v>
      </c>
      <c r="BH120" s="260">
        <v>80.504234964220913</v>
      </c>
      <c r="BI120" s="260">
        <v>47.913180369783781</v>
      </c>
      <c r="BJ120" s="269">
        <v>4</v>
      </c>
      <c r="BK120" s="264">
        <v>12.065131782933879</v>
      </c>
      <c r="BL120" s="260">
        <v>35.33751327151397</v>
      </c>
      <c r="BM120" s="260">
        <v>18.072832210287824</v>
      </c>
      <c r="BN120" s="260">
        <v>8.7572023086021247</v>
      </c>
      <c r="BO120" s="260">
        <v>22.449326815116223</v>
      </c>
      <c r="BP120" s="260">
        <v>99.704668752896893</v>
      </c>
      <c r="BQ120" s="260">
        <v>58.404503262410181</v>
      </c>
      <c r="BR120" s="269">
        <v>4</v>
      </c>
      <c r="BS120" s="264">
        <v>10.280780697890684</v>
      </c>
      <c r="BT120" s="260">
        <v>33.347972297119128</v>
      </c>
      <c r="BU120" s="260">
        <v>24.47439957203132</v>
      </c>
      <c r="BV120" s="260">
        <v>6.7194328329218536</v>
      </c>
      <c r="BW120" s="260">
        <v>19.306785396105347</v>
      </c>
      <c r="BX120" s="260">
        <v>102.11407188297834</v>
      </c>
      <c r="BY120" s="260">
        <v>59.738888452195077</v>
      </c>
      <c r="BZ120" s="276">
        <v>4</v>
      </c>
      <c r="CA120" s="175"/>
      <c r="DH120" s="179">
        <v>-1.6568490800524938</v>
      </c>
      <c r="DI120" s="179">
        <v>0.64789186351706129</v>
      </c>
      <c r="DQ120" s="153">
        <f t="shared" si="46"/>
        <v>8.75</v>
      </c>
      <c r="EH120" s="153" t="str">
        <f t="shared" si="44"/>
        <v/>
      </c>
      <c r="EI120" s="153" t="str">
        <f t="shared" si="45"/>
        <v/>
      </c>
    </row>
    <row r="121" spans="1:139" ht="18" customHeight="1" thickTop="1" thickBot="1">
      <c r="A121" s="242" t="s">
        <v>120</v>
      </c>
      <c r="B121" s="236" t="s">
        <v>35</v>
      </c>
      <c r="C121" s="237">
        <v>42782</v>
      </c>
      <c r="D121" s="238">
        <v>30</v>
      </c>
      <c r="E121" s="253">
        <v>8</v>
      </c>
      <c r="F121" s="247">
        <v>11</v>
      </c>
      <c r="G121" s="247">
        <v>12</v>
      </c>
      <c r="H121" s="247">
        <v>9</v>
      </c>
      <c r="I121" s="247">
        <v>11</v>
      </c>
      <c r="J121" s="247">
        <v>17</v>
      </c>
      <c r="K121" s="247">
        <v>12</v>
      </c>
      <c r="L121" s="247">
        <v>14</v>
      </c>
      <c r="M121" s="247">
        <v>14</v>
      </c>
      <c r="N121" s="247">
        <v>12</v>
      </c>
      <c r="O121" s="247">
        <v>10</v>
      </c>
      <c r="P121" s="247">
        <v>11</v>
      </c>
      <c r="Q121" s="247">
        <v>12</v>
      </c>
      <c r="R121" s="247">
        <v>13</v>
      </c>
      <c r="S121" s="247">
        <v>19</v>
      </c>
      <c r="T121" s="247">
        <v>11</v>
      </c>
      <c r="U121" s="247">
        <v>20</v>
      </c>
      <c r="V121" s="247">
        <v>12</v>
      </c>
      <c r="W121" s="247">
        <v>20</v>
      </c>
      <c r="X121" s="247">
        <v>16</v>
      </c>
      <c r="Y121" s="247">
        <v>12</v>
      </c>
      <c r="Z121" s="247">
        <v>11</v>
      </c>
      <c r="AA121" s="247">
        <v>6</v>
      </c>
      <c r="AB121" s="247">
        <v>9</v>
      </c>
      <c r="AC121" s="247">
        <v>13</v>
      </c>
      <c r="AD121" s="247">
        <v>9</v>
      </c>
      <c r="AE121" s="276">
        <v>16</v>
      </c>
      <c r="AG121" s="247">
        <f>RANKS_CSV!A118</f>
        <v>5</v>
      </c>
      <c r="AI121" s="264">
        <f t="array" ref="AI121">MEDIAN(E121:J121)</f>
        <v>11</v>
      </c>
      <c r="AJ121" s="260">
        <f t="array" ref="AJ121">MEDIAN(L121:S121)</f>
        <v>12.5</v>
      </c>
      <c r="AK121" s="260">
        <f t="array" ref="AK121">MEDIAN(T121:U121,X121,AA121,AB121)</f>
        <v>11</v>
      </c>
      <c r="AL121" s="260">
        <f t="array" ref="AL121">MEDIAN(V121,Y121,Z121,AC121:AE121)</f>
        <v>12</v>
      </c>
      <c r="AM121" s="260" t="s">
        <v>567</v>
      </c>
      <c r="AN121" s="281" t="s">
        <v>567</v>
      </c>
      <c r="AU121" s="264">
        <v>248.33215800044991</v>
      </c>
      <c r="AV121" s="260">
        <v>126.5051102448906</v>
      </c>
      <c r="AW121" s="260">
        <v>45.541174150884501</v>
      </c>
      <c r="AX121" s="260">
        <v>5.4403497184316523</v>
      </c>
      <c r="AY121" s="260">
        <v>6.2026369475320475</v>
      </c>
      <c r="AZ121" s="260">
        <v>47.828035838185684</v>
      </c>
      <c r="BA121" s="260">
        <v>130.31654639039257</v>
      </c>
      <c r="BB121" s="276">
        <v>4</v>
      </c>
      <c r="BC121" s="264">
        <v>73.533922757041992</v>
      </c>
      <c r="BD121" s="260">
        <v>78.179527867368321</v>
      </c>
      <c r="BE121" s="260">
        <v>38.806532604257931</v>
      </c>
      <c r="BF121" s="260">
        <v>7.6276457911689723</v>
      </c>
      <c r="BG121" s="260">
        <v>3.1045217295301737</v>
      </c>
      <c r="BH121" s="260">
        <v>22.790524969586393</v>
      </c>
      <c r="BI121" s="260">
        <v>6.7665219341871072</v>
      </c>
      <c r="BJ121" s="269">
        <v>5</v>
      </c>
      <c r="BK121" s="264">
        <v>73.041580079910204</v>
      </c>
      <c r="BL121" s="260">
        <v>93.749690322681872</v>
      </c>
      <c r="BM121" s="260">
        <v>32.833233291546541</v>
      </c>
      <c r="BN121" s="260">
        <v>5.9881579440206574</v>
      </c>
      <c r="BO121" s="260">
        <v>2.9519054954818698</v>
      </c>
      <c r="BP121" s="260">
        <v>29.079913750473921</v>
      </c>
      <c r="BQ121" s="260">
        <v>6.9231691338445485</v>
      </c>
      <c r="BR121" s="269">
        <v>5</v>
      </c>
      <c r="BS121" s="264">
        <v>68.328232647221611</v>
      </c>
      <c r="BT121" s="260">
        <v>93.863869736770283</v>
      </c>
      <c r="BU121" s="260">
        <v>29.700377123724508</v>
      </c>
      <c r="BV121" s="260">
        <v>7.1243053374845786</v>
      </c>
      <c r="BW121" s="260">
        <v>5.13067927462893</v>
      </c>
      <c r="BX121" s="260">
        <v>31.051126837106782</v>
      </c>
      <c r="BY121" s="260">
        <v>7.126263699879936</v>
      </c>
      <c r="BZ121" s="276">
        <v>5</v>
      </c>
      <c r="CA121" s="175"/>
      <c r="DH121" s="179">
        <v>3.2035369790026245</v>
      </c>
      <c r="DI121" s="179">
        <v>-0.8128138464566933</v>
      </c>
      <c r="DQ121" s="153">
        <f t="shared" si="46"/>
        <v>9.75</v>
      </c>
      <c r="EH121" s="153" t="str">
        <f t="shared" si="44"/>
        <v/>
      </c>
      <c r="EI121" s="153" t="str">
        <f t="shared" si="45"/>
        <v/>
      </c>
    </row>
    <row r="122" spans="1:139" ht="18" customHeight="1" thickTop="1" thickBot="1">
      <c r="A122" s="242" t="s">
        <v>121</v>
      </c>
      <c r="B122" s="236" t="s">
        <v>35</v>
      </c>
      <c r="C122" s="237">
        <v>42835</v>
      </c>
      <c r="D122" s="238">
        <v>30</v>
      </c>
      <c r="E122" s="253">
        <v>16</v>
      </c>
      <c r="F122" s="247">
        <v>13</v>
      </c>
      <c r="G122" s="247">
        <v>10</v>
      </c>
      <c r="H122" s="247">
        <v>16</v>
      </c>
      <c r="I122" s="247">
        <v>16</v>
      </c>
      <c r="J122" s="247">
        <v>14</v>
      </c>
      <c r="K122" s="247">
        <v>2</v>
      </c>
      <c r="L122" s="247">
        <v>14</v>
      </c>
      <c r="M122" s="247">
        <v>20</v>
      </c>
      <c r="N122" s="247">
        <v>14</v>
      </c>
      <c r="O122" s="247">
        <v>1</v>
      </c>
      <c r="P122" s="247">
        <v>6</v>
      </c>
      <c r="Q122" s="247">
        <v>13</v>
      </c>
      <c r="R122" s="247">
        <v>16</v>
      </c>
      <c r="S122" s="247">
        <v>18</v>
      </c>
      <c r="T122" s="247">
        <v>11</v>
      </c>
      <c r="U122" s="247">
        <v>12</v>
      </c>
      <c r="V122" s="247">
        <v>11</v>
      </c>
      <c r="W122" s="247">
        <v>13</v>
      </c>
      <c r="X122" s="247">
        <v>7</v>
      </c>
      <c r="Y122" s="247">
        <v>8</v>
      </c>
      <c r="Z122" s="247">
        <v>13</v>
      </c>
      <c r="AA122" s="247">
        <v>11</v>
      </c>
      <c r="AB122" s="247">
        <v>12</v>
      </c>
      <c r="AC122" s="247">
        <v>6</v>
      </c>
      <c r="AD122" s="247">
        <v>5</v>
      </c>
      <c r="AE122" s="276">
        <v>12</v>
      </c>
      <c r="AG122" s="247">
        <f>RANKS_CSV!A119</f>
        <v>5</v>
      </c>
      <c r="AI122" s="264">
        <f t="array" ref="AI122">MEDIAN(E122:J122)</f>
        <v>15</v>
      </c>
      <c r="AJ122" s="260">
        <f t="array" ref="AJ122">MEDIAN(L122:S122)</f>
        <v>14</v>
      </c>
      <c r="AK122" s="260">
        <f t="array" ref="AK122">MEDIAN(T122:U122,X122,AA122,AB122)</f>
        <v>11</v>
      </c>
      <c r="AL122" s="260">
        <f t="array" ref="AL122">MEDIAN(V122,Y122,Z122,AC122:AE122)</f>
        <v>9.5</v>
      </c>
      <c r="AM122" s="260" t="s">
        <v>567</v>
      </c>
      <c r="AN122" s="281" t="s">
        <v>567</v>
      </c>
      <c r="AU122" s="264">
        <v>194.85487439690985</v>
      </c>
      <c r="AV122" s="260">
        <v>91.854027629785804</v>
      </c>
      <c r="AW122" s="260">
        <v>29.716292524214943</v>
      </c>
      <c r="AX122" s="260">
        <v>8.4416690801973324</v>
      </c>
      <c r="AY122" s="260">
        <v>28.030157297732966</v>
      </c>
      <c r="AZ122" s="260">
        <v>88.481757176821858</v>
      </c>
      <c r="BA122" s="260">
        <v>189.79646871746399</v>
      </c>
      <c r="BB122" s="276">
        <v>4</v>
      </c>
      <c r="BC122" s="264">
        <v>75.236374742839473</v>
      </c>
      <c r="BD122" s="260">
        <v>68.185128019640956</v>
      </c>
      <c r="BE122" s="260">
        <v>32.100159544655405</v>
      </c>
      <c r="BF122" s="260">
        <v>14.12838519503968</v>
      </c>
      <c r="BG122" s="260">
        <v>21.588693170752208</v>
      </c>
      <c r="BH122" s="260">
        <v>49.978651504944274</v>
      </c>
      <c r="BI122" s="260">
        <v>26.558114424183604</v>
      </c>
      <c r="BJ122" s="269">
        <v>4</v>
      </c>
      <c r="BK122" s="264">
        <v>88.769587304161604</v>
      </c>
      <c r="BL122" s="260">
        <v>79.281450964895086</v>
      </c>
      <c r="BM122" s="260">
        <v>20.408423698098552</v>
      </c>
      <c r="BN122" s="260">
        <v>10.83501110891037</v>
      </c>
      <c r="BO122" s="260">
        <v>21.324300737588178</v>
      </c>
      <c r="BP122" s="260">
        <v>52.436067465380191</v>
      </c>
      <c r="BQ122" s="260">
        <v>17.7924527428574</v>
      </c>
      <c r="BR122" s="269">
        <v>4</v>
      </c>
      <c r="BS122" s="264">
        <v>85.247679792506219</v>
      </c>
      <c r="BT122" s="260">
        <v>81.575882947818641</v>
      </c>
      <c r="BU122" s="260">
        <v>14.243554213447105</v>
      </c>
      <c r="BV122" s="260">
        <v>13.555480603057854</v>
      </c>
      <c r="BW122" s="260">
        <v>25.938403398675529</v>
      </c>
      <c r="BX122" s="260">
        <v>55.813769107460558</v>
      </c>
      <c r="BY122" s="260">
        <v>11.735499315986637</v>
      </c>
      <c r="BZ122" s="276">
        <v>7</v>
      </c>
      <c r="CA122" s="175"/>
      <c r="DH122" s="179">
        <v>2.7139179199475061</v>
      </c>
      <c r="DI122" s="179">
        <v>-3.703301636482939</v>
      </c>
      <c r="DQ122" s="153">
        <f t="shared" si="46"/>
        <v>10</v>
      </c>
      <c r="EH122" s="153" t="str">
        <f t="shared" si="44"/>
        <v/>
      </c>
      <c r="EI122" s="153" t="str">
        <f t="shared" si="45"/>
        <v/>
      </c>
    </row>
    <row r="123" spans="1:139" ht="18" customHeight="1" thickTop="1" thickBot="1">
      <c r="A123" s="242" t="s">
        <v>122</v>
      </c>
      <c r="B123" s="236" t="s">
        <v>35</v>
      </c>
      <c r="C123" s="237">
        <v>42958</v>
      </c>
      <c r="D123" s="238">
        <v>30</v>
      </c>
      <c r="E123" s="253">
        <v>11</v>
      </c>
      <c r="F123" s="247">
        <v>3</v>
      </c>
      <c r="G123" s="247">
        <v>6</v>
      </c>
      <c r="H123" s="247">
        <v>12</v>
      </c>
      <c r="I123" s="247">
        <v>13</v>
      </c>
      <c r="J123" s="247">
        <v>7</v>
      </c>
      <c r="K123" s="247">
        <v>3</v>
      </c>
      <c r="L123" s="247">
        <v>11</v>
      </c>
      <c r="M123" s="247">
        <v>1</v>
      </c>
      <c r="N123" s="247">
        <v>9</v>
      </c>
      <c r="O123" s="247">
        <v>6</v>
      </c>
      <c r="P123" s="247">
        <v>9</v>
      </c>
      <c r="Q123" s="247">
        <v>6</v>
      </c>
      <c r="R123" s="247">
        <v>13</v>
      </c>
      <c r="S123" s="247">
        <v>10</v>
      </c>
      <c r="T123" s="247">
        <v>16</v>
      </c>
      <c r="U123" s="247">
        <v>14</v>
      </c>
      <c r="V123" s="247">
        <v>14</v>
      </c>
      <c r="W123" s="247">
        <v>16</v>
      </c>
      <c r="X123" s="247">
        <v>7</v>
      </c>
      <c r="Y123" s="247">
        <v>18</v>
      </c>
      <c r="Z123" s="247">
        <v>17</v>
      </c>
      <c r="AA123" s="247">
        <v>8</v>
      </c>
      <c r="AB123" s="247">
        <v>15</v>
      </c>
      <c r="AC123" s="247">
        <v>11</v>
      </c>
      <c r="AD123" s="247">
        <v>8</v>
      </c>
      <c r="AE123" s="276">
        <v>12</v>
      </c>
      <c r="AG123" s="247">
        <f>RANKS_CSV!A120</f>
        <v>5</v>
      </c>
      <c r="AI123" s="264">
        <f t="array" ref="AI123">MEDIAN(E123:J123)</f>
        <v>9</v>
      </c>
      <c r="AJ123" s="260">
        <f t="array" ref="AJ123">MEDIAN(L123:S123)</f>
        <v>9</v>
      </c>
      <c r="AK123" s="260">
        <f t="array" ref="AK123">MEDIAN(T123:U123,X123,AA123,AB123)</f>
        <v>14</v>
      </c>
      <c r="AL123" s="260">
        <f t="array" ref="AL123">MEDIAN(V123,Y123,Z123,AC123:AE123)</f>
        <v>13</v>
      </c>
      <c r="AM123" s="260" t="s">
        <v>567</v>
      </c>
      <c r="AN123" s="281" t="s">
        <v>567</v>
      </c>
      <c r="AU123" s="264">
        <v>263.41042566586992</v>
      </c>
      <c r="AV123" s="260">
        <v>139.21784340301696</v>
      </c>
      <c r="AW123" s="260">
        <v>55.888372801717168</v>
      </c>
      <c r="AX123" s="260">
        <v>13.422013861970639</v>
      </c>
      <c r="AY123" s="260">
        <v>11.818766583777354</v>
      </c>
      <c r="AZ123" s="260">
        <v>51.078630967137315</v>
      </c>
      <c r="BA123" s="260">
        <v>131.20160701205052</v>
      </c>
      <c r="BB123" s="276">
        <v>5</v>
      </c>
      <c r="BC123" s="264">
        <v>52.720730103162907</v>
      </c>
      <c r="BD123" s="260">
        <v>69.281209183412358</v>
      </c>
      <c r="BE123" s="260">
        <v>39.114843567284225</v>
      </c>
      <c r="BF123" s="260">
        <v>9.50848542442046</v>
      </c>
      <c r="BG123" s="260">
        <v>9.2414790809923328</v>
      </c>
      <c r="BH123" s="260">
        <v>35.316225015854954</v>
      </c>
      <c r="BI123" s="260">
        <v>17.619522861012037</v>
      </c>
      <c r="BJ123" s="269">
        <v>5</v>
      </c>
      <c r="BK123" s="264">
        <v>39.462948838347081</v>
      </c>
      <c r="BL123" s="260">
        <v>86.179348593028365</v>
      </c>
      <c r="BM123" s="260">
        <v>44.003068700512948</v>
      </c>
      <c r="BN123" s="260">
        <v>11.167609817600471</v>
      </c>
      <c r="BO123" s="260">
        <v>4.8440157294197146</v>
      </c>
      <c r="BP123" s="260">
        <v>50.793317877182623</v>
      </c>
      <c r="BQ123" s="260">
        <v>29.940869873295544</v>
      </c>
      <c r="BR123" s="269">
        <v>5</v>
      </c>
      <c r="BS123" s="264">
        <v>35.140830832536565</v>
      </c>
      <c r="BT123" s="260">
        <v>83.518205002931097</v>
      </c>
      <c r="BU123" s="260">
        <v>47.821196311328691</v>
      </c>
      <c r="BV123" s="260">
        <v>9.5174352910002984</v>
      </c>
      <c r="BW123" s="260">
        <v>2.5328023705510692</v>
      </c>
      <c r="BX123" s="260">
        <v>51.813952911220227</v>
      </c>
      <c r="BY123" s="260">
        <v>35.816313854336663</v>
      </c>
      <c r="BZ123" s="276">
        <v>5</v>
      </c>
      <c r="CA123" s="175"/>
      <c r="DH123" s="179">
        <v>1.332253860892388</v>
      </c>
      <c r="DI123" s="179">
        <v>2.2452445734908144</v>
      </c>
      <c r="DQ123" s="153">
        <f t="shared" si="46"/>
        <v>11.25</v>
      </c>
      <c r="EH123" s="153" t="str">
        <f t="shared" si="44"/>
        <v/>
      </c>
      <c r="EI123" s="153" t="str">
        <f t="shared" si="45"/>
        <v/>
      </c>
    </row>
    <row r="124" spans="1:139" ht="18" customHeight="1" thickTop="1" thickBot="1">
      <c r="A124" s="242" t="s">
        <v>123</v>
      </c>
      <c r="B124" s="236" t="s">
        <v>35</v>
      </c>
      <c r="C124" s="237">
        <v>42986</v>
      </c>
      <c r="D124" s="238">
        <v>30</v>
      </c>
      <c r="E124" s="253">
        <v>15</v>
      </c>
      <c r="F124" s="247">
        <v>10</v>
      </c>
      <c r="G124" s="247">
        <v>7</v>
      </c>
      <c r="H124" s="247">
        <v>13</v>
      </c>
      <c r="I124" s="247">
        <v>11</v>
      </c>
      <c r="J124" s="247">
        <v>4</v>
      </c>
      <c r="K124" s="247">
        <v>3</v>
      </c>
      <c r="L124" s="247">
        <v>12</v>
      </c>
      <c r="M124" s="247">
        <v>9</v>
      </c>
      <c r="N124" s="247">
        <v>12</v>
      </c>
      <c r="O124" s="247">
        <v>20</v>
      </c>
      <c r="P124" s="247">
        <v>13</v>
      </c>
      <c r="Q124" s="247">
        <v>10</v>
      </c>
      <c r="R124" s="247">
        <v>12</v>
      </c>
      <c r="S124" s="247">
        <v>9</v>
      </c>
      <c r="T124" s="247">
        <v>4</v>
      </c>
      <c r="U124" s="247">
        <v>10</v>
      </c>
      <c r="V124" s="247">
        <v>16</v>
      </c>
      <c r="W124" s="247">
        <v>16</v>
      </c>
      <c r="X124" s="247">
        <v>5</v>
      </c>
      <c r="Y124" s="247">
        <v>14</v>
      </c>
      <c r="Z124" s="247">
        <v>11</v>
      </c>
      <c r="AA124" s="247">
        <v>8</v>
      </c>
      <c r="AB124" s="247">
        <v>7</v>
      </c>
      <c r="AC124" s="247">
        <v>11</v>
      </c>
      <c r="AD124" s="247">
        <v>11</v>
      </c>
      <c r="AE124" s="276">
        <v>13</v>
      </c>
      <c r="AG124" s="247">
        <f>RANKS_CSV!A121</f>
        <v>6</v>
      </c>
      <c r="AI124" s="264">
        <f t="array" ref="AI124">MEDIAN(E124:J124)</f>
        <v>10.5</v>
      </c>
      <c r="AJ124" s="260">
        <f t="array" ref="AJ124">MEDIAN(L124:S124)</f>
        <v>12</v>
      </c>
      <c r="AK124" s="260">
        <f t="array" ref="AK124">MEDIAN(T124:U124,X124,AA124,AB124)</f>
        <v>7</v>
      </c>
      <c r="AL124" s="260">
        <f t="array" ref="AL124">MEDIAN(V124,Y124,Z124,AC124:AE124)</f>
        <v>12</v>
      </c>
      <c r="AM124" s="260" t="s">
        <v>567</v>
      </c>
      <c r="AN124" s="281" t="s">
        <v>567</v>
      </c>
      <c r="AU124" s="264">
        <v>264.30111170847181</v>
      </c>
      <c r="AV124" s="260">
        <v>140.41202481620806</v>
      </c>
      <c r="AW124" s="260">
        <v>57.38604958549746</v>
      </c>
      <c r="AX124" s="260">
        <v>15.223186016340113</v>
      </c>
      <c r="AY124" s="260">
        <v>13.923434108736018</v>
      </c>
      <c r="AZ124" s="260">
        <v>53.486793862685168</v>
      </c>
      <c r="BA124" s="260">
        <v>133.91326527818757</v>
      </c>
      <c r="BB124" s="276">
        <v>5</v>
      </c>
      <c r="BC124" s="264">
        <v>51.258370550077288</v>
      </c>
      <c r="BD124" s="260">
        <v>68.799886570599512</v>
      </c>
      <c r="BE124" s="260">
        <v>39.763705744310563</v>
      </c>
      <c r="BF124" s="260">
        <v>10.732164959337029</v>
      </c>
      <c r="BG124" s="260">
        <v>11.303528309667261</v>
      </c>
      <c r="BH124" s="260">
        <v>38.356435757395388</v>
      </c>
      <c r="BI124" s="260">
        <v>20.24912536350206</v>
      </c>
      <c r="BJ124" s="269">
        <v>4</v>
      </c>
      <c r="BK124" s="264">
        <v>36.994615278790363</v>
      </c>
      <c r="BL124" s="260">
        <v>85.711658242186374</v>
      </c>
      <c r="BM124" s="260">
        <v>45.695511374222072</v>
      </c>
      <c r="BN124" s="260">
        <v>12.710720967180489</v>
      </c>
      <c r="BO124" s="260">
        <v>6.4273715554178183</v>
      </c>
      <c r="BP124" s="260">
        <v>54.746636040998062</v>
      </c>
      <c r="BQ124" s="260">
        <v>33.663249233008465</v>
      </c>
      <c r="BR124" s="269">
        <v>5</v>
      </c>
      <c r="BS124" s="264">
        <v>32.752275847446015</v>
      </c>
      <c r="BT124" s="260">
        <v>82.805569998204746</v>
      </c>
      <c r="BU124" s="260">
        <v>50.20043995910747</v>
      </c>
      <c r="BV124" s="260">
        <v>10.796378586680293</v>
      </c>
      <c r="BW124" s="260">
        <v>3.686914149365828</v>
      </c>
      <c r="BX124" s="260">
        <v>55.70329259329062</v>
      </c>
      <c r="BY124" s="260">
        <v>39.984861685107333</v>
      </c>
      <c r="BZ124" s="276">
        <v>5</v>
      </c>
      <c r="CA124" s="175"/>
      <c r="DH124" s="179">
        <v>1.1079340656167973</v>
      </c>
      <c r="DI124" s="179">
        <v>2.5004061233595811</v>
      </c>
      <c r="DQ124" s="153">
        <f t="shared" si="46"/>
        <v>12</v>
      </c>
      <c r="EH124" s="153" t="str">
        <f t="shared" si="44"/>
        <v/>
      </c>
      <c r="EI124" s="153" t="str">
        <f t="shared" si="45"/>
        <v/>
      </c>
    </row>
    <row r="125" spans="1:139" ht="18" customHeight="1" thickTop="1" thickBot="1">
      <c r="A125" s="242" t="s">
        <v>124</v>
      </c>
      <c r="B125" s="236" t="s">
        <v>35</v>
      </c>
      <c r="C125" s="237">
        <v>43028</v>
      </c>
      <c r="D125" s="238">
        <v>29</v>
      </c>
      <c r="E125" s="253">
        <v>10</v>
      </c>
      <c r="F125" s="247">
        <v>9</v>
      </c>
      <c r="G125" s="247">
        <v>7</v>
      </c>
      <c r="H125" s="247">
        <v>9</v>
      </c>
      <c r="I125" s="247">
        <v>13</v>
      </c>
      <c r="J125" s="247">
        <v>7</v>
      </c>
      <c r="K125" s="247">
        <v>1</v>
      </c>
      <c r="L125" s="247">
        <v>9</v>
      </c>
      <c r="M125" s="247">
        <v>5</v>
      </c>
      <c r="N125" s="247">
        <v>4</v>
      </c>
      <c r="O125" s="247">
        <v>17</v>
      </c>
      <c r="P125" s="247">
        <v>6</v>
      </c>
      <c r="Q125" s="247">
        <v>10</v>
      </c>
      <c r="R125" s="247">
        <v>7</v>
      </c>
      <c r="S125" s="247">
        <v>10</v>
      </c>
      <c r="T125" s="247">
        <v>5</v>
      </c>
      <c r="U125" s="247">
        <v>10</v>
      </c>
      <c r="V125" s="247">
        <v>12</v>
      </c>
      <c r="W125" s="247">
        <v>10</v>
      </c>
      <c r="X125" s="247">
        <v>6</v>
      </c>
      <c r="Y125" s="247">
        <v>10</v>
      </c>
      <c r="Z125" s="247">
        <v>10</v>
      </c>
      <c r="AA125" s="247">
        <v>4</v>
      </c>
      <c r="AB125" s="247">
        <v>5</v>
      </c>
      <c r="AC125" s="247">
        <v>9</v>
      </c>
      <c r="AD125" s="247">
        <v>11</v>
      </c>
      <c r="AE125" s="276">
        <v>8</v>
      </c>
      <c r="AG125" s="247">
        <f>RANKS_CSV!A122</f>
        <v>1</v>
      </c>
      <c r="AI125" s="264">
        <f t="array" ref="AI125">MEDIAN(E125:J125)</f>
        <v>9</v>
      </c>
      <c r="AJ125" s="260">
        <f t="array" ref="AJ125">MEDIAN(L125:S125)</f>
        <v>8</v>
      </c>
      <c r="AK125" s="260">
        <f t="array" ref="AK125">MEDIAN(T125:U125,X125,AA125,AB125)</f>
        <v>5</v>
      </c>
      <c r="AL125" s="260">
        <f t="array" ref="AL125">MEDIAN(V125,Y125,Z125,AC125:AE125)</f>
        <v>10</v>
      </c>
      <c r="AM125" s="260" t="s">
        <v>567</v>
      </c>
      <c r="AN125" s="281" t="s">
        <v>567</v>
      </c>
      <c r="AU125" s="264">
        <v>176.86807810975316</v>
      </c>
      <c r="AV125" s="260">
        <v>84.438490257871081</v>
      </c>
      <c r="AW125" s="260">
        <v>32.872014067542224</v>
      </c>
      <c r="AX125" s="260">
        <v>22.168649538766619</v>
      </c>
      <c r="AY125" s="260">
        <v>52.328396671544255</v>
      </c>
      <c r="AZ125" s="260">
        <v>123.35125546587514</v>
      </c>
      <c r="BA125" s="260">
        <v>235.23722592175926</v>
      </c>
      <c r="BB125" s="276">
        <v>4</v>
      </c>
      <c r="BC125" s="264">
        <v>12.734435784838892</v>
      </c>
      <c r="BD125" s="260">
        <v>26.347832889764071</v>
      </c>
      <c r="BE125" s="260">
        <v>17.189868585119317</v>
      </c>
      <c r="BF125" s="260">
        <v>15.060662692591462</v>
      </c>
      <c r="BG125" s="260">
        <v>44.272209284939052</v>
      </c>
      <c r="BH125" s="260">
        <v>97.05775737345266</v>
      </c>
      <c r="BI125" s="260">
        <v>62.699769618260717</v>
      </c>
      <c r="BJ125" s="269">
        <v>1</v>
      </c>
      <c r="BK125" s="264">
        <v>5.4558979902138747</v>
      </c>
      <c r="BL125" s="260">
        <v>36.928697417078979</v>
      </c>
      <c r="BM125" s="260">
        <v>28.731988342835653</v>
      </c>
      <c r="BN125" s="260">
        <v>18.896946687312415</v>
      </c>
      <c r="BO125" s="260">
        <v>32.84125107147419</v>
      </c>
      <c r="BP125" s="260">
        <v>120.06232376064669</v>
      </c>
      <c r="BQ125" s="260">
        <v>77.716991396024525</v>
      </c>
      <c r="BR125" s="269">
        <v>1</v>
      </c>
      <c r="BS125" s="264">
        <v>4.0133347180941419</v>
      </c>
      <c r="BT125" s="260">
        <v>33.925794391127752</v>
      </c>
      <c r="BU125" s="260">
        <v>37.993939875008458</v>
      </c>
      <c r="BV125" s="260">
        <v>15.761552989573191</v>
      </c>
      <c r="BW125" s="260">
        <v>27.914331631136587</v>
      </c>
      <c r="BX125" s="260">
        <v>122.21220674534632</v>
      </c>
      <c r="BY125" s="260">
        <v>80.883098259510248</v>
      </c>
      <c r="BZ125" s="276">
        <v>1</v>
      </c>
      <c r="CA125" s="175"/>
      <c r="DH125" s="179">
        <v>-2.6002279934383208</v>
      </c>
      <c r="DI125" s="179">
        <v>1.699700333333334</v>
      </c>
      <c r="DQ125" s="153">
        <f t="shared" si="46"/>
        <v>9</v>
      </c>
      <c r="EH125" s="153" t="str">
        <f t="shared" si="44"/>
        <v/>
      </c>
      <c r="EI125" s="153" t="str">
        <f t="shared" si="45"/>
        <v/>
      </c>
    </row>
    <row r="126" spans="1:139" ht="18" customHeight="1" thickTop="1" thickBot="1">
      <c r="A126" s="242" t="s">
        <v>125</v>
      </c>
      <c r="B126" s="239" t="s">
        <v>35</v>
      </c>
      <c r="C126" s="240">
        <v>43056</v>
      </c>
      <c r="D126" s="241">
        <v>29</v>
      </c>
      <c r="E126" s="254">
        <v>20</v>
      </c>
      <c r="F126" s="248">
        <v>11</v>
      </c>
      <c r="G126" s="248">
        <v>10</v>
      </c>
      <c r="H126" s="248">
        <v>20</v>
      </c>
      <c r="I126" s="248">
        <v>17</v>
      </c>
      <c r="J126" s="248">
        <v>12</v>
      </c>
      <c r="K126" s="248">
        <v>5</v>
      </c>
      <c r="L126" s="248">
        <v>9</v>
      </c>
      <c r="M126" s="248">
        <v>16</v>
      </c>
      <c r="N126" s="248">
        <v>13</v>
      </c>
      <c r="O126" s="248">
        <v>18</v>
      </c>
      <c r="P126" s="248">
        <v>2</v>
      </c>
      <c r="Q126" s="248">
        <v>14</v>
      </c>
      <c r="R126" s="248">
        <v>8</v>
      </c>
      <c r="S126" s="248">
        <v>13</v>
      </c>
      <c r="T126" s="248">
        <v>12</v>
      </c>
      <c r="U126" s="248">
        <v>9</v>
      </c>
      <c r="V126" s="248">
        <v>11</v>
      </c>
      <c r="W126" s="248">
        <v>15</v>
      </c>
      <c r="X126" s="248">
        <v>7</v>
      </c>
      <c r="Y126" s="248">
        <v>9</v>
      </c>
      <c r="Z126" s="248">
        <v>12</v>
      </c>
      <c r="AA126" s="248">
        <v>12</v>
      </c>
      <c r="AB126" s="248">
        <v>13</v>
      </c>
      <c r="AC126" s="248">
        <v>8</v>
      </c>
      <c r="AD126" s="248">
        <v>9</v>
      </c>
      <c r="AE126" s="277">
        <v>9</v>
      </c>
      <c r="AG126" s="247">
        <f>RANKS_CSV!A123</f>
        <v>4</v>
      </c>
      <c r="AI126" s="264">
        <f t="array" ref="AI126">MEDIAN(E126:J126)</f>
        <v>14.5</v>
      </c>
      <c r="AJ126" s="260">
        <f t="array" ref="AJ126">MEDIAN(L126:S126)</f>
        <v>13</v>
      </c>
      <c r="AK126" s="260">
        <f t="array" ref="AK126">MEDIAN(T126:U126,X126,AA126,AB126)</f>
        <v>12</v>
      </c>
      <c r="AL126" s="260">
        <f t="array" ref="AL126">MEDIAN(V126,Y126,Z126,AC126:AE126)</f>
        <v>9</v>
      </c>
      <c r="AM126" s="260" t="s">
        <v>567</v>
      </c>
      <c r="AN126" s="281" t="s">
        <v>567</v>
      </c>
      <c r="AU126" s="264">
        <v>152.00781601145269</v>
      </c>
      <c r="AV126" s="260">
        <v>64.550612349410429</v>
      </c>
      <c r="AW126" s="260">
        <v>17.956520348921405</v>
      </c>
      <c r="AX126" s="260">
        <v>12.22554000998562</v>
      </c>
      <c r="AY126" s="260">
        <v>47.357671332603076</v>
      </c>
      <c r="AZ126" s="260">
        <v>123.35291431677379</v>
      </c>
      <c r="BA126" s="260">
        <v>240.21126896249771</v>
      </c>
      <c r="BB126" s="276">
        <v>4</v>
      </c>
      <c r="BC126" s="264">
        <v>64.742715378304723</v>
      </c>
      <c r="BD126" s="260">
        <v>52.797175401201514</v>
      </c>
      <c r="BE126" s="260">
        <v>23.813632677838548</v>
      </c>
      <c r="BF126" s="260">
        <v>18.219992734221321</v>
      </c>
      <c r="BG126" s="260">
        <v>38.201743099656873</v>
      </c>
      <c r="BH126" s="260">
        <v>77.190068606603703</v>
      </c>
      <c r="BI126" s="260">
        <v>46.476092738106509</v>
      </c>
      <c r="BJ126" s="269">
        <v>4</v>
      </c>
      <c r="BK126" s="264">
        <v>84.838454340747603</v>
      </c>
      <c r="BL126" s="260">
        <v>60.548949620350164</v>
      </c>
      <c r="BM126" s="260">
        <v>12.025830389500458</v>
      </c>
      <c r="BN126" s="260">
        <v>14.970538112746869</v>
      </c>
      <c r="BO126" s="260">
        <v>35.90297106866791</v>
      </c>
      <c r="BP126" s="260">
        <v>80.453769532586989</v>
      </c>
      <c r="BQ126" s="260">
        <v>35.379807044365307</v>
      </c>
      <c r="BR126" s="269">
        <v>3</v>
      </c>
      <c r="BS126" s="264">
        <v>82.546917247951725</v>
      </c>
      <c r="BT126" s="260">
        <v>63.502834980736573</v>
      </c>
      <c r="BU126" s="260">
        <v>6.3535951848232273</v>
      </c>
      <c r="BV126" s="260">
        <v>17.8192763654123</v>
      </c>
      <c r="BW126" s="260">
        <v>40.619841216520179</v>
      </c>
      <c r="BX126" s="260">
        <v>84.639839757644381</v>
      </c>
      <c r="BY126" s="260">
        <v>26.382268177901082</v>
      </c>
      <c r="BZ126" s="276">
        <v>3</v>
      </c>
      <c r="CA126" s="175"/>
      <c r="DH126" s="179">
        <v>1.4282933293963254</v>
      </c>
      <c r="DI126" s="179">
        <v>-4.8609180367454066</v>
      </c>
      <c r="DQ126" s="153">
        <f t="shared" si="46"/>
        <v>10.75</v>
      </c>
      <c r="EH126" s="153" t="str">
        <f t="shared" si="44"/>
        <v/>
      </c>
      <c r="EI126" s="153" t="str">
        <f t="shared" si="45"/>
        <v/>
      </c>
    </row>
    <row r="127" spans="1:139" ht="18" customHeight="1" thickTop="1" thickBot="1">
      <c r="A127" s="242" t="s">
        <v>126</v>
      </c>
      <c r="B127" s="236" t="s">
        <v>35</v>
      </c>
      <c r="C127" s="237">
        <v>43053</v>
      </c>
      <c r="D127" s="238">
        <v>29</v>
      </c>
      <c r="E127" s="253">
        <v>12</v>
      </c>
      <c r="F127" s="247">
        <v>7</v>
      </c>
      <c r="G127" s="247">
        <v>7</v>
      </c>
      <c r="H127" s="247">
        <v>15</v>
      </c>
      <c r="I127" s="247">
        <v>15</v>
      </c>
      <c r="J127" s="247">
        <v>4</v>
      </c>
      <c r="K127" s="247">
        <v>1</v>
      </c>
      <c r="L127" s="247">
        <v>10</v>
      </c>
      <c r="M127" s="247">
        <v>5</v>
      </c>
      <c r="N127" s="247">
        <v>10</v>
      </c>
      <c r="O127" s="247">
        <v>13</v>
      </c>
      <c r="P127" s="247">
        <v>10</v>
      </c>
      <c r="Q127" s="247">
        <v>7</v>
      </c>
      <c r="R127" s="247">
        <v>8</v>
      </c>
      <c r="S127" s="247">
        <v>7</v>
      </c>
      <c r="T127" s="247">
        <v>4</v>
      </c>
      <c r="U127" s="247">
        <v>10</v>
      </c>
      <c r="V127" s="247">
        <v>13</v>
      </c>
      <c r="W127" s="247">
        <v>11</v>
      </c>
      <c r="X127" s="247">
        <v>5</v>
      </c>
      <c r="Y127" s="247">
        <v>11</v>
      </c>
      <c r="Z127" s="247">
        <v>11</v>
      </c>
      <c r="AA127" s="247">
        <v>2</v>
      </c>
      <c r="AB127" s="247">
        <v>8</v>
      </c>
      <c r="AC127" s="247">
        <v>7</v>
      </c>
      <c r="AD127" s="247">
        <v>13</v>
      </c>
      <c r="AE127" s="276">
        <v>10</v>
      </c>
      <c r="AG127" s="247">
        <f>RANKS_CSV!A124</f>
        <v>1</v>
      </c>
      <c r="AI127" s="264">
        <f t="array" ref="AI127">MEDIAN(E127:J127)</f>
        <v>9.5</v>
      </c>
      <c r="AJ127" s="260">
        <f t="array" ref="AJ127">MEDIAN(L127:S127)</f>
        <v>9</v>
      </c>
      <c r="AK127" s="260">
        <f t="array" ref="AK127">MEDIAN(T127:U127,X127,AA127,AB127)</f>
        <v>5</v>
      </c>
      <c r="AL127" s="260">
        <f t="array" ref="AL127">MEDIAN(V127,Y127,Z127,AC127:AE127)</f>
        <v>11</v>
      </c>
      <c r="AM127" s="260" t="s">
        <v>567</v>
      </c>
      <c r="AN127" s="281" t="s">
        <v>567</v>
      </c>
      <c r="AU127" s="264">
        <v>225.69601918124769</v>
      </c>
      <c r="AV127" s="260">
        <v>119.62961859666025</v>
      </c>
      <c r="AW127" s="260">
        <v>54.426329673626036</v>
      </c>
      <c r="AX127" s="260">
        <v>30.086152412145069</v>
      </c>
      <c r="AY127" s="260">
        <v>46.609086812217342</v>
      </c>
      <c r="AZ127" s="260">
        <v>103.99513287384286</v>
      </c>
      <c r="BA127" s="260">
        <v>202.24429059702163</v>
      </c>
      <c r="BB127" s="276">
        <v>4</v>
      </c>
      <c r="BC127" s="264">
        <v>26.922756750168318</v>
      </c>
      <c r="BD127" s="260">
        <v>47.086282396385144</v>
      </c>
      <c r="BE127" s="260">
        <v>33.776024422258985</v>
      </c>
      <c r="BF127" s="260">
        <v>21.485328030967771</v>
      </c>
      <c r="BG127" s="260">
        <v>40.956123224730568</v>
      </c>
      <c r="BH127" s="260">
        <v>86.059735567956011</v>
      </c>
      <c r="BI127" s="260">
        <v>57.53838409192695</v>
      </c>
      <c r="BJ127" s="269">
        <v>4</v>
      </c>
      <c r="BK127" s="264">
        <v>11.509984796189784</v>
      </c>
      <c r="BL127" s="260">
        <v>60.766827146673798</v>
      </c>
      <c r="BM127" s="260">
        <v>47.593404574070902</v>
      </c>
      <c r="BN127" s="260">
        <v>25.950721089267578</v>
      </c>
      <c r="BO127" s="260">
        <v>30.39001605050132</v>
      </c>
      <c r="BP127" s="260">
        <v>110.23754936749366</v>
      </c>
      <c r="BQ127" s="260">
        <v>76.985836312520661</v>
      </c>
      <c r="BR127" s="269">
        <v>1</v>
      </c>
      <c r="BS127" s="264">
        <v>9.1048348161258126</v>
      </c>
      <c r="BT127" s="260">
        <v>56.645050849067054</v>
      </c>
      <c r="BU127" s="260">
        <v>57.842337325303475</v>
      </c>
      <c r="BV127" s="260">
        <v>22.143924701362991</v>
      </c>
      <c r="BW127" s="260">
        <v>24.469157539791272</v>
      </c>
      <c r="BX127" s="260">
        <v>111.51107226807346</v>
      </c>
      <c r="BY127" s="260">
        <v>83.787159552167495</v>
      </c>
      <c r="BZ127" s="276">
        <v>1</v>
      </c>
      <c r="CA127" s="175"/>
      <c r="DH127" s="179">
        <v>-1.8898217887139113</v>
      </c>
      <c r="DI127" s="179">
        <v>3.2974203832021005</v>
      </c>
      <c r="DQ127" s="153">
        <f t="shared" si="46"/>
        <v>11.5</v>
      </c>
      <c r="EH127" s="153" t="str">
        <f t="shared" si="44"/>
        <v/>
      </c>
      <c r="EI127" s="153" t="str">
        <f t="shared" si="45"/>
        <v/>
      </c>
    </row>
    <row r="128" spans="1:139" ht="18" customHeight="1" thickTop="1" thickBot="1">
      <c r="A128" s="242" t="s">
        <v>127</v>
      </c>
      <c r="B128" s="236" t="s">
        <v>33</v>
      </c>
      <c r="C128" s="237">
        <v>42776</v>
      </c>
      <c r="D128" s="238">
        <v>30</v>
      </c>
      <c r="E128" s="253">
        <v>19</v>
      </c>
      <c r="F128" s="247">
        <v>10</v>
      </c>
      <c r="G128" s="247">
        <v>8</v>
      </c>
      <c r="H128" s="247">
        <v>17</v>
      </c>
      <c r="I128" s="247">
        <v>16</v>
      </c>
      <c r="J128" s="247">
        <v>8</v>
      </c>
      <c r="K128" s="247">
        <v>2</v>
      </c>
      <c r="L128" s="247">
        <v>12</v>
      </c>
      <c r="M128" s="247">
        <v>16</v>
      </c>
      <c r="N128" s="247">
        <v>12</v>
      </c>
      <c r="O128" s="247">
        <v>7</v>
      </c>
      <c r="P128" s="247">
        <v>14</v>
      </c>
      <c r="Q128" s="247">
        <v>11</v>
      </c>
      <c r="R128" s="247">
        <v>15</v>
      </c>
      <c r="S128" s="247">
        <v>15</v>
      </c>
      <c r="T128" s="247">
        <v>2</v>
      </c>
      <c r="U128" s="247">
        <v>10</v>
      </c>
      <c r="V128" s="247">
        <v>10</v>
      </c>
      <c r="W128" s="247">
        <v>5</v>
      </c>
      <c r="X128" s="247">
        <v>3</v>
      </c>
      <c r="Y128" s="247">
        <v>12</v>
      </c>
      <c r="Z128" s="247">
        <v>12</v>
      </c>
      <c r="AA128" s="247">
        <v>5</v>
      </c>
      <c r="AB128" s="247">
        <v>8</v>
      </c>
      <c r="AC128" s="247">
        <v>6</v>
      </c>
      <c r="AD128" s="247">
        <v>11</v>
      </c>
      <c r="AE128" s="276">
        <v>9</v>
      </c>
      <c r="AG128" s="247">
        <f>RANKS_CSV!A125</f>
        <v>6</v>
      </c>
      <c r="AI128" s="264">
        <f t="array" ref="AI128">MEDIAN(E128:J128)</f>
        <v>13</v>
      </c>
      <c r="AJ128" s="260">
        <f t="array" ref="AJ128">MEDIAN(L128:S128)</f>
        <v>13</v>
      </c>
      <c r="AK128" s="260">
        <f t="array" ref="AK128">MEDIAN(T128:U128,X128,AA128,AB128)</f>
        <v>5</v>
      </c>
      <c r="AL128" s="260">
        <f t="array" ref="AL128">MEDIAN(V128,Y128,Z128,AC128:AE128)</f>
        <v>10.5</v>
      </c>
      <c r="AM128" s="260" t="s">
        <v>567</v>
      </c>
      <c r="AN128" s="281" t="s">
        <v>567</v>
      </c>
      <c r="AU128" s="264">
        <v>216.01895003119057</v>
      </c>
      <c r="AV128" s="260">
        <v>103.58172795931702</v>
      </c>
      <c r="AW128" s="260">
        <v>32.007617548996727</v>
      </c>
      <c r="AX128" s="260">
        <v>1.2966188002296553</v>
      </c>
      <c r="AY128" s="260">
        <v>11.44873171301583</v>
      </c>
      <c r="AZ128" s="260">
        <v>62.463956287355252</v>
      </c>
      <c r="BA128" s="260">
        <v>154.34229252324795</v>
      </c>
      <c r="BB128" s="276">
        <v>4</v>
      </c>
      <c r="BC128" s="264">
        <v>52.939108012467635</v>
      </c>
      <c r="BD128" s="260">
        <v>57.450970437347301</v>
      </c>
      <c r="BE128" s="260">
        <v>24.96771403817948</v>
      </c>
      <c r="BF128" s="260">
        <v>2.1398617380055223</v>
      </c>
      <c r="BG128" s="260">
        <v>6.7380477758461428</v>
      </c>
      <c r="BH128" s="260">
        <v>34.848633843580963</v>
      </c>
      <c r="BI128" s="260">
        <v>13.715476082106592</v>
      </c>
      <c r="BJ128" s="269">
        <v>4</v>
      </c>
      <c r="BK128" s="264">
        <v>53.437485606562809</v>
      </c>
      <c r="BL128" s="260">
        <v>71.207681863098969</v>
      </c>
      <c r="BM128" s="260">
        <v>21.677594061858361</v>
      </c>
      <c r="BN128" s="260">
        <v>1.362214612566647</v>
      </c>
      <c r="BO128" s="260">
        <v>4.2054804675156401</v>
      </c>
      <c r="BP128" s="260">
        <v>43.978006799714365</v>
      </c>
      <c r="BQ128" s="260">
        <v>15.448813725207724</v>
      </c>
      <c r="BR128" s="269">
        <v>4</v>
      </c>
      <c r="BS128" s="264">
        <v>49.613589263112168</v>
      </c>
      <c r="BT128" s="260">
        <v>71.044220858602401</v>
      </c>
      <c r="BU128" s="260">
        <v>20.617923953718623</v>
      </c>
      <c r="BV128" s="260">
        <v>1.8766268233095871</v>
      </c>
      <c r="BW128" s="260">
        <v>5.3155855253493538</v>
      </c>
      <c r="BX128" s="260">
        <v>46.228412279436888</v>
      </c>
      <c r="BY128" s="260">
        <v>15.195928675928871</v>
      </c>
      <c r="BZ128" s="276">
        <v>4</v>
      </c>
      <c r="CA128" s="175"/>
      <c r="DH128" s="179">
        <v>1.904545238845144</v>
      </c>
      <c r="DI128" s="179">
        <v>-0.78381793700787372</v>
      </c>
      <c r="DQ128" s="153">
        <f t="shared" si="46"/>
        <v>13.25</v>
      </c>
      <c r="EH128" s="153" t="str">
        <f t="shared" si="44"/>
        <v/>
      </c>
      <c r="EI128" s="153" t="str">
        <f t="shared" si="45"/>
        <v/>
      </c>
    </row>
    <row r="129" spans="1:139" ht="18" customHeight="1" thickTop="1" thickBot="1">
      <c r="A129" s="242" t="s">
        <v>128</v>
      </c>
      <c r="B129" s="236" t="s">
        <v>33</v>
      </c>
      <c r="C129" s="237">
        <v>43009</v>
      </c>
      <c r="D129" s="238">
        <v>30</v>
      </c>
      <c r="E129" s="253">
        <v>14</v>
      </c>
      <c r="F129" s="247">
        <v>7</v>
      </c>
      <c r="G129" s="247">
        <v>7</v>
      </c>
      <c r="H129" s="247">
        <v>19</v>
      </c>
      <c r="I129" s="247">
        <v>14</v>
      </c>
      <c r="J129" s="247">
        <v>7</v>
      </c>
      <c r="K129" s="247">
        <v>1</v>
      </c>
      <c r="L129" s="247">
        <v>12</v>
      </c>
      <c r="M129" s="247">
        <v>6</v>
      </c>
      <c r="N129" s="247">
        <v>6</v>
      </c>
      <c r="O129" s="247">
        <v>16</v>
      </c>
      <c r="P129" s="247">
        <v>7</v>
      </c>
      <c r="Q129" s="247">
        <v>10</v>
      </c>
      <c r="R129" s="247">
        <v>7</v>
      </c>
      <c r="S129" s="247">
        <v>11</v>
      </c>
      <c r="T129" s="247">
        <v>7</v>
      </c>
      <c r="U129" s="247">
        <v>8</v>
      </c>
      <c r="V129" s="247">
        <v>5</v>
      </c>
      <c r="W129" s="247">
        <v>4</v>
      </c>
      <c r="X129" s="247">
        <v>3</v>
      </c>
      <c r="Y129" s="247">
        <v>8</v>
      </c>
      <c r="Z129" s="247">
        <v>6</v>
      </c>
      <c r="AA129" s="247">
        <v>3</v>
      </c>
      <c r="AB129" s="247">
        <v>9</v>
      </c>
      <c r="AC129" s="247">
        <v>9</v>
      </c>
      <c r="AD129" s="247">
        <v>7</v>
      </c>
      <c r="AE129" s="276">
        <v>10</v>
      </c>
      <c r="AG129" s="247">
        <f>RANKS_CSV!A126</f>
        <v>2</v>
      </c>
      <c r="AI129" s="264">
        <f t="array" ref="AI129">MEDIAN(E129:J129)</f>
        <v>10.5</v>
      </c>
      <c r="AJ129" s="260">
        <f t="array" ref="AJ129">MEDIAN(L129:S129)</f>
        <v>8.5</v>
      </c>
      <c r="AK129" s="260">
        <f t="array" ref="AK129">MEDIAN(T129:U129,X129,AA129,AB129)</f>
        <v>7</v>
      </c>
      <c r="AL129" s="260">
        <f t="array" ref="AL129">MEDIAN(V129,Y129,Z129,AC129:AE129)</f>
        <v>7.5</v>
      </c>
      <c r="AM129" s="260" t="s">
        <v>567</v>
      </c>
      <c r="AN129" s="281" t="s">
        <v>567</v>
      </c>
      <c r="AU129" s="264">
        <v>124.84402607805903</v>
      </c>
      <c r="AV129" s="260">
        <v>48.956202014443541</v>
      </c>
      <c r="AW129" s="260">
        <v>13.931489612381318</v>
      </c>
      <c r="AX129" s="260">
        <v>19.769888871872332</v>
      </c>
      <c r="AY129" s="260">
        <v>66.471399792916586</v>
      </c>
      <c r="AZ129" s="260">
        <v>154.03602237551411</v>
      </c>
      <c r="BA129" s="260">
        <v>282.46375661966482</v>
      </c>
      <c r="BB129" s="276">
        <v>3</v>
      </c>
      <c r="BC129" s="264">
        <v>4.0014616268968499</v>
      </c>
      <c r="BD129" s="260">
        <v>9.2104389031744081</v>
      </c>
      <c r="BE129" s="260">
        <v>4.6666036098734596</v>
      </c>
      <c r="BF129" s="260">
        <v>14.721500192314666</v>
      </c>
      <c r="BG129" s="260">
        <v>55.495621105020348</v>
      </c>
      <c r="BH129" s="260">
        <v>117.27075131220067</v>
      </c>
      <c r="BI129" s="260">
        <v>75.947127867668584</v>
      </c>
      <c r="BJ129" s="269">
        <v>1</v>
      </c>
      <c r="BK129" s="264">
        <v>7.0734168273404725</v>
      </c>
      <c r="BL129" s="260">
        <v>15.997669761016951</v>
      </c>
      <c r="BM129" s="260">
        <v>13.003092581152877</v>
      </c>
      <c r="BN129" s="260">
        <v>17.658849352133416</v>
      </c>
      <c r="BO129" s="260">
        <v>43.202716720949162</v>
      </c>
      <c r="BP129" s="260">
        <v>138.46958669756751</v>
      </c>
      <c r="BQ129" s="260">
        <v>85.105118186004972</v>
      </c>
      <c r="BR129" s="269">
        <v>1</v>
      </c>
      <c r="BS129" s="264">
        <v>6.7747241495318749</v>
      </c>
      <c r="BT129" s="260">
        <v>14.461896940222925</v>
      </c>
      <c r="BU129" s="260">
        <v>20.779124106566659</v>
      </c>
      <c r="BV129" s="260">
        <v>15.451567407865141</v>
      </c>
      <c r="BW129" s="260">
        <v>39.665314320771827</v>
      </c>
      <c r="BX129" s="260">
        <v>141.71651777865125</v>
      </c>
      <c r="BY129" s="260">
        <v>83.646941970285155</v>
      </c>
      <c r="BZ129" s="276">
        <v>1</v>
      </c>
      <c r="CA129" s="175"/>
      <c r="DH129" s="179">
        <v>-3.3770384973753282</v>
      </c>
      <c r="DI129" s="179">
        <v>-0.35678409711285997</v>
      </c>
      <c r="DQ129" s="153">
        <f t="shared" si="46"/>
        <v>8</v>
      </c>
      <c r="EH129" s="153" t="str">
        <f t="shared" si="44"/>
        <v/>
      </c>
      <c r="EI129" s="153" t="str">
        <f t="shared" si="45"/>
        <v/>
      </c>
    </row>
    <row r="130" spans="1:139" ht="18" customHeight="1" thickTop="1" thickBot="1">
      <c r="A130" s="242" t="s">
        <v>129</v>
      </c>
      <c r="B130" s="236" t="s">
        <v>33</v>
      </c>
      <c r="C130" s="237">
        <v>42711</v>
      </c>
      <c r="D130" s="238">
        <v>30</v>
      </c>
      <c r="E130" s="253">
        <v>10</v>
      </c>
      <c r="F130" s="247">
        <v>8</v>
      </c>
      <c r="G130" s="247">
        <v>16</v>
      </c>
      <c r="H130" s="247">
        <v>10</v>
      </c>
      <c r="I130" s="247">
        <v>17</v>
      </c>
      <c r="J130" s="247">
        <v>20</v>
      </c>
      <c r="K130" s="247">
        <v>4</v>
      </c>
      <c r="L130" s="247">
        <v>12</v>
      </c>
      <c r="M130" s="247">
        <v>14</v>
      </c>
      <c r="N130" s="247">
        <v>11</v>
      </c>
      <c r="O130" s="247">
        <v>11</v>
      </c>
      <c r="P130" s="247">
        <v>8</v>
      </c>
      <c r="Q130" s="247">
        <v>13</v>
      </c>
      <c r="R130" s="247">
        <v>11</v>
      </c>
      <c r="S130" s="247">
        <v>8</v>
      </c>
      <c r="T130" s="247">
        <v>9</v>
      </c>
      <c r="U130" s="247">
        <v>9</v>
      </c>
      <c r="V130" s="247">
        <v>6</v>
      </c>
      <c r="W130" s="247">
        <v>5</v>
      </c>
      <c r="X130" s="247">
        <v>11</v>
      </c>
      <c r="Y130" s="247">
        <v>9</v>
      </c>
      <c r="Z130" s="247">
        <v>6</v>
      </c>
      <c r="AA130" s="247">
        <v>6</v>
      </c>
      <c r="AB130" s="247">
        <v>7</v>
      </c>
      <c r="AC130" s="247">
        <v>11</v>
      </c>
      <c r="AD130" s="247">
        <v>9</v>
      </c>
      <c r="AE130" s="276">
        <v>10</v>
      </c>
      <c r="AG130" s="247">
        <f>RANKS_CSV!A127</f>
        <v>3</v>
      </c>
      <c r="AI130" s="264">
        <f t="array" ref="AI130">MEDIAN(E130:J130)</f>
        <v>13</v>
      </c>
      <c r="AJ130" s="260">
        <f t="array" ref="AJ130">MEDIAN(L130:S130)</f>
        <v>11</v>
      </c>
      <c r="AK130" s="260">
        <f t="array" ref="AK130">MEDIAN(T130:U130,X130,AA130,AB130)</f>
        <v>9</v>
      </c>
      <c r="AL130" s="260">
        <f t="array" ref="AL130">MEDIAN(V130,Y130,Z130,AC130:AE130)</f>
        <v>9</v>
      </c>
      <c r="AM130" s="260" t="s">
        <v>567</v>
      </c>
      <c r="AN130" s="281" t="s">
        <v>567</v>
      </c>
      <c r="AU130" s="264">
        <v>148.7744823381081</v>
      </c>
      <c r="AV130" s="260">
        <v>60.811686678757262</v>
      </c>
      <c r="AW130" s="260">
        <v>13.712002680959669</v>
      </c>
      <c r="AX130" s="260">
        <v>7.4754303447153072</v>
      </c>
      <c r="AY130" s="260">
        <v>42.101969670024189</v>
      </c>
      <c r="AZ130" s="260">
        <v>117.59162065688632</v>
      </c>
      <c r="BA130" s="260">
        <v>233.94438330530173</v>
      </c>
      <c r="BB130" s="276">
        <v>4</v>
      </c>
      <c r="BC130" s="264">
        <v>13.938516276132338</v>
      </c>
      <c r="BD130" s="260">
        <v>18.931361251588381</v>
      </c>
      <c r="BE130" s="260">
        <v>5.1701231758962027</v>
      </c>
      <c r="BF130" s="260">
        <v>4.365800328691634</v>
      </c>
      <c r="BG130" s="260">
        <v>33.196152243812548</v>
      </c>
      <c r="BH130" s="260">
        <v>83.859546875915754</v>
      </c>
      <c r="BI130" s="260">
        <v>49.202797180371597</v>
      </c>
      <c r="BJ130" s="269">
        <v>4</v>
      </c>
      <c r="BK130" s="264">
        <v>16.145294684568494</v>
      </c>
      <c r="BL130" s="260">
        <v>28.022166833477872</v>
      </c>
      <c r="BM130" s="260">
        <v>9.6792488418408631</v>
      </c>
      <c r="BN130" s="260">
        <v>6.080006112228471</v>
      </c>
      <c r="BO130" s="260">
        <v>24.122029428114075</v>
      </c>
      <c r="BP130" s="260">
        <v>101.08276164277505</v>
      </c>
      <c r="BQ130" s="260">
        <v>55.922863700772709</v>
      </c>
      <c r="BR130" s="269">
        <v>4</v>
      </c>
      <c r="BS130" s="264">
        <v>14.682700462410022</v>
      </c>
      <c r="BT130" s="260">
        <v>26.936375281752859</v>
      </c>
      <c r="BU130" s="260">
        <v>14.545111013744378</v>
      </c>
      <c r="BV130" s="260">
        <v>4.7683897510584909</v>
      </c>
      <c r="BW130" s="260">
        <v>22.114364180050579</v>
      </c>
      <c r="BX130" s="260">
        <v>103.99941626976252</v>
      </c>
      <c r="BY130" s="260">
        <v>54.869515420457986</v>
      </c>
      <c r="BZ130" s="276">
        <v>4</v>
      </c>
      <c r="CA130" s="175"/>
      <c r="DH130" s="179">
        <v>-1.6347636745406826</v>
      </c>
      <c r="DI130" s="179">
        <v>-0.49420746719160097</v>
      </c>
      <c r="DQ130" s="153">
        <f t="shared" si="46"/>
        <v>7.5</v>
      </c>
      <c r="EH130" s="153" t="str">
        <f t="shared" si="44"/>
        <v/>
      </c>
      <c r="EI130" s="153" t="str">
        <f t="shared" si="45"/>
        <v/>
      </c>
    </row>
    <row r="131" spans="1:139" ht="18" customHeight="1" thickTop="1" thickBot="1">
      <c r="A131" s="242" t="s">
        <v>130</v>
      </c>
      <c r="B131" s="236" t="s">
        <v>29</v>
      </c>
      <c r="C131" s="237">
        <v>42851</v>
      </c>
      <c r="D131" s="238">
        <v>30</v>
      </c>
      <c r="E131" s="253">
        <v>6</v>
      </c>
      <c r="F131" s="247">
        <v>9</v>
      </c>
      <c r="G131" s="247">
        <v>12</v>
      </c>
      <c r="H131" s="247">
        <v>7</v>
      </c>
      <c r="I131" s="247">
        <v>14</v>
      </c>
      <c r="J131" s="247">
        <v>19</v>
      </c>
      <c r="K131" s="247">
        <v>6</v>
      </c>
      <c r="L131" s="247">
        <v>8</v>
      </c>
      <c r="M131" s="247">
        <v>11</v>
      </c>
      <c r="N131" s="247">
        <v>10</v>
      </c>
      <c r="O131" s="247">
        <v>20</v>
      </c>
      <c r="P131" s="247">
        <v>9</v>
      </c>
      <c r="Q131" s="247">
        <v>7</v>
      </c>
      <c r="R131" s="247">
        <v>6</v>
      </c>
      <c r="S131" s="247">
        <v>9</v>
      </c>
      <c r="T131" s="247">
        <v>4</v>
      </c>
      <c r="U131" s="247">
        <v>11</v>
      </c>
      <c r="V131" s="247">
        <v>5</v>
      </c>
      <c r="W131" s="247">
        <v>3</v>
      </c>
      <c r="X131" s="247">
        <v>8</v>
      </c>
      <c r="Y131" s="247">
        <v>8</v>
      </c>
      <c r="Z131" s="247">
        <v>5</v>
      </c>
      <c r="AA131" s="247">
        <v>5</v>
      </c>
      <c r="AB131" s="247">
        <v>5</v>
      </c>
      <c r="AC131" s="247">
        <v>4</v>
      </c>
      <c r="AD131" s="247">
        <v>2</v>
      </c>
      <c r="AE131" s="276">
        <v>9</v>
      </c>
      <c r="AG131" s="247">
        <f>RANKS_CSV!A128</f>
        <v>2</v>
      </c>
      <c r="AI131" s="264">
        <f t="array" ref="AI131">MEDIAN(E131:J131)</f>
        <v>10.5</v>
      </c>
      <c r="AJ131" s="260">
        <f t="array" ref="AJ131">MEDIAN(L131:S131)</f>
        <v>9</v>
      </c>
      <c r="AK131" s="260">
        <f t="array" ref="AK131">MEDIAN(T131:U131,X131,AA131,AB131)</f>
        <v>5</v>
      </c>
      <c r="AL131" s="260">
        <f t="array" ref="AL131">MEDIAN(V131,Y131,Z131,AC131:AE131)</f>
        <v>5</v>
      </c>
      <c r="AM131" s="260" t="s">
        <v>567</v>
      </c>
      <c r="AN131" s="281" t="s">
        <v>567</v>
      </c>
      <c r="AU131" s="264">
        <v>96.496474367420177</v>
      </c>
      <c r="AV131" s="260">
        <v>41.700571449332855</v>
      </c>
      <c r="AW131" s="260">
        <v>27.767780192798796</v>
      </c>
      <c r="AX131" s="260">
        <v>54.698100597817977</v>
      </c>
      <c r="AY131" s="260">
        <v>122.49153266439039</v>
      </c>
      <c r="AZ131" s="260">
        <v>231.14807639251606</v>
      </c>
      <c r="BA131" s="260">
        <v>380.66773178219501</v>
      </c>
      <c r="BB131" s="276">
        <v>3</v>
      </c>
      <c r="BC131" s="264">
        <v>1.0910925176427382</v>
      </c>
      <c r="BD131" s="260">
        <v>6.3189732270443972</v>
      </c>
      <c r="BE131" s="260">
        <v>17.545322699790411</v>
      </c>
      <c r="BF131" s="260">
        <v>46.457560418432735</v>
      </c>
      <c r="BG131" s="260">
        <v>107.89659668366329</v>
      </c>
      <c r="BH131" s="260">
        <v>188.82421657744314</v>
      </c>
      <c r="BI131" s="260">
        <v>135.94459120897531</v>
      </c>
      <c r="BJ131" s="269">
        <v>1</v>
      </c>
      <c r="BK131" s="264">
        <v>6.0520748381911167</v>
      </c>
      <c r="BL131" s="260">
        <v>9.0561474816546355</v>
      </c>
      <c r="BM131" s="260">
        <v>32.218996457168728</v>
      </c>
      <c r="BN131" s="260">
        <v>51.425311804126338</v>
      </c>
      <c r="BO131" s="260">
        <v>90.127520350586479</v>
      </c>
      <c r="BP131" s="260">
        <v>216.668535484042</v>
      </c>
      <c r="BQ131" s="260">
        <v>148.98184545970634</v>
      </c>
      <c r="BR131" s="269">
        <v>1</v>
      </c>
      <c r="BS131" s="264">
        <v>7.7678512272185696</v>
      </c>
      <c r="BT131" s="260">
        <v>6.8202535904471748</v>
      </c>
      <c r="BU131" s="260">
        <v>44.852782332064344</v>
      </c>
      <c r="BV131" s="260">
        <v>47.742359578992215</v>
      </c>
      <c r="BW131" s="260">
        <v>84.061707513872221</v>
      </c>
      <c r="BX131" s="260">
        <v>220.51894548493667</v>
      </c>
      <c r="BY131" s="260">
        <v>146.64878874177464</v>
      </c>
      <c r="BZ131" s="276">
        <v>2</v>
      </c>
      <c r="CA131" s="175"/>
      <c r="DH131" s="179">
        <v>-6.3539907926509187</v>
      </c>
      <c r="DI131" s="179">
        <v>-0.20926604724409489</v>
      </c>
      <c r="DQ131" s="153">
        <f t="shared" si="46"/>
        <v>5.5</v>
      </c>
      <c r="EH131" s="153" t="str">
        <f t="shared" si="44"/>
        <v/>
      </c>
      <c r="EI131" s="153" t="str">
        <f t="shared" si="45"/>
        <v/>
      </c>
    </row>
    <row r="132" spans="1:139" ht="18" customHeight="1" thickTop="1" thickBot="1">
      <c r="A132" s="242" t="s">
        <v>131</v>
      </c>
      <c r="B132" s="236" t="s">
        <v>29</v>
      </c>
      <c r="C132" s="237">
        <v>42739</v>
      </c>
      <c r="D132" s="238">
        <v>30</v>
      </c>
      <c r="E132" s="253">
        <v>14</v>
      </c>
      <c r="F132" s="247">
        <v>7</v>
      </c>
      <c r="G132" s="247">
        <v>8</v>
      </c>
      <c r="H132" s="247">
        <v>14</v>
      </c>
      <c r="I132" s="247">
        <v>12</v>
      </c>
      <c r="J132" s="247">
        <v>7</v>
      </c>
      <c r="K132" s="247">
        <v>7</v>
      </c>
      <c r="L132" s="247">
        <v>13</v>
      </c>
      <c r="M132" s="247">
        <v>7</v>
      </c>
      <c r="N132" s="247">
        <v>12</v>
      </c>
      <c r="O132" s="247">
        <v>17</v>
      </c>
      <c r="P132" s="247">
        <v>15</v>
      </c>
      <c r="Q132" s="247">
        <v>13</v>
      </c>
      <c r="R132" s="247">
        <v>9</v>
      </c>
      <c r="S132" s="247">
        <v>12</v>
      </c>
      <c r="T132" s="247">
        <v>7</v>
      </c>
      <c r="U132" s="247">
        <v>13</v>
      </c>
      <c r="V132" s="247">
        <v>11</v>
      </c>
      <c r="W132" s="247">
        <v>3</v>
      </c>
      <c r="X132" s="247">
        <v>7</v>
      </c>
      <c r="Y132" s="247">
        <v>13</v>
      </c>
      <c r="Z132" s="247">
        <v>12</v>
      </c>
      <c r="AA132" s="247">
        <v>6</v>
      </c>
      <c r="AB132" s="247">
        <v>6</v>
      </c>
      <c r="AC132" s="247">
        <v>10</v>
      </c>
      <c r="AD132" s="247">
        <v>9</v>
      </c>
      <c r="AE132" s="276">
        <v>12</v>
      </c>
      <c r="AG132" s="247">
        <f>RANKS_CSV!A129</f>
        <v>6</v>
      </c>
      <c r="AI132" s="264">
        <f t="array" ref="AI132">MEDIAN(E132:J132)</f>
        <v>10</v>
      </c>
      <c r="AJ132" s="260">
        <f t="array" ref="AJ132">MEDIAN(L132:S132)</f>
        <v>12.5</v>
      </c>
      <c r="AK132" s="260">
        <f t="array" ref="AK132">MEDIAN(T132:U132,X132,AA132,AB132)</f>
        <v>7</v>
      </c>
      <c r="AL132" s="260">
        <f t="array" ref="AL132">MEDIAN(V132,Y132,Z132,AC132:AE132)</f>
        <v>11.5</v>
      </c>
      <c r="AM132" s="260" t="s">
        <v>567</v>
      </c>
      <c r="AN132" s="281" t="s">
        <v>567</v>
      </c>
      <c r="AU132" s="264">
        <v>272.48443299010916</v>
      </c>
      <c r="AV132" s="260">
        <v>145.14525516595384</v>
      </c>
      <c r="AW132" s="260">
        <v>58.669189003351761</v>
      </c>
      <c r="AX132" s="260">
        <v>13.056234502302928</v>
      </c>
      <c r="AY132" s="260">
        <v>8.3063916628073375</v>
      </c>
      <c r="AZ132" s="260">
        <v>44.419660484865005</v>
      </c>
      <c r="BA132" s="260">
        <v>121.39604096847592</v>
      </c>
      <c r="BB132" s="276">
        <v>5</v>
      </c>
      <c r="BC132" s="264">
        <v>59.369347990551844</v>
      </c>
      <c r="BD132" s="260">
        <v>75.433046161967781</v>
      </c>
      <c r="BE132" s="260">
        <v>42.459079560838497</v>
      </c>
      <c r="BF132" s="260">
        <v>9.8866462778130835</v>
      </c>
      <c r="BG132" s="260">
        <v>6.2642639713419088</v>
      </c>
      <c r="BH132" s="260">
        <v>29.127898350162461</v>
      </c>
      <c r="BI132" s="260">
        <v>13.278231741416526</v>
      </c>
      <c r="BJ132" s="269">
        <v>5</v>
      </c>
      <c r="BK132" s="264">
        <v>46.350099714248742</v>
      </c>
      <c r="BL132" s="260">
        <v>92.899175766488909</v>
      </c>
      <c r="BM132" s="260">
        <v>45.922220955714579</v>
      </c>
      <c r="BN132" s="260">
        <v>11.096698618256312</v>
      </c>
      <c r="BO132" s="260">
        <v>2.8851695575439349</v>
      </c>
      <c r="BP132" s="260">
        <v>43.201860803630979</v>
      </c>
      <c r="BQ132" s="260">
        <v>24.498589183137501</v>
      </c>
      <c r="BR132" s="269">
        <v>5</v>
      </c>
      <c r="BS132" s="264">
        <v>41.701872070637791</v>
      </c>
      <c r="BT132" s="260">
        <v>90.460771821364759</v>
      </c>
      <c r="BU132" s="260">
        <v>48.704943383898723</v>
      </c>
      <c r="BV132" s="260">
        <v>9.789025209847706</v>
      </c>
      <c r="BW132" s="260">
        <v>1.1490213022323343</v>
      </c>
      <c r="BX132" s="260">
        <v>44.169062043771405</v>
      </c>
      <c r="BY132" s="260">
        <v>30.273499677243542</v>
      </c>
      <c r="BZ132" s="276">
        <v>5</v>
      </c>
      <c r="CA132" s="175"/>
      <c r="DH132" s="179">
        <v>1.8677742073490813</v>
      </c>
      <c r="DI132" s="179">
        <v>2.0957944527559049</v>
      </c>
      <c r="DQ132" s="153">
        <f t="shared" si="46"/>
        <v>12.5</v>
      </c>
      <c r="EH132" s="153" t="str">
        <f t="shared" ref="EH132:EH195" si="47">IFERROR(INDEX(DH133,MATCH(7,AG133,0)),"")</f>
        <v/>
      </c>
      <c r="EI132" s="153" t="str">
        <f t="shared" ref="EI132:EI195" si="48">IFERROR(INDEX(DI133,MATCH(7,AG133,0)),"")</f>
        <v/>
      </c>
    </row>
    <row r="133" spans="1:139" ht="18" customHeight="1" thickTop="1" thickBot="1">
      <c r="A133" s="242" t="s">
        <v>303</v>
      </c>
      <c r="B133" s="236" t="s">
        <v>35</v>
      </c>
      <c r="C133" s="237">
        <v>40138</v>
      </c>
      <c r="D133" s="238">
        <v>37</v>
      </c>
      <c r="E133" s="253">
        <v>18</v>
      </c>
      <c r="F133" s="247">
        <v>7</v>
      </c>
      <c r="G133" s="247">
        <v>8</v>
      </c>
      <c r="H133" s="247">
        <v>18</v>
      </c>
      <c r="I133" s="247">
        <v>15</v>
      </c>
      <c r="J133" s="247">
        <v>7</v>
      </c>
      <c r="K133" s="247">
        <v>1</v>
      </c>
      <c r="L133" s="247">
        <v>12</v>
      </c>
      <c r="M133" s="247">
        <v>10</v>
      </c>
      <c r="N133" s="247">
        <v>12</v>
      </c>
      <c r="O133" s="247">
        <v>17</v>
      </c>
      <c r="P133" s="247">
        <v>6</v>
      </c>
      <c r="Q133" s="247">
        <v>14</v>
      </c>
      <c r="R133" s="247">
        <v>13</v>
      </c>
      <c r="S133" s="247">
        <v>12</v>
      </c>
      <c r="T133" s="247">
        <v>15</v>
      </c>
      <c r="U133" s="247">
        <v>10</v>
      </c>
      <c r="V133" s="247">
        <v>11</v>
      </c>
      <c r="W133" s="247">
        <v>16</v>
      </c>
      <c r="X133" s="247">
        <v>5</v>
      </c>
      <c r="Y133" s="247">
        <v>17</v>
      </c>
      <c r="Z133" s="247">
        <v>13</v>
      </c>
      <c r="AA133" s="247">
        <v>9</v>
      </c>
      <c r="AB133" s="247">
        <v>16</v>
      </c>
      <c r="AC133" s="247">
        <v>10</v>
      </c>
      <c r="AD133" s="247">
        <v>10</v>
      </c>
      <c r="AE133" s="276">
        <v>15</v>
      </c>
      <c r="AG133" s="247">
        <f>RANKS_CSV!A130</f>
        <v>5</v>
      </c>
      <c r="AI133" s="264">
        <f t="array" ref="AI133">MEDIAN(E133:J133)</f>
        <v>11.5</v>
      </c>
      <c r="AJ133" s="260">
        <f t="array" ref="AJ133">MEDIAN(L133:S133)</f>
        <v>12</v>
      </c>
      <c r="AK133" s="260">
        <f t="array" ref="AK133">MEDIAN(T133:U133,X133,AA133,AB133)</f>
        <v>10</v>
      </c>
      <c r="AL133" s="260">
        <f t="array" ref="AL133">MEDIAN(V133,Y133,Z133,AC133:AE133)</f>
        <v>12</v>
      </c>
      <c r="AM133" s="260" t="s">
        <v>567</v>
      </c>
      <c r="AN133" s="281" t="s">
        <v>567</v>
      </c>
      <c r="AU133" s="264">
        <v>250.72873994781133</v>
      </c>
      <c r="AV133" s="260">
        <v>128.03973914184729</v>
      </c>
      <c r="AW133" s="260">
        <v>46.213849997436505</v>
      </c>
      <c r="AX133" s="260">
        <v>5.2510725145789641</v>
      </c>
      <c r="AY133" s="260">
        <v>5.1514066932746703</v>
      </c>
      <c r="AZ133" s="260">
        <v>45.914852533523614</v>
      </c>
      <c r="BA133" s="260">
        <v>127.54141003532581</v>
      </c>
      <c r="BB133" s="276">
        <v>5</v>
      </c>
      <c r="BC133" s="264">
        <v>64.225352341070391</v>
      </c>
      <c r="BD133" s="260">
        <v>72.717267304289905</v>
      </c>
      <c r="BE133" s="260">
        <v>36.242885397563356</v>
      </c>
      <c r="BF133" s="260">
        <v>5.4837585185842022</v>
      </c>
      <c r="BG133" s="260">
        <v>2.2382946416321885</v>
      </c>
      <c r="BH133" s="260">
        <v>23.897467920143537</v>
      </c>
      <c r="BI133" s="260">
        <v>7.3873380889249987</v>
      </c>
      <c r="BJ133" s="269">
        <v>5</v>
      </c>
      <c r="BK133" s="264">
        <v>59.603225469460796</v>
      </c>
      <c r="BL133" s="260">
        <v>88.735007742749943</v>
      </c>
      <c r="BM133" s="260">
        <v>33.746402499578167</v>
      </c>
      <c r="BN133" s="260">
        <v>4.899676148597127</v>
      </c>
      <c r="BO133" s="260">
        <v>0.74086611842841987</v>
      </c>
      <c r="BP133" s="260">
        <v>33.12188814427185</v>
      </c>
      <c r="BQ133" s="260">
        <v>11.452952655437111</v>
      </c>
      <c r="BR133" s="269">
        <v>5</v>
      </c>
      <c r="BS133" s="264">
        <v>55.00678709828734</v>
      </c>
      <c r="BT133" s="260">
        <v>87.956511523681272</v>
      </c>
      <c r="BU133" s="260">
        <v>32.834844638825039</v>
      </c>
      <c r="BV133" s="260">
        <v>5.1432118230350445</v>
      </c>
      <c r="BW133" s="260">
        <v>1.4819520201517296</v>
      </c>
      <c r="BX133" s="260">
        <v>34.783419917347373</v>
      </c>
      <c r="BY133" s="260">
        <v>13.49129088813442</v>
      </c>
      <c r="BZ133" s="276">
        <v>5</v>
      </c>
      <c r="CA133" s="175"/>
      <c r="DH133" s="179">
        <v>2.6133180892388448</v>
      </c>
      <c r="DI133" s="179">
        <v>0.17371087270341268</v>
      </c>
      <c r="DQ133" s="153">
        <f t="shared" ref="DQ133:DQ196" si="49">(MIN(H133,E133)+MIN(AD133,V133)+Z133+P133)/4</f>
        <v>11.75</v>
      </c>
      <c r="EH133" s="153" t="str">
        <f t="shared" si="47"/>
        <v/>
      </c>
      <c r="EI133" s="153" t="str">
        <f t="shared" si="48"/>
        <v/>
      </c>
    </row>
    <row r="134" spans="1:139" ht="18" customHeight="1" thickTop="1" thickBot="1">
      <c r="A134" s="242" t="s">
        <v>132</v>
      </c>
      <c r="B134" s="236" t="s">
        <v>35</v>
      </c>
      <c r="C134" s="237">
        <v>43165</v>
      </c>
      <c r="D134" s="238">
        <v>29</v>
      </c>
      <c r="E134" s="253">
        <v>15</v>
      </c>
      <c r="F134" s="247">
        <v>4</v>
      </c>
      <c r="G134" s="247">
        <v>7</v>
      </c>
      <c r="H134" s="247">
        <v>16</v>
      </c>
      <c r="I134" s="247">
        <v>13</v>
      </c>
      <c r="J134" s="247">
        <v>7</v>
      </c>
      <c r="K134" s="247">
        <v>1</v>
      </c>
      <c r="L134" s="247">
        <v>9</v>
      </c>
      <c r="M134" s="247">
        <v>7</v>
      </c>
      <c r="N134" s="247">
        <v>10</v>
      </c>
      <c r="O134" s="247">
        <v>8</v>
      </c>
      <c r="P134" s="247">
        <v>7</v>
      </c>
      <c r="Q134" s="247">
        <v>1</v>
      </c>
      <c r="R134" s="247">
        <v>11</v>
      </c>
      <c r="S134" s="247">
        <v>12</v>
      </c>
      <c r="T134" s="247">
        <v>1</v>
      </c>
      <c r="U134" s="247">
        <v>10</v>
      </c>
      <c r="V134" s="247">
        <v>8</v>
      </c>
      <c r="W134" s="247">
        <v>5</v>
      </c>
      <c r="X134" s="247">
        <v>3</v>
      </c>
      <c r="Y134" s="247">
        <v>8</v>
      </c>
      <c r="Z134" s="247">
        <v>8</v>
      </c>
      <c r="AA134" s="247">
        <v>1</v>
      </c>
      <c r="AB134" s="247">
        <v>1</v>
      </c>
      <c r="AC134" s="247">
        <v>5</v>
      </c>
      <c r="AD134" s="247">
        <v>6</v>
      </c>
      <c r="AE134" s="276">
        <v>9</v>
      </c>
      <c r="AG134" s="247">
        <f>RANKS_CSV!A131</f>
        <v>1</v>
      </c>
      <c r="AI134" s="264">
        <f t="array" ref="AI134">MEDIAN(E134:J134)</f>
        <v>10</v>
      </c>
      <c r="AJ134" s="260">
        <f t="array" ref="AJ134">MEDIAN(L134:S134)</f>
        <v>8.5</v>
      </c>
      <c r="AK134" s="260">
        <f t="array" ref="AK134">MEDIAN(T134:U134,X134,AA134,AB134)</f>
        <v>1</v>
      </c>
      <c r="AL134" s="260">
        <f t="array" ref="AL134">MEDIAN(V134,Y134,Z134,AC134:AE134)</f>
        <v>8</v>
      </c>
      <c r="AM134" s="260" t="s">
        <v>567</v>
      </c>
      <c r="AN134" s="281" t="s">
        <v>567</v>
      </c>
      <c r="AU134" s="264">
        <v>188.54704758692674</v>
      </c>
      <c r="AV134" s="260">
        <v>99.64079202530489</v>
      </c>
      <c r="AW134" s="260">
        <v>51.597648125236276</v>
      </c>
      <c r="AX134" s="260">
        <v>44.417615886720903</v>
      </c>
      <c r="AY134" s="260">
        <v>78.100695309758791</v>
      </c>
      <c r="AZ134" s="260">
        <v>152.64688639434988</v>
      </c>
      <c r="BA134" s="260">
        <v>268.05618914049427</v>
      </c>
      <c r="BB134" s="276">
        <v>4</v>
      </c>
      <c r="BC134" s="264">
        <v>14.622742546315076</v>
      </c>
      <c r="BD134" s="260">
        <v>33.303462766231362</v>
      </c>
      <c r="BE134" s="260">
        <v>31.44384780530169</v>
      </c>
      <c r="BF134" s="260">
        <v>34.031687960724987</v>
      </c>
      <c r="BG134" s="260">
        <v>69.488778535186015</v>
      </c>
      <c r="BH134" s="260">
        <v>129.10140880736506</v>
      </c>
      <c r="BI134" s="260">
        <v>91.551452684183573</v>
      </c>
      <c r="BJ134" s="269">
        <v>1</v>
      </c>
      <c r="BK134" s="264">
        <v>2.3250766465663473</v>
      </c>
      <c r="BL134" s="260">
        <v>43.579081689068254</v>
      </c>
      <c r="BM134" s="260">
        <v>48.962242838850592</v>
      </c>
      <c r="BN134" s="260">
        <v>39.705668630159174</v>
      </c>
      <c r="BO134" s="260">
        <v>55.078188690508391</v>
      </c>
      <c r="BP134" s="260">
        <v>157.43714882656531</v>
      </c>
      <c r="BQ134" s="260">
        <v>112.57100661054332</v>
      </c>
      <c r="BR134" s="269">
        <v>1</v>
      </c>
      <c r="BS134" s="264">
        <v>1.4812873180874964</v>
      </c>
      <c r="BT134" s="260">
        <v>39.246475543265149</v>
      </c>
      <c r="BU134" s="260">
        <v>62.221029256430732</v>
      </c>
      <c r="BV134" s="260">
        <v>35.069382283117953</v>
      </c>
      <c r="BW134" s="260">
        <v>47.70036830941406</v>
      </c>
      <c r="BX134" s="260">
        <v>159.31265146179999</v>
      </c>
      <c r="BY134" s="260">
        <v>117.95975421188849</v>
      </c>
      <c r="BZ134" s="276">
        <v>1</v>
      </c>
      <c r="CA134" s="175"/>
      <c r="DH134" s="179">
        <v>-4.0346070288713909</v>
      </c>
      <c r="DI134" s="179">
        <v>3.0309052926509188</v>
      </c>
      <c r="DQ134" s="153">
        <f t="shared" si="49"/>
        <v>9</v>
      </c>
      <c r="EH134" s="153" t="str">
        <f t="shared" si="47"/>
        <v/>
      </c>
      <c r="EI134" s="153" t="str">
        <f t="shared" si="48"/>
        <v/>
      </c>
    </row>
    <row r="135" spans="1:139" ht="18" customHeight="1" thickTop="1" thickBot="1">
      <c r="A135" s="242" t="s">
        <v>133</v>
      </c>
      <c r="B135" s="239" t="s">
        <v>35</v>
      </c>
      <c r="C135" s="240">
        <v>43215</v>
      </c>
      <c r="D135" s="241">
        <v>29</v>
      </c>
      <c r="E135" s="254">
        <v>7</v>
      </c>
      <c r="F135" s="248">
        <v>7</v>
      </c>
      <c r="G135" s="248">
        <v>14</v>
      </c>
      <c r="H135" s="248">
        <v>8</v>
      </c>
      <c r="I135" s="248">
        <v>15</v>
      </c>
      <c r="J135" s="248">
        <v>14</v>
      </c>
      <c r="K135" s="248">
        <v>20</v>
      </c>
      <c r="L135" s="248">
        <v>12</v>
      </c>
      <c r="M135" s="248">
        <v>12</v>
      </c>
      <c r="N135" s="248">
        <v>11</v>
      </c>
      <c r="O135" s="248">
        <v>17</v>
      </c>
      <c r="P135" s="248">
        <v>7</v>
      </c>
      <c r="Q135" s="248">
        <v>13</v>
      </c>
      <c r="R135" s="248">
        <v>11</v>
      </c>
      <c r="S135" s="248">
        <v>14</v>
      </c>
      <c r="T135" s="248">
        <v>6</v>
      </c>
      <c r="U135" s="248">
        <v>17</v>
      </c>
      <c r="V135" s="248">
        <v>10</v>
      </c>
      <c r="W135" s="248">
        <v>17</v>
      </c>
      <c r="X135" s="248">
        <v>11</v>
      </c>
      <c r="Y135" s="248">
        <v>11</v>
      </c>
      <c r="Z135" s="248">
        <v>8</v>
      </c>
      <c r="AA135" s="248">
        <v>8</v>
      </c>
      <c r="AB135" s="248">
        <v>12</v>
      </c>
      <c r="AC135" s="248">
        <v>9</v>
      </c>
      <c r="AD135" s="248">
        <v>9</v>
      </c>
      <c r="AE135" s="277">
        <v>14</v>
      </c>
      <c r="AG135" s="247">
        <f>RANKS_CSV!A132</f>
        <v>3</v>
      </c>
      <c r="AI135" s="264">
        <f t="array" ref="AI135">MEDIAN(E135:J135)</f>
        <v>11</v>
      </c>
      <c r="AJ135" s="260">
        <f t="array" ref="AJ135">MEDIAN(L135:S135)</f>
        <v>12</v>
      </c>
      <c r="AK135" s="260">
        <f t="array" ref="AK135">MEDIAN(T135:U135,X135,AA135,AB135)</f>
        <v>11</v>
      </c>
      <c r="AL135" s="260">
        <f t="array" ref="AL135">MEDIAN(V135,Y135,Z135,AC135:AE135)</f>
        <v>9.5</v>
      </c>
      <c r="AM135" s="260" t="s">
        <v>567</v>
      </c>
      <c r="AN135" s="281" t="s">
        <v>567</v>
      </c>
      <c r="AU135" s="264">
        <v>220.60330648026761</v>
      </c>
      <c r="AV135" s="260">
        <v>107.34645540883193</v>
      </c>
      <c r="AW135" s="260">
        <v>34.952715998949486</v>
      </c>
      <c r="AX135" s="260">
        <v>3.4220882506202916</v>
      </c>
      <c r="AY135" s="260">
        <v>12.754572163844335</v>
      </c>
      <c r="AZ135" s="260">
        <v>62.950167738621637</v>
      </c>
      <c r="BA135" s="260">
        <v>154.00887497495216</v>
      </c>
      <c r="BB135" s="276">
        <v>4</v>
      </c>
      <c r="BC135" s="264">
        <v>67.4655458234582</v>
      </c>
      <c r="BD135" s="260">
        <v>68.034026584100559</v>
      </c>
      <c r="BE135" s="260">
        <v>31.306844257320133</v>
      </c>
      <c r="BF135" s="260">
        <v>6.526234538278942</v>
      </c>
      <c r="BG135" s="260">
        <v>8.1465056730421175</v>
      </c>
      <c r="BH135" s="260">
        <v>32.688505483908799</v>
      </c>
      <c r="BI135" s="260">
        <v>12.986599417978127</v>
      </c>
      <c r="BJ135" s="269">
        <v>4</v>
      </c>
      <c r="BK135" s="264">
        <v>72.043771956354334</v>
      </c>
      <c r="BL135" s="260">
        <v>81.65904952703427</v>
      </c>
      <c r="BM135" s="260">
        <v>23.941866966219173</v>
      </c>
      <c r="BN135" s="260">
        <v>4.5030270376094466</v>
      </c>
      <c r="BO135" s="260">
        <v>7.4343113259550329</v>
      </c>
      <c r="BP135" s="260">
        <v>38.273371976672777</v>
      </c>
      <c r="BQ135" s="260">
        <v>10.400650061500372</v>
      </c>
      <c r="BR135" s="269">
        <v>4</v>
      </c>
      <c r="BS135" s="264">
        <v>67.937411148281413</v>
      </c>
      <c r="BT135" s="260">
        <v>82.466967793319313</v>
      </c>
      <c r="BU135" s="260">
        <v>20.213497215124292</v>
      </c>
      <c r="BV135" s="260">
        <v>6.0513720358792025</v>
      </c>
      <c r="BW135" s="260">
        <v>10.221965308071255</v>
      </c>
      <c r="BX135" s="260">
        <v>40.792425707511576</v>
      </c>
      <c r="BY135" s="260">
        <v>8.3375715518287201</v>
      </c>
      <c r="BZ135" s="276">
        <v>4</v>
      </c>
      <c r="CA135" s="175"/>
      <c r="DH135" s="179">
        <v>2.749789293963254</v>
      </c>
      <c r="DI135" s="179">
        <v>-1.8067595774278207</v>
      </c>
      <c r="DQ135" s="153">
        <f t="shared" si="49"/>
        <v>7.75</v>
      </c>
      <c r="EH135" s="153" t="str">
        <f t="shared" si="47"/>
        <v/>
      </c>
      <c r="EI135" s="153" t="str">
        <f t="shared" si="48"/>
        <v/>
      </c>
    </row>
    <row r="136" spans="1:139" ht="18" customHeight="1" thickTop="1" thickBot="1">
      <c r="A136" s="242" t="s">
        <v>134</v>
      </c>
      <c r="B136" s="236" t="s">
        <v>35</v>
      </c>
      <c r="C136" s="237">
        <v>43196</v>
      </c>
      <c r="D136" s="238">
        <v>29</v>
      </c>
      <c r="E136" s="253">
        <v>7</v>
      </c>
      <c r="F136" s="247">
        <v>8</v>
      </c>
      <c r="G136" s="247">
        <v>13</v>
      </c>
      <c r="H136" s="247">
        <v>7</v>
      </c>
      <c r="I136" s="247">
        <v>14</v>
      </c>
      <c r="J136" s="247">
        <v>13</v>
      </c>
      <c r="K136" s="247">
        <v>11</v>
      </c>
      <c r="L136" s="247">
        <v>11</v>
      </c>
      <c r="M136" s="247">
        <v>10</v>
      </c>
      <c r="N136" s="247">
        <v>12</v>
      </c>
      <c r="O136" s="247">
        <v>19</v>
      </c>
      <c r="P136" s="247">
        <v>16</v>
      </c>
      <c r="Q136" s="247">
        <v>7</v>
      </c>
      <c r="R136" s="247">
        <v>8</v>
      </c>
      <c r="S136" s="247">
        <v>6</v>
      </c>
      <c r="T136" s="247">
        <v>2</v>
      </c>
      <c r="U136" s="247">
        <v>10</v>
      </c>
      <c r="V136" s="247">
        <v>5</v>
      </c>
      <c r="W136" s="247">
        <v>10</v>
      </c>
      <c r="X136" s="247">
        <v>6</v>
      </c>
      <c r="Y136" s="247">
        <v>10</v>
      </c>
      <c r="Z136" s="247">
        <v>9</v>
      </c>
      <c r="AA136" s="247">
        <v>5</v>
      </c>
      <c r="AB136" s="247">
        <v>5</v>
      </c>
      <c r="AC136" s="247">
        <v>6</v>
      </c>
      <c r="AD136" s="247">
        <v>5</v>
      </c>
      <c r="AE136" s="276">
        <v>7</v>
      </c>
      <c r="AG136" s="247">
        <f>RANKS_CSV!A133</f>
        <v>1</v>
      </c>
      <c r="AI136" s="264">
        <f t="array" ref="AI136">MEDIAN(E136:J136)</f>
        <v>10.5</v>
      </c>
      <c r="AJ136" s="260">
        <f t="array" ref="AJ136">MEDIAN(L136:S136)</f>
        <v>10.5</v>
      </c>
      <c r="AK136" s="260">
        <f t="array" ref="AK136">MEDIAN(T136:U136,X136,AA136,AB136)</f>
        <v>5</v>
      </c>
      <c r="AL136" s="260">
        <f t="array" ref="AL136">MEDIAN(V136,Y136,Z136,AC136:AE136)</f>
        <v>6.5</v>
      </c>
      <c r="AM136" s="260" t="s">
        <v>567</v>
      </c>
      <c r="AN136" s="281" t="s">
        <v>567</v>
      </c>
      <c r="AU136" s="264">
        <v>180.95656639292631</v>
      </c>
      <c r="AV136" s="260">
        <v>93.985377096440374</v>
      </c>
      <c r="AW136" s="260">
        <v>47.877299461507697</v>
      </c>
      <c r="AX136" s="260">
        <v>42.632333488128246</v>
      </c>
      <c r="AY136" s="260">
        <v>78.250479176302036</v>
      </c>
      <c r="AZ136" s="260">
        <v>154.73173652602912</v>
      </c>
      <c r="BA136" s="260">
        <v>272.07610553730939</v>
      </c>
      <c r="BB136" s="276">
        <v>4</v>
      </c>
      <c r="BC136" s="264">
        <v>12.52774439852813</v>
      </c>
      <c r="BD136" s="260">
        <v>30.069753297107766</v>
      </c>
      <c r="BE136" s="260">
        <v>28.606637420325789</v>
      </c>
      <c r="BF136" s="260">
        <v>32.571648211930601</v>
      </c>
      <c r="BG136" s="260">
        <v>69.295526542149233</v>
      </c>
      <c r="BH136" s="260">
        <v>129.84833050975874</v>
      </c>
      <c r="BI136" s="260">
        <v>91.522281919461335</v>
      </c>
      <c r="BJ136" s="269">
        <v>1</v>
      </c>
      <c r="BK136" s="264">
        <v>1.6047522753562178</v>
      </c>
      <c r="BL136" s="260">
        <v>39.890185134309952</v>
      </c>
      <c r="BM136" s="260">
        <v>45.598978755990757</v>
      </c>
      <c r="BN136" s="260">
        <v>38.094440451163159</v>
      </c>
      <c r="BO136" s="260">
        <v>54.847532213192935</v>
      </c>
      <c r="BP136" s="260">
        <v>157.8431756557209</v>
      </c>
      <c r="BQ136" s="260">
        <v>111.69194974938699</v>
      </c>
      <c r="BR136" s="269">
        <v>1</v>
      </c>
      <c r="BS136" s="264">
        <v>0.88671766724230816</v>
      </c>
      <c r="BT136" s="260">
        <v>35.766457091523996</v>
      </c>
      <c r="BU136" s="260">
        <v>58.586095919413893</v>
      </c>
      <c r="BV136" s="260">
        <v>33.605256441138629</v>
      </c>
      <c r="BW136" s="260">
        <v>47.694569409332473</v>
      </c>
      <c r="BX136" s="260">
        <v>159.8585364467196</v>
      </c>
      <c r="BY136" s="260">
        <v>116.46698329426562</v>
      </c>
      <c r="BZ136" s="276">
        <v>1</v>
      </c>
      <c r="CA136" s="175"/>
      <c r="DH136" s="179">
        <v>-4.096694087926509</v>
      </c>
      <c r="DI136" s="179">
        <v>2.7502025026246719</v>
      </c>
      <c r="DQ136" s="153">
        <f t="shared" si="49"/>
        <v>9.25</v>
      </c>
      <c r="EH136" s="153">
        <f t="shared" si="47"/>
        <v>5.3318375577427819</v>
      </c>
      <c r="EI136" s="153">
        <f t="shared" si="48"/>
        <v>0.13104776246719141</v>
      </c>
    </row>
    <row r="137" spans="1:139" ht="18" customHeight="1" thickTop="1" thickBot="1">
      <c r="A137" s="242" t="s">
        <v>135</v>
      </c>
      <c r="B137" s="236" t="s">
        <v>35</v>
      </c>
      <c r="C137" s="237">
        <v>43088</v>
      </c>
      <c r="D137" s="238">
        <v>29</v>
      </c>
      <c r="E137" s="253">
        <v>17</v>
      </c>
      <c r="F137" s="247">
        <v>11</v>
      </c>
      <c r="G137" s="247">
        <v>10</v>
      </c>
      <c r="H137" s="247">
        <v>19</v>
      </c>
      <c r="I137" s="247">
        <v>18</v>
      </c>
      <c r="J137" s="247">
        <v>6</v>
      </c>
      <c r="K137" s="247">
        <v>3</v>
      </c>
      <c r="L137" s="247">
        <v>12</v>
      </c>
      <c r="M137" s="247">
        <v>15</v>
      </c>
      <c r="N137" s="247">
        <v>12</v>
      </c>
      <c r="O137" s="247">
        <v>13</v>
      </c>
      <c r="P137" s="247">
        <v>9</v>
      </c>
      <c r="Q137" s="247">
        <v>13</v>
      </c>
      <c r="R137" s="247">
        <v>16</v>
      </c>
      <c r="S137" s="247">
        <v>13</v>
      </c>
      <c r="T137" s="247">
        <v>10</v>
      </c>
      <c r="U137" s="247">
        <v>12</v>
      </c>
      <c r="V137" s="247">
        <v>18</v>
      </c>
      <c r="W137" s="247">
        <v>17</v>
      </c>
      <c r="X137" s="247">
        <v>6</v>
      </c>
      <c r="Y137" s="247">
        <v>16</v>
      </c>
      <c r="Z137" s="247">
        <v>14</v>
      </c>
      <c r="AA137" s="247">
        <v>9</v>
      </c>
      <c r="AB137" s="247">
        <v>6</v>
      </c>
      <c r="AC137" s="247">
        <v>12</v>
      </c>
      <c r="AD137" s="247">
        <v>12</v>
      </c>
      <c r="AE137" s="276">
        <v>14</v>
      </c>
      <c r="AG137" s="247">
        <f>RANKS_CSV!A134</f>
        <v>7</v>
      </c>
      <c r="AI137" s="264">
        <f t="array" ref="AI137">MEDIAN(E137:J137)</f>
        <v>14</v>
      </c>
      <c r="AJ137" s="260">
        <f t="array" ref="AJ137">MEDIAN(L137:S137)</f>
        <v>13</v>
      </c>
      <c r="AK137" s="260">
        <f t="array" ref="AK137">MEDIAN(T137:U137,X137,AA137,AB137)</f>
        <v>9</v>
      </c>
      <c r="AL137" s="260">
        <f t="array" ref="AL137">MEDIAN(V137,Y137,Z137,AC137:AE137)</f>
        <v>14</v>
      </c>
      <c r="AM137" s="260" t="s">
        <v>567</v>
      </c>
      <c r="AN137" s="281" t="s">
        <v>567</v>
      </c>
      <c r="AU137" s="264">
        <v>326.29150971435917</v>
      </c>
      <c r="AV137" s="260">
        <v>183.85661728198892</v>
      </c>
      <c r="AW137" s="260">
        <v>82.284836511171903</v>
      </c>
      <c r="AX137" s="260">
        <v>21.57616740190814</v>
      </c>
      <c r="AY137" s="260">
        <v>1.7306099541976208</v>
      </c>
      <c r="AZ137" s="260">
        <v>22.748164168040347</v>
      </c>
      <c r="BA137" s="260">
        <v>84.628830043436324</v>
      </c>
      <c r="BB137" s="276">
        <v>5</v>
      </c>
      <c r="BC137" s="264">
        <v>114.94869975985169</v>
      </c>
      <c r="BD137" s="260">
        <v>123.7928407461434</v>
      </c>
      <c r="BE137" s="260">
        <v>72.895376472082361</v>
      </c>
      <c r="BF137" s="260">
        <v>24.596797525611763</v>
      </c>
      <c r="BG137" s="260">
        <v>2.2092578385324466</v>
      </c>
      <c r="BH137" s="260">
        <v>6.2031968254522809</v>
      </c>
      <c r="BI137" s="260">
        <v>0.41944128262972391</v>
      </c>
      <c r="BJ137" s="269">
        <v>7</v>
      </c>
      <c r="BK137" s="264">
        <v>108.1684146992738</v>
      </c>
      <c r="BL137" s="260">
        <v>143.62929669226327</v>
      </c>
      <c r="BM137" s="260">
        <v>64.825352881817849</v>
      </c>
      <c r="BN137" s="260">
        <v>22.221350777618643</v>
      </c>
      <c r="BO137" s="260">
        <v>5.6876947885306901</v>
      </c>
      <c r="BP137" s="260">
        <v>9.5145676005424704</v>
      </c>
      <c r="BQ137" s="260">
        <v>1.2444737539163855</v>
      </c>
      <c r="BR137" s="269">
        <v>7</v>
      </c>
      <c r="BS137" s="264">
        <v>101.70522288469753</v>
      </c>
      <c r="BT137" s="260">
        <v>143.41765369224467</v>
      </c>
      <c r="BU137" s="260">
        <v>59.598731357119284</v>
      </c>
      <c r="BV137" s="260">
        <v>23.754753976774715</v>
      </c>
      <c r="BW137" s="260">
        <v>8.6476557208658509</v>
      </c>
      <c r="BX137" s="260">
        <v>10.583726315623089</v>
      </c>
      <c r="BY137" s="260">
        <v>4.2748931908588874</v>
      </c>
      <c r="BZ137" s="276">
        <v>7</v>
      </c>
      <c r="CA137" s="175"/>
      <c r="DH137" s="179">
        <v>5.3318375577427819</v>
      </c>
      <c r="DI137" s="179">
        <v>0.13104776246719141</v>
      </c>
      <c r="DQ137" s="153">
        <f t="shared" si="49"/>
        <v>13</v>
      </c>
      <c r="EH137" s="153" t="str">
        <f t="shared" si="47"/>
        <v/>
      </c>
      <c r="EI137" s="153" t="str">
        <f t="shared" si="48"/>
        <v/>
      </c>
    </row>
    <row r="138" spans="1:139" ht="18" customHeight="1" thickTop="1" thickBot="1">
      <c r="A138" s="242" t="s">
        <v>136</v>
      </c>
      <c r="B138" s="239" t="s">
        <v>35</v>
      </c>
      <c r="C138" s="240">
        <v>43306</v>
      </c>
      <c r="D138" s="241">
        <v>29</v>
      </c>
      <c r="E138" s="254">
        <v>16</v>
      </c>
      <c r="F138" s="248">
        <v>9</v>
      </c>
      <c r="G138" s="248">
        <v>8</v>
      </c>
      <c r="H138" s="248">
        <v>17</v>
      </c>
      <c r="I138" s="248">
        <v>16</v>
      </c>
      <c r="J138" s="248">
        <v>12</v>
      </c>
      <c r="K138" s="248">
        <v>1</v>
      </c>
      <c r="L138" s="248">
        <v>13</v>
      </c>
      <c r="M138" s="248">
        <v>10</v>
      </c>
      <c r="N138" s="248">
        <v>14</v>
      </c>
      <c r="O138" s="248">
        <v>14</v>
      </c>
      <c r="P138" s="248">
        <v>13</v>
      </c>
      <c r="Q138" s="248">
        <v>10</v>
      </c>
      <c r="R138" s="248">
        <v>16</v>
      </c>
      <c r="S138" s="248">
        <v>13</v>
      </c>
      <c r="T138" s="248">
        <v>7</v>
      </c>
      <c r="U138" s="248">
        <v>8</v>
      </c>
      <c r="V138" s="248">
        <v>13</v>
      </c>
      <c r="W138" s="248">
        <v>15</v>
      </c>
      <c r="X138" s="248">
        <v>7</v>
      </c>
      <c r="Y138" s="248">
        <v>12</v>
      </c>
      <c r="Z138" s="248">
        <v>12</v>
      </c>
      <c r="AA138" s="248">
        <v>9</v>
      </c>
      <c r="AB138" s="248">
        <v>9</v>
      </c>
      <c r="AC138" s="248">
        <v>9</v>
      </c>
      <c r="AD138" s="248">
        <v>12</v>
      </c>
      <c r="AE138" s="277">
        <v>11</v>
      </c>
      <c r="AG138" s="247">
        <f>RANKS_CSV!A135</f>
        <v>6</v>
      </c>
      <c r="AI138" s="264">
        <f t="array" ref="AI138">MEDIAN(E138:J138)</f>
        <v>14</v>
      </c>
      <c r="AJ138" s="260">
        <f t="array" ref="AJ138">MEDIAN(L138:S138)</f>
        <v>13</v>
      </c>
      <c r="AK138" s="260">
        <f t="array" ref="AK138">MEDIAN(T138:U138,X138,AA138,AB138)</f>
        <v>8</v>
      </c>
      <c r="AL138" s="260">
        <f t="array" ref="AL138">MEDIAN(V138,Y138,Z138,AC138:AE138)</f>
        <v>12</v>
      </c>
      <c r="AM138" s="260" t="s">
        <v>567</v>
      </c>
      <c r="AN138" s="281" t="s">
        <v>567</v>
      </c>
      <c r="AU138" s="264">
        <v>263.4703831985849</v>
      </c>
      <c r="AV138" s="260">
        <v>137.24404152825272</v>
      </c>
      <c r="AW138" s="260">
        <v>51.880811519473745</v>
      </c>
      <c r="AX138" s="260">
        <v>7.3806931722480229</v>
      </c>
      <c r="AY138" s="260">
        <v>3.7436864865755486</v>
      </c>
      <c r="AZ138" s="260">
        <v>40.969791462456321</v>
      </c>
      <c r="BA138" s="260">
        <v>119.05900809989033</v>
      </c>
      <c r="BB138" s="276">
        <v>5</v>
      </c>
      <c r="BC138" s="264">
        <v>77.370557612824484</v>
      </c>
      <c r="BD138" s="260">
        <v>84.174963153245173</v>
      </c>
      <c r="BE138" s="260">
        <v>43.504509996161936</v>
      </c>
      <c r="BF138" s="260">
        <v>9.0616241991308168</v>
      </c>
      <c r="BG138" s="260">
        <v>1.4213022461009126</v>
      </c>
      <c r="BH138" s="260">
        <v>18.661818305469751</v>
      </c>
      <c r="BI138" s="260">
        <v>4.5093540279554682</v>
      </c>
      <c r="BJ138" s="269">
        <v>5</v>
      </c>
      <c r="BK138" s="264">
        <v>74.205934017328147</v>
      </c>
      <c r="BL138" s="260">
        <v>100.74844644065783</v>
      </c>
      <c r="BM138" s="260">
        <v>38.309598399923729</v>
      </c>
      <c r="BN138" s="260">
        <v>7.6386129033666936</v>
      </c>
      <c r="BO138" s="260">
        <v>1.5290565610028093</v>
      </c>
      <c r="BP138" s="260">
        <v>25.367794305123127</v>
      </c>
      <c r="BQ138" s="260">
        <v>6.1435319168106659</v>
      </c>
      <c r="BR138" s="269">
        <v>5</v>
      </c>
      <c r="BS138" s="264">
        <v>69.184418783106338</v>
      </c>
      <c r="BT138" s="260">
        <v>100.49072822677815</v>
      </c>
      <c r="BU138" s="260">
        <v>35.523892570973516</v>
      </c>
      <c r="BV138" s="260">
        <v>8.5468428394529408</v>
      </c>
      <c r="BW138" s="260">
        <v>3.368875018832445</v>
      </c>
      <c r="BX138" s="260">
        <v>27.05290403463583</v>
      </c>
      <c r="BY138" s="260">
        <v>7.5407396525246115</v>
      </c>
      <c r="BZ138" s="276">
        <v>5</v>
      </c>
      <c r="CA138" s="175"/>
      <c r="DH138" s="179">
        <v>3.4242603805774272</v>
      </c>
      <c r="DI138" s="179">
        <v>-0.28559160761154795</v>
      </c>
      <c r="DQ138" s="153">
        <f t="shared" si="49"/>
        <v>13.25</v>
      </c>
      <c r="EH138" s="153" t="str">
        <f t="shared" si="47"/>
        <v/>
      </c>
      <c r="EI138" s="153" t="str">
        <f t="shared" si="48"/>
        <v/>
      </c>
    </row>
    <row r="139" spans="1:139" ht="18" customHeight="1" thickTop="1" thickBot="1">
      <c r="A139" s="242" t="s">
        <v>137</v>
      </c>
      <c r="B139" s="236" t="s">
        <v>35</v>
      </c>
      <c r="C139" s="237">
        <v>43379</v>
      </c>
      <c r="D139" s="238">
        <v>29</v>
      </c>
      <c r="E139" s="253">
        <v>16</v>
      </c>
      <c r="F139" s="247">
        <v>6</v>
      </c>
      <c r="G139" s="247">
        <v>8</v>
      </c>
      <c r="H139" s="247">
        <v>15</v>
      </c>
      <c r="I139" s="247">
        <v>16</v>
      </c>
      <c r="J139" s="247">
        <v>5</v>
      </c>
      <c r="K139" s="247">
        <v>1</v>
      </c>
      <c r="L139" s="247">
        <v>10</v>
      </c>
      <c r="M139" s="247">
        <v>13</v>
      </c>
      <c r="N139" s="247">
        <v>12</v>
      </c>
      <c r="O139" s="247">
        <v>9</v>
      </c>
      <c r="P139" s="247">
        <v>7</v>
      </c>
      <c r="Q139" s="247">
        <v>10</v>
      </c>
      <c r="R139" s="247">
        <v>12</v>
      </c>
      <c r="S139" s="247">
        <v>11</v>
      </c>
      <c r="T139" s="247">
        <v>6</v>
      </c>
      <c r="U139" s="247">
        <v>7</v>
      </c>
      <c r="V139" s="247">
        <v>14</v>
      </c>
      <c r="W139" s="247">
        <v>14</v>
      </c>
      <c r="X139" s="247">
        <v>5</v>
      </c>
      <c r="Y139" s="247">
        <v>12</v>
      </c>
      <c r="Z139" s="247">
        <v>9</v>
      </c>
      <c r="AA139" s="247">
        <v>7</v>
      </c>
      <c r="AB139" s="247">
        <v>5</v>
      </c>
      <c r="AC139" s="247">
        <v>10</v>
      </c>
      <c r="AD139" s="247">
        <v>11</v>
      </c>
      <c r="AE139" s="276">
        <v>10</v>
      </c>
      <c r="AG139" s="247">
        <f>RANKS_CSV!A136</f>
        <v>6</v>
      </c>
      <c r="AI139" s="264">
        <f t="array" ref="AI139">MEDIAN(E139:J139)</f>
        <v>11.5</v>
      </c>
      <c r="AJ139" s="260">
        <f t="array" ref="AJ139">MEDIAN(L139:S139)</f>
        <v>10.5</v>
      </c>
      <c r="AK139" s="260">
        <f t="array" ref="AK139">MEDIAN(T139:U139,X139,AA139,AB139)</f>
        <v>6</v>
      </c>
      <c r="AL139" s="260">
        <f t="array" ref="AL139">MEDIAN(V139,Y139,Z139,AC139:AE139)</f>
        <v>10.5</v>
      </c>
      <c r="AM139" s="260" t="s">
        <v>567</v>
      </c>
      <c r="AN139" s="281" t="s">
        <v>567</v>
      </c>
      <c r="AU139" s="264">
        <v>225.92385428630084</v>
      </c>
      <c r="AV139" s="260">
        <v>112.90746952826139</v>
      </c>
      <c r="AW139" s="260">
        <v>40.754196431775185</v>
      </c>
      <c r="AX139" s="260">
        <v>9.4640349968422175</v>
      </c>
      <c r="AY139" s="260">
        <v>19.036985223462501</v>
      </c>
      <c r="AZ139" s="260">
        <v>69.473047111636021</v>
      </c>
      <c r="BA139" s="260">
        <v>160.77222066136281</v>
      </c>
      <c r="BB139" s="276">
        <v>4</v>
      </c>
      <c r="BC139" s="264">
        <v>36.447842779515035</v>
      </c>
      <c r="BD139" s="260">
        <v>50.228323552697475</v>
      </c>
      <c r="BE139" s="260">
        <v>25.848723464433267</v>
      </c>
      <c r="BF139" s="260">
        <v>5.3711948361777662</v>
      </c>
      <c r="BG139" s="260">
        <v>14.515070266631309</v>
      </c>
      <c r="BH139" s="260">
        <v>48.7397139701472</v>
      </c>
      <c r="BI139" s="260">
        <v>25.614756748195113</v>
      </c>
      <c r="BJ139" s="269">
        <v>4</v>
      </c>
      <c r="BK139" s="264">
        <v>27.130072335671027</v>
      </c>
      <c r="BL139" s="260">
        <v>64.775854361578908</v>
      </c>
      <c r="BM139" s="260">
        <v>31.385593116729599</v>
      </c>
      <c r="BN139" s="260">
        <v>7.280603148838293</v>
      </c>
      <c r="BO139" s="260">
        <v>8.3534872181837674</v>
      </c>
      <c r="BP139" s="260">
        <v>65.412593667611333</v>
      </c>
      <c r="BQ139" s="260">
        <v>37.041782451215184</v>
      </c>
      <c r="BR139" s="269">
        <v>4</v>
      </c>
      <c r="BS139" s="264">
        <v>23.730892413130032</v>
      </c>
      <c r="BT139" s="260">
        <v>62.411874222406375</v>
      </c>
      <c r="BU139" s="260">
        <v>36.022828506559151</v>
      </c>
      <c r="BV139" s="260">
        <v>5.5395827147298666</v>
      </c>
      <c r="BW139" s="260">
        <v>5.8201070556213743</v>
      </c>
      <c r="BX139" s="260">
        <v>66.959704564415361</v>
      </c>
      <c r="BY139" s="260">
        <v>41.148602118301199</v>
      </c>
      <c r="BZ139" s="276">
        <v>4</v>
      </c>
      <c r="CA139" s="175"/>
      <c r="DH139" s="179">
        <v>0.27109826246719126</v>
      </c>
      <c r="DI139" s="179">
        <v>1.603583312335958</v>
      </c>
      <c r="DQ139" s="153">
        <f t="shared" si="49"/>
        <v>10.5</v>
      </c>
      <c r="EH139" s="153" t="str">
        <f t="shared" si="47"/>
        <v/>
      </c>
      <c r="EI139" s="153" t="str">
        <f t="shared" si="48"/>
        <v/>
      </c>
    </row>
    <row r="140" spans="1:139" ht="18" customHeight="1" thickTop="1" thickBot="1">
      <c r="A140" s="242" t="s">
        <v>138</v>
      </c>
      <c r="B140" s="236" t="s">
        <v>35</v>
      </c>
      <c r="C140" s="237">
        <v>43304</v>
      </c>
      <c r="D140" s="238">
        <v>29</v>
      </c>
      <c r="E140" s="253">
        <v>10</v>
      </c>
      <c r="F140" s="247">
        <v>7</v>
      </c>
      <c r="G140" s="247">
        <v>8</v>
      </c>
      <c r="H140" s="247">
        <v>10</v>
      </c>
      <c r="I140" s="247">
        <v>10</v>
      </c>
      <c r="J140" s="247">
        <v>12</v>
      </c>
      <c r="K140" s="247">
        <v>5</v>
      </c>
      <c r="L140" s="247">
        <v>12</v>
      </c>
      <c r="M140" s="247">
        <v>9</v>
      </c>
      <c r="N140" s="247">
        <v>12</v>
      </c>
      <c r="O140" s="247">
        <v>18</v>
      </c>
      <c r="P140" s="247">
        <v>11</v>
      </c>
      <c r="Q140" s="247">
        <v>11</v>
      </c>
      <c r="R140" s="247">
        <v>13</v>
      </c>
      <c r="S140" s="247">
        <v>13</v>
      </c>
      <c r="T140" s="247">
        <v>16</v>
      </c>
      <c r="U140" s="247">
        <v>15</v>
      </c>
      <c r="V140" s="247">
        <v>11</v>
      </c>
      <c r="W140" s="247">
        <v>17</v>
      </c>
      <c r="X140" s="247">
        <v>8</v>
      </c>
      <c r="Y140" s="247">
        <v>16</v>
      </c>
      <c r="Z140" s="247">
        <v>15</v>
      </c>
      <c r="AA140" s="247">
        <v>6</v>
      </c>
      <c r="AB140" s="247">
        <v>13</v>
      </c>
      <c r="AC140" s="247">
        <v>11</v>
      </c>
      <c r="AD140" s="247">
        <v>11</v>
      </c>
      <c r="AE140" s="276">
        <v>15</v>
      </c>
      <c r="AG140" s="247">
        <f>RANKS_CSV!A137</f>
        <v>5</v>
      </c>
      <c r="AI140" s="264">
        <f t="array" ref="AI140">MEDIAN(E140:J140)</f>
        <v>10</v>
      </c>
      <c r="AJ140" s="260">
        <f t="array" ref="AJ140">MEDIAN(L140:S140)</f>
        <v>12</v>
      </c>
      <c r="AK140" s="260">
        <f t="array" ref="AK140">MEDIAN(T140:U140,X140,AA140,AB140)</f>
        <v>13</v>
      </c>
      <c r="AL140" s="260">
        <f t="array" ref="AL140">MEDIAN(V140,Y140,Z140,AC140:AE140)</f>
        <v>13</v>
      </c>
      <c r="AM140" s="260" t="s">
        <v>567</v>
      </c>
      <c r="AN140" s="281" t="s">
        <v>567</v>
      </c>
      <c r="AU140" s="264">
        <v>281.49839131160951</v>
      </c>
      <c r="AV140" s="260">
        <v>151.78416111843015</v>
      </c>
      <c r="AW140" s="260">
        <v>62.933042586804049</v>
      </c>
      <c r="AX140" s="260">
        <v>14.945035716731171</v>
      </c>
      <c r="AY140" s="260">
        <v>7.8201405082115407</v>
      </c>
      <c r="AZ140" s="260">
        <v>41.558356961245153</v>
      </c>
      <c r="BA140" s="260">
        <v>116.15968507583202</v>
      </c>
      <c r="BB140" s="276">
        <v>5</v>
      </c>
      <c r="BC140" s="264">
        <v>63.030450072496741</v>
      </c>
      <c r="BD140" s="260">
        <v>79.989621999551773</v>
      </c>
      <c r="BE140" s="260">
        <v>46.066530065197007</v>
      </c>
      <c r="BF140" s="260">
        <v>11.648411893556395</v>
      </c>
      <c r="BG140" s="260">
        <v>6.1942038229910059</v>
      </c>
      <c r="BH140" s="260">
        <v>27.54417449099509</v>
      </c>
      <c r="BI140" s="260">
        <v>12.772160068696817</v>
      </c>
      <c r="BJ140" s="269">
        <v>5</v>
      </c>
      <c r="BK140" s="264">
        <v>48.852937601409714</v>
      </c>
      <c r="BL140" s="260">
        <v>97.977619371698282</v>
      </c>
      <c r="BM140" s="260">
        <v>49.687710562914233</v>
      </c>
      <c r="BN140" s="260">
        <v>12.895438484818282</v>
      </c>
      <c r="BO140" s="260">
        <v>3.065765659464029</v>
      </c>
      <c r="BP140" s="260">
        <v>41.617990315096527</v>
      </c>
      <c r="BQ140" s="260">
        <v>24.504723742252164</v>
      </c>
      <c r="BR140" s="269">
        <v>5</v>
      </c>
      <c r="BS140" s="264">
        <v>44.024356181271507</v>
      </c>
      <c r="BT140" s="260">
        <v>95.40309746562717</v>
      </c>
      <c r="BU140" s="260">
        <v>52.488018924283004</v>
      </c>
      <c r="BV140" s="260">
        <v>11.531597771832791</v>
      </c>
      <c r="BW140" s="260">
        <v>1.2547785464733834</v>
      </c>
      <c r="BX140" s="260">
        <v>42.450736137227551</v>
      </c>
      <c r="BY140" s="260">
        <v>30.798007626257675</v>
      </c>
      <c r="BZ140" s="276">
        <v>5</v>
      </c>
      <c r="CA140" s="175"/>
      <c r="DH140" s="179">
        <v>2.0368982034120733</v>
      </c>
      <c r="DI140" s="179">
        <v>2.3107660223097111</v>
      </c>
      <c r="DQ140" s="153">
        <f t="shared" si="49"/>
        <v>11.75</v>
      </c>
      <c r="EH140" s="153" t="str">
        <f t="shared" si="47"/>
        <v/>
      </c>
      <c r="EI140" s="153" t="str">
        <f t="shared" si="48"/>
        <v/>
      </c>
    </row>
    <row r="141" spans="1:139" ht="18" customHeight="1" thickTop="1" thickBot="1">
      <c r="A141" s="242" t="s">
        <v>139</v>
      </c>
      <c r="B141" s="236" t="s">
        <v>35</v>
      </c>
      <c r="C141" s="237">
        <v>43357</v>
      </c>
      <c r="D141" s="238">
        <v>29</v>
      </c>
      <c r="E141" s="253">
        <v>14</v>
      </c>
      <c r="F141" s="247">
        <v>5</v>
      </c>
      <c r="G141" s="247">
        <v>8</v>
      </c>
      <c r="H141" s="247">
        <v>10</v>
      </c>
      <c r="I141" s="247">
        <v>8</v>
      </c>
      <c r="J141" s="247">
        <v>3</v>
      </c>
      <c r="K141" s="247">
        <v>3</v>
      </c>
      <c r="L141" s="247">
        <v>11</v>
      </c>
      <c r="M141" s="247">
        <v>16</v>
      </c>
      <c r="N141" s="247">
        <v>12</v>
      </c>
      <c r="O141" s="247">
        <v>10</v>
      </c>
      <c r="P141" s="247">
        <v>6</v>
      </c>
      <c r="Q141" s="247">
        <v>12</v>
      </c>
      <c r="R141" s="247">
        <v>19</v>
      </c>
      <c r="S141" s="247">
        <v>14</v>
      </c>
      <c r="T141" s="247">
        <v>2</v>
      </c>
      <c r="U141" s="247">
        <v>3</v>
      </c>
      <c r="V141" s="247">
        <v>9</v>
      </c>
      <c r="W141" s="247">
        <v>4</v>
      </c>
      <c r="X141" s="247">
        <v>2</v>
      </c>
      <c r="Y141" s="247">
        <v>7</v>
      </c>
      <c r="Z141" s="247">
        <v>7</v>
      </c>
      <c r="AA141" s="247">
        <v>3</v>
      </c>
      <c r="AB141" s="247">
        <v>3</v>
      </c>
      <c r="AC141" s="247">
        <v>6</v>
      </c>
      <c r="AD141" s="247">
        <v>6</v>
      </c>
      <c r="AE141" s="276">
        <v>8</v>
      </c>
      <c r="AG141" s="247">
        <f>RANKS_CSV!A138</f>
        <v>1</v>
      </c>
      <c r="AI141" s="264">
        <f t="array" ref="AI141">MEDIAN(E141:J141)</f>
        <v>8</v>
      </c>
      <c r="AJ141" s="260">
        <f t="array" ref="AJ141">MEDIAN(L141:S141)</f>
        <v>12</v>
      </c>
      <c r="AK141" s="260">
        <f t="array" ref="AK141">MEDIAN(T141:U141,X141,AA141,AB141)</f>
        <v>3</v>
      </c>
      <c r="AL141" s="260">
        <f t="array" ref="AL141">MEDIAN(V141,Y141,Z141,AC141:AE141)</f>
        <v>7</v>
      </c>
      <c r="AM141" s="260" t="s">
        <v>567</v>
      </c>
      <c r="AN141" s="281" t="s">
        <v>567</v>
      </c>
      <c r="AU141" s="264">
        <v>168.92860860053554</v>
      </c>
      <c r="AV141" s="260">
        <v>91.482381646736712</v>
      </c>
      <c r="AW141" s="260">
        <v>54.899266354491125</v>
      </c>
      <c r="AX141" s="260">
        <v>59.179262723798786</v>
      </c>
      <c r="AY141" s="260">
        <v>104.32237075465969</v>
      </c>
      <c r="AZ141" s="260">
        <v>190.32859044707379</v>
      </c>
      <c r="BA141" s="260">
        <v>317.19792180104122</v>
      </c>
      <c r="BB141" s="276">
        <v>3</v>
      </c>
      <c r="BC141" s="264">
        <v>11.606498368101198</v>
      </c>
      <c r="BD141" s="260">
        <v>29.294304379184677</v>
      </c>
      <c r="BE141" s="260">
        <v>35.079306477853443</v>
      </c>
      <c r="BF141" s="260">
        <v>47.60263126705874</v>
      </c>
      <c r="BG141" s="260">
        <v>93.734356021929315</v>
      </c>
      <c r="BH141" s="260">
        <v>163.03461561653089</v>
      </c>
      <c r="BI141" s="260">
        <v>119.45576418073338</v>
      </c>
      <c r="BJ141" s="269">
        <v>1</v>
      </c>
      <c r="BK141" s="264">
        <v>1.3919848747625787</v>
      </c>
      <c r="BL141" s="260">
        <v>37.295823186971845</v>
      </c>
      <c r="BM141" s="260">
        <v>55.066765442803664</v>
      </c>
      <c r="BN141" s="260">
        <v>54.082955196559453</v>
      </c>
      <c r="BO141" s="260">
        <v>76.757394793265021</v>
      </c>
      <c r="BP141" s="260">
        <v>194.14492304044208</v>
      </c>
      <c r="BQ141" s="260">
        <v>141.52240488806112</v>
      </c>
      <c r="BR141" s="269">
        <v>1</v>
      </c>
      <c r="BS141" s="264">
        <v>1.5907787110481211</v>
      </c>
      <c r="BT141" s="260">
        <v>32.8230547224981</v>
      </c>
      <c r="BU141" s="260">
        <v>70.333947028111311</v>
      </c>
      <c r="BV141" s="260">
        <v>48.893369696622159</v>
      </c>
      <c r="BW141" s="260">
        <v>68.407637685279411</v>
      </c>
      <c r="BX141" s="260">
        <v>196.42264140998563</v>
      </c>
      <c r="BY141" s="260">
        <v>145.9665527943352</v>
      </c>
      <c r="BZ141" s="276">
        <v>1</v>
      </c>
      <c r="CA141" s="175"/>
      <c r="DH141" s="179">
        <v>-5.4664637965879264</v>
      </c>
      <c r="DI141" s="179">
        <v>2.8522340223097111</v>
      </c>
      <c r="DQ141" s="153">
        <f t="shared" si="49"/>
        <v>7.25</v>
      </c>
      <c r="EH141" s="153" t="str">
        <f t="shared" si="47"/>
        <v/>
      </c>
      <c r="EI141" s="153" t="str">
        <f t="shared" si="48"/>
        <v/>
      </c>
    </row>
    <row r="142" spans="1:139" ht="18" customHeight="1" thickTop="1" thickBot="1">
      <c r="A142" s="242" t="s">
        <v>140</v>
      </c>
      <c r="B142" s="236" t="s">
        <v>33</v>
      </c>
      <c r="C142" s="237">
        <v>43157</v>
      </c>
      <c r="D142" s="238">
        <v>29</v>
      </c>
      <c r="E142" s="253">
        <v>8</v>
      </c>
      <c r="F142" s="247">
        <v>8</v>
      </c>
      <c r="G142" s="247">
        <v>11</v>
      </c>
      <c r="H142" s="247">
        <v>7</v>
      </c>
      <c r="I142" s="247">
        <v>14</v>
      </c>
      <c r="J142" s="247">
        <v>16</v>
      </c>
      <c r="K142" s="247">
        <v>10</v>
      </c>
      <c r="L142" s="247">
        <v>8</v>
      </c>
      <c r="M142" s="247">
        <v>9</v>
      </c>
      <c r="N142" s="247">
        <v>2</v>
      </c>
      <c r="O142" s="247">
        <v>15</v>
      </c>
      <c r="P142" s="247">
        <v>8</v>
      </c>
      <c r="Q142" s="247">
        <v>12</v>
      </c>
      <c r="R142" s="247">
        <v>8</v>
      </c>
      <c r="S142" s="247">
        <v>9</v>
      </c>
      <c r="T142" s="247">
        <v>7</v>
      </c>
      <c r="U142" s="247">
        <v>11</v>
      </c>
      <c r="V142" s="247">
        <v>8</v>
      </c>
      <c r="W142" s="247">
        <v>3</v>
      </c>
      <c r="X142" s="247">
        <v>9</v>
      </c>
      <c r="Y142" s="247">
        <v>10</v>
      </c>
      <c r="Z142" s="247">
        <v>9</v>
      </c>
      <c r="AA142" s="247">
        <v>3</v>
      </c>
      <c r="AB142" s="247">
        <v>8</v>
      </c>
      <c r="AC142" s="247">
        <v>8</v>
      </c>
      <c r="AD142" s="247">
        <v>7</v>
      </c>
      <c r="AE142" s="276">
        <v>10</v>
      </c>
      <c r="AG142" s="247">
        <f>RANKS_CSV!A139</f>
        <v>2</v>
      </c>
      <c r="AI142" s="264">
        <f t="array" ref="AI142">MEDIAN(E142:J142)</f>
        <v>9.5</v>
      </c>
      <c r="AJ142" s="260">
        <f t="array" ref="AJ142">MEDIAN(L142:S142)</f>
        <v>8.5</v>
      </c>
      <c r="AK142" s="260">
        <f t="array" ref="AK142">MEDIAN(T142:U142,X142,AA142,AB142)</f>
        <v>8</v>
      </c>
      <c r="AL142" s="260">
        <f t="array" ref="AL142">MEDIAN(V142,Y142,Z142,AC142:AE142)</f>
        <v>8.5</v>
      </c>
      <c r="AM142" s="260" t="s">
        <v>567</v>
      </c>
      <c r="AN142" s="281" t="s">
        <v>567</v>
      </c>
      <c r="AU142" s="264">
        <v>123.05695230638094</v>
      </c>
      <c r="AV142" s="260">
        <v>48.508673844218741</v>
      </c>
      <c r="AW142" s="260">
        <v>14.82350704360981</v>
      </c>
      <c r="AX142" s="260">
        <v>22.001451904554116</v>
      </c>
      <c r="AY142" s="260">
        <v>70.042508427051658</v>
      </c>
      <c r="AZ142" s="260">
        <v>158.94667661110245</v>
      </c>
      <c r="BA142" s="260">
        <v>288.71395645670651</v>
      </c>
      <c r="BB142" s="276">
        <v>3</v>
      </c>
      <c r="BC142" s="264">
        <v>3.1583616999714179</v>
      </c>
      <c r="BD142" s="260">
        <v>8.6107630799537347</v>
      </c>
      <c r="BE142" s="260">
        <v>5.2915735206518484</v>
      </c>
      <c r="BF142" s="260">
        <v>16.619048427434851</v>
      </c>
      <c r="BG142" s="260">
        <v>58.839213434856745</v>
      </c>
      <c r="BH142" s="260">
        <v>122.0042334975282</v>
      </c>
      <c r="BI142" s="260">
        <v>79.886347219889544</v>
      </c>
      <c r="BJ142" s="269">
        <v>1</v>
      </c>
      <c r="BK142" s="264">
        <v>6.0951261314961016</v>
      </c>
      <c r="BL142" s="260">
        <v>15.158535007311899</v>
      </c>
      <c r="BM142" s="260">
        <v>14.265752973761847</v>
      </c>
      <c r="BN142" s="260">
        <v>19.757023999414425</v>
      </c>
      <c r="BO142" s="260">
        <v>46.099754060353305</v>
      </c>
      <c r="BP142" s="260">
        <v>143.82702029409683</v>
      </c>
      <c r="BQ142" s="260">
        <v>89.546810809448189</v>
      </c>
      <c r="BR142" s="269">
        <v>1</v>
      </c>
      <c r="BS142" s="264">
        <v>5.9369164784672037</v>
      </c>
      <c r="BT142" s="260">
        <v>13.520290643784833</v>
      </c>
      <c r="BU142" s="260">
        <v>22.502658742223797</v>
      </c>
      <c r="BV142" s="260">
        <v>17.396023945390393</v>
      </c>
      <c r="BW142" s="260">
        <v>42.304745771813117</v>
      </c>
      <c r="BX142" s="260">
        <v>147.09433261093454</v>
      </c>
      <c r="BY142" s="260">
        <v>88.146372200790267</v>
      </c>
      <c r="BZ142" s="276">
        <v>1</v>
      </c>
      <c r="CA142" s="175"/>
      <c r="DH142" s="179">
        <v>-3.6109262375328086</v>
      </c>
      <c r="DI142" s="179">
        <v>-0.28492118766404195</v>
      </c>
      <c r="DQ142" s="153">
        <f t="shared" si="49"/>
        <v>7.75</v>
      </c>
      <c r="EH142" s="153" t="str">
        <f t="shared" si="47"/>
        <v/>
      </c>
      <c r="EI142" s="153" t="str">
        <f t="shared" si="48"/>
        <v/>
      </c>
    </row>
    <row r="143" spans="1:139" ht="18" customHeight="1" thickTop="1" thickBot="1">
      <c r="A143" s="242" t="s">
        <v>141</v>
      </c>
      <c r="B143" s="236" t="s">
        <v>33</v>
      </c>
      <c r="C143" s="237">
        <v>43260</v>
      </c>
      <c r="D143" s="238">
        <v>29</v>
      </c>
      <c r="E143" s="253">
        <v>11</v>
      </c>
      <c r="F143" s="247">
        <v>7</v>
      </c>
      <c r="G143" s="247">
        <v>8</v>
      </c>
      <c r="H143" s="247">
        <v>13</v>
      </c>
      <c r="I143" s="247">
        <v>12</v>
      </c>
      <c r="J143" s="247">
        <v>12</v>
      </c>
      <c r="K143" s="247">
        <v>7</v>
      </c>
      <c r="L143" s="247">
        <v>13</v>
      </c>
      <c r="M143" s="247">
        <v>10</v>
      </c>
      <c r="N143" s="247">
        <v>11</v>
      </c>
      <c r="O143" s="247">
        <v>16</v>
      </c>
      <c r="P143" s="247">
        <v>13</v>
      </c>
      <c r="Q143" s="247">
        <v>12</v>
      </c>
      <c r="R143" s="247">
        <v>11</v>
      </c>
      <c r="S143" s="247">
        <v>7</v>
      </c>
      <c r="T143" s="247">
        <v>9</v>
      </c>
      <c r="U143" s="247">
        <v>9</v>
      </c>
      <c r="V143" s="247">
        <v>16</v>
      </c>
      <c r="W143" s="247">
        <v>5</v>
      </c>
      <c r="X143" s="247">
        <v>7</v>
      </c>
      <c r="Y143" s="247">
        <v>15</v>
      </c>
      <c r="Z143" s="247">
        <v>16</v>
      </c>
      <c r="AA143" s="247">
        <v>7</v>
      </c>
      <c r="AB143" s="247">
        <v>9</v>
      </c>
      <c r="AC143" s="247">
        <v>9</v>
      </c>
      <c r="AD143" s="247">
        <v>11</v>
      </c>
      <c r="AE143" s="276">
        <v>11</v>
      </c>
      <c r="AG143" s="247">
        <f>RANKS_CSV!A140</f>
        <v>6</v>
      </c>
      <c r="AI143" s="264">
        <f t="array" ref="AI143">MEDIAN(E143:J143)</f>
        <v>11.5</v>
      </c>
      <c r="AJ143" s="260">
        <f t="array" ref="AJ143">MEDIAN(L143:S143)</f>
        <v>11.5</v>
      </c>
      <c r="AK143" s="260">
        <f t="array" ref="AK143">MEDIAN(T143:U143,X143,AA143,AB143)</f>
        <v>9</v>
      </c>
      <c r="AL143" s="260">
        <f t="array" ref="AL143">MEDIAN(V143,Y143,Z143,AC143:AE143)</f>
        <v>13</v>
      </c>
      <c r="AM143" s="260" t="s">
        <v>567</v>
      </c>
      <c r="AN143" s="281" t="s">
        <v>567</v>
      </c>
      <c r="AU143" s="264">
        <v>266.70157591414619</v>
      </c>
      <c r="AV143" s="260">
        <v>140.19116742742426</v>
      </c>
      <c r="AW143" s="260">
        <v>54.543870602255623</v>
      </c>
      <c r="AX143" s="260">
        <v>9.7596854386402008</v>
      </c>
      <c r="AY143" s="260">
        <v>5.838611936578026</v>
      </c>
      <c r="AZ143" s="260">
        <v>42.780650096069095</v>
      </c>
      <c r="BA143" s="260">
        <v>120.58579991711341</v>
      </c>
      <c r="BB143" s="276">
        <v>5</v>
      </c>
      <c r="BC143" s="264">
        <v>61.504911841811207</v>
      </c>
      <c r="BD143" s="260">
        <v>75.07370636775191</v>
      </c>
      <c r="BE143" s="260">
        <v>40.420960718232557</v>
      </c>
      <c r="BF143" s="260">
        <v>7.8172710304671114</v>
      </c>
      <c r="BG143" s="260">
        <v>3.6302081723167174</v>
      </c>
      <c r="BH143" s="260">
        <v>25.458643987999384</v>
      </c>
      <c r="BI143" s="260">
        <v>9.7766171463042326</v>
      </c>
      <c r="BJ143" s="269">
        <v>5</v>
      </c>
      <c r="BK143" s="264">
        <v>51.188848661751813</v>
      </c>
      <c r="BL143" s="260">
        <v>92.197716574242776</v>
      </c>
      <c r="BM143" s="260">
        <v>41.709657435538205</v>
      </c>
      <c r="BN143" s="260">
        <v>8.3686236511009291</v>
      </c>
      <c r="BO143" s="260">
        <v>1.0535089469032917</v>
      </c>
      <c r="BP143" s="260">
        <v>37.713564756823502</v>
      </c>
      <c r="BQ143" s="260">
        <v>18.510769908438419</v>
      </c>
      <c r="BR143" s="269">
        <v>5</v>
      </c>
      <c r="BS143" s="264">
        <v>46.490531010688144</v>
      </c>
      <c r="BT143" s="260">
        <v>90.329452144380994</v>
      </c>
      <c r="BU143" s="260">
        <v>43.113493138844568</v>
      </c>
      <c r="BV143" s="260">
        <v>7.6211347268056677</v>
      </c>
      <c r="BW143" s="260">
        <v>0.21768552393673107</v>
      </c>
      <c r="BX143" s="260">
        <v>38.889373870183583</v>
      </c>
      <c r="BY143" s="260">
        <v>23.083953517747574</v>
      </c>
      <c r="BZ143" s="276">
        <v>5</v>
      </c>
      <c r="CA143" s="175"/>
      <c r="DH143" s="179">
        <v>2.2126026443569553</v>
      </c>
      <c r="DI143" s="179">
        <v>1.4577102322834641</v>
      </c>
      <c r="DQ143" s="153">
        <f t="shared" si="49"/>
        <v>12.75</v>
      </c>
      <c r="EH143" s="153" t="str">
        <f t="shared" si="47"/>
        <v/>
      </c>
      <c r="EI143" s="153" t="str">
        <f t="shared" si="48"/>
        <v/>
      </c>
    </row>
    <row r="144" spans="1:139" ht="18" customHeight="1" thickTop="1" thickBot="1">
      <c r="A144" s="242" t="s">
        <v>142</v>
      </c>
      <c r="B144" s="236" t="s">
        <v>33</v>
      </c>
      <c r="C144" s="237">
        <v>43220</v>
      </c>
      <c r="D144" s="238">
        <v>29</v>
      </c>
      <c r="E144" s="253">
        <v>11</v>
      </c>
      <c r="F144" s="247">
        <v>9</v>
      </c>
      <c r="G144" s="247">
        <v>15</v>
      </c>
      <c r="H144" s="247">
        <v>11</v>
      </c>
      <c r="I144" s="247">
        <v>16</v>
      </c>
      <c r="J144" s="247">
        <v>17</v>
      </c>
      <c r="K144" s="247">
        <v>19</v>
      </c>
      <c r="L144" s="247">
        <v>13</v>
      </c>
      <c r="M144" s="247">
        <v>14</v>
      </c>
      <c r="N144" s="247">
        <v>8</v>
      </c>
      <c r="O144" s="247">
        <v>14</v>
      </c>
      <c r="P144" s="247">
        <v>4</v>
      </c>
      <c r="Q144" s="247">
        <v>12</v>
      </c>
      <c r="R144" s="247">
        <v>14</v>
      </c>
      <c r="S144" s="247">
        <v>13</v>
      </c>
      <c r="T144" s="247">
        <v>3</v>
      </c>
      <c r="U144" s="247">
        <v>12</v>
      </c>
      <c r="V144" s="247">
        <v>11</v>
      </c>
      <c r="W144" s="247">
        <v>4</v>
      </c>
      <c r="X144" s="247">
        <v>10</v>
      </c>
      <c r="Y144" s="247">
        <v>12</v>
      </c>
      <c r="Z144" s="247">
        <v>7</v>
      </c>
      <c r="AA144" s="247">
        <v>3</v>
      </c>
      <c r="AB144" s="247">
        <v>8</v>
      </c>
      <c r="AC144" s="247">
        <v>11</v>
      </c>
      <c r="AD144" s="247">
        <v>7</v>
      </c>
      <c r="AE144" s="276">
        <v>10</v>
      </c>
      <c r="AG144" s="247">
        <f>RANKS_CSV!A141</f>
        <v>6</v>
      </c>
      <c r="AI144" s="264">
        <f t="array" ref="AI144">MEDIAN(E144:J144)</f>
        <v>13</v>
      </c>
      <c r="AJ144" s="260">
        <f t="array" ref="AJ144">MEDIAN(L144:S144)</f>
        <v>13</v>
      </c>
      <c r="AK144" s="260">
        <f t="array" ref="AK144">MEDIAN(T144:U144,X144,AA144,AB144)</f>
        <v>8</v>
      </c>
      <c r="AL144" s="260">
        <f t="array" ref="AL144">MEDIAN(V144,Y144,Z144,AC144:AE144)</f>
        <v>10.5</v>
      </c>
      <c r="AM144" s="260" t="s">
        <v>567</v>
      </c>
      <c r="AN144" s="281" t="s">
        <v>567</v>
      </c>
      <c r="AU144" s="264">
        <v>182.57764156169219</v>
      </c>
      <c r="AV144" s="260">
        <v>81.204773019917383</v>
      </c>
      <c r="AW144" s="260">
        <v>20.695016139695834</v>
      </c>
      <c r="AX144" s="260">
        <v>1.0483709210275141</v>
      </c>
      <c r="AY144" s="260">
        <v>22.264837363912445</v>
      </c>
      <c r="AZ144" s="260">
        <v>84.344415468350618</v>
      </c>
      <c r="BA144" s="260">
        <v>187.28710523434202</v>
      </c>
      <c r="BB144" s="276">
        <v>4</v>
      </c>
      <c r="BC144" s="264">
        <v>31.907518200893602</v>
      </c>
      <c r="BD144" s="260">
        <v>36.766212601983234</v>
      </c>
      <c r="BE144" s="260">
        <v>12.865937542860253</v>
      </c>
      <c r="BF144" s="260">
        <v>3.447872103316741E-2</v>
      </c>
      <c r="BG144" s="260">
        <v>15.658873046700238</v>
      </c>
      <c r="BH144" s="260">
        <v>54.057780179346885</v>
      </c>
      <c r="BI144" s="260">
        <v>26.7786683942102</v>
      </c>
      <c r="BJ144" s="269">
        <v>4</v>
      </c>
      <c r="BK144" s="264">
        <v>33.041924425751105</v>
      </c>
      <c r="BL144" s="260">
        <v>48.423056759879053</v>
      </c>
      <c r="BM144" s="260">
        <v>13.227333449480415</v>
      </c>
      <c r="BN144" s="260">
        <v>0.42163142555627059</v>
      </c>
      <c r="BO144" s="260">
        <v>10.116253976953029</v>
      </c>
      <c r="BP144" s="260">
        <v>66.954051216097156</v>
      </c>
      <c r="BQ144" s="260">
        <v>30.903200859045391</v>
      </c>
      <c r="BR144" s="269">
        <v>4</v>
      </c>
      <c r="BS144" s="264">
        <v>30.292222073792491</v>
      </c>
      <c r="BT144" s="260">
        <v>47.811644289906639</v>
      </c>
      <c r="BU144" s="260">
        <v>14.927853619885111</v>
      </c>
      <c r="BV144" s="260">
        <v>7.8486210169803353E-2</v>
      </c>
      <c r="BW144" s="260">
        <v>9.7650536837675261</v>
      </c>
      <c r="BX144" s="260">
        <v>69.496067228680232</v>
      </c>
      <c r="BY144" s="260">
        <v>30.348966760568899</v>
      </c>
      <c r="BZ144" s="276">
        <v>4</v>
      </c>
      <c r="CA144" s="175"/>
      <c r="DH144" s="179">
        <v>0.28055820341207344</v>
      </c>
      <c r="DI144" s="179">
        <v>-0.61950847769028894</v>
      </c>
      <c r="DQ144" s="153">
        <f t="shared" si="49"/>
        <v>7.25</v>
      </c>
      <c r="EH144" s="153" t="str">
        <f t="shared" si="47"/>
        <v/>
      </c>
      <c r="EI144" s="153" t="str">
        <f t="shared" si="48"/>
        <v/>
      </c>
    </row>
    <row r="145" spans="1:139" ht="18" customHeight="1" thickTop="1" thickBot="1">
      <c r="A145" s="242" t="s">
        <v>143</v>
      </c>
      <c r="B145" s="236" t="s">
        <v>33</v>
      </c>
      <c r="C145" s="237">
        <v>43075</v>
      </c>
      <c r="D145" s="238">
        <v>29</v>
      </c>
      <c r="E145" s="253">
        <v>9</v>
      </c>
      <c r="F145" s="247">
        <v>8</v>
      </c>
      <c r="G145" s="247">
        <v>7</v>
      </c>
      <c r="H145" s="247">
        <v>9</v>
      </c>
      <c r="I145" s="247">
        <v>12</v>
      </c>
      <c r="J145" s="247">
        <v>4</v>
      </c>
      <c r="K145" s="247">
        <v>1</v>
      </c>
      <c r="L145" s="247">
        <v>10</v>
      </c>
      <c r="M145" s="247">
        <v>7</v>
      </c>
      <c r="N145" s="247">
        <v>7</v>
      </c>
      <c r="O145" s="247">
        <v>10</v>
      </c>
      <c r="P145" s="247">
        <v>9</v>
      </c>
      <c r="Q145" s="247">
        <v>3</v>
      </c>
      <c r="R145" s="247">
        <v>6</v>
      </c>
      <c r="S145" s="247">
        <v>6</v>
      </c>
      <c r="T145" s="247">
        <v>2</v>
      </c>
      <c r="U145" s="247">
        <v>9</v>
      </c>
      <c r="V145" s="247">
        <v>9</v>
      </c>
      <c r="W145" s="247">
        <v>1</v>
      </c>
      <c r="X145" s="247">
        <v>1</v>
      </c>
      <c r="Y145" s="247">
        <v>9</v>
      </c>
      <c r="Z145" s="247">
        <v>7</v>
      </c>
      <c r="AA145" s="247">
        <v>4</v>
      </c>
      <c r="AB145" s="247">
        <v>4</v>
      </c>
      <c r="AC145" s="247">
        <v>6</v>
      </c>
      <c r="AD145" s="247">
        <v>9</v>
      </c>
      <c r="AE145" s="276">
        <v>8</v>
      </c>
      <c r="AG145" s="247">
        <f>RANKS_CSV!A142</f>
        <v>1</v>
      </c>
      <c r="AI145" s="264">
        <f t="array" ref="AI145">MEDIAN(E145:J145)</f>
        <v>8.5</v>
      </c>
      <c r="AJ145" s="260">
        <f t="array" ref="AJ145">MEDIAN(L145:S145)</f>
        <v>7</v>
      </c>
      <c r="AK145" s="260">
        <f t="array" ref="AK145">MEDIAN(T145:U145,X145,AA145,AB145)</f>
        <v>4</v>
      </c>
      <c r="AL145" s="260">
        <f t="array" ref="AL145">MEDIAN(V145,Y145,Z145,AC145:AE145)</f>
        <v>8.5</v>
      </c>
      <c r="AM145" s="260" t="s">
        <v>567</v>
      </c>
      <c r="AN145" s="281" t="s">
        <v>567</v>
      </c>
      <c r="AU145" s="264">
        <v>188.20084440240751</v>
      </c>
      <c r="AV145" s="260">
        <v>107.41895816936807</v>
      </c>
      <c r="AW145" s="260">
        <v>67.500183597881886</v>
      </c>
      <c r="AX145" s="260">
        <v>68.444520687948952</v>
      </c>
      <c r="AY145" s="260">
        <v>110.25196943956928</v>
      </c>
      <c r="AZ145" s="260">
        <v>192.92252985274277</v>
      </c>
      <c r="BA145" s="260">
        <v>316.45620192746964</v>
      </c>
      <c r="BB145" s="276">
        <v>3</v>
      </c>
      <c r="BC145" s="264">
        <v>17.856737337046827</v>
      </c>
      <c r="BD145" s="260">
        <v>38.787536852111366</v>
      </c>
      <c r="BE145" s="260">
        <v>45.067990452128555</v>
      </c>
      <c r="BF145" s="260">
        <v>55.613448607885886</v>
      </c>
      <c r="BG145" s="260">
        <v>100.26762354529532</v>
      </c>
      <c r="BH145" s="260">
        <v>168.8642089547632</v>
      </c>
      <c r="BI145" s="260">
        <v>126.30428875908008</v>
      </c>
      <c r="BJ145" s="269">
        <v>1</v>
      </c>
      <c r="BK145" s="264">
        <v>3.9240993603080754</v>
      </c>
      <c r="BL145" s="260">
        <v>47.667560730992079</v>
      </c>
      <c r="BM145" s="260">
        <v>67.20531619214681</v>
      </c>
      <c r="BN145" s="260">
        <v>62.733178184819785</v>
      </c>
      <c r="BO145" s="260">
        <v>82.833198783371941</v>
      </c>
      <c r="BP145" s="260">
        <v>201.62912452705831</v>
      </c>
      <c r="BQ145" s="260">
        <v>151.18938930842216</v>
      </c>
      <c r="BR145" s="269">
        <v>1</v>
      </c>
      <c r="BS145" s="264">
        <v>3.9724111244168276</v>
      </c>
      <c r="BT145" s="260">
        <v>42.528177714638474</v>
      </c>
      <c r="BU145" s="260">
        <v>83.745976199786128</v>
      </c>
      <c r="BV145" s="260">
        <v>56.972942277856959</v>
      </c>
      <c r="BW145" s="260">
        <v>73.583071947525923</v>
      </c>
      <c r="BX145" s="260">
        <v>203.57091798228876</v>
      </c>
      <c r="BY145" s="260">
        <v>157.29022181205832</v>
      </c>
      <c r="BZ145" s="276">
        <v>1</v>
      </c>
      <c r="CA145" s="175"/>
      <c r="DH145" s="179">
        <v>-5.5963099146981632</v>
      </c>
      <c r="DI145" s="179">
        <v>3.6663729422572189</v>
      </c>
      <c r="DQ145" s="153">
        <f t="shared" si="49"/>
        <v>8.5</v>
      </c>
      <c r="EH145" s="153" t="str">
        <f t="shared" si="47"/>
        <v/>
      </c>
      <c r="EI145" s="153" t="str">
        <f t="shared" si="48"/>
        <v/>
      </c>
    </row>
    <row r="146" spans="1:139" ht="18" customHeight="1" thickTop="1" thickBot="1">
      <c r="A146" s="242" t="s">
        <v>227</v>
      </c>
      <c r="B146" s="236" t="s">
        <v>33</v>
      </c>
      <c r="C146" s="237">
        <v>43405</v>
      </c>
      <c r="D146" s="238">
        <v>28</v>
      </c>
      <c r="E146" s="253">
        <v>9</v>
      </c>
      <c r="F146" s="247">
        <v>12</v>
      </c>
      <c r="G146" s="247">
        <v>17</v>
      </c>
      <c r="H146" s="247">
        <v>11</v>
      </c>
      <c r="I146" s="247">
        <v>17</v>
      </c>
      <c r="J146" s="247">
        <v>20</v>
      </c>
      <c r="K146" s="247">
        <v>2</v>
      </c>
      <c r="L146" s="247">
        <v>13</v>
      </c>
      <c r="M146" s="247">
        <v>12</v>
      </c>
      <c r="N146" s="247">
        <v>13</v>
      </c>
      <c r="O146" s="247">
        <v>18</v>
      </c>
      <c r="P146" s="247">
        <v>3</v>
      </c>
      <c r="Q146" s="247">
        <v>8</v>
      </c>
      <c r="R146" s="247">
        <v>12</v>
      </c>
      <c r="S146" s="247">
        <v>6</v>
      </c>
      <c r="T146" s="247">
        <v>8</v>
      </c>
      <c r="U146" s="247">
        <v>13</v>
      </c>
      <c r="V146" s="247">
        <v>8</v>
      </c>
      <c r="W146" s="247">
        <v>4</v>
      </c>
      <c r="X146" s="247">
        <v>10</v>
      </c>
      <c r="Y146" s="247">
        <v>12</v>
      </c>
      <c r="Z146" s="247">
        <v>6</v>
      </c>
      <c r="AA146" s="247">
        <v>3</v>
      </c>
      <c r="AB146" s="247">
        <v>10</v>
      </c>
      <c r="AC146" s="247">
        <v>9</v>
      </c>
      <c r="AD146" s="247">
        <v>8</v>
      </c>
      <c r="AE146" s="276">
        <v>11</v>
      </c>
      <c r="AG146" s="247">
        <f>RANKS_CSV!A143</f>
        <v>4</v>
      </c>
      <c r="AI146" s="264">
        <f t="array" ref="AI146">MEDIAN(E146:J146)</f>
        <v>14.5</v>
      </c>
      <c r="AJ146" s="260">
        <f t="array" ref="AJ146">MEDIAN(L146:S146)</f>
        <v>12</v>
      </c>
      <c r="AK146" s="260">
        <f t="array" ref="AK146">MEDIAN(T146:U146,X146,AA146,AB146)</f>
        <v>10</v>
      </c>
      <c r="AL146" s="260">
        <f t="array" ref="AL146">MEDIAN(V146,Y146,Z146,AC146:AE146)</f>
        <v>8.5</v>
      </c>
      <c r="AM146" s="260" t="s">
        <v>567</v>
      </c>
      <c r="AN146" s="281" t="s">
        <v>567</v>
      </c>
      <c r="AU146" s="264">
        <v>175.19591054404748</v>
      </c>
      <c r="AV146" s="260">
        <v>77.171332582517181</v>
      </c>
      <c r="AW146" s="260">
        <v>20.009866282540102</v>
      </c>
      <c r="AX146" s="260">
        <v>3.7115116441162641</v>
      </c>
      <c r="AY146" s="260">
        <v>28.276268667245674</v>
      </c>
      <c r="AZ146" s="260">
        <v>93.704137351928338</v>
      </c>
      <c r="BA146" s="260">
        <v>199.99511769816425</v>
      </c>
      <c r="BB146" s="276">
        <v>4</v>
      </c>
      <c r="BC146" s="264">
        <v>23.701541150282893</v>
      </c>
      <c r="BD146" s="260">
        <v>30.317077396042961</v>
      </c>
      <c r="BE146" s="260">
        <v>10.535532697745573</v>
      </c>
      <c r="BF146" s="260">
        <v>1.2403172036616186</v>
      </c>
      <c r="BG146" s="260">
        <v>21.112685896942335</v>
      </c>
      <c r="BH146" s="260">
        <v>63.808371197621469</v>
      </c>
      <c r="BI146" s="260">
        <v>34.257857951580156</v>
      </c>
      <c r="BJ146" s="269">
        <v>4</v>
      </c>
      <c r="BK146" s="264">
        <v>23.288297930278755</v>
      </c>
      <c r="BL146" s="260">
        <v>41.45957585879237</v>
      </c>
      <c r="BM146" s="260">
        <v>13.606047420512832</v>
      </c>
      <c r="BN146" s="260">
        <v>2.4687661395919527</v>
      </c>
      <c r="BO146" s="260">
        <v>13.98562920457292</v>
      </c>
      <c r="BP146" s="260">
        <v>79.221452909298932</v>
      </c>
      <c r="BQ146" s="260">
        <v>40.852540562704718</v>
      </c>
      <c r="BR146" s="269">
        <v>4</v>
      </c>
      <c r="BS146" s="264">
        <v>20.949215805033376</v>
      </c>
      <c r="BT146" s="260">
        <v>40.317016596470197</v>
      </c>
      <c r="BU146" s="260">
        <v>17.18089144553656</v>
      </c>
      <c r="BV146" s="260">
        <v>1.4569378151269878</v>
      </c>
      <c r="BW146" s="260">
        <v>12.530518738165046</v>
      </c>
      <c r="BX146" s="260">
        <v>81.729332694603755</v>
      </c>
      <c r="BY146" s="260">
        <v>40.979788466929129</v>
      </c>
      <c r="BZ146" s="276">
        <v>4</v>
      </c>
      <c r="CA146" s="175"/>
      <c r="DH146" s="179">
        <v>-0.51656203280839919</v>
      </c>
      <c r="DI146" s="179">
        <v>-0.14359663779527529</v>
      </c>
      <c r="DQ146" s="153">
        <f t="shared" si="49"/>
        <v>6.5</v>
      </c>
      <c r="EH146" s="153" t="str">
        <f t="shared" si="47"/>
        <v/>
      </c>
      <c r="EI146" s="153" t="str">
        <f t="shared" si="48"/>
        <v/>
      </c>
    </row>
    <row r="147" spans="1:139" ht="18" customHeight="1" thickTop="1" thickBot="1">
      <c r="A147" s="242" t="s">
        <v>144</v>
      </c>
      <c r="B147" s="236" t="s">
        <v>33</v>
      </c>
      <c r="C147" s="237">
        <v>43359</v>
      </c>
      <c r="D147" s="238">
        <v>29</v>
      </c>
      <c r="E147" s="253">
        <v>14</v>
      </c>
      <c r="F147" s="247">
        <v>7</v>
      </c>
      <c r="G147" s="247">
        <v>7</v>
      </c>
      <c r="H147" s="247">
        <v>13</v>
      </c>
      <c r="I147" s="247">
        <v>9</v>
      </c>
      <c r="J147" s="247">
        <v>13</v>
      </c>
      <c r="K147" s="247">
        <v>6</v>
      </c>
      <c r="L147" s="247">
        <v>10</v>
      </c>
      <c r="M147" s="247">
        <v>8</v>
      </c>
      <c r="N147" s="247">
        <v>12</v>
      </c>
      <c r="O147" s="247">
        <v>10</v>
      </c>
      <c r="P147" s="247">
        <v>16</v>
      </c>
      <c r="Q147" s="247">
        <v>11</v>
      </c>
      <c r="R147" s="247">
        <v>7</v>
      </c>
      <c r="S147" s="247">
        <v>7</v>
      </c>
      <c r="T147" s="247">
        <v>1</v>
      </c>
      <c r="U147" s="247">
        <v>7</v>
      </c>
      <c r="V147" s="247">
        <v>8</v>
      </c>
      <c r="W147" s="247">
        <v>2</v>
      </c>
      <c r="X147" s="247">
        <v>2</v>
      </c>
      <c r="Y147" s="247">
        <v>9</v>
      </c>
      <c r="Z147" s="247">
        <v>5</v>
      </c>
      <c r="AA147" s="247">
        <v>1</v>
      </c>
      <c r="AB147" s="247">
        <v>5</v>
      </c>
      <c r="AC147" s="247">
        <v>10</v>
      </c>
      <c r="AD147" s="247">
        <v>8</v>
      </c>
      <c r="AE147" s="276">
        <v>9</v>
      </c>
      <c r="AG147" s="247">
        <f>RANKS_CSV!A144</f>
        <v>1</v>
      </c>
      <c r="AI147" s="264">
        <f t="array" ref="AI147">MEDIAN(E147:J147)</f>
        <v>11</v>
      </c>
      <c r="AJ147" s="260">
        <f t="array" ref="AJ147">MEDIAN(L147:S147)</f>
        <v>10</v>
      </c>
      <c r="AK147" s="260">
        <f t="array" ref="AK147">MEDIAN(T147:U147,X147,AA147,AB147)</f>
        <v>2</v>
      </c>
      <c r="AL147" s="260">
        <f t="array" ref="AL147">MEDIAN(V147,Y147,Z147,AC147:AE147)</f>
        <v>8.5</v>
      </c>
      <c r="AM147" s="260" t="s">
        <v>567</v>
      </c>
      <c r="AN147" s="281" t="s">
        <v>567</v>
      </c>
      <c r="AU147" s="264">
        <v>180.8408650611789</v>
      </c>
      <c r="AV147" s="260">
        <v>92.192975384777384</v>
      </c>
      <c r="AW147" s="260">
        <v>44.408197369929127</v>
      </c>
      <c r="AX147" s="260">
        <v>37.486531016634103</v>
      </c>
      <c r="AY147" s="260">
        <v>71.427976324892313</v>
      </c>
      <c r="AZ147" s="260">
        <v>146.23253329470379</v>
      </c>
      <c r="BA147" s="260">
        <v>261.90020192606852</v>
      </c>
      <c r="BB147" s="276">
        <v>4</v>
      </c>
      <c r="BC147" s="264">
        <v>12.351493855032761</v>
      </c>
      <c r="BD147" s="260">
        <v>29.184460568845612</v>
      </c>
      <c r="BE147" s="260">
        <v>25.816065627598455</v>
      </c>
      <c r="BF147" s="260">
        <v>28.063081531131438</v>
      </c>
      <c r="BG147" s="260">
        <v>62.753904837634344</v>
      </c>
      <c r="BH147" s="260">
        <v>121.27733602029559</v>
      </c>
      <c r="BI147" s="260">
        <v>84.046192080195596</v>
      </c>
      <c r="BJ147" s="269">
        <v>1</v>
      </c>
      <c r="BK147" s="264">
        <v>2.0236685733142581</v>
      </c>
      <c r="BL147" s="260">
        <v>39.274974820367738</v>
      </c>
      <c r="BM147" s="260">
        <v>41.617561082453939</v>
      </c>
      <c r="BN147" s="260">
        <v>33.215100823858656</v>
      </c>
      <c r="BO147" s="260">
        <v>49.029729510762337</v>
      </c>
      <c r="BP147" s="260">
        <v>148.15415278082082</v>
      </c>
      <c r="BQ147" s="260">
        <v>103.1594005416793</v>
      </c>
      <c r="BR147" s="269">
        <v>1</v>
      </c>
      <c r="BS147" s="264">
        <v>1.1088517516169645</v>
      </c>
      <c r="BT147" s="260">
        <v>35.376342153517427</v>
      </c>
      <c r="BU147" s="260">
        <v>53.773468642072203</v>
      </c>
      <c r="BV147" s="260">
        <v>29.018481676135384</v>
      </c>
      <c r="BW147" s="260">
        <v>42.361179596084895</v>
      </c>
      <c r="BX147" s="260">
        <v>150.17395962764516</v>
      </c>
      <c r="BY147" s="260">
        <v>107.67302781856104</v>
      </c>
      <c r="BZ147" s="276">
        <v>1</v>
      </c>
      <c r="CA147" s="175"/>
      <c r="DH147" s="179">
        <v>-3.7291161509186352</v>
      </c>
      <c r="DI147" s="179">
        <v>2.5559292821522308</v>
      </c>
      <c r="DQ147" s="153">
        <f t="shared" si="49"/>
        <v>10.5</v>
      </c>
      <c r="EH147" s="153" t="str">
        <f t="shared" si="47"/>
        <v/>
      </c>
      <c r="EI147" s="153" t="str">
        <f t="shared" si="48"/>
        <v/>
      </c>
    </row>
    <row r="148" spans="1:139" ht="18" customHeight="1" thickTop="1" thickBot="1">
      <c r="A148" s="242" t="s">
        <v>145</v>
      </c>
      <c r="B148" s="236" t="s">
        <v>33</v>
      </c>
      <c r="C148" s="237">
        <v>43299</v>
      </c>
      <c r="D148" s="238">
        <v>29</v>
      </c>
      <c r="E148" s="253">
        <v>8</v>
      </c>
      <c r="F148" s="247">
        <v>5</v>
      </c>
      <c r="G148" s="247">
        <v>6</v>
      </c>
      <c r="H148" s="247">
        <v>10</v>
      </c>
      <c r="I148" s="247">
        <v>8</v>
      </c>
      <c r="J148" s="247">
        <v>8</v>
      </c>
      <c r="K148" s="247">
        <v>6</v>
      </c>
      <c r="L148" s="247">
        <v>12</v>
      </c>
      <c r="M148" s="247">
        <v>18</v>
      </c>
      <c r="N148" s="247">
        <v>11</v>
      </c>
      <c r="O148" s="247">
        <v>12</v>
      </c>
      <c r="P148" s="247">
        <v>3</v>
      </c>
      <c r="Q148" s="247">
        <v>7</v>
      </c>
      <c r="R148" s="247">
        <v>11</v>
      </c>
      <c r="S148" s="247">
        <v>14</v>
      </c>
      <c r="T148" s="247">
        <v>4</v>
      </c>
      <c r="U148" s="247">
        <v>10</v>
      </c>
      <c r="V148" s="247">
        <v>8</v>
      </c>
      <c r="W148" s="247">
        <v>1</v>
      </c>
      <c r="X148" s="247">
        <v>6</v>
      </c>
      <c r="Y148" s="247">
        <v>11</v>
      </c>
      <c r="Z148" s="247">
        <v>6</v>
      </c>
      <c r="AA148" s="247">
        <v>6</v>
      </c>
      <c r="AB148" s="247">
        <v>3</v>
      </c>
      <c r="AC148" s="247">
        <v>9</v>
      </c>
      <c r="AD148" s="247">
        <v>8</v>
      </c>
      <c r="AE148" s="276">
        <v>10</v>
      </c>
      <c r="AG148" s="247">
        <f>RANKS_CSV!A145</f>
        <v>1</v>
      </c>
      <c r="AI148" s="264">
        <f t="array" ref="AI148">MEDIAN(E148:J148)</f>
        <v>8</v>
      </c>
      <c r="AJ148" s="260">
        <f t="array" ref="AJ148">MEDIAN(L148:S148)</f>
        <v>11.5</v>
      </c>
      <c r="AK148" s="260">
        <f t="array" ref="AK148">MEDIAN(T148:U148,X148,AA148,AB148)</f>
        <v>6</v>
      </c>
      <c r="AL148" s="260">
        <f t="array" ref="AL148">MEDIAN(V148,Y148,Z148,AC148:AE148)</f>
        <v>8.5</v>
      </c>
      <c r="AM148" s="260" t="s">
        <v>567</v>
      </c>
      <c r="AN148" s="281" t="s">
        <v>567</v>
      </c>
      <c r="AU148" s="264">
        <v>186.51926735952802</v>
      </c>
      <c r="AV148" s="260">
        <v>94.573166026693613</v>
      </c>
      <c r="AW148" s="260">
        <v>43.490176355412459</v>
      </c>
      <c r="AX148" s="260">
        <v>33.270298345684537</v>
      </c>
      <c r="AY148" s="260">
        <v>63.913531997509864</v>
      </c>
      <c r="AZ148" s="260">
        <v>135.41987731088844</v>
      </c>
      <c r="BA148" s="260">
        <v>247.78933428582025</v>
      </c>
      <c r="BB148" s="276">
        <v>4</v>
      </c>
      <c r="BC148" s="264">
        <v>13.973932064931462</v>
      </c>
      <c r="BD148" s="260">
        <v>30.832174681596083</v>
      </c>
      <c r="BE148" s="260">
        <v>25.023746152756331</v>
      </c>
      <c r="BF148" s="260">
        <v>24.330714601980901</v>
      </c>
      <c r="BG148" s="260">
        <v>55.805672060592734</v>
      </c>
      <c r="BH148" s="260">
        <v>111.35439070646079</v>
      </c>
      <c r="BI148" s="260">
        <v>75.923262921700527</v>
      </c>
      <c r="BJ148" s="269">
        <v>1</v>
      </c>
      <c r="BK148" s="264">
        <v>3.3209735388502968</v>
      </c>
      <c r="BL148" s="260">
        <v>41.558079280917646</v>
      </c>
      <c r="BM148" s="260">
        <v>39.861690816452693</v>
      </c>
      <c r="BN148" s="260">
        <v>29.173587389679309</v>
      </c>
      <c r="BO148" s="260">
        <v>42.926312147686197</v>
      </c>
      <c r="BP148" s="260">
        <v>137.21556356790555</v>
      </c>
      <c r="BQ148" s="260">
        <v>94.459707813067268</v>
      </c>
      <c r="BR148" s="269">
        <v>1</v>
      </c>
      <c r="BS148" s="264">
        <v>2.0926097778141308</v>
      </c>
      <c r="BT148" s="260">
        <v>37.762165916575235</v>
      </c>
      <c r="BU148" s="260">
        <v>51.275733561897972</v>
      </c>
      <c r="BV148" s="260">
        <v>25.200730554986745</v>
      </c>
      <c r="BW148" s="260">
        <v>36.641829146449297</v>
      </c>
      <c r="BX148" s="260">
        <v>139.13891085235596</v>
      </c>
      <c r="BY148" s="260">
        <v>99.12334856972646</v>
      </c>
      <c r="BZ148" s="276">
        <v>1</v>
      </c>
      <c r="CA148" s="175"/>
      <c r="DH148" s="179">
        <v>-3.2688246509186354</v>
      </c>
      <c r="DI148" s="179">
        <v>2.5401452821522308</v>
      </c>
      <c r="DQ148" s="153">
        <f t="shared" si="49"/>
        <v>6.25</v>
      </c>
      <c r="EH148" s="153" t="str">
        <f t="shared" si="47"/>
        <v/>
      </c>
      <c r="EI148" s="153" t="str">
        <f t="shared" si="48"/>
        <v/>
      </c>
    </row>
    <row r="149" spans="1:139" ht="18" customHeight="1" thickTop="1" thickBot="1">
      <c r="A149" s="242" t="s">
        <v>34</v>
      </c>
      <c r="B149" s="236" t="s">
        <v>29</v>
      </c>
      <c r="C149" s="237">
        <v>43201</v>
      </c>
      <c r="D149" s="238">
        <v>29</v>
      </c>
      <c r="E149" s="253">
        <v>9</v>
      </c>
      <c r="F149" s="247">
        <v>9</v>
      </c>
      <c r="G149" s="247">
        <v>19</v>
      </c>
      <c r="H149" s="247">
        <v>11</v>
      </c>
      <c r="I149" s="247">
        <v>16</v>
      </c>
      <c r="J149" s="247">
        <v>20</v>
      </c>
      <c r="K149" s="247">
        <v>12</v>
      </c>
      <c r="L149" s="247">
        <v>5</v>
      </c>
      <c r="M149" s="247">
        <v>11</v>
      </c>
      <c r="N149" s="247">
        <v>7</v>
      </c>
      <c r="O149" s="247">
        <v>14</v>
      </c>
      <c r="P149" s="247">
        <v>9</v>
      </c>
      <c r="Q149" s="247">
        <v>12</v>
      </c>
      <c r="R149" s="247">
        <v>8</v>
      </c>
      <c r="S149" s="247">
        <v>8</v>
      </c>
      <c r="T149" s="247">
        <v>13</v>
      </c>
      <c r="U149" s="247">
        <v>7</v>
      </c>
      <c r="V149" s="247">
        <v>8</v>
      </c>
      <c r="W149" s="247">
        <v>5</v>
      </c>
      <c r="X149" s="247">
        <v>14</v>
      </c>
      <c r="Y149" s="247">
        <v>10</v>
      </c>
      <c r="Z149" s="247">
        <v>11</v>
      </c>
      <c r="AA149" s="247">
        <v>15</v>
      </c>
      <c r="AB149" s="247">
        <v>13</v>
      </c>
      <c r="AC149" s="247">
        <v>6</v>
      </c>
      <c r="AD149" s="247">
        <v>11</v>
      </c>
      <c r="AE149" s="276">
        <v>6</v>
      </c>
      <c r="AG149" s="247">
        <f>RANKS_CSV!A146</f>
        <v>4</v>
      </c>
      <c r="AI149" s="264">
        <f t="array" ref="AI149">MEDIAN(E149:J149)</f>
        <v>13.5</v>
      </c>
      <c r="AJ149" s="260">
        <f t="array" ref="AJ149">MEDIAN(L149:S149)</f>
        <v>8.5</v>
      </c>
      <c r="AK149" s="260">
        <f t="array" ref="AK149">MEDIAN(T149:U149,X149,AA149,AB149)</f>
        <v>13</v>
      </c>
      <c r="AL149" s="260">
        <f t="array" ref="AL149">MEDIAN(V149,Y149,Z149,AC149:AE149)</f>
        <v>9</v>
      </c>
      <c r="AM149" s="260" t="s">
        <v>567</v>
      </c>
      <c r="AN149" s="281" t="s">
        <v>567</v>
      </c>
      <c r="AU149" s="264">
        <v>76.862664228717364</v>
      </c>
      <c r="AV149" s="260">
        <v>22.042643848405454</v>
      </c>
      <c r="AW149" s="260">
        <v>8.0857351296467819</v>
      </c>
      <c r="AX149" s="260">
        <v>34.991938072441357</v>
      </c>
      <c r="AY149" s="260">
        <v>102.76125267678918</v>
      </c>
      <c r="AZ149" s="260">
        <v>211.39367894269026</v>
      </c>
      <c r="BA149" s="260">
        <v>360.88921687014454</v>
      </c>
      <c r="BB149" s="276">
        <v>3</v>
      </c>
      <c r="BC149" s="264">
        <v>51.021710199724637</v>
      </c>
      <c r="BD149" s="260">
        <v>31.147241629955506</v>
      </c>
      <c r="BE149" s="260">
        <v>19.236818772737518</v>
      </c>
      <c r="BF149" s="260">
        <v>40.360140820048393</v>
      </c>
      <c r="BG149" s="260">
        <v>87.928370747266854</v>
      </c>
      <c r="BH149" s="260">
        <v>150.85198715443667</v>
      </c>
      <c r="BI149" s="260">
        <v>104.23903480750884</v>
      </c>
      <c r="BJ149" s="269">
        <v>3</v>
      </c>
      <c r="BK149" s="264">
        <v>82.423779238207757</v>
      </c>
      <c r="BL149" s="260">
        <v>32.04855562505351</v>
      </c>
      <c r="BM149" s="260">
        <v>9.5270721067094506</v>
      </c>
      <c r="BN149" s="260">
        <v>37.897600992675706</v>
      </c>
      <c r="BO149" s="260">
        <v>80.400746045027063</v>
      </c>
      <c r="BP149" s="260">
        <v>157.76548683084252</v>
      </c>
      <c r="BQ149" s="260">
        <v>90.731298491985271</v>
      </c>
      <c r="BR149" s="269">
        <v>3</v>
      </c>
      <c r="BS149" s="264">
        <v>82.837248506806333</v>
      </c>
      <c r="BT149" s="260">
        <v>35.824888412580734</v>
      </c>
      <c r="BU149" s="260">
        <v>6.3659202044472352</v>
      </c>
      <c r="BV149" s="260">
        <v>40.434149396449584</v>
      </c>
      <c r="BW149" s="260">
        <v>84.392994431341634</v>
      </c>
      <c r="BX149" s="260">
        <v>163.47496586689809</v>
      </c>
      <c r="BY149" s="260">
        <v>76.657513666013543</v>
      </c>
      <c r="BZ149" s="276">
        <v>3</v>
      </c>
      <c r="CA149" s="175"/>
      <c r="DH149" s="179">
        <v>-1.7055712099737534</v>
      </c>
      <c r="DI149" s="179">
        <v>-6.6858745078740167</v>
      </c>
      <c r="DQ149" s="153">
        <f t="shared" si="49"/>
        <v>9.25</v>
      </c>
      <c r="EH149" s="153" t="str">
        <f t="shared" si="47"/>
        <v/>
      </c>
      <c r="EI149" s="153" t="str">
        <f t="shared" si="48"/>
        <v/>
      </c>
    </row>
    <row r="150" spans="1:139" ht="18" customHeight="1" thickTop="1" thickBot="1">
      <c r="A150" s="242" t="s">
        <v>146</v>
      </c>
      <c r="B150" s="239" t="s">
        <v>29</v>
      </c>
      <c r="C150" s="240">
        <v>43257</v>
      </c>
      <c r="D150" s="241">
        <v>29</v>
      </c>
      <c r="E150" s="253">
        <v>10</v>
      </c>
      <c r="F150" s="247">
        <v>8</v>
      </c>
      <c r="G150" s="247">
        <v>7</v>
      </c>
      <c r="H150" s="247">
        <v>9</v>
      </c>
      <c r="I150" s="247">
        <v>12</v>
      </c>
      <c r="J150" s="247">
        <v>5</v>
      </c>
      <c r="K150" s="247">
        <v>1</v>
      </c>
      <c r="L150" s="247">
        <v>14</v>
      </c>
      <c r="M150" s="247">
        <v>11</v>
      </c>
      <c r="N150" s="247">
        <v>10</v>
      </c>
      <c r="O150" s="247">
        <v>10</v>
      </c>
      <c r="P150" s="247">
        <v>7</v>
      </c>
      <c r="Q150" s="247">
        <v>12</v>
      </c>
      <c r="R150" s="247">
        <v>4</v>
      </c>
      <c r="S150" s="247">
        <v>10</v>
      </c>
      <c r="T150" s="247">
        <v>6</v>
      </c>
      <c r="U150" s="247">
        <v>9</v>
      </c>
      <c r="V150" s="247">
        <v>11</v>
      </c>
      <c r="W150" s="247">
        <v>5</v>
      </c>
      <c r="X150" s="247">
        <v>6</v>
      </c>
      <c r="Y150" s="247">
        <v>12</v>
      </c>
      <c r="Z150" s="247">
        <v>12</v>
      </c>
      <c r="AA150" s="247">
        <v>7</v>
      </c>
      <c r="AB150" s="247">
        <v>6</v>
      </c>
      <c r="AC150" s="247">
        <v>8</v>
      </c>
      <c r="AD150" s="247">
        <v>9</v>
      </c>
      <c r="AE150" s="276">
        <v>11</v>
      </c>
      <c r="AG150" s="247">
        <f>RANKS_CSV!A147</f>
        <v>6</v>
      </c>
      <c r="AI150" s="264">
        <f t="array" ref="AI150">MEDIAN(E150:J150)</f>
        <v>8.5</v>
      </c>
      <c r="AJ150" s="260">
        <f t="array" ref="AJ150">MEDIAN(L150:S150)</f>
        <v>10</v>
      </c>
      <c r="AK150" s="260">
        <f t="array" ref="AK150">MEDIAN(T150:U150,X150,AA150,AB150)</f>
        <v>6</v>
      </c>
      <c r="AL150" s="260">
        <f t="array" ref="AL150">MEDIAN(V150,Y150,Z150,AC150:AE150)</f>
        <v>11</v>
      </c>
      <c r="AM150" s="260" t="s">
        <v>567</v>
      </c>
      <c r="AN150" s="281" t="s">
        <v>567</v>
      </c>
      <c r="AU150" s="264">
        <v>193.9079709152804</v>
      </c>
      <c r="AV150" s="260">
        <v>95.299443188516349</v>
      </c>
      <c r="AW150" s="260">
        <v>37.554027123305502</v>
      </c>
      <c r="AX150" s="260">
        <v>20.67172271964791</v>
      </c>
      <c r="AY150" s="260">
        <v>44.652529977543558</v>
      </c>
      <c r="AZ150" s="260">
        <v>109.49644889699245</v>
      </c>
      <c r="BA150" s="260">
        <v>215.20347947799465</v>
      </c>
      <c r="BB150" s="276">
        <v>4</v>
      </c>
      <c r="BC150" s="264">
        <v>18.049979876523842</v>
      </c>
      <c r="BD150" s="260">
        <v>33.198909292998117</v>
      </c>
      <c r="BE150" s="260">
        <v>20.840317980633095</v>
      </c>
      <c r="BF150" s="260">
        <v>13.663648601530133</v>
      </c>
      <c r="BG150" s="260">
        <v>37.671447206862382</v>
      </c>
      <c r="BH150" s="260">
        <v>85.950166259611848</v>
      </c>
      <c r="BI150" s="260">
        <v>54.593633609724741</v>
      </c>
      <c r="BJ150" s="269">
        <v>4</v>
      </c>
      <c r="BK150" s="264">
        <v>8.5946548818338222</v>
      </c>
      <c r="BL150" s="260">
        <v>45.079240288629641</v>
      </c>
      <c r="BM150" s="260">
        <v>32.022431414835395</v>
      </c>
      <c r="BN150" s="260">
        <v>17.36113470107178</v>
      </c>
      <c r="BO150" s="260">
        <v>27.216395654543632</v>
      </c>
      <c r="BP150" s="260">
        <v>108.29242722113733</v>
      </c>
      <c r="BQ150" s="260">
        <v>70.103778777708214</v>
      </c>
      <c r="BR150" s="269">
        <v>1</v>
      </c>
      <c r="BS150" s="264">
        <v>6.6417562217739459</v>
      </c>
      <c r="BT150" s="260">
        <v>41.91238916842989</v>
      </c>
      <c r="BU150" s="260">
        <v>40.830623911404764</v>
      </c>
      <c r="BV150" s="260">
        <v>14.276321892812687</v>
      </c>
      <c r="BW150" s="260">
        <v>22.412879224540259</v>
      </c>
      <c r="BX150" s="260">
        <v>110.1513458520373</v>
      </c>
      <c r="BY150" s="260">
        <v>74.247027033464065</v>
      </c>
      <c r="BZ150" s="276">
        <v>1</v>
      </c>
      <c r="CA150" s="175"/>
      <c r="DH150" s="179">
        <v>-2.0132857099737533</v>
      </c>
      <c r="DI150" s="179">
        <v>2.0540829921259838</v>
      </c>
      <c r="DQ150" s="153">
        <f t="shared" si="49"/>
        <v>9.25</v>
      </c>
      <c r="EH150" s="153" t="str">
        <f t="shared" si="47"/>
        <v/>
      </c>
      <c r="EI150" s="153" t="str">
        <f t="shared" si="48"/>
        <v/>
      </c>
    </row>
    <row r="151" spans="1:139" ht="18" customHeight="1" thickTop="1" thickBot="1">
      <c r="A151" s="242" t="s">
        <v>147</v>
      </c>
      <c r="B151" s="236" t="s">
        <v>29</v>
      </c>
      <c r="C151" s="237">
        <v>43273</v>
      </c>
      <c r="D151" s="238">
        <v>29</v>
      </c>
      <c r="E151" s="253">
        <v>9</v>
      </c>
      <c r="F151" s="247">
        <v>9</v>
      </c>
      <c r="G151" s="247">
        <v>14</v>
      </c>
      <c r="H151" s="247">
        <v>10</v>
      </c>
      <c r="I151" s="247">
        <v>17</v>
      </c>
      <c r="J151" s="247">
        <v>18</v>
      </c>
      <c r="K151" s="247">
        <v>10</v>
      </c>
      <c r="L151" s="247">
        <v>13</v>
      </c>
      <c r="M151" s="247">
        <v>19</v>
      </c>
      <c r="N151" s="247">
        <v>14</v>
      </c>
      <c r="O151" s="247">
        <v>9</v>
      </c>
      <c r="P151" s="247">
        <v>7</v>
      </c>
      <c r="Q151" s="247">
        <v>14</v>
      </c>
      <c r="R151" s="247">
        <v>19</v>
      </c>
      <c r="S151" s="247">
        <v>18</v>
      </c>
      <c r="T151" s="247">
        <v>5</v>
      </c>
      <c r="U151" s="247">
        <v>12</v>
      </c>
      <c r="V151" s="247">
        <v>10</v>
      </c>
      <c r="W151" s="247">
        <v>8</v>
      </c>
      <c r="X151" s="247">
        <v>13</v>
      </c>
      <c r="Y151" s="247">
        <v>15</v>
      </c>
      <c r="Z151" s="247">
        <v>11</v>
      </c>
      <c r="AA151" s="247">
        <v>5</v>
      </c>
      <c r="AB151" s="247">
        <v>5</v>
      </c>
      <c r="AC151" s="247">
        <v>13</v>
      </c>
      <c r="AD151" s="247">
        <v>9</v>
      </c>
      <c r="AE151" s="276">
        <v>11</v>
      </c>
      <c r="AG151" s="247">
        <f>RANKS_CSV!A148</f>
        <v>6</v>
      </c>
      <c r="AI151" s="264">
        <f t="array" ref="AI151">MEDIAN(E151:J151)</f>
        <v>12</v>
      </c>
      <c r="AJ151" s="260">
        <f t="array" ref="AJ151">MEDIAN(L151:S151)</f>
        <v>14</v>
      </c>
      <c r="AK151" s="260">
        <f t="array" ref="AK151">MEDIAN(T151:U151,X151,AA151,AB151)</f>
        <v>5</v>
      </c>
      <c r="AL151" s="260">
        <f t="array" ref="AL151">MEDIAN(V151,Y151,Z151,AC151:AE151)</f>
        <v>11</v>
      </c>
      <c r="AM151" s="260" t="s">
        <v>567</v>
      </c>
      <c r="AN151" s="281" t="s">
        <v>567</v>
      </c>
      <c r="AU151" s="264">
        <v>238.03319581383784</v>
      </c>
      <c r="AV151" s="260">
        <v>119.09531411715591</v>
      </c>
      <c r="AW151" s="260">
        <v>41.020544082027214</v>
      </c>
      <c r="AX151" s="260">
        <v>3.8088857084517502</v>
      </c>
      <c r="AY151" s="260">
        <v>7.4603389964295408</v>
      </c>
      <c r="AZ151" s="260">
        <v>51.974903945960577</v>
      </c>
      <c r="BA151" s="260">
        <v>137.35258055704489</v>
      </c>
      <c r="BB151" s="276">
        <v>4</v>
      </c>
      <c r="BC151" s="264">
        <v>56.334554492290216</v>
      </c>
      <c r="BD151" s="260">
        <v>64.728533048764419</v>
      </c>
      <c r="BE151" s="260">
        <v>30.96552567377724</v>
      </c>
      <c r="BF151" s="260">
        <v>3.528761731387021</v>
      </c>
      <c r="BG151" s="260">
        <v>3.9025964767851558</v>
      </c>
      <c r="BH151" s="260">
        <v>28.895402997700987</v>
      </c>
      <c r="BI151" s="260">
        <v>10.355316848020335</v>
      </c>
      <c r="BJ151" s="269">
        <v>4</v>
      </c>
      <c r="BK151" s="264">
        <v>52.155093489095684</v>
      </c>
      <c r="BL151" s="260">
        <v>80.01855895637658</v>
      </c>
      <c r="BM151" s="260">
        <v>29.497719353225705</v>
      </c>
      <c r="BN151" s="260">
        <v>3.2758038456519651</v>
      </c>
      <c r="BO151" s="260">
        <v>1.4725545404815672</v>
      </c>
      <c r="BP151" s="260">
        <v>39.21726367507668</v>
      </c>
      <c r="BQ151" s="260">
        <v>15.003741807777999</v>
      </c>
      <c r="BR151" s="269">
        <v>5</v>
      </c>
      <c r="BS151" s="264">
        <v>47.91167483543164</v>
      </c>
      <c r="BT151" s="260">
        <v>79.139807429069748</v>
      </c>
      <c r="BU151" s="260">
        <v>29.386378178472899</v>
      </c>
      <c r="BV151" s="260">
        <v>3.2819885498674619</v>
      </c>
      <c r="BW151" s="260">
        <v>1.8045489093131899</v>
      </c>
      <c r="BX151" s="260">
        <v>40.993626811631302</v>
      </c>
      <c r="BY151" s="260">
        <v>16.839103074651494</v>
      </c>
      <c r="BZ151" s="276">
        <v>5</v>
      </c>
      <c r="CA151" s="175"/>
      <c r="DH151" s="179">
        <v>2.1026228490813645</v>
      </c>
      <c r="DI151" s="179">
        <v>0.17381128215223074</v>
      </c>
      <c r="DQ151" s="153">
        <f t="shared" si="49"/>
        <v>9</v>
      </c>
      <c r="EH151" s="153" t="str">
        <f t="shared" si="47"/>
        <v/>
      </c>
      <c r="EI151" s="153" t="str">
        <f t="shared" si="48"/>
        <v/>
      </c>
    </row>
    <row r="152" spans="1:139" ht="18" customHeight="1" thickTop="1" thickBot="1">
      <c r="A152" s="242" t="s">
        <v>148</v>
      </c>
      <c r="B152" s="236" t="s">
        <v>29</v>
      </c>
      <c r="C152" s="237">
        <v>43177</v>
      </c>
      <c r="D152" s="238">
        <v>29</v>
      </c>
      <c r="E152" s="253">
        <v>6</v>
      </c>
      <c r="F152" s="247">
        <v>7</v>
      </c>
      <c r="G152" s="247">
        <v>11</v>
      </c>
      <c r="H152" s="247">
        <v>7</v>
      </c>
      <c r="I152" s="247">
        <v>10</v>
      </c>
      <c r="J152" s="247">
        <v>15</v>
      </c>
      <c r="K152" s="247">
        <v>5</v>
      </c>
      <c r="L152" s="247">
        <v>4</v>
      </c>
      <c r="M152" s="247">
        <v>8</v>
      </c>
      <c r="N152" s="247">
        <v>2</v>
      </c>
      <c r="O152" s="247">
        <v>15</v>
      </c>
      <c r="P152" s="247">
        <v>7</v>
      </c>
      <c r="Q152" s="247">
        <v>6</v>
      </c>
      <c r="R152" s="247">
        <v>17</v>
      </c>
      <c r="S152" s="247">
        <v>13</v>
      </c>
      <c r="T152" s="247">
        <v>6</v>
      </c>
      <c r="U152" s="247">
        <v>9</v>
      </c>
      <c r="V152" s="247">
        <v>2</v>
      </c>
      <c r="W152" s="247">
        <v>3</v>
      </c>
      <c r="X152" s="247">
        <v>12</v>
      </c>
      <c r="Y152" s="247">
        <v>4</v>
      </c>
      <c r="Z152" s="247">
        <v>7</v>
      </c>
      <c r="AA152" s="247">
        <v>8</v>
      </c>
      <c r="AB152" s="247">
        <v>6</v>
      </c>
      <c r="AC152" s="247">
        <v>4</v>
      </c>
      <c r="AD152" s="247">
        <v>4</v>
      </c>
      <c r="AE152" s="276">
        <v>8</v>
      </c>
      <c r="AG152" s="247">
        <f>RANKS_CSV!A149</f>
        <v>2</v>
      </c>
      <c r="AI152" s="264">
        <f t="array" ref="AI152">MEDIAN(E152:J152)</f>
        <v>8.5</v>
      </c>
      <c r="AJ152" s="260">
        <f t="array" ref="AJ152">MEDIAN(L152:S152)</f>
        <v>7.5</v>
      </c>
      <c r="AK152" s="260">
        <f t="array" ref="AK152">MEDIAN(T152:U152,X152,AA152,AB152)</f>
        <v>8</v>
      </c>
      <c r="AL152" s="260">
        <f t="array" ref="AL152">MEDIAN(V152,Y152,Z152,AC152:AE152)</f>
        <v>4</v>
      </c>
      <c r="AM152" s="260" t="s">
        <v>567</v>
      </c>
      <c r="AN152" s="281" t="s">
        <v>567</v>
      </c>
      <c r="AU152" s="264">
        <v>72.396788760610249</v>
      </c>
      <c r="AV152" s="260">
        <v>36.49259101831381</v>
      </c>
      <c r="AW152" s="260">
        <v>41.451504937570618</v>
      </c>
      <c r="AX152" s="260">
        <v>87.273530518380667</v>
      </c>
      <c r="AY152" s="260">
        <v>173.95866776074394</v>
      </c>
      <c r="AZ152" s="260">
        <v>301.50691666466042</v>
      </c>
      <c r="BA152" s="260">
        <v>469.91827723013029</v>
      </c>
      <c r="BB152" s="276">
        <v>2</v>
      </c>
      <c r="BC152" s="264">
        <v>9.2777372319987936</v>
      </c>
      <c r="BD152" s="260">
        <v>11.094953633880406</v>
      </c>
      <c r="BE152" s="260">
        <v>33.289664957733429</v>
      </c>
      <c r="BF152" s="260">
        <v>78.031536558402436</v>
      </c>
      <c r="BG152" s="260">
        <v>156.08905359582681</v>
      </c>
      <c r="BH152" s="260">
        <v>251.71589486199451</v>
      </c>
      <c r="BI152" s="260">
        <v>189.33961683484884</v>
      </c>
      <c r="BJ152" s="269">
        <v>1</v>
      </c>
      <c r="BK152" s="264">
        <v>19.541383243981723</v>
      </c>
      <c r="BL152" s="260">
        <v>9.9532455147236778</v>
      </c>
      <c r="BM152" s="260">
        <v>50.311013163249882</v>
      </c>
      <c r="BN152" s="260">
        <v>83.803635930118702</v>
      </c>
      <c r="BO152" s="260">
        <v>134.81261875384553</v>
      </c>
      <c r="BP152" s="260">
        <v>282.65550994781302</v>
      </c>
      <c r="BQ152" s="260">
        <v>202.22748889314195</v>
      </c>
      <c r="BR152" s="269">
        <v>2</v>
      </c>
      <c r="BS152" s="264">
        <v>22.883979267652116</v>
      </c>
      <c r="BT152" s="260">
        <v>7.9110939064618764</v>
      </c>
      <c r="BU152" s="260">
        <v>65.13985355182939</v>
      </c>
      <c r="BV152" s="260">
        <v>79.647959763748503</v>
      </c>
      <c r="BW152" s="260">
        <v>127.85513067814176</v>
      </c>
      <c r="BX152" s="260">
        <v>287.30038730704615</v>
      </c>
      <c r="BY152" s="260">
        <v>197.50754173075876</v>
      </c>
      <c r="BZ152" s="276">
        <v>2</v>
      </c>
      <c r="CA152" s="175"/>
      <c r="DH152" s="179">
        <v>-8.3861472099737533</v>
      </c>
      <c r="DI152" s="179">
        <v>-0.96146150787401619</v>
      </c>
      <c r="DQ152" s="153">
        <f t="shared" si="49"/>
        <v>5.5</v>
      </c>
      <c r="EH152" s="153" t="str">
        <f t="shared" si="47"/>
        <v/>
      </c>
      <c r="EI152" s="153" t="str">
        <f t="shared" si="48"/>
        <v/>
      </c>
    </row>
    <row r="153" spans="1:139" ht="18" customHeight="1" thickTop="1" thickBot="1">
      <c r="A153" s="242" t="s">
        <v>228</v>
      </c>
      <c r="B153" s="239" t="s">
        <v>29</v>
      </c>
      <c r="C153" s="240">
        <v>43229</v>
      </c>
      <c r="D153" s="241">
        <v>29</v>
      </c>
      <c r="E153" s="253">
        <v>18</v>
      </c>
      <c r="F153" s="247">
        <v>8</v>
      </c>
      <c r="G153" s="247">
        <v>10</v>
      </c>
      <c r="H153" s="247">
        <v>15</v>
      </c>
      <c r="I153" s="247">
        <v>16</v>
      </c>
      <c r="J153" s="247">
        <v>9</v>
      </c>
      <c r="K153" s="247">
        <v>3</v>
      </c>
      <c r="L153" s="247">
        <v>14</v>
      </c>
      <c r="M153" s="247">
        <v>18</v>
      </c>
      <c r="N153" s="247">
        <v>13</v>
      </c>
      <c r="O153" s="247">
        <v>19</v>
      </c>
      <c r="P153" s="247">
        <v>11</v>
      </c>
      <c r="Q153" s="247">
        <v>10</v>
      </c>
      <c r="R153" s="247">
        <v>10</v>
      </c>
      <c r="S153" s="247">
        <v>12</v>
      </c>
      <c r="T153" s="247">
        <v>10</v>
      </c>
      <c r="U153" s="247">
        <v>10</v>
      </c>
      <c r="V153" s="247">
        <v>8</v>
      </c>
      <c r="W153" s="247">
        <v>5</v>
      </c>
      <c r="X153" s="247">
        <v>7</v>
      </c>
      <c r="Y153" s="247">
        <v>13</v>
      </c>
      <c r="Z153" s="247">
        <v>10</v>
      </c>
      <c r="AA153" s="247">
        <v>6</v>
      </c>
      <c r="AB153" s="247">
        <v>9</v>
      </c>
      <c r="AC153" s="247">
        <v>11</v>
      </c>
      <c r="AD153" s="247">
        <v>10</v>
      </c>
      <c r="AE153" s="276">
        <v>12</v>
      </c>
      <c r="AG153" s="247">
        <f>RANKS_CSV!A150</f>
        <v>3</v>
      </c>
      <c r="AI153" s="264">
        <f t="array" ref="AI153">MEDIAN(E153:J153)</f>
        <v>12.5</v>
      </c>
      <c r="AJ153" s="260">
        <f t="array" ref="AJ153">MEDIAN(L153:S153)</f>
        <v>12.5</v>
      </c>
      <c r="AK153" s="260">
        <f t="array" ref="AK153">MEDIAN(T153:U153,X153,AA153,AB153)</f>
        <v>9</v>
      </c>
      <c r="AL153" s="260">
        <f t="array" ref="AL153">MEDIAN(V153,Y153,Z153,AC153:AE153)</f>
        <v>10.5</v>
      </c>
      <c r="AM153" s="260" t="s">
        <v>567</v>
      </c>
      <c r="AN153" s="281" t="s">
        <v>567</v>
      </c>
      <c r="AU153" s="264">
        <v>196.47943803512075</v>
      </c>
      <c r="AV153" s="260">
        <v>90.263609284548352</v>
      </c>
      <c r="AW153" s="260">
        <v>24.910892195529158</v>
      </c>
      <c r="AX153" s="260">
        <v>0.42128676806321386</v>
      </c>
      <c r="AY153" s="260">
        <v>16.794793002150513</v>
      </c>
      <c r="AZ153" s="260">
        <v>74.031410897791062</v>
      </c>
      <c r="BA153" s="260">
        <v>172.13114045498486</v>
      </c>
      <c r="BB153" s="276">
        <v>4</v>
      </c>
      <c r="BC153" s="264">
        <v>41.06493237366751</v>
      </c>
      <c r="BD153" s="260">
        <v>45.523850839118289</v>
      </c>
      <c r="BE153" s="260">
        <v>17.638362472424287</v>
      </c>
      <c r="BF153" s="260">
        <v>0.35467138364723433</v>
      </c>
      <c r="BG153" s="260">
        <v>11.016017435325061</v>
      </c>
      <c r="BH153" s="260">
        <v>44.734010267885076</v>
      </c>
      <c r="BI153" s="260">
        <v>20.206806672586389</v>
      </c>
      <c r="BJ153" s="269">
        <v>4</v>
      </c>
      <c r="BK153" s="264">
        <v>42.182154020400525</v>
      </c>
      <c r="BL153" s="260">
        <v>58.081643829953158</v>
      </c>
      <c r="BM153" s="260">
        <v>16.160667675533269</v>
      </c>
      <c r="BN153" s="260">
        <v>0.15860681485077141</v>
      </c>
      <c r="BO153" s="260">
        <v>6.8920280210018205</v>
      </c>
      <c r="BP153" s="260">
        <v>55.774795657638776</v>
      </c>
      <c r="BQ153" s="260">
        <v>23.022521431425623</v>
      </c>
      <c r="BR153" s="269">
        <v>4</v>
      </c>
      <c r="BS153" s="264">
        <v>38.949426324086808</v>
      </c>
      <c r="BT153" s="260">
        <v>57.725685265178491</v>
      </c>
      <c r="BU153" s="260">
        <v>16.497059474145505</v>
      </c>
      <c r="BV153" s="260">
        <v>0.25224218846934149</v>
      </c>
      <c r="BW153" s="260">
        <v>7.2797798445422215</v>
      </c>
      <c r="BX153" s="260">
        <v>58.207542285437775</v>
      </c>
      <c r="BY153" s="260">
        <v>22.484203725843429</v>
      </c>
      <c r="BZ153" s="276">
        <v>4</v>
      </c>
      <c r="CA153" s="175"/>
      <c r="DH153" s="179">
        <v>1.0372751128608921</v>
      </c>
      <c r="DI153" s="179">
        <v>-0.75540337795275558</v>
      </c>
      <c r="DQ153" s="153">
        <f t="shared" si="49"/>
        <v>11</v>
      </c>
      <c r="EH153" s="153" t="str">
        <f t="shared" si="47"/>
        <v/>
      </c>
      <c r="EI153" s="153" t="str">
        <f t="shared" si="48"/>
        <v/>
      </c>
    </row>
    <row r="154" spans="1:139" ht="18" customHeight="1" thickTop="1" thickBot="1">
      <c r="A154" s="242" t="s">
        <v>149</v>
      </c>
      <c r="B154" s="239" t="s">
        <v>29</v>
      </c>
      <c r="C154" s="240">
        <v>43272</v>
      </c>
      <c r="D154" s="241">
        <v>29</v>
      </c>
      <c r="E154" s="254">
        <v>9</v>
      </c>
      <c r="F154" s="248">
        <v>11</v>
      </c>
      <c r="G154" s="248">
        <v>9</v>
      </c>
      <c r="H154" s="248">
        <v>13</v>
      </c>
      <c r="I154" s="248">
        <v>11</v>
      </c>
      <c r="J154" s="248">
        <v>4</v>
      </c>
      <c r="K154" s="248">
        <v>3</v>
      </c>
      <c r="L154" s="248">
        <v>12</v>
      </c>
      <c r="M154" s="248">
        <v>9</v>
      </c>
      <c r="N154" s="248">
        <v>13</v>
      </c>
      <c r="O154" s="248">
        <v>12</v>
      </c>
      <c r="P154" s="248">
        <v>6</v>
      </c>
      <c r="Q154" s="248">
        <v>12</v>
      </c>
      <c r="R154" s="248">
        <v>14</v>
      </c>
      <c r="S154" s="248">
        <v>11</v>
      </c>
      <c r="T154" s="248">
        <v>9</v>
      </c>
      <c r="U154" s="248">
        <v>9</v>
      </c>
      <c r="V154" s="248">
        <v>9</v>
      </c>
      <c r="W154" s="248">
        <v>3</v>
      </c>
      <c r="X154" s="248">
        <v>4</v>
      </c>
      <c r="Y154" s="248">
        <v>9</v>
      </c>
      <c r="Z154" s="248">
        <v>11</v>
      </c>
      <c r="AA154" s="248">
        <v>7</v>
      </c>
      <c r="AB154" s="248">
        <v>10</v>
      </c>
      <c r="AC154" s="248">
        <v>9</v>
      </c>
      <c r="AD154" s="248">
        <v>9</v>
      </c>
      <c r="AE154" s="277">
        <v>7</v>
      </c>
      <c r="AG154" s="247">
        <f>RANKS_CSV!A151</f>
        <v>3</v>
      </c>
      <c r="AI154" s="264">
        <f t="array" ref="AI154">MEDIAN(E154:J154)</f>
        <v>10</v>
      </c>
      <c r="AJ154" s="260">
        <f t="array" ref="AJ154">MEDIAN(L154:S154)</f>
        <v>12</v>
      </c>
      <c r="AK154" s="260">
        <f t="array" ref="AK154">MEDIAN(T154:U154,X154,AA154,AB154)</f>
        <v>9</v>
      </c>
      <c r="AL154" s="260">
        <f t="array" ref="AL154">MEDIAN(V154,Y154,Z154,AC154:AE154)</f>
        <v>9</v>
      </c>
      <c r="AM154" s="260" t="s">
        <v>567</v>
      </c>
      <c r="AN154" s="281" t="s">
        <v>567</v>
      </c>
      <c r="AU154" s="264">
        <v>143.96674282808166</v>
      </c>
      <c r="AV154" s="260">
        <v>56.897672618487732</v>
      </c>
      <c r="AW154" s="260">
        <v>10.691714070447009</v>
      </c>
      <c r="AX154" s="260">
        <v>5.3488671839595234</v>
      </c>
      <c r="AY154" s="260">
        <v>40.869131959025282</v>
      </c>
      <c r="AZ154" s="260">
        <v>117.25250839564431</v>
      </c>
      <c r="BA154" s="260">
        <v>234.49899649381655</v>
      </c>
      <c r="BB154" s="276">
        <v>4</v>
      </c>
      <c r="BC154" s="264">
        <v>16.459979067039129</v>
      </c>
      <c r="BD154" s="260">
        <v>19.198765808992132</v>
      </c>
      <c r="BE154" s="260">
        <v>4.0290757912763198</v>
      </c>
      <c r="BF154" s="260">
        <v>3.3260770945454547</v>
      </c>
      <c r="BG154" s="260">
        <v>31.788214784378813</v>
      </c>
      <c r="BH154" s="260">
        <v>81.647882559968977</v>
      </c>
      <c r="BI154" s="260">
        <v>47.06319938899906</v>
      </c>
      <c r="BJ154" s="269">
        <v>4</v>
      </c>
      <c r="BK154" s="264">
        <v>21.12211055383861</v>
      </c>
      <c r="BL154" s="260">
        <v>27.952633571542744</v>
      </c>
      <c r="BM154" s="260">
        <v>6.6170949718051819</v>
      </c>
      <c r="BN154" s="260">
        <v>4.4590868842406719</v>
      </c>
      <c r="BO154" s="260">
        <v>23.401444113010818</v>
      </c>
      <c r="BP154" s="260">
        <v>97.273221780248377</v>
      </c>
      <c r="BQ154" s="260">
        <v>51.563591069917216</v>
      </c>
      <c r="BR154" s="269">
        <v>4</v>
      </c>
      <c r="BS154" s="264">
        <v>19.628100148848915</v>
      </c>
      <c r="BT154" s="260">
        <v>27.377162437747653</v>
      </c>
      <c r="BU154" s="260">
        <v>10.270486018209294</v>
      </c>
      <c r="BV154" s="260">
        <v>3.6434677636812749</v>
      </c>
      <c r="BW154" s="260">
        <v>22.189865570325299</v>
      </c>
      <c r="BX154" s="260">
        <v>100.3825035660295</v>
      </c>
      <c r="BY154" s="260">
        <v>49.41845087462427</v>
      </c>
      <c r="BZ154" s="276">
        <v>4</v>
      </c>
      <c r="CA154" s="175"/>
      <c r="DH154" s="179">
        <v>-1.3436593005249347</v>
      </c>
      <c r="DI154" s="179">
        <v>-1.069713908136483</v>
      </c>
      <c r="DQ154" s="153">
        <f t="shared" si="49"/>
        <v>8.75</v>
      </c>
      <c r="EH154" s="153" t="str">
        <f t="shared" si="47"/>
        <v/>
      </c>
      <c r="EI154" s="153" t="str">
        <f t="shared" si="48"/>
        <v/>
      </c>
    </row>
    <row r="155" spans="1:139" ht="18" customHeight="1" thickTop="1" thickBot="1">
      <c r="A155" s="242" t="s">
        <v>150</v>
      </c>
      <c r="B155" s="236" t="s">
        <v>35</v>
      </c>
      <c r="C155" s="237">
        <v>43497</v>
      </c>
      <c r="D155" s="238">
        <v>28</v>
      </c>
      <c r="E155" s="253">
        <v>8</v>
      </c>
      <c r="F155" s="247">
        <v>4</v>
      </c>
      <c r="G155" s="247">
        <v>18</v>
      </c>
      <c r="H155" s="247">
        <v>10</v>
      </c>
      <c r="I155" s="247">
        <v>12</v>
      </c>
      <c r="J155" s="247">
        <v>16</v>
      </c>
      <c r="K155" s="247">
        <v>12</v>
      </c>
      <c r="L155" s="247">
        <v>9</v>
      </c>
      <c r="M155" s="247">
        <v>14</v>
      </c>
      <c r="N155" s="247">
        <v>6</v>
      </c>
      <c r="O155" s="247">
        <v>5</v>
      </c>
      <c r="P155" s="247">
        <v>6</v>
      </c>
      <c r="Q155" s="247">
        <v>11</v>
      </c>
      <c r="R155" s="247">
        <v>13</v>
      </c>
      <c r="S155" s="247">
        <v>13</v>
      </c>
      <c r="T155" s="247">
        <v>8</v>
      </c>
      <c r="U155" s="247">
        <v>8</v>
      </c>
      <c r="V155" s="247">
        <v>5</v>
      </c>
      <c r="W155" s="247">
        <v>9</v>
      </c>
      <c r="X155" s="247">
        <v>11</v>
      </c>
      <c r="Y155" s="247">
        <v>3</v>
      </c>
      <c r="Z155" s="247">
        <v>7</v>
      </c>
      <c r="AA155" s="247">
        <v>9</v>
      </c>
      <c r="AB155" s="247">
        <v>6</v>
      </c>
      <c r="AC155" s="247">
        <v>9</v>
      </c>
      <c r="AD155" s="247">
        <v>9</v>
      </c>
      <c r="AE155" s="276">
        <v>5</v>
      </c>
      <c r="AG155" s="247">
        <f>RANKS_CSV!A152</f>
        <v>2</v>
      </c>
      <c r="AI155" s="264">
        <f t="array" ref="AI155">MEDIAN(E155:J155)</f>
        <v>11</v>
      </c>
      <c r="AJ155" s="260">
        <f t="array" ref="AJ155">MEDIAN(L155:S155)</f>
        <v>10</v>
      </c>
      <c r="AK155" s="260">
        <f t="array" ref="AK155">MEDIAN(T155:U155,X155,AA155,AB155)</f>
        <v>8</v>
      </c>
      <c r="AL155" s="260">
        <f t="array" ref="AL155">MEDIAN(V155,Y155,Z155,AC155:AE155)</f>
        <v>6</v>
      </c>
      <c r="AM155" s="260" t="s">
        <v>567</v>
      </c>
      <c r="AN155" s="281" t="s">
        <v>567</v>
      </c>
      <c r="AU155" s="264">
        <v>73.380690936221114</v>
      </c>
      <c r="AV155" s="260">
        <v>18.785278862213687</v>
      </c>
      <c r="AW155" s="260">
        <v>5.0529784497595109</v>
      </c>
      <c r="AX155" s="260">
        <v>32.183789698858575</v>
      </c>
      <c r="AY155" s="260">
        <v>100.17771260951091</v>
      </c>
      <c r="AZ155" s="260">
        <v>209.0347471817164</v>
      </c>
      <c r="BA155" s="260">
        <v>358.75489341547529</v>
      </c>
      <c r="BB155" s="276">
        <v>3</v>
      </c>
      <c r="BC155" s="264">
        <v>5.4230538835593336</v>
      </c>
      <c r="BD155" s="260">
        <v>0.83794884268694536</v>
      </c>
      <c r="BE155" s="260">
        <v>3.1764745721142109</v>
      </c>
      <c r="BF155" s="260">
        <v>29.231497808933046</v>
      </c>
      <c r="BG155" s="260">
        <v>85.453737301765116</v>
      </c>
      <c r="BH155" s="260">
        <v>159.53373153654539</v>
      </c>
      <c r="BI155" s="260">
        <v>108.98890278906271</v>
      </c>
      <c r="BJ155" s="269">
        <v>2</v>
      </c>
      <c r="BK155" s="264">
        <v>20.739358742488729</v>
      </c>
      <c r="BL155" s="260">
        <v>2.817128140492128</v>
      </c>
      <c r="BM155" s="260">
        <v>8.3810941210939394</v>
      </c>
      <c r="BN155" s="260">
        <v>31.31475909268913</v>
      </c>
      <c r="BO155" s="260">
        <v>71.633813918628903</v>
      </c>
      <c r="BP155" s="260">
        <v>179.26177794958068</v>
      </c>
      <c r="BQ155" s="260">
        <v>111.68762510135893</v>
      </c>
      <c r="BR155" s="269">
        <v>2</v>
      </c>
      <c r="BS155" s="264">
        <v>21.96607791061178</v>
      </c>
      <c r="BT155" s="260">
        <v>2.9246050542205362</v>
      </c>
      <c r="BU155" s="260">
        <v>14.888567218590778</v>
      </c>
      <c r="BV155" s="260">
        <v>30.048487840857199</v>
      </c>
      <c r="BW155" s="260">
        <v>69.474799686748526</v>
      </c>
      <c r="BX155" s="260">
        <v>183.84495349831087</v>
      </c>
      <c r="BY155" s="260">
        <v>104.75609915960014</v>
      </c>
      <c r="BZ155" s="276">
        <v>2</v>
      </c>
      <c r="CA155" s="175"/>
      <c r="DH155" s="179">
        <v>-4.5664286824146982</v>
      </c>
      <c r="DI155" s="179">
        <v>-2.739675828083989</v>
      </c>
      <c r="DQ155" s="153">
        <f t="shared" si="49"/>
        <v>6.5</v>
      </c>
      <c r="EH155" s="153">
        <f t="shared" si="47"/>
        <v>7.8703973175853017</v>
      </c>
      <c r="EI155" s="153">
        <f t="shared" si="48"/>
        <v>0.309136171916011</v>
      </c>
    </row>
    <row r="156" spans="1:139" ht="18" customHeight="1" thickTop="1" thickBot="1">
      <c r="A156" s="242" t="s">
        <v>151</v>
      </c>
      <c r="B156" s="236" t="s">
        <v>35</v>
      </c>
      <c r="C156" s="237">
        <v>43605</v>
      </c>
      <c r="D156" s="238">
        <v>28</v>
      </c>
      <c r="E156" s="253">
        <v>13</v>
      </c>
      <c r="F156" s="247">
        <v>12</v>
      </c>
      <c r="G156" s="247">
        <v>8</v>
      </c>
      <c r="H156" s="247">
        <v>12</v>
      </c>
      <c r="I156" s="247">
        <v>15</v>
      </c>
      <c r="J156" s="247">
        <v>11</v>
      </c>
      <c r="K156" s="247">
        <v>2</v>
      </c>
      <c r="L156" s="247">
        <v>15</v>
      </c>
      <c r="M156" s="247">
        <v>15</v>
      </c>
      <c r="N156" s="247">
        <v>13</v>
      </c>
      <c r="O156" s="247">
        <v>6</v>
      </c>
      <c r="P156" s="247">
        <v>8</v>
      </c>
      <c r="Q156" s="247">
        <v>14</v>
      </c>
      <c r="R156" s="247">
        <v>13</v>
      </c>
      <c r="S156" s="247">
        <v>19</v>
      </c>
      <c r="T156" s="247">
        <v>11</v>
      </c>
      <c r="U156" s="247">
        <v>15</v>
      </c>
      <c r="V156" s="247">
        <v>20</v>
      </c>
      <c r="W156" s="247">
        <v>20</v>
      </c>
      <c r="X156" s="247">
        <v>11</v>
      </c>
      <c r="Y156" s="247">
        <v>19</v>
      </c>
      <c r="Z156" s="247">
        <v>17</v>
      </c>
      <c r="AA156" s="247">
        <v>13</v>
      </c>
      <c r="AB156" s="247">
        <v>13</v>
      </c>
      <c r="AC156" s="247">
        <v>16</v>
      </c>
      <c r="AD156" s="247">
        <v>16</v>
      </c>
      <c r="AE156" s="276">
        <v>16</v>
      </c>
      <c r="AG156" s="247">
        <f>RANKS_CSV!A153</f>
        <v>7</v>
      </c>
      <c r="AI156" s="264">
        <f t="array" ref="AI156">MEDIAN(E156:J156)</f>
        <v>12</v>
      </c>
      <c r="AJ156" s="260">
        <f t="array" ref="AJ156">MEDIAN(L156:S156)</f>
        <v>13.5</v>
      </c>
      <c r="AK156" s="260">
        <f t="array" ref="AK156">MEDIAN(T156:U156,X156,AA156,AB156)</f>
        <v>13</v>
      </c>
      <c r="AL156" s="260">
        <f t="array" ref="AL156">MEDIAN(V156,Y156,Z156,AC156:AE156)</f>
        <v>16.5</v>
      </c>
      <c r="AM156" s="260" t="s">
        <v>567</v>
      </c>
      <c r="AN156" s="281" t="s">
        <v>567</v>
      </c>
      <c r="AU156" s="264">
        <v>414.3420626158574</v>
      </c>
      <c r="AV156" s="260">
        <v>252.32019702908522</v>
      </c>
      <c r="AW156" s="260">
        <v>131.16144310386616</v>
      </c>
      <c r="AX156" s="260">
        <v>50.8658008402004</v>
      </c>
      <c r="AY156" s="260">
        <v>11.433270238087864</v>
      </c>
      <c r="AZ156" s="260">
        <v>12.863851297528576</v>
      </c>
      <c r="BA156" s="260">
        <v>55.157544018522536</v>
      </c>
      <c r="BB156" s="276">
        <v>5</v>
      </c>
      <c r="BC156" s="264">
        <v>175.99131490080686</v>
      </c>
      <c r="BD156" s="260">
        <v>186.039137146613</v>
      </c>
      <c r="BE156" s="260">
        <v>121.62145401315483</v>
      </c>
      <c r="BF156" s="260">
        <v>56.188924570489398</v>
      </c>
      <c r="BG156" s="260">
        <v>15.28461925177511</v>
      </c>
      <c r="BH156" s="260">
        <v>2.3674693118794288</v>
      </c>
      <c r="BI156" s="260">
        <v>7.0109406540230417</v>
      </c>
      <c r="BJ156" s="269">
        <v>6</v>
      </c>
      <c r="BK156" s="264">
        <v>166.17031631713084</v>
      </c>
      <c r="BL156" s="260">
        <v>209.72621105049271</v>
      </c>
      <c r="BM156" s="260">
        <v>108.85232392419992</v>
      </c>
      <c r="BN156" s="260">
        <v>52.289321574582218</v>
      </c>
      <c r="BO156" s="260">
        <v>23.350547936353074</v>
      </c>
      <c r="BP156" s="260">
        <v>0.52544529258383843</v>
      </c>
      <c r="BQ156" s="260">
        <v>5.5247080123187962</v>
      </c>
      <c r="BR156" s="269">
        <v>6</v>
      </c>
      <c r="BS156" s="264">
        <v>157.89963714413841</v>
      </c>
      <c r="BT156" s="260">
        <v>209.87227645939737</v>
      </c>
      <c r="BU156" s="260">
        <v>99.88271620982772</v>
      </c>
      <c r="BV156" s="260">
        <v>54.890604709680538</v>
      </c>
      <c r="BW156" s="260">
        <v>28.16932540193692</v>
      </c>
      <c r="BX156" s="260">
        <v>0.94370659007663882</v>
      </c>
      <c r="BY156" s="260">
        <v>9.9388222648460491</v>
      </c>
      <c r="BZ156" s="276">
        <v>6</v>
      </c>
      <c r="CA156" s="175"/>
      <c r="DH156" s="179">
        <v>7.8703973175853017</v>
      </c>
      <c r="DI156" s="179">
        <v>0.309136171916011</v>
      </c>
      <c r="DQ156" s="153">
        <f t="shared" si="49"/>
        <v>13.25</v>
      </c>
      <c r="EH156" s="153" t="str">
        <f t="shared" si="47"/>
        <v/>
      </c>
      <c r="EI156" s="153" t="str">
        <f t="shared" si="48"/>
        <v/>
      </c>
    </row>
    <row r="157" spans="1:139" ht="18" customHeight="1" thickTop="1" thickBot="1">
      <c r="A157" s="242" t="s">
        <v>152</v>
      </c>
      <c r="B157" s="236" t="s">
        <v>35</v>
      </c>
      <c r="C157" s="237">
        <v>43521</v>
      </c>
      <c r="D157" s="238">
        <v>28</v>
      </c>
      <c r="E157" s="253">
        <v>17</v>
      </c>
      <c r="F157" s="247">
        <v>9</v>
      </c>
      <c r="G157" s="247">
        <v>8</v>
      </c>
      <c r="H157" s="247">
        <v>15</v>
      </c>
      <c r="I157" s="247">
        <v>13</v>
      </c>
      <c r="J157" s="247">
        <v>8</v>
      </c>
      <c r="K157" s="247">
        <v>5</v>
      </c>
      <c r="L157" s="247">
        <v>13</v>
      </c>
      <c r="M157" s="247">
        <v>8</v>
      </c>
      <c r="N157" s="247">
        <v>12</v>
      </c>
      <c r="O157" s="247">
        <v>18</v>
      </c>
      <c r="P157" s="247">
        <v>19</v>
      </c>
      <c r="Q157" s="247">
        <v>7</v>
      </c>
      <c r="R157" s="247">
        <v>10</v>
      </c>
      <c r="S157" s="247">
        <v>9</v>
      </c>
      <c r="T157" s="247">
        <v>3</v>
      </c>
      <c r="U157" s="247">
        <v>12</v>
      </c>
      <c r="V157" s="247">
        <v>13</v>
      </c>
      <c r="W157" s="247">
        <v>12</v>
      </c>
      <c r="X157" s="247">
        <v>6</v>
      </c>
      <c r="Y157" s="247">
        <v>12</v>
      </c>
      <c r="Z157" s="247">
        <v>10</v>
      </c>
      <c r="AA157" s="247">
        <v>5</v>
      </c>
      <c r="AB157" s="247">
        <v>6</v>
      </c>
      <c r="AC157" s="247">
        <v>8</v>
      </c>
      <c r="AD157" s="247">
        <v>8</v>
      </c>
      <c r="AE157" s="276">
        <v>12</v>
      </c>
      <c r="AG157" s="247">
        <f>RANKS_CSV!A154</f>
        <v>6</v>
      </c>
      <c r="AI157" s="264">
        <f t="array" ref="AI157">MEDIAN(E157:J157)</f>
        <v>11</v>
      </c>
      <c r="AJ157" s="260">
        <f t="array" ref="AJ157">MEDIAN(L157:S157)</f>
        <v>11</v>
      </c>
      <c r="AK157" s="260">
        <f t="array" ref="AK157">MEDIAN(T157:U157,X157,AA157,AB157)</f>
        <v>6</v>
      </c>
      <c r="AL157" s="260">
        <f t="array" ref="AL157">MEDIAN(V157,Y157,Z157,AC157:AE157)</f>
        <v>11</v>
      </c>
      <c r="AM157" s="260" t="s">
        <v>567</v>
      </c>
      <c r="AN157" s="281" t="s">
        <v>567</v>
      </c>
      <c r="AU157" s="264">
        <v>261.46375874908705</v>
      </c>
      <c r="AV157" s="260">
        <v>140.23756228833489</v>
      </c>
      <c r="AW157" s="260">
        <v>59.874477489135977</v>
      </c>
      <c r="AX157" s="260">
        <v>20.374504351490298</v>
      </c>
      <c r="AY157" s="260">
        <v>21.737642875397881</v>
      </c>
      <c r="AZ157" s="260">
        <v>63.963893060858702</v>
      </c>
      <c r="BA157" s="260">
        <v>147.05325490787274</v>
      </c>
      <c r="BB157" s="276">
        <v>4</v>
      </c>
      <c r="BC157" s="264">
        <v>45.666299106319421</v>
      </c>
      <c r="BD157" s="260">
        <v>65.36220750317915</v>
      </c>
      <c r="BE157" s="260">
        <v>40.298993101005578</v>
      </c>
      <c r="BF157" s="260">
        <v>14.314113285865494</v>
      </c>
      <c r="BG157" s="260">
        <v>18.681566117837157</v>
      </c>
      <c r="BH157" s="260">
        <v>49.694101258909612</v>
      </c>
      <c r="BI157" s="260">
        <v>29.591721339214743</v>
      </c>
      <c r="BJ157" s="269">
        <v>4</v>
      </c>
      <c r="BK157" s="264">
        <v>29.374074797144193</v>
      </c>
      <c r="BL157" s="260">
        <v>81.920436821784051</v>
      </c>
      <c r="BM157" s="260">
        <v>49.120632076847173</v>
      </c>
      <c r="BN157" s="260">
        <v>17.185805850770244</v>
      </c>
      <c r="BO157" s="260">
        <v>12.236577470501206</v>
      </c>
      <c r="BP157" s="260">
        <v>68.717038704962746</v>
      </c>
      <c r="BQ157" s="260">
        <v>45.770912830019107</v>
      </c>
      <c r="BR157" s="269">
        <v>5</v>
      </c>
      <c r="BS157" s="264">
        <v>25.497513912957125</v>
      </c>
      <c r="BT157" s="260">
        <v>78.410601570743978</v>
      </c>
      <c r="BU157" s="260">
        <v>55.592473575299479</v>
      </c>
      <c r="BV157" s="260">
        <v>14.552108641517602</v>
      </c>
      <c r="BW157" s="260">
        <v>8.3148809854090988</v>
      </c>
      <c r="BX157" s="260">
        <v>69.590449579432146</v>
      </c>
      <c r="BY157" s="260">
        <v>52.988680692358628</v>
      </c>
      <c r="BZ157" s="276">
        <v>5</v>
      </c>
      <c r="CA157" s="175"/>
      <c r="DH157" s="179">
        <v>0.33387475853018345</v>
      </c>
      <c r="DI157" s="179">
        <v>3.0742513818897641</v>
      </c>
      <c r="DQ157" s="153">
        <f t="shared" si="49"/>
        <v>13</v>
      </c>
      <c r="EH157" s="153" t="str">
        <f t="shared" si="47"/>
        <v/>
      </c>
      <c r="EI157" s="153" t="str">
        <f t="shared" si="48"/>
        <v/>
      </c>
    </row>
    <row r="158" spans="1:139" ht="18" customHeight="1" thickTop="1" thickBot="1">
      <c r="A158" s="242" t="s">
        <v>153</v>
      </c>
      <c r="B158" s="236" t="s">
        <v>35</v>
      </c>
      <c r="C158" s="237">
        <v>43590</v>
      </c>
      <c r="D158" s="238">
        <v>28</v>
      </c>
      <c r="E158" s="253">
        <v>13</v>
      </c>
      <c r="F158" s="247">
        <v>12</v>
      </c>
      <c r="G158" s="247">
        <v>7</v>
      </c>
      <c r="H158" s="247">
        <v>16</v>
      </c>
      <c r="I158" s="247">
        <v>14</v>
      </c>
      <c r="J158" s="247">
        <v>9</v>
      </c>
      <c r="K158" s="247">
        <v>1</v>
      </c>
      <c r="L158" s="247">
        <v>11</v>
      </c>
      <c r="M158" s="247">
        <v>11</v>
      </c>
      <c r="N158" s="247">
        <v>11</v>
      </c>
      <c r="O158" s="247">
        <v>9</v>
      </c>
      <c r="P158" s="247">
        <v>10</v>
      </c>
      <c r="Q158" s="247">
        <v>12</v>
      </c>
      <c r="R158" s="247">
        <v>9</v>
      </c>
      <c r="S158" s="247">
        <v>12</v>
      </c>
      <c r="T158" s="247">
        <v>5</v>
      </c>
      <c r="U158" s="247">
        <v>11</v>
      </c>
      <c r="V158" s="247">
        <v>12</v>
      </c>
      <c r="W158" s="247">
        <v>8</v>
      </c>
      <c r="X158" s="247">
        <v>4</v>
      </c>
      <c r="Y158" s="247">
        <v>9</v>
      </c>
      <c r="Z158" s="247">
        <v>9</v>
      </c>
      <c r="AA158" s="247">
        <v>2</v>
      </c>
      <c r="AB158" s="247">
        <v>5</v>
      </c>
      <c r="AC158" s="247">
        <v>7</v>
      </c>
      <c r="AD158" s="247">
        <v>6</v>
      </c>
      <c r="AE158" s="276">
        <v>7</v>
      </c>
      <c r="AG158" s="247">
        <f>RANKS_CSV!A155</f>
        <v>1</v>
      </c>
      <c r="AI158" s="264">
        <f t="array" ref="AI158">MEDIAN(E158:J158)</f>
        <v>12.5</v>
      </c>
      <c r="AJ158" s="260">
        <f t="array" ref="AJ158">MEDIAN(L158:S158)</f>
        <v>11</v>
      </c>
      <c r="AK158" s="260">
        <f t="array" ref="AK158">MEDIAN(T158:U158,X158,AA158,AB158)</f>
        <v>5</v>
      </c>
      <c r="AL158" s="260">
        <f t="array" ref="AL158">MEDIAN(V158,Y158,Z158,AC158:AE158)</f>
        <v>8</v>
      </c>
      <c r="AM158" s="260" t="s">
        <v>567</v>
      </c>
      <c r="AN158" s="281" t="s">
        <v>567</v>
      </c>
      <c r="AU158" s="264">
        <v>187.59548264629339</v>
      </c>
      <c r="AV158" s="260">
        <v>91.382490015338064</v>
      </c>
      <c r="AW158" s="260">
        <v>36.032609045936006</v>
      </c>
      <c r="AX158" s="260">
        <v>21.545839738087174</v>
      </c>
      <c r="AY158" s="260">
        <v>47.922182091791591</v>
      </c>
      <c r="AZ158" s="260">
        <v>115.16163610704925</v>
      </c>
      <c r="BA158" s="260">
        <v>223.26420178386013</v>
      </c>
      <c r="BB158" s="276">
        <v>4</v>
      </c>
      <c r="BC158" s="264">
        <v>15.895915025906557</v>
      </c>
      <c r="BD158" s="260">
        <v>30.589130224416209</v>
      </c>
      <c r="BE158" s="260">
        <v>19.599971744013807</v>
      </c>
      <c r="BF158" s="260">
        <v>14.423368005024543</v>
      </c>
      <c r="BG158" s="260">
        <v>40.525634507644426</v>
      </c>
      <c r="BH158" s="260">
        <v>90.651626074814615</v>
      </c>
      <c r="BI158" s="260">
        <v>58.096671253182421</v>
      </c>
      <c r="BJ158" s="269">
        <v>4</v>
      </c>
      <c r="BK158" s="264">
        <v>7.1374573670304375</v>
      </c>
      <c r="BL158" s="260">
        <v>41.975901996790789</v>
      </c>
      <c r="BM158" s="260">
        <v>31.057220688517496</v>
      </c>
      <c r="BN158" s="260">
        <v>18.215974369916957</v>
      </c>
      <c r="BO158" s="260">
        <v>29.635309212429544</v>
      </c>
      <c r="BP158" s="260">
        <v>113.36701902184662</v>
      </c>
      <c r="BQ158" s="260">
        <v>73.563313373056175</v>
      </c>
      <c r="BR158" s="269">
        <v>1</v>
      </c>
      <c r="BS158" s="264">
        <v>5.3896421612637768</v>
      </c>
      <c r="BT158" s="260">
        <v>38.83918110928721</v>
      </c>
      <c r="BU158" s="260">
        <v>40.129142237500446</v>
      </c>
      <c r="BV158" s="260">
        <v>15.076972510177709</v>
      </c>
      <c r="BW158" s="260">
        <v>24.728030346201923</v>
      </c>
      <c r="BX158" s="260">
        <v>115.32839996333675</v>
      </c>
      <c r="BY158" s="260">
        <v>77.393029574166974</v>
      </c>
      <c r="BZ158" s="276">
        <v>1</v>
      </c>
      <c r="CA158" s="175"/>
      <c r="DH158" s="179">
        <v>-2.2666718005249344</v>
      </c>
      <c r="DI158" s="179">
        <v>1.9527085918635172</v>
      </c>
      <c r="DQ158" s="153">
        <f t="shared" si="49"/>
        <v>9.5</v>
      </c>
      <c r="EH158" s="153">
        <f t="shared" si="47"/>
        <v>4.8190300813648292</v>
      </c>
      <c r="EI158" s="153">
        <f t="shared" si="48"/>
        <v>0.78260651181102314</v>
      </c>
    </row>
    <row r="159" spans="1:139" ht="18" customHeight="1" thickTop="1" thickBot="1">
      <c r="A159" s="242" t="s">
        <v>154</v>
      </c>
      <c r="B159" s="236" t="s">
        <v>35</v>
      </c>
      <c r="C159" s="237">
        <v>43697</v>
      </c>
      <c r="D159" s="238">
        <v>28</v>
      </c>
      <c r="E159" s="253">
        <v>15</v>
      </c>
      <c r="F159" s="247">
        <v>9</v>
      </c>
      <c r="G159" s="247">
        <v>9</v>
      </c>
      <c r="H159" s="247">
        <v>16</v>
      </c>
      <c r="I159" s="247">
        <v>12</v>
      </c>
      <c r="J159" s="247">
        <v>6</v>
      </c>
      <c r="K159" s="247">
        <v>1</v>
      </c>
      <c r="L159" s="247">
        <v>15</v>
      </c>
      <c r="M159" s="247">
        <v>15</v>
      </c>
      <c r="N159" s="247">
        <v>15</v>
      </c>
      <c r="O159" s="247">
        <v>11</v>
      </c>
      <c r="P159" s="247">
        <v>12</v>
      </c>
      <c r="Q159" s="247">
        <v>14</v>
      </c>
      <c r="R159" s="247">
        <v>13</v>
      </c>
      <c r="S159" s="247">
        <v>11</v>
      </c>
      <c r="T159" s="247">
        <v>11</v>
      </c>
      <c r="U159" s="247">
        <v>12</v>
      </c>
      <c r="V159" s="247">
        <v>17</v>
      </c>
      <c r="W159" s="247">
        <v>18</v>
      </c>
      <c r="X159" s="247">
        <v>7</v>
      </c>
      <c r="Y159" s="247">
        <v>18</v>
      </c>
      <c r="Z159" s="247">
        <v>15</v>
      </c>
      <c r="AA159" s="247">
        <v>9</v>
      </c>
      <c r="AB159" s="247">
        <v>12</v>
      </c>
      <c r="AC159" s="247">
        <v>11</v>
      </c>
      <c r="AD159" s="247">
        <v>16</v>
      </c>
      <c r="AE159" s="276">
        <v>14</v>
      </c>
      <c r="AG159" s="247">
        <f>RANKS_CSV!A156</f>
        <v>7</v>
      </c>
      <c r="AI159" s="264">
        <f t="array" ref="AI159">MEDIAN(E159:J159)</f>
        <v>10.5</v>
      </c>
      <c r="AJ159" s="260">
        <f t="array" ref="AJ159">MEDIAN(L159:S159)</f>
        <v>13.5</v>
      </c>
      <c r="AK159" s="260">
        <f t="array" ref="AK159">MEDIAN(T159:U159,X159,AA159,AB159)</f>
        <v>11</v>
      </c>
      <c r="AL159" s="260">
        <f t="array" ref="AL159">MEDIAN(V159,Y159,Z159,AC159:AE159)</f>
        <v>15.5</v>
      </c>
      <c r="AM159" s="260" t="s">
        <v>567</v>
      </c>
      <c r="AN159" s="281" t="s">
        <v>567</v>
      </c>
      <c r="AU159" s="264">
        <v>323.47018174387642</v>
      </c>
      <c r="AV159" s="260">
        <v>181.36952610766878</v>
      </c>
      <c r="AW159" s="260">
        <v>80.131982133014347</v>
      </c>
      <c r="AX159" s="260">
        <v>19.757549819913162</v>
      </c>
      <c r="AY159" s="260">
        <v>0.246229168365214</v>
      </c>
      <c r="AZ159" s="260">
        <v>21.598020178370515</v>
      </c>
      <c r="BA159" s="260">
        <v>83.812922849929052</v>
      </c>
      <c r="BB159" s="276">
        <v>5</v>
      </c>
      <c r="BC159" s="264">
        <v>105.55416817906379</v>
      </c>
      <c r="BD159" s="260">
        <v>116.9149542448187</v>
      </c>
      <c r="BE159" s="260">
        <v>68.584898670360175</v>
      </c>
      <c r="BF159" s="260">
        <v>21.363772647968403</v>
      </c>
      <c r="BG159" s="260">
        <v>0.69179282389733632</v>
      </c>
      <c r="BH159" s="260">
        <v>6.7918243205710747</v>
      </c>
      <c r="BI159" s="260">
        <v>0.19807584545107709</v>
      </c>
      <c r="BJ159" s="269">
        <v>7</v>
      </c>
      <c r="BK159" s="264">
        <v>96.153053955036569</v>
      </c>
      <c r="BL159" s="260">
        <v>136.87172757708427</v>
      </c>
      <c r="BM159" s="260">
        <v>63.058851728913297</v>
      </c>
      <c r="BN159" s="260">
        <v>19.765106788912888</v>
      </c>
      <c r="BO159" s="260">
        <v>3.0574392629048139</v>
      </c>
      <c r="BP159" s="260">
        <v>12.305921041434079</v>
      </c>
      <c r="BQ159" s="260">
        <v>3.7451002154484345</v>
      </c>
      <c r="BR159" s="269">
        <v>5</v>
      </c>
      <c r="BS159" s="264">
        <v>89.852101711805119</v>
      </c>
      <c r="BT159" s="260">
        <v>136.04638351031412</v>
      </c>
      <c r="BU159" s="260">
        <v>59.491992701720406</v>
      </c>
      <c r="BV159" s="260">
        <v>20.651830072634738</v>
      </c>
      <c r="BW159" s="260">
        <v>4.9693677172274855</v>
      </c>
      <c r="BX159" s="260">
        <v>13.198214105611422</v>
      </c>
      <c r="BY159" s="260">
        <v>7.9386878247922503</v>
      </c>
      <c r="BZ159" s="276">
        <v>5</v>
      </c>
      <c r="CA159" s="175"/>
      <c r="DH159" s="179">
        <v>4.8190300813648292</v>
      </c>
      <c r="DI159" s="179">
        <v>0.78260651181102314</v>
      </c>
      <c r="DQ159" s="153">
        <f t="shared" si="49"/>
        <v>14.5</v>
      </c>
      <c r="EH159" s="153" t="str">
        <f t="shared" si="47"/>
        <v/>
      </c>
      <c r="EI159" s="153" t="str">
        <f t="shared" si="48"/>
        <v/>
      </c>
    </row>
    <row r="160" spans="1:139" ht="18" customHeight="1" thickTop="1" thickBot="1">
      <c r="A160" s="242" t="s">
        <v>155</v>
      </c>
      <c r="B160" s="236" t="s">
        <v>35</v>
      </c>
      <c r="C160" s="237">
        <v>43657</v>
      </c>
      <c r="D160" s="238">
        <v>28</v>
      </c>
      <c r="E160" s="253">
        <v>16</v>
      </c>
      <c r="F160" s="247">
        <v>9</v>
      </c>
      <c r="G160" s="247">
        <v>15</v>
      </c>
      <c r="H160" s="247">
        <v>19</v>
      </c>
      <c r="I160" s="247">
        <v>19</v>
      </c>
      <c r="J160" s="247">
        <v>11</v>
      </c>
      <c r="K160" s="247">
        <v>4</v>
      </c>
      <c r="L160" s="247">
        <v>10</v>
      </c>
      <c r="M160" s="247">
        <v>11</v>
      </c>
      <c r="N160" s="247">
        <v>10</v>
      </c>
      <c r="O160" s="247">
        <v>12</v>
      </c>
      <c r="P160" s="247">
        <v>11</v>
      </c>
      <c r="Q160" s="247">
        <v>16</v>
      </c>
      <c r="R160" s="247">
        <v>14</v>
      </c>
      <c r="S160" s="247">
        <v>13</v>
      </c>
      <c r="T160" s="247">
        <v>17</v>
      </c>
      <c r="U160" s="247">
        <v>10</v>
      </c>
      <c r="V160" s="247">
        <v>9</v>
      </c>
      <c r="W160" s="247">
        <v>19</v>
      </c>
      <c r="X160" s="247">
        <v>12</v>
      </c>
      <c r="Y160" s="247">
        <v>16</v>
      </c>
      <c r="Z160" s="247">
        <v>16</v>
      </c>
      <c r="AA160" s="247">
        <v>14</v>
      </c>
      <c r="AB160" s="247">
        <v>18</v>
      </c>
      <c r="AC160" s="247">
        <v>13</v>
      </c>
      <c r="AD160" s="247">
        <v>13</v>
      </c>
      <c r="AE160" s="276">
        <v>14</v>
      </c>
      <c r="AG160" s="247">
        <f>RANKS_CSV!A157</f>
        <v>5</v>
      </c>
      <c r="AI160" s="264">
        <f t="array" ref="AI160">MEDIAN(E160:J160)</f>
        <v>15.5</v>
      </c>
      <c r="AJ160" s="260">
        <f t="array" ref="AJ160">MEDIAN(L160:S160)</f>
        <v>11.5</v>
      </c>
      <c r="AK160" s="260">
        <f t="array" ref="AK160">MEDIAN(T160:U160,X160,AA160,AB160)</f>
        <v>14</v>
      </c>
      <c r="AL160" s="260">
        <f t="array" ref="AL160">MEDIAN(V160,Y160,Z160,AC160:AE160)</f>
        <v>13.5</v>
      </c>
      <c r="AM160" s="260" t="s">
        <v>567</v>
      </c>
      <c r="AN160" s="281" t="s">
        <v>567</v>
      </c>
      <c r="AU160" s="264">
        <v>274.03360200500254</v>
      </c>
      <c r="AV160" s="260">
        <v>154.06706439540307</v>
      </c>
      <c r="AW160" s="260">
        <v>74.963638447356914</v>
      </c>
      <c r="AX160" s="260">
        <v>36.723324160863967</v>
      </c>
      <c r="AY160" s="260">
        <v>39.346121535924276</v>
      </c>
      <c r="AZ160" s="260">
        <v>82.832030572537818</v>
      </c>
      <c r="BA160" s="260">
        <v>167.18105127070464</v>
      </c>
      <c r="BB160" s="276">
        <v>4</v>
      </c>
      <c r="BC160" s="264">
        <v>145.61042875752742</v>
      </c>
      <c r="BD160" s="260">
        <v>134.3395900318105</v>
      </c>
      <c r="BE160" s="260">
        <v>81.697415585660821</v>
      </c>
      <c r="BF160" s="260">
        <v>47.256424303598955</v>
      </c>
      <c r="BG160" s="260">
        <v>35.775249240366662</v>
      </c>
      <c r="BH160" s="260">
        <v>45.747714612497766</v>
      </c>
      <c r="BI160" s="260">
        <v>32.669860425231747</v>
      </c>
      <c r="BJ160" s="269">
        <v>7</v>
      </c>
      <c r="BK160" s="264">
        <v>162.05314324455856</v>
      </c>
      <c r="BL160" s="260">
        <v>148.38538987176076</v>
      </c>
      <c r="BM160" s="260">
        <v>60.82548046816791</v>
      </c>
      <c r="BN160" s="260">
        <v>41.085747318166156</v>
      </c>
      <c r="BO160" s="260">
        <v>41.630011689516799</v>
      </c>
      <c r="BP160" s="260">
        <v>39.355280223903833</v>
      </c>
      <c r="BQ160" s="260">
        <v>16.338563275099169</v>
      </c>
      <c r="BR160" s="269">
        <v>7</v>
      </c>
      <c r="BS160" s="264">
        <v>156.69312144332463</v>
      </c>
      <c r="BT160" s="260">
        <v>152.2498308864983</v>
      </c>
      <c r="BU160" s="260">
        <v>48.108620799420756</v>
      </c>
      <c r="BV160" s="260">
        <v>46.034621475176706</v>
      </c>
      <c r="BW160" s="260">
        <v>49.962029287457163</v>
      </c>
      <c r="BX160" s="260">
        <v>42.559052921314368</v>
      </c>
      <c r="BY160" s="260">
        <v>9.0187156640084503</v>
      </c>
      <c r="BZ160" s="276">
        <v>7</v>
      </c>
      <c r="CA160" s="175"/>
      <c r="DH160" s="179">
        <v>5.8864797860892386</v>
      </c>
      <c r="DI160" s="179">
        <v>-4.9066989383202104</v>
      </c>
      <c r="DQ160" s="153">
        <f t="shared" si="49"/>
        <v>13</v>
      </c>
      <c r="EH160" s="153" t="str">
        <f t="shared" si="47"/>
        <v/>
      </c>
      <c r="EI160" s="153" t="str">
        <f t="shared" si="48"/>
        <v/>
      </c>
    </row>
    <row r="161" spans="1:139" ht="18" customHeight="1" thickTop="1" thickBot="1">
      <c r="A161" s="242" t="s">
        <v>156</v>
      </c>
      <c r="B161" s="236" t="s">
        <v>35</v>
      </c>
      <c r="C161" s="237">
        <v>43677</v>
      </c>
      <c r="D161" s="238">
        <v>28</v>
      </c>
      <c r="E161" s="253">
        <v>16</v>
      </c>
      <c r="F161" s="247">
        <v>9</v>
      </c>
      <c r="G161" s="247">
        <v>9</v>
      </c>
      <c r="H161" s="247">
        <v>19</v>
      </c>
      <c r="I161" s="247">
        <v>16</v>
      </c>
      <c r="J161" s="247">
        <v>12</v>
      </c>
      <c r="K161" s="247">
        <v>1</v>
      </c>
      <c r="L161" s="247">
        <v>11</v>
      </c>
      <c r="M161" s="247">
        <v>9</v>
      </c>
      <c r="N161" s="247">
        <v>12</v>
      </c>
      <c r="O161" s="247">
        <v>9</v>
      </c>
      <c r="P161" s="247">
        <v>9</v>
      </c>
      <c r="Q161" s="247">
        <v>8</v>
      </c>
      <c r="R161" s="247">
        <v>7</v>
      </c>
      <c r="S161" s="247">
        <v>8</v>
      </c>
      <c r="T161" s="247">
        <v>6</v>
      </c>
      <c r="U161" s="247">
        <v>6</v>
      </c>
      <c r="V161" s="247">
        <v>13</v>
      </c>
      <c r="W161" s="247">
        <v>10</v>
      </c>
      <c r="X161" s="247">
        <v>6</v>
      </c>
      <c r="Y161" s="247">
        <v>8</v>
      </c>
      <c r="Z161" s="247">
        <v>8</v>
      </c>
      <c r="AA161" s="247">
        <v>4</v>
      </c>
      <c r="AB161" s="247">
        <v>8</v>
      </c>
      <c r="AC161" s="247">
        <v>10</v>
      </c>
      <c r="AD161" s="247">
        <v>8</v>
      </c>
      <c r="AE161" s="276">
        <v>11</v>
      </c>
      <c r="AG161" s="247">
        <f>RANKS_CSV!A158</f>
        <v>3</v>
      </c>
      <c r="AI161" s="264">
        <f t="array" ref="AI161">MEDIAN(E161:J161)</f>
        <v>14</v>
      </c>
      <c r="AJ161" s="260">
        <f t="array" ref="AJ161">MEDIAN(L161:S161)</f>
        <v>9</v>
      </c>
      <c r="AK161" s="260">
        <f t="array" ref="AK161">MEDIAN(T161:U161,X161,AA161,AB161)</f>
        <v>6</v>
      </c>
      <c r="AL161" s="260">
        <f t="array" ref="AL161">MEDIAN(V161,Y161,Z161,AC161:AE161)</f>
        <v>9</v>
      </c>
      <c r="AM161" s="260" t="s">
        <v>567</v>
      </c>
      <c r="AN161" s="281" t="s">
        <v>567</v>
      </c>
      <c r="AU161" s="264">
        <v>134.32630386890844</v>
      </c>
      <c r="AV161" s="260">
        <v>52.368541837978512</v>
      </c>
      <c r="AW161" s="260">
        <v>11.273891468601812</v>
      </c>
      <c r="AX161" s="260">
        <v>11.042352760778352</v>
      </c>
      <c r="AY161" s="260">
        <v>51.673925714508137</v>
      </c>
      <c r="AZ161" s="260">
        <v>133.16861032979119</v>
      </c>
      <c r="BA161" s="260">
        <v>255.52640660662746</v>
      </c>
      <c r="BB161" s="276">
        <v>4</v>
      </c>
      <c r="BC161" s="264">
        <v>9.4114025643514037</v>
      </c>
      <c r="BD161" s="260">
        <v>13.443351764655459</v>
      </c>
      <c r="BE161" s="260">
        <v>3.2820852764436643</v>
      </c>
      <c r="BF161" s="260">
        <v>7.5476007768883928</v>
      </c>
      <c r="BG161" s="260">
        <v>41.728387438793213</v>
      </c>
      <c r="BH161" s="260">
        <v>97.152449488891364</v>
      </c>
      <c r="BI161" s="260">
        <v>59.446334224998083</v>
      </c>
      <c r="BJ161" s="269">
        <v>3</v>
      </c>
      <c r="BK161" s="264">
        <v>13.173896118354786</v>
      </c>
      <c r="BL161" s="260">
        <v>21.310227757381366</v>
      </c>
      <c r="BM161" s="260">
        <v>8.6571311252393901</v>
      </c>
      <c r="BN161" s="260">
        <v>9.5539489057613114</v>
      </c>
      <c r="BO161" s="260">
        <v>31.489144777895966</v>
      </c>
      <c r="BP161" s="260">
        <v>115.46227593080928</v>
      </c>
      <c r="BQ161" s="260">
        <v>66.249217090629728</v>
      </c>
      <c r="BR161" s="269">
        <v>3</v>
      </c>
      <c r="BS161" s="264">
        <v>12.234795114183932</v>
      </c>
      <c r="BT161" s="260">
        <v>20.256507441847472</v>
      </c>
      <c r="BU161" s="260">
        <v>14.298244230866384</v>
      </c>
      <c r="BV161" s="260">
        <v>8.0615434764724796</v>
      </c>
      <c r="BW161" s="260">
        <v>29.148680661090534</v>
      </c>
      <c r="BX161" s="260">
        <v>118.62233442034878</v>
      </c>
      <c r="BY161" s="260">
        <v>64.494802718164991</v>
      </c>
      <c r="BZ161" s="276">
        <v>4</v>
      </c>
      <c r="CA161" s="175"/>
      <c r="DH161" s="179">
        <v>-2.3035219501312336</v>
      </c>
      <c r="DI161" s="179">
        <v>-0.7015090984251966</v>
      </c>
      <c r="DQ161" s="153">
        <f t="shared" si="49"/>
        <v>10.25</v>
      </c>
      <c r="EH161" s="153" t="str">
        <f t="shared" si="47"/>
        <v/>
      </c>
      <c r="EI161" s="153" t="str">
        <f t="shared" si="48"/>
        <v/>
      </c>
    </row>
    <row r="162" spans="1:139" ht="18" customHeight="1" thickTop="1" thickBot="1">
      <c r="A162" s="242" t="s">
        <v>157</v>
      </c>
      <c r="B162" s="236" t="s">
        <v>33</v>
      </c>
      <c r="C162" s="237">
        <v>43766</v>
      </c>
      <c r="D162" s="238">
        <v>27</v>
      </c>
      <c r="E162" s="253">
        <v>14</v>
      </c>
      <c r="F162" s="247">
        <v>5</v>
      </c>
      <c r="G162" s="247">
        <v>7</v>
      </c>
      <c r="H162" s="247">
        <v>12</v>
      </c>
      <c r="I162" s="247">
        <v>10</v>
      </c>
      <c r="J162" s="247">
        <v>7</v>
      </c>
      <c r="K162" s="247">
        <v>4</v>
      </c>
      <c r="L162" s="247">
        <v>11</v>
      </c>
      <c r="M162" s="247">
        <v>7</v>
      </c>
      <c r="N162" s="247">
        <v>11</v>
      </c>
      <c r="O162" s="247">
        <v>15</v>
      </c>
      <c r="P162" s="247">
        <v>8</v>
      </c>
      <c r="Q162" s="247">
        <v>12</v>
      </c>
      <c r="R162" s="247">
        <v>10</v>
      </c>
      <c r="S162" s="247">
        <v>6</v>
      </c>
      <c r="T162" s="247">
        <v>6</v>
      </c>
      <c r="U162" s="247">
        <v>9</v>
      </c>
      <c r="V162" s="247">
        <v>6</v>
      </c>
      <c r="W162" s="247">
        <v>1</v>
      </c>
      <c r="X162" s="247">
        <v>1</v>
      </c>
      <c r="Y162" s="247">
        <v>7</v>
      </c>
      <c r="Z162" s="247">
        <v>6</v>
      </c>
      <c r="AA162" s="247">
        <v>5</v>
      </c>
      <c r="AB162" s="247">
        <v>7</v>
      </c>
      <c r="AC162" s="247">
        <v>9</v>
      </c>
      <c r="AD162" s="247">
        <v>4</v>
      </c>
      <c r="AE162" s="276">
        <v>10</v>
      </c>
      <c r="AG162" s="247">
        <f>RANKS_CSV!A159</f>
        <v>1</v>
      </c>
      <c r="AI162" s="264">
        <f t="array" ref="AI162">MEDIAN(E162:J162)</f>
        <v>8.5</v>
      </c>
      <c r="AJ162" s="260">
        <f t="array" ref="AJ162">MEDIAN(L162:S162)</f>
        <v>10.5</v>
      </c>
      <c r="AK162" s="260">
        <f t="array" ref="AK162">MEDIAN(T162:U162,X162,AA162,AB162)</f>
        <v>6</v>
      </c>
      <c r="AL162" s="260">
        <f t="array" ref="AL162">MEDIAN(V162,Y162,Z162,AC162:AE162)</f>
        <v>6.5</v>
      </c>
      <c r="AM162" s="260" t="s">
        <v>567</v>
      </c>
      <c r="AN162" s="281" t="s">
        <v>567</v>
      </c>
      <c r="AU162" s="264">
        <v>138.16924927737449</v>
      </c>
      <c r="AV162" s="260">
        <v>62.301457151442641</v>
      </c>
      <c r="AW162" s="260">
        <v>27.296776687064039</v>
      </c>
      <c r="AX162" s="260">
        <v>33.155207884238678</v>
      </c>
      <c r="AY162" s="260">
        <v>79.87675074296655</v>
      </c>
      <c r="AZ162" s="260">
        <v>167.46140526324768</v>
      </c>
      <c r="BA162" s="260">
        <v>295.90917144508199</v>
      </c>
      <c r="BB162" s="276">
        <v>3</v>
      </c>
      <c r="BC162" s="264">
        <v>3.3570249880081557</v>
      </c>
      <c r="BD162" s="260">
        <v>13.613579996485621</v>
      </c>
      <c r="BE162" s="260">
        <v>13.733423603998393</v>
      </c>
      <c r="BF162" s="260">
        <v>25.368084217640057</v>
      </c>
      <c r="BG162" s="260">
        <v>68.946212925757536</v>
      </c>
      <c r="BH162" s="260">
        <v>134.35536285620753</v>
      </c>
      <c r="BI162" s="260">
        <v>91.76332260543569</v>
      </c>
      <c r="BJ162" s="269">
        <v>1</v>
      </c>
      <c r="BK162" s="264">
        <v>1.1135833686969123</v>
      </c>
      <c r="BL162" s="260">
        <v>20.767049128562366</v>
      </c>
      <c r="BM162" s="260">
        <v>26.977476592543624</v>
      </c>
      <c r="BN162" s="260">
        <v>29.800973046032993</v>
      </c>
      <c r="BO162" s="260">
        <v>54.590022219693999</v>
      </c>
      <c r="BP162" s="260">
        <v>159.76773736841318</v>
      </c>
      <c r="BQ162" s="260">
        <v>106.26175480075042</v>
      </c>
      <c r="BR162" s="269">
        <v>1</v>
      </c>
      <c r="BS162" s="264">
        <v>1.0782078204186991</v>
      </c>
      <c r="BT162" s="260">
        <v>18.021837701464875</v>
      </c>
      <c r="BU162" s="260">
        <v>37.933040685075142</v>
      </c>
      <c r="BV162" s="260">
        <v>26.342015727049763</v>
      </c>
      <c r="BW162" s="260">
        <v>49.028331383389016</v>
      </c>
      <c r="BX162" s="260">
        <v>162.64128244968202</v>
      </c>
      <c r="BY162" s="260">
        <v>107.1637668266257</v>
      </c>
      <c r="BZ162" s="276">
        <v>1</v>
      </c>
      <c r="CA162" s="175"/>
      <c r="DH162" s="179">
        <v>-4.3138825682414694</v>
      </c>
      <c r="DI162" s="179">
        <v>0.94563432152230953</v>
      </c>
      <c r="DQ162" s="153">
        <f t="shared" si="49"/>
        <v>7.5</v>
      </c>
      <c r="EH162" s="153" t="str">
        <f t="shared" si="47"/>
        <v/>
      </c>
      <c r="EI162" s="153" t="str">
        <f t="shared" si="48"/>
        <v/>
      </c>
    </row>
    <row r="163" spans="1:139" ht="18" customHeight="1" thickTop="1" thickBot="1">
      <c r="A163" s="242" t="s">
        <v>158</v>
      </c>
      <c r="B163" s="236" t="s">
        <v>29</v>
      </c>
      <c r="C163" s="237">
        <v>43521</v>
      </c>
      <c r="D163" s="238">
        <v>28</v>
      </c>
      <c r="E163" s="253">
        <v>8</v>
      </c>
      <c r="F163" s="247">
        <v>8</v>
      </c>
      <c r="G163" s="247">
        <v>10</v>
      </c>
      <c r="H163" s="247">
        <v>9</v>
      </c>
      <c r="I163" s="247">
        <v>15</v>
      </c>
      <c r="J163" s="247">
        <v>20</v>
      </c>
      <c r="K163" s="247">
        <v>11</v>
      </c>
      <c r="L163" s="247">
        <v>11</v>
      </c>
      <c r="M163" s="247">
        <v>15</v>
      </c>
      <c r="N163" s="247">
        <v>12</v>
      </c>
      <c r="O163" s="247">
        <v>13</v>
      </c>
      <c r="P163" s="247">
        <v>9</v>
      </c>
      <c r="Q163" s="247">
        <v>12</v>
      </c>
      <c r="R163" s="247">
        <v>17</v>
      </c>
      <c r="S163" s="247">
        <v>17</v>
      </c>
      <c r="T163" s="247">
        <v>6</v>
      </c>
      <c r="U163" s="247">
        <v>13</v>
      </c>
      <c r="V163" s="247">
        <v>5</v>
      </c>
      <c r="W163" s="247">
        <v>3</v>
      </c>
      <c r="X163" s="247">
        <v>10</v>
      </c>
      <c r="Y163" s="247">
        <v>8</v>
      </c>
      <c r="Z163" s="247">
        <v>5</v>
      </c>
      <c r="AA163" s="247">
        <v>5</v>
      </c>
      <c r="AB163" s="247">
        <v>4</v>
      </c>
      <c r="AC163" s="247">
        <v>6</v>
      </c>
      <c r="AD163" s="247">
        <v>5</v>
      </c>
      <c r="AE163" s="276">
        <v>8</v>
      </c>
      <c r="AG163" s="247">
        <f>RANKS_CSV!A160</f>
        <v>2</v>
      </c>
      <c r="AI163" s="264">
        <f t="array" ref="AI163">MEDIAN(E163:J163)</f>
        <v>9.5</v>
      </c>
      <c r="AJ163" s="260">
        <f t="array" ref="AJ163">MEDIAN(L163:S163)</f>
        <v>12.5</v>
      </c>
      <c r="AK163" s="260">
        <f t="array" ref="AK163">MEDIAN(T163:U163,X163,AA163,AB163)</f>
        <v>6</v>
      </c>
      <c r="AL163" s="260">
        <f t="array" ref="AL163">MEDIAN(V163,Y163,Z163,AC163:AE163)</f>
        <v>5.5</v>
      </c>
      <c r="AM163" s="260" t="s">
        <v>567</v>
      </c>
      <c r="AN163" s="281" t="s">
        <v>567</v>
      </c>
      <c r="AU163" s="264">
        <v>120.15324358762645</v>
      </c>
      <c r="AV163" s="260">
        <v>45.311693782871153</v>
      </c>
      <c r="AW163" s="260">
        <v>11.333255639669103</v>
      </c>
      <c r="AX163" s="260">
        <v>18.217929158020283</v>
      </c>
      <c r="AY163" s="260">
        <v>65.965714337924709</v>
      </c>
      <c r="AZ163" s="260">
        <v>154.57661117938238</v>
      </c>
      <c r="BA163" s="260">
        <v>284.05061968239329</v>
      </c>
      <c r="BB163" s="276">
        <v>3</v>
      </c>
      <c r="BC163" s="264">
        <v>4.4389909491507282</v>
      </c>
      <c r="BD163" s="260">
        <v>8.2542663250187491</v>
      </c>
      <c r="BE163" s="260">
        <v>3.2082830635886728</v>
      </c>
      <c r="BF163" s="260">
        <v>13.767066549289838</v>
      </c>
      <c r="BG163" s="260">
        <v>54.796955960090351</v>
      </c>
      <c r="BH163" s="260">
        <v>116.52310112021647</v>
      </c>
      <c r="BI163" s="260">
        <v>74.973667804280325</v>
      </c>
      <c r="BJ163" s="269">
        <v>3</v>
      </c>
      <c r="BK163" s="264">
        <v>9.0737908261847071</v>
      </c>
      <c r="BL163" s="260">
        <v>14.73833795496807</v>
      </c>
      <c r="BM163" s="260">
        <v>10.504835094166108</v>
      </c>
      <c r="BN163" s="260">
        <v>16.392450264670661</v>
      </c>
      <c r="BO163" s="260">
        <v>42.801052111327387</v>
      </c>
      <c r="BP163" s="260">
        <v>136.88913268329108</v>
      </c>
      <c r="BQ163" s="260">
        <v>82.849545862577543</v>
      </c>
      <c r="BR163" s="269">
        <v>1</v>
      </c>
      <c r="BS163" s="264">
        <v>8.8028009573428783</v>
      </c>
      <c r="BT163" s="260">
        <v>13.501819201691099</v>
      </c>
      <c r="BU163" s="260">
        <v>17.644608336318747</v>
      </c>
      <c r="BV163" s="260">
        <v>14.457417413966766</v>
      </c>
      <c r="BW163" s="260">
        <v>39.696873712993117</v>
      </c>
      <c r="BX163" s="260">
        <v>140.26932443619364</v>
      </c>
      <c r="BY163" s="260">
        <v>80.695621752027108</v>
      </c>
      <c r="BZ163" s="276">
        <v>1</v>
      </c>
      <c r="CA163" s="175"/>
      <c r="DH163" s="179">
        <v>-3.2666429501312337</v>
      </c>
      <c r="DI163" s="179">
        <v>-0.70928559842519656</v>
      </c>
      <c r="DQ163" s="153">
        <f t="shared" si="49"/>
        <v>6.75</v>
      </c>
      <c r="EH163" s="153" t="str">
        <f t="shared" si="47"/>
        <v/>
      </c>
      <c r="EI163" s="153" t="str">
        <f t="shared" si="48"/>
        <v/>
      </c>
    </row>
    <row r="164" spans="1:139" ht="18" customHeight="1" thickTop="1" thickBot="1">
      <c r="A164" s="242" t="s">
        <v>159</v>
      </c>
      <c r="B164" s="236" t="s">
        <v>29</v>
      </c>
      <c r="C164" s="237">
        <v>43448</v>
      </c>
      <c r="D164" s="238">
        <v>28</v>
      </c>
      <c r="E164" s="253">
        <v>11</v>
      </c>
      <c r="F164" s="247">
        <v>12</v>
      </c>
      <c r="G164" s="247">
        <v>15</v>
      </c>
      <c r="H164" s="247">
        <v>10</v>
      </c>
      <c r="I164" s="247">
        <v>13</v>
      </c>
      <c r="J164" s="247">
        <v>18</v>
      </c>
      <c r="K164" s="247">
        <v>8</v>
      </c>
      <c r="L164" s="247">
        <v>8</v>
      </c>
      <c r="M164" s="247">
        <v>20</v>
      </c>
      <c r="N164" s="247">
        <v>8</v>
      </c>
      <c r="O164" s="247">
        <v>10</v>
      </c>
      <c r="P164" s="247">
        <v>9</v>
      </c>
      <c r="Q164" s="247">
        <v>15</v>
      </c>
      <c r="R164" s="247">
        <v>15</v>
      </c>
      <c r="S164" s="247">
        <v>20</v>
      </c>
      <c r="T164" s="247">
        <v>20</v>
      </c>
      <c r="U164" s="247">
        <v>11</v>
      </c>
      <c r="V164" s="247">
        <v>10</v>
      </c>
      <c r="W164" s="247">
        <v>5</v>
      </c>
      <c r="X164" s="247">
        <v>15</v>
      </c>
      <c r="Y164" s="247">
        <v>6</v>
      </c>
      <c r="Z164" s="247">
        <v>11</v>
      </c>
      <c r="AA164" s="247">
        <v>12</v>
      </c>
      <c r="AB164" s="247">
        <v>15</v>
      </c>
      <c r="AC164" s="247">
        <v>9</v>
      </c>
      <c r="AD164" s="247">
        <v>11</v>
      </c>
      <c r="AE164" s="276">
        <v>10</v>
      </c>
      <c r="AG164" s="247">
        <f>RANKS_CSV!A161</f>
        <v>4</v>
      </c>
      <c r="AI164" s="264">
        <f t="array" ref="AI164">MEDIAN(E164:J164)</f>
        <v>12.5</v>
      </c>
      <c r="AJ164" s="260">
        <f t="array" ref="AJ164">MEDIAN(L164:S164)</f>
        <v>12.5</v>
      </c>
      <c r="AK164" s="260">
        <f t="array" ref="AK164">MEDIAN(T164:U164,X164,AA164,AB164)</f>
        <v>15</v>
      </c>
      <c r="AL164" s="260">
        <f t="array" ref="AL164">MEDIAN(V164,Y164,Z164,AC164:AE164)</f>
        <v>10</v>
      </c>
      <c r="AM164" s="260" t="s">
        <v>567</v>
      </c>
      <c r="AN164" s="281" t="s">
        <v>567</v>
      </c>
      <c r="AU164" s="264">
        <v>141.26085292509961</v>
      </c>
      <c r="AV164" s="260">
        <v>60.934150346305266</v>
      </c>
      <c r="AW164" s="260">
        <v>21.470559429064156</v>
      </c>
      <c r="AX164" s="260">
        <v>22.870080173376294</v>
      </c>
      <c r="AY164" s="260">
        <v>65.132712579241669</v>
      </c>
      <c r="AZ164" s="260">
        <v>148.25845664666028</v>
      </c>
      <c r="BA164" s="260">
        <v>272.24731237563213</v>
      </c>
      <c r="BB164" s="276">
        <v>3</v>
      </c>
      <c r="BC164" s="264">
        <v>77.085833597275013</v>
      </c>
      <c r="BD164" s="260">
        <v>59.919940562676011</v>
      </c>
      <c r="BE164" s="260">
        <v>31.454064733013503</v>
      </c>
      <c r="BF164" s="260">
        <v>30.618187317335014</v>
      </c>
      <c r="BG164" s="260">
        <v>54.702857333148273</v>
      </c>
      <c r="BH164" s="260">
        <v>96.421835921537067</v>
      </c>
      <c r="BI164" s="260">
        <v>63.103226595132213</v>
      </c>
      <c r="BJ164" s="269">
        <v>4</v>
      </c>
      <c r="BK164" s="264">
        <v>103.32613845783011</v>
      </c>
      <c r="BL164" s="260">
        <v>65.919298251499725</v>
      </c>
      <c r="BM164" s="260">
        <v>16.733115227627302</v>
      </c>
      <c r="BN164" s="260">
        <v>26.508513283829721</v>
      </c>
      <c r="BO164" s="260">
        <v>52.683913029779113</v>
      </c>
      <c r="BP164" s="260">
        <v>97.575580892074981</v>
      </c>
      <c r="BQ164" s="260">
        <v>47.792187682059463</v>
      </c>
      <c r="BR164" s="269">
        <v>3</v>
      </c>
      <c r="BS164" s="264">
        <v>101.44494514694739</v>
      </c>
      <c r="BT164" s="260">
        <v>69.888179235092139</v>
      </c>
      <c r="BU164" s="260">
        <v>9.4155049764898795</v>
      </c>
      <c r="BV164" s="260">
        <v>30.153032296767122</v>
      </c>
      <c r="BW164" s="260">
        <v>58.639671120947916</v>
      </c>
      <c r="BX164" s="260">
        <v>102.35290232746532</v>
      </c>
      <c r="BY164" s="260">
        <v>36.054046565116117</v>
      </c>
      <c r="BZ164" s="276">
        <v>3</v>
      </c>
      <c r="CA164" s="175"/>
      <c r="DH164" s="179">
        <v>1.389054872703412</v>
      </c>
      <c r="DI164" s="179">
        <v>-6.1595549685039375</v>
      </c>
      <c r="DQ164" s="153">
        <f t="shared" si="49"/>
        <v>10</v>
      </c>
      <c r="EH164" s="153" t="str">
        <f t="shared" si="47"/>
        <v/>
      </c>
      <c r="EI164" s="153" t="str">
        <f t="shared" si="48"/>
        <v/>
      </c>
    </row>
    <row r="165" spans="1:139" ht="18" customHeight="1" thickTop="1" thickBot="1">
      <c r="A165" s="242" t="s">
        <v>160</v>
      </c>
      <c r="B165" s="236" t="s">
        <v>29</v>
      </c>
      <c r="C165" s="237">
        <v>43527</v>
      </c>
      <c r="D165" s="238">
        <v>28</v>
      </c>
      <c r="E165" s="253">
        <v>7</v>
      </c>
      <c r="F165" s="247">
        <v>4</v>
      </c>
      <c r="G165" s="247">
        <v>15</v>
      </c>
      <c r="H165" s="247">
        <v>7</v>
      </c>
      <c r="I165" s="247">
        <v>14</v>
      </c>
      <c r="J165" s="247">
        <v>20</v>
      </c>
      <c r="K165" s="247">
        <v>13</v>
      </c>
      <c r="L165" s="247">
        <v>10</v>
      </c>
      <c r="M165" s="247">
        <v>7</v>
      </c>
      <c r="N165" s="247">
        <v>10</v>
      </c>
      <c r="O165" s="247">
        <v>14</v>
      </c>
      <c r="P165" s="247">
        <v>11</v>
      </c>
      <c r="Q165" s="247">
        <v>11</v>
      </c>
      <c r="R165" s="247">
        <v>7</v>
      </c>
      <c r="S165" s="247">
        <v>7</v>
      </c>
      <c r="T165" s="247">
        <v>2</v>
      </c>
      <c r="U165" s="247">
        <v>9</v>
      </c>
      <c r="V165" s="247">
        <v>5</v>
      </c>
      <c r="W165" s="247">
        <v>2</v>
      </c>
      <c r="X165" s="247">
        <v>5</v>
      </c>
      <c r="Y165" s="247">
        <v>9</v>
      </c>
      <c r="Z165" s="247">
        <v>9</v>
      </c>
      <c r="AA165" s="247">
        <v>3</v>
      </c>
      <c r="AB165" s="247">
        <v>1</v>
      </c>
      <c r="AC165" s="247">
        <v>8</v>
      </c>
      <c r="AD165" s="247">
        <v>5</v>
      </c>
      <c r="AE165" s="276">
        <v>7</v>
      </c>
      <c r="AG165" s="247">
        <f>RANKS_CSV!A162</f>
        <v>1</v>
      </c>
      <c r="AI165" s="264">
        <f t="array" ref="AI165">MEDIAN(E165:J165)</f>
        <v>10.5</v>
      </c>
      <c r="AJ165" s="260">
        <f t="array" ref="AJ165">MEDIAN(L165:S165)</f>
        <v>10</v>
      </c>
      <c r="AK165" s="260">
        <f t="array" ref="AK165">MEDIAN(T165:U165,X165,AA165,AB165)</f>
        <v>3</v>
      </c>
      <c r="AL165" s="260">
        <f t="array" ref="AL165">MEDIAN(V165,Y165,Z165,AC165:AE165)</f>
        <v>7.5</v>
      </c>
      <c r="AM165" s="260" t="s">
        <v>567</v>
      </c>
      <c r="AN165" s="281" t="s">
        <v>567</v>
      </c>
      <c r="AU165" s="264">
        <v>192.77853514779028</v>
      </c>
      <c r="AV165" s="260">
        <v>106.33200666967261</v>
      </c>
      <c r="AW165" s="260">
        <v>60.748589853108165</v>
      </c>
      <c r="AX165" s="260">
        <v>56.028284698096968</v>
      </c>
      <c r="AY165" s="260">
        <v>92.171091204638984</v>
      </c>
      <c r="AZ165" s="260">
        <v>169.17700937273432</v>
      </c>
      <c r="BA165" s="260">
        <v>287.04603920238281</v>
      </c>
      <c r="BB165" s="276">
        <v>4</v>
      </c>
      <c r="BC165" s="264">
        <v>16.905635507476028</v>
      </c>
      <c r="BD165" s="260">
        <v>37.361419891275666</v>
      </c>
      <c r="BE165" s="260">
        <v>38.973682500235938</v>
      </c>
      <c r="BF165" s="260">
        <v>44.309226102195758</v>
      </c>
      <c r="BG165" s="260">
        <v>83.154207771750478</v>
      </c>
      <c r="BH165" s="260">
        <v>146.27038143787667</v>
      </c>
      <c r="BI165" s="260">
        <v>106.9311188595393</v>
      </c>
      <c r="BJ165" s="269">
        <v>1</v>
      </c>
      <c r="BK165" s="264">
        <v>2.9607043277037559</v>
      </c>
      <c r="BL165" s="260">
        <v>47.294708929222729</v>
      </c>
      <c r="BM165" s="260">
        <v>58.952691033341594</v>
      </c>
      <c r="BN165" s="260">
        <v>50.744593698840283</v>
      </c>
      <c r="BO165" s="260">
        <v>67.382126612494915</v>
      </c>
      <c r="BP165" s="260">
        <v>176.85882264420485</v>
      </c>
      <c r="BQ165" s="260">
        <v>130.27750509489556</v>
      </c>
      <c r="BR165" s="269">
        <v>1</v>
      </c>
      <c r="BS165" s="264">
        <v>2.4436543254697747</v>
      </c>
      <c r="BT165" s="260">
        <v>42.455896257737173</v>
      </c>
      <c r="BU165" s="260">
        <v>73.893115897345993</v>
      </c>
      <c r="BV165" s="260">
        <v>45.497080589943778</v>
      </c>
      <c r="BW165" s="260">
        <v>58.999295035319463</v>
      </c>
      <c r="BX165" s="260">
        <v>178.67335656557643</v>
      </c>
      <c r="BY165" s="260">
        <v>136.39348786813648</v>
      </c>
      <c r="BZ165" s="276">
        <v>1</v>
      </c>
      <c r="CA165" s="175"/>
      <c r="DH165" s="179">
        <v>-4.70983306824147</v>
      </c>
      <c r="DI165" s="179">
        <v>3.5055093215223097</v>
      </c>
      <c r="DQ165" s="153">
        <f t="shared" si="49"/>
        <v>8</v>
      </c>
      <c r="EH165" s="153" t="str">
        <f t="shared" si="47"/>
        <v/>
      </c>
      <c r="EI165" s="153" t="str">
        <f t="shared" si="48"/>
        <v/>
      </c>
    </row>
    <row r="166" spans="1:139" ht="18" customHeight="1" thickTop="1" thickBot="1">
      <c r="A166" s="242" t="s">
        <v>161</v>
      </c>
      <c r="B166" s="236" t="s">
        <v>29</v>
      </c>
      <c r="C166" s="237">
        <v>43690</v>
      </c>
      <c r="D166" s="238">
        <v>28</v>
      </c>
      <c r="E166" s="253">
        <v>13</v>
      </c>
      <c r="F166" s="247">
        <v>12</v>
      </c>
      <c r="G166" s="247">
        <v>9</v>
      </c>
      <c r="H166" s="247">
        <v>13</v>
      </c>
      <c r="I166" s="247">
        <v>10</v>
      </c>
      <c r="J166" s="247">
        <v>7</v>
      </c>
      <c r="K166" s="247">
        <v>10</v>
      </c>
      <c r="L166" s="247">
        <v>14</v>
      </c>
      <c r="M166" s="247">
        <v>11</v>
      </c>
      <c r="N166" s="247">
        <v>7</v>
      </c>
      <c r="O166" s="247">
        <v>10</v>
      </c>
      <c r="P166" s="247">
        <v>8</v>
      </c>
      <c r="Q166" s="247">
        <v>13</v>
      </c>
      <c r="R166" s="247">
        <v>7</v>
      </c>
      <c r="S166" s="247">
        <v>11</v>
      </c>
      <c r="T166" s="247">
        <v>9</v>
      </c>
      <c r="U166" s="247">
        <v>7</v>
      </c>
      <c r="V166" s="247">
        <v>6</v>
      </c>
      <c r="W166" s="247">
        <v>2</v>
      </c>
      <c r="X166" s="247">
        <v>10</v>
      </c>
      <c r="Y166" s="247">
        <v>5</v>
      </c>
      <c r="Z166" s="247">
        <v>6</v>
      </c>
      <c r="AA166" s="247">
        <v>8</v>
      </c>
      <c r="AB166" s="247">
        <v>7</v>
      </c>
      <c r="AC166" s="247">
        <v>8</v>
      </c>
      <c r="AD166" s="247">
        <v>5</v>
      </c>
      <c r="AE166" s="276">
        <v>7</v>
      </c>
      <c r="AG166" s="247">
        <f>RANKS_CSV!A163</f>
        <v>2</v>
      </c>
      <c r="AI166" s="264">
        <f t="array" ref="AI166">MEDIAN(E166:J166)</f>
        <v>11</v>
      </c>
      <c r="AJ166" s="260">
        <f t="array" ref="AJ166">MEDIAN(L166:S166)</f>
        <v>10.5</v>
      </c>
      <c r="AK166" s="260">
        <f t="array" ref="AK166">MEDIAN(T166:U166,X166,AA166,AB166)</f>
        <v>8</v>
      </c>
      <c r="AL166" s="260">
        <f t="array" ref="AL166">MEDIAN(V166,Y166,Z166,AC166:AE166)</f>
        <v>6</v>
      </c>
      <c r="AM166" s="260" t="s">
        <v>567</v>
      </c>
      <c r="AN166" s="281" t="s">
        <v>567</v>
      </c>
      <c r="AU166" s="264">
        <v>80.083897875110807</v>
      </c>
      <c r="AV166" s="260">
        <v>21.713376033067306</v>
      </c>
      <c r="AW166" s="260">
        <v>4.2059658525770534</v>
      </c>
      <c r="AX166" s="260">
        <v>27.561667333640042</v>
      </c>
      <c r="AY166" s="260">
        <v>91.780480476256287</v>
      </c>
      <c r="AZ166" s="260">
        <v>196.86240528042572</v>
      </c>
      <c r="BA166" s="260">
        <v>342.80744174614847</v>
      </c>
      <c r="BB166" s="276">
        <v>3</v>
      </c>
      <c r="BC166" s="264">
        <v>5.5218675211735491</v>
      </c>
      <c r="BD166" s="260">
        <v>1.6733725504231007</v>
      </c>
      <c r="BE166" s="260">
        <v>1.8708116392189087</v>
      </c>
      <c r="BF166" s="260">
        <v>24.779652887232061</v>
      </c>
      <c r="BG166" s="260">
        <v>77.711411697709195</v>
      </c>
      <c r="BH166" s="260">
        <v>148.89351859066875</v>
      </c>
      <c r="BI166" s="260">
        <v>100.23267943352977</v>
      </c>
      <c r="BJ166" s="269">
        <v>2</v>
      </c>
      <c r="BK166" s="264">
        <v>19.720544811628223</v>
      </c>
      <c r="BL166" s="260">
        <v>4.431701889121662</v>
      </c>
      <c r="BM166" s="260">
        <v>6.6597656448954172</v>
      </c>
      <c r="BN166" s="260">
        <v>26.718474993107193</v>
      </c>
      <c r="BO166" s="260">
        <v>64.569909786476586</v>
      </c>
      <c r="BP166" s="260">
        <v>168.04892912467096</v>
      </c>
      <c r="BQ166" s="260">
        <v>103.01946787992588</v>
      </c>
      <c r="BR166" s="269">
        <v>2</v>
      </c>
      <c r="BS166" s="264">
        <v>20.625029793152201</v>
      </c>
      <c r="BT166" s="260">
        <v>4.48727775191918</v>
      </c>
      <c r="BU166" s="260">
        <v>12.763236428209906</v>
      </c>
      <c r="BV166" s="260">
        <v>25.533029242886361</v>
      </c>
      <c r="BW166" s="260">
        <v>62.567022626648381</v>
      </c>
      <c r="BX166" s="260">
        <v>172.46926780950966</v>
      </c>
      <c r="BY166" s="260">
        <v>96.590666604681033</v>
      </c>
      <c r="BZ166" s="276">
        <v>2</v>
      </c>
      <c r="CA166" s="175"/>
      <c r="DH166" s="179">
        <v>-4.1705335682414697</v>
      </c>
      <c r="DI166" s="179">
        <v>-2.5751596784776907</v>
      </c>
      <c r="DQ166" s="153">
        <f t="shared" si="49"/>
        <v>8</v>
      </c>
      <c r="EH166" s="153" t="str">
        <f t="shared" si="47"/>
        <v/>
      </c>
      <c r="EI166" s="153" t="str">
        <f t="shared" si="48"/>
        <v/>
      </c>
    </row>
    <row r="167" spans="1:139" ht="18" customHeight="1" thickTop="1" thickBot="1">
      <c r="A167" s="242" t="s">
        <v>162</v>
      </c>
      <c r="B167" s="237" t="s">
        <v>29</v>
      </c>
      <c r="C167" s="237">
        <v>43784</v>
      </c>
      <c r="D167" s="238">
        <v>27</v>
      </c>
      <c r="E167" s="253">
        <v>20</v>
      </c>
      <c r="F167" s="247">
        <v>10</v>
      </c>
      <c r="G167" s="247">
        <v>8</v>
      </c>
      <c r="H167" s="247">
        <v>18</v>
      </c>
      <c r="I167" s="247">
        <v>16</v>
      </c>
      <c r="J167" s="247">
        <v>6</v>
      </c>
      <c r="K167" s="247">
        <v>7</v>
      </c>
      <c r="L167" s="247">
        <v>14</v>
      </c>
      <c r="M167" s="247">
        <v>8</v>
      </c>
      <c r="N167" s="247">
        <v>6</v>
      </c>
      <c r="O167" s="247">
        <v>20</v>
      </c>
      <c r="P167" s="247">
        <v>12</v>
      </c>
      <c r="Q167" s="247">
        <v>12</v>
      </c>
      <c r="R167" s="247">
        <v>14</v>
      </c>
      <c r="S167" s="247">
        <v>11</v>
      </c>
      <c r="T167" s="247">
        <v>7</v>
      </c>
      <c r="U167" s="247">
        <v>11</v>
      </c>
      <c r="V167" s="247">
        <v>11</v>
      </c>
      <c r="W167" s="247">
        <v>5</v>
      </c>
      <c r="X167" s="247">
        <v>3</v>
      </c>
      <c r="Y167" s="247">
        <v>12</v>
      </c>
      <c r="Z167" s="247">
        <v>10</v>
      </c>
      <c r="AA167" s="247">
        <v>7</v>
      </c>
      <c r="AB167" s="247">
        <v>5</v>
      </c>
      <c r="AC167" s="247">
        <v>8</v>
      </c>
      <c r="AD167" s="247">
        <v>10</v>
      </c>
      <c r="AE167" s="276">
        <v>12</v>
      </c>
      <c r="AG167" s="247">
        <f>RANKS_CSV!A164</f>
        <v>6</v>
      </c>
      <c r="AI167" s="264">
        <f t="array" ref="AI167">MEDIAN(E167:J167)</f>
        <v>13</v>
      </c>
      <c r="AJ167" s="260">
        <f t="array" ref="AJ167">MEDIAN(L167:S167)</f>
        <v>12</v>
      </c>
      <c r="AK167" s="260">
        <f t="array" ref="AK167">MEDIAN(T167:U167,X167,AA167,AB167)</f>
        <v>7</v>
      </c>
      <c r="AL167" s="260">
        <f t="array" ref="AL167">MEDIAN(V167,Y167,Z167,AC167:AE167)</f>
        <v>10.5</v>
      </c>
      <c r="AM167" s="260" t="s">
        <v>567</v>
      </c>
      <c r="AN167" s="281" t="s">
        <v>567</v>
      </c>
      <c r="AU167" s="264">
        <v>238.17738062816963</v>
      </c>
      <c r="AV167" s="260">
        <v>120.13772141235523</v>
      </c>
      <c r="AW167" s="260">
        <v>42.961173858094092</v>
      </c>
      <c r="AX167" s="260">
        <v>6.647737965386189</v>
      </c>
      <c r="AY167" s="260">
        <v>11.197413734231537</v>
      </c>
      <c r="AZ167" s="260">
        <v>56.610201164630134</v>
      </c>
      <c r="BA167" s="260">
        <v>142.88610025658195</v>
      </c>
      <c r="BB167" s="276">
        <v>4</v>
      </c>
      <c r="BC167" s="264">
        <v>47.037741895191118</v>
      </c>
      <c r="BD167" s="260">
        <v>59.228620813993459</v>
      </c>
      <c r="BE167" s="260">
        <v>29.633331589058887</v>
      </c>
      <c r="BF167" s="260">
        <v>4.174244818528174</v>
      </c>
      <c r="BG167" s="260">
        <v>7.5221546032301951</v>
      </c>
      <c r="BH167" s="260">
        <v>36.049931444017147</v>
      </c>
      <c r="BI167" s="260">
        <v>16.07204198527932</v>
      </c>
      <c r="BJ167" s="269">
        <v>4</v>
      </c>
      <c r="BK167" s="264">
        <v>38.939851572999579</v>
      </c>
      <c r="BL167" s="260">
        <v>74.624498629519252</v>
      </c>
      <c r="BM167" s="260">
        <v>32.12168410025734</v>
      </c>
      <c r="BN167" s="260">
        <v>5.1310472924397725</v>
      </c>
      <c r="BO167" s="260">
        <v>3.3110890083501126</v>
      </c>
      <c r="BP167" s="260">
        <v>49.818907838045028</v>
      </c>
      <c r="BQ167" s="260">
        <v>24.899260638388871</v>
      </c>
      <c r="BR167" s="269">
        <v>5</v>
      </c>
      <c r="BS167" s="264">
        <v>34.978814124756681</v>
      </c>
      <c r="BT167" s="260">
        <v>72.806854762774464</v>
      </c>
      <c r="BU167" s="260">
        <v>34.604962552524547</v>
      </c>
      <c r="BV167" s="260">
        <v>4.1341011848564833</v>
      </c>
      <c r="BW167" s="260">
        <v>2.0148168245726592</v>
      </c>
      <c r="BX167" s="260">
        <v>51.339729024428493</v>
      </c>
      <c r="BY167" s="260">
        <v>28.473005107793981</v>
      </c>
      <c r="BZ167" s="276">
        <v>5</v>
      </c>
      <c r="CA167" s="175"/>
      <c r="DH167" s="179">
        <v>1.2734043727034121</v>
      </c>
      <c r="DI167" s="179">
        <v>1.1594920314960626</v>
      </c>
      <c r="DQ167" s="153">
        <f t="shared" si="49"/>
        <v>12.5</v>
      </c>
      <c r="EH167" s="153" t="str">
        <f t="shared" si="47"/>
        <v/>
      </c>
      <c r="EI167" s="153" t="str">
        <f t="shared" si="48"/>
        <v/>
      </c>
    </row>
    <row r="168" spans="1:139" ht="18" customHeight="1" thickTop="1" thickBot="1">
      <c r="A168" s="242" t="s">
        <v>163</v>
      </c>
      <c r="B168" s="236" t="s">
        <v>35</v>
      </c>
      <c r="C168" s="237">
        <v>43863</v>
      </c>
      <c r="D168" s="238">
        <v>27</v>
      </c>
      <c r="E168" s="255">
        <v>10</v>
      </c>
      <c r="F168" s="250">
        <v>9</v>
      </c>
      <c r="G168" s="250">
        <v>7</v>
      </c>
      <c r="H168" s="250">
        <v>14</v>
      </c>
      <c r="I168" s="250">
        <v>13</v>
      </c>
      <c r="J168" s="250">
        <v>15</v>
      </c>
      <c r="K168" s="250">
        <v>7</v>
      </c>
      <c r="L168" s="250">
        <v>4</v>
      </c>
      <c r="M168" s="250">
        <v>12</v>
      </c>
      <c r="N168" s="250">
        <v>3</v>
      </c>
      <c r="O168" s="250">
        <v>5</v>
      </c>
      <c r="P168" s="250">
        <v>7</v>
      </c>
      <c r="Q168" s="250">
        <v>7</v>
      </c>
      <c r="R168" s="250">
        <v>10</v>
      </c>
      <c r="S168" s="250">
        <v>8</v>
      </c>
      <c r="T168" s="250">
        <v>11</v>
      </c>
      <c r="U168" s="250">
        <v>5</v>
      </c>
      <c r="V168" s="250">
        <v>4</v>
      </c>
      <c r="W168" s="250">
        <v>9</v>
      </c>
      <c r="X168" s="250">
        <v>10</v>
      </c>
      <c r="Y168" s="250">
        <v>5</v>
      </c>
      <c r="Z168" s="250">
        <v>7</v>
      </c>
      <c r="AA168" s="250">
        <v>7</v>
      </c>
      <c r="AB168" s="250">
        <v>11</v>
      </c>
      <c r="AC168" s="250">
        <v>2</v>
      </c>
      <c r="AD168" s="250">
        <v>5</v>
      </c>
      <c r="AE168" s="269">
        <v>4</v>
      </c>
      <c r="AG168" s="247">
        <f>RANKS_CSV!A165</f>
        <v>2</v>
      </c>
      <c r="AI168" s="264">
        <f t="array" ref="AI168">MEDIAN(E168:J168)</f>
        <v>11.5</v>
      </c>
      <c r="AJ168" s="260">
        <f t="array" ref="AJ168">MEDIAN(L168:S168)</f>
        <v>7</v>
      </c>
      <c r="AK168" s="260">
        <f t="array" ref="AK168">MEDIAN(T168:U168,X168,AA168,AB168)</f>
        <v>10</v>
      </c>
      <c r="AL168" s="260">
        <f t="array" ref="AL168">MEDIAN(V168,Y168,Z168,AC168:AE168)</f>
        <v>4.5</v>
      </c>
      <c r="AM168" s="260" t="s">
        <v>567</v>
      </c>
      <c r="AN168" s="281" t="s">
        <v>567</v>
      </c>
      <c r="AU168" s="264">
        <v>31.455421484669053</v>
      </c>
      <c r="AV168" s="260">
        <v>7.6005729141970386</v>
      </c>
      <c r="AW168" s="260">
        <v>24.608836005278263</v>
      </c>
      <c r="AX168" s="260">
        <v>82.480210757912715</v>
      </c>
      <c r="AY168" s="260">
        <v>181.21469717210047</v>
      </c>
      <c r="AZ168" s="260">
        <v>320.81229524784135</v>
      </c>
      <c r="BA168" s="260">
        <v>501.27300498513563</v>
      </c>
      <c r="BB168" s="276">
        <v>2</v>
      </c>
      <c r="BC168" s="264">
        <v>18.863521109561017</v>
      </c>
      <c r="BD168" s="260">
        <v>7.7080051157371674</v>
      </c>
      <c r="BE168" s="260">
        <v>26.954303092759904</v>
      </c>
      <c r="BF168" s="260">
        <v>78.45149444710259</v>
      </c>
      <c r="BG168" s="260">
        <v>161.1523264617625</v>
      </c>
      <c r="BH168" s="260">
        <v>258.4197832016377</v>
      </c>
      <c r="BI168" s="260">
        <v>192.67625680816798</v>
      </c>
      <c r="BJ168" s="269">
        <v>2</v>
      </c>
      <c r="BK168" s="264">
        <v>43.883413938637197</v>
      </c>
      <c r="BL168" s="260">
        <v>3.3006423795676434</v>
      </c>
      <c r="BM168" s="260">
        <v>34.987997781412126</v>
      </c>
      <c r="BN168" s="260">
        <v>81.541592149331251</v>
      </c>
      <c r="BO168" s="260">
        <v>142.04136340251128</v>
      </c>
      <c r="BP168" s="260">
        <v>282.33382028177647</v>
      </c>
      <c r="BQ168" s="260">
        <v>194.05284933817271</v>
      </c>
      <c r="BR168" s="269">
        <v>2</v>
      </c>
      <c r="BS168" s="264">
        <v>47.704438317851384</v>
      </c>
      <c r="BT168" s="260">
        <v>3.9677821613031252</v>
      </c>
      <c r="BU168" s="260">
        <v>44.425314848591675</v>
      </c>
      <c r="BV168" s="260">
        <v>79.758901651888351</v>
      </c>
      <c r="BW168" s="260">
        <v>138.84022762142183</v>
      </c>
      <c r="BX168" s="260">
        <v>288.28536424739264</v>
      </c>
      <c r="BY168" s="260">
        <v>182.75999604808368</v>
      </c>
      <c r="BZ168" s="276">
        <v>2</v>
      </c>
      <c r="CA168" s="175"/>
      <c r="DH168" s="179">
        <v>-7.6842998635170607</v>
      </c>
      <c r="DI168" s="179">
        <v>-4.2269591286089243</v>
      </c>
      <c r="DQ168" s="153">
        <f t="shared" si="49"/>
        <v>7</v>
      </c>
      <c r="EH168" s="153" t="str">
        <f t="shared" si="47"/>
        <v/>
      </c>
      <c r="EI168" s="153" t="str">
        <f t="shared" si="48"/>
        <v/>
      </c>
    </row>
    <row r="169" spans="1:139" ht="18" customHeight="1" thickTop="1" thickBot="1">
      <c r="A169" s="242" t="s">
        <v>164</v>
      </c>
      <c r="B169" s="236" t="s">
        <v>35</v>
      </c>
      <c r="C169" s="237">
        <v>43911</v>
      </c>
      <c r="D169" s="238">
        <v>27</v>
      </c>
      <c r="E169" s="253">
        <v>13</v>
      </c>
      <c r="F169" s="247">
        <v>10</v>
      </c>
      <c r="G169" s="247">
        <v>14</v>
      </c>
      <c r="H169" s="247">
        <v>8</v>
      </c>
      <c r="I169" s="247">
        <v>12</v>
      </c>
      <c r="J169" s="247">
        <v>10</v>
      </c>
      <c r="K169" s="247">
        <v>3</v>
      </c>
      <c r="L169" s="247">
        <v>7</v>
      </c>
      <c r="M169" s="247">
        <v>9</v>
      </c>
      <c r="N169" s="247">
        <v>7</v>
      </c>
      <c r="O169" s="247">
        <v>15</v>
      </c>
      <c r="P169" s="247">
        <v>6</v>
      </c>
      <c r="Q169" s="247">
        <v>13</v>
      </c>
      <c r="R169" s="247">
        <v>18</v>
      </c>
      <c r="S169" s="247">
        <v>19</v>
      </c>
      <c r="T169" s="247">
        <v>13</v>
      </c>
      <c r="U169" s="247">
        <v>9</v>
      </c>
      <c r="V169" s="247">
        <v>10</v>
      </c>
      <c r="W169" s="247">
        <v>16</v>
      </c>
      <c r="X169" s="247">
        <v>9</v>
      </c>
      <c r="Y169" s="247">
        <v>7</v>
      </c>
      <c r="Z169" s="247">
        <v>13</v>
      </c>
      <c r="AA169" s="247">
        <v>14</v>
      </c>
      <c r="AB169" s="247">
        <v>14</v>
      </c>
      <c r="AC169" s="247">
        <v>6</v>
      </c>
      <c r="AD169" s="247">
        <v>13</v>
      </c>
      <c r="AE169" s="276">
        <v>8</v>
      </c>
      <c r="AG169" s="247">
        <f>RANKS_CSV!A166</f>
        <v>4</v>
      </c>
      <c r="AI169" s="264">
        <f t="array" ref="AI169">MEDIAN(E169:J169)</f>
        <v>11</v>
      </c>
      <c r="AJ169" s="260">
        <f t="array" ref="AJ169">MEDIAN(L169:S169)</f>
        <v>11</v>
      </c>
      <c r="AK169" s="260">
        <f t="array" ref="AK169">MEDIAN(T169:U169,X169,AA169,AB169)</f>
        <v>13</v>
      </c>
      <c r="AL169" s="260">
        <f t="array" ref="AL169">MEDIAN(V169,Y169,Z169,AC169:AE169)</f>
        <v>9</v>
      </c>
      <c r="AM169" s="260" t="s">
        <v>567</v>
      </c>
      <c r="AN169" s="281" t="s">
        <v>567</v>
      </c>
      <c r="AU169" s="264">
        <v>132.40452663598049</v>
      </c>
      <c r="AV169" s="260">
        <v>52.034482466379337</v>
      </c>
      <c r="AW169" s="260">
        <v>12.52754995833145</v>
      </c>
      <c r="AX169" s="260">
        <v>13.883729111836796</v>
      </c>
      <c r="AY169" s="260">
        <v>56.103019926895392</v>
      </c>
      <c r="AZ169" s="260">
        <v>139.18542240350726</v>
      </c>
      <c r="BA169" s="260">
        <v>263.13093654167233</v>
      </c>
      <c r="BB169" s="276">
        <v>3</v>
      </c>
      <c r="BC169" s="264">
        <v>56.91398901478194</v>
      </c>
      <c r="BD169" s="260">
        <v>43.810702026170745</v>
      </c>
      <c r="BE169" s="260">
        <v>19.054034600027133</v>
      </c>
      <c r="BF169" s="260">
        <v>19.436501921908288</v>
      </c>
      <c r="BG169" s="260">
        <v>45.719781381290254</v>
      </c>
      <c r="BH169" s="260">
        <v>90.309687657930283</v>
      </c>
      <c r="BI169" s="260">
        <v>56.002743816942633</v>
      </c>
      <c r="BJ169" s="269">
        <v>3</v>
      </c>
      <c r="BK169" s="264">
        <v>78.870748404358977</v>
      </c>
      <c r="BL169" s="260">
        <v>50.116253418943991</v>
      </c>
      <c r="BM169" s="260">
        <v>8.2651846514448408</v>
      </c>
      <c r="BN169" s="260">
        <v>16.524823137209591</v>
      </c>
      <c r="BO169" s="260">
        <v>42.05559255055045</v>
      </c>
      <c r="BP169" s="260">
        <v>94.836061056124464</v>
      </c>
      <c r="BQ169" s="260">
        <v>44.979145840475155</v>
      </c>
      <c r="BR169" s="269">
        <v>3</v>
      </c>
      <c r="BS169" s="264">
        <v>77.195812535849655</v>
      </c>
      <c r="BT169" s="260">
        <v>53.113663710649767</v>
      </c>
      <c r="BU169" s="260">
        <v>3.4929989736566807</v>
      </c>
      <c r="BV169" s="260">
        <v>19.166062738262326</v>
      </c>
      <c r="BW169" s="260">
        <v>46.389183795531025</v>
      </c>
      <c r="BX169" s="260">
        <v>99.311152762021507</v>
      </c>
      <c r="BY169" s="260">
        <v>35.143123221666769</v>
      </c>
      <c r="BZ169" s="276">
        <v>3</v>
      </c>
      <c r="CA169" s="175"/>
      <c r="DH169" s="179">
        <v>0.64340728215223064</v>
      </c>
      <c r="DI169" s="179">
        <v>-5.1116893687664042</v>
      </c>
      <c r="DQ169" s="153">
        <f t="shared" si="49"/>
        <v>9.25</v>
      </c>
      <c r="EH169" s="153" t="str">
        <f t="shared" si="47"/>
        <v/>
      </c>
      <c r="EI169" s="153" t="str">
        <f t="shared" si="48"/>
        <v/>
      </c>
    </row>
    <row r="170" spans="1:139" ht="18" customHeight="1" thickTop="1" thickBot="1">
      <c r="A170" s="242" t="s">
        <v>165</v>
      </c>
      <c r="B170" s="236" t="s">
        <v>35</v>
      </c>
      <c r="C170" s="237">
        <v>44111</v>
      </c>
      <c r="D170" s="238">
        <v>27</v>
      </c>
      <c r="E170" s="253">
        <v>8</v>
      </c>
      <c r="F170" s="247">
        <v>11</v>
      </c>
      <c r="G170" s="247">
        <v>4</v>
      </c>
      <c r="H170" s="247">
        <v>7</v>
      </c>
      <c r="I170" s="247">
        <v>7</v>
      </c>
      <c r="J170" s="247">
        <v>10</v>
      </c>
      <c r="K170" s="247">
        <v>7</v>
      </c>
      <c r="L170" s="247">
        <v>11</v>
      </c>
      <c r="M170" s="247">
        <v>10</v>
      </c>
      <c r="N170" s="247">
        <v>10</v>
      </c>
      <c r="O170" s="247">
        <v>14</v>
      </c>
      <c r="P170" s="247">
        <v>7</v>
      </c>
      <c r="Q170" s="247">
        <v>10</v>
      </c>
      <c r="R170" s="247">
        <v>8</v>
      </c>
      <c r="S170" s="247">
        <v>11</v>
      </c>
      <c r="T170" s="247">
        <v>3</v>
      </c>
      <c r="U170" s="247">
        <v>10</v>
      </c>
      <c r="V170" s="247">
        <v>5</v>
      </c>
      <c r="W170" s="247">
        <v>8</v>
      </c>
      <c r="X170" s="247">
        <v>9</v>
      </c>
      <c r="Y170" s="247">
        <v>6</v>
      </c>
      <c r="Z170" s="247">
        <v>4</v>
      </c>
      <c r="AA170" s="247">
        <v>5</v>
      </c>
      <c r="AB170" s="247">
        <v>7</v>
      </c>
      <c r="AC170" s="247">
        <v>9</v>
      </c>
      <c r="AD170" s="247">
        <v>2</v>
      </c>
      <c r="AE170" s="276">
        <v>10</v>
      </c>
      <c r="AG170" s="247">
        <f>RANKS_CSV!A167</f>
        <v>2</v>
      </c>
      <c r="AI170" s="264">
        <f t="array" ref="AI170">MEDIAN(E170:J170)</f>
        <v>7.5</v>
      </c>
      <c r="AJ170" s="260">
        <f t="array" ref="AJ170">MEDIAN(L170:S170)</f>
        <v>10</v>
      </c>
      <c r="AK170" s="260">
        <f t="array" ref="AK170">MEDIAN(T170:U170,X170,AA170,AB170)</f>
        <v>7</v>
      </c>
      <c r="AL170" s="260">
        <f t="array" ref="AL170">MEDIAN(V170,Y170,Z170,AC170:AE170)</f>
        <v>5.5</v>
      </c>
      <c r="AM170" s="260" t="s">
        <v>567</v>
      </c>
      <c r="AN170" s="281" t="s">
        <v>567</v>
      </c>
      <c r="AU170" s="264">
        <v>122.82352551576818</v>
      </c>
      <c r="AV170" s="260">
        <v>58.612898447069085</v>
      </c>
      <c r="AW170" s="260">
        <v>35.265383039923243</v>
      </c>
      <c r="AX170" s="260">
        <v>52.780979294330649</v>
      </c>
      <c r="AY170" s="260">
        <v>111.15968721029131</v>
      </c>
      <c r="AZ170" s="260">
        <v>210.40150678780518</v>
      </c>
      <c r="BA170" s="260">
        <v>350.50643802687233</v>
      </c>
      <c r="BB170" s="276">
        <v>3</v>
      </c>
      <c r="BC170" s="264">
        <v>2.6392310746241279</v>
      </c>
      <c r="BD170" s="260">
        <v>12.70092053080297</v>
      </c>
      <c r="BE170" s="260">
        <v>21.34760191010853</v>
      </c>
      <c r="BF170" s="260">
        <v>43.340881639891172</v>
      </c>
      <c r="BG170" s="260">
        <v>98.226919437570245</v>
      </c>
      <c r="BH170" s="260">
        <v>174.07426538712181</v>
      </c>
      <c r="BI170" s="260">
        <v>125.14655637559494</v>
      </c>
      <c r="BJ170" s="269">
        <v>1</v>
      </c>
      <c r="BK170" s="264">
        <v>1.6561049334519309</v>
      </c>
      <c r="BL170" s="260">
        <v>17.600935149856149</v>
      </c>
      <c r="BM170" s="260">
        <v>37.894740916894861</v>
      </c>
      <c r="BN170" s="260">
        <v>48.835187342572375</v>
      </c>
      <c r="BO170" s="260">
        <v>80.927850831297505</v>
      </c>
      <c r="BP170" s="260">
        <v>202.98835954087869</v>
      </c>
      <c r="BQ170" s="260">
        <v>141.57191875085684</v>
      </c>
      <c r="BR170" s="269">
        <v>1</v>
      </c>
      <c r="BS170" s="264">
        <v>2.7234611940565925</v>
      </c>
      <c r="BT170" s="260">
        <v>14.517945835677127</v>
      </c>
      <c r="BU170" s="260">
        <v>51.405965443627018</v>
      </c>
      <c r="BV170" s="260">
        <v>44.611506631538923</v>
      </c>
      <c r="BW170" s="260">
        <v>74.050990007768576</v>
      </c>
      <c r="BX170" s="260">
        <v>206.21064876115494</v>
      </c>
      <c r="BY170" s="260">
        <v>141.89436224015236</v>
      </c>
      <c r="BZ170" s="276">
        <v>1</v>
      </c>
      <c r="CA170" s="175"/>
      <c r="DH170" s="179">
        <v>-5.9212043359580049</v>
      </c>
      <c r="DI170" s="179">
        <v>0.97419405118110192</v>
      </c>
      <c r="DQ170" s="153">
        <f t="shared" si="49"/>
        <v>5</v>
      </c>
      <c r="EH170" s="153" t="str">
        <f t="shared" si="47"/>
        <v/>
      </c>
      <c r="EI170" s="153" t="str">
        <f t="shared" si="48"/>
        <v/>
      </c>
    </row>
    <row r="171" spans="1:139" ht="18" customHeight="1" thickTop="1" thickBot="1">
      <c r="A171" s="242" t="s">
        <v>166</v>
      </c>
      <c r="B171" s="236" t="s">
        <v>33</v>
      </c>
      <c r="C171" s="237">
        <v>43809</v>
      </c>
      <c r="D171" s="238">
        <v>27</v>
      </c>
      <c r="E171" s="253">
        <v>7</v>
      </c>
      <c r="F171" s="247">
        <v>12</v>
      </c>
      <c r="G171" s="247">
        <v>20</v>
      </c>
      <c r="H171" s="247">
        <v>12</v>
      </c>
      <c r="I171" s="247">
        <v>14</v>
      </c>
      <c r="J171" s="247">
        <v>20</v>
      </c>
      <c r="K171" s="247">
        <v>6</v>
      </c>
      <c r="L171" s="247">
        <v>6</v>
      </c>
      <c r="M171" s="247">
        <v>8</v>
      </c>
      <c r="N171" s="247">
        <v>3</v>
      </c>
      <c r="O171" s="247">
        <v>5</v>
      </c>
      <c r="P171" s="247">
        <v>8</v>
      </c>
      <c r="Q171" s="247">
        <v>9</v>
      </c>
      <c r="R171" s="247">
        <v>17</v>
      </c>
      <c r="S171" s="247">
        <v>12</v>
      </c>
      <c r="T171" s="247">
        <v>9</v>
      </c>
      <c r="U171" s="247">
        <v>6</v>
      </c>
      <c r="V171" s="247">
        <v>2</v>
      </c>
      <c r="W171" s="247">
        <v>4</v>
      </c>
      <c r="X171" s="247">
        <v>12</v>
      </c>
      <c r="Y171" s="247">
        <v>5</v>
      </c>
      <c r="Z171" s="247">
        <v>10</v>
      </c>
      <c r="AA171" s="247">
        <v>5</v>
      </c>
      <c r="AB171" s="247">
        <v>8</v>
      </c>
      <c r="AC171" s="247">
        <v>6</v>
      </c>
      <c r="AD171" s="247">
        <v>5</v>
      </c>
      <c r="AE171" s="276">
        <v>7</v>
      </c>
      <c r="AG171" s="247">
        <f>RANKS_CSV!A168</f>
        <v>2</v>
      </c>
      <c r="AI171" s="264">
        <f t="array" ref="AI171">MEDIAN(E171:J171)</f>
        <v>13</v>
      </c>
      <c r="AJ171" s="260">
        <f t="array" ref="AJ171">MEDIAN(L171:S171)</f>
        <v>8</v>
      </c>
      <c r="AK171" s="260">
        <f t="array" ref="AK171">MEDIAN(T171:U171,X171,AA171,AB171)</f>
        <v>8</v>
      </c>
      <c r="AL171" s="260">
        <f t="array" ref="AL171">MEDIAN(V171,Y171,Z171,AC171:AE171)</f>
        <v>5.5</v>
      </c>
      <c r="AM171" s="260" t="s">
        <v>567</v>
      </c>
      <c r="AN171" s="281" t="s">
        <v>567</v>
      </c>
      <c r="AU171" s="264">
        <v>31.908208604373705</v>
      </c>
      <c r="AV171" s="260">
        <v>1.3673937703191132</v>
      </c>
      <c r="AW171" s="260">
        <v>11.689690597817766</v>
      </c>
      <c r="AX171" s="260">
        <v>62.87509908686966</v>
      </c>
      <c r="AY171" s="260">
        <v>154.92361923747484</v>
      </c>
      <c r="AZ171" s="260">
        <v>287.8352510496332</v>
      </c>
      <c r="BA171" s="260">
        <v>461.60999452334488</v>
      </c>
      <c r="BB171" s="276">
        <v>2</v>
      </c>
      <c r="BC171" s="264">
        <v>26.979232486041891</v>
      </c>
      <c r="BD171" s="260">
        <v>10.145258760878884</v>
      </c>
      <c r="BE171" s="260">
        <v>19.168310443407687</v>
      </c>
      <c r="BF171" s="260">
        <v>62.932661637504133</v>
      </c>
      <c r="BG171" s="260">
        <v>135.95378707666129</v>
      </c>
      <c r="BH171" s="260">
        <v>223.08657920433632</v>
      </c>
      <c r="BI171" s="260">
        <v>162.41932803856355</v>
      </c>
      <c r="BJ171" s="269">
        <v>2</v>
      </c>
      <c r="BK171" s="264">
        <v>57.375797107234412</v>
      </c>
      <c r="BL171" s="260">
        <v>6.6058282011990457</v>
      </c>
      <c r="BM171" s="260">
        <v>19.684795532573009</v>
      </c>
      <c r="BN171" s="260">
        <v>63.700612805542335</v>
      </c>
      <c r="BO171" s="260">
        <v>120.89160926616884</v>
      </c>
      <c r="BP171" s="260">
        <v>240.16595518807068</v>
      </c>
      <c r="BQ171" s="260">
        <v>156.56875867927678</v>
      </c>
      <c r="BR171" s="269">
        <v>2</v>
      </c>
      <c r="BS171" s="264">
        <v>60.264484666570787</v>
      </c>
      <c r="BT171" s="260">
        <v>8.8533247459608333</v>
      </c>
      <c r="BU171" s="260">
        <v>24.014259141175053</v>
      </c>
      <c r="BV171" s="260">
        <v>63.790759884579508</v>
      </c>
      <c r="BW171" s="260">
        <v>120.7641627376978</v>
      </c>
      <c r="BX171" s="260">
        <v>246.34645789211967</v>
      </c>
      <c r="BY171" s="260">
        <v>142.89991368263384</v>
      </c>
      <c r="BZ171" s="276">
        <v>2</v>
      </c>
      <c r="CA171" s="175"/>
      <c r="DH171" s="179">
        <v>-5.6909790721784779</v>
      </c>
      <c r="DI171" s="179">
        <v>-5.7372261089238847</v>
      </c>
      <c r="DQ171" s="153">
        <f t="shared" si="49"/>
        <v>6.75</v>
      </c>
      <c r="EH171" s="153" t="str">
        <f t="shared" si="47"/>
        <v/>
      </c>
      <c r="EI171" s="153" t="str">
        <f t="shared" si="48"/>
        <v/>
      </c>
    </row>
    <row r="172" spans="1:139" ht="18" customHeight="1" thickTop="1" thickBot="1">
      <c r="A172" s="242" t="s">
        <v>167</v>
      </c>
      <c r="B172" s="236" t="s">
        <v>33</v>
      </c>
      <c r="C172" s="237">
        <v>43879</v>
      </c>
      <c r="D172" s="238">
        <v>27</v>
      </c>
      <c r="E172" s="253">
        <v>14</v>
      </c>
      <c r="F172" s="247">
        <v>9</v>
      </c>
      <c r="G172" s="247">
        <v>10</v>
      </c>
      <c r="H172" s="247">
        <v>15</v>
      </c>
      <c r="I172" s="247">
        <v>15</v>
      </c>
      <c r="J172" s="247">
        <v>9</v>
      </c>
      <c r="K172" s="247">
        <v>2</v>
      </c>
      <c r="L172" s="247">
        <v>5</v>
      </c>
      <c r="M172" s="247">
        <v>12</v>
      </c>
      <c r="N172" s="247">
        <v>3</v>
      </c>
      <c r="O172" s="247">
        <v>11</v>
      </c>
      <c r="P172" s="247">
        <v>7</v>
      </c>
      <c r="Q172" s="247">
        <v>12</v>
      </c>
      <c r="R172" s="247">
        <v>5</v>
      </c>
      <c r="S172" s="247">
        <v>8</v>
      </c>
      <c r="T172" s="247">
        <v>10</v>
      </c>
      <c r="U172" s="247">
        <v>7</v>
      </c>
      <c r="V172" s="247">
        <v>5</v>
      </c>
      <c r="W172" s="247">
        <v>5</v>
      </c>
      <c r="X172" s="247">
        <v>6</v>
      </c>
      <c r="Y172" s="247">
        <v>8</v>
      </c>
      <c r="Z172" s="247">
        <v>8</v>
      </c>
      <c r="AA172" s="247">
        <v>9</v>
      </c>
      <c r="AB172" s="247">
        <v>10</v>
      </c>
      <c r="AC172" s="247">
        <v>3</v>
      </c>
      <c r="AD172" s="247">
        <v>8</v>
      </c>
      <c r="AE172" s="276">
        <v>5</v>
      </c>
      <c r="AG172" s="247">
        <f>RANKS_CSV!A169</f>
        <v>2</v>
      </c>
      <c r="AI172" s="264">
        <f t="array" ref="AI172">MEDIAN(E172:J172)</f>
        <v>12</v>
      </c>
      <c r="AJ172" s="260">
        <f t="array" ref="AJ172">MEDIAN(L172:S172)</f>
        <v>7.5</v>
      </c>
      <c r="AK172" s="260">
        <f t="array" ref="AK172">MEDIAN(T172:U172,X172,AA172,AB172)</f>
        <v>9</v>
      </c>
      <c r="AL172" s="260">
        <f t="array" ref="AL172">MEDIAN(V172,Y172,Z172,AC172:AE172)</f>
        <v>6.5</v>
      </c>
      <c r="AM172" s="260" t="s">
        <v>567</v>
      </c>
      <c r="AN172" s="281" t="s">
        <v>567</v>
      </c>
      <c r="AU172" s="264">
        <v>65.274963730303597</v>
      </c>
      <c r="AV172" s="260">
        <v>13.89111676373652</v>
      </c>
      <c r="AW172" s="260">
        <v>3.3703814587226906</v>
      </c>
      <c r="AX172" s="260">
        <v>33.712757815262101</v>
      </c>
      <c r="AY172" s="260">
        <v>104.91824583335476</v>
      </c>
      <c r="AZ172" s="260">
        <v>216.98684551300065</v>
      </c>
      <c r="BA172" s="260">
        <v>369.91855685419984</v>
      </c>
      <c r="BB172" s="276">
        <v>3</v>
      </c>
      <c r="BC172" s="264">
        <v>9.32942087229344</v>
      </c>
      <c r="BD172" s="260">
        <v>1.8115001612838182</v>
      </c>
      <c r="BE172" s="260">
        <v>3.8475606061979932</v>
      </c>
      <c r="BF172" s="260">
        <v>31.865515441369716</v>
      </c>
      <c r="BG172" s="260">
        <v>89.614887369590306</v>
      </c>
      <c r="BH172" s="260">
        <v>164.50814844501906</v>
      </c>
      <c r="BI172" s="260">
        <v>112.93507930774518</v>
      </c>
      <c r="BJ172" s="269">
        <v>2</v>
      </c>
      <c r="BK172" s="264">
        <v>28.025872027994193</v>
      </c>
      <c r="BL172" s="260">
        <v>2.9587531204930753</v>
      </c>
      <c r="BM172" s="260">
        <v>7.1663416901584043</v>
      </c>
      <c r="BN172" s="260">
        <v>33.389242109290571</v>
      </c>
      <c r="BO172" s="260">
        <v>76.158129691142591</v>
      </c>
      <c r="BP172" s="260">
        <v>182.80111929818716</v>
      </c>
      <c r="BQ172" s="260">
        <v>113.12058508676334</v>
      </c>
      <c r="BR172" s="269">
        <v>2</v>
      </c>
      <c r="BS172" s="264">
        <v>29.407290456580437</v>
      </c>
      <c r="BT172" s="260">
        <v>3.6626567016080647</v>
      </c>
      <c r="BU172" s="260">
        <v>12.566927851123909</v>
      </c>
      <c r="BV172" s="260">
        <v>32.625445173551249</v>
      </c>
      <c r="BW172" s="260">
        <v>74.790069443039499</v>
      </c>
      <c r="BX172" s="260">
        <v>187.6936807759634</v>
      </c>
      <c r="BY172" s="260">
        <v>104.68266102317868</v>
      </c>
      <c r="BZ172" s="276">
        <v>2</v>
      </c>
      <c r="CA172" s="175"/>
      <c r="DH172" s="179">
        <v>-4.4764845721784781</v>
      </c>
      <c r="DI172" s="179">
        <v>-3.4746276089238846</v>
      </c>
      <c r="DQ172" s="153">
        <f t="shared" si="49"/>
        <v>8.5</v>
      </c>
      <c r="EH172" s="153" t="str">
        <f t="shared" si="47"/>
        <v/>
      </c>
      <c r="EI172" s="153" t="str">
        <f t="shared" si="48"/>
        <v/>
      </c>
    </row>
    <row r="173" spans="1:139" ht="18" customHeight="1" thickTop="1" thickBot="1">
      <c r="A173" s="242" t="s">
        <v>168</v>
      </c>
      <c r="B173" s="236" t="s">
        <v>33</v>
      </c>
      <c r="C173" s="237">
        <v>43812</v>
      </c>
      <c r="D173" s="238">
        <v>27</v>
      </c>
      <c r="E173" s="253">
        <v>8</v>
      </c>
      <c r="F173" s="247">
        <v>11</v>
      </c>
      <c r="G173" s="247">
        <v>18</v>
      </c>
      <c r="H173" s="247">
        <v>8</v>
      </c>
      <c r="I173" s="247">
        <v>13</v>
      </c>
      <c r="J173" s="247">
        <v>12</v>
      </c>
      <c r="K173" s="247">
        <v>11</v>
      </c>
      <c r="L173" s="247">
        <v>6</v>
      </c>
      <c r="M173" s="247">
        <v>13</v>
      </c>
      <c r="N173" s="247">
        <v>4</v>
      </c>
      <c r="O173" s="247">
        <v>6</v>
      </c>
      <c r="P173" s="247">
        <v>8</v>
      </c>
      <c r="Q173" s="247">
        <v>10</v>
      </c>
      <c r="R173" s="247">
        <v>9</v>
      </c>
      <c r="S173" s="247">
        <v>11</v>
      </c>
      <c r="T173" s="247">
        <v>9</v>
      </c>
      <c r="U173" s="247">
        <v>7</v>
      </c>
      <c r="V173" s="247">
        <v>3</v>
      </c>
      <c r="W173" s="247">
        <v>4</v>
      </c>
      <c r="X173" s="247">
        <v>12</v>
      </c>
      <c r="Y173" s="247">
        <v>7</v>
      </c>
      <c r="Z173" s="247">
        <v>7</v>
      </c>
      <c r="AA173" s="247">
        <v>8</v>
      </c>
      <c r="AB173" s="247">
        <v>6</v>
      </c>
      <c r="AC173" s="247">
        <v>6</v>
      </c>
      <c r="AD173" s="247">
        <v>7</v>
      </c>
      <c r="AE173" s="276">
        <v>7</v>
      </c>
      <c r="AG173" s="247">
        <f>RANKS_CSV!A170</f>
        <v>2</v>
      </c>
      <c r="AI173" s="264">
        <f t="array" ref="AI173">MEDIAN(E173:J173)</f>
        <v>11.5</v>
      </c>
      <c r="AJ173" s="260">
        <f t="array" ref="AJ173">MEDIAN(L173:S173)</f>
        <v>8.5</v>
      </c>
      <c r="AK173" s="260">
        <f t="array" ref="AK173">MEDIAN(T173:U173,X173,AA173,AB173)</f>
        <v>8</v>
      </c>
      <c r="AL173" s="260">
        <f t="array" ref="AL173">MEDIAN(V173,Y173,Z173,AC173:AE173)</f>
        <v>7</v>
      </c>
      <c r="AM173" s="260" t="s">
        <v>567</v>
      </c>
      <c r="AN173" s="281" t="s">
        <v>567</v>
      </c>
      <c r="AU173" s="264">
        <v>58.248259563168943</v>
      </c>
      <c r="AV173" s="260">
        <v>10.039799329540617</v>
      </c>
      <c r="AW173" s="260">
        <v>2.6944507574655345</v>
      </c>
      <c r="AX173" s="260">
        <v>36.212213846943698</v>
      </c>
      <c r="AY173" s="260">
        <v>110.5930885979751</v>
      </c>
      <c r="AZ173" s="260">
        <v>225.83707501055974</v>
      </c>
      <c r="BA173" s="260">
        <v>381.94417308469764</v>
      </c>
      <c r="BB173" s="276">
        <v>3</v>
      </c>
      <c r="BC173" s="264">
        <v>14.671128699110911</v>
      </c>
      <c r="BD173" s="260">
        <v>4.0760984202037429</v>
      </c>
      <c r="BE173" s="260">
        <v>5.6497815081017571</v>
      </c>
      <c r="BF173" s="260">
        <v>35.553683995566836</v>
      </c>
      <c r="BG173" s="260">
        <v>94.71516357335048</v>
      </c>
      <c r="BH173" s="260">
        <v>170.28549776592993</v>
      </c>
      <c r="BI173" s="260">
        <v>117.73994815282774</v>
      </c>
      <c r="BJ173" s="269">
        <v>2</v>
      </c>
      <c r="BK173" s="264">
        <v>36.896453606269766</v>
      </c>
      <c r="BL173" s="260">
        <v>4.387794802327841</v>
      </c>
      <c r="BM173" s="260">
        <v>6.9317658179401853</v>
      </c>
      <c r="BN173" s="260">
        <v>36.47170528980169</v>
      </c>
      <c r="BO173" s="260">
        <v>81.689785704673824</v>
      </c>
      <c r="BP173" s="260">
        <v>187.01174983843472</v>
      </c>
      <c r="BQ173" s="260">
        <v>115.25305653417861</v>
      </c>
      <c r="BR173" s="269">
        <v>2</v>
      </c>
      <c r="BS173" s="264">
        <v>38.42164489551147</v>
      </c>
      <c r="BT173" s="260">
        <v>5.7238732305325764</v>
      </c>
      <c r="BU173" s="260">
        <v>11.12639209760164</v>
      </c>
      <c r="BV173" s="260">
        <v>36.248647221211819</v>
      </c>
      <c r="BW173" s="260">
        <v>81.17480277135401</v>
      </c>
      <c r="BX173" s="260">
        <v>192.2233500315817</v>
      </c>
      <c r="BY173" s="260">
        <v>105.24275604309268</v>
      </c>
      <c r="BZ173" s="276">
        <v>2</v>
      </c>
      <c r="CA173" s="175"/>
      <c r="DH173" s="179">
        <v>-4.3547395721784774</v>
      </c>
      <c r="DI173" s="179">
        <v>-4.2470521089238842</v>
      </c>
      <c r="DQ173" s="153">
        <f t="shared" si="49"/>
        <v>6.5</v>
      </c>
      <c r="EH173" s="153" t="str">
        <f t="shared" si="47"/>
        <v/>
      </c>
      <c r="EI173" s="153" t="str">
        <f t="shared" si="48"/>
        <v/>
      </c>
    </row>
    <row r="174" spans="1:139" ht="18" customHeight="1" thickTop="1" thickBot="1">
      <c r="A174" s="242" t="s">
        <v>169</v>
      </c>
      <c r="B174" s="236" t="s">
        <v>33</v>
      </c>
      <c r="C174" s="237">
        <v>43934</v>
      </c>
      <c r="D174" s="238">
        <v>27</v>
      </c>
      <c r="E174" s="253">
        <v>18</v>
      </c>
      <c r="F174" s="247">
        <v>13</v>
      </c>
      <c r="G174" s="247">
        <v>9</v>
      </c>
      <c r="H174" s="247">
        <v>18</v>
      </c>
      <c r="I174" s="247">
        <v>16</v>
      </c>
      <c r="J174" s="247">
        <v>9</v>
      </c>
      <c r="K174" s="247">
        <v>2</v>
      </c>
      <c r="L174" s="247">
        <v>14</v>
      </c>
      <c r="M174" s="247">
        <v>12</v>
      </c>
      <c r="N174" s="247">
        <v>14</v>
      </c>
      <c r="O174" s="247">
        <v>15</v>
      </c>
      <c r="P174" s="247">
        <v>2</v>
      </c>
      <c r="Q174" s="247">
        <v>4</v>
      </c>
      <c r="R174" s="247">
        <v>16</v>
      </c>
      <c r="S174" s="247">
        <v>12</v>
      </c>
      <c r="T174" s="247">
        <v>19</v>
      </c>
      <c r="U174" s="247">
        <v>16</v>
      </c>
      <c r="V174" s="247">
        <v>14</v>
      </c>
      <c r="W174" s="247">
        <v>10</v>
      </c>
      <c r="X174" s="247">
        <v>7</v>
      </c>
      <c r="Y174" s="247">
        <v>20</v>
      </c>
      <c r="Z174" s="247">
        <v>15</v>
      </c>
      <c r="AA174" s="247">
        <v>11</v>
      </c>
      <c r="AB174" s="247">
        <v>18</v>
      </c>
      <c r="AC174" s="247">
        <v>17</v>
      </c>
      <c r="AD174" s="247">
        <v>15</v>
      </c>
      <c r="AE174" s="276">
        <v>16</v>
      </c>
      <c r="AG174" s="247">
        <f>RANKS_CSV!A171</f>
        <v>5</v>
      </c>
      <c r="AI174" s="264">
        <f t="array" ref="AI174">MEDIAN(E174:J174)</f>
        <v>14.5</v>
      </c>
      <c r="AJ174" s="260">
        <f t="array" ref="AJ174">MEDIAN(L174:S174)</f>
        <v>13</v>
      </c>
      <c r="AK174" s="260">
        <f t="array" ref="AK174">MEDIAN(T174:U174,X174,AA174,AB174)</f>
        <v>16</v>
      </c>
      <c r="AL174" s="260">
        <f t="array" ref="AL174">MEDIAN(V174,Y174,Z174,AC174:AE174)</f>
        <v>15.5</v>
      </c>
      <c r="AM174" s="260" t="s">
        <v>567</v>
      </c>
      <c r="AN174" s="281" t="s">
        <v>567</v>
      </c>
      <c r="AU174" s="264">
        <v>390.44906792301822</v>
      </c>
      <c r="AV174" s="260">
        <v>233.69347380086583</v>
      </c>
      <c r="AW174" s="260">
        <v>117.80099134026678</v>
      </c>
      <c r="AX174" s="260">
        <v>42.771620541220955</v>
      </c>
      <c r="AY174" s="260">
        <v>8.605361403728379</v>
      </c>
      <c r="AZ174" s="260">
        <v>15.302213927789044</v>
      </c>
      <c r="BA174" s="260">
        <v>62.862178113402955</v>
      </c>
      <c r="BB174" s="276">
        <v>5</v>
      </c>
      <c r="BC174" s="264">
        <v>161.27726200559584</v>
      </c>
      <c r="BD174" s="260">
        <v>170.30984147329949</v>
      </c>
      <c r="BE174" s="260">
        <v>108.89032331706328</v>
      </c>
      <c r="BF174" s="260">
        <v>47.85052650169213</v>
      </c>
      <c r="BG174" s="260">
        <v>11.543235844897032</v>
      </c>
      <c r="BH174" s="260">
        <v>2.6774640830642609</v>
      </c>
      <c r="BI174" s="260">
        <v>4.6897023925149135</v>
      </c>
      <c r="BJ174" s="269">
        <v>6</v>
      </c>
      <c r="BK174" s="264">
        <v>153.00236645435101</v>
      </c>
      <c r="BL174" s="260">
        <v>192.9109062529071</v>
      </c>
      <c r="BM174" s="260">
        <v>96.713016306048686</v>
      </c>
      <c r="BN174" s="260">
        <v>44.156063548118745</v>
      </c>
      <c r="BO174" s="260">
        <v>18.657741590948266</v>
      </c>
      <c r="BP174" s="260">
        <v>1.6445408452248693</v>
      </c>
      <c r="BQ174" s="260">
        <v>3.0936508874874589</v>
      </c>
      <c r="BR174" s="269">
        <v>6</v>
      </c>
      <c r="BS174" s="264">
        <v>145.18184179427573</v>
      </c>
      <c r="BT174" s="260">
        <v>193.12642151247485</v>
      </c>
      <c r="BU174" s="260">
        <v>88.314744780448422</v>
      </c>
      <c r="BV174" s="260">
        <v>46.641541877011058</v>
      </c>
      <c r="BW174" s="260">
        <v>23.253784286233596</v>
      </c>
      <c r="BX174" s="260">
        <v>2.2890460108398925</v>
      </c>
      <c r="BY174" s="260">
        <v>6.812231113850105</v>
      </c>
      <c r="BZ174" s="276">
        <v>6</v>
      </c>
      <c r="CA174" s="175"/>
      <c r="DH174" s="179">
        <v>7.3158433097112852</v>
      </c>
      <c r="DI174" s="179">
        <v>8.2816811023623038E-2</v>
      </c>
      <c r="DQ174" s="153">
        <f t="shared" si="49"/>
        <v>12.25</v>
      </c>
      <c r="EH174" s="153" t="str">
        <f t="shared" si="47"/>
        <v/>
      </c>
      <c r="EI174" s="153" t="str">
        <f t="shared" si="48"/>
        <v/>
      </c>
    </row>
    <row r="175" spans="1:139" ht="18" customHeight="1" thickTop="1" thickBot="1">
      <c r="A175" s="242" t="s">
        <v>170</v>
      </c>
      <c r="B175" s="239" t="s">
        <v>33</v>
      </c>
      <c r="C175" s="240">
        <v>43934</v>
      </c>
      <c r="D175" s="241">
        <v>27</v>
      </c>
      <c r="E175" s="253">
        <v>18</v>
      </c>
      <c r="F175" s="247">
        <v>9</v>
      </c>
      <c r="G175" s="247">
        <v>10</v>
      </c>
      <c r="H175" s="247">
        <v>14</v>
      </c>
      <c r="I175" s="247">
        <v>13</v>
      </c>
      <c r="J175" s="247">
        <v>9</v>
      </c>
      <c r="K175" s="247">
        <v>3</v>
      </c>
      <c r="L175" s="247">
        <v>4</v>
      </c>
      <c r="M175" s="247">
        <v>7</v>
      </c>
      <c r="N175" s="247">
        <v>4</v>
      </c>
      <c r="O175" s="247">
        <v>17</v>
      </c>
      <c r="P175" s="247">
        <v>10</v>
      </c>
      <c r="Q175" s="247">
        <v>10</v>
      </c>
      <c r="R175" s="247">
        <v>9</v>
      </c>
      <c r="S175" s="247">
        <v>13</v>
      </c>
      <c r="T175" s="247">
        <v>9</v>
      </c>
      <c r="U175" s="247">
        <v>7</v>
      </c>
      <c r="V175" s="247">
        <v>5</v>
      </c>
      <c r="W175" s="247">
        <v>5</v>
      </c>
      <c r="X175" s="247">
        <v>10</v>
      </c>
      <c r="Y175" s="247">
        <v>9</v>
      </c>
      <c r="Z175" s="247">
        <v>12</v>
      </c>
      <c r="AA175" s="247">
        <v>6</v>
      </c>
      <c r="AB175" s="247">
        <v>11</v>
      </c>
      <c r="AC175" s="247">
        <v>5</v>
      </c>
      <c r="AD175" s="247">
        <v>7</v>
      </c>
      <c r="AE175" s="276">
        <v>9</v>
      </c>
      <c r="AG175" s="247">
        <f>RANKS_CSV!A172</f>
        <v>2</v>
      </c>
      <c r="AI175" s="264">
        <f t="array" ref="AI175">MEDIAN(E175:J175)</f>
        <v>11.5</v>
      </c>
      <c r="AJ175" s="260">
        <f t="array" ref="AJ175">MEDIAN(L175:S175)</f>
        <v>9.5</v>
      </c>
      <c r="AK175" s="260">
        <f t="array" ref="AK175">MEDIAN(T175:U175,X175,AA175,AB175)</f>
        <v>9</v>
      </c>
      <c r="AL175" s="260">
        <f t="array" ref="AL175">MEDIAN(V175,Y175,Z175,AC175:AE175)</f>
        <v>8</v>
      </c>
      <c r="AM175" s="260" t="s">
        <v>567</v>
      </c>
      <c r="AN175" s="281" t="s">
        <v>567</v>
      </c>
      <c r="AU175" s="264">
        <v>106.9024744418826</v>
      </c>
      <c r="AV175" s="260">
        <v>34.451962701825387</v>
      </c>
      <c r="AW175" s="260">
        <v>2.8645626233214072</v>
      </c>
      <c r="AX175" s="260">
        <v>12.140274206370675</v>
      </c>
      <c r="AY175" s="260">
        <v>62.279097450973197</v>
      </c>
      <c r="AZ175" s="260">
        <v>153.28103235712894</v>
      </c>
      <c r="BA175" s="260">
        <v>285.14607892483798</v>
      </c>
      <c r="BB175" s="276">
        <v>3</v>
      </c>
      <c r="BC175" s="264">
        <v>12.116844934140682</v>
      </c>
      <c r="BD175" s="260">
        <v>9.4254474962129038</v>
      </c>
      <c r="BE175" s="260">
        <v>0.17272697466919931</v>
      </c>
      <c r="BF175" s="260">
        <v>10.855223079098263</v>
      </c>
      <c r="BG175" s="260">
        <v>50.637291122594981</v>
      </c>
      <c r="BH175" s="260">
        <v>109.87201162075769</v>
      </c>
      <c r="BI175" s="260">
        <v>68.634025966707839</v>
      </c>
      <c r="BJ175" s="269">
        <v>3</v>
      </c>
      <c r="BK175" s="264">
        <v>23.8222945443489</v>
      </c>
      <c r="BL175" s="260">
        <v>14.973170175652751</v>
      </c>
      <c r="BM175" s="260">
        <v>1.8671491983822472</v>
      </c>
      <c r="BN175" s="260">
        <v>11.784770706341583</v>
      </c>
      <c r="BO175" s="260">
        <v>40.674489333842864</v>
      </c>
      <c r="BP175" s="260">
        <v>125.56618390610673</v>
      </c>
      <c r="BQ175" s="260">
        <v>70.06793244406046</v>
      </c>
      <c r="BR175" s="269">
        <v>3</v>
      </c>
      <c r="BS175" s="264">
        <v>23.442590741547917</v>
      </c>
      <c r="BT175" s="260">
        <v>15.215994412439859</v>
      </c>
      <c r="BU175" s="260">
        <v>5.4635607404290427</v>
      </c>
      <c r="BV175" s="260">
        <v>11.2946768565669</v>
      </c>
      <c r="BW175" s="260">
        <v>39.890901757271401</v>
      </c>
      <c r="BX175" s="260">
        <v>129.49700707856428</v>
      </c>
      <c r="BY175" s="260">
        <v>64.770301161355135</v>
      </c>
      <c r="BZ175" s="276">
        <v>3</v>
      </c>
      <c r="CA175" s="175"/>
      <c r="DH175" s="179">
        <v>-2.3997061902887142</v>
      </c>
      <c r="DI175" s="179">
        <v>-2.371847188976377</v>
      </c>
      <c r="DQ175" s="153">
        <f t="shared" si="49"/>
        <v>10.25</v>
      </c>
      <c r="EH175" s="153" t="str">
        <f t="shared" si="47"/>
        <v/>
      </c>
      <c r="EI175" s="153" t="str">
        <f t="shared" si="48"/>
        <v/>
      </c>
    </row>
    <row r="176" spans="1:139" ht="18" customHeight="1" thickTop="1" thickBot="1">
      <c r="A176" s="242" t="s">
        <v>171</v>
      </c>
      <c r="B176" s="239" t="s">
        <v>33</v>
      </c>
      <c r="C176" s="240">
        <v>44068</v>
      </c>
      <c r="D176" s="241">
        <v>27</v>
      </c>
      <c r="E176" s="253">
        <v>8</v>
      </c>
      <c r="F176" s="247">
        <v>10</v>
      </c>
      <c r="G176" s="247">
        <v>12</v>
      </c>
      <c r="H176" s="247">
        <v>7</v>
      </c>
      <c r="I176" s="247">
        <v>9</v>
      </c>
      <c r="J176" s="247">
        <v>10</v>
      </c>
      <c r="K176" s="247">
        <v>15</v>
      </c>
      <c r="L176" s="247">
        <v>6</v>
      </c>
      <c r="M176" s="247">
        <v>13</v>
      </c>
      <c r="N176" s="247">
        <v>7</v>
      </c>
      <c r="O176" s="247">
        <v>5</v>
      </c>
      <c r="P176" s="247">
        <v>8</v>
      </c>
      <c r="Q176" s="247">
        <v>9</v>
      </c>
      <c r="R176" s="247">
        <v>11</v>
      </c>
      <c r="S176" s="247">
        <v>7</v>
      </c>
      <c r="T176" s="247">
        <v>2</v>
      </c>
      <c r="U176" s="247">
        <v>8</v>
      </c>
      <c r="V176" s="247">
        <v>7</v>
      </c>
      <c r="W176" s="247">
        <v>4</v>
      </c>
      <c r="X176" s="247">
        <v>8</v>
      </c>
      <c r="Y176" s="247">
        <v>10</v>
      </c>
      <c r="Z176" s="247">
        <v>8</v>
      </c>
      <c r="AA176" s="247">
        <v>2</v>
      </c>
      <c r="AB176" s="247">
        <v>5</v>
      </c>
      <c r="AC176" s="247">
        <v>8</v>
      </c>
      <c r="AD176" s="247">
        <v>3</v>
      </c>
      <c r="AE176" s="276">
        <v>9</v>
      </c>
      <c r="AG176" s="247">
        <f>RANKS_CSV!A173</f>
        <v>1</v>
      </c>
      <c r="AI176" s="264">
        <f t="array" ref="AI176">MEDIAN(E176:J176)</f>
        <v>9.5</v>
      </c>
      <c r="AJ176" s="260">
        <f t="array" ref="AJ176">MEDIAN(L176:S176)</f>
        <v>7.5</v>
      </c>
      <c r="AK176" s="260">
        <f t="array" ref="AK176">MEDIAN(T176:U176,X176,AA176,AB176)</f>
        <v>5</v>
      </c>
      <c r="AL176" s="260">
        <f t="array" ref="AL176">MEDIAN(V176,Y176,Z176,AC176:AE176)</f>
        <v>8</v>
      </c>
      <c r="AM176" s="260" t="s">
        <v>567</v>
      </c>
      <c r="AN176" s="281" t="s">
        <v>567</v>
      </c>
      <c r="AU176" s="264">
        <v>104.56410401538574</v>
      </c>
      <c r="AV176" s="260">
        <v>40.600029990108119</v>
      </c>
      <c r="AW176" s="260">
        <v>17.499067626383731</v>
      </c>
      <c r="AX176" s="260">
        <v>35.261216924212576</v>
      </c>
      <c r="AY176" s="260">
        <v>93.886477883594694</v>
      </c>
      <c r="AZ176" s="260">
        <v>193.37485050453</v>
      </c>
      <c r="BA176" s="260">
        <v>333.72633478701863</v>
      </c>
      <c r="BB176" s="276">
        <v>3</v>
      </c>
      <c r="BC176" s="264">
        <v>0.20810980135744722</v>
      </c>
      <c r="BD176" s="260">
        <v>4.6680170984172058</v>
      </c>
      <c r="BE176" s="260">
        <v>8.3397108758637799</v>
      </c>
      <c r="BF176" s="260">
        <v>28.82000817224295</v>
      </c>
      <c r="BG176" s="260">
        <v>80.857378997774362</v>
      </c>
      <c r="BH176" s="260">
        <v>152.91560071941737</v>
      </c>
      <c r="BI176" s="260">
        <v>105.24837212000827</v>
      </c>
      <c r="BJ176" s="269">
        <v>1</v>
      </c>
      <c r="BK176" s="264">
        <v>5.1483169394165902</v>
      </c>
      <c r="BL176" s="260">
        <v>9.1099524382909376</v>
      </c>
      <c r="BM176" s="260">
        <v>19.520978241535047</v>
      </c>
      <c r="BN176" s="260">
        <v>32.680372861468733</v>
      </c>
      <c r="BO176" s="260">
        <v>65.778450288128383</v>
      </c>
      <c r="BP176" s="260">
        <v>177.23801129362704</v>
      </c>
      <c r="BQ176" s="260">
        <v>115.79611345882361</v>
      </c>
      <c r="BR176" s="269">
        <v>1</v>
      </c>
      <c r="BS176" s="264">
        <v>5.9491037370610043</v>
      </c>
      <c r="BT176" s="260">
        <v>7.3603291033325311</v>
      </c>
      <c r="BU176" s="260">
        <v>29.565323033596801</v>
      </c>
      <c r="BV176" s="260">
        <v>29.827051118312436</v>
      </c>
      <c r="BW176" s="260">
        <v>61.116012662181703</v>
      </c>
      <c r="BX176" s="260">
        <v>180.88239111295255</v>
      </c>
      <c r="BY176" s="260">
        <v>113.48796750667337</v>
      </c>
      <c r="BZ176" s="276">
        <v>1</v>
      </c>
      <c r="CA176" s="175"/>
      <c r="DH176" s="179">
        <v>-4.9193905721784779</v>
      </c>
      <c r="DI176" s="179">
        <v>-0.4694071089238846</v>
      </c>
      <c r="DQ176" s="153">
        <f t="shared" si="49"/>
        <v>6.5</v>
      </c>
      <c r="EH176" s="153" t="str">
        <f t="shared" si="47"/>
        <v/>
      </c>
      <c r="EI176" s="153" t="str">
        <f t="shared" si="48"/>
        <v/>
      </c>
    </row>
    <row r="177" spans="1:139" ht="18" customHeight="1" thickTop="1" thickBot="1">
      <c r="A177" s="242" t="s">
        <v>172</v>
      </c>
      <c r="B177" s="236" t="s">
        <v>33</v>
      </c>
      <c r="C177" s="237">
        <v>44113</v>
      </c>
      <c r="D177" s="238">
        <v>27</v>
      </c>
      <c r="E177" s="253">
        <v>19</v>
      </c>
      <c r="F177" s="247">
        <v>10</v>
      </c>
      <c r="G177" s="247">
        <v>11</v>
      </c>
      <c r="H177" s="247">
        <v>17</v>
      </c>
      <c r="I177" s="247">
        <v>16</v>
      </c>
      <c r="J177" s="247">
        <v>14</v>
      </c>
      <c r="K177" s="247">
        <v>8</v>
      </c>
      <c r="L177" s="247">
        <v>13</v>
      </c>
      <c r="M177" s="247">
        <v>10</v>
      </c>
      <c r="N177" s="247">
        <v>10</v>
      </c>
      <c r="O177" s="247">
        <v>13</v>
      </c>
      <c r="P177" s="247">
        <v>10</v>
      </c>
      <c r="Q177" s="247">
        <v>7</v>
      </c>
      <c r="R177" s="247">
        <v>14</v>
      </c>
      <c r="S177" s="247">
        <v>13</v>
      </c>
      <c r="T177" s="247">
        <v>9</v>
      </c>
      <c r="U177" s="247">
        <v>9</v>
      </c>
      <c r="V177" s="247">
        <v>10</v>
      </c>
      <c r="W177" s="247">
        <v>4</v>
      </c>
      <c r="X177" s="247">
        <v>7</v>
      </c>
      <c r="Y177" s="247">
        <v>12</v>
      </c>
      <c r="Z177" s="247">
        <v>11</v>
      </c>
      <c r="AA177" s="247">
        <v>10</v>
      </c>
      <c r="AB177" s="247">
        <v>9</v>
      </c>
      <c r="AC177" s="247">
        <v>9</v>
      </c>
      <c r="AD177" s="247">
        <v>12</v>
      </c>
      <c r="AE177" s="276">
        <v>14</v>
      </c>
      <c r="AG177" s="247">
        <f>RANKS_CSV!A174</f>
        <v>5</v>
      </c>
      <c r="AI177" s="264">
        <f t="array" ref="AI177">MEDIAN(E177:J177)</f>
        <v>15</v>
      </c>
      <c r="AJ177" s="260">
        <f t="array" ref="AJ177">MEDIAN(L177:S177)</f>
        <v>11.5</v>
      </c>
      <c r="AK177" s="260">
        <f t="array" ref="AK177">MEDIAN(T177:U177,X177,AA177,AB177)</f>
        <v>9</v>
      </c>
      <c r="AL177" s="260">
        <f t="array" ref="AL177">MEDIAN(V177,Y177,Z177,AC177:AE177)</f>
        <v>11.5</v>
      </c>
      <c r="AM177" s="260" t="s">
        <v>567</v>
      </c>
      <c r="AN177" s="281" t="s">
        <v>567</v>
      </c>
      <c r="AU177" s="264">
        <v>225.24669697486596</v>
      </c>
      <c r="AV177" s="260">
        <v>110.386663496026</v>
      </c>
      <c r="AW177" s="260">
        <v>36.38974167873932</v>
      </c>
      <c r="AX177" s="260">
        <v>3.2559315230058701</v>
      </c>
      <c r="AY177" s="260">
        <v>10.985233028825673</v>
      </c>
      <c r="AZ177" s="260">
        <v>59.577646196198721</v>
      </c>
      <c r="BA177" s="260">
        <v>149.033171025125</v>
      </c>
      <c r="BB177" s="276">
        <v>4</v>
      </c>
      <c r="BC177" s="264">
        <v>66.747109034651089</v>
      </c>
      <c r="BD177" s="260">
        <v>68.550761449111874</v>
      </c>
      <c r="BE177" s="260">
        <v>31.76378983551664</v>
      </c>
      <c r="BF177" s="260">
        <v>5.9324874108770773</v>
      </c>
      <c r="BG177" s="260">
        <v>6.6641819172526873</v>
      </c>
      <c r="BH177" s="260">
        <v>30.636261187273863</v>
      </c>
      <c r="BI177" s="260">
        <v>11.504656566915807</v>
      </c>
      <c r="BJ177" s="269">
        <v>4</v>
      </c>
      <c r="BK177" s="264">
        <v>69.879085729803336</v>
      </c>
      <c r="BL177" s="260">
        <v>82.574293980199073</v>
      </c>
      <c r="BM177" s="260">
        <v>25.117963699946571</v>
      </c>
      <c r="BN177" s="260">
        <v>4.120872286554861</v>
      </c>
      <c r="BO177" s="260">
        <v>5.8640145177106628</v>
      </c>
      <c r="BP177" s="260">
        <v>36.746743430514428</v>
      </c>
      <c r="BQ177" s="260">
        <v>9.9313064769761947</v>
      </c>
      <c r="BR177" s="269">
        <v>4</v>
      </c>
      <c r="BS177" s="264">
        <v>65.683648208951865</v>
      </c>
      <c r="BT177" s="260">
        <v>83.1392888723027</v>
      </c>
      <c r="BU177" s="260">
        <v>21.798187066198455</v>
      </c>
      <c r="BV177" s="260">
        <v>5.4750756834806582</v>
      </c>
      <c r="BW177" s="260">
        <v>8.3485063858786024</v>
      </c>
      <c r="BX177" s="260">
        <v>39.128310386438081</v>
      </c>
      <c r="BY177" s="260">
        <v>8.5131563050774748</v>
      </c>
      <c r="BZ177" s="276">
        <v>4</v>
      </c>
      <c r="CA177" s="175"/>
      <c r="DH177" s="179">
        <v>2.7472393687664041</v>
      </c>
      <c r="DI177" s="179">
        <v>-1.4989253989501314</v>
      </c>
      <c r="DQ177" s="153">
        <f t="shared" si="49"/>
        <v>12</v>
      </c>
      <c r="EH177" s="153" t="str">
        <f t="shared" si="47"/>
        <v/>
      </c>
      <c r="EI177" s="153" t="str">
        <f t="shared" si="48"/>
        <v/>
      </c>
    </row>
    <row r="178" spans="1:139" ht="18" customHeight="1" thickTop="1" thickBot="1">
      <c r="A178" s="242" t="s">
        <v>173</v>
      </c>
      <c r="B178" s="239" t="s">
        <v>33</v>
      </c>
      <c r="C178" s="240">
        <v>44091</v>
      </c>
      <c r="D178" s="241">
        <v>27</v>
      </c>
      <c r="E178" s="253">
        <v>7</v>
      </c>
      <c r="F178" s="247">
        <v>4</v>
      </c>
      <c r="G178" s="247">
        <v>10</v>
      </c>
      <c r="H178" s="247">
        <v>7</v>
      </c>
      <c r="I178" s="247">
        <v>13</v>
      </c>
      <c r="J178" s="247">
        <v>5</v>
      </c>
      <c r="K178" s="247">
        <v>5</v>
      </c>
      <c r="L178" s="247">
        <v>5</v>
      </c>
      <c r="M178" s="247">
        <v>7</v>
      </c>
      <c r="N178" s="247">
        <v>1</v>
      </c>
      <c r="O178" s="247">
        <v>9</v>
      </c>
      <c r="P178" s="247">
        <v>9</v>
      </c>
      <c r="Q178" s="247">
        <v>4</v>
      </c>
      <c r="R178" s="247">
        <v>7</v>
      </c>
      <c r="S178" s="247">
        <v>4</v>
      </c>
      <c r="T178" s="247">
        <v>10</v>
      </c>
      <c r="U178" s="247">
        <v>5</v>
      </c>
      <c r="V178" s="247">
        <v>1</v>
      </c>
      <c r="W178" s="247">
        <v>1</v>
      </c>
      <c r="X178" s="247">
        <v>9</v>
      </c>
      <c r="Y178" s="247">
        <v>3</v>
      </c>
      <c r="Z178" s="247">
        <v>5</v>
      </c>
      <c r="AA178" s="247">
        <v>10</v>
      </c>
      <c r="AB178" s="247">
        <v>9</v>
      </c>
      <c r="AC178" s="247">
        <v>2</v>
      </c>
      <c r="AD178" s="247">
        <v>5</v>
      </c>
      <c r="AE178" s="276">
        <v>3</v>
      </c>
      <c r="AG178" s="247">
        <f>RANKS_CSV!A175</f>
        <v>2</v>
      </c>
      <c r="AI178" s="264">
        <f t="array" ref="AI178">MEDIAN(E178:J178)</f>
        <v>7</v>
      </c>
      <c r="AJ178" s="260">
        <f t="array" ref="AJ178">MEDIAN(L178:S178)</f>
        <v>6</v>
      </c>
      <c r="AK178" s="260">
        <f t="array" ref="AK178">MEDIAN(T178:U178,X178,AA178,AB178)</f>
        <v>9</v>
      </c>
      <c r="AL178" s="260">
        <f t="array" ref="AL178">MEDIAN(V178,Y178,Z178,AC178:AE178)</f>
        <v>3</v>
      </c>
      <c r="AM178" s="260" t="s">
        <v>567</v>
      </c>
      <c r="AN178" s="281" t="s">
        <v>567</v>
      </c>
      <c r="AU178" s="264">
        <v>45.011441065679705</v>
      </c>
      <c r="AV178" s="260">
        <v>27.076506850017122</v>
      </c>
      <c r="AW178" s="260">
        <v>50.004684295907786</v>
      </c>
      <c r="AX178" s="260">
        <v>113.7959734033517</v>
      </c>
      <c r="AY178" s="260">
        <v>218.45037417234886</v>
      </c>
      <c r="AZ178" s="260">
        <v>363.96788660289923</v>
      </c>
      <c r="BA178" s="260">
        <v>550.3485106950028</v>
      </c>
      <c r="BB178" s="276">
        <v>2</v>
      </c>
      <c r="BC178" s="264">
        <v>22.577247586792378</v>
      </c>
      <c r="BD178" s="260">
        <v>17.55236008391666</v>
      </c>
      <c r="BE178" s="260">
        <v>46.866208738590792</v>
      </c>
      <c r="BF178" s="260">
        <v>105.55147414549529</v>
      </c>
      <c r="BG178" s="260">
        <v>197.431278870662</v>
      </c>
      <c r="BH178" s="260">
        <v>304.4621931215309</v>
      </c>
      <c r="BI178" s="260">
        <v>233.94928660660929</v>
      </c>
      <c r="BJ178" s="269">
        <v>2</v>
      </c>
      <c r="BK178" s="264">
        <v>41.674811644322659</v>
      </c>
      <c r="BL178" s="260">
        <v>12.457365240609715</v>
      </c>
      <c r="BM178" s="260">
        <v>62.626705668398138</v>
      </c>
      <c r="BN178" s="260">
        <v>111.02397873991929</v>
      </c>
      <c r="BO178" s="260">
        <v>174.28577594869918</v>
      </c>
      <c r="BP178" s="260">
        <v>335.34699378287604</v>
      </c>
      <c r="BQ178" s="260">
        <v>242.8909509801457</v>
      </c>
      <c r="BR178" s="269">
        <v>2</v>
      </c>
      <c r="BS178" s="264">
        <v>46.378460617195387</v>
      </c>
      <c r="BT178" s="260">
        <v>11.461127593395101</v>
      </c>
      <c r="BU178" s="260">
        <v>77.280291694550144</v>
      </c>
      <c r="BV178" s="260">
        <v>107.30987438482494</v>
      </c>
      <c r="BW178" s="260">
        <v>167.92138217324339</v>
      </c>
      <c r="BX178" s="260">
        <v>341.01410995284607</v>
      </c>
      <c r="BY178" s="260">
        <v>234.21769086391063</v>
      </c>
      <c r="BZ178" s="276">
        <v>2</v>
      </c>
      <c r="CA178" s="175"/>
      <c r="DH178" s="179">
        <v>-9.6532968674540687</v>
      </c>
      <c r="DI178" s="179">
        <v>-2.605212059055118</v>
      </c>
      <c r="DQ178" s="153">
        <f t="shared" si="49"/>
        <v>5.5</v>
      </c>
      <c r="EH178" s="153" t="str">
        <f t="shared" si="47"/>
        <v/>
      </c>
      <c r="EI178" s="153" t="str">
        <f t="shared" si="48"/>
        <v/>
      </c>
    </row>
    <row r="179" spans="1:139" ht="18" customHeight="1" thickTop="1" thickBot="1">
      <c r="A179" s="242" t="s">
        <v>174</v>
      </c>
      <c r="B179" s="236" t="s">
        <v>33</v>
      </c>
      <c r="C179" s="237">
        <v>44064</v>
      </c>
      <c r="D179" s="238">
        <v>27</v>
      </c>
      <c r="E179" s="253">
        <v>13</v>
      </c>
      <c r="F179" s="247">
        <v>5</v>
      </c>
      <c r="G179" s="247">
        <v>8</v>
      </c>
      <c r="H179" s="247">
        <v>13</v>
      </c>
      <c r="I179" s="247">
        <v>15</v>
      </c>
      <c r="J179" s="247">
        <v>7</v>
      </c>
      <c r="K179" s="247">
        <v>3</v>
      </c>
      <c r="L179" s="247">
        <v>12</v>
      </c>
      <c r="M179" s="247">
        <v>11</v>
      </c>
      <c r="N179" s="247">
        <v>10</v>
      </c>
      <c r="O179" s="247">
        <v>13</v>
      </c>
      <c r="P179" s="247">
        <v>14</v>
      </c>
      <c r="Q179" s="247">
        <v>10</v>
      </c>
      <c r="R179" s="247">
        <v>15</v>
      </c>
      <c r="S179" s="247">
        <v>10</v>
      </c>
      <c r="T179" s="247">
        <v>5</v>
      </c>
      <c r="U179" s="247">
        <v>15</v>
      </c>
      <c r="V179" s="247">
        <v>13</v>
      </c>
      <c r="W179" s="247">
        <v>6</v>
      </c>
      <c r="X179" s="247">
        <v>6</v>
      </c>
      <c r="Y179" s="247">
        <v>16</v>
      </c>
      <c r="Z179" s="247">
        <v>10</v>
      </c>
      <c r="AA179" s="247">
        <v>5</v>
      </c>
      <c r="AB179" s="247">
        <v>10</v>
      </c>
      <c r="AC179" s="247">
        <v>15</v>
      </c>
      <c r="AD179" s="247">
        <v>12</v>
      </c>
      <c r="AE179" s="276">
        <v>14</v>
      </c>
      <c r="AG179" s="247">
        <f>RANKS_CSV!A176</f>
        <v>6</v>
      </c>
      <c r="AI179" s="264">
        <f t="array" ref="AI179">MEDIAN(E179:J179)</f>
        <v>10.5</v>
      </c>
      <c r="AJ179" s="260">
        <f t="array" ref="AJ179">MEDIAN(L179:S179)</f>
        <v>11.5</v>
      </c>
      <c r="AK179" s="260">
        <f t="array" ref="AK179">MEDIAN(T179:U179,X179,AA179,AB179)</f>
        <v>6</v>
      </c>
      <c r="AL179" s="260">
        <f t="array" ref="AL179">MEDIAN(V179,Y179,Z179,AC179:AE179)</f>
        <v>13.5</v>
      </c>
      <c r="AM179" s="260" t="s">
        <v>567</v>
      </c>
      <c r="AN179" s="281" t="s">
        <v>567</v>
      </c>
      <c r="AU179" s="264">
        <v>328.33736398984837</v>
      </c>
      <c r="AV179" s="260">
        <v>188.02200280337681</v>
      </c>
      <c r="AW179" s="260">
        <v>88.569753278458478</v>
      </c>
      <c r="AX179" s="260">
        <v>29.980615415093382</v>
      </c>
      <c r="AY179" s="260">
        <v>12.254589213281536</v>
      </c>
      <c r="AZ179" s="260">
        <v>35.391674673022933</v>
      </c>
      <c r="BA179" s="260">
        <v>99.391871794317581</v>
      </c>
      <c r="BB179" s="276">
        <v>5</v>
      </c>
      <c r="BC179" s="264">
        <v>79.249946686337012</v>
      </c>
      <c r="BD179" s="260">
        <v>102.63245338690803</v>
      </c>
      <c r="BE179" s="260">
        <v>66.707531578299566</v>
      </c>
      <c r="BF179" s="260">
        <v>24.801914507310784</v>
      </c>
      <c r="BG179" s="260">
        <v>12.509735458680186</v>
      </c>
      <c r="BH179" s="260">
        <v>28.841539012532358</v>
      </c>
      <c r="BI179" s="260">
        <v>18.275212982512688</v>
      </c>
      <c r="BJ179" s="269">
        <v>5</v>
      </c>
      <c r="BK179" s="264">
        <v>57.346513588790188</v>
      </c>
      <c r="BL179" s="260">
        <v>123.12772546099485</v>
      </c>
      <c r="BM179" s="260">
        <v>73.39029199087382</v>
      </c>
      <c r="BN179" s="260">
        <v>26.931954084855739</v>
      </c>
      <c r="BO179" s="260">
        <v>9.5107913378498754</v>
      </c>
      <c r="BP179" s="260">
        <v>44.937109438061682</v>
      </c>
      <c r="BQ179" s="260">
        <v>34.859400179241327</v>
      </c>
      <c r="BR179" s="269">
        <v>5</v>
      </c>
      <c r="BS179" s="264">
        <v>51.838573181112302</v>
      </c>
      <c r="BT179" s="260">
        <v>119.36458017814319</v>
      </c>
      <c r="BU179" s="260">
        <v>77.795275382602</v>
      </c>
      <c r="BV179" s="260">
        <v>24.716403510460111</v>
      </c>
      <c r="BW179" s="260">
        <v>6.3938397004230039</v>
      </c>
      <c r="BX179" s="260">
        <v>44.989947005353436</v>
      </c>
      <c r="BY179" s="260">
        <v>44.601401159081533</v>
      </c>
      <c r="BZ179" s="276">
        <v>5</v>
      </c>
      <c r="CA179" s="175"/>
      <c r="DH179" s="179">
        <v>2.3428085144356956</v>
      </c>
      <c r="DI179" s="179">
        <v>3.8963028608923884</v>
      </c>
      <c r="DQ179" s="153">
        <f t="shared" si="49"/>
        <v>12.25</v>
      </c>
      <c r="EH179" s="153" t="str">
        <f t="shared" si="47"/>
        <v/>
      </c>
      <c r="EI179" s="153" t="str">
        <f t="shared" si="48"/>
        <v/>
      </c>
    </row>
    <row r="180" spans="1:139" ht="18" customHeight="1" thickTop="1" thickBot="1">
      <c r="A180" s="242" t="s">
        <v>175</v>
      </c>
      <c r="B180" s="236" t="s">
        <v>33</v>
      </c>
      <c r="C180" s="237">
        <v>44087</v>
      </c>
      <c r="D180" s="238">
        <v>27</v>
      </c>
      <c r="E180" s="253">
        <v>14</v>
      </c>
      <c r="F180" s="247">
        <v>8</v>
      </c>
      <c r="G180" s="247">
        <v>8</v>
      </c>
      <c r="H180" s="247">
        <v>20</v>
      </c>
      <c r="I180" s="247">
        <v>14</v>
      </c>
      <c r="J180" s="247">
        <v>8</v>
      </c>
      <c r="K180" s="247">
        <v>2</v>
      </c>
      <c r="L180" s="247">
        <v>14</v>
      </c>
      <c r="M180" s="247">
        <v>8</v>
      </c>
      <c r="N180" s="247">
        <v>11</v>
      </c>
      <c r="O180" s="247">
        <v>8</v>
      </c>
      <c r="P180" s="247">
        <v>13</v>
      </c>
      <c r="Q180" s="247">
        <v>14</v>
      </c>
      <c r="R180" s="247">
        <v>15</v>
      </c>
      <c r="S180" s="247">
        <v>15</v>
      </c>
      <c r="T180" s="247">
        <v>4</v>
      </c>
      <c r="U180" s="247">
        <v>11</v>
      </c>
      <c r="V180" s="247">
        <v>9</v>
      </c>
      <c r="W180" s="247">
        <v>6</v>
      </c>
      <c r="X180" s="247">
        <v>4</v>
      </c>
      <c r="Y180" s="247">
        <v>12</v>
      </c>
      <c r="Z180" s="247">
        <v>9</v>
      </c>
      <c r="AA180" s="247">
        <v>4</v>
      </c>
      <c r="AB180" s="247">
        <v>3</v>
      </c>
      <c r="AC180" s="247">
        <v>12</v>
      </c>
      <c r="AD180" s="247">
        <v>8</v>
      </c>
      <c r="AE180" s="276">
        <v>10</v>
      </c>
      <c r="AG180" s="247">
        <f>RANKS_CSV!A177</f>
        <v>6</v>
      </c>
      <c r="AI180" s="264">
        <f t="array" ref="AI180">MEDIAN(E180:J180)</f>
        <v>11</v>
      </c>
      <c r="AJ180" s="260">
        <f t="array" ref="AJ180">MEDIAN(L180:S180)</f>
        <v>13.5</v>
      </c>
      <c r="AK180" s="260">
        <f t="array" ref="AK180">MEDIAN(T180:U180,X180,AA180,AB180)</f>
        <v>4</v>
      </c>
      <c r="AL180" s="260">
        <f t="array" ref="AL180">MEDIAN(V180,Y180,Z180,AC180:AE180)</f>
        <v>9.5</v>
      </c>
      <c r="AM180" s="260" t="s">
        <v>567</v>
      </c>
      <c r="AN180" s="281" t="s">
        <v>567</v>
      </c>
      <c r="AU180" s="264">
        <v>260.38101958433123</v>
      </c>
      <c r="AV180" s="260">
        <v>141.02002217756413</v>
      </c>
      <c r="AW180" s="260">
        <v>62.522136432350258</v>
      </c>
      <c r="AX180" s="260">
        <v>24.887362348689624</v>
      </c>
      <c r="AY180" s="260">
        <v>28.115699926582234</v>
      </c>
      <c r="AZ180" s="260">
        <v>72.207149166028074</v>
      </c>
      <c r="BA180" s="260">
        <v>157.16171006702717</v>
      </c>
      <c r="BB180" s="276">
        <v>4</v>
      </c>
      <c r="BC180" s="264">
        <v>42.844078198973889</v>
      </c>
      <c r="BD180" s="260">
        <v>63.980466113168418</v>
      </c>
      <c r="BE180" s="260">
        <v>41.636952560516434</v>
      </c>
      <c r="BF180" s="260">
        <v>17.76487048057901</v>
      </c>
      <c r="BG180" s="260">
        <v>24.753449860331418</v>
      </c>
      <c r="BH180" s="260">
        <v>58.490369350909447</v>
      </c>
      <c r="BI180" s="260">
        <v>37.007636061039115</v>
      </c>
      <c r="BJ180" s="269">
        <v>4</v>
      </c>
      <c r="BK180" s="264">
        <v>25.203237927060982</v>
      </c>
      <c r="BL180" s="260">
        <v>80.286033894873199</v>
      </c>
      <c r="BM180" s="260">
        <v>52.41618734475626</v>
      </c>
      <c r="BN180" s="260">
        <v>21.241869589204171</v>
      </c>
      <c r="BO180" s="260">
        <v>17.237535208349026</v>
      </c>
      <c r="BP180" s="260">
        <v>79.300250666228365</v>
      </c>
      <c r="BQ180" s="260">
        <v>55.051122037806167</v>
      </c>
      <c r="BR180" s="269">
        <v>5</v>
      </c>
      <c r="BS180" s="264">
        <v>21.57933363713321</v>
      </c>
      <c r="BT180" s="260">
        <v>76.369724435614032</v>
      </c>
      <c r="BU180" s="260">
        <v>60.222620613115097</v>
      </c>
      <c r="BV180" s="260">
        <v>18.121285228871688</v>
      </c>
      <c r="BW180" s="260">
        <v>12.51590724700095</v>
      </c>
      <c r="BX180" s="260">
        <v>80.120431214212232</v>
      </c>
      <c r="BY180" s="260">
        <v>62.864531486406648</v>
      </c>
      <c r="BZ180" s="276">
        <v>5</v>
      </c>
      <c r="CA180" s="175"/>
      <c r="DH180" s="179">
        <v>-0.19562448556430451</v>
      </c>
      <c r="DI180" s="179">
        <v>3.4585113608923881</v>
      </c>
      <c r="DQ180" s="153">
        <f t="shared" si="49"/>
        <v>11</v>
      </c>
      <c r="EH180" s="153" t="str">
        <f t="shared" si="47"/>
        <v/>
      </c>
      <c r="EI180" s="153" t="str">
        <f t="shared" si="48"/>
        <v/>
      </c>
    </row>
    <row r="181" spans="1:139" ht="18" customHeight="1" thickTop="1" thickBot="1">
      <c r="A181" s="242" t="s">
        <v>176</v>
      </c>
      <c r="B181" s="239" t="s">
        <v>29</v>
      </c>
      <c r="C181" s="240">
        <v>43908</v>
      </c>
      <c r="D181" s="241">
        <v>27</v>
      </c>
      <c r="E181" s="253">
        <v>19</v>
      </c>
      <c r="F181" s="247">
        <v>6</v>
      </c>
      <c r="G181" s="247">
        <v>9</v>
      </c>
      <c r="H181" s="247">
        <v>15</v>
      </c>
      <c r="I181" s="247">
        <v>15</v>
      </c>
      <c r="J181" s="247">
        <v>8</v>
      </c>
      <c r="K181" s="247">
        <v>1</v>
      </c>
      <c r="L181" s="247">
        <v>11</v>
      </c>
      <c r="M181" s="247">
        <v>18</v>
      </c>
      <c r="N181" s="247">
        <v>11</v>
      </c>
      <c r="O181" s="247">
        <v>5</v>
      </c>
      <c r="P181" s="247">
        <v>1</v>
      </c>
      <c r="Q181" s="247">
        <v>13</v>
      </c>
      <c r="R181" s="247">
        <v>7</v>
      </c>
      <c r="S181" s="247">
        <v>12</v>
      </c>
      <c r="T181" s="247">
        <v>5</v>
      </c>
      <c r="U181" s="247">
        <v>13</v>
      </c>
      <c r="V181" s="247">
        <v>10</v>
      </c>
      <c r="W181" s="247">
        <v>4</v>
      </c>
      <c r="X181" s="247">
        <v>6</v>
      </c>
      <c r="Y181" s="247">
        <v>12</v>
      </c>
      <c r="Z181" s="247">
        <v>11</v>
      </c>
      <c r="AA181" s="247">
        <v>6</v>
      </c>
      <c r="AB181" s="247">
        <v>6</v>
      </c>
      <c r="AC181" s="247">
        <v>8</v>
      </c>
      <c r="AD181" s="247">
        <v>10</v>
      </c>
      <c r="AE181" s="276">
        <v>7</v>
      </c>
      <c r="AG181" s="247">
        <f>RANKS_CSV!A178</f>
        <v>6</v>
      </c>
      <c r="AI181" s="264">
        <f t="array" ref="AI181">MEDIAN(E181:J181)</f>
        <v>12</v>
      </c>
      <c r="AJ181" s="260">
        <f t="array" ref="AJ181">MEDIAN(L181:S181)</f>
        <v>11</v>
      </c>
      <c r="AK181" s="260">
        <f t="array" ref="AK181">MEDIAN(T181:U181,X181,AA181,AB181)</f>
        <v>6</v>
      </c>
      <c r="AL181" s="260">
        <f t="array" ref="AL181">MEDIAN(V181,Y181,Z181,AC181:AE181)</f>
        <v>10</v>
      </c>
      <c r="AM181" s="260" t="s">
        <v>567</v>
      </c>
      <c r="AN181" s="281" t="s">
        <v>567</v>
      </c>
      <c r="AU181" s="264">
        <v>167.46928498978542</v>
      </c>
      <c r="AV181" s="260">
        <v>73.596373120320806</v>
      </c>
      <c r="AW181" s="260">
        <v>20.586572912409462</v>
      </c>
      <c r="AX181" s="260">
        <v>8.4398843660513503</v>
      </c>
      <c r="AY181" s="260">
        <v>37.156307481246486</v>
      </c>
      <c r="AZ181" s="260">
        <v>106.73584225799488</v>
      </c>
      <c r="BA181" s="260">
        <v>217.17848869629651</v>
      </c>
      <c r="BB181" s="276">
        <v>4</v>
      </c>
      <c r="BC181" s="264">
        <v>16.439339896370402</v>
      </c>
      <c r="BD181" s="260">
        <v>24.697091054294894</v>
      </c>
      <c r="BE181" s="260">
        <v>9.5287190414361866</v>
      </c>
      <c r="BF181" s="260">
        <v>4.45231737309172</v>
      </c>
      <c r="BG181" s="260">
        <v>29.296142867528218</v>
      </c>
      <c r="BH181" s="260">
        <v>76.93548133019759</v>
      </c>
      <c r="BI181" s="260">
        <v>44.702142230063906</v>
      </c>
      <c r="BJ181" s="269">
        <v>4</v>
      </c>
      <c r="BK181" s="264">
        <v>14.671907429523488</v>
      </c>
      <c r="BL181" s="260">
        <v>35.162523006925149</v>
      </c>
      <c r="BM181" s="260">
        <v>15.437720988074391</v>
      </c>
      <c r="BN181" s="260">
        <v>6.565267004340285</v>
      </c>
      <c r="BO181" s="260">
        <v>20.423096669124476</v>
      </c>
      <c r="BP181" s="260">
        <v>95.022351556586784</v>
      </c>
      <c r="BQ181" s="260">
        <v>53.792777546666976</v>
      </c>
      <c r="BR181" s="269">
        <v>4</v>
      </c>
      <c r="BS181" s="264">
        <v>12.81420154428854</v>
      </c>
      <c r="BT181" s="260">
        <v>33.489772787197673</v>
      </c>
      <c r="BU181" s="260">
        <v>20.999363780683062</v>
      </c>
      <c r="BV181" s="260">
        <v>4.8571196793679094</v>
      </c>
      <c r="BW181" s="260">
        <v>17.813974975285657</v>
      </c>
      <c r="BX181" s="260">
        <v>97.527626898576642</v>
      </c>
      <c r="BY181" s="260">
        <v>54.514229846087183</v>
      </c>
      <c r="BZ181" s="276">
        <v>4</v>
      </c>
      <c r="CA181" s="175"/>
      <c r="DH181" s="179">
        <v>-1.4057279855643046</v>
      </c>
      <c r="DI181" s="179">
        <v>0.30817436089238814</v>
      </c>
      <c r="DQ181" s="153">
        <f t="shared" si="49"/>
        <v>9.25</v>
      </c>
      <c r="EH181" s="153" t="str">
        <f t="shared" si="47"/>
        <v/>
      </c>
      <c r="EI181" s="153" t="str">
        <f t="shared" si="48"/>
        <v/>
      </c>
    </row>
    <row r="182" spans="1:139" ht="18" customHeight="1" thickTop="1" thickBot="1">
      <c r="A182" s="242" t="s">
        <v>177</v>
      </c>
      <c r="B182" s="236" t="s">
        <v>29</v>
      </c>
      <c r="C182" s="237">
        <v>43804</v>
      </c>
      <c r="D182" s="238">
        <v>27</v>
      </c>
      <c r="E182" s="253">
        <v>10</v>
      </c>
      <c r="F182" s="247">
        <v>6</v>
      </c>
      <c r="G182" s="247">
        <v>9</v>
      </c>
      <c r="H182" s="247">
        <v>8</v>
      </c>
      <c r="I182" s="247">
        <v>12</v>
      </c>
      <c r="J182" s="247">
        <v>12</v>
      </c>
      <c r="K182" s="247">
        <v>3</v>
      </c>
      <c r="L182" s="247">
        <v>12</v>
      </c>
      <c r="M182" s="247">
        <v>20</v>
      </c>
      <c r="N182" s="247">
        <v>13</v>
      </c>
      <c r="O182" s="247">
        <v>20</v>
      </c>
      <c r="P182" s="247">
        <v>9</v>
      </c>
      <c r="Q182" s="247">
        <v>11</v>
      </c>
      <c r="R182" s="247">
        <v>19</v>
      </c>
      <c r="S182" s="247">
        <v>20</v>
      </c>
      <c r="T182" s="247">
        <v>5</v>
      </c>
      <c r="U182" s="247">
        <v>13</v>
      </c>
      <c r="V182" s="247">
        <v>6</v>
      </c>
      <c r="W182" s="247">
        <v>3</v>
      </c>
      <c r="X182" s="247">
        <v>8</v>
      </c>
      <c r="Y182" s="247">
        <v>6</v>
      </c>
      <c r="Z182" s="247">
        <v>6</v>
      </c>
      <c r="AA182" s="247">
        <v>3</v>
      </c>
      <c r="AB182" s="247">
        <v>3</v>
      </c>
      <c r="AC182" s="247">
        <v>6</v>
      </c>
      <c r="AD182" s="247">
        <v>3</v>
      </c>
      <c r="AE182" s="276">
        <v>11</v>
      </c>
      <c r="AG182" s="247">
        <f>RANKS_CSV!A179</f>
        <v>1</v>
      </c>
      <c r="AI182" s="264">
        <f t="array" ref="AI182">MEDIAN(E182:J182)</f>
        <v>9.5</v>
      </c>
      <c r="AJ182" s="260">
        <f t="array" ref="AJ182">MEDIAN(L182:S182)</f>
        <v>16</v>
      </c>
      <c r="AK182" s="260">
        <f t="array" ref="AK182">MEDIAN(T182:U182,X182,AA182,AB182)</f>
        <v>5</v>
      </c>
      <c r="AL182" s="260">
        <f t="array" ref="AL182">MEDIAN(V182,Y182,Z182,AC182:AE182)</f>
        <v>6</v>
      </c>
      <c r="AM182" s="260" t="s">
        <v>567</v>
      </c>
      <c r="AN182" s="281" t="s">
        <v>567</v>
      </c>
      <c r="AU182" s="264">
        <v>161.67113852075479</v>
      </c>
      <c r="AV182" s="260">
        <v>77.805710689406723</v>
      </c>
      <c r="AW182" s="260">
        <v>34.803394519611906</v>
      </c>
      <c r="AX182" s="260">
        <v>32.664190011370337</v>
      </c>
      <c r="AY182" s="260">
        <v>71.388097164681994</v>
      </c>
      <c r="AZ182" s="260">
        <v>150.9751159795469</v>
      </c>
      <c r="BA182" s="260">
        <v>271.42524645596507</v>
      </c>
      <c r="BB182" s="276">
        <v>4</v>
      </c>
      <c r="BC182" s="264">
        <v>7.794509782386398</v>
      </c>
      <c r="BD182" s="260">
        <v>21.441370859082795</v>
      </c>
      <c r="BE182" s="260">
        <v>18.71048027611905</v>
      </c>
      <c r="BF182" s="260">
        <v>24.246085573730827</v>
      </c>
      <c r="BG182" s="260">
        <v>61.862636476632275</v>
      </c>
      <c r="BH182" s="260">
        <v>122.44333176184861</v>
      </c>
      <c r="BI182" s="260">
        <v>83.386722601482333</v>
      </c>
      <c r="BJ182" s="269">
        <v>1</v>
      </c>
      <c r="BK182" s="264">
        <v>1.2558262393470965</v>
      </c>
      <c r="BL182" s="260">
        <v>30.379641898067288</v>
      </c>
      <c r="BM182" s="260">
        <v>32.850791874645331</v>
      </c>
      <c r="BN182" s="260">
        <v>28.914424728699011</v>
      </c>
      <c r="BO182" s="260">
        <v>48.197619412053839</v>
      </c>
      <c r="BP182" s="260">
        <v>148.16772422511536</v>
      </c>
      <c r="BQ182" s="260">
        <v>100.00634599850537</v>
      </c>
      <c r="BR182" s="269">
        <v>1</v>
      </c>
      <c r="BS182" s="264">
        <v>0.63255317475406292</v>
      </c>
      <c r="BT182" s="260">
        <v>27.086286102994421</v>
      </c>
      <c r="BU182" s="260">
        <v>44.10140608319599</v>
      </c>
      <c r="BV182" s="260">
        <v>25.17346236618986</v>
      </c>
      <c r="BW182" s="260">
        <v>42.233734636320257</v>
      </c>
      <c r="BX182" s="260">
        <v>150.56073309617048</v>
      </c>
      <c r="BY182" s="260">
        <v>102.82927918758953</v>
      </c>
      <c r="BZ182" s="276">
        <v>1</v>
      </c>
      <c r="CA182" s="175"/>
      <c r="DH182" s="179">
        <v>-3.813761162729659</v>
      </c>
      <c r="DI182" s="179">
        <v>1.7662519908136489</v>
      </c>
      <c r="DQ182" s="153">
        <f t="shared" si="49"/>
        <v>6.5</v>
      </c>
      <c r="EH182" s="153" t="str">
        <f t="shared" si="47"/>
        <v/>
      </c>
      <c r="EI182" s="153" t="str">
        <f t="shared" si="48"/>
        <v/>
      </c>
    </row>
    <row r="183" spans="1:139" ht="18" customHeight="1" thickTop="1" thickBot="1">
      <c r="A183" s="242" t="s">
        <v>178</v>
      </c>
      <c r="B183" s="236" t="s">
        <v>29</v>
      </c>
      <c r="C183" s="237">
        <v>43822</v>
      </c>
      <c r="D183" s="238">
        <v>27</v>
      </c>
      <c r="E183" s="253">
        <v>17</v>
      </c>
      <c r="F183" s="247">
        <v>8</v>
      </c>
      <c r="G183" s="247">
        <v>14</v>
      </c>
      <c r="H183" s="247">
        <v>17</v>
      </c>
      <c r="I183" s="247">
        <v>16</v>
      </c>
      <c r="J183" s="247">
        <v>10</v>
      </c>
      <c r="K183" s="247">
        <v>1</v>
      </c>
      <c r="L183" s="247">
        <v>9</v>
      </c>
      <c r="M183" s="247">
        <v>11</v>
      </c>
      <c r="N183" s="247">
        <v>9</v>
      </c>
      <c r="O183" s="247">
        <v>12</v>
      </c>
      <c r="P183" s="247">
        <v>6</v>
      </c>
      <c r="Q183" s="247">
        <v>8</v>
      </c>
      <c r="R183" s="247">
        <v>15</v>
      </c>
      <c r="S183" s="247">
        <v>9</v>
      </c>
      <c r="T183" s="247">
        <v>11</v>
      </c>
      <c r="U183" s="247">
        <v>8</v>
      </c>
      <c r="V183" s="247">
        <v>11</v>
      </c>
      <c r="W183" s="247">
        <v>6</v>
      </c>
      <c r="X183" s="247">
        <v>8</v>
      </c>
      <c r="Y183" s="247">
        <v>9</v>
      </c>
      <c r="Z183" s="247">
        <v>12</v>
      </c>
      <c r="AA183" s="247">
        <v>10</v>
      </c>
      <c r="AB183" s="247">
        <v>12</v>
      </c>
      <c r="AC183" s="247">
        <v>7</v>
      </c>
      <c r="AD183" s="247">
        <v>9</v>
      </c>
      <c r="AE183" s="276">
        <v>8</v>
      </c>
      <c r="AG183" s="247">
        <f>RANKS_CSV!A180</f>
        <v>4</v>
      </c>
      <c r="AI183" s="264">
        <f t="array" ref="AI183">MEDIAN(E183:J183)</f>
        <v>15</v>
      </c>
      <c r="AJ183" s="260">
        <f t="array" ref="AJ183">MEDIAN(L183:S183)</f>
        <v>9</v>
      </c>
      <c r="AK183" s="260">
        <f t="array" ref="AK183">MEDIAN(T183:U183,X183,AA183,AB183)</f>
        <v>10</v>
      </c>
      <c r="AL183" s="260">
        <f t="array" ref="AL183">MEDIAN(V183,Y183,Z183,AC183:AE183)</f>
        <v>9</v>
      </c>
      <c r="AM183" s="260" t="s">
        <v>567</v>
      </c>
      <c r="AN183" s="281" t="s">
        <v>567</v>
      </c>
      <c r="AU183" s="264">
        <v>127.04862322718826</v>
      </c>
      <c r="AV183" s="260">
        <v>45.586111375781002</v>
      </c>
      <c r="AW183" s="260">
        <v>4.9867111859269944</v>
      </c>
      <c r="AX183" s="260">
        <v>5.2504226576262303</v>
      </c>
      <c r="AY183" s="260">
        <v>46.377245790878717</v>
      </c>
      <c r="AZ183" s="260">
        <v>128.36718058568442</v>
      </c>
      <c r="BA183" s="260">
        <v>251.22022704204338</v>
      </c>
      <c r="BB183" s="276">
        <v>3</v>
      </c>
      <c r="BC183" s="264">
        <v>23.726982037611862</v>
      </c>
      <c r="BD183" s="260">
        <v>20.186140768527491</v>
      </c>
      <c r="BE183" s="260">
        <v>3.4203702664043827</v>
      </c>
      <c r="BF183" s="260">
        <v>5.7852989279322706</v>
      </c>
      <c r="BG183" s="260">
        <v>36.273692174494983</v>
      </c>
      <c r="BH183" s="260">
        <v>86.722363589991303</v>
      </c>
      <c r="BI183" s="260">
        <v>50.631541227456189</v>
      </c>
      <c r="BJ183" s="269">
        <v>3</v>
      </c>
      <c r="BK183" s="264">
        <v>35.511613254999837</v>
      </c>
      <c r="BL183" s="260">
        <v>27.402653046520097</v>
      </c>
      <c r="BM183" s="260">
        <v>1.5900589589650651</v>
      </c>
      <c r="BN183" s="260">
        <v>5.5983444405906626</v>
      </c>
      <c r="BO183" s="260">
        <v>28.993766478201497</v>
      </c>
      <c r="BP183" s="260">
        <v>98.875809067512577</v>
      </c>
      <c r="BQ183" s="260">
        <v>49.518371824422992</v>
      </c>
      <c r="BR183" s="269">
        <v>3</v>
      </c>
      <c r="BS183" s="264">
        <v>34.227609149402426</v>
      </c>
      <c r="BT183" s="260">
        <v>28.146107727646918</v>
      </c>
      <c r="BU183" s="260">
        <v>2.5816647134547757</v>
      </c>
      <c r="BV183" s="260">
        <v>5.947169545753737</v>
      </c>
      <c r="BW183" s="260">
        <v>29.627523439871521</v>
      </c>
      <c r="BX183" s="260">
        <v>102.61111667793794</v>
      </c>
      <c r="BY183" s="260">
        <v>44.200999795481643</v>
      </c>
      <c r="BZ183" s="276">
        <v>3</v>
      </c>
      <c r="CA183" s="175"/>
      <c r="DH183" s="179">
        <v>-0.97204678083989526</v>
      </c>
      <c r="DI183" s="179">
        <v>-2.6519515892388452</v>
      </c>
      <c r="DQ183" s="153">
        <f t="shared" si="49"/>
        <v>11</v>
      </c>
      <c r="EH183" s="153" t="str">
        <f t="shared" si="47"/>
        <v/>
      </c>
      <c r="EI183" s="153" t="str">
        <f t="shared" si="48"/>
        <v/>
      </c>
    </row>
    <row r="184" spans="1:139" ht="18" customHeight="1" thickTop="1" thickBot="1">
      <c r="A184" s="242" t="s">
        <v>179</v>
      </c>
      <c r="B184" s="237" t="s">
        <v>29</v>
      </c>
      <c r="C184" s="237">
        <v>43994</v>
      </c>
      <c r="D184" s="238">
        <v>27</v>
      </c>
      <c r="E184" s="253">
        <v>8</v>
      </c>
      <c r="F184" s="247">
        <v>11</v>
      </c>
      <c r="G184" s="247">
        <v>8</v>
      </c>
      <c r="H184" s="247">
        <v>15</v>
      </c>
      <c r="I184" s="247">
        <v>15</v>
      </c>
      <c r="J184" s="247">
        <v>7</v>
      </c>
      <c r="K184" s="247">
        <v>1</v>
      </c>
      <c r="L184" s="247">
        <v>14</v>
      </c>
      <c r="M184" s="247">
        <v>12</v>
      </c>
      <c r="N184" s="247">
        <v>12</v>
      </c>
      <c r="O184" s="247">
        <v>15</v>
      </c>
      <c r="P184" s="247">
        <v>15</v>
      </c>
      <c r="Q184" s="247">
        <v>13</v>
      </c>
      <c r="R184" s="247">
        <v>11</v>
      </c>
      <c r="S184" s="247">
        <v>15</v>
      </c>
      <c r="T184" s="247">
        <v>5</v>
      </c>
      <c r="U184" s="247">
        <v>14</v>
      </c>
      <c r="V184" s="247">
        <v>12</v>
      </c>
      <c r="W184" s="247">
        <v>4</v>
      </c>
      <c r="X184" s="247">
        <v>5</v>
      </c>
      <c r="Y184" s="247">
        <v>16</v>
      </c>
      <c r="Z184" s="247">
        <v>10</v>
      </c>
      <c r="AA184" s="247">
        <v>8</v>
      </c>
      <c r="AB184" s="247">
        <v>8</v>
      </c>
      <c r="AC184" s="247">
        <v>13</v>
      </c>
      <c r="AD184" s="247">
        <v>10</v>
      </c>
      <c r="AE184" s="276">
        <v>13</v>
      </c>
      <c r="AG184" s="247">
        <f>RANKS_CSV!A181</f>
        <v>6</v>
      </c>
      <c r="AI184" s="264">
        <f t="array" ref="AI184">MEDIAN(E184:J184)</f>
        <v>9.5</v>
      </c>
      <c r="AJ184" s="260">
        <f t="array" ref="AJ184">MEDIAN(L184:S184)</f>
        <v>13.5</v>
      </c>
      <c r="AK184" s="260">
        <f t="array" ref="AK184">MEDIAN(T184:U184,X184,AA184,AB184)</f>
        <v>8</v>
      </c>
      <c r="AL184" s="260">
        <f t="array" ref="AL184">MEDIAN(V184,Y184,Z184,AC184:AE184)</f>
        <v>12.5</v>
      </c>
      <c r="AM184" s="260" t="s">
        <v>567</v>
      </c>
      <c r="AN184" s="281" t="s">
        <v>567</v>
      </c>
      <c r="AU184" s="264">
        <v>291.43043461741007</v>
      </c>
      <c r="AV184" s="260">
        <v>157.72486265189673</v>
      </c>
      <c r="AW184" s="260">
        <v>64.882402347936591</v>
      </c>
      <c r="AX184" s="260">
        <v>12.903053705529706</v>
      </c>
      <c r="AY184" s="260">
        <v>1.7868167246760567</v>
      </c>
      <c r="AZ184" s="260">
        <v>31.533691405375659</v>
      </c>
      <c r="BA184" s="260">
        <v>102.1436777476285</v>
      </c>
      <c r="BB184" s="276">
        <v>5</v>
      </c>
      <c r="BC184" s="264">
        <v>78.411163194656538</v>
      </c>
      <c r="BD184" s="260">
        <v>91.665157834310364</v>
      </c>
      <c r="BE184" s="260">
        <v>51.348686569120616</v>
      </c>
      <c r="BF184" s="260">
        <v>12.216711373761688</v>
      </c>
      <c r="BG184" s="260">
        <v>0.81005549231329732</v>
      </c>
      <c r="BH184" s="260">
        <v>15.884045033847718</v>
      </c>
      <c r="BI184" s="260">
        <v>4.2209750711688931</v>
      </c>
      <c r="BJ184" s="269">
        <v>5</v>
      </c>
      <c r="BK184" s="264">
        <v>67.775512183600924</v>
      </c>
      <c r="BL184" s="260">
        <v>110.14817034697883</v>
      </c>
      <c r="BM184" s="260">
        <v>50.176125094542869</v>
      </c>
      <c r="BN184" s="260">
        <v>11.984182036316197</v>
      </c>
      <c r="BO184" s="260">
        <v>0.2271893922297612</v>
      </c>
      <c r="BP184" s="260">
        <v>25.614951845191015</v>
      </c>
      <c r="BQ184" s="260">
        <v>11.305762327528347</v>
      </c>
      <c r="BR184" s="269">
        <v>5</v>
      </c>
      <c r="BS184" s="264">
        <v>62.374022451220462</v>
      </c>
      <c r="BT184" s="260">
        <v>108.59258374722191</v>
      </c>
      <c r="BU184" s="260">
        <v>49.728864260614159</v>
      </c>
      <c r="BV184" s="260">
        <v>11.816472067072022</v>
      </c>
      <c r="BW184" s="260">
        <v>0.37740720741009648</v>
      </c>
      <c r="BX184" s="260">
        <v>26.6077388661611</v>
      </c>
      <c r="BY184" s="260">
        <v>16.033164367400978</v>
      </c>
      <c r="BZ184" s="276">
        <v>5</v>
      </c>
      <c r="CA184" s="175"/>
      <c r="DH184" s="179">
        <v>3.2851994829396323</v>
      </c>
      <c r="DI184" s="179">
        <v>1.3278317506561685</v>
      </c>
      <c r="DQ184" s="153">
        <f t="shared" si="49"/>
        <v>10.75</v>
      </c>
      <c r="EH184" s="153" t="str">
        <f t="shared" si="47"/>
        <v/>
      </c>
      <c r="EI184" s="153" t="str">
        <f t="shared" si="48"/>
        <v/>
      </c>
    </row>
    <row r="185" spans="1:139" ht="18" customHeight="1" thickTop="1" thickBot="1">
      <c r="A185" s="242" t="s">
        <v>180</v>
      </c>
      <c r="B185" s="236" t="s">
        <v>29</v>
      </c>
      <c r="C185" s="237">
        <v>43843</v>
      </c>
      <c r="D185" s="238">
        <v>27</v>
      </c>
      <c r="E185" s="253">
        <v>7</v>
      </c>
      <c r="F185" s="247">
        <v>8</v>
      </c>
      <c r="G185" s="247">
        <v>16</v>
      </c>
      <c r="H185" s="247">
        <v>8</v>
      </c>
      <c r="I185" s="247">
        <v>13</v>
      </c>
      <c r="J185" s="247">
        <v>13</v>
      </c>
      <c r="K185" s="247">
        <v>16</v>
      </c>
      <c r="L185" s="247">
        <v>3</v>
      </c>
      <c r="M185" s="247">
        <v>15</v>
      </c>
      <c r="N185" s="247">
        <v>3</v>
      </c>
      <c r="O185" s="247">
        <v>10</v>
      </c>
      <c r="P185" s="247">
        <v>6</v>
      </c>
      <c r="Q185" s="247">
        <v>7</v>
      </c>
      <c r="R185" s="247">
        <v>11</v>
      </c>
      <c r="S185" s="247">
        <v>7</v>
      </c>
      <c r="T185" s="247">
        <v>13</v>
      </c>
      <c r="U185" s="247">
        <v>8</v>
      </c>
      <c r="V185" s="247">
        <v>3</v>
      </c>
      <c r="W185" s="247">
        <v>4</v>
      </c>
      <c r="X185" s="247">
        <v>13</v>
      </c>
      <c r="Y185" s="247">
        <v>5</v>
      </c>
      <c r="Z185" s="247">
        <v>8</v>
      </c>
      <c r="AA185" s="247">
        <v>12</v>
      </c>
      <c r="AB185" s="247">
        <v>11</v>
      </c>
      <c r="AC185" s="247">
        <v>3</v>
      </c>
      <c r="AD185" s="247">
        <v>6</v>
      </c>
      <c r="AE185" s="276">
        <v>5</v>
      </c>
      <c r="AG185" s="247">
        <f>RANKS_CSV!A182</f>
        <v>4</v>
      </c>
      <c r="AI185" s="264">
        <f t="array" ref="AI185">MEDIAN(E185:J185)</f>
        <v>10.5</v>
      </c>
      <c r="AJ185" s="260">
        <f t="array" ref="AJ185">MEDIAN(L185:S185)</f>
        <v>7</v>
      </c>
      <c r="AK185" s="260">
        <f t="array" ref="AK185">MEDIAN(T185:U185,X185,AA185,AB185)</f>
        <v>12</v>
      </c>
      <c r="AL185" s="260">
        <f t="array" ref="AL185">MEDIAN(V185,Y185,Z185,AC185:AE185)</f>
        <v>5</v>
      </c>
      <c r="AM185" s="260" t="s">
        <v>567</v>
      </c>
      <c r="AN185" s="281" t="s">
        <v>567</v>
      </c>
      <c r="AU185" s="264">
        <v>23.694618406736982</v>
      </c>
      <c r="AV185" s="260">
        <v>0.64499930404548544</v>
      </c>
      <c r="AW185" s="260">
        <v>18.458491862907231</v>
      </c>
      <c r="AX185" s="260">
        <v>77.13509608332221</v>
      </c>
      <c r="AY185" s="260">
        <v>176.67481196529047</v>
      </c>
      <c r="AZ185" s="260">
        <v>317.0776395088119</v>
      </c>
      <c r="BA185" s="260">
        <v>498.3435787138867</v>
      </c>
      <c r="BB185" s="276">
        <v>2</v>
      </c>
      <c r="BC185" s="264">
        <v>29.99671895978755</v>
      </c>
      <c r="BD185" s="260">
        <v>12.377154789339622</v>
      </c>
      <c r="BE185" s="260">
        <v>26.271590207003651</v>
      </c>
      <c r="BF185" s="260">
        <v>76.488322824687586</v>
      </c>
      <c r="BG185" s="260">
        <v>156.4119265654451</v>
      </c>
      <c r="BH185" s="260">
        <v>249.77951972310089</v>
      </c>
      <c r="BI185" s="260">
        <v>185.20531318950569</v>
      </c>
      <c r="BJ185" s="269">
        <v>2</v>
      </c>
      <c r="BK185" s="264">
        <v>61.898835145832642</v>
      </c>
      <c r="BL185" s="260">
        <v>7.3411784353195584</v>
      </c>
      <c r="BM185" s="260">
        <v>28.2694618480926</v>
      </c>
      <c r="BN185" s="260">
        <v>77.742960961073138</v>
      </c>
      <c r="BO185" s="260">
        <v>139.72783558274944</v>
      </c>
      <c r="BP185" s="260">
        <v>268.55876592211013</v>
      </c>
      <c r="BQ185" s="260">
        <v>179.89483887401539</v>
      </c>
      <c r="BR185" s="269">
        <v>2</v>
      </c>
      <c r="BS185" s="264">
        <v>65.461967596739981</v>
      </c>
      <c r="BT185" s="260">
        <v>9.5297522512010815</v>
      </c>
      <c r="BU185" s="260">
        <v>33.825888980692753</v>
      </c>
      <c r="BV185" s="260">
        <v>77.505248497790191</v>
      </c>
      <c r="BW185" s="260">
        <v>139.01974731538991</v>
      </c>
      <c r="BX185" s="260">
        <v>275.01230515292917</v>
      </c>
      <c r="BY185" s="260">
        <v>165.54465949347892</v>
      </c>
      <c r="BZ185" s="276">
        <v>2</v>
      </c>
      <c r="CA185" s="175"/>
      <c r="DH185" s="179">
        <v>-6.6016895761154855</v>
      </c>
      <c r="DI185" s="179">
        <v>-5.889248039370079</v>
      </c>
      <c r="DQ185" s="153">
        <f t="shared" si="49"/>
        <v>6</v>
      </c>
      <c r="EH185" s="153" t="str">
        <f t="shared" si="47"/>
        <v/>
      </c>
      <c r="EI185" s="153" t="str">
        <f t="shared" si="48"/>
        <v/>
      </c>
    </row>
    <row r="186" spans="1:139" ht="18" customHeight="1" thickTop="1" thickBot="1">
      <c r="A186" s="242" t="s">
        <v>181</v>
      </c>
      <c r="B186" s="239" t="s">
        <v>29</v>
      </c>
      <c r="C186" s="240">
        <v>43961</v>
      </c>
      <c r="D186" s="241">
        <v>27</v>
      </c>
      <c r="E186" s="253">
        <v>7</v>
      </c>
      <c r="F186" s="247">
        <v>9</v>
      </c>
      <c r="G186" s="247">
        <v>10</v>
      </c>
      <c r="H186" s="247">
        <v>7</v>
      </c>
      <c r="I186" s="247">
        <v>14</v>
      </c>
      <c r="J186" s="247">
        <v>17</v>
      </c>
      <c r="K186" s="247">
        <v>10</v>
      </c>
      <c r="L186" s="247">
        <v>3</v>
      </c>
      <c r="M186" s="247">
        <v>6</v>
      </c>
      <c r="N186" s="247">
        <v>2</v>
      </c>
      <c r="O186" s="247">
        <v>11</v>
      </c>
      <c r="P186" s="247">
        <v>8</v>
      </c>
      <c r="Q186" s="247">
        <v>12</v>
      </c>
      <c r="R186" s="247">
        <v>6</v>
      </c>
      <c r="S186" s="247">
        <v>10</v>
      </c>
      <c r="T186" s="247">
        <v>14</v>
      </c>
      <c r="U186" s="247">
        <v>9</v>
      </c>
      <c r="V186" s="247">
        <v>4</v>
      </c>
      <c r="W186" s="247">
        <v>5</v>
      </c>
      <c r="X186" s="247">
        <v>12</v>
      </c>
      <c r="Y186" s="247">
        <v>5</v>
      </c>
      <c r="Z186" s="247">
        <v>6</v>
      </c>
      <c r="AA186" s="247">
        <v>6</v>
      </c>
      <c r="AB186" s="247">
        <v>9</v>
      </c>
      <c r="AC186" s="247">
        <v>6</v>
      </c>
      <c r="AD186" s="247">
        <v>7</v>
      </c>
      <c r="AE186" s="276">
        <v>7</v>
      </c>
      <c r="AG186" s="247">
        <f>RANKS_CSV!A183</f>
        <v>2</v>
      </c>
      <c r="AI186" s="264">
        <f t="array" ref="AI186">MEDIAN(E186:J186)</f>
        <v>9.5</v>
      </c>
      <c r="AJ186" s="260">
        <f t="array" ref="AJ186">MEDIAN(L186:S186)</f>
        <v>7</v>
      </c>
      <c r="AK186" s="260">
        <f t="array" ref="AK186">MEDIAN(T186:U186,X186,AA186,AB186)</f>
        <v>9</v>
      </c>
      <c r="AL186" s="260">
        <f t="array" ref="AL186">MEDIAN(V186,Y186,Z186,AC186:AE186)</f>
        <v>6</v>
      </c>
      <c r="AM186" s="260" t="s">
        <v>567</v>
      </c>
      <c r="AN186" s="281" t="s">
        <v>567</v>
      </c>
      <c r="AU186" s="264">
        <v>59.788711500850113</v>
      </c>
      <c r="AV186" s="260">
        <v>13.24931273593034</v>
      </c>
      <c r="AW186" s="260">
        <v>7.5730256325638194</v>
      </c>
      <c r="AX186" s="260">
        <v>42.759850190750541</v>
      </c>
      <c r="AY186" s="260">
        <v>118.80978641049052</v>
      </c>
      <c r="AZ186" s="260">
        <v>235.72283429178373</v>
      </c>
      <c r="BA186" s="260">
        <v>393.49899383463014</v>
      </c>
      <c r="BB186" s="276">
        <v>3</v>
      </c>
      <c r="BC186" s="264">
        <v>6.917404229293397</v>
      </c>
      <c r="BD186" s="260">
        <v>0.40232873069395869</v>
      </c>
      <c r="BE186" s="260">
        <v>6.9801285104583908</v>
      </c>
      <c r="BF186" s="260">
        <v>39.63825183440489</v>
      </c>
      <c r="BG186" s="260">
        <v>102.68479979704973</v>
      </c>
      <c r="BH186" s="260">
        <v>182.6923352944176</v>
      </c>
      <c r="BI186" s="260">
        <v>128.21630720938114</v>
      </c>
      <c r="BJ186" s="269">
        <v>2</v>
      </c>
      <c r="BK186" s="264">
        <v>24.995890533631496</v>
      </c>
      <c r="BL186" s="260">
        <v>0.69256380162708353</v>
      </c>
      <c r="BM186" s="260">
        <v>12.724069927560972</v>
      </c>
      <c r="BN186" s="260">
        <v>41.92379140476956</v>
      </c>
      <c r="BO186" s="260">
        <v>87.563132003581686</v>
      </c>
      <c r="BP186" s="260">
        <v>203.34392809025516</v>
      </c>
      <c r="BQ186" s="260">
        <v>130.34852483290373</v>
      </c>
      <c r="BR186" s="269">
        <v>2</v>
      </c>
      <c r="BS186" s="264">
        <v>26.891708210237756</v>
      </c>
      <c r="BT186" s="260">
        <v>0.99654327951925992</v>
      </c>
      <c r="BU186" s="260">
        <v>19.868457360271123</v>
      </c>
      <c r="BV186" s="260">
        <v>40.573730644495036</v>
      </c>
      <c r="BW186" s="260">
        <v>85.214372002600186</v>
      </c>
      <c r="BX186" s="260">
        <v>208.3011219619307</v>
      </c>
      <c r="BY186" s="260">
        <v>122.17671044188276</v>
      </c>
      <c r="BZ186" s="276">
        <v>2</v>
      </c>
      <c r="CA186" s="175"/>
      <c r="DH186" s="179">
        <v>-5.345005135170604</v>
      </c>
      <c r="DI186" s="179">
        <v>-3.1831298293963255</v>
      </c>
      <c r="DQ186" s="153">
        <f t="shared" si="49"/>
        <v>6.25</v>
      </c>
      <c r="EH186" s="153" t="str">
        <f t="shared" si="47"/>
        <v/>
      </c>
      <c r="EI186" s="153" t="str">
        <f t="shared" si="48"/>
        <v/>
      </c>
    </row>
    <row r="187" spans="1:139" ht="18" customHeight="1" thickTop="1" thickBot="1">
      <c r="A187" s="242" t="s">
        <v>182</v>
      </c>
      <c r="B187" s="236" t="s">
        <v>29</v>
      </c>
      <c r="C187" s="237">
        <v>44115</v>
      </c>
      <c r="D187" s="238">
        <v>26</v>
      </c>
      <c r="E187" s="253">
        <v>20</v>
      </c>
      <c r="F187" s="247">
        <v>7</v>
      </c>
      <c r="G187" s="247">
        <v>16</v>
      </c>
      <c r="H187" s="247">
        <v>20</v>
      </c>
      <c r="I187" s="247">
        <v>17</v>
      </c>
      <c r="J187" s="247">
        <v>7</v>
      </c>
      <c r="K187" s="247">
        <v>2</v>
      </c>
      <c r="L187" s="247">
        <v>10</v>
      </c>
      <c r="M187" s="247">
        <v>15</v>
      </c>
      <c r="N187" s="247">
        <v>10</v>
      </c>
      <c r="O187" s="247">
        <v>15</v>
      </c>
      <c r="P187" s="247">
        <v>11</v>
      </c>
      <c r="Q187" s="247">
        <v>13</v>
      </c>
      <c r="R187" s="247">
        <v>20</v>
      </c>
      <c r="S187" s="247">
        <v>17</v>
      </c>
      <c r="T187" s="247">
        <v>11</v>
      </c>
      <c r="U187" s="247">
        <v>9</v>
      </c>
      <c r="V187" s="247">
        <v>13</v>
      </c>
      <c r="W187" s="247">
        <v>8</v>
      </c>
      <c r="X187" s="247">
        <v>10</v>
      </c>
      <c r="Y187" s="247">
        <v>10</v>
      </c>
      <c r="Z187" s="247">
        <v>11</v>
      </c>
      <c r="AA187" s="247">
        <v>13</v>
      </c>
      <c r="AB187" s="247">
        <v>15</v>
      </c>
      <c r="AC187" s="247">
        <v>9</v>
      </c>
      <c r="AD187" s="247">
        <v>13</v>
      </c>
      <c r="AE187" s="276">
        <v>10</v>
      </c>
      <c r="AG187" s="247">
        <f>RANKS_CSV!A184</f>
        <v>5</v>
      </c>
      <c r="AI187" s="264">
        <f t="array" ref="AI187">MEDIAN(E187:J187)</f>
        <v>16.5</v>
      </c>
      <c r="AJ187" s="260">
        <f t="array" ref="AJ187">MEDIAN(L187:S187)</f>
        <v>14</v>
      </c>
      <c r="AK187" s="260">
        <f t="array" ref="AK187">MEDIAN(T187:U187,X187,AA187,AB187)</f>
        <v>11</v>
      </c>
      <c r="AL187" s="260">
        <f t="array" ref="AL187">MEDIAN(V187,Y187,Z187,AC187:AE187)</f>
        <v>10.5</v>
      </c>
      <c r="AM187" s="260" t="s">
        <v>567</v>
      </c>
      <c r="AN187" s="281" t="s">
        <v>567</v>
      </c>
      <c r="AU187" s="264">
        <v>221.87150214747351</v>
      </c>
      <c r="AV187" s="260">
        <v>110.8335939876433</v>
      </c>
      <c r="AW187" s="260">
        <v>40.658797489366336</v>
      </c>
      <c r="AX187" s="260">
        <v>11.347112652642618</v>
      </c>
      <c r="AY187" s="260">
        <v>22.898539477472156</v>
      </c>
      <c r="AZ187" s="260">
        <v>75.313077963854937</v>
      </c>
      <c r="BA187" s="260">
        <v>168.59072811179092</v>
      </c>
      <c r="BB187" s="276">
        <v>4</v>
      </c>
      <c r="BC187" s="264">
        <v>89.166826250305846</v>
      </c>
      <c r="BD187" s="260">
        <v>83.332357357595455</v>
      </c>
      <c r="BE187" s="260">
        <v>42.365433220874252</v>
      </c>
      <c r="BF187" s="260">
        <v>17.586816094923019</v>
      </c>
      <c r="BG187" s="260">
        <v>17.847956581842364</v>
      </c>
      <c r="BH187" s="260">
        <v>39.81667375298219</v>
      </c>
      <c r="BI187" s="260">
        <v>20.494626345110696</v>
      </c>
      <c r="BJ187" s="269">
        <v>4</v>
      </c>
      <c r="BK187" s="264">
        <v>100.69086265759944</v>
      </c>
      <c r="BL187" s="260">
        <v>96.061693190094516</v>
      </c>
      <c r="BM187" s="260">
        <v>29.44749164016638</v>
      </c>
      <c r="BN187" s="260">
        <v>13.881943972512396</v>
      </c>
      <c r="BO187" s="260">
        <v>19.171191149738448</v>
      </c>
      <c r="BP187" s="260">
        <v>40.762042117547523</v>
      </c>
      <c r="BQ187" s="260">
        <v>11.544882369181625</v>
      </c>
      <c r="BR187" s="269">
        <v>7</v>
      </c>
      <c r="BS187" s="264">
        <v>96.464730894009165</v>
      </c>
      <c r="BT187" s="260">
        <v>98.329790707637969</v>
      </c>
      <c r="BU187" s="260">
        <v>22.201463313604972</v>
      </c>
      <c r="BV187" s="260">
        <v>16.861538103075709</v>
      </c>
      <c r="BW187" s="260">
        <v>24.258456110714178</v>
      </c>
      <c r="BX187" s="260">
        <v>43.819107329949567</v>
      </c>
      <c r="BY187" s="260">
        <v>6.3938242213926548</v>
      </c>
      <c r="BZ187" s="276">
        <v>7</v>
      </c>
      <c r="CA187" s="175"/>
      <c r="DH187" s="179">
        <v>3.6217940695538053</v>
      </c>
      <c r="DI187" s="179">
        <v>-3.4437242795275589</v>
      </c>
      <c r="DQ187" s="153">
        <f t="shared" si="49"/>
        <v>13.75</v>
      </c>
      <c r="EH187" s="153" t="str">
        <f t="shared" si="47"/>
        <v/>
      </c>
      <c r="EI187" s="153" t="str">
        <f t="shared" si="48"/>
        <v/>
      </c>
    </row>
    <row r="188" spans="1:139" ht="18" customHeight="1" thickTop="1" thickBot="1">
      <c r="A188" s="242" t="s">
        <v>183</v>
      </c>
      <c r="B188" s="236" t="s">
        <v>29</v>
      </c>
      <c r="C188" s="237">
        <v>44049</v>
      </c>
      <c r="D188" s="238">
        <v>27</v>
      </c>
      <c r="E188" s="253">
        <v>19</v>
      </c>
      <c r="F188" s="247">
        <v>5</v>
      </c>
      <c r="G188" s="247">
        <v>7</v>
      </c>
      <c r="H188" s="247">
        <v>17</v>
      </c>
      <c r="I188" s="247">
        <v>13</v>
      </c>
      <c r="J188" s="247">
        <v>7</v>
      </c>
      <c r="K188" s="247">
        <v>5</v>
      </c>
      <c r="L188" s="247">
        <v>11</v>
      </c>
      <c r="M188" s="247">
        <v>11</v>
      </c>
      <c r="N188" s="247">
        <v>8</v>
      </c>
      <c r="O188" s="247">
        <v>8</v>
      </c>
      <c r="P188" s="247">
        <v>9</v>
      </c>
      <c r="Q188" s="247">
        <v>7</v>
      </c>
      <c r="R188" s="247">
        <v>6</v>
      </c>
      <c r="S188" s="247">
        <v>10</v>
      </c>
      <c r="T188" s="247">
        <v>1</v>
      </c>
      <c r="U188" s="247">
        <v>10</v>
      </c>
      <c r="V188" s="247">
        <v>9</v>
      </c>
      <c r="W188" s="247">
        <v>4</v>
      </c>
      <c r="X188" s="247">
        <v>4</v>
      </c>
      <c r="Y188" s="247">
        <v>6</v>
      </c>
      <c r="Z188" s="247">
        <v>4</v>
      </c>
      <c r="AA188" s="247">
        <v>2</v>
      </c>
      <c r="AB188" s="247">
        <v>2</v>
      </c>
      <c r="AC188" s="247">
        <v>8</v>
      </c>
      <c r="AD188" s="247">
        <v>7</v>
      </c>
      <c r="AE188" s="276">
        <v>9</v>
      </c>
      <c r="AG188" s="247">
        <f>RANKS_CSV!A185</f>
        <v>1</v>
      </c>
      <c r="AI188" s="264">
        <f t="array" ref="AI188">MEDIAN(E188:J188)</f>
        <v>10</v>
      </c>
      <c r="AJ188" s="260">
        <f t="array" ref="AJ188">MEDIAN(L188:S188)</f>
        <v>8.5</v>
      </c>
      <c r="AK188" s="260">
        <f t="array" ref="AK188">MEDIAN(T188:U188,X188,AA188,AB188)</f>
        <v>2</v>
      </c>
      <c r="AL188" s="260">
        <f t="array" ref="AL188">MEDIAN(V188,Y188,Z188,AC188:AE188)</f>
        <v>7.5</v>
      </c>
      <c r="AM188" s="260" t="s">
        <v>567</v>
      </c>
      <c r="AN188" s="281" t="s">
        <v>567</v>
      </c>
      <c r="AU188" s="264">
        <v>162.78702551575293</v>
      </c>
      <c r="AV188" s="260">
        <v>84.033495812738494</v>
      </c>
      <c r="AW188" s="260">
        <v>46.143077771277241</v>
      </c>
      <c r="AX188" s="260">
        <v>49.11577139136925</v>
      </c>
      <c r="AY188" s="260">
        <v>92.9515766730145</v>
      </c>
      <c r="AZ188" s="260">
        <v>177.650493616213</v>
      </c>
      <c r="BA188" s="260">
        <v>303.21252222096473</v>
      </c>
      <c r="BB188" s="276">
        <v>3</v>
      </c>
      <c r="BC188" s="264">
        <v>8.8065600938375379</v>
      </c>
      <c r="BD188" s="260">
        <v>24.719177426235046</v>
      </c>
      <c r="BE188" s="260">
        <v>27.892890352066633</v>
      </c>
      <c r="BF188" s="260">
        <v>38.698484507921059</v>
      </c>
      <c r="BG188" s="260">
        <v>82.5707732437141</v>
      </c>
      <c r="BH188" s="260">
        <v>149.41311767954707</v>
      </c>
      <c r="BI188" s="260">
        <v>106.99246202446678</v>
      </c>
      <c r="BJ188" s="269">
        <v>1</v>
      </c>
      <c r="BK188" s="264">
        <v>0.34374408611694385</v>
      </c>
      <c r="BL188" s="260">
        <v>32.841653510962175</v>
      </c>
      <c r="BM188" s="260">
        <v>45.76486422142554</v>
      </c>
      <c r="BN188" s="260">
        <v>44.528016534119551</v>
      </c>
      <c r="BO188" s="260">
        <v>66.656567124088994</v>
      </c>
      <c r="BP188" s="260">
        <v>178.63285640563632</v>
      </c>
      <c r="BQ188" s="260">
        <v>126.94300269662421</v>
      </c>
      <c r="BR188" s="269">
        <v>1</v>
      </c>
      <c r="BS188" s="264">
        <v>0.32580559620758115</v>
      </c>
      <c r="BT188" s="260">
        <v>28.837115388021328</v>
      </c>
      <c r="BU188" s="260">
        <v>59.615098268531902</v>
      </c>
      <c r="BV188" s="260">
        <v>39.869316524660597</v>
      </c>
      <c r="BW188" s="260">
        <v>59.174137051785991</v>
      </c>
      <c r="BX188" s="260">
        <v>181.00460222895774</v>
      </c>
      <c r="BY188" s="260">
        <v>130.61157218405836</v>
      </c>
      <c r="BZ188" s="276">
        <v>1</v>
      </c>
      <c r="CA188" s="175"/>
      <c r="DH188" s="179">
        <v>-4.9536788713910767</v>
      </c>
      <c r="DI188" s="179">
        <v>2.385391510498688</v>
      </c>
      <c r="DQ188" s="153">
        <f t="shared" si="49"/>
        <v>9.25</v>
      </c>
      <c r="EH188" s="153" t="str">
        <f t="shared" si="47"/>
        <v/>
      </c>
      <c r="EI188" s="153" t="str">
        <f t="shared" si="48"/>
        <v/>
      </c>
    </row>
    <row r="189" spans="1:139" ht="18" customHeight="1" thickTop="1" thickBot="1">
      <c r="A189" s="242" t="s">
        <v>232</v>
      </c>
      <c r="B189" s="236" t="s">
        <v>35</v>
      </c>
      <c r="C189" s="237">
        <v>44155</v>
      </c>
      <c r="D189" s="238">
        <v>26</v>
      </c>
      <c r="E189" s="253">
        <v>14</v>
      </c>
      <c r="F189" s="247">
        <v>10</v>
      </c>
      <c r="G189" s="247">
        <v>10</v>
      </c>
      <c r="H189" s="247">
        <v>20</v>
      </c>
      <c r="I189" s="247">
        <v>16</v>
      </c>
      <c r="J189" s="247">
        <v>10</v>
      </c>
      <c r="K189" s="247">
        <v>1</v>
      </c>
      <c r="L189" s="247">
        <v>15</v>
      </c>
      <c r="M189" s="247">
        <v>10</v>
      </c>
      <c r="N189" s="247">
        <v>14</v>
      </c>
      <c r="O189" s="247">
        <v>10</v>
      </c>
      <c r="P189" s="247">
        <v>10</v>
      </c>
      <c r="Q189" s="247">
        <v>11</v>
      </c>
      <c r="R189" s="247">
        <v>14</v>
      </c>
      <c r="S189" s="247">
        <v>13</v>
      </c>
      <c r="T189" s="247">
        <v>9</v>
      </c>
      <c r="U189" s="247">
        <v>16</v>
      </c>
      <c r="V189" s="247">
        <v>13</v>
      </c>
      <c r="W189" s="247">
        <v>15</v>
      </c>
      <c r="X189" s="247">
        <v>8</v>
      </c>
      <c r="Y189" s="247">
        <v>11</v>
      </c>
      <c r="Z189" s="247">
        <v>15</v>
      </c>
      <c r="AA189" s="247">
        <v>5</v>
      </c>
      <c r="AB189" s="247">
        <v>5</v>
      </c>
      <c r="AC189" s="247">
        <v>10</v>
      </c>
      <c r="AD189" s="247">
        <v>12</v>
      </c>
      <c r="AE189" s="276">
        <v>9</v>
      </c>
      <c r="AG189" s="247">
        <f>RANKS_CSV!A186</f>
        <v>6</v>
      </c>
      <c r="AI189" s="264">
        <f t="array" ref="AI189">MEDIAN(E189:J189)</f>
        <v>12</v>
      </c>
      <c r="AJ189" s="260">
        <f t="array" ref="AJ189">MEDIAN(L189:S189)</f>
        <v>12</v>
      </c>
      <c r="AK189" s="260">
        <f t="array" ref="AK189">MEDIAN(T189:U189,X189,AA189,AB189)</f>
        <v>8</v>
      </c>
      <c r="AL189" s="260">
        <f t="array" ref="AL189">MEDIAN(V189,Y189,Z189,AC189:AE189)</f>
        <v>11.5</v>
      </c>
      <c r="AM189" s="260" t="s">
        <v>567</v>
      </c>
      <c r="AN189" s="281" t="s">
        <v>567</v>
      </c>
      <c r="AU189" s="264">
        <v>237.99004015565797</v>
      </c>
      <c r="AV189" s="260">
        <v>118.97314105619864</v>
      </c>
      <c r="AW189" s="260">
        <v>40.819353618292553</v>
      </c>
      <c r="AX189" s="260">
        <v>3.5286778419397105</v>
      </c>
      <c r="AY189" s="260">
        <v>7.1011137271401141</v>
      </c>
      <c r="AZ189" s="260">
        <v>51.536661273893763</v>
      </c>
      <c r="BA189" s="260">
        <v>136.83532048220064</v>
      </c>
      <c r="BB189" s="276">
        <v>4</v>
      </c>
      <c r="BC189" s="264">
        <v>63.366934634790091</v>
      </c>
      <c r="BD189" s="260">
        <v>69.174328705813039</v>
      </c>
      <c r="BE189" s="260">
        <v>32.970113758701068</v>
      </c>
      <c r="BF189" s="260">
        <v>4.6623651489755655</v>
      </c>
      <c r="BG189" s="260">
        <v>3.5319857122732765</v>
      </c>
      <c r="BH189" s="260">
        <v>26.600186245814701</v>
      </c>
      <c r="BI189" s="260">
        <v>8.7477416862697126</v>
      </c>
      <c r="BJ189" s="269">
        <v>5</v>
      </c>
      <c r="BK189" s="264">
        <v>61.905077057335689</v>
      </c>
      <c r="BL189" s="260">
        <v>84.289885473430886</v>
      </c>
      <c r="BM189" s="260">
        <v>28.966874534249516</v>
      </c>
      <c r="BN189" s="260">
        <v>3.6364316421496317</v>
      </c>
      <c r="BO189" s="260">
        <v>2.1770810169699306</v>
      </c>
      <c r="BP189" s="260">
        <v>34.741247229025362</v>
      </c>
      <c r="BQ189" s="260">
        <v>10.646926757619319</v>
      </c>
      <c r="BR189" s="269">
        <v>5</v>
      </c>
      <c r="BS189" s="264">
        <v>57.520160710719715</v>
      </c>
      <c r="BT189" s="260">
        <v>84.033166956112098</v>
      </c>
      <c r="BU189" s="260">
        <v>27.210415519868778</v>
      </c>
      <c r="BV189" s="260">
        <v>4.2888207075530467</v>
      </c>
      <c r="BW189" s="260">
        <v>3.5546203005065609</v>
      </c>
      <c r="BX189" s="260">
        <v>36.706976871388882</v>
      </c>
      <c r="BY189" s="260">
        <v>11.275712031535432</v>
      </c>
      <c r="BZ189" s="276">
        <v>5</v>
      </c>
      <c r="CA189" s="175"/>
      <c r="DH189" s="179">
        <v>2.5923923333333327</v>
      </c>
      <c r="DI189" s="179">
        <v>-0.4940659396325453</v>
      </c>
      <c r="DQ189" s="153">
        <f t="shared" si="49"/>
        <v>12.75</v>
      </c>
      <c r="EH189" s="153" t="str">
        <f t="shared" si="47"/>
        <v/>
      </c>
      <c r="EI189" s="153" t="str">
        <f t="shared" si="48"/>
        <v/>
      </c>
    </row>
    <row r="190" spans="1:139" ht="18" customHeight="1" thickTop="1" thickBot="1">
      <c r="A190" s="242" t="s">
        <v>184</v>
      </c>
      <c r="B190" s="236" t="s">
        <v>35</v>
      </c>
      <c r="C190" s="237">
        <v>44311</v>
      </c>
      <c r="D190" s="238">
        <v>26</v>
      </c>
      <c r="E190" s="253">
        <v>18</v>
      </c>
      <c r="F190" s="247">
        <v>7</v>
      </c>
      <c r="G190" s="247">
        <v>7</v>
      </c>
      <c r="H190" s="247">
        <v>20</v>
      </c>
      <c r="I190" s="247">
        <v>15</v>
      </c>
      <c r="J190" s="247">
        <v>9</v>
      </c>
      <c r="K190" s="247">
        <v>3</v>
      </c>
      <c r="L190" s="247">
        <v>6</v>
      </c>
      <c r="M190" s="247">
        <v>2</v>
      </c>
      <c r="N190" s="247">
        <v>12</v>
      </c>
      <c r="O190" s="247">
        <v>14</v>
      </c>
      <c r="P190" s="247">
        <v>12</v>
      </c>
      <c r="Q190" s="247">
        <v>6</v>
      </c>
      <c r="R190" s="247">
        <v>6</v>
      </c>
      <c r="S190" s="247">
        <v>9</v>
      </c>
      <c r="T190" s="247">
        <v>2</v>
      </c>
      <c r="U190" s="247">
        <v>9</v>
      </c>
      <c r="V190" s="247">
        <v>10</v>
      </c>
      <c r="W190" s="247">
        <v>10</v>
      </c>
      <c r="X190" s="247">
        <v>4</v>
      </c>
      <c r="Y190" s="247">
        <v>9</v>
      </c>
      <c r="Z190" s="247">
        <v>9</v>
      </c>
      <c r="AA190" s="247">
        <v>5</v>
      </c>
      <c r="AB190" s="247">
        <v>1</v>
      </c>
      <c r="AC190" s="247">
        <v>7</v>
      </c>
      <c r="AD190" s="247">
        <v>9</v>
      </c>
      <c r="AE190" s="276">
        <v>7</v>
      </c>
      <c r="AG190" s="247">
        <f>RANKS_CSV!A187</f>
        <v>1</v>
      </c>
      <c r="AI190" s="264">
        <f t="array" ref="AI190">MEDIAN(E190:J190)</f>
        <v>12</v>
      </c>
      <c r="AJ190" s="260">
        <f t="array" ref="AJ190">MEDIAN(L190:S190)</f>
        <v>7.5</v>
      </c>
      <c r="AK190" s="260">
        <f t="array" ref="AK190">MEDIAN(T190:U190,X190,AA190,AB190)</f>
        <v>4</v>
      </c>
      <c r="AL190" s="260">
        <f t="array" ref="AL190">MEDIAN(V190,Y190,Z190,AC190:AE190)</f>
        <v>9</v>
      </c>
      <c r="AM190" s="260" t="s">
        <v>567</v>
      </c>
      <c r="AN190" s="281" t="s">
        <v>567</v>
      </c>
      <c r="AU190" s="264">
        <v>164.09601441322815</v>
      </c>
      <c r="AV190" s="260">
        <v>77.458076482586108</v>
      </c>
      <c r="AW190" s="260">
        <v>31.68325021349731</v>
      </c>
      <c r="AX190" s="260">
        <v>26.771535605961738</v>
      </c>
      <c r="AY190" s="260">
        <v>62.722932659979421</v>
      </c>
      <c r="AZ190" s="260">
        <v>139.53744137555034</v>
      </c>
      <c r="BA190" s="260">
        <v>257.2150617526745</v>
      </c>
      <c r="BB190" s="276">
        <v>4</v>
      </c>
      <c r="BC190" s="264">
        <v>8.7988718174791956</v>
      </c>
      <c r="BD190" s="260">
        <v>21.749559885071946</v>
      </c>
      <c r="BE190" s="260">
        <v>16.306822777472615</v>
      </c>
      <c r="BF190" s="260">
        <v>19.149004812496063</v>
      </c>
      <c r="BG190" s="260">
        <v>53.666516405444263</v>
      </c>
      <c r="BH190" s="260">
        <v>111.23271280882746</v>
      </c>
      <c r="BI190" s="260">
        <v>73.867938234912529</v>
      </c>
      <c r="BJ190" s="269">
        <v>1</v>
      </c>
      <c r="BK190" s="264">
        <v>2.7426214023765296</v>
      </c>
      <c r="BL190" s="260">
        <v>31.169345558302339</v>
      </c>
      <c r="BM190" s="260">
        <v>28.940496980722966</v>
      </c>
      <c r="BN190" s="260">
        <v>23.345182199495262</v>
      </c>
      <c r="BO190" s="260">
        <v>41.004179688381875</v>
      </c>
      <c r="BP190" s="260">
        <v>135.50536270386431</v>
      </c>
      <c r="BQ190" s="260">
        <v>89.244203864416349</v>
      </c>
      <c r="BR190" s="269">
        <v>1</v>
      </c>
      <c r="BS190" s="264">
        <v>1.8186237264249321</v>
      </c>
      <c r="BT190" s="260">
        <v>28.13414216896129</v>
      </c>
      <c r="BU190" s="260">
        <v>39.116234273495131</v>
      </c>
      <c r="BV190" s="260">
        <v>19.970020731582398</v>
      </c>
      <c r="BW190" s="260">
        <v>35.650520472548699</v>
      </c>
      <c r="BX190" s="260">
        <v>137.87043828382195</v>
      </c>
      <c r="BY190" s="260">
        <v>91.857663330821353</v>
      </c>
      <c r="BZ190" s="276">
        <v>1</v>
      </c>
      <c r="CA190" s="175"/>
      <c r="DH190" s="179">
        <v>-3.2940817257217851</v>
      </c>
      <c r="DI190" s="179">
        <v>1.5678882703412078</v>
      </c>
      <c r="DQ190" s="153">
        <f t="shared" si="49"/>
        <v>12</v>
      </c>
      <c r="EH190" s="153" t="str">
        <f t="shared" si="47"/>
        <v/>
      </c>
      <c r="EI190" s="153" t="str">
        <f t="shared" si="48"/>
        <v/>
      </c>
    </row>
    <row r="191" spans="1:139" ht="18" customHeight="1" thickTop="1" thickBot="1">
      <c r="A191" s="242" t="s">
        <v>185</v>
      </c>
      <c r="B191" s="236" t="s">
        <v>35</v>
      </c>
      <c r="C191" s="237">
        <v>44198</v>
      </c>
      <c r="D191" s="238">
        <v>26</v>
      </c>
      <c r="E191" s="253">
        <v>10</v>
      </c>
      <c r="F191" s="247">
        <v>10</v>
      </c>
      <c r="G191" s="247">
        <v>10</v>
      </c>
      <c r="H191" s="247">
        <v>7</v>
      </c>
      <c r="I191" s="247">
        <v>14</v>
      </c>
      <c r="J191" s="247">
        <v>14</v>
      </c>
      <c r="K191" s="247">
        <v>8</v>
      </c>
      <c r="L191" s="247">
        <v>7</v>
      </c>
      <c r="M191" s="247">
        <v>5</v>
      </c>
      <c r="N191" s="247">
        <v>10</v>
      </c>
      <c r="O191" s="247">
        <v>19</v>
      </c>
      <c r="P191" s="247">
        <v>4</v>
      </c>
      <c r="Q191" s="247">
        <v>5</v>
      </c>
      <c r="R191" s="247">
        <v>6</v>
      </c>
      <c r="S191" s="247">
        <v>10</v>
      </c>
      <c r="T191" s="247">
        <v>1</v>
      </c>
      <c r="U191" s="247">
        <v>9</v>
      </c>
      <c r="V191" s="247">
        <v>5</v>
      </c>
      <c r="W191" s="247">
        <v>5</v>
      </c>
      <c r="X191" s="247">
        <v>7</v>
      </c>
      <c r="Y191" s="247">
        <v>6</v>
      </c>
      <c r="Z191" s="247">
        <v>6</v>
      </c>
      <c r="AA191" s="247">
        <v>1</v>
      </c>
      <c r="AB191" s="247">
        <v>2</v>
      </c>
      <c r="AC191" s="247">
        <v>5</v>
      </c>
      <c r="AD191" s="247">
        <v>5</v>
      </c>
      <c r="AE191" s="276">
        <v>4</v>
      </c>
      <c r="AG191" s="247">
        <f>RANKS_CSV!A188</f>
        <v>1</v>
      </c>
      <c r="AI191" s="264">
        <f t="array" ref="AI191">MEDIAN(E191:J191)</f>
        <v>10</v>
      </c>
      <c r="AJ191" s="260">
        <f t="array" ref="AJ191">MEDIAN(L191:S191)</f>
        <v>6.5</v>
      </c>
      <c r="AK191" s="260">
        <f t="array" ref="AK191">MEDIAN(T191:U191,X191,AA191,AB191)</f>
        <v>2</v>
      </c>
      <c r="AL191" s="260">
        <f t="array" ref="AL191">MEDIAN(V191,Y191,Z191,AC191:AE191)</f>
        <v>5</v>
      </c>
      <c r="AM191" s="260" t="s">
        <v>567</v>
      </c>
      <c r="AN191" s="281" t="s">
        <v>567</v>
      </c>
      <c r="AU191" s="264">
        <v>81.059731159365739</v>
      </c>
      <c r="AV191" s="260">
        <v>34.772291984144367</v>
      </c>
      <c r="AW191" s="260">
        <v>29.347964470476256</v>
      </c>
      <c r="AX191" s="260">
        <v>64.786748618361372</v>
      </c>
      <c r="AY191" s="260">
        <v>141.08864442779975</v>
      </c>
      <c r="AZ191" s="260">
        <v>258.25365189879136</v>
      </c>
      <c r="BA191" s="260">
        <v>416.28177103133629</v>
      </c>
      <c r="BB191" s="276">
        <v>3</v>
      </c>
      <c r="BC191" s="264">
        <v>3.0038159538552707</v>
      </c>
      <c r="BD191" s="260">
        <v>5.6826399050647698</v>
      </c>
      <c r="BE191" s="260">
        <v>20.916015849612361</v>
      </c>
      <c r="BF191" s="260">
        <v>56.644181434232955</v>
      </c>
      <c r="BG191" s="260">
        <v>125.0090869734497</v>
      </c>
      <c r="BH191" s="260">
        <v>211.83132089862968</v>
      </c>
      <c r="BI191" s="260">
        <v>154.92693120941223</v>
      </c>
      <c r="BJ191" s="269">
        <v>1</v>
      </c>
      <c r="BK191" s="264">
        <v>11.420085814215646</v>
      </c>
      <c r="BL191" s="260">
        <v>6.5985698447243184</v>
      </c>
      <c r="BM191" s="260">
        <v>35.663381408932644</v>
      </c>
      <c r="BN191" s="260">
        <v>61.674453665679586</v>
      </c>
      <c r="BO191" s="260">
        <v>106.07338565399203</v>
      </c>
      <c r="BP191" s="260">
        <v>240.22538381968789</v>
      </c>
      <c r="BQ191" s="260">
        <v>166.82591094187359</v>
      </c>
      <c r="BR191" s="269">
        <v>2</v>
      </c>
      <c r="BS191" s="264">
        <v>13.816091468037239</v>
      </c>
      <c r="BT191" s="260">
        <v>4.6925139076155631</v>
      </c>
      <c r="BU191" s="260">
        <v>48.648626249050196</v>
      </c>
      <c r="BV191" s="260">
        <v>58.029504093560099</v>
      </c>
      <c r="BW191" s="260">
        <v>100.01173732366138</v>
      </c>
      <c r="BX191" s="260">
        <v>244.50865394991243</v>
      </c>
      <c r="BY191" s="260">
        <v>162.94402827351553</v>
      </c>
      <c r="BZ191" s="276">
        <v>2</v>
      </c>
      <c r="CA191" s="175"/>
      <c r="DH191" s="179">
        <v>-7.0817941666666666</v>
      </c>
      <c r="DI191" s="179">
        <v>-0.80938543963254528</v>
      </c>
      <c r="DQ191" s="153">
        <f t="shared" si="49"/>
        <v>5.5</v>
      </c>
      <c r="EH191" s="153" t="str">
        <f t="shared" si="47"/>
        <v/>
      </c>
      <c r="EI191" s="153" t="str">
        <f t="shared" si="48"/>
        <v/>
      </c>
    </row>
    <row r="192" spans="1:139" ht="18" customHeight="1" thickTop="1" thickBot="1">
      <c r="A192" s="242" t="s">
        <v>186</v>
      </c>
      <c r="B192" s="236" t="s">
        <v>35</v>
      </c>
      <c r="C192" s="237">
        <v>44296</v>
      </c>
      <c r="D192" s="238">
        <v>26</v>
      </c>
      <c r="E192" s="253">
        <v>14</v>
      </c>
      <c r="F192" s="247">
        <v>13</v>
      </c>
      <c r="G192" s="247">
        <v>15</v>
      </c>
      <c r="H192" s="247">
        <v>12</v>
      </c>
      <c r="I192" s="247">
        <v>13</v>
      </c>
      <c r="J192" s="247">
        <v>18</v>
      </c>
      <c r="K192" s="247">
        <v>15</v>
      </c>
      <c r="L192" s="247">
        <v>7</v>
      </c>
      <c r="M192" s="247">
        <v>15</v>
      </c>
      <c r="N192" s="247">
        <v>1</v>
      </c>
      <c r="O192" s="247">
        <v>12</v>
      </c>
      <c r="P192" s="247">
        <v>10</v>
      </c>
      <c r="Q192" s="247">
        <v>11</v>
      </c>
      <c r="R192" s="247">
        <v>14</v>
      </c>
      <c r="S192" s="247">
        <v>7</v>
      </c>
      <c r="T192" s="247">
        <v>12</v>
      </c>
      <c r="U192" s="247">
        <v>9</v>
      </c>
      <c r="V192" s="247">
        <v>6</v>
      </c>
      <c r="W192" s="247">
        <v>12</v>
      </c>
      <c r="X192" s="247">
        <v>14</v>
      </c>
      <c r="Y192" s="247">
        <v>10</v>
      </c>
      <c r="Z192" s="247">
        <v>11</v>
      </c>
      <c r="AA192" s="247">
        <v>13</v>
      </c>
      <c r="AB192" s="247">
        <v>13</v>
      </c>
      <c r="AC192" s="247">
        <v>7</v>
      </c>
      <c r="AD192" s="247">
        <v>10</v>
      </c>
      <c r="AE192" s="276">
        <v>5</v>
      </c>
      <c r="AG192" s="247">
        <f>RANKS_CSV!A189</f>
        <v>4</v>
      </c>
      <c r="AI192" s="264">
        <f t="array" ref="AI192">MEDIAN(E192:J192)</f>
        <v>13.5</v>
      </c>
      <c r="AJ192" s="260">
        <f t="array" ref="AJ192">MEDIAN(L192:S192)</f>
        <v>10.5</v>
      </c>
      <c r="AK192" s="260">
        <f t="array" ref="AK192">MEDIAN(T192:U192,X192,AA192,AB192)</f>
        <v>13</v>
      </c>
      <c r="AL192" s="260">
        <f t="array" ref="AL192">MEDIAN(V192,Y192,Z192,AC192:AE192)</f>
        <v>8.5</v>
      </c>
      <c r="AM192" s="260" t="s">
        <v>567</v>
      </c>
      <c r="AN192" s="281" t="s">
        <v>567</v>
      </c>
      <c r="AU192" s="264">
        <v>115.77453818035147</v>
      </c>
      <c r="AV192" s="260">
        <v>41.547963384390712</v>
      </c>
      <c r="AW192" s="260">
        <v>8.1845002499831985</v>
      </c>
      <c r="AX192" s="260">
        <v>15.684148777128932</v>
      </c>
      <c r="AY192" s="260">
        <v>64.04690896582791</v>
      </c>
      <c r="AZ192" s="260">
        <v>153.27278081608011</v>
      </c>
      <c r="BA192" s="260">
        <v>283.36176432788557</v>
      </c>
      <c r="BB192" s="276">
        <v>3</v>
      </c>
      <c r="BC192" s="264">
        <v>49.230982724980819</v>
      </c>
      <c r="BD192" s="260">
        <v>35.578495659985364</v>
      </c>
      <c r="BE192" s="260">
        <v>14.904355830522315</v>
      </c>
      <c r="BF192" s="260">
        <v>20.607782319850909</v>
      </c>
      <c r="BG192" s="260">
        <v>52.6041645713157</v>
      </c>
      <c r="BH192" s="260">
        <v>102.37527482712235</v>
      </c>
      <c r="BI192" s="260">
        <v>64.840587999653252</v>
      </c>
      <c r="BJ192" s="269">
        <v>3</v>
      </c>
      <c r="BK192" s="264">
        <v>72.322298784965241</v>
      </c>
      <c r="BL192" s="260">
        <v>40.663711369326606</v>
      </c>
      <c r="BM192" s="260">
        <v>5.422685645237503</v>
      </c>
      <c r="BN192" s="260">
        <v>18.123359494410856</v>
      </c>
      <c r="BO192" s="260">
        <v>47.571099649379953</v>
      </c>
      <c r="BP192" s="260">
        <v>108.3749291988881</v>
      </c>
      <c r="BQ192" s="260">
        <v>54.360420166926211</v>
      </c>
      <c r="BR192" s="269">
        <v>3</v>
      </c>
      <c r="BS192" s="264">
        <v>71.205392541664239</v>
      </c>
      <c r="BT192" s="260">
        <v>43.590035815347392</v>
      </c>
      <c r="BU192" s="260">
        <v>1.7165133898464595</v>
      </c>
      <c r="BV192" s="260">
        <v>20.472178794625869</v>
      </c>
      <c r="BW192" s="260">
        <v>51.390434822158717</v>
      </c>
      <c r="BX192" s="260">
        <v>113.06689351516344</v>
      </c>
      <c r="BY192" s="260">
        <v>44.010103732052968</v>
      </c>
      <c r="BZ192" s="276">
        <v>3</v>
      </c>
      <c r="CA192" s="175"/>
      <c r="DH192" s="179">
        <v>-0.12104860761154909</v>
      </c>
      <c r="DI192" s="179">
        <v>-5.2118366496062984</v>
      </c>
      <c r="DQ192" s="153">
        <f t="shared" si="49"/>
        <v>9.75</v>
      </c>
      <c r="EH192" s="153" t="str">
        <f t="shared" si="47"/>
        <v/>
      </c>
      <c r="EI192" s="153" t="str">
        <f t="shared" si="48"/>
        <v/>
      </c>
    </row>
    <row r="193" spans="1:139" ht="18" customHeight="1" thickTop="1" thickBot="1">
      <c r="A193" s="242" t="s">
        <v>187</v>
      </c>
      <c r="B193" s="239" t="s">
        <v>35</v>
      </c>
      <c r="C193" s="240">
        <v>44162</v>
      </c>
      <c r="D193" s="241">
        <v>26</v>
      </c>
      <c r="E193" s="253">
        <v>9</v>
      </c>
      <c r="F193" s="247">
        <v>9</v>
      </c>
      <c r="G193" s="247">
        <v>14</v>
      </c>
      <c r="H193" s="247">
        <v>9</v>
      </c>
      <c r="I193" s="247">
        <v>17</v>
      </c>
      <c r="J193" s="247">
        <v>15</v>
      </c>
      <c r="K193" s="247">
        <v>16</v>
      </c>
      <c r="L193" s="247">
        <v>11</v>
      </c>
      <c r="M193" s="247">
        <v>10</v>
      </c>
      <c r="N193" s="247">
        <v>12</v>
      </c>
      <c r="O193" s="247">
        <v>19</v>
      </c>
      <c r="P193" s="247">
        <v>7</v>
      </c>
      <c r="Q193" s="247">
        <v>13</v>
      </c>
      <c r="R193" s="247">
        <v>14</v>
      </c>
      <c r="S193" s="247">
        <v>13</v>
      </c>
      <c r="T193" s="247">
        <v>6</v>
      </c>
      <c r="U193" s="247">
        <v>13</v>
      </c>
      <c r="V193" s="247">
        <v>10</v>
      </c>
      <c r="W193" s="247">
        <v>10</v>
      </c>
      <c r="X193" s="247">
        <v>7</v>
      </c>
      <c r="Y193" s="247">
        <v>12</v>
      </c>
      <c r="Z193" s="247">
        <v>10</v>
      </c>
      <c r="AA193" s="247">
        <v>3</v>
      </c>
      <c r="AB193" s="247">
        <v>3</v>
      </c>
      <c r="AC193" s="247">
        <v>11</v>
      </c>
      <c r="AD193" s="247">
        <v>10</v>
      </c>
      <c r="AE193" s="276">
        <v>11</v>
      </c>
      <c r="AG193" s="247">
        <f>RANKS_CSV!A190</f>
        <v>6</v>
      </c>
      <c r="AI193" s="264">
        <f t="array" ref="AI193">MEDIAN(E193:J193)</f>
        <v>11.5</v>
      </c>
      <c r="AJ193" s="260">
        <f t="array" ref="AJ193">MEDIAN(L193:S193)</f>
        <v>12.5</v>
      </c>
      <c r="AK193" s="260">
        <f t="array" ref="AK193">MEDIAN(T193:U193,X193,AA193,AB193)</f>
        <v>6</v>
      </c>
      <c r="AL193" s="260">
        <f t="array" ref="AL193">MEDIAN(V193,Y193,Z193,AC193:AE193)</f>
        <v>10.5</v>
      </c>
      <c r="AM193" s="260" t="s">
        <v>567</v>
      </c>
      <c r="AN193" s="281" t="s">
        <v>567</v>
      </c>
      <c r="AU193" s="264">
        <v>224.88034331353694</v>
      </c>
      <c r="AV193" s="260">
        <v>111.31145638210285</v>
      </c>
      <c r="AW193" s="260">
        <v>38.605681112221987</v>
      </c>
      <c r="AX193" s="260">
        <v>6.7630175038943516</v>
      </c>
      <c r="AY193" s="260">
        <v>15.783465557119964</v>
      </c>
      <c r="AZ193" s="260">
        <v>65.667025271898822</v>
      </c>
      <c r="BA193" s="260">
        <v>156.41369664823094</v>
      </c>
      <c r="BB193" s="276">
        <v>4</v>
      </c>
      <c r="BC193" s="264">
        <v>39.19044859913145</v>
      </c>
      <c r="BD193" s="260">
        <v>51.364441404092929</v>
      </c>
      <c r="BE193" s="260">
        <v>25.092654719027678</v>
      </c>
      <c r="BF193" s="260">
        <v>3.6242201499097635</v>
      </c>
      <c r="BG193" s="260">
        <v>11.340866276496813</v>
      </c>
      <c r="BH193" s="260">
        <v>43.913354933668742</v>
      </c>
      <c r="BI193" s="260">
        <v>21.491189643167225</v>
      </c>
      <c r="BJ193" s="269">
        <v>4</v>
      </c>
      <c r="BK193" s="264">
        <v>31.514977055561637</v>
      </c>
      <c r="BL193" s="260">
        <v>65.90031264791628</v>
      </c>
      <c r="BM193" s="260">
        <v>28.903986965945158</v>
      </c>
      <c r="BN193" s="260">
        <v>5.0052166690107995</v>
      </c>
      <c r="BO193" s="260">
        <v>5.9775567506449701</v>
      </c>
      <c r="BP193" s="260">
        <v>59.073533883452491</v>
      </c>
      <c r="BQ193" s="260">
        <v>31.118590689703804</v>
      </c>
      <c r="BR193" s="269">
        <v>4</v>
      </c>
      <c r="BS193" s="264">
        <v>27.979856750332633</v>
      </c>
      <c r="BT193" s="260">
        <v>63.939270237603374</v>
      </c>
      <c r="BU193" s="260">
        <v>32.403802953063568</v>
      </c>
      <c r="BV193" s="260">
        <v>3.700653654481362</v>
      </c>
      <c r="BW193" s="260">
        <v>4.1537163170171558</v>
      </c>
      <c r="BX193" s="260">
        <v>60.723820045599119</v>
      </c>
      <c r="BY193" s="260">
        <v>34.497117353723823</v>
      </c>
      <c r="BZ193" s="276">
        <v>4</v>
      </c>
      <c r="CA193" s="175"/>
      <c r="DH193" s="179">
        <v>0.64625751049868752</v>
      </c>
      <c r="DI193" s="179">
        <v>1.1853704304461941</v>
      </c>
      <c r="DQ193" s="153">
        <f t="shared" si="49"/>
        <v>9</v>
      </c>
      <c r="EH193" s="153" t="str">
        <f t="shared" si="47"/>
        <v/>
      </c>
      <c r="EI193" s="153" t="str">
        <f t="shared" si="48"/>
        <v/>
      </c>
    </row>
    <row r="194" spans="1:139" ht="18" customHeight="1" thickTop="1" thickBot="1">
      <c r="A194" s="242" t="s">
        <v>188</v>
      </c>
      <c r="B194" s="236" t="s">
        <v>35</v>
      </c>
      <c r="C194" s="237">
        <v>44223</v>
      </c>
      <c r="D194" s="238">
        <v>26</v>
      </c>
      <c r="E194" s="253">
        <v>17</v>
      </c>
      <c r="F194" s="247">
        <v>11</v>
      </c>
      <c r="G194" s="247">
        <v>8</v>
      </c>
      <c r="H194" s="247">
        <v>19</v>
      </c>
      <c r="I194" s="247">
        <v>15</v>
      </c>
      <c r="J194" s="247">
        <v>10</v>
      </c>
      <c r="K194" s="247">
        <v>2</v>
      </c>
      <c r="L194" s="247">
        <v>10</v>
      </c>
      <c r="M194" s="247">
        <v>4</v>
      </c>
      <c r="N194" s="247">
        <v>12</v>
      </c>
      <c r="O194" s="247">
        <v>14</v>
      </c>
      <c r="P194" s="247">
        <v>8</v>
      </c>
      <c r="Q194" s="247">
        <v>12</v>
      </c>
      <c r="R194" s="247">
        <v>8</v>
      </c>
      <c r="S194" s="247">
        <v>12</v>
      </c>
      <c r="T194" s="247">
        <v>2</v>
      </c>
      <c r="U194" s="247">
        <v>9</v>
      </c>
      <c r="V194" s="247">
        <v>9</v>
      </c>
      <c r="W194" s="247">
        <v>9</v>
      </c>
      <c r="X194" s="247">
        <v>2</v>
      </c>
      <c r="Y194" s="247">
        <v>11</v>
      </c>
      <c r="Z194" s="247">
        <v>9</v>
      </c>
      <c r="AA194" s="247">
        <v>5</v>
      </c>
      <c r="AB194" s="247">
        <v>6</v>
      </c>
      <c r="AC194" s="247">
        <v>5</v>
      </c>
      <c r="AD194" s="247">
        <v>9</v>
      </c>
      <c r="AE194" s="276">
        <v>10</v>
      </c>
      <c r="AG194" s="247">
        <f>RANKS_CSV!A191</f>
        <v>1</v>
      </c>
      <c r="AI194" s="264">
        <f t="array" ref="AI194">MEDIAN(E194:J194)</f>
        <v>13</v>
      </c>
      <c r="AJ194" s="260">
        <f t="array" ref="AJ194">MEDIAN(L194:S194)</f>
        <v>11</v>
      </c>
      <c r="AK194" s="260">
        <f t="array" ref="AK194">MEDIAN(T194:U194,X194,AA194,AB194)</f>
        <v>5</v>
      </c>
      <c r="AL194" s="260">
        <f t="array" ref="AL194">MEDIAN(V194,Y194,Z194,AC194:AE194)</f>
        <v>9</v>
      </c>
      <c r="AM194" s="260" t="s">
        <v>567</v>
      </c>
      <c r="AN194" s="281" t="s">
        <v>567</v>
      </c>
      <c r="AU194" s="264">
        <v>176.24504848341704</v>
      </c>
      <c r="AV194" s="260">
        <v>80.529335869896514</v>
      </c>
      <c r="AW194" s="260">
        <v>25.67673491792922</v>
      </c>
      <c r="AX194" s="260">
        <v>11.687245627515171</v>
      </c>
      <c r="AY194" s="260">
        <v>38.560867998654366</v>
      </c>
      <c r="AZ194" s="260">
        <v>106.29760203134678</v>
      </c>
      <c r="BA194" s="260">
        <v>214.89744772559246</v>
      </c>
      <c r="BB194" s="276">
        <v>4</v>
      </c>
      <c r="BC194" s="264">
        <v>16.453989305364864</v>
      </c>
      <c r="BD194" s="260">
        <v>27.068581434192939</v>
      </c>
      <c r="BE194" s="260">
        <v>12.694492999015294</v>
      </c>
      <c r="BF194" s="260">
        <v>6.7003085231418229</v>
      </c>
      <c r="BG194" s="260">
        <v>31.039654146801414</v>
      </c>
      <c r="BH194" s="260">
        <v>78.695150916385373</v>
      </c>
      <c r="BI194" s="260">
        <v>46.883914868215598</v>
      </c>
      <c r="BJ194" s="269">
        <v>4</v>
      </c>
      <c r="BK194" s="264">
        <v>12.037033782382965</v>
      </c>
      <c r="BL194" s="260">
        <v>38.060790359202265</v>
      </c>
      <c r="BM194" s="260">
        <v>20.340081950165168</v>
      </c>
      <c r="BN194" s="260">
        <v>9.3337578274963224</v>
      </c>
      <c r="BO194" s="260">
        <v>21.683412343311801</v>
      </c>
      <c r="BP194" s="260">
        <v>98.167249363091031</v>
      </c>
      <c r="BQ194" s="260">
        <v>58.129240360496567</v>
      </c>
      <c r="BR194" s="269">
        <v>4</v>
      </c>
      <c r="BS194" s="264">
        <v>10.125465794218787</v>
      </c>
      <c r="BT194" s="260">
        <v>35.884405355495197</v>
      </c>
      <c r="BU194" s="260">
        <v>26.960796455759674</v>
      </c>
      <c r="BV194" s="260">
        <v>7.1703443055688068</v>
      </c>
      <c r="BW194" s="260">
        <v>18.350462962604627</v>
      </c>
      <c r="BX194" s="260">
        <v>100.44506484957424</v>
      </c>
      <c r="BY194" s="260">
        <v>60.030326627766193</v>
      </c>
      <c r="BZ194" s="276">
        <v>4</v>
      </c>
      <c r="CA194" s="175"/>
      <c r="DH194" s="179">
        <v>-1.5820547847769031</v>
      </c>
      <c r="DI194" s="179">
        <v>0.90378048031496083</v>
      </c>
      <c r="DQ194" s="153">
        <f t="shared" si="49"/>
        <v>10.75</v>
      </c>
      <c r="EH194" s="153" t="str">
        <f t="shared" si="47"/>
        <v/>
      </c>
      <c r="EI194" s="153" t="str">
        <f t="shared" si="48"/>
        <v/>
      </c>
    </row>
    <row r="195" spans="1:139" ht="18" customHeight="1" thickTop="1" thickBot="1">
      <c r="A195" s="242" t="s">
        <v>189</v>
      </c>
      <c r="B195" s="236" t="s">
        <v>35</v>
      </c>
      <c r="C195" s="237">
        <v>44412</v>
      </c>
      <c r="D195" s="238">
        <v>26</v>
      </c>
      <c r="E195" s="253">
        <v>17</v>
      </c>
      <c r="F195" s="247">
        <v>9</v>
      </c>
      <c r="G195" s="247">
        <v>7</v>
      </c>
      <c r="H195" s="247">
        <v>12</v>
      </c>
      <c r="I195" s="247">
        <v>15</v>
      </c>
      <c r="J195" s="247">
        <v>11</v>
      </c>
      <c r="K195" s="247">
        <v>3</v>
      </c>
      <c r="L195" s="247">
        <v>14</v>
      </c>
      <c r="M195" s="247">
        <v>12</v>
      </c>
      <c r="N195" s="247">
        <v>14</v>
      </c>
      <c r="O195" s="247">
        <v>12</v>
      </c>
      <c r="P195" s="247">
        <v>12</v>
      </c>
      <c r="Q195" s="247">
        <v>10</v>
      </c>
      <c r="R195" s="247">
        <v>14</v>
      </c>
      <c r="S195" s="247">
        <v>10</v>
      </c>
      <c r="T195" s="247">
        <v>9</v>
      </c>
      <c r="U195" s="247">
        <v>18</v>
      </c>
      <c r="V195" s="247">
        <v>18</v>
      </c>
      <c r="W195" s="247">
        <v>18</v>
      </c>
      <c r="X195" s="247">
        <v>9</v>
      </c>
      <c r="Y195" s="247">
        <v>18</v>
      </c>
      <c r="Z195" s="247">
        <v>14</v>
      </c>
      <c r="AA195" s="247">
        <v>11</v>
      </c>
      <c r="AB195" s="247">
        <v>10</v>
      </c>
      <c r="AC195" s="247">
        <v>12</v>
      </c>
      <c r="AD195" s="247">
        <v>12</v>
      </c>
      <c r="AE195" s="276">
        <v>11</v>
      </c>
      <c r="AG195" s="247">
        <f>RANKS_CSV!A192</f>
        <v>6</v>
      </c>
      <c r="AI195" s="264">
        <f t="array" ref="AI195">MEDIAN(E195:J195)</f>
        <v>11.5</v>
      </c>
      <c r="AJ195" s="260">
        <f t="array" ref="AJ195">MEDIAN(L195:S195)</f>
        <v>12</v>
      </c>
      <c r="AK195" s="260">
        <f t="array" ref="AK195">MEDIAN(T195:U195,X195,AA195,AB195)</f>
        <v>10</v>
      </c>
      <c r="AL195" s="260">
        <f t="array" ref="AL195">MEDIAN(V195,Y195,Z195,AC195:AE195)</f>
        <v>13</v>
      </c>
      <c r="AM195" s="260" t="s">
        <v>567</v>
      </c>
      <c r="AN195" s="281" t="s">
        <v>567</v>
      </c>
      <c r="AU195" s="264">
        <v>276.05182362108854</v>
      </c>
      <c r="AV195" s="260">
        <v>146.46131178284469</v>
      </c>
      <c r="AW195" s="260">
        <v>57.733911606154017</v>
      </c>
      <c r="AX195" s="260">
        <v>9.8696230910165887</v>
      </c>
      <c r="AY195" s="260">
        <v>2.8684462374324058</v>
      </c>
      <c r="AZ195" s="260">
        <v>36.730381045401465</v>
      </c>
      <c r="BA195" s="260">
        <v>111.4554275149238</v>
      </c>
      <c r="BB195" s="276">
        <v>5</v>
      </c>
      <c r="BC195" s="264">
        <v>71.489310589825195</v>
      </c>
      <c r="BD195" s="260">
        <v>83.486734570090519</v>
      </c>
      <c r="BE195" s="260">
        <v>45.086373016650143</v>
      </c>
      <c r="BF195" s="260">
        <v>9.2435297466208155</v>
      </c>
      <c r="BG195" s="260">
        <v>1.1734290971273342</v>
      </c>
      <c r="BH195" s="260">
        <v>19.081304346190752</v>
      </c>
      <c r="BI195" s="260">
        <v>5.4775980183721087</v>
      </c>
      <c r="BJ195" s="269">
        <v>5</v>
      </c>
      <c r="BK195" s="264">
        <v>62.549790517029052</v>
      </c>
      <c r="BL195" s="260">
        <v>101.08717438770302</v>
      </c>
      <c r="BM195" s="260">
        <v>43.926401886704269</v>
      </c>
      <c r="BN195" s="260">
        <v>9.0342142751101076</v>
      </c>
      <c r="BO195" s="260">
        <v>3.6011253602854364E-2</v>
      </c>
      <c r="BP195" s="260">
        <v>29.058306013679704</v>
      </c>
      <c r="BQ195" s="260">
        <v>11.986769776413389</v>
      </c>
      <c r="BR195" s="269">
        <v>5</v>
      </c>
      <c r="BS195" s="264">
        <v>57.476059714952086</v>
      </c>
      <c r="BT195" s="260">
        <v>99.696796076166777</v>
      </c>
      <c r="BU195" s="260">
        <v>43.634191278245822</v>
      </c>
      <c r="BV195" s="260">
        <v>8.8907636128631591</v>
      </c>
      <c r="BW195" s="260">
        <v>0.19775140542674138</v>
      </c>
      <c r="BX195" s="260">
        <v>30.262201461347821</v>
      </c>
      <c r="BY195" s="260">
        <v>15.953989752408418</v>
      </c>
      <c r="BZ195" s="276">
        <v>5</v>
      </c>
      <c r="CA195" s="175"/>
      <c r="DH195" s="179">
        <v>2.9375947152230966</v>
      </c>
      <c r="DI195" s="179">
        <v>1.0314639803149608</v>
      </c>
      <c r="DQ195" s="153">
        <f t="shared" si="49"/>
        <v>12.5</v>
      </c>
      <c r="EH195" s="153" t="str">
        <f t="shared" si="47"/>
        <v/>
      </c>
      <c r="EI195" s="153" t="str">
        <f t="shared" si="48"/>
        <v/>
      </c>
    </row>
    <row r="196" spans="1:139" ht="18" customHeight="1" thickTop="1" thickBot="1">
      <c r="A196" s="242" t="s">
        <v>190</v>
      </c>
      <c r="B196" s="239" t="s">
        <v>35</v>
      </c>
      <c r="C196" s="240">
        <v>44402</v>
      </c>
      <c r="D196" s="241">
        <v>26</v>
      </c>
      <c r="E196" s="254">
        <v>7</v>
      </c>
      <c r="F196" s="248">
        <v>3</v>
      </c>
      <c r="G196" s="248">
        <v>11</v>
      </c>
      <c r="H196" s="248">
        <v>7</v>
      </c>
      <c r="I196" s="248">
        <v>13</v>
      </c>
      <c r="J196" s="248">
        <v>7</v>
      </c>
      <c r="K196" s="248">
        <v>5</v>
      </c>
      <c r="L196" s="248">
        <v>10</v>
      </c>
      <c r="M196" s="248">
        <v>6</v>
      </c>
      <c r="N196" s="248">
        <v>11</v>
      </c>
      <c r="O196" s="248">
        <v>13</v>
      </c>
      <c r="P196" s="248">
        <v>13</v>
      </c>
      <c r="Q196" s="248">
        <v>4</v>
      </c>
      <c r="R196" s="248">
        <v>5</v>
      </c>
      <c r="S196" s="248">
        <v>3</v>
      </c>
      <c r="T196" s="248">
        <v>4</v>
      </c>
      <c r="U196" s="248">
        <v>7</v>
      </c>
      <c r="V196" s="248">
        <v>7</v>
      </c>
      <c r="W196" s="248">
        <v>10</v>
      </c>
      <c r="X196" s="248">
        <v>6</v>
      </c>
      <c r="Y196" s="248">
        <v>9</v>
      </c>
      <c r="Z196" s="248">
        <v>9</v>
      </c>
      <c r="AA196" s="248">
        <v>2</v>
      </c>
      <c r="AB196" s="248">
        <v>1</v>
      </c>
      <c r="AC196" s="248">
        <v>9</v>
      </c>
      <c r="AD196" s="248">
        <v>4</v>
      </c>
      <c r="AE196" s="277">
        <v>4</v>
      </c>
      <c r="AG196" s="247">
        <f>RANKS_CSV!A193</f>
        <v>1</v>
      </c>
      <c r="AI196" s="264">
        <f t="array" ref="AI196">MEDIAN(E196:J196)</f>
        <v>7</v>
      </c>
      <c r="AJ196" s="260">
        <f t="array" ref="AJ196">MEDIAN(L196:S196)</f>
        <v>8</v>
      </c>
      <c r="AK196" s="260">
        <f t="array" ref="AK196">MEDIAN(T196:U196,X196,AA196,AB196)</f>
        <v>4</v>
      </c>
      <c r="AL196" s="260">
        <f t="array" ref="AL196">MEDIAN(V196,Y196,Z196,AC196:AE196)</f>
        <v>8</v>
      </c>
      <c r="AM196" s="260" t="s">
        <v>567</v>
      </c>
      <c r="AN196" s="281" t="s">
        <v>567</v>
      </c>
      <c r="AU196" s="264">
        <v>202.41664845279999</v>
      </c>
      <c r="AV196" s="260">
        <v>121.04858720467827</v>
      </c>
      <c r="AW196" s="260">
        <v>80.543637618109713</v>
      </c>
      <c r="AX196" s="260">
        <v>80.901799693094432</v>
      </c>
      <c r="AY196" s="260">
        <v>122.1230734296324</v>
      </c>
      <c r="AZ196" s="260">
        <v>204.20745882772363</v>
      </c>
      <c r="BA196" s="260">
        <v>327.15495588736809</v>
      </c>
      <c r="BB196" s="276">
        <v>3</v>
      </c>
      <c r="BC196" s="264">
        <v>24.213113833046343</v>
      </c>
      <c r="BD196" s="260">
        <v>47.723286230043627</v>
      </c>
      <c r="BE196" s="260">
        <v>55.941498068513482</v>
      </c>
      <c r="BF196" s="260">
        <v>66.761175174591102</v>
      </c>
      <c r="BG196" s="260">
        <v>112.26418942693908</v>
      </c>
      <c r="BH196" s="260">
        <v>182.17661479548966</v>
      </c>
      <c r="BI196" s="260">
        <v>139.29515171051546</v>
      </c>
      <c r="BJ196" s="269">
        <v>1</v>
      </c>
      <c r="BK196" s="264">
        <v>7.5102655194806935</v>
      </c>
      <c r="BL196" s="260">
        <v>56.905024012054838</v>
      </c>
      <c r="BM196" s="260">
        <v>80.407971896383359</v>
      </c>
      <c r="BN196" s="260">
        <v>74.587888432824244</v>
      </c>
      <c r="BO196" s="260">
        <v>93.930031110069379</v>
      </c>
      <c r="BP196" s="260">
        <v>216.90723217393511</v>
      </c>
      <c r="BQ196" s="260">
        <v>166.80015430732158</v>
      </c>
      <c r="BR196" s="269">
        <v>1</v>
      </c>
      <c r="BS196" s="264">
        <v>7.6362004885226735</v>
      </c>
      <c r="BT196" s="260">
        <v>51.167272494186939</v>
      </c>
      <c r="BU196" s="260">
        <v>98.436385833165772</v>
      </c>
      <c r="BV196" s="260">
        <v>68.229626166298956</v>
      </c>
      <c r="BW196" s="260">
        <v>83.716749742493406</v>
      </c>
      <c r="BX196" s="260">
        <v>218.64111685476789</v>
      </c>
      <c r="BY196" s="260">
        <v>174.13206019659413</v>
      </c>
      <c r="BZ196" s="276">
        <v>1</v>
      </c>
      <c r="CA196" s="175"/>
      <c r="DH196" s="179">
        <v>-5.9909687847769035</v>
      </c>
      <c r="DI196" s="179">
        <v>4.3278909803149608</v>
      </c>
      <c r="DQ196" s="153">
        <f t="shared" si="49"/>
        <v>8.25</v>
      </c>
      <c r="EH196" s="153" t="str">
        <f t="shared" ref="EH196:EH259" si="50">IFERROR(INDEX(DH197,MATCH(7,AG197,0)),"")</f>
        <v/>
      </c>
      <c r="EI196" s="153" t="str">
        <f t="shared" ref="EI196:EI259" si="51">IFERROR(INDEX(DI197,MATCH(7,AG197,0)),"")</f>
        <v/>
      </c>
    </row>
    <row r="197" spans="1:139" ht="18" customHeight="1" thickTop="1" thickBot="1">
      <c r="A197" s="242" t="s">
        <v>191</v>
      </c>
      <c r="B197" s="239" t="s">
        <v>35</v>
      </c>
      <c r="C197" s="240">
        <v>44514</v>
      </c>
      <c r="D197" s="241">
        <v>25</v>
      </c>
      <c r="E197" s="254">
        <v>11</v>
      </c>
      <c r="F197" s="248">
        <v>10</v>
      </c>
      <c r="G197" s="248">
        <v>13</v>
      </c>
      <c r="H197" s="248">
        <v>14</v>
      </c>
      <c r="I197" s="248">
        <v>14</v>
      </c>
      <c r="J197" s="248">
        <v>6</v>
      </c>
      <c r="K197" s="248">
        <v>2</v>
      </c>
      <c r="L197" s="248">
        <v>4</v>
      </c>
      <c r="M197" s="248">
        <v>9</v>
      </c>
      <c r="N197" s="248">
        <v>2</v>
      </c>
      <c r="O197" s="248">
        <v>20</v>
      </c>
      <c r="P197" s="248">
        <v>8</v>
      </c>
      <c r="Q197" s="248">
        <v>10</v>
      </c>
      <c r="R197" s="248">
        <v>12</v>
      </c>
      <c r="S197" s="248">
        <v>11</v>
      </c>
      <c r="T197" s="248">
        <v>7</v>
      </c>
      <c r="U197" s="248">
        <v>4</v>
      </c>
      <c r="V197" s="248">
        <v>4</v>
      </c>
      <c r="W197" s="248">
        <v>10</v>
      </c>
      <c r="X197" s="248">
        <v>6</v>
      </c>
      <c r="Y197" s="248">
        <v>5</v>
      </c>
      <c r="Z197" s="248">
        <v>7</v>
      </c>
      <c r="AA197" s="248">
        <v>6</v>
      </c>
      <c r="AB197" s="248">
        <v>7</v>
      </c>
      <c r="AC197" s="248">
        <v>4</v>
      </c>
      <c r="AD197" s="248">
        <v>7</v>
      </c>
      <c r="AE197" s="277">
        <v>7</v>
      </c>
      <c r="AG197" s="247">
        <f>RANKS_CSV!A194</f>
        <v>2</v>
      </c>
      <c r="AI197" s="264">
        <f t="array" ref="AI197">MEDIAN(E197:J197)</f>
        <v>12</v>
      </c>
      <c r="AJ197" s="260">
        <f t="array" ref="AJ197">MEDIAN(L197:S197)</f>
        <v>9.5</v>
      </c>
      <c r="AK197" s="260">
        <f t="array" ref="AK197">MEDIAN(T197:U197,X197,AA197,AB197)</f>
        <v>6</v>
      </c>
      <c r="AL197" s="260">
        <f t="array" ref="AL197">MEDIAN(V197,Y197,Z197,AC197:AE197)</f>
        <v>6</v>
      </c>
      <c r="AM197" s="260" t="s">
        <v>567</v>
      </c>
      <c r="AN197" s="281" t="s">
        <v>567</v>
      </c>
      <c r="AU197" s="264">
        <v>73.408213995935725</v>
      </c>
      <c r="AV197" s="260">
        <v>26.58770473654128</v>
      </c>
      <c r="AW197" s="260">
        <v>20.630307138700076</v>
      </c>
      <c r="AX197" s="260">
        <v>55.536021202412115</v>
      </c>
      <c r="AY197" s="260">
        <v>131.3048469276774</v>
      </c>
      <c r="AZ197" s="260">
        <v>247.93678431449592</v>
      </c>
      <c r="BA197" s="260">
        <v>405.43183336286762</v>
      </c>
      <c r="BB197" s="276">
        <v>3</v>
      </c>
      <c r="BC197" s="264">
        <v>2.2134331087491108</v>
      </c>
      <c r="BD197" s="260">
        <v>2.1850831490582356</v>
      </c>
      <c r="BE197" s="260">
        <v>14.527075942066798</v>
      </c>
      <c r="BF197" s="260">
        <v>48.94112093281921</v>
      </c>
      <c r="BG197" s="260">
        <v>115.29065573275571</v>
      </c>
      <c r="BH197" s="260">
        <v>199.68988879569659</v>
      </c>
      <c r="BI197" s="260">
        <v>143.75185023271681</v>
      </c>
      <c r="BJ197" s="269">
        <v>2</v>
      </c>
      <c r="BK197" s="264">
        <v>13.433243097521185</v>
      </c>
      <c r="BL197" s="260">
        <v>3.0049191158816488</v>
      </c>
      <c r="BM197" s="260">
        <v>26.485880070923098</v>
      </c>
      <c r="BN197" s="260">
        <v>53.119145499886578</v>
      </c>
      <c r="BO197" s="260">
        <v>97.596982045714967</v>
      </c>
      <c r="BP197" s="260">
        <v>225.65991836463232</v>
      </c>
      <c r="BQ197" s="260">
        <v>152.69101160460144</v>
      </c>
      <c r="BR197" s="269">
        <v>2</v>
      </c>
      <c r="BS197" s="264">
        <v>15.638160892950092</v>
      </c>
      <c r="BT197" s="260">
        <v>1.7647488457673357</v>
      </c>
      <c r="BU197" s="260">
        <v>37.645837730997236</v>
      </c>
      <c r="BV197" s="260">
        <v>50.181936567690165</v>
      </c>
      <c r="BW197" s="260">
        <v>92.68344971449109</v>
      </c>
      <c r="BX197" s="260">
        <v>230.12846768648583</v>
      </c>
      <c r="BY197" s="260">
        <v>147.56517087521274</v>
      </c>
      <c r="BZ197" s="276">
        <v>2</v>
      </c>
      <c r="CA197" s="175"/>
      <c r="DH197" s="179">
        <v>-6.5056999028871392</v>
      </c>
      <c r="DI197" s="179">
        <v>-1.5114455997375331</v>
      </c>
      <c r="DQ197" s="153">
        <f t="shared" ref="DQ197:DQ260" si="52">(MIN(H197,E197)+MIN(AD197,V197)+Z197+P197)/4</f>
        <v>7.5</v>
      </c>
      <c r="EH197" s="153" t="str">
        <f t="shared" si="50"/>
        <v/>
      </c>
      <c r="EI197" s="153" t="str">
        <f t="shared" si="51"/>
        <v/>
      </c>
    </row>
    <row r="198" spans="1:139" ht="18" customHeight="1" thickTop="1" thickBot="1">
      <c r="A198" s="242" t="s">
        <v>192</v>
      </c>
      <c r="B198" s="239" t="s">
        <v>33</v>
      </c>
      <c r="C198" s="240">
        <v>46921</v>
      </c>
      <c r="D198" s="241">
        <v>19</v>
      </c>
      <c r="E198" s="254">
        <v>9</v>
      </c>
      <c r="F198" s="248">
        <v>8</v>
      </c>
      <c r="G198" s="248">
        <v>8</v>
      </c>
      <c r="H198" s="248">
        <v>10</v>
      </c>
      <c r="I198" s="248">
        <v>11</v>
      </c>
      <c r="J198" s="248">
        <v>7</v>
      </c>
      <c r="K198" s="248">
        <v>1</v>
      </c>
      <c r="L198" s="248">
        <v>10</v>
      </c>
      <c r="M198" s="248">
        <v>11</v>
      </c>
      <c r="N198" s="248">
        <v>10</v>
      </c>
      <c r="O198" s="248">
        <v>16</v>
      </c>
      <c r="P198" s="248">
        <v>8</v>
      </c>
      <c r="Q198" s="248">
        <v>8</v>
      </c>
      <c r="R198" s="248">
        <v>11</v>
      </c>
      <c r="S198" s="248">
        <v>13</v>
      </c>
      <c r="T198" s="248">
        <v>5</v>
      </c>
      <c r="U198" s="248">
        <v>5</v>
      </c>
      <c r="V198" s="248">
        <v>5</v>
      </c>
      <c r="W198" s="248">
        <v>2</v>
      </c>
      <c r="X198" s="248">
        <v>4</v>
      </c>
      <c r="Y198" s="248">
        <v>7</v>
      </c>
      <c r="Z198" s="248">
        <v>5</v>
      </c>
      <c r="AA198" s="248">
        <v>5</v>
      </c>
      <c r="AB198" s="248">
        <v>6</v>
      </c>
      <c r="AC198" s="248">
        <v>9</v>
      </c>
      <c r="AD198" s="248">
        <v>5</v>
      </c>
      <c r="AE198" s="277">
        <v>9</v>
      </c>
      <c r="AG198" s="247">
        <f>RANKS_CSV!A195</f>
        <v>1</v>
      </c>
      <c r="AI198" s="264">
        <f t="array" ref="AI198">MEDIAN(E198:J198)</f>
        <v>8.5</v>
      </c>
      <c r="AJ198" s="260">
        <f t="array" ref="AJ198">MEDIAN(L198:S198)</f>
        <v>10.5</v>
      </c>
      <c r="AK198" s="260">
        <f t="array" ref="AK198">MEDIAN(T198:U198,X198,AA198,AB198)</f>
        <v>5</v>
      </c>
      <c r="AL198" s="260">
        <f t="array" ref="AL198">MEDIAN(V198,Y198,Z198,AC198:AE198)</f>
        <v>6</v>
      </c>
      <c r="AM198" s="260" t="s">
        <v>567</v>
      </c>
      <c r="AN198" s="281" t="s">
        <v>567</v>
      </c>
      <c r="AU198" s="264">
        <v>128.15792258821506</v>
      </c>
      <c r="AV198" s="260">
        <v>60.775811256279518</v>
      </c>
      <c r="AW198" s="260">
        <v>34.256811585897232</v>
      </c>
      <c r="AX198" s="260">
        <v>48.60092357706818</v>
      </c>
      <c r="AY198" s="260">
        <v>103.80814722979238</v>
      </c>
      <c r="AZ198" s="260">
        <v>199.87848254406981</v>
      </c>
      <c r="BA198" s="260">
        <v>336.8119295199005</v>
      </c>
      <c r="BB198" s="276">
        <v>3</v>
      </c>
      <c r="BC198" s="264">
        <v>2.7230392683071183</v>
      </c>
      <c r="BD198" s="260">
        <v>13.296145999607861</v>
      </c>
      <c r="BE198" s="260">
        <v>20.045168237032232</v>
      </c>
      <c r="BF198" s="260">
        <v>39.362092213678736</v>
      </c>
      <c r="BG198" s="260">
        <v>91.424533088695057</v>
      </c>
      <c r="BH198" s="260">
        <v>164.76040813704446</v>
      </c>
      <c r="BI198" s="260">
        <v>117.44220429963013</v>
      </c>
      <c r="BJ198" s="269">
        <v>1</v>
      </c>
      <c r="BK198" s="264">
        <v>0.91413931318992525</v>
      </c>
      <c r="BL198" s="260">
        <v>18.842852194516077</v>
      </c>
      <c r="BM198" s="260">
        <v>36.138800512531148</v>
      </c>
      <c r="BN198" s="260">
        <v>44.703270072922571</v>
      </c>
      <c r="BO198" s="260">
        <v>74.739204873079686</v>
      </c>
      <c r="BP198" s="260">
        <v>193.10389920266758</v>
      </c>
      <c r="BQ198" s="260">
        <v>133.82798558358732</v>
      </c>
      <c r="BR198" s="269">
        <v>1</v>
      </c>
      <c r="BS198" s="264">
        <v>1.7052227371044313</v>
      </c>
      <c r="BT198" s="260">
        <v>15.741983218036996</v>
      </c>
      <c r="BU198" s="260">
        <v>49.243059107830312</v>
      </c>
      <c r="BV198" s="260">
        <v>40.574096908779147</v>
      </c>
      <c r="BW198" s="260">
        <v>68.036532605971317</v>
      </c>
      <c r="BX198" s="260">
        <v>196.19734636802696</v>
      </c>
      <c r="BY198" s="260">
        <v>134.52252769670167</v>
      </c>
      <c r="BZ198" s="276">
        <v>1</v>
      </c>
      <c r="CA198" s="175"/>
      <c r="DH198" s="179">
        <v>-5.5687355209973752</v>
      </c>
      <c r="DI198" s="179">
        <v>1.0846923202099745</v>
      </c>
      <c r="DQ198" s="153">
        <f t="shared" si="52"/>
        <v>6.75</v>
      </c>
      <c r="EH198" s="153" t="str">
        <f t="shared" si="50"/>
        <v/>
      </c>
      <c r="EI198" s="153" t="str">
        <f t="shared" si="51"/>
        <v/>
      </c>
    </row>
    <row r="199" spans="1:139" ht="18" customHeight="1" thickTop="1" thickBot="1">
      <c r="A199" s="242" t="s">
        <v>193</v>
      </c>
      <c r="B199" s="236" t="s">
        <v>35</v>
      </c>
      <c r="C199" s="237">
        <v>44451</v>
      </c>
      <c r="D199" s="238">
        <v>26</v>
      </c>
      <c r="E199" s="253">
        <v>17</v>
      </c>
      <c r="F199" s="247">
        <v>9</v>
      </c>
      <c r="G199" s="247">
        <v>9</v>
      </c>
      <c r="H199" s="247">
        <v>18</v>
      </c>
      <c r="I199" s="247">
        <v>14</v>
      </c>
      <c r="J199" s="247">
        <v>9</v>
      </c>
      <c r="K199" s="247">
        <v>7</v>
      </c>
      <c r="L199" s="247">
        <v>8</v>
      </c>
      <c r="M199" s="247">
        <v>9</v>
      </c>
      <c r="N199" s="247">
        <v>14</v>
      </c>
      <c r="O199" s="247">
        <v>19</v>
      </c>
      <c r="P199" s="247">
        <v>7</v>
      </c>
      <c r="Q199" s="247">
        <v>14</v>
      </c>
      <c r="R199" s="247">
        <v>15</v>
      </c>
      <c r="S199" s="247">
        <v>15</v>
      </c>
      <c r="T199" s="247">
        <v>12</v>
      </c>
      <c r="U199" s="247">
        <v>17</v>
      </c>
      <c r="V199" s="247">
        <v>19</v>
      </c>
      <c r="W199" s="247">
        <v>18</v>
      </c>
      <c r="X199" s="247">
        <v>9</v>
      </c>
      <c r="Y199" s="247">
        <v>17</v>
      </c>
      <c r="Z199" s="247">
        <v>13</v>
      </c>
      <c r="AA199" s="247">
        <v>12</v>
      </c>
      <c r="AB199" s="247">
        <v>7</v>
      </c>
      <c r="AC199" s="247">
        <v>13</v>
      </c>
      <c r="AD199" s="247">
        <v>12</v>
      </c>
      <c r="AE199" s="276">
        <v>13</v>
      </c>
      <c r="AG199" s="247">
        <f>RANKS_CSV!A196</f>
        <v>5</v>
      </c>
      <c r="AI199" s="264">
        <f t="array" ref="AI199">MEDIAN(E199:J199)</f>
        <v>11.5</v>
      </c>
      <c r="AJ199" s="260">
        <f t="array" ref="AJ199">MEDIAN(L199:S199)</f>
        <v>14</v>
      </c>
      <c r="AK199" s="260">
        <f t="array" ref="AK199">MEDIAN(T199:U199,X199,AA199,AB199)</f>
        <v>12</v>
      </c>
      <c r="AL199" s="260">
        <f t="array" ref="AL199">MEDIAN(V199,Y199,Z199,AC199:AE199)</f>
        <v>13</v>
      </c>
      <c r="AM199" s="260" t="s">
        <v>567</v>
      </c>
      <c r="AN199" s="281" t="s">
        <v>567</v>
      </c>
      <c r="AU199" s="264">
        <v>334.4012557079314</v>
      </c>
      <c r="AV199" s="260">
        <v>189.70678696678144</v>
      </c>
      <c r="AW199" s="260">
        <v>85.87542988718468</v>
      </c>
      <c r="AX199" s="260">
        <v>22.907184469141161</v>
      </c>
      <c r="AY199" s="260">
        <v>0.80205071265088945</v>
      </c>
      <c r="AZ199" s="260">
        <v>19.560028617713865</v>
      </c>
      <c r="BA199" s="260">
        <v>79.181118184330089</v>
      </c>
      <c r="BB199" s="276">
        <v>5</v>
      </c>
      <c r="BC199" s="264">
        <v>114.77606785841328</v>
      </c>
      <c r="BD199" s="260">
        <v>125.6226954426882</v>
      </c>
      <c r="BE199" s="260">
        <v>74.881887240306682</v>
      </c>
      <c r="BF199" s="260">
        <v>25.1833736911972</v>
      </c>
      <c r="BG199" s="260">
        <v>1.6877500154671206</v>
      </c>
      <c r="BH199" s="260">
        <v>5.0658199383796578</v>
      </c>
      <c r="BI199" s="260">
        <v>2.0696857756009549E-2</v>
      </c>
      <c r="BJ199" s="269">
        <v>7</v>
      </c>
      <c r="BK199" s="264">
        <v>105.68182246869574</v>
      </c>
      <c r="BL199" s="260">
        <v>146.04000361184325</v>
      </c>
      <c r="BM199" s="260">
        <v>68.079487144635749</v>
      </c>
      <c r="BN199" s="260">
        <v>23.183560323361835</v>
      </c>
      <c r="BO199" s="260">
        <v>4.9355319920319616</v>
      </c>
      <c r="BP199" s="260">
        <v>9.3360553299930586</v>
      </c>
      <c r="BQ199" s="260">
        <v>2.5495033726162966</v>
      </c>
      <c r="BR199" s="269">
        <v>7</v>
      </c>
      <c r="BS199" s="264">
        <v>99.106630697528573</v>
      </c>
      <c r="BT199" s="260">
        <v>145.42333040747275</v>
      </c>
      <c r="BU199" s="260">
        <v>63.593294071746882</v>
      </c>
      <c r="BV199" s="260">
        <v>24.378537099729609</v>
      </c>
      <c r="BW199" s="260">
        <v>7.363419661172057</v>
      </c>
      <c r="BX199" s="260">
        <v>10.192054888872736</v>
      </c>
      <c r="BY199" s="260">
        <v>6.6112682265736984</v>
      </c>
      <c r="BZ199" s="276">
        <v>7</v>
      </c>
      <c r="CA199" s="175"/>
      <c r="DH199" s="179">
        <v>5.2798369790026243</v>
      </c>
      <c r="DI199" s="179">
        <v>0.63241132020997437</v>
      </c>
      <c r="DQ199" s="153">
        <f t="shared" si="52"/>
        <v>12.25</v>
      </c>
      <c r="EH199" s="153">
        <f t="shared" si="50"/>
        <v>4.5124748608923877</v>
      </c>
      <c r="EI199" s="153">
        <f t="shared" si="51"/>
        <v>-0.87566375984251954</v>
      </c>
    </row>
    <row r="200" spans="1:139" ht="18" customHeight="1" thickTop="1" thickBot="1">
      <c r="A200" s="242" t="s">
        <v>194</v>
      </c>
      <c r="B200" s="239" t="s">
        <v>33</v>
      </c>
      <c r="C200" s="240">
        <v>44325</v>
      </c>
      <c r="D200" s="241">
        <v>26</v>
      </c>
      <c r="E200" s="254">
        <v>10</v>
      </c>
      <c r="F200" s="248">
        <v>11</v>
      </c>
      <c r="G200" s="248">
        <v>16</v>
      </c>
      <c r="H200" s="248">
        <v>10</v>
      </c>
      <c r="I200" s="248">
        <v>18</v>
      </c>
      <c r="J200" s="248">
        <v>20</v>
      </c>
      <c r="K200" s="248">
        <v>6</v>
      </c>
      <c r="L200" s="248">
        <v>12</v>
      </c>
      <c r="M200" s="248">
        <v>16</v>
      </c>
      <c r="N200" s="248">
        <v>14</v>
      </c>
      <c r="O200" s="248">
        <v>10</v>
      </c>
      <c r="P200" s="248">
        <v>6</v>
      </c>
      <c r="Q200" s="248">
        <v>12</v>
      </c>
      <c r="R200" s="248">
        <v>11</v>
      </c>
      <c r="S200" s="248">
        <v>15</v>
      </c>
      <c r="T200" s="248">
        <v>11</v>
      </c>
      <c r="U200" s="248">
        <v>20</v>
      </c>
      <c r="V200" s="248">
        <v>15</v>
      </c>
      <c r="W200" s="248">
        <v>9</v>
      </c>
      <c r="X200" s="248">
        <v>17</v>
      </c>
      <c r="Y200" s="248">
        <v>16</v>
      </c>
      <c r="Z200" s="248">
        <v>13</v>
      </c>
      <c r="AA200" s="248">
        <v>9</v>
      </c>
      <c r="AB200" s="248">
        <v>12</v>
      </c>
      <c r="AC200" s="248">
        <v>16</v>
      </c>
      <c r="AD200" s="248">
        <v>12</v>
      </c>
      <c r="AE200" s="277">
        <v>16</v>
      </c>
      <c r="AG200" s="247">
        <f>RANKS_CSV!A197</f>
        <v>7</v>
      </c>
      <c r="AI200" s="264">
        <f t="array" ref="AI200">MEDIAN(E200:J200)</f>
        <v>13.5</v>
      </c>
      <c r="AJ200" s="260">
        <f t="array" ref="AJ200">MEDIAN(L200:S200)</f>
        <v>12</v>
      </c>
      <c r="AK200" s="260">
        <f t="array" ref="AK200">MEDIAN(T200:U200,X200,AA200,AB200)</f>
        <v>12</v>
      </c>
      <c r="AL200" s="260">
        <f t="array" ref="AL200">MEDIAN(V200,Y200,Z200,AC200:AE200)</f>
        <v>15.5</v>
      </c>
      <c r="AM200" s="260" t="s">
        <v>567</v>
      </c>
      <c r="AN200" s="281" t="s">
        <v>567</v>
      </c>
      <c r="AU200" s="264">
        <v>283.74024258204531</v>
      </c>
      <c r="AV200" s="260">
        <v>152.62867294847834</v>
      </c>
      <c r="AW200" s="260">
        <v>62.380214976464558</v>
      </c>
      <c r="AX200" s="260">
        <v>12.99486866600402</v>
      </c>
      <c r="AY200" s="260">
        <v>4.472634017096734</v>
      </c>
      <c r="AZ200" s="260">
        <v>36.813511029742692</v>
      </c>
      <c r="BA200" s="260">
        <v>110.01749970394189</v>
      </c>
      <c r="BB200" s="276">
        <v>5</v>
      </c>
      <c r="BC200" s="264">
        <v>97.722309363985687</v>
      </c>
      <c r="BD200" s="260">
        <v>102.36768062679103</v>
      </c>
      <c r="BE200" s="260">
        <v>56.060204315867999</v>
      </c>
      <c r="BF200" s="260">
        <v>16.582945159898514</v>
      </c>
      <c r="BG200" s="260">
        <v>2.9677254994614906</v>
      </c>
      <c r="BH200" s="260">
        <v>14.228724915865607</v>
      </c>
      <c r="BI200" s="260">
        <v>3.2895815294537836</v>
      </c>
      <c r="BJ200" s="269">
        <v>5</v>
      </c>
      <c r="BK200" s="264">
        <v>96.389910323479612</v>
      </c>
      <c r="BL200" s="260">
        <v>119.72124372692541</v>
      </c>
      <c r="BM200" s="260">
        <v>47.30517223689052</v>
      </c>
      <c r="BN200" s="260">
        <v>14.052081002673194</v>
      </c>
      <c r="BO200" s="260">
        <v>5.2223858268483907</v>
      </c>
      <c r="BP200" s="260">
        <v>17.599557448290803</v>
      </c>
      <c r="BQ200" s="260">
        <v>1.7471535040749568</v>
      </c>
      <c r="BR200" s="269">
        <v>7</v>
      </c>
      <c r="BS200" s="264">
        <v>90.79022597908299</v>
      </c>
      <c r="BT200" s="260">
        <v>120.14167500394679</v>
      </c>
      <c r="BU200" s="260">
        <v>42.039052193566036</v>
      </c>
      <c r="BV200" s="260">
        <v>15.835805314584388</v>
      </c>
      <c r="BW200" s="260">
        <v>8.5109093664331166</v>
      </c>
      <c r="BX200" s="260">
        <v>19.304524005904394</v>
      </c>
      <c r="BY200" s="260">
        <v>2.3391474642985086</v>
      </c>
      <c r="BZ200" s="276">
        <v>7</v>
      </c>
      <c r="CA200" s="175"/>
      <c r="DH200" s="179">
        <v>4.5124748608923877</v>
      </c>
      <c r="DI200" s="179">
        <v>-0.87566375984251954</v>
      </c>
      <c r="DQ200" s="153">
        <f t="shared" si="52"/>
        <v>10.25</v>
      </c>
      <c r="EH200" s="153" t="str">
        <f t="shared" si="50"/>
        <v/>
      </c>
      <c r="EI200" s="153" t="str">
        <f t="shared" si="51"/>
        <v/>
      </c>
    </row>
    <row r="201" spans="1:139" ht="18" customHeight="1" thickTop="1" thickBot="1">
      <c r="A201" s="242" t="s">
        <v>195</v>
      </c>
      <c r="B201" s="236" t="s">
        <v>33</v>
      </c>
      <c r="C201" s="237">
        <v>44235</v>
      </c>
      <c r="D201" s="238">
        <v>26</v>
      </c>
      <c r="E201" s="253">
        <v>11</v>
      </c>
      <c r="F201" s="247">
        <v>10</v>
      </c>
      <c r="G201" s="247">
        <v>11</v>
      </c>
      <c r="H201" s="247">
        <v>13</v>
      </c>
      <c r="I201" s="247">
        <v>13</v>
      </c>
      <c r="J201" s="247">
        <v>19</v>
      </c>
      <c r="K201" s="247">
        <v>15</v>
      </c>
      <c r="L201" s="247">
        <v>14</v>
      </c>
      <c r="M201" s="247">
        <v>9</v>
      </c>
      <c r="N201" s="247">
        <v>11</v>
      </c>
      <c r="O201" s="247">
        <v>16</v>
      </c>
      <c r="P201" s="247">
        <v>5</v>
      </c>
      <c r="Q201" s="247">
        <v>10</v>
      </c>
      <c r="R201" s="247">
        <v>18</v>
      </c>
      <c r="S201" s="247">
        <v>15</v>
      </c>
      <c r="T201" s="247">
        <v>3</v>
      </c>
      <c r="U201" s="247">
        <v>15</v>
      </c>
      <c r="V201" s="247">
        <v>8</v>
      </c>
      <c r="W201" s="247">
        <v>6</v>
      </c>
      <c r="X201" s="247">
        <v>10</v>
      </c>
      <c r="Y201" s="247">
        <v>12</v>
      </c>
      <c r="Z201" s="247">
        <v>11</v>
      </c>
      <c r="AA201" s="247">
        <v>6</v>
      </c>
      <c r="AB201" s="247">
        <v>6</v>
      </c>
      <c r="AC201" s="247">
        <v>9</v>
      </c>
      <c r="AD201" s="247">
        <v>9</v>
      </c>
      <c r="AE201" s="276">
        <v>10</v>
      </c>
      <c r="AG201" s="247">
        <f>RANKS_CSV!A198</f>
        <v>6</v>
      </c>
      <c r="AI201" s="264">
        <f t="array" ref="AI201">MEDIAN(E201:J201)</f>
        <v>12</v>
      </c>
      <c r="AJ201" s="260">
        <f t="array" ref="AJ201">MEDIAN(L201:S201)</f>
        <v>12.5</v>
      </c>
      <c r="AK201" s="260">
        <f t="array" ref="AK201">MEDIAN(T201:U201,X201,AA201,AB201)</f>
        <v>6</v>
      </c>
      <c r="AL201" s="260">
        <f t="array" ref="AL201">MEDIAN(V201,Y201,Z201,AC201:AE201)</f>
        <v>9.5</v>
      </c>
      <c r="AM201" s="260" t="s">
        <v>567</v>
      </c>
      <c r="AN201" s="281" t="s">
        <v>567</v>
      </c>
      <c r="AU201" s="264">
        <v>215.49575506193409</v>
      </c>
      <c r="AV201" s="260">
        <v>103.24639522808424</v>
      </c>
      <c r="AW201" s="260">
        <v>31.860147055787618</v>
      </c>
      <c r="AX201" s="260">
        <v>1.3370105450442318</v>
      </c>
      <c r="AY201" s="260">
        <v>11.676985695854089</v>
      </c>
      <c r="AZ201" s="260">
        <v>62.880072508217204</v>
      </c>
      <c r="BA201" s="260">
        <v>154.94627098213354</v>
      </c>
      <c r="BB201" s="276">
        <v>4</v>
      </c>
      <c r="BC201" s="264">
        <v>54.89541741457591</v>
      </c>
      <c r="BD201" s="260">
        <v>58.594814600099284</v>
      </c>
      <c r="BE201" s="260">
        <v>25.503601372338693</v>
      </c>
      <c r="BF201" s="260">
        <v>2.5922569993396261</v>
      </c>
      <c r="BG201" s="260">
        <v>6.9262295711849005</v>
      </c>
      <c r="BH201" s="260">
        <v>34.625271938559933</v>
      </c>
      <c r="BI201" s="260">
        <v>13.5916290199738</v>
      </c>
      <c r="BJ201" s="269">
        <v>4</v>
      </c>
      <c r="BK201" s="264">
        <v>56.266663225006482</v>
      </c>
      <c r="BL201" s="260">
        <v>72.255870916821848</v>
      </c>
      <c r="BM201" s="260">
        <v>21.480799688294358</v>
      </c>
      <c r="BN201" s="260">
        <v>1.5922298674874995</v>
      </c>
      <c r="BO201" s="260">
        <v>4.6762290634103616</v>
      </c>
      <c r="BP201" s="260">
        <v>43.136491066915767</v>
      </c>
      <c r="BQ201" s="260">
        <v>14.500325516809848</v>
      </c>
      <c r="BR201" s="269">
        <v>4</v>
      </c>
      <c r="BS201" s="264">
        <v>52.418624613068033</v>
      </c>
      <c r="BT201" s="260">
        <v>72.280780979771549</v>
      </c>
      <c r="BU201" s="260">
        <v>19.953249632801885</v>
      </c>
      <c r="BV201" s="260">
        <v>2.2947867957041952</v>
      </c>
      <c r="BW201" s="260">
        <v>6.0893283918487517</v>
      </c>
      <c r="BX201" s="260">
        <v>45.452477314206092</v>
      </c>
      <c r="BY201" s="260">
        <v>13.859534967717035</v>
      </c>
      <c r="BZ201" s="276">
        <v>4</v>
      </c>
      <c r="CA201" s="175"/>
      <c r="DH201" s="179">
        <v>2.0284023608923882</v>
      </c>
      <c r="DI201" s="179">
        <v>-0.99216475984251951</v>
      </c>
      <c r="DQ201" s="153">
        <f t="shared" si="52"/>
        <v>8.75</v>
      </c>
      <c r="EH201" s="153" t="str">
        <f t="shared" si="50"/>
        <v/>
      </c>
      <c r="EI201" s="153" t="str">
        <f t="shared" si="51"/>
        <v/>
      </c>
    </row>
    <row r="202" spans="1:139" ht="18" customHeight="1" thickTop="1" thickBot="1">
      <c r="A202" s="242" t="s">
        <v>196</v>
      </c>
      <c r="B202" s="236" t="s">
        <v>33</v>
      </c>
      <c r="C202" s="237">
        <v>44366</v>
      </c>
      <c r="D202" s="238">
        <v>26</v>
      </c>
      <c r="E202" s="253">
        <v>19</v>
      </c>
      <c r="F202" s="247">
        <v>10</v>
      </c>
      <c r="G202" s="247">
        <v>12</v>
      </c>
      <c r="H202" s="247">
        <v>20</v>
      </c>
      <c r="I202" s="247">
        <v>20</v>
      </c>
      <c r="J202" s="247">
        <v>10</v>
      </c>
      <c r="K202" s="247">
        <v>1</v>
      </c>
      <c r="L202" s="247">
        <v>11</v>
      </c>
      <c r="M202" s="247">
        <v>14</v>
      </c>
      <c r="N202" s="247">
        <v>11</v>
      </c>
      <c r="O202" s="247">
        <v>13</v>
      </c>
      <c r="P202" s="247">
        <v>2</v>
      </c>
      <c r="Q202" s="247">
        <v>16</v>
      </c>
      <c r="R202" s="247">
        <v>19</v>
      </c>
      <c r="S202" s="247">
        <v>20</v>
      </c>
      <c r="T202" s="247">
        <v>20</v>
      </c>
      <c r="U202" s="247">
        <v>16</v>
      </c>
      <c r="V202" s="247">
        <v>17</v>
      </c>
      <c r="W202" s="247">
        <v>8</v>
      </c>
      <c r="X202" s="247">
        <v>13</v>
      </c>
      <c r="Y202" s="247">
        <v>12</v>
      </c>
      <c r="Z202" s="247">
        <v>18</v>
      </c>
      <c r="AA202" s="247">
        <v>20</v>
      </c>
      <c r="AB202" s="247">
        <v>18</v>
      </c>
      <c r="AC202" s="247">
        <v>13</v>
      </c>
      <c r="AD202" s="247">
        <v>20</v>
      </c>
      <c r="AE202" s="276">
        <v>13</v>
      </c>
      <c r="AG202" s="247">
        <f>RANKS_CSV!A199</f>
        <v>5</v>
      </c>
      <c r="AI202" s="264">
        <f t="array" ref="AI202">MEDIAN(E202:J202)</f>
        <v>15.5</v>
      </c>
      <c r="AJ202" s="260">
        <f t="array" ref="AJ202">MEDIAN(L202:S202)</f>
        <v>13.5</v>
      </c>
      <c r="AK202" s="260">
        <f t="array" ref="AK202">MEDIAN(T202:U202,X202,AA202,AB202)</f>
        <v>18</v>
      </c>
      <c r="AL202" s="260">
        <f t="array" ref="AL202">MEDIAN(V202,Y202,Z202,AC202:AE202)</f>
        <v>15</v>
      </c>
      <c r="AM202" s="260" t="s">
        <v>567</v>
      </c>
      <c r="AN202" s="281" t="s">
        <v>567</v>
      </c>
      <c r="AU202" s="264">
        <v>460.34926891701554</v>
      </c>
      <c r="AV202" s="260">
        <v>298.22122740609802</v>
      </c>
      <c r="AW202" s="260">
        <v>176.9562975567338</v>
      </c>
      <c r="AX202" s="260">
        <v>96.554479368922856</v>
      </c>
      <c r="AY202" s="260">
        <v>57.015772842665129</v>
      </c>
      <c r="AZ202" s="260">
        <v>58.340177977960671</v>
      </c>
      <c r="BA202" s="260">
        <v>100.52769477480946</v>
      </c>
      <c r="BB202" s="276">
        <v>5</v>
      </c>
      <c r="BC202" s="264">
        <v>261.9590474411234</v>
      </c>
      <c r="BD202" s="260">
        <v>257.5468555537654</v>
      </c>
      <c r="BE202" s="260">
        <v>179.7324907442472</v>
      </c>
      <c r="BF202" s="260">
        <v>109.73073595559038</v>
      </c>
      <c r="BG202" s="260">
        <v>60.745890589118105</v>
      </c>
      <c r="BH202" s="260">
        <v>37.373935277680353</v>
      </c>
      <c r="BI202" s="260">
        <v>45.677815382367548</v>
      </c>
      <c r="BJ202" s="269">
        <v>6</v>
      </c>
      <c r="BK202" s="264">
        <v>267.36088017164241</v>
      </c>
      <c r="BL202" s="260">
        <v>280.19412258715982</v>
      </c>
      <c r="BM202" s="260">
        <v>152.88983323024684</v>
      </c>
      <c r="BN202" s="260">
        <v>101.54211205819831</v>
      </c>
      <c r="BO202" s="260">
        <v>74.73525437763071</v>
      </c>
      <c r="BP202" s="260">
        <v>23.44586777157302</v>
      </c>
      <c r="BQ202" s="260">
        <v>28.883660799665844</v>
      </c>
      <c r="BR202" s="269">
        <v>6</v>
      </c>
      <c r="BS202" s="264">
        <v>258.33120745472627</v>
      </c>
      <c r="BT202" s="260">
        <v>283.80652809443387</v>
      </c>
      <c r="BU202" s="260">
        <v>134.80047172984808</v>
      </c>
      <c r="BV202" s="260">
        <v>107.73252641915064</v>
      </c>
      <c r="BW202" s="260">
        <v>85.358929606447305</v>
      </c>
      <c r="BX202" s="260">
        <v>24.932384884530261</v>
      </c>
      <c r="BY202" s="260">
        <v>26.538485983132649</v>
      </c>
      <c r="BZ202" s="276">
        <v>6</v>
      </c>
      <c r="CA202" s="175"/>
      <c r="DH202" s="179">
        <v>10.561093183727033</v>
      </c>
      <c r="DI202" s="179">
        <v>-3.4222881299212591</v>
      </c>
      <c r="DQ202" s="153">
        <f t="shared" si="52"/>
        <v>14</v>
      </c>
      <c r="EH202" s="153" t="str">
        <f t="shared" si="50"/>
        <v/>
      </c>
      <c r="EI202" s="153" t="str">
        <f t="shared" si="51"/>
        <v/>
      </c>
    </row>
    <row r="203" spans="1:139" ht="18" customHeight="1" thickTop="1" thickBot="1">
      <c r="A203" s="242" t="s">
        <v>197</v>
      </c>
      <c r="B203" s="236" t="s">
        <v>33</v>
      </c>
      <c r="C203" s="237">
        <v>44331</v>
      </c>
      <c r="D203" s="238">
        <v>26</v>
      </c>
      <c r="E203" s="253">
        <v>18</v>
      </c>
      <c r="F203" s="247">
        <v>9</v>
      </c>
      <c r="G203" s="247">
        <v>11</v>
      </c>
      <c r="H203" s="247">
        <v>15</v>
      </c>
      <c r="I203" s="247">
        <v>16</v>
      </c>
      <c r="J203" s="247">
        <v>10</v>
      </c>
      <c r="K203" s="247">
        <v>4</v>
      </c>
      <c r="L203" s="247">
        <v>14</v>
      </c>
      <c r="M203" s="247">
        <v>10</v>
      </c>
      <c r="N203" s="247">
        <v>13</v>
      </c>
      <c r="O203" s="247">
        <v>13</v>
      </c>
      <c r="P203" s="247">
        <v>6</v>
      </c>
      <c r="Q203" s="247">
        <v>12</v>
      </c>
      <c r="R203" s="247">
        <v>14</v>
      </c>
      <c r="S203" s="247">
        <v>15</v>
      </c>
      <c r="T203" s="247">
        <v>10</v>
      </c>
      <c r="U203" s="247">
        <v>12</v>
      </c>
      <c r="V203" s="247">
        <v>8</v>
      </c>
      <c r="W203" s="247">
        <v>4</v>
      </c>
      <c r="X203" s="247">
        <v>6</v>
      </c>
      <c r="Y203" s="247">
        <v>13</v>
      </c>
      <c r="Z203" s="247">
        <v>10</v>
      </c>
      <c r="AA203" s="247">
        <v>8</v>
      </c>
      <c r="AB203" s="247">
        <v>10</v>
      </c>
      <c r="AC203" s="247">
        <v>12</v>
      </c>
      <c r="AD203" s="247">
        <v>7</v>
      </c>
      <c r="AE203" s="276">
        <v>11</v>
      </c>
      <c r="AG203" s="247">
        <f>RANKS_CSV!A200</f>
        <v>5</v>
      </c>
      <c r="AI203" s="264">
        <f t="array" ref="AI203">MEDIAN(E203:J203)</f>
        <v>13</v>
      </c>
      <c r="AJ203" s="260">
        <f t="array" ref="AJ203">MEDIAN(L203:S203)</f>
        <v>13</v>
      </c>
      <c r="AK203" s="260">
        <f t="array" ref="AK203">MEDIAN(T203:U203,X203,AA203,AB203)</f>
        <v>10</v>
      </c>
      <c r="AL203" s="260">
        <f t="array" ref="AL203">MEDIAN(V203,Y203,Z203,AC203:AE203)</f>
        <v>10.5</v>
      </c>
      <c r="AM203" s="260" t="s">
        <v>567</v>
      </c>
      <c r="AN203" s="281" t="s">
        <v>567</v>
      </c>
      <c r="AU203" s="264">
        <v>238.99228667146195</v>
      </c>
      <c r="AV203" s="260">
        <v>120.17104946237725</v>
      </c>
      <c r="AW203" s="260">
        <v>42.21292391484581</v>
      </c>
      <c r="AX203" s="260">
        <v>5.1179100288675956</v>
      </c>
      <c r="AY203" s="260">
        <v>8.8860078044426327</v>
      </c>
      <c r="AZ203" s="260">
        <v>53.517217241570918</v>
      </c>
      <c r="BA203" s="260">
        <v>139.01153834025243</v>
      </c>
      <c r="BB203" s="276">
        <v>4</v>
      </c>
      <c r="BC203" s="264">
        <v>74.240986288930756</v>
      </c>
      <c r="BD203" s="260">
        <v>76.572917748773619</v>
      </c>
      <c r="BE203" s="260">
        <v>37.314004110696082</v>
      </c>
      <c r="BF203" s="260">
        <v>8.105729664482249</v>
      </c>
      <c r="BG203" s="260">
        <v>5.2497875224508066</v>
      </c>
      <c r="BH203" s="260">
        <v>26.005878208800439</v>
      </c>
      <c r="BI203" s="260">
        <v>8.9120793578232256</v>
      </c>
      <c r="BJ203" s="269">
        <v>5</v>
      </c>
      <c r="BK203" s="264">
        <v>76.457952515856888</v>
      </c>
      <c r="BL203" s="260">
        <v>91.396071451372507</v>
      </c>
      <c r="BM203" s="260">
        <v>29.994456947926722</v>
      </c>
      <c r="BN203" s="260">
        <v>6.0701637482140205</v>
      </c>
      <c r="BO203" s="260">
        <v>5.261234457038503</v>
      </c>
      <c r="BP203" s="260">
        <v>31.31158302738757</v>
      </c>
      <c r="BQ203" s="260">
        <v>7.1724777456990463</v>
      </c>
      <c r="BR203" s="269">
        <v>5</v>
      </c>
      <c r="BS203" s="264">
        <v>71.911726707735738</v>
      </c>
      <c r="BT203" s="260">
        <v>91.965192973360061</v>
      </c>
      <c r="BU203" s="260">
        <v>26.09688258152563</v>
      </c>
      <c r="BV203" s="260">
        <v>7.5697744877803617</v>
      </c>
      <c r="BW203" s="260">
        <v>8.007545330696388</v>
      </c>
      <c r="BX203" s="260">
        <v>33.540410914909259</v>
      </c>
      <c r="BY203" s="260">
        <v>6.1674015340688779</v>
      </c>
      <c r="BZ203" s="276">
        <v>7</v>
      </c>
      <c r="CA203" s="175"/>
      <c r="DH203" s="179">
        <v>3.2079195065616797</v>
      </c>
      <c r="DI203" s="179">
        <v>-1.3894174999999997</v>
      </c>
      <c r="DQ203" s="153">
        <f t="shared" si="52"/>
        <v>9.5</v>
      </c>
      <c r="EH203" s="153" t="str">
        <f t="shared" si="50"/>
        <v/>
      </c>
      <c r="EI203" s="153" t="str">
        <f t="shared" si="51"/>
        <v/>
      </c>
    </row>
    <row r="204" spans="1:139" ht="18" customHeight="1" thickTop="1" thickBot="1">
      <c r="A204" s="242" t="s">
        <v>198</v>
      </c>
      <c r="B204" s="236" t="s">
        <v>33</v>
      </c>
      <c r="C204" s="237">
        <v>44390</v>
      </c>
      <c r="D204" s="238">
        <v>26</v>
      </c>
      <c r="E204" s="253">
        <v>18</v>
      </c>
      <c r="F204" s="247">
        <v>6</v>
      </c>
      <c r="G204" s="247">
        <v>8</v>
      </c>
      <c r="H204" s="247">
        <v>14</v>
      </c>
      <c r="I204" s="247">
        <v>15</v>
      </c>
      <c r="J204" s="247">
        <v>7</v>
      </c>
      <c r="K204" s="247">
        <v>5</v>
      </c>
      <c r="L204" s="247">
        <v>4</v>
      </c>
      <c r="M204" s="247">
        <v>10</v>
      </c>
      <c r="N204" s="247">
        <v>13</v>
      </c>
      <c r="O204" s="247">
        <v>18</v>
      </c>
      <c r="P204" s="247">
        <v>10</v>
      </c>
      <c r="Q204" s="247">
        <v>10</v>
      </c>
      <c r="R204" s="247">
        <v>13</v>
      </c>
      <c r="S204" s="247">
        <v>14</v>
      </c>
      <c r="T204" s="247">
        <v>8</v>
      </c>
      <c r="U204" s="247">
        <v>12</v>
      </c>
      <c r="V204" s="247">
        <v>11</v>
      </c>
      <c r="W204" s="247">
        <v>6</v>
      </c>
      <c r="X204" s="247">
        <v>7</v>
      </c>
      <c r="Y204" s="247">
        <v>13</v>
      </c>
      <c r="Z204" s="247">
        <v>13</v>
      </c>
      <c r="AA204" s="247">
        <v>8</v>
      </c>
      <c r="AB204" s="247">
        <v>5</v>
      </c>
      <c r="AC204" s="247">
        <v>10</v>
      </c>
      <c r="AD204" s="247">
        <v>14</v>
      </c>
      <c r="AE204" s="276">
        <v>9</v>
      </c>
      <c r="AG204" s="247">
        <f>RANKS_CSV!A201</f>
        <v>6</v>
      </c>
      <c r="AI204" s="264">
        <f t="array" ref="AI204">MEDIAN(E204:J204)</f>
        <v>11</v>
      </c>
      <c r="AJ204" s="260">
        <f t="array" ref="AJ204">MEDIAN(L204:S204)</f>
        <v>11.5</v>
      </c>
      <c r="AK204" s="260">
        <f t="array" ref="AK204">MEDIAN(T204:U204,X204,AA204,AB204)</f>
        <v>8</v>
      </c>
      <c r="AL204" s="260">
        <f t="array" ref="AL204">MEDIAN(V204,Y204,Z204,AC204:AE204)</f>
        <v>12</v>
      </c>
      <c r="AM204" s="260" t="s">
        <v>567</v>
      </c>
      <c r="AN204" s="281" t="s">
        <v>567</v>
      </c>
      <c r="AU204" s="264">
        <v>249.2155235906919</v>
      </c>
      <c r="AV204" s="260">
        <v>127.49579604490816</v>
      </c>
      <c r="AW204" s="260">
        <v>46.639180160677689</v>
      </c>
      <c r="AX204" s="260">
        <v>6.6456759380004327</v>
      </c>
      <c r="AY204" s="260">
        <v>7.5152833768764262</v>
      </c>
      <c r="AZ204" s="260">
        <v>49.248002477305668</v>
      </c>
      <c r="BA204" s="260">
        <v>131.84383323928816</v>
      </c>
      <c r="BB204" s="276">
        <v>4</v>
      </c>
      <c r="BC204" s="264">
        <v>55.055308540580711</v>
      </c>
      <c r="BD204" s="260">
        <v>66.731546508589204</v>
      </c>
      <c r="BE204" s="260">
        <v>33.913776496625488</v>
      </c>
      <c r="BF204" s="260">
        <v>5.0062820526261333</v>
      </c>
      <c r="BG204" s="260">
        <v>4.4665548820965277</v>
      </c>
      <c r="BH204" s="260">
        <v>29.286349385213185</v>
      </c>
      <c r="BI204" s="260">
        <v>11.452108746048335</v>
      </c>
      <c r="BJ204" s="269">
        <v>5</v>
      </c>
      <c r="BK204" s="264">
        <v>47.166482940646773</v>
      </c>
      <c r="BL204" s="260">
        <v>82.796577168911938</v>
      </c>
      <c r="BM204" s="260">
        <v>34.799881312446111</v>
      </c>
      <c r="BN204" s="260">
        <v>5.4575145673266654</v>
      </c>
      <c r="BO204" s="260">
        <v>1.4194529758055265</v>
      </c>
      <c r="BP204" s="260">
        <v>41.469624662745439</v>
      </c>
      <c r="BQ204" s="260">
        <v>19.061842749129678</v>
      </c>
      <c r="BR204" s="269">
        <v>5</v>
      </c>
      <c r="BS204" s="264">
        <v>42.82748420647593</v>
      </c>
      <c r="BT204" s="260">
        <v>81.223543504791991</v>
      </c>
      <c r="BU204" s="260">
        <v>36.113955355094056</v>
      </c>
      <c r="BV204" s="260">
        <v>4.8446988220897698</v>
      </c>
      <c r="BW204" s="260">
        <v>0.76915898682049888</v>
      </c>
      <c r="BX204" s="260">
        <v>42.92303618798104</v>
      </c>
      <c r="BY204" s="260">
        <v>22.549051395254057</v>
      </c>
      <c r="BZ204" s="276">
        <v>5</v>
      </c>
      <c r="CA204" s="175"/>
      <c r="DH204" s="179">
        <v>1.8874364475065615</v>
      </c>
      <c r="DI204" s="179">
        <v>1.0018262099737532</v>
      </c>
      <c r="DQ204" s="153">
        <f t="shared" si="52"/>
        <v>12</v>
      </c>
      <c r="EH204" s="153" t="str">
        <f t="shared" si="50"/>
        <v/>
      </c>
      <c r="EI204" s="153" t="str">
        <f t="shared" si="51"/>
        <v/>
      </c>
    </row>
    <row r="205" spans="1:139" ht="18" customHeight="1" thickTop="1" thickBot="1">
      <c r="A205" s="242" t="s">
        <v>199</v>
      </c>
      <c r="B205" s="239" t="s">
        <v>33</v>
      </c>
      <c r="C205" s="240">
        <v>44512</v>
      </c>
      <c r="D205" s="241">
        <v>25</v>
      </c>
      <c r="E205" s="254">
        <v>12</v>
      </c>
      <c r="F205" s="248">
        <v>6</v>
      </c>
      <c r="G205" s="248">
        <v>7</v>
      </c>
      <c r="H205" s="248">
        <v>10</v>
      </c>
      <c r="I205" s="248">
        <v>13</v>
      </c>
      <c r="J205" s="248">
        <v>3</v>
      </c>
      <c r="K205" s="248">
        <v>9</v>
      </c>
      <c r="L205" s="248">
        <v>8</v>
      </c>
      <c r="M205" s="248">
        <v>12</v>
      </c>
      <c r="N205" s="248">
        <v>8</v>
      </c>
      <c r="O205" s="248">
        <v>3</v>
      </c>
      <c r="P205" s="248">
        <v>6</v>
      </c>
      <c r="Q205" s="248">
        <v>5</v>
      </c>
      <c r="R205" s="248">
        <v>8</v>
      </c>
      <c r="S205" s="248">
        <v>6</v>
      </c>
      <c r="T205" s="248">
        <v>6</v>
      </c>
      <c r="U205" s="248">
        <v>5</v>
      </c>
      <c r="V205" s="248">
        <v>12</v>
      </c>
      <c r="W205" s="248">
        <v>4</v>
      </c>
      <c r="X205" s="248">
        <v>5</v>
      </c>
      <c r="Y205" s="248">
        <v>7</v>
      </c>
      <c r="Z205" s="248">
        <v>7</v>
      </c>
      <c r="AA205" s="248">
        <v>4</v>
      </c>
      <c r="AB205" s="248">
        <v>4</v>
      </c>
      <c r="AC205" s="248">
        <v>9</v>
      </c>
      <c r="AD205" s="248">
        <v>8</v>
      </c>
      <c r="AE205" s="277">
        <v>10</v>
      </c>
      <c r="AG205" s="247">
        <f>RANKS_CSV!A202</f>
        <v>1</v>
      </c>
      <c r="AI205" s="264">
        <f t="array" ref="AI205">MEDIAN(E205:J205)</f>
        <v>8.5</v>
      </c>
      <c r="AJ205" s="260">
        <f t="array" ref="AJ205">MEDIAN(L205:S205)</f>
        <v>7</v>
      </c>
      <c r="AK205" s="260">
        <f t="array" ref="AK205">MEDIAN(T205:U205,X205,AA205,AB205)</f>
        <v>5</v>
      </c>
      <c r="AL205" s="260">
        <f t="array" ref="AL205">MEDIAN(V205,Y205,Z205,AC205:AE205)</f>
        <v>8.5</v>
      </c>
      <c r="AM205" s="260" t="s">
        <v>567</v>
      </c>
      <c r="AN205" s="281" t="s">
        <v>567</v>
      </c>
      <c r="AU205" s="264">
        <v>139.6702078894447</v>
      </c>
      <c r="AV205" s="260">
        <v>69.403513973964934</v>
      </c>
      <c r="AW205" s="260">
        <v>39.999931720038404</v>
      </c>
      <c r="AX205" s="260">
        <v>51.459461127665122</v>
      </c>
      <c r="AY205" s="260">
        <v>103.7821021968451</v>
      </c>
      <c r="AZ205" s="260">
        <v>196.96785492757826</v>
      </c>
      <c r="BA205" s="260">
        <v>331.01671931986476</v>
      </c>
      <c r="BB205" s="276">
        <v>3</v>
      </c>
      <c r="BC205" s="264">
        <v>4.7680226473688947</v>
      </c>
      <c r="BD205" s="260">
        <v>17.498573754557157</v>
      </c>
      <c r="BE205" s="260">
        <v>24.080171018185691</v>
      </c>
      <c r="BF205" s="260">
        <v>41.486491844267512</v>
      </c>
      <c r="BG205" s="260">
        <v>91.91428393813257</v>
      </c>
      <c r="BH205" s="260">
        <v>164.17815943250801</v>
      </c>
      <c r="BI205" s="260">
        <v>117.90227881495511</v>
      </c>
      <c r="BJ205" s="269">
        <v>1</v>
      </c>
      <c r="BK205" s="264">
        <v>0.42536036515428832</v>
      </c>
      <c r="BL205" s="260">
        <v>23.757547964074888</v>
      </c>
      <c r="BM205" s="260">
        <v>41.404659336054607</v>
      </c>
      <c r="BN205" s="260">
        <v>47.189156135984433</v>
      </c>
      <c r="BO205" s="260">
        <v>75.097162717034095</v>
      </c>
      <c r="BP205" s="260">
        <v>193.41321971312667</v>
      </c>
      <c r="BQ205" s="260">
        <v>136.04131013607824</v>
      </c>
      <c r="BR205" s="269">
        <v>1</v>
      </c>
      <c r="BS205" s="264">
        <v>1.0528040750029284</v>
      </c>
      <c r="BT205" s="260">
        <v>20.235152174759659</v>
      </c>
      <c r="BU205" s="260">
        <v>55.203219894196565</v>
      </c>
      <c r="BV205" s="260">
        <v>42.726762757140612</v>
      </c>
      <c r="BW205" s="260">
        <v>67.87504490996858</v>
      </c>
      <c r="BX205" s="260">
        <v>196.2641032601224</v>
      </c>
      <c r="BY205" s="260">
        <v>137.86586678371199</v>
      </c>
      <c r="BZ205" s="276">
        <v>1</v>
      </c>
      <c r="CA205" s="175"/>
      <c r="DH205" s="179">
        <v>-5.5612991115485562</v>
      </c>
      <c r="DI205" s="179">
        <v>1.6218084199475062</v>
      </c>
      <c r="DQ205" s="153">
        <f t="shared" si="52"/>
        <v>7.75</v>
      </c>
      <c r="EH205" s="153" t="str">
        <f t="shared" si="50"/>
        <v/>
      </c>
      <c r="EI205" s="153" t="str">
        <f t="shared" si="51"/>
        <v/>
      </c>
    </row>
    <row r="206" spans="1:139" ht="18" customHeight="1" thickTop="1" thickBot="1">
      <c r="A206" s="242" t="s">
        <v>200</v>
      </c>
      <c r="B206" s="236" t="s">
        <v>33</v>
      </c>
      <c r="C206" s="237">
        <v>44389</v>
      </c>
      <c r="D206" s="238">
        <v>26</v>
      </c>
      <c r="E206" s="253">
        <v>13</v>
      </c>
      <c r="F206" s="247">
        <v>7</v>
      </c>
      <c r="G206" s="247">
        <v>8</v>
      </c>
      <c r="H206" s="247">
        <v>16</v>
      </c>
      <c r="I206" s="247">
        <v>9</v>
      </c>
      <c r="J206" s="247">
        <v>8</v>
      </c>
      <c r="K206" s="247">
        <v>1</v>
      </c>
      <c r="L206" s="247">
        <v>12</v>
      </c>
      <c r="M206" s="247">
        <v>12</v>
      </c>
      <c r="N206" s="247">
        <v>8</v>
      </c>
      <c r="O206" s="247">
        <v>14</v>
      </c>
      <c r="P206" s="247">
        <v>7</v>
      </c>
      <c r="Q206" s="247">
        <v>7</v>
      </c>
      <c r="R206" s="247">
        <v>10</v>
      </c>
      <c r="S206" s="247">
        <v>16</v>
      </c>
      <c r="T206" s="247">
        <v>7</v>
      </c>
      <c r="U206" s="247">
        <v>6</v>
      </c>
      <c r="V206" s="247">
        <v>6</v>
      </c>
      <c r="W206" s="247">
        <v>5</v>
      </c>
      <c r="X206" s="247">
        <v>3</v>
      </c>
      <c r="Y206" s="247">
        <v>11</v>
      </c>
      <c r="Z206" s="247">
        <v>7</v>
      </c>
      <c r="AA206" s="247">
        <v>4</v>
      </c>
      <c r="AB206" s="247">
        <v>6</v>
      </c>
      <c r="AC206" s="247">
        <v>8</v>
      </c>
      <c r="AD206" s="247">
        <v>6</v>
      </c>
      <c r="AE206" s="276">
        <v>11</v>
      </c>
      <c r="AG206" s="247">
        <f>RANKS_CSV!A203</f>
        <v>1</v>
      </c>
      <c r="AI206" s="264">
        <f t="array" ref="AI206">MEDIAN(E206:J206)</f>
        <v>8.5</v>
      </c>
      <c r="AJ206" s="260">
        <f t="array" ref="AJ206">MEDIAN(L206:S206)</f>
        <v>11</v>
      </c>
      <c r="AK206" s="260">
        <f t="array" ref="AK206">MEDIAN(T206:U206,X206,AA206,AB206)</f>
        <v>6</v>
      </c>
      <c r="AL206" s="260">
        <f t="array" ref="AL206">MEDIAN(V206,Y206,Z206,AC206:AE206)</f>
        <v>7.5</v>
      </c>
      <c r="AM206" s="260" t="s">
        <v>567</v>
      </c>
      <c r="AN206" s="281" t="s">
        <v>567</v>
      </c>
      <c r="AU206" s="264">
        <v>138.57830977263967</v>
      </c>
      <c r="AV206" s="260">
        <v>58.794619195021397</v>
      </c>
      <c r="AW206" s="260">
        <v>19.874040278956329</v>
      </c>
      <c r="AX206" s="260">
        <v>21.816573024444505</v>
      </c>
      <c r="AY206" s="260">
        <v>64.622217431485922</v>
      </c>
      <c r="AZ206" s="260">
        <v>148.29097350008061</v>
      </c>
      <c r="BA206" s="260">
        <v>272.82284123022845</v>
      </c>
      <c r="BB206" s="276">
        <v>3</v>
      </c>
      <c r="BC206" s="264">
        <v>4.8426341467019194</v>
      </c>
      <c r="BD206" s="260">
        <v>13.003918779552173</v>
      </c>
      <c r="BE206" s="260">
        <v>8.2694208349637126</v>
      </c>
      <c r="BF206" s="260">
        <v>15.755803646505862</v>
      </c>
      <c r="BG206" s="260">
        <v>54.343434891331306</v>
      </c>
      <c r="BH206" s="260">
        <v>114.6983215636199</v>
      </c>
      <c r="BI206" s="260">
        <v>74.772850232078198</v>
      </c>
      <c r="BJ206" s="269">
        <v>1</v>
      </c>
      <c r="BK206" s="264">
        <v>4.4519769363580339</v>
      </c>
      <c r="BL206" s="260">
        <v>20.755949163163788</v>
      </c>
      <c r="BM206" s="260">
        <v>18.305669508588636</v>
      </c>
      <c r="BN206" s="260">
        <v>19.192762740303323</v>
      </c>
      <c r="BO206" s="260">
        <v>41.856834877425662</v>
      </c>
      <c r="BP206" s="260">
        <v>137.13338582974527</v>
      </c>
      <c r="BQ206" s="260">
        <v>86.339456034376326</v>
      </c>
      <c r="BR206" s="269">
        <v>1</v>
      </c>
      <c r="BS206" s="264">
        <v>3.9342692305016169</v>
      </c>
      <c r="BT206" s="260">
        <v>18.641649562598893</v>
      </c>
      <c r="BU206" s="260">
        <v>27.043630163948265</v>
      </c>
      <c r="BV206" s="260">
        <v>16.525902806757017</v>
      </c>
      <c r="BW206" s="260">
        <v>37.60245625793079</v>
      </c>
      <c r="BX206" s="260">
        <v>140.04986233104847</v>
      </c>
      <c r="BY206" s="260">
        <v>86.425466559585502</v>
      </c>
      <c r="BZ206" s="276">
        <v>1</v>
      </c>
      <c r="CA206" s="175"/>
      <c r="DH206" s="179">
        <v>-3.374119347769029</v>
      </c>
      <c r="DI206" s="179">
        <v>0.37856875984251981</v>
      </c>
      <c r="DQ206" s="153">
        <f t="shared" si="52"/>
        <v>8.25</v>
      </c>
      <c r="EH206" s="153" t="str">
        <f t="shared" si="50"/>
        <v/>
      </c>
      <c r="EI206" s="153" t="str">
        <f t="shared" si="51"/>
        <v/>
      </c>
    </row>
    <row r="207" spans="1:139" ht="18" customHeight="1" thickTop="1" thickBot="1">
      <c r="A207" s="242" t="s">
        <v>201</v>
      </c>
      <c r="B207" s="239" t="s">
        <v>29</v>
      </c>
      <c r="C207" s="240">
        <v>44317</v>
      </c>
      <c r="D207" s="241">
        <v>26</v>
      </c>
      <c r="E207" s="254">
        <v>15</v>
      </c>
      <c r="F207" s="248">
        <v>5</v>
      </c>
      <c r="G207" s="248">
        <v>7</v>
      </c>
      <c r="H207" s="248">
        <v>13</v>
      </c>
      <c r="I207" s="248">
        <v>12</v>
      </c>
      <c r="J207" s="248">
        <v>4</v>
      </c>
      <c r="K207" s="248">
        <v>1</v>
      </c>
      <c r="L207" s="248">
        <v>11</v>
      </c>
      <c r="M207" s="248">
        <v>9</v>
      </c>
      <c r="N207" s="248">
        <v>9</v>
      </c>
      <c r="O207" s="248">
        <v>19</v>
      </c>
      <c r="P207" s="248">
        <v>17</v>
      </c>
      <c r="Q207" s="248">
        <v>12</v>
      </c>
      <c r="R207" s="248">
        <v>9</v>
      </c>
      <c r="S207" s="248">
        <v>14</v>
      </c>
      <c r="T207" s="248">
        <v>6</v>
      </c>
      <c r="U207" s="248">
        <v>12</v>
      </c>
      <c r="V207" s="248">
        <v>10</v>
      </c>
      <c r="W207" s="248">
        <v>4</v>
      </c>
      <c r="X207" s="248">
        <v>2</v>
      </c>
      <c r="Y207" s="248">
        <v>11</v>
      </c>
      <c r="Z207" s="248">
        <v>6</v>
      </c>
      <c r="AA207" s="248">
        <v>7</v>
      </c>
      <c r="AB207" s="248">
        <v>6</v>
      </c>
      <c r="AC207" s="248">
        <v>10</v>
      </c>
      <c r="AD207" s="248">
        <v>7</v>
      </c>
      <c r="AE207" s="277">
        <v>10</v>
      </c>
      <c r="AG207" s="247">
        <f>RANKS_CSV!A204</f>
        <v>6</v>
      </c>
      <c r="AI207" s="264">
        <f t="array" ref="AI207">MEDIAN(E207:J207)</f>
        <v>9.5</v>
      </c>
      <c r="AJ207" s="260">
        <f t="array" ref="AJ207">MEDIAN(L207:S207)</f>
        <v>11.5</v>
      </c>
      <c r="AK207" s="260">
        <f t="array" ref="AK207">MEDIAN(T207:U207,X207,AA207,AB207)</f>
        <v>6</v>
      </c>
      <c r="AL207" s="260">
        <f t="array" ref="AL207">MEDIAN(V207,Y207,Z207,AC207:AE207)</f>
        <v>10</v>
      </c>
      <c r="AM207" s="260" t="s">
        <v>567</v>
      </c>
      <c r="AN207" s="281" t="s">
        <v>567</v>
      </c>
      <c r="AU207" s="264">
        <v>209.93437732919239</v>
      </c>
      <c r="AV207" s="260">
        <v>104.04151084302396</v>
      </c>
      <c r="AW207" s="260">
        <v>39.011756018408747</v>
      </c>
      <c r="AX207" s="260">
        <v>14.845112855346777</v>
      </c>
      <c r="AY207" s="260">
        <v>31.541581353838051</v>
      </c>
      <c r="AZ207" s="260">
        <v>89.101161513882587</v>
      </c>
      <c r="BA207" s="260">
        <v>187.52385333548037</v>
      </c>
      <c r="BB207" s="276">
        <v>4</v>
      </c>
      <c r="BC207" s="264">
        <v>25.800527883433698</v>
      </c>
      <c r="BD207" s="260">
        <v>40.759272766739734</v>
      </c>
      <c r="BE207" s="260">
        <v>22.785122362104619</v>
      </c>
      <c r="BF207" s="260">
        <v>9.0390240162627489</v>
      </c>
      <c r="BG207" s="260">
        <v>25.808645226757712</v>
      </c>
      <c r="BH207" s="260">
        <v>67.341268230918487</v>
      </c>
      <c r="BI207" s="260">
        <v>40.021486564369084</v>
      </c>
      <c r="BJ207" s="269">
        <v>4</v>
      </c>
      <c r="BK207" s="264">
        <v>15.886272110743613</v>
      </c>
      <c r="BL207" s="260">
        <v>54.024872047387881</v>
      </c>
      <c r="BM207" s="260">
        <v>31.600272520171625</v>
      </c>
      <c r="BN207" s="260">
        <v>11.980942028088975</v>
      </c>
      <c r="BO207" s="260">
        <v>17.319736614169368</v>
      </c>
      <c r="BP207" s="260">
        <v>87.235354209858016</v>
      </c>
      <c r="BQ207" s="260">
        <v>53.997704587507144</v>
      </c>
      <c r="BR207" s="269">
        <v>4</v>
      </c>
      <c r="BS207" s="264">
        <v>13.228142064725994</v>
      </c>
      <c r="BT207" s="260">
        <v>51.143797193288982</v>
      </c>
      <c r="BU207" s="260">
        <v>38.61526363103615</v>
      </c>
      <c r="BV207" s="260">
        <v>9.4512603590968762</v>
      </c>
      <c r="BW207" s="260">
        <v>13.463002535908384</v>
      </c>
      <c r="BX207" s="260">
        <v>88.899460965021248</v>
      </c>
      <c r="BY207" s="260">
        <v>58.357196997139013</v>
      </c>
      <c r="BZ207" s="276">
        <v>4</v>
      </c>
      <c r="CA207" s="175"/>
      <c r="DH207" s="179">
        <v>-0.95117652493438365</v>
      </c>
      <c r="DI207" s="179">
        <v>1.9557523897637805</v>
      </c>
      <c r="DQ207" s="153">
        <f t="shared" si="52"/>
        <v>10.75</v>
      </c>
      <c r="EH207" s="153" t="str">
        <f t="shared" si="50"/>
        <v/>
      </c>
      <c r="EI207" s="153" t="str">
        <f t="shared" si="51"/>
        <v/>
      </c>
    </row>
    <row r="208" spans="1:139" ht="18" customHeight="1" thickTop="1" thickBot="1">
      <c r="A208" s="242" t="s">
        <v>202</v>
      </c>
      <c r="B208" s="239" t="s">
        <v>29</v>
      </c>
      <c r="C208" s="240">
        <v>44164</v>
      </c>
      <c r="D208" s="241">
        <v>26</v>
      </c>
      <c r="E208" s="253">
        <v>15</v>
      </c>
      <c r="F208" s="247">
        <v>11</v>
      </c>
      <c r="G208" s="247">
        <v>7</v>
      </c>
      <c r="H208" s="247">
        <v>14</v>
      </c>
      <c r="I208" s="247">
        <v>14</v>
      </c>
      <c r="J208" s="247">
        <v>9</v>
      </c>
      <c r="K208" s="247">
        <v>8</v>
      </c>
      <c r="L208" s="247">
        <v>4</v>
      </c>
      <c r="M208" s="247">
        <v>6</v>
      </c>
      <c r="N208" s="247">
        <v>8</v>
      </c>
      <c r="O208" s="247">
        <v>17</v>
      </c>
      <c r="P208" s="247">
        <v>11</v>
      </c>
      <c r="Q208" s="247">
        <v>7</v>
      </c>
      <c r="R208" s="247">
        <v>4</v>
      </c>
      <c r="S208" s="247">
        <v>8</v>
      </c>
      <c r="T208" s="247">
        <v>7</v>
      </c>
      <c r="U208" s="247">
        <v>5</v>
      </c>
      <c r="V208" s="247">
        <v>3</v>
      </c>
      <c r="W208" s="247">
        <v>4</v>
      </c>
      <c r="X208" s="247">
        <v>2</v>
      </c>
      <c r="Y208" s="247">
        <v>6</v>
      </c>
      <c r="Z208" s="247">
        <v>6</v>
      </c>
      <c r="AA208" s="247">
        <v>5</v>
      </c>
      <c r="AB208" s="247">
        <v>7</v>
      </c>
      <c r="AC208" s="247">
        <v>5</v>
      </c>
      <c r="AD208" s="247">
        <v>5</v>
      </c>
      <c r="AE208" s="276">
        <v>9</v>
      </c>
      <c r="AG208" s="247">
        <f>RANKS_CSV!A205</f>
        <v>2</v>
      </c>
      <c r="AI208" s="264">
        <f t="array" ref="AI208">MEDIAN(E208:J208)</f>
        <v>12.5</v>
      </c>
      <c r="AJ208" s="260">
        <f t="array" ref="AJ208">MEDIAN(L208:S208)</f>
        <v>7.5</v>
      </c>
      <c r="AK208" s="260">
        <f t="array" ref="AK208">MEDIAN(T208:U208,X208,AA208,AB208)</f>
        <v>5</v>
      </c>
      <c r="AL208" s="260">
        <f t="array" ref="AL208">MEDIAN(V208,Y208,Z208,AC208:AE208)</f>
        <v>5.5</v>
      </c>
      <c r="AM208" s="260" t="s">
        <v>567</v>
      </c>
      <c r="AN208" s="281" t="s">
        <v>567</v>
      </c>
      <c r="AU208" s="264">
        <v>84.690942527375228</v>
      </c>
      <c r="AV208" s="260">
        <v>31.990430194155557</v>
      </c>
      <c r="AW208" s="260">
        <v>20.153029522489128</v>
      </c>
      <c r="AX208" s="260">
        <v>49.178740512375938</v>
      </c>
      <c r="AY208" s="260">
        <v>119.067563163816</v>
      </c>
      <c r="AZ208" s="260">
        <v>229.81949747680929</v>
      </c>
      <c r="BA208" s="260">
        <v>381.43454345135592</v>
      </c>
      <c r="BB208" s="276">
        <v>3</v>
      </c>
      <c r="BC208" s="264">
        <v>0.69413784052008898</v>
      </c>
      <c r="BD208" s="260">
        <v>2.7203448533483248</v>
      </c>
      <c r="BE208" s="260">
        <v>12.562986764845732</v>
      </c>
      <c r="BF208" s="260">
        <v>42.357351921690743</v>
      </c>
      <c r="BG208" s="260">
        <v>104.08218493295169</v>
      </c>
      <c r="BH208" s="260">
        <v>184.61765055768259</v>
      </c>
      <c r="BI208" s="260">
        <v>131.38805132762587</v>
      </c>
      <c r="BJ208" s="269">
        <v>1</v>
      </c>
      <c r="BK208" s="264">
        <v>9.2174661508339018</v>
      </c>
      <c r="BL208" s="260">
        <v>4.820280652726658</v>
      </c>
      <c r="BM208" s="260">
        <v>24.755352075916086</v>
      </c>
      <c r="BN208" s="260">
        <v>46.578859643793557</v>
      </c>
      <c r="BO208" s="260">
        <v>87.075286673005294</v>
      </c>
      <c r="BP208" s="260">
        <v>210.45195409299697</v>
      </c>
      <c r="BQ208" s="260">
        <v>141.4235957702054</v>
      </c>
      <c r="BR208" s="269">
        <v>2</v>
      </c>
      <c r="BS208" s="264">
        <v>10.967465187994504</v>
      </c>
      <c r="BT208" s="260">
        <v>3.2820092134452121</v>
      </c>
      <c r="BU208" s="260">
        <v>35.856698268942175</v>
      </c>
      <c r="BV208" s="260">
        <v>43.54282149891003</v>
      </c>
      <c r="BW208" s="260">
        <v>82.041525114264942</v>
      </c>
      <c r="BX208" s="260">
        <v>214.59965900517977</v>
      </c>
      <c r="BY208" s="260">
        <v>137.50514754687006</v>
      </c>
      <c r="BZ208" s="276">
        <v>2</v>
      </c>
      <c r="CA208" s="175"/>
      <c r="DH208" s="179">
        <v>-6.0569425249343833</v>
      </c>
      <c r="DI208" s="179">
        <v>-1.0211321102362196</v>
      </c>
      <c r="DQ208" s="153">
        <f t="shared" si="52"/>
        <v>8.5</v>
      </c>
      <c r="EH208" s="153" t="str">
        <f t="shared" si="50"/>
        <v/>
      </c>
      <c r="EI208" s="153" t="str">
        <f t="shared" si="51"/>
        <v/>
      </c>
    </row>
    <row r="209" spans="1:139" ht="18" customHeight="1" thickTop="1" thickBot="1">
      <c r="A209" s="242" t="s">
        <v>203</v>
      </c>
      <c r="B209" s="236" t="s">
        <v>29</v>
      </c>
      <c r="C209" s="237">
        <v>44222</v>
      </c>
      <c r="D209" s="238">
        <v>26</v>
      </c>
      <c r="E209" s="253">
        <v>8</v>
      </c>
      <c r="F209" s="247">
        <v>10</v>
      </c>
      <c r="G209" s="247">
        <v>9</v>
      </c>
      <c r="H209" s="247">
        <v>8</v>
      </c>
      <c r="I209" s="247">
        <v>13</v>
      </c>
      <c r="J209" s="247">
        <v>18</v>
      </c>
      <c r="K209" s="247">
        <v>13</v>
      </c>
      <c r="L209" s="247">
        <v>13</v>
      </c>
      <c r="M209" s="247">
        <v>12</v>
      </c>
      <c r="N209" s="247">
        <v>11</v>
      </c>
      <c r="O209" s="247">
        <v>11</v>
      </c>
      <c r="P209" s="247">
        <v>5</v>
      </c>
      <c r="Q209" s="247">
        <v>12</v>
      </c>
      <c r="R209" s="247">
        <v>13</v>
      </c>
      <c r="S209" s="247">
        <v>14</v>
      </c>
      <c r="T209" s="247">
        <v>9</v>
      </c>
      <c r="U209" s="247">
        <v>15</v>
      </c>
      <c r="V209" s="247">
        <v>11</v>
      </c>
      <c r="W209" s="247">
        <v>5</v>
      </c>
      <c r="X209" s="247">
        <v>14</v>
      </c>
      <c r="Y209" s="247">
        <v>8</v>
      </c>
      <c r="Z209" s="247">
        <v>8</v>
      </c>
      <c r="AA209" s="247">
        <v>4</v>
      </c>
      <c r="AB209" s="247">
        <v>7</v>
      </c>
      <c r="AC209" s="247">
        <v>9</v>
      </c>
      <c r="AD209" s="247">
        <v>5</v>
      </c>
      <c r="AE209" s="276">
        <v>14</v>
      </c>
      <c r="AG209" s="247">
        <f>RANKS_CSV!A206</f>
        <v>3</v>
      </c>
      <c r="AI209" s="264">
        <f t="array" ref="AI209">MEDIAN(E209:J209)</f>
        <v>9.5</v>
      </c>
      <c r="AJ209" s="260">
        <f t="array" ref="AJ209">MEDIAN(L209:S209)</f>
        <v>12</v>
      </c>
      <c r="AK209" s="260">
        <f t="array" ref="AK209">MEDIAN(T209:U209,X209,AA209,AB209)</f>
        <v>9</v>
      </c>
      <c r="AL209" s="260">
        <f t="array" ref="AL209">MEDIAN(V209,Y209,Z209,AC209:AE209)</f>
        <v>8.5</v>
      </c>
      <c r="AM209" s="260" t="s">
        <v>567</v>
      </c>
      <c r="AN209" s="281" t="s">
        <v>567</v>
      </c>
      <c r="AU209" s="264">
        <v>192.69084222340427</v>
      </c>
      <c r="AV209" s="260">
        <v>88.049247636278437</v>
      </c>
      <c r="AW209" s="260">
        <v>24.270764710705837</v>
      </c>
      <c r="AX209" s="260">
        <v>1.3553934466864836</v>
      </c>
      <c r="AY209" s="260">
        <v>19.303133844220373</v>
      </c>
      <c r="AZ209" s="260">
        <v>78.113985903307508</v>
      </c>
      <c r="BA209" s="260">
        <v>177.7879496239479</v>
      </c>
      <c r="BB209" s="276">
        <v>4</v>
      </c>
      <c r="BC209" s="264">
        <v>34.598169599851701</v>
      </c>
      <c r="BD209" s="260">
        <v>40.709317550930173</v>
      </c>
      <c r="BE209" s="260">
        <v>15.521236599541304</v>
      </c>
      <c r="BF209" s="260">
        <v>0.15580655949187172</v>
      </c>
      <c r="BG209" s="260">
        <v>13.270156168727006</v>
      </c>
      <c r="BH209" s="260">
        <v>49.600197414607777</v>
      </c>
      <c r="BI209" s="260">
        <v>23.799240661157683</v>
      </c>
      <c r="BJ209" s="269">
        <v>4</v>
      </c>
      <c r="BK209" s="264">
        <v>34.117380032808555</v>
      </c>
      <c r="BL209" s="260">
        <v>53.085864420201432</v>
      </c>
      <c r="BM209" s="260">
        <v>16.11959334694042</v>
      </c>
      <c r="BN209" s="260">
        <v>0.59977454903330185</v>
      </c>
      <c r="BO209" s="260">
        <v>8.0643400388413884</v>
      </c>
      <c r="BP209" s="260">
        <v>62.512966238245077</v>
      </c>
      <c r="BQ209" s="260">
        <v>28.649892929939853</v>
      </c>
      <c r="BR209" s="269">
        <v>4</v>
      </c>
      <c r="BS209" s="264">
        <v>31.120498803400757</v>
      </c>
      <c r="BT209" s="260">
        <v>52.282318215470916</v>
      </c>
      <c r="BU209" s="260">
        <v>17.856918689344216</v>
      </c>
      <c r="BV209" s="260">
        <v>0.17436499181718648</v>
      </c>
      <c r="BW209" s="260">
        <v>7.6021154702617677</v>
      </c>
      <c r="BX209" s="260">
        <v>64.868450230606896</v>
      </c>
      <c r="BY209" s="260">
        <v>28.818454857264779</v>
      </c>
      <c r="BZ209" s="276">
        <v>4</v>
      </c>
      <c r="CA209" s="175"/>
      <c r="DH209" s="179">
        <v>0.50961203412073497</v>
      </c>
      <c r="DI209" s="179">
        <v>-0.3184793202099741</v>
      </c>
      <c r="DQ209" s="153">
        <f t="shared" si="52"/>
        <v>6.5</v>
      </c>
      <c r="EH209" s="153" t="str">
        <f t="shared" si="50"/>
        <v/>
      </c>
      <c r="EI209" s="153" t="str">
        <f t="shared" si="51"/>
        <v/>
      </c>
    </row>
    <row r="210" spans="1:139" ht="18" customHeight="1" thickTop="1" thickBot="1">
      <c r="A210" s="242" t="s">
        <v>204</v>
      </c>
      <c r="B210" s="236" t="s">
        <v>29</v>
      </c>
      <c r="C210" s="237">
        <v>44388</v>
      </c>
      <c r="D210" s="238">
        <v>26</v>
      </c>
      <c r="E210" s="253">
        <v>15</v>
      </c>
      <c r="F210" s="247">
        <v>7</v>
      </c>
      <c r="G210" s="247">
        <v>8</v>
      </c>
      <c r="H210" s="247">
        <v>13</v>
      </c>
      <c r="I210" s="247">
        <v>15</v>
      </c>
      <c r="J210" s="247">
        <v>7</v>
      </c>
      <c r="K210" s="247">
        <v>5</v>
      </c>
      <c r="L210" s="247">
        <v>13</v>
      </c>
      <c r="M210" s="247">
        <v>11</v>
      </c>
      <c r="N210" s="247">
        <v>8</v>
      </c>
      <c r="O210" s="247">
        <v>8</v>
      </c>
      <c r="P210" s="247">
        <v>6</v>
      </c>
      <c r="Q210" s="247">
        <v>13</v>
      </c>
      <c r="R210" s="247">
        <v>11</v>
      </c>
      <c r="S210" s="247">
        <v>16</v>
      </c>
      <c r="T210" s="247">
        <v>10</v>
      </c>
      <c r="U210" s="247">
        <v>6</v>
      </c>
      <c r="V210" s="247">
        <v>6</v>
      </c>
      <c r="W210" s="247">
        <v>2</v>
      </c>
      <c r="X210" s="247">
        <v>4</v>
      </c>
      <c r="Y210" s="247">
        <v>10</v>
      </c>
      <c r="Z210" s="247">
        <v>8</v>
      </c>
      <c r="AA210" s="247">
        <v>7</v>
      </c>
      <c r="AB210" s="247">
        <v>8</v>
      </c>
      <c r="AC210" s="247">
        <v>7</v>
      </c>
      <c r="AD210" s="247">
        <v>7</v>
      </c>
      <c r="AE210" s="276">
        <v>10</v>
      </c>
      <c r="AG210" s="247">
        <f>RANKS_CSV!A207</f>
        <v>2</v>
      </c>
      <c r="AI210" s="264">
        <f t="array" ref="AI210">MEDIAN(E210:J210)</f>
        <v>10.5</v>
      </c>
      <c r="AJ210" s="260">
        <f t="array" ref="AJ210">MEDIAN(L210:S210)</f>
        <v>11</v>
      </c>
      <c r="AK210" s="260">
        <f t="array" ref="AK210">MEDIAN(T210:U210,X210,AA210,AB210)</f>
        <v>7</v>
      </c>
      <c r="AL210" s="260">
        <f t="array" ref="AL210">MEDIAN(V210,Y210,Z210,AC210:AE210)</f>
        <v>7.5</v>
      </c>
      <c r="AM210" s="260" t="s">
        <v>567</v>
      </c>
      <c r="AN210" s="281" t="s">
        <v>567</v>
      </c>
      <c r="AU210" s="264">
        <v>120.49812243684697</v>
      </c>
      <c r="AV210" s="260">
        <v>44.265566221983924</v>
      </c>
      <c r="AW210" s="260">
        <v>8.896121668674132</v>
      </c>
      <c r="AX210" s="260">
        <v>14.389788776917571</v>
      </c>
      <c r="AY210" s="260">
        <v>60.74656754671426</v>
      </c>
      <c r="AZ210" s="260">
        <v>147.96645797806417</v>
      </c>
      <c r="BA210" s="260">
        <v>276.04946007096737</v>
      </c>
      <c r="BB210" s="276">
        <v>3</v>
      </c>
      <c r="BC210" s="264">
        <v>6.6790862019456085</v>
      </c>
      <c r="BD210" s="260">
        <v>9.2044116761736738</v>
      </c>
      <c r="BE210" s="260">
        <v>1.9315192513616521</v>
      </c>
      <c r="BF210" s="260">
        <v>10.847905902319139</v>
      </c>
      <c r="BG210" s="260">
        <v>49.804063477997936</v>
      </c>
      <c r="BH210" s="260">
        <v>109.34394201448838</v>
      </c>
      <c r="BI210" s="260">
        <v>68.877663932273123</v>
      </c>
      <c r="BJ210" s="269">
        <v>3</v>
      </c>
      <c r="BK210" s="264">
        <v>12.546848582838857</v>
      </c>
      <c r="BL210" s="260">
        <v>15.861096291460759</v>
      </c>
      <c r="BM210" s="260">
        <v>7.5587117239057653</v>
      </c>
      <c r="BN210" s="260">
        <v>12.958048068378273</v>
      </c>
      <c r="BO210" s="260">
        <v>38.694765817153559</v>
      </c>
      <c r="BP210" s="260">
        <v>128.19754953051168</v>
      </c>
      <c r="BQ210" s="260">
        <v>75.135166671032479</v>
      </c>
      <c r="BR210" s="269">
        <v>3</v>
      </c>
      <c r="BS210" s="264">
        <v>12.076265446549707</v>
      </c>
      <c r="BT210" s="260">
        <v>14.979364907894581</v>
      </c>
      <c r="BU210" s="260">
        <v>13.567522090801541</v>
      </c>
      <c r="BV210" s="260">
        <v>11.439545347948714</v>
      </c>
      <c r="BW210" s="260">
        <v>36.273547687972126</v>
      </c>
      <c r="BX210" s="260">
        <v>131.63341832061997</v>
      </c>
      <c r="BY210" s="260">
        <v>72.436143866210358</v>
      </c>
      <c r="BZ210" s="276">
        <v>4</v>
      </c>
      <c r="CA210" s="175"/>
      <c r="DH210" s="179">
        <v>-2.8318479658792652</v>
      </c>
      <c r="DI210" s="179">
        <v>-1.0515018202099742</v>
      </c>
      <c r="DQ210" s="153">
        <f t="shared" si="52"/>
        <v>8.25</v>
      </c>
      <c r="EH210" s="153" t="str">
        <f t="shared" si="50"/>
        <v/>
      </c>
      <c r="EI210" s="153" t="str">
        <f t="shared" si="51"/>
        <v/>
      </c>
    </row>
    <row r="211" spans="1:139" ht="18" customHeight="1" thickTop="1" thickBot="1">
      <c r="A211" s="242" t="s">
        <v>205</v>
      </c>
      <c r="B211" s="236" t="s">
        <v>29</v>
      </c>
      <c r="C211" s="237">
        <v>44487</v>
      </c>
      <c r="D211" s="238">
        <v>25</v>
      </c>
      <c r="E211" s="253">
        <v>10</v>
      </c>
      <c r="F211" s="247">
        <v>5</v>
      </c>
      <c r="G211" s="247">
        <v>8</v>
      </c>
      <c r="H211" s="247">
        <v>12</v>
      </c>
      <c r="I211" s="247">
        <v>13</v>
      </c>
      <c r="J211" s="247">
        <v>12</v>
      </c>
      <c r="K211" s="247">
        <v>3</v>
      </c>
      <c r="L211" s="247">
        <v>14</v>
      </c>
      <c r="M211" s="247">
        <v>12</v>
      </c>
      <c r="N211" s="247">
        <v>11</v>
      </c>
      <c r="O211" s="247">
        <v>17</v>
      </c>
      <c r="P211" s="247">
        <v>16</v>
      </c>
      <c r="Q211" s="247">
        <v>12</v>
      </c>
      <c r="R211" s="247">
        <v>11</v>
      </c>
      <c r="S211" s="247">
        <v>7</v>
      </c>
      <c r="T211" s="247">
        <v>5</v>
      </c>
      <c r="U211" s="247">
        <v>10</v>
      </c>
      <c r="V211" s="247">
        <v>12</v>
      </c>
      <c r="W211" s="247">
        <v>2</v>
      </c>
      <c r="X211" s="247">
        <v>5</v>
      </c>
      <c r="Y211" s="247">
        <v>13</v>
      </c>
      <c r="Z211" s="247">
        <v>7</v>
      </c>
      <c r="AA211" s="247">
        <v>2</v>
      </c>
      <c r="AB211" s="247">
        <v>3</v>
      </c>
      <c r="AC211" s="247">
        <v>12</v>
      </c>
      <c r="AD211" s="247">
        <v>11</v>
      </c>
      <c r="AE211" s="276">
        <v>13</v>
      </c>
      <c r="AG211" s="247">
        <f>RANKS_CSV!A208</f>
        <v>6</v>
      </c>
      <c r="AI211" s="264">
        <f t="array" ref="AI211">MEDIAN(E211:J211)</f>
        <v>11</v>
      </c>
      <c r="AJ211" s="260">
        <f t="array" ref="AJ211">MEDIAN(L211:S211)</f>
        <v>12</v>
      </c>
      <c r="AK211" s="260">
        <f t="array" ref="AK211">MEDIAN(T211:U211,X211,AA211,AB211)</f>
        <v>5</v>
      </c>
      <c r="AL211" s="260">
        <f t="array" ref="AL211">MEDIAN(V211,Y211,Z211,AC211:AE211)</f>
        <v>12</v>
      </c>
      <c r="AM211" s="260" t="s">
        <v>567</v>
      </c>
      <c r="AN211" s="281" t="s">
        <v>567</v>
      </c>
      <c r="AU211" s="264">
        <v>300.83196747808228</v>
      </c>
      <c r="AV211" s="260">
        <v>170.99180882092776</v>
      </c>
      <c r="AW211" s="260">
        <v>82.014761825326474</v>
      </c>
      <c r="AX211" s="260">
        <v>33.900826491278409</v>
      </c>
      <c r="AY211" s="260">
        <v>26.650002818783594</v>
      </c>
      <c r="AZ211" s="260">
        <v>60.262290807842021</v>
      </c>
      <c r="BA211" s="260">
        <v>134.7376904584537</v>
      </c>
      <c r="BB211" s="276">
        <v>5</v>
      </c>
      <c r="BC211" s="264">
        <v>59.635134706504715</v>
      </c>
      <c r="BD211" s="260">
        <v>84.737707711675768</v>
      </c>
      <c r="BE211" s="260">
        <v>58.220473427006368</v>
      </c>
      <c r="BF211" s="260">
        <v>26.209596341035116</v>
      </c>
      <c r="BG211" s="260">
        <v>25.124209374299525</v>
      </c>
      <c r="BH211" s="260">
        <v>52.193453708441311</v>
      </c>
      <c r="BI211" s="260">
        <v>35.461732281317246</v>
      </c>
      <c r="BJ211" s="269">
        <v>5</v>
      </c>
      <c r="BK211" s="264">
        <v>36.867818761867575</v>
      </c>
      <c r="BL211" s="260">
        <v>103.34696453171142</v>
      </c>
      <c r="BM211" s="260">
        <v>69.711758551111529</v>
      </c>
      <c r="BN211" s="260">
        <v>29.854228171592805</v>
      </c>
      <c r="BO211" s="260">
        <v>18.708040856298883</v>
      </c>
      <c r="BP211" s="260">
        <v>73.015351429392013</v>
      </c>
      <c r="BQ211" s="260">
        <v>55.781228070227009</v>
      </c>
      <c r="BR211" s="269">
        <v>5</v>
      </c>
      <c r="BS211" s="264">
        <v>32.44894774328511</v>
      </c>
      <c r="BT211" s="260">
        <v>98.826439677919723</v>
      </c>
      <c r="BU211" s="260">
        <v>77.605340350622924</v>
      </c>
      <c r="BV211" s="260">
        <v>26.482060282565605</v>
      </c>
      <c r="BW211" s="260">
        <v>13.650124608427829</v>
      </c>
      <c r="BX211" s="260">
        <v>73.24116473691619</v>
      </c>
      <c r="BY211" s="260">
        <v>65.888901255589971</v>
      </c>
      <c r="BZ211" s="276">
        <v>5</v>
      </c>
      <c r="CA211" s="175"/>
      <c r="DH211" s="179">
        <v>0.54776991601049829</v>
      </c>
      <c r="DI211" s="179">
        <v>4.4109245997375339</v>
      </c>
      <c r="DQ211" s="153">
        <f t="shared" si="52"/>
        <v>11</v>
      </c>
      <c r="EH211" s="153" t="str">
        <f t="shared" si="50"/>
        <v/>
      </c>
      <c r="EI211" s="153" t="str">
        <f t="shared" si="51"/>
        <v/>
      </c>
    </row>
    <row r="212" spans="1:139" ht="18" customHeight="1" thickTop="1" thickBot="1">
      <c r="A212" s="242" t="s">
        <v>206</v>
      </c>
      <c r="B212" s="236" t="s">
        <v>35</v>
      </c>
      <c r="C212" s="237">
        <v>44562</v>
      </c>
      <c r="D212" s="238">
        <v>25</v>
      </c>
      <c r="E212" s="253">
        <v>8</v>
      </c>
      <c r="F212" s="247">
        <v>6</v>
      </c>
      <c r="G212" s="247">
        <v>4</v>
      </c>
      <c r="H212" s="247">
        <v>11</v>
      </c>
      <c r="I212" s="247">
        <v>7</v>
      </c>
      <c r="J212" s="247">
        <v>3</v>
      </c>
      <c r="K212" s="247">
        <v>1</v>
      </c>
      <c r="L212" s="247">
        <v>11</v>
      </c>
      <c r="M212" s="247">
        <v>10</v>
      </c>
      <c r="N212" s="247">
        <v>11</v>
      </c>
      <c r="O212" s="247">
        <v>9</v>
      </c>
      <c r="P212" s="247">
        <v>6</v>
      </c>
      <c r="Q212" s="247">
        <v>10</v>
      </c>
      <c r="R212" s="247">
        <v>13</v>
      </c>
      <c r="S212" s="247">
        <v>15</v>
      </c>
      <c r="T212" s="247">
        <v>4</v>
      </c>
      <c r="U212" s="247">
        <v>6</v>
      </c>
      <c r="V212" s="247">
        <v>8</v>
      </c>
      <c r="W212" s="247">
        <v>8</v>
      </c>
      <c r="X212" s="247">
        <v>1</v>
      </c>
      <c r="Y212" s="247">
        <v>7</v>
      </c>
      <c r="Z212" s="247">
        <v>4</v>
      </c>
      <c r="AA212" s="247">
        <v>3</v>
      </c>
      <c r="AB212" s="247">
        <v>2</v>
      </c>
      <c r="AC212" s="247">
        <v>5</v>
      </c>
      <c r="AD212" s="247">
        <v>8</v>
      </c>
      <c r="AE212" s="276">
        <v>8</v>
      </c>
      <c r="AG212" s="247">
        <f>RANKS_CSV!A209</f>
        <v>1</v>
      </c>
      <c r="AI212" s="264">
        <f t="array" ref="AI212">MEDIAN(E212:J212)</f>
        <v>6.5</v>
      </c>
      <c r="AJ212" s="260">
        <f t="array" ref="AJ212">MEDIAN(L212:S212)</f>
        <v>10.5</v>
      </c>
      <c r="AK212" s="260">
        <f t="array" ref="AK212">MEDIAN(T212:U212,X212,AA212,AB212)</f>
        <v>3</v>
      </c>
      <c r="AL212" s="260">
        <f t="array" ref="AL212">MEDIAN(V212,Y212,Z212,AC212:AE212)</f>
        <v>7.5</v>
      </c>
      <c r="AM212" s="260" t="s">
        <v>567</v>
      </c>
      <c r="AN212" s="281" t="s">
        <v>567</v>
      </c>
      <c r="AU212" s="264">
        <v>177.18543352844571</v>
      </c>
      <c r="AV212" s="260">
        <v>102.90722124552936</v>
      </c>
      <c r="AW212" s="260">
        <v>69.492120624166247</v>
      </c>
      <c r="AX212" s="260">
        <v>76.940131664356372</v>
      </c>
      <c r="AY212" s="260">
        <v>125.25125436609974</v>
      </c>
      <c r="AZ212" s="260">
        <v>214.42548872939631</v>
      </c>
      <c r="BA212" s="260">
        <v>344.46283475424622</v>
      </c>
      <c r="BB212" s="276">
        <v>3</v>
      </c>
      <c r="BC212" s="264">
        <v>17.203418231151502</v>
      </c>
      <c r="BD212" s="260">
        <v>37.231603719953867</v>
      </c>
      <c r="BE212" s="260">
        <v>47.538121225165497</v>
      </c>
      <c r="BF212" s="260">
        <v>63.617125384677742</v>
      </c>
      <c r="BG212" s="260">
        <v>114.14218381182057</v>
      </c>
      <c r="BH212" s="260">
        <v>187.99365640136824</v>
      </c>
      <c r="BI212" s="260">
        <v>142.09676404907336</v>
      </c>
      <c r="BJ212" s="269">
        <v>1</v>
      </c>
      <c r="BK212" s="264">
        <v>4.8102301708103363</v>
      </c>
      <c r="BL212" s="260">
        <v>44.796189853093303</v>
      </c>
      <c r="BM212" s="260">
        <v>70.747348216724717</v>
      </c>
      <c r="BN212" s="260">
        <v>71.09411241505417</v>
      </c>
      <c r="BO212" s="260">
        <v>95.389593906081458</v>
      </c>
      <c r="BP212" s="260">
        <v>222.05049781923202</v>
      </c>
      <c r="BQ212" s="260">
        <v>167.21754023534993</v>
      </c>
      <c r="BR212" s="269">
        <v>1</v>
      </c>
      <c r="BS212" s="264">
        <v>5.4326549706679446</v>
      </c>
      <c r="BT212" s="260">
        <v>39.658476197926383</v>
      </c>
      <c r="BU212" s="260">
        <v>88.214480922737906</v>
      </c>
      <c r="BV212" s="260">
        <v>65.103875069129359</v>
      </c>
      <c r="BW212" s="260">
        <v>85.723726560293997</v>
      </c>
      <c r="BX212" s="260">
        <v>224.24567734286776</v>
      </c>
      <c r="BY212" s="260">
        <v>172.62367585325308</v>
      </c>
      <c r="BZ212" s="276">
        <v>1</v>
      </c>
      <c r="CA212" s="175"/>
      <c r="DH212" s="179">
        <v>-6.3461491430446193</v>
      </c>
      <c r="DI212" s="179">
        <v>3.4774803097112863</v>
      </c>
      <c r="DQ212" s="153">
        <f t="shared" si="52"/>
        <v>6.5</v>
      </c>
      <c r="EH212" s="153" t="str">
        <f t="shared" si="50"/>
        <v/>
      </c>
      <c r="EI212" s="153" t="str">
        <f t="shared" si="51"/>
        <v/>
      </c>
    </row>
    <row r="213" spans="1:139" ht="18" customHeight="1" thickTop="1" thickBot="1">
      <c r="A213" s="242" t="s">
        <v>207</v>
      </c>
      <c r="B213" s="236" t="s">
        <v>35</v>
      </c>
      <c r="C213" s="237">
        <v>44675</v>
      </c>
      <c r="D213" s="238">
        <v>25</v>
      </c>
      <c r="E213" s="253">
        <v>8</v>
      </c>
      <c r="F213" s="247">
        <v>10</v>
      </c>
      <c r="G213" s="247">
        <v>10</v>
      </c>
      <c r="H213" s="247">
        <v>11</v>
      </c>
      <c r="I213" s="247">
        <v>11</v>
      </c>
      <c r="J213" s="247">
        <v>13</v>
      </c>
      <c r="K213" s="247">
        <v>17</v>
      </c>
      <c r="L213" s="247">
        <v>9</v>
      </c>
      <c r="M213" s="247">
        <v>7</v>
      </c>
      <c r="N213" s="247">
        <v>13</v>
      </c>
      <c r="O213" s="247">
        <v>14</v>
      </c>
      <c r="P213" s="247">
        <v>9</v>
      </c>
      <c r="Q213" s="247">
        <v>8</v>
      </c>
      <c r="R213" s="247">
        <v>9</v>
      </c>
      <c r="S213" s="247">
        <v>8</v>
      </c>
      <c r="T213" s="247">
        <v>5</v>
      </c>
      <c r="U213" s="247">
        <v>11</v>
      </c>
      <c r="V213" s="247">
        <v>8</v>
      </c>
      <c r="W213" s="247">
        <v>9</v>
      </c>
      <c r="X213" s="247">
        <v>6</v>
      </c>
      <c r="Y213" s="247">
        <v>12</v>
      </c>
      <c r="Z213" s="247">
        <v>7</v>
      </c>
      <c r="AA213" s="247">
        <v>6</v>
      </c>
      <c r="AB213" s="247">
        <v>2</v>
      </c>
      <c r="AC213" s="247">
        <v>7</v>
      </c>
      <c r="AD213" s="247">
        <v>7</v>
      </c>
      <c r="AE213" s="276">
        <v>6</v>
      </c>
      <c r="AG213" s="247">
        <f>RANKS_CSV!A210</f>
        <v>2</v>
      </c>
      <c r="AI213" s="264">
        <f t="array" ref="AI213">MEDIAN(E213:J213)</f>
        <v>10.5</v>
      </c>
      <c r="AJ213" s="260">
        <f t="array" ref="AJ213">MEDIAN(L213:S213)</f>
        <v>9</v>
      </c>
      <c r="AK213" s="260">
        <f t="array" ref="AK213">MEDIAN(T213:U213,X213,AA213,AB213)</f>
        <v>6</v>
      </c>
      <c r="AL213" s="260">
        <f t="array" ref="AL213">MEDIAN(V213,Y213,Z213,AC213:AE213)</f>
        <v>7</v>
      </c>
      <c r="AM213" s="260" t="s">
        <v>567</v>
      </c>
      <c r="AN213" s="281" t="s">
        <v>567</v>
      </c>
      <c r="AU213" s="264">
        <v>158.30533464477992</v>
      </c>
      <c r="AV213" s="260">
        <v>75.528173830817579</v>
      </c>
      <c r="AW213" s="260">
        <v>33.614124678408487</v>
      </c>
      <c r="AX213" s="260">
        <v>32.563187187552629</v>
      </c>
      <c r="AY213" s="260">
        <v>72.375361358250018</v>
      </c>
      <c r="AZ213" s="260">
        <v>153.05064719050063</v>
      </c>
      <c r="BA213" s="260">
        <v>274.58904468430455</v>
      </c>
      <c r="BB213" s="276">
        <v>4</v>
      </c>
      <c r="BC213" s="264">
        <v>7.071756569622063</v>
      </c>
      <c r="BD213" s="260">
        <v>20.239652415025333</v>
      </c>
      <c r="BE213" s="260">
        <v>17.880430814502212</v>
      </c>
      <c r="BF213" s="260">
        <v>24.240499996758523</v>
      </c>
      <c r="BG213" s="260">
        <v>62.658536716789598</v>
      </c>
      <c r="BH213" s="260">
        <v>123.883624940622</v>
      </c>
      <c r="BI213" s="260">
        <v>84.350329958626133</v>
      </c>
      <c r="BJ213" s="269">
        <v>1</v>
      </c>
      <c r="BK213" s="264">
        <v>1.1361181109682732</v>
      </c>
      <c r="BL213" s="260">
        <v>28.933766122937275</v>
      </c>
      <c r="BM213" s="260">
        <v>31.881661292580652</v>
      </c>
      <c r="BN213" s="260">
        <v>28.87158251381528</v>
      </c>
      <c r="BO213" s="260">
        <v>48.906659279601726</v>
      </c>
      <c r="BP213" s="260">
        <v>149.55086167015077</v>
      </c>
      <c r="BQ213" s="260">
        <v>100.66267080417077</v>
      </c>
      <c r="BR213" s="269">
        <v>1</v>
      </c>
      <c r="BS213" s="264">
        <v>0.59192913493300836</v>
      </c>
      <c r="BT213" s="260">
        <v>25.719221261111262</v>
      </c>
      <c r="BU213" s="260">
        <v>43.081035105421094</v>
      </c>
      <c r="BV213" s="260">
        <v>25.173361535407043</v>
      </c>
      <c r="BW213" s="260">
        <v>43.004566123378083</v>
      </c>
      <c r="BX213" s="260">
        <v>152.01056528951506</v>
      </c>
      <c r="BY213" s="260">
        <v>103.21596891669384</v>
      </c>
      <c r="BZ213" s="276">
        <v>1</v>
      </c>
      <c r="CA213" s="175"/>
      <c r="DH213" s="179">
        <v>-3.8785514068241471</v>
      </c>
      <c r="DI213" s="179">
        <v>1.6500379698162728</v>
      </c>
      <c r="DQ213" s="153">
        <f t="shared" si="52"/>
        <v>7.75</v>
      </c>
      <c r="EH213" s="153" t="str">
        <f t="shared" si="50"/>
        <v/>
      </c>
      <c r="EI213" s="153" t="str">
        <f t="shared" si="51"/>
        <v/>
      </c>
    </row>
    <row r="214" spans="1:139" ht="18" customHeight="1" thickTop="1" thickBot="1">
      <c r="A214" s="242" t="s">
        <v>208</v>
      </c>
      <c r="B214" s="236" t="s">
        <v>35</v>
      </c>
      <c r="C214" s="237">
        <v>44771</v>
      </c>
      <c r="D214" s="238">
        <v>25</v>
      </c>
      <c r="E214" s="253">
        <v>9</v>
      </c>
      <c r="F214" s="247">
        <v>6</v>
      </c>
      <c r="G214" s="247">
        <v>10</v>
      </c>
      <c r="H214" s="247">
        <v>10</v>
      </c>
      <c r="I214" s="247">
        <v>12</v>
      </c>
      <c r="J214" s="247">
        <v>13</v>
      </c>
      <c r="K214" s="247">
        <v>6</v>
      </c>
      <c r="L214" s="247">
        <v>9</v>
      </c>
      <c r="M214" s="247">
        <v>15</v>
      </c>
      <c r="N214" s="247">
        <v>9</v>
      </c>
      <c r="O214" s="247">
        <v>10</v>
      </c>
      <c r="P214" s="247">
        <v>7</v>
      </c>
      <c r="Q214" s="247">
        <v>11</v>
      </c>
      <c r="R214" s="247">
        <v>16</v>
      </c>
      <c r="S214" s="247">
        <v>11</v>
      </c>
      <c r="T214" s="247">
        <v>12</v>
      </c>
      <c r="U214" s="247">
        <v>7</v>
      </c>
      <c r="V214" s="247">
        <v>7</v>
      </c>
      <c r="W214" s="247">
        <v>12</v>
      </c>
      <c r="X214" s="247">
        <v>7</v>
      </c>
      <c r="Y214" s="247">
        <v>4</v>
      </c>
      <c r="Z214" s="247">
        <v>9</v>
      </c>
      <c r="AA214" s="247">
        <v>13</v>
      </c>
      <c r="AB214" s="247">
        <v>11</v>
      </c>
      <c r="AC214" s="247">
        <v>7</v>
      </c>
      <c r="AD214" s="247">
        <v>9</v>
      </c>
      <c r="AE214" s="276">
        <v>8</v>
      </c>
      <c r="AG214" s="247">
        <f>RANKS_CSV!A211</f>
        <v>4</v>
      </c>
      <c r="AI214" s="264">
        <f t="array" ref="AI214">MEDIAN(E214:J214)</f>
        <v>10</v>
      </c>
      <c r="AJ214" s="260">
        <f t="array" ref="AJ214">MEDIAN(L214:S214)</f>
        <v>10.5</v>
      </c>
      <c r="AK214" s="260">
        <f t="array" ref="AK214">MEDIAN(T214:U214,X214,AA214,AB214)</f>
        <v>11</v>
      </c>
      <c r="AL214" s="260">
        <f t="array" ref="AL214">MEDIAN(V214,Y214,Z214,AC214:AE214)</f>
        <v>7.5</v>
      </c>
      <c r="AM214" s="260" t="s">
        <v>567</v>
      </c>
      <c r="AN214" s="281" t="s">
        <v>567</v>
      </c>
      <c r="AU214" s="264">
        <v>92.804574017182105</v>
      </c>
      <c r="AV214" s="260">
        <v>26.223531656249815</v>
      </c>
      <c r="AW214" s="260">
        <v>0.50560095687075757</v>
      </c>
      <c r="AX214" s="260">
        <v>15.650781919044944</v>
      </c>
      <c r="AY214" s="260">
        <v>71.659074542772373</v>
      </c>
      <c r="AZ214" s="260">
        <v>168.53047882805305</v>
      </c>
      <c r="BA214" s="260">
        <v>306.26499477488699</v>
      </c>
      <c r="BB214" s="276">
        <v>3</v>
      </c>
      <c r="BC214" s="264">
        <v>16.187707021420138</v>
      </c>
      <c r="BD214" s="260">
        <v>9.501382336597251</v>
      </c>
      <c r="BE214" s="260">
        <v>0.9531033898395086</v>
      </c>
      <c r="BF214" s="260">
        <v>15.645460402882035</v>
      </c>
      <c r="BG214" s="260">
        <v>58.971550084614741</v>
      </c>
      <c r="BH214" s="260">
        <v>120.67049147049552</v>
      </c>
      <c r="BI214" s="260">
        <v>77.213217942511051</v>
      </c>
      <c r="BJ214" s="269">
        <v>3</v>
      </c>
      <c r="BK214" s="264">
        <v>32.632706149004768</v>
      </c>
      <c r="BL214" s="260">
        <v>13.628761480279078</v>
      </c>
      <c r="BM214" s="260">
        <v>0.52656893337224397</v>
      </c>
      <c r="BN214" s="260">
        <v>15.956343335370054</v>
      </c>
      <c r="BO214" s="260">
        <v>49.11586793360047</v>
      </c>
      <c r="BP214" s="260">
        <v>134.87974689043008</v>
      </c>
      <c r="BQ214" s="260">
        <v>75.497270991728428</v>
      </c>
      <c r="BR214" s="269">
        <v>3</v>
      </c>
      <c r="BS214" s="264">
        <v>32.606427299130701</v>
      </c>
      <c r="BT214" s="260">
        <v>14.63470802228295</v>
      </c>
      <c r="BU214" s="260">
        <v>2.9586774495983641</v>
      </c>
      <c r="BV214" s="260">
        <v>16.04644048111609</v>
      </c>
      <c r="BW214" s="260">
        <v>49.231017304167374</v>
      </c>
      <c r="BX214" s="260">
        <v>139.27486882367273</v>
      </c>
      <c r="BY214" s="260">
        <v>68.085071486765386</v>
      </c>
      <c r="BZ214" s="276">
        <v>3</v>
      </c>
      <c r="CA214" s="175"/>
      <c r="DH214" s="179">
        <v>-2.4879262020997377</v>
      </c>
      <c r="DI214" s="179">
        <v>-3.3628504803149606</v>
      </c>
      <c r="DQ214" s="153">
        <f t="shared" si="52"/>
        <v>8</v>
      </c>
      <c r="EH214" s="153" t="str">
        <f t="shared" si="50"/>
        <v/>
      </c>
      <c r="EI214" s="153" t="str">
        <f t="shared" si="51"/>
        <v/>
      </c>
    </row>
    <row r="215" spans="1:139" ht="18" customHeight="1" thickTop="1" thickBot="1">
      <c r="A215" s="242" t="s">
        <v>209</v>
      </c>
      <c r="B215" s="236" t="s">
        <v>35</v>
      </c>
      <c r="C215" s="237">
        <v>44868</v>
      </c>
      <c r="D215" s="238">
        <v>24</v>
      </c>
      <c r="E215" s="253">
        <v>7</v>
      </c>
      <c r="F215" s="247">
        <v>5</v>
      </c>
      <c r="G215" s="247">
        <v>7</v>
      </c>
      <c r="H215" s="247">
        <v>11</v>
      </c>
      <c r="I215" s="247">
        <v>10</v>
      </c>
      <c r="J215" s="247">
        <v>10</v>
      </c>
      <c r="K215" s="247">
        <v>4</v>
      </c>
      <c r="L215" s="247">
        <v>9</v>
      </c>
      <c r="M215" s="247">
        <v>10</v>
      </c>
      <c r="N215" s="247">
        <v>13</v>
      </c>
      <c r="O215" s="247">
        <v>19</v>
      </c>
      <c r="P215" s="247">
        <v>10</v>
      </c>
      <c r="Q215" s="247">
        <v>8</v>
      </c>
      <c r="R215" s="247">
        <v>8</v>
      </c>
      <c r="S215" s="247">
        <v>9</v>
      </c>
      <c r="T215" s="247">
        <v>3</v>
      </c>
      <c r="U215" s="247">
        <v>5</v>
      </c>
      <c r="V215" s="247">
        <v>6</v>
      </c>
      <c r="W215" s="247">
        <v>7</v>
      </c>
      <c r="X215" s="247">
        <v>1</v>
      </c>
      <c r="Y215" s="247">
        <v>5</v>
      </c>
      <c r="Z215" s="247">
        <v>6</v>
      </c>
      <c r="AA215" s="247">
        <v>4</v>
      </c>
      <c r="AB215" s="247">
        <v>6</v>
      </c>
      <c r="AC215" s="247">
        <v>5</v>
      </c>
      <c r="AD215" s="247">
        <v>8</v>
      </c>
      <c r="AE215" s="276">
        <v>7</v>
      </c>
      <c r="AG215" s="247">
        <f>RANKS_CSV!A212</f>
        <v>1</v>
      </c>
      <c r="AI215" s="264">
        <f t="array" ref="AI215">MEDIAN(E215:J215)</f>
        <v>8.5</v>
      </c>
      <c r="AJ215" s="260">
        <f t="array" ref="AJ215">MEDIAN(L215:S215)</f>
        <v>9.5</v>
      </c>
      <c r="AK215" s="260">
        <f t="array" ref="AK215">MEDIAN(T215:U215,X215,AA215,AB215)</f>
        <v>4</v>
      </c>
      <c r="AL215" s="260">
        <f t="array" ref="AL215">MEDIAN(V215,Y215,Z215,AC215:AE215)</f>
        <v>6</v>
      </c>
      <c r="AM215" s="260" t="s">
        <v>567</v>
      </c>
      <c r="AN215" s="281" t="s">
        <v>567</v>
      </c>
      <c r="AU215" s="264">
        <v>144.55015915293777</v>
      </c>
      <c r="AV215" s="260">
        <v>76.199850104185799</v>
      </c>
      <c r="AW215" s="260">
        <v>48.71265271698713</v>
      </c>
      <c r="AX215" s="260">
        <v>62.088566991341672</v>
      </c>
      <c r="AY215" s="260">
        <v>116.32759292724947</v>
      </c>
      <c r="AZ215" s="260">
        <v>211.42973052471049</v>
      </c>
      <c r="BA215" s="260">
        <v>347.39497978372475</v>
      </c>
      <c r="BB215" s="276">
        <v>3</v>
      </c>
      <c r="BC215" s="264">
        <v>7.410315438824628</v>
      </c>
      <c r="BD215" s="260">
        <v>21.783350188422858</v>
      </c>
      <c r="BE215" s="260">
        <v>31.308918835256819</v>
      </c>
      <c r="BF215" s="260">
        <v>50.936291796339354</v>
      </c>
      <c r="BG215" s="260">
        <v>104.14676606400755</v>
      </c>
      <c r="BH215" s="260">
        <v>179.32617831882533</v>
      </c>
      <c r="BI215" s="260">
        <v>131.59158868152153</v>
      </c>
      <c r="BJ215" s="269">
        <v>1</v>
      </c>
      <c r="BK215" s="264">
        <v>1.5108749998419373</v>
      </c>
      <c r="BL215" s="260">
        <v>27.794641682790385</v>
      </c>
      <c r="BM215" s="260">
        <v>50.802498078752784</v>
      </c>
      <c r="BN215" s="260">
        <v>57.308950987322426</v>
      </c>
      <c r="BO215" s="260">
        <v>86.163083089919695</v>
      </c>
      <c r="BP215" s="260">
        <v>210.53264537288194</v>
      </c>
      <c r="BQ215" s="260">
        <v>151.81785803724574</v>
      </c>
      <c r="BR215" s="269">
        <v>1</v>
      </c>
      <c r="BS215" s="264">
        <v>2.4063230603888135</v>
      </c>
      <c r="BT215" s="260">
        <v>23.815708309711468</v>
      </c>
      <c r="BU215" s="260">
        <v>66.074471083979034</v>
      </c>
      <c r="BV215" s="260">
        <v>52.306064514236631</v>
      </c>
      <c r="BW215" s="260">
        <v>78.054000008504289</v>
      </c>
      <c r="BX215" s="260">
        <v>213.31680060980773</v>
      </c>
      <c r="BY215" s="260">
        <v>154.33040000823507</v>
      </c>
      <c r="BZ215" s="276">
        <v>1</v>
      </c>
      <c r="CA215" s="175"/>
      <c r="DH215" s="179">
        <v>-6.1353938202099734</v>
      </c>
      <c r="DI215" s="179">
        <v>2.0585319396325454</v>
      </c>
      <c r="DQ215" s="153">
        <f t="shared" si="52"/>
        <v>7.25</v>
      </c>
      <c r="EH215" s="153" t="str">
        <f t="shared" si="50"/>
        <v/>
      </c>
      <c r="EI215" s="153" t="str">
        <f t="shared" si="51"/>
        <v/>
      </c>
    </row>
    <row r="216" spans="1:139" ht="18" customHeight="1" thickTop="1" thickBot="1">
      <c r="A216" s="242" t="s">
        <v>210</v>
      </c>
      <c r="B216" s="236" t="s">
        <v>33</v>
      </c>
      <c r="C216" s="237">
        <v>44735</v>
      </c>
      <c r="D216" s="238">
        <v>25</v>
      </c>
      <c r="E216" s="253">
        <v>18</v>
      </c>
      <c r="F216" s="247">
        <v>12</v>
      </c>
      <c r="G216" s="247">
        <v>9</v>
      </c>
      <c r="H216" s="247">
        <v>15</v>
      </c>
      <c r="I216" s="247">
        <v>15</v>
      </c>
      <c r="J216" s="247">
        <v>16</v>
      </c>
      <c r="K216" s="247">
        <v>4</v>
      </c>
      <c r="L216" s="247">
        <v>8</v>
      </c>
      <c r="M216" s="247">
        <v>15</v>
      </c>
      <c r="N216" s="247">
        <v>9</v>
      </c>
      <c r="O216" s="247">
        <v>12</v>
      </c>
      <c r="P216" s="247">
        <v>10</v>
      </c>
      <c r="Q216" s="247">
        <v>11</v>
      </c>
      <c r="R216" s="247">
        <v>12</v>
      </c>
      <c r="S216" s="247">
        <v>16</v>
      </c>
      <c r="T216" s="247">
        <v>13</v>
      </c>
      <c r="U216" s="247">
        <v>10</v>
      </c>
      <c r="V216" s="247">
        <v>8</v>
      </c>
      <c r="W216" s="247">
        <v>7</v>
      </c>
      <c r="X216" s="247">
        <v>9</v>
      </c>
      <c r="Y216" s="247">
        <v>11</v>
      </c>
      <c r="Z216" s="247">
        <v>13</v>
      </c>
      <c r="AA216" s="247">
        <v>10</v>
      </c>
      <c r="AB216" s="247">
        <v>13</v>
      </c>
      <c r="AC216" s="247">
        <v>8</v>
      </c>
      <c r="AD216" s="247">
        <v>8</v>
      </c>
      <c r="AE216" s="276">
        <v>12</v>
      </c>
      <c r="AG216" s="247">
        <f>RANKS_CSV!A213</f>
        <v>4</v>
      </c>
      <c r="AI216" s="264">
        <f t="array" ref="AI216">MEDIAN(E216:J216)</f>
        <v>15</v>
      </c>
      <c r="AJ216" s="260">
        <f t="array" ref="AJ216">MEDIAN(L216:S216)</f>
        <v>11.5</v>
      </c>
      <c r="AK216" s="260">
        <f t="array" ref="AK216">MEDIAN(T216:U216,X216,AA216,AB216)</f>
        <v>10</v>
      </c>
      <c r="AL216" s="260">
        <f t="array" ref="AL216">MEDIAN(V216,Y216,Z216,AC216:AE216)</f>
        <v>9.5</v>
      </c>
      <c r="AM216" s="260" t="s">
        <v>567</v>
      </c>
      <c r="AN216" s="281" t="s">
        <v>567</v>
      </c>
      <c r="AU216" s="264">
        <v>164.64575216874866</v>
      </c>
      <c r="AV216" s="260">
        <v>71.677981403196441</v>
      </c>
      <c r="AW216" s="260">
        <v>19.573322299197415</v>
      </c>
      <c r="AX216" s="260">
        <v>8.331774856751645</v>
      </c>
      <c r="AY216" s="260">
        <v>37.953339075859127</v>
      </c>
      <c r="AZ216" s="260">
        <v>108.43801495651984</v>
      </c>
      <c r="BA216" s="260">
        <v>219.7858024987338</v>
      </c>
      <c r="BB216" s="276">
        <v>4</v>
      </c>
      <c r="BC216" s="264">
        <v>63.064407651843304</v>
      </c>
      <c r="BD216" s="260">
        <v>53.880641705129676</v>
      </c>
      <c r="BE216" s="260">
        <v>23.324998866700202</v>
      </c>
      <c r="BF216" s="260">
        <v>13.660705261785566</v>
      </c>
      <c r="BG216" s="260">
        <v>29.76964951960468</v>
      </c>
      <c r="BH216" s="260">
        <v>65.736052604077088</v>
      </c>
      <c r="BI216" s="260">
        <v>37.352008170053722</v>
      </c>
      <c r="BJ216" s="269">
        <v>4</v>
      </c>
      <c r="BK216" s="264">
        <v>79.752105758074663</v>
      </c>
      <c r="BL216" s="260">
        <v>62.893405466246641</v>
      </c>
      <c r="BM216" s="260">
        <v>12.568194193842904</v>
      </c>
      <c r="BN216" s="260">
        <v>10.699470273447524</v>
      </c>
      <c r="BO216" s="260">
        <v>27.773510170068821</v>
      </c>
      <c r="BP216" s="260">
        <v>69.569628159519127</v>
      </c>
      <c r="BQ216" s="260">
        <v>28.167439556853054</v>
      </c>
      <c r="BR216" s="269">
        <v>4</v>
      </c>
      <c r="BS216" s="264">
        <v>77.077542712604597</v>
      </c>
      <c r="BT216" s="260">
        <v>65.367643857489753</v>
      </c>
      <c r="BU216" s="260">
        <v>7.3670654195776155</v>
      </c>
      <c r="BV216" s="260">
        <v>13.248437467173812</v>
      </c>
      <c r="BW216" s="260">
        <v>32.042709310265707</v>
      </c>
      <c r="BX216" s="260">
        <v>73.393053079864984</v>
      </c>
      <c r="BY216" s="260">
        <v>20.692618345102506</v>
      </c>
      <c r="BZ216" s="276">
        <v>3</v>
      </c>
      <c r="CA216" s="175"/>
      <c r="DH216" s="179">
        <v>1.6941033845144355</v>
      </c>
      <c r="DI216" s="179">
        <v>-4.1856430104986879</v>
      </c>
      <c r="DQ216" s="153">
        <f t="shared" si="52"/>
        <v>11.5</v>
      </c>
      <c r="EH216" s="153" t="str">
        <f t="shared" si="50"/>
        <v/>
      </c>
      <c r="EI216" s="153" t="str">
        <f t="shared" si="51"/>
        <v/>
      </c>
    </row>
    <row r="217" spans="1:139" ht="18" customHeight="1" thickTop="1" thickBot="1">
      <c r="A217" s="242" t="s">
        <v>211</v>
      </c>
      <c r="B217" s="236" t="s">
        <v>33</v>
      </c>
      <c r="C217" s="237">
        <v>44622</v>
      </c>
      <c r="D217" s="238">
        <v>25</v>
      </c>
      <c r="E217" s="253">
        <v>14</v>
      </c>
      <c r="F217" s="247">
        <v>12</v>
      </c>
      <c r="G217" s="247">
        <v>18</v>
      </c>
      <c r="H217" s="247">
        <v>14</v>
      </c>
      <c r="I217" s="247">
        <v>17</v>
      </c>
      <c r="J217" s="247">
        <v>11</v>
      </c>
      <c r="K217" s="247">
        <v>6</v>
      </c>
      <c r="L217" s="247">
        <v>7</v>
      </c>
      <c r="M217" s="247">
        <v>17</v>
      </c>
      <c r="N217" s="247">
        <v>7</v>
      </c>
      <c r="O217" s="247">
        <v>9</v>
      </c>
      <c r="P217" s="247">
        <v>8</v>
      </c>
      <c r="Q217" s="247">
        <v>13</v>
      </c>
      <c r="R217" s="247">
        <v>11</v>
      </c>
      <c r="S217" s="247">
        <v>12</v>
      </c>
      <c r="T217" s="247">
        <v>17</v>
      </c>
      <c r="U217" s="247">
        <v>14</v>
      </c>
      <c r="V217" s="247">
        <v>5</v>
      </c>
      <c r="W217" s="247">
        <v>7</v>
      </c>
      <c r="X217" s="247">
        <v>14</v>
      </c>
      <c r="Y217" s="247">
        <v>8</v>
      </c>
      <c r="Z217" s="247">
        <v>11</v>
      </c>
      <c r="AA217" s="247">
        <v>12</v>
      </c>
      <c r="AB217" s="247">
        <v>14</v>
      </c>
      <c r="AC217" s="247">
        <v>11</v>
      </c>
      <c r="AD217" s="247">
        <v>11</v>
      </c>
      <c r="AE217" s="276">
        <v>7</v>
      </c>
      <c r="AG217" s="247">
        <f>RANKS_CSV!A214</f>
        <v>4</v>
      </c>
      <c r="AI217" s="264">
        <f t="array" ref="AI217">MEDIAN(E217:J217)</f>
        <v>14</v>
      </c>
      <c r="AJ217" s="260">
        <f t="array" ref="AJ217">MEDIAN(L217:S217)</f>
        <v>10</v>
      </c>
      <c r="AK217" s="260">
        <f t="array" ref="AK217">MEDIAN(T217:U217,X217,AA217,AB217)</f>
        <v>14</v>
      </c>
      <c r="AL217" s="260">
        <f t="array" ref="AL217">MEDIAN(V217,Y217,Z217,AC217:AE217)</f>
        <v>9.5</v>
      </c>
      <c r="AM217" s="260" t="s">
        <v>567</v>
      </c>
      <c r="AN217" s="281" t="s">
        <v>567</v>
      </c>
      <c r="AU217" s="264">
        <v>121.35184847624481</v>
      </c>
      <c r="AV217" s="260">
        <v>47.795908334125649</v>
      </c>
      <c r="AW217" s="260">
        <v>15.103079853559757</v>
      </c>
      <c r="AX217" s="260">
        <v>23.273363034547096</v>
      </c>
      <c r="AY217" s="260">
        <v>72.306757877087691</v>
      </c>
      <c r="AZ217" s="260">
        <v>162.20326438118155</v>
      </c>
      <c r="BA217" s="260">
        <v>292.96288254682861</v>
      </c>
      <c r="BB217" s="276">
        <v>3</v>
      </c>
      <c r="BC217" s="264">
        <v>66.299370453309123</v>
      </c>
      <c r="BD217" s="260">
        <v>48.794393536674612</v>
      </c>
      <c r="BE217" s="260">
        <v>25.073060068201507</v>
      </c>
      <c r="BF217" s="260">
        <v>30.183818216393703</v>
      </c>
      <c r="BG217" s="260">
        <v>60.71178064473041</v>
      </c>
      <c r="BH217" s="260">
        <v>108.33169023416731</v>
      </c>
      <c r="BI217" s="260">
        <v>71.38944801602652</v>
      </c>
      <c r="BJ217" s="269">
        <v>3</v>
      </c>
      <c r="BK217" s="264">
        <v>93.509665413652883</v>
      </c>
      <c r="BL217" s="260">
        <v>53.468327550723579</v>
      </c>
      <c r="BM217" s="260">
        <v>12.051256075708686</v>
      </c>
      <c r="BN217" s="260">
        <v>26.623794783104209</v>
      </c>
      <c r="BO217" s="260">
        <v>57.075650611493899</v>
      </c>
      <c r="BP217" s="260">
        <v>111.33102579049779</v>
      </c>
      <c r="BQ217" s="260">
        <v>56.958772406409651</v>
      </c>
      <c r="BR217" s="269">
        <v>3</v>
      </c>
      <c r="BS217" s="264">
        <v>92.257266302247686</v>
      </c>
      <c r="BT217" s="260">
        <v>57.295117119154071</v>
      </c>
      <c r="BU217" s="260">
        <v>6.0759429313327109</v>
      </c>
      <c r="BV217" s="260">
        <v>29.880099463560924</v>
      </c>
      <c r="BW217" s="260">
        <v>62.358014924011833</v>
      </c>
      <c r="BX217" s="260">
        <v>116.32764260151285</v>
      </c>
      <c r="BY217" s="260">
        <v>44.778337561556718</v>
      </c>
      <c r="BZ217" s="276">
        <v>3</v>
      </c>
      <c r="CA217" s="175"/>
      <c r="DH217" s="179">
        <v>0.49728514829396298</v>
      </c>
      <c r="DI217" s="179">
        <v>-6.2012496706036746</v>
      </c>
      <c r="DQ217" s="153">
        <f t="shared" si="52"/>
        <v>9.5</v>
      </c>
      <c r="EH217" s="153" t="str">
        <f t="shared" si="50"/>
        <v/>
      </c>
      <c r="EI217" s="153" t="str">
        <f t="shared" si="51"/>
        <v/>
      </c>
    </row>
    <row r="218" spans="1:139" ht="18" customHeight="1" thickTop="1" thickBot="1">
      <c r="A218" s="242" t="s">
        <v>226</v>
      </c>
      <c r="B218" s="236" t="s">
        <v>33</v>
      </c>
      <c r="C218" s="237">
        <v>44591</v>
      </c>
      <c r="D218" s="238">
        <v>25</v>
      </c>
      <c r="E218" s="253">
        <v>10</v>
      </c>
      <c r="F218" s="247">
        <v>5</v>
      </c>
      <c r="G218" s="247">
        <v>7</v>
      </c>
      <c r="H218" s="247">
        <v>9</v>
      </c>
      <c r="I218" s="247">
        <v>14</v>
      </c>
      <c r="J218" s="247">
        <v>6</v>
      </c>
      <c r="K218" s="247">
        <v>8</v>
      </c>
      <c r="L218" s="247">
        <v>8</v>
      </c>
      <c r="M218" s="247">
        <v>1</v>
      </c>
      <c r="N218" s="247">
        <v>8</v>
      </c>
      <c r="O218" s="247">
        <v>14</v>
      </c>
      <c r="P218" s="247">
        <v>10</v>
      </c>
      <c r="Q218" s="247">
        <v>9</v>
      </c>
      <c r="R218" s="247">
        <v>5</v>
      </c>
      <c r="S218" s="247">
        <v>7</v>
      </c>
      <c r="T218" s="247">
        <v>1</v>
      </c>
      <c r="U218" s="247">
        <v>8</v>
      </c>
      <c r="V218" s="247">
        <v>8</v>
      </c>
      <c r="W218" s="247">
        <v>2</v>
      </c>
      <c r="X218" s="247">
        <v>3</v>
      </c>
      <c r="Y218" s="247">
        <v>9</v>
      </c>
      <c r="Z218" s="247">
        <v>4</v>
      </c>
      <c r="AA218" s="247">
        <v>1</v>
      </c>
      <c r="AB218" s="247">
        <v>2</v>
      </c>
      <c r="AC218" s="247">
        <v>9</v>
      </c>
      <c r="AD218" s="247">
        <v>5</v>
      </c>
      <c r="AE218" s="276">
        <v>7</v>
      </c>
      <c r="AG218" s="247">
        <f>RANKS_CSV!A215</f>
        <v>1</v>
      </c>
      <c r="AI218" s="264">
        <f t="array" ref="AI218">MEDIAN(E218:J218)</f>
        <v>8</v>
      </c>
      <c r="AJ218" s="260">
        <f t="array" ref="AJ218">MEDIAN(L218:S218)</f>
        <v>8</v>
      </c>
      <c r="AK218" s="260">
        <f t="array" ref="AK218">MEDIAN(T218:U218,X218,AA218,AB218)</f>
        <v>2</v>
      </c>
      <c r="AL218" s="260">
        <f t="array" ref="AL218">MEDIAN(V218,Y218,Z218,AC218:AE218)</f>
        <v>7.5</v>
      </c>
      <c r="AM218" s="260" t="s">
        <v>567</v>
      </c>
      <c r="AN218" s="281" t="s">
        <v>567</v>
      </c>
      <c r="AU218" s="264">
        <v>182.28355991599238</v>
      </c>
      <c r="AV218" s="260">
        <v>108.29291884641292</v>
      </c>
      <c r="AW218" s="260">
        <v>75.165389438386669</v>
      </c>
      <c r="AX218" s="260">
        <v>82.900971691913696</v>
      </c>
      <c r="AY218" s="260">
        <v>131.49966560699394</v>
      </c>
      <c r="AZ218" s="260">
        <v>220.96147118362742</v>
      </c>
      <c r="BA218" s="260">
        <v>351.28638842181408</v>
      </c>
      <c r="BB218" s="276">
        <v>3</v>
      </c>
      <c r="BC218" s="264">
        <v>19.867561334335004</v>
      </c>
      <c r="BD218" s="260">
        <v>40.89903650503846</v>
      </c>
      <c r="BE218" s="260">
        <v>52.344339964982204</v>
      </c>
      <c r="BF218" s="260">
        <v>68.990814436108707</v>
      </c>
      <c r="BG218" s="260">
        <v>120.350923919235</v>
      </c>
      <c r="BH218" s="260">
        <v>195.18204913335524</v>
      </c>
      <c r="BI218" s="260">
        <v>148.87772606063879</v>
      </c>
      <c r="BJ218" s="269">
        <v>1</v>
      </c>
      <c r="BK218" s="264">
        <v>6.4435165984149103</v>
      </c>
      <c r="BL218" s="260">
        <v>48.481945253512862</v>
      </c>
      <c r="BM218" s="260">
        <v>76.613985831036373</v>
      </c>
      <c r="BN218" s="260">
        <v>76.792289129427843</v>
      </c>
      <c r="BO218" s="260">
        <v>101.11469593481915</v>
      </c>
      <c r="BP218" s="260">
        <v>230.16554064758236</v>
      </c>
      <c r="BQ218" s="260">
        <v>175.11189309716133</v>
      </c>
      <c r="BR218" s="269">
        <v>1</v>
      </c>
      <c r="BS218" s="264">
        <v>7.1453522397670843</v>
      </c>
      <c r="BT218" s="260">
        <v>43.094483093746575</v>
      </c>
      <c r="BU218" s="260">
        <v>94.778257931035313</v>
      </c>
      <c r="BV218" s="260">
        <v>70.533482533927284</v>
      </c>
      <c r="BW218" s="260">
        <v>91.012574026419003</v>
      </c>
      <c r="BX218" s="260">
        <v>232.2946363710183</v>
      </c>
      <c r="BY218" s="260">
        <v>180.97527320814234</v>
      </c>
      <c r="BZ218" s="276">
        <v>1</v>
      </c>
      <c r="CA218" s="175"/>
      <c r="DH218" s="179">
        <v>-6.5723417335958008</v>
      </c>
      <c r="DI218" s="179">
        <v>3.73827540944882</v>
      </c>
      <c r="DQ218" s="153">
        <f t="shared" si="52"/>
        <v>7</v>
      </c>
      <c r="EH218" s="153" t="str">
        <f t="shared" si="50"/>
        <v/>
      </c>
      <c r="EI218" s="153" t="str">
        <f t="shared" si="51"/>
        <v/>
      </c>
    </row>
    <row r="219" spans="1:139" ht="18" customHeight="1" thickTop="1" thickBot="1">
      <c r="A219" s="242" t="s">
        <v>212</v>
      </c>
      <c r="B219" s="236" t="s">
        <v>33</v>
      </c>
      <c r="C219" s="237">
        <v>44782</v>
      </c>
      <c r="D219" s="238">
        <v>25</v>
      </c>
      <c r="E219" s="253">
        <v>19</v>
      </c>
      <c r="F219" s="247">
        <v>8</v>
      </c>
      <c r="G219" s="247">
        <v>7</v>
      </c>
      <c r="H219" s="247">
        <v>12</v>
      </c>
      <c r="I219" s="247">
        <v>12</v>
      </c>
      <c r="J219" s="247">
        <v>5</v>
      </c>
      <c r="K219" s="247">
        <v>1</v>
      </c>
      <c r="L219" s="247">
        <v>11</v>
      </c>
      <c r="M219" s="247">
        <v>3</v>
      </c>
      <c r="N219" s="247">
        <v>8</v>
      </c>
      <c r="O219" s="247">
        <v>16</v>
      </c>
      <c r="P219" s="247">
        <v>6</v>
      </c>
      <c r="Q219" s="247">
        <v>7</v>
      </c>
      <c r="R219" s="247">
        <v>7</v>
      </c>
      <c r="S219" s="247">
        <v>8</v>
      </c>
      <c r="T219" s="247">
        <v>5</v>
      </c>
      <c r="U219" s="247">
        <v>9</v>
      </c>
      <c r="V219" s="247">
        <v>8</v>
      </c>
      <c r="W219" s="247">
        <v>1</v>
      </c>
      <c r="X219" s="247">
        <v>3</v>
      </c>
      <c r="Y219" s="247">
        <v>9</v>
      </c>
      <c r="Z219" s="247">
        <v>8</v>
      </c>
      <c r="AA219" s="247">
        <v>5</v>
      </c>
      <c r="AB219" s="247">
        <v>5</v>
      </c>
      <c r="AC219" s="247">
        <v>8</v>
      </c>
      <c r="AD219" s="247">
        <v>11</v>
      </c>
      <c r="AE219" s="276">
        <v>8</v>
      </c>
      <c r="AG219" s="247">
        <f>RANKS_CSV!A216</f>
        <v>1</v>
      </c>
      <c r="AI219" s="264">
        <f t="array" ref="AI219">MEDIAN(E219:J219)</f>
        <v>10</v>
      </c>
      <c r="AJ219" s="260">
        <f t="array" ref="AJ219">MEDIAN(L219:S219)</f>
        <v>7.5</v>
      </c>
      <c r="AK219" s="260">
        <f t="array" ref="AK219">MEDIAN(T219:U219,X219,AA219,AB219)</f>
        <v>5</v>
      </c>
      <c r="AL219" s="260">
        <f t="array" ref="AL219">MEDIAN(V219,Y219,Z219,AC219:AE219)</f>
        <v>8</v>
      </c>
      <c r="AM219" s="260" t="s">
        <v>567</v>
      </c>
      <c r="AN219" s="281" t="s">
        <v>567</v>
      </c>
      <c r="AU219" s="264">
        <v>160.20330988761128</v>
      </c>
      <c r="AV219" s="260">
        <v>80.116329250132779</v>
      </c>
      <c r="AW219" s="260">
        <v>40.892460274207536</v>
      </c>
      <c r="AX219" s="260">
        <v>42.531702959835528</v>
      </c>
      <c r="AY219" s="260">
        <v>85.034057307016752</v>
      </c>
      <c r="AZ219" s="260">
        <v>168.39952331575122</v>
      </c>
      <c r="BA219" s="260">
        <v>292.62810098603899</v>
      </c>
      <c r="BB219" s="276">
        <v>3</v>
      </c>
      <c r="BC219" s="264">
        <v>7.652259215292939</v>
      </c>
      <c r="BD219" s="260">
        <v>22.468029674474316</v>
      </c>
      <c r="BE219" s="260">
        <v>23.635663504650651</v>
      </c>
      <c r="BF219" s="260">
        <v>32.910054044069824</v>
      </c>
      <c r="BG219" s="260">
        <v>74.871494025873517</v>
      </c>
      <c r="BH219" s="260">
        <v>139.71812780432475</v>
      </c>
      <c r="BI219" s="260">
        <v>98.301000725938366</v>
      </c>
      <c r="BJ219" s="269">
        <v>1</v>
      </c>
      <c r="BK219" s="264">
        <v>0.22419658504434062</v>
      </c>
      <c r="BL219" s="260">
        <v>30.76622142494352</v>
      </c>
      <c r="BM219" s="260">
        <v>40.043037582080174</v>
      </c>
      <c r="BN219" s="260">
        <v>38.287010457180656</v>
      </c>
      <c r="BO219" s="260">
        <v>59.750236216223996</v>
      </c>
      <c r="BP219" s="260">
        <v>167.60448831789944</v>
      </c>
      <c r="BQ219" s="260">
        <v>116.84786402998709</v>
      </c>
      <c r="BR219" s="269">
        <v>1</v>
      </c>
      <c r="BS219" s="264">
        <v>2.2159677315231347E-2</v>
      </c>
      <c r="BT219" s="260">
        <v>27.068328836454839</v>
      </c>
      <c r="BU219" s="260">
        <v>52.89699406314103</v>
      </c>
      <c r="BV219" s="260">
        <v>33.992995193104207</v>
      </c>
      <c r="BW219" s="260">
        <v>52.866536821151648</v>
      </c>
      <c r="BX219" s="260">
        <v>170.01925532222413</v>
      </c>
      <c r="BY219" s="260">
        <v>120.05924815143611</v>
      </c>
      <c r="BZ219" s="276">
        <v>1</v>
      </c>
      <c r="CA219" s="175"/>
      <c r="DH219" s="179">
        <v>-4.5627302335958007</v>
      </c>
      <c r="DI219" s="179">
        <v>2.0933854094488198</v>
      </c>
      <c r="DQ219" s="153">
        <f t="shared" si="52"/>
        <v>8.5</v>
      </c>
      <c r="EH219" s="153" t="str">
        <f t="shared" si="50"/>
        <v/>
      </c>
      <c r="EI219" s="153" t="str">
        <f t="shared" si="51"/>
        <v/>
      </c>
    </row>
    <row r="220" spans="1:139" ht="18" customHeight="1" thickTop="1" thickBot="1">
      <c r="A220" s="242" t="s">
        <v>213</v>
      </c>
      <c r="B220" s="236" t="s">
        <v>33</v>
      </c>
      <c r="C220" s="237">
        <v>44877</v>
      </c>
      <c r="D220" s="238">
        <v>24</v>
      </c>
      <c r="E220" s="253">
        <v>19</v>
      </c>
      <c r="F220" s="247">
        <v>6</v>
      </c>
      <c r="G220" s="247">
        <v>7</v>
      </c>
      <c r="H220" s="247">
        <v>19</v>
      </c>
      <c r="I220" s="247">
        <v>15</v>
      </c>
      <c r="J220" s="247">
        <v>4</v>
      </c>
      <c r="K220" s="247">
        <v>3</v>
      </c>
      <c r="L220" s="247">
        <v>6</v>
      </c>
      <c r="M220" s="247">
        <v>1</v>
      </c>
      <c r="N220" s="247">
        <v>3</v>
      </c>
      <c r="O220" s="247">
        <v>16</v>
      </c>
      <c r="P220" s="247">
        <v>9</v>
      </c>
      <c r="Q220" s="247">
        <v>11</v>
      </c>
      <c r="R220" s="247">
        <v>17</v>
      </c>
      <c r="S220" s="247">
        <v>12</v>
      </c>
      <c r="T220" s="247">
        <v>6</v>
      </c>
      <c r="U220" s="247">
        <v>2</v>
      </c>
      <c r="V220" s="247">
        <v>7</v>
      </c>
      <c r="W220" s="247">
        <v>1</v>
      </c>
      <c r="X220" s="247">
        <v>5</v>
      </c>
      <c r="Y220" s="247">
        <v>4</v>
      </c>
      <c r="Z220" s="247">
        <v>6</v>
      </c>
      <c r="AA220" s="247">
        <v>3</v>
      </c>
      <c r="AB220" s="247">
        <v>4</v>
      </c>
      <c r="AC220" s="247">
        <v>2</v>
      </c>
      <c r="AD220" s="247">
        <v>6</v>
      </c>
      <c r="AE220" s="276">
        <v>5</v>
      </c>
      <c r="AG220" s="247">
        <f>RANKS_CSV!A217</f>
        <v>1</v>
      </c>
      <c r="AI220" s="264">
        <f t="array" ref="AI220">MEDIAN(E220:J220)</f>
        <v>11</v>
      </c>
      <c r="AJ220" s="260">
        <f t="array" ref="AJ220">MEDIAN(L220:S220)</f>
        <v>10</v>
      </c>
      <c r="AK220" s="260">
        <f t="array" ref="AK220">MEDIAN(T220:U220,X220,AA220,AB220)</f>
        <v>4</v>
      </c>
      <c r="AL220" s="260">
        <f t="array" ref="AL220">MEDIAN(V220,Y220,Z220,AC220:AE220)</f>
        <v>5.5</v>
      </c>
      <c r="AM220" s="260" t="s">
        <v>567</v>
      </c>
      <c r="AN220" s="281" t="s">
        <v>567</v>
      </c>
      <c r="AU220" s="264">
        <v>95.546990161018329</v>
      </c>
      <c r="AV220" s="260">
        <v>39.413557102659148</v>
      </c>
      <c r="AW220" s="260">
        <v>24.143235705853183</v>
      </c>
      <c r="AX220" s="260">
        <v>49.736025970600458</v>
      </c>
      <c r="AY220" s="260">
        <v>116.19192789690096</v>
      </c>
      <c r="AZ220" s="260">
        <v>223.5109414847548</v>
      </c>
      <c r="BA220" s="260">
        <v>371.69306673416173</v>
      </c>
      <c r="BB220" s="276">
        <v>3</v>
      </c>
      <c r="BC220" s="264">
        <v>0.46988655659391165</v>
      </c>
      <c r="BD220" s="260">
        <v>4.9963213481160418</v>
      </c>
      <c r="BE220" s="260">
        <v>14.577701461698915</v>
      </c>
      <c r="BF220" s="260">
        <v>42.077437633900381</v>
      </c>
      <c r="BG220" s="260">
        <v>101.81974525547317</v>
      </c>
      <c r="BH220" s="260">
        <v>181.0311992750608</v>
      </c>
      <c r="BI220" s="260">
        <v>129.05883474477926</v>
      </c>
      <c r="BJ220" s="269">
        <v>1</v>
      </c>
      <c r="BK220" s="264">
        <v>6.0487305335232238</v>
      </c>
      <c r="BL220" s="260">
        <v>7.9389854415945447</v>
      </c>
      <c r="BM220" s="260">
        <v>28.169516258851552</v>
      </c>
      <c r="BN220" s="260">
        <v>46.709223953948346</v>
      </c>
      <c r="BO220" s="260">
        <v>84.683454577407204</v>
      </c>
      <c r="BP220" s="260">
        <v>207.87043124636153</v>
      </c>
      <c r="BQ220" s="260">
        <v>141.10972052269088</v>
      </c>
      <c r="BR220" s="269">
        <v>1</v>
      </c>
      <c r="BS220" s="264">
        <v>7.6004961860826947</v>
      </c>
      <c r="BT220" s="260">
        <v>5.915182242000947</v>
      </c>
      <c r="BU220" s="260">
        <v>40.05479487284444</v>
      </c>
      <c r="BV220" s="260">
        <v>43.293300672839521</v>
      </c>
      <c r="BW220" s="260">
        <v>79.05847528185069</v>
      </c>
      <c r="BX220" s="260">
        <v>211.73445132702702</v>
      </c>
      <c r="BY220" s="260">
        <v>138.50459995582131</v>
      </c>
      <c r="BZ220" s="276">
        <v>2</v>
      </c>
      <c r="CA220" s="175"/>
      <c r="DH220" s="179">
        <v>-6.0356333517060365</v>
      </c>
      <c r="DI220" s="179">
        <v>-0.3992856706036742</v>
      </c>
      <c r="DQ220" s="153">
        <f t="shared" si="52"/>
        <v>10</v>
      </c>
      <c r="EH220" s="153" t="str">
        <f t="shared" si="50"/>
        <v/>
      </c>
      <c r="EI220" s="153" t="str">
        <f t="shared" si="51"/>
        <v/>
      </c>
    </row>
    <row r="221" spans="1:139" ht="18" customHeight="1" thickTop="1" thickBot="1">
      <c r="A221" s="242" t="s">
        <v>214</v>
      </c>
      <c r="B221" s="236" t="s">
        <v>29</v>
      </c>
      <c r="C221" s="237">
        <v>44728</v>
      </c>
      <c r="D221" s="238">
        <v>25</v>
      </c>
      <c r="E221" s="253">
        <v>8</v>
      </c>
      <c r="F221" s="247">
        <v>6</v>
      </c>
      <c r="G221" s="247">
        <v>5</v>
      </c>
      <c r="H221" s="247">
        <v>9</v>
      </c>
      <c r="I221" s="247">
        <v>11</v>
      </c>
      <c r="J221" s="247">
        <v>2</v>
      </c>
      <c r="K221" s="247">
        <v>1</v>
      </c>
      <c r="L221" s="247">
        <v>13</v>
      </c>
      <c r="M221" s="247">
        <v>9</v>
      </c>
      <c r="N221" s="247">
        <v>10</v>
      </c>
      <c r="O221" s="247">
        <v>8</v>
      </c>
      <c r="P221" s="247">
        <v>7</v>
      </c>
      <c r="Q221" s="247">
        <v>7</v>
      </c>
      <c r="R221" s="247">
        <v>8</v>
      </c>
      <c r="S221" s="247">
        <v>5</v>
      </c>
      <c r="T221" s="247">
        <v>4</v>
      </c>
      <c r="U221" s="247">
        <v>4</v>
      </c>
      <c r="V221" s="247">
        <v>9</v>
      </c>
      <c r="W221" s="247">
        <v>1</v>
      </c>
      <c r="X221" s="247">
        <v>1</v>
      </c>
      <c r="Y221" s="247">
        <v>6</v>
      </c>
      <c r="Z221" s="247">
        <v>7</v>
      </c>
      <c r="AA221" s="247">
        <v>3</v>
      </c>
      <c r="AB221" s="247">
        <v>4</v>
      </c>
      <c r="AC221" s="247">
        <v>7</v>
      </c>
      <c r="AD221" s="247">
        <v>9</v>
      </c>
      <c r="AE221" s="276">
        <v>8</v>
      </c>
      <c r="AG221" s="247">
        <f>RANKS_CSV!A218</f>
        <v>1</v>
      </c>
      <c r="AI221" s="264">
        <f t="array" ref="AI221">MEDIAN(E221:J221)</f>
        <v>7</v>
      </c>
      <c r="AJ221" s="260">
        <f t="array" ref="AJ221">MEDIAN(L221:S221)</f>
        <v>8</v>
      </c>
      <c r="AK221" s="260">
        <f t="array" ref="AK221">MEDIAN(T221:U221,X221,AA221,AB221)</f>
        <v>4</v>
      </c>
      <c r="AL221" s="260">
        <f t="array" ref="AL221">MEDIAN(V221,Y221,Z221,AC221:AE221)</f>
        <v>7.5</v>
      </c>
      <c r="AM221" s="260" t="s">
        <v>567</v>
      </c>
      <c r="AN221" s="281" t="s">
        <v>567</v>
      </c>
      <c r="AU221" s="264">
        <v>175.22008481673791</v>
      </c>
      <c r="AV221" s="260">
        <v>99.900988737513387</v>
      </c>
      <c r="AW221" s="260">
        <v>65.445004319842099</v>
      </c>
      <c r="AX221" s="260">
        <v>71.852131563724058</v>
      </c>
      <c r="AY221" s="260">
        <v>119.12237046915925</v>
      </c>
      <c r="AZ221" s="260">
        <v>207.25572103614769</v>
      </c>
      <c r="BA221" s="260">
        <v>336.25218326468939</v>
      </c>
      <c r="BB221" s="276">
        <v>3</v>
      </c>
      <c r="BC221" s="264">
        <v>15.557434107744317</v>
      </c>
      <c r="BD221" s="260">
        <v>35.016698480951874</v>
      </c>
      <c r="BE221" s="260">
        <v>44.021853482674558</v>
      </c>
      <c r="BF221" s="260">
        <v>58.994498859908873</v>
      </c>
      <c r="BG221" s="260">
        <v>108.18642727629218</v>
      </c>
      <c r="BH221" s="260">
        <v>180.6858472506951</v>
      </c>
      <c r="BI221" s="260">
        <v>135.50073871016394</v>
      </c>
      <c r="BJ221" s="269">
        <v>1</v>
      </c>
      <c r="BK221" s="264">
        <v>3.6693518788387727</v>
      </c>
      <c r="BL221" s="260">
        <v>42.739509785417333</v>
      </c>
      <c r="BM221" s="260">
        <v>66.366783539157339</v>
      </c>
      <c r="BN221" s="260">
        <v>66.203213746724089</v>
      </c>
      <c r="BO221" s="260">
        <v>89.935676576076915</v>
      </c>
      <c r="BP221" s="260">
        <v>213.94130691772688</v>
      </c>
      <c r="BQ221" s="260">
        <v>159.82954280601615</v>
      </c>
      <c r="BR221" s="269">
        <v>1</v>
      </c>
      <c r="BS221" s="264">
        <v>4.1629477973598314</v>
      </c>
      <c r="BT221" s="260">
        <v>37.772367049497973</v>
      </c>
      <c r="BU221" s="260">
        <v>83.236921615646793</v>
      </c>
      <c r="BV221" s="260">
        <v>60.426490485744246</v>
      </c>
      <c r="BW221" s="260">
        <v>80.622103463497709</v>
      </c>
      <c r="BX221" s="260">
        <v>216.14878543911294</v>
      </c>
      <c r="BY221" s="260">
        <v>165.01317458052552</v>
      </c>
      <c r="BZ221" s="276">
        <v>1</v>
      </c>
      <c r="CA221" s="175"/>
      <c r="DH221" s="179">
        <v>-6.0941345288713915</v>
      </c>
      <c r="DI221" s="179">
        <v>3.3236584593175849</v>
      </c>
      <c r="DQ221" s="153">
        <f t="shared" si="52"/>
        <v>7.75</v>
      </c>
      <c r="EH221" s="153" t="str">
        <f t="shared" si="50"/>
        <v/>
      </c>
      <c r="EI221" s="153" t="str">
        <f t="shared" si="51"/>
        <v/>
      </c>
    </row>
    <row r="222" spans="1:139" ht="18" customHeight="1" thickTop="1" thickBot="1">
      <c r="A222" s="242" t="s">
        <v>215</v>
      </c>
      <c r="B222" s="236" t="s">
        <v>29</v>
      </c>
      <c r="C222" s="237">
        <v>44689</v>
      </c>
      <c r="D222" s="238">
        <v>25</v>
      </c>
      <c r="E222" s="253">
        <v>20</v>
      </c>
      <c r="F222" s="247">
        <v>9</v>
      </c>
      <c r="G222" s="247">
        <v>11</v>
      </c>
      <c r="H222" s="247">
        <v>20</v>
      </c>
      <c r="I222" s="247">
        <v>18</v>
      </c>
      <c r="J222" s="247">
        <v>9</v>
      </c>
      <c r="K222" s="247">
        <v>6</v>
      </c>
      <c r="L222" s="247">
        <v>15</v>
      </c>
      <c r="M222" s="247">
        <v>18</v>
      </c>
      <c r="N222" s="247">
        <v>15</v>
      </c>
      <c r="O222" s="247">
        <v>13</v>
      </c>
      <c r="P222" s="247">
        <v>6</v>
      </c>
      <c r="Q222" s="247">
        <v>16</v>
      </c>
      <c r="R222" s="247">
        <v>15</v>
      </c>
      <c r="S222" s="247">
        <v>19</v>
      </c>
      <c r="T222" s="247">
        <v>15</v>
      </c>
      <c r="U222" s="247">
        <v>14</v>
      </c>
      <c r="V222" s="247">
        <v>13</v>
      </c>
      <c r="W222" s="247">
        <v>8</v>
      </c>
      <c r="X222" s="247">
        <v>10</v>
      </c>
      <c r="Y222" s="247">
        <v>18</v>
      </c>
      <c r="Z222" s="247">
        <v>14</v>
      </c>
      <c r="AA222" s="247">
        <v>10</v>
      </c>
      <c r="AB222" s="247">
        <v>14</v>
      </c>
      <c r="AC222" s="247">
        <v>14</v>
      </c>
      <c r="AD222" s="247">
        <v>14</v>
      </c>
      <c r="AE222" s="276">
        <v>17</v>
      </c>
      <c r="AG222" s="247">
        <f>RANKS_CSV!A219</f>
        <v>5</v>
      </c>
      <c r="AI222" s="264">
        <f t="array" ref="AI222">MEDIAN(E222:J222)</f>
        <v>14.5</v>
      </c>
      <c r="AJ222" s="260">
        <f t="array" ref="AJ222">MEDIAN(L222:S222)</f>
        <v>15</v>
      </c>
      <c r="AK222" s="260">
        <f t="array" ref="AK222">MEDIAN(T222:U222,X222,AA222,AB222)</f>
        <v>14</v>
      </c>
      <c r="AL222" s="260">
        <f t="array" ref="AL222">MEDIAN(V222,Y222,Z222,AC222:AE222)</f>
        <v>14</v>
      </c>
      <c r="AM222" s="260" t="s">
        <v>567</v>
      </c>
      <c r="AN222" s="281" t="s">
        <v>567</v>
      </c>
      <c r="AU222" s="264">
        <v>390.08569176240047</v>
      </c>
      <c r="AV222" s="260">
        <v>234.81400506456561</v>
      </c>
      <c r="AW222" s="260">
        <v>120.40543002828393</v>
      </c>
      <c r="AX222" s="260">
        <v>46.859966653555503</v>
      </c>
      <c r="AY222" s="260">
        <v>14.177614940380316</v>
      </c>
      <c r="AZ222" s="260">
        <v>22.358374888758377</v>
      </c>
      <c r="BA222" s="260">
        <v>71.402246498689678</v>
      </c>
      <c r="BB222" s="276">
        <v>5</v>
      </c>
      <c r="BC222" s="264">
        <v>172.60643022411986</v>
      </c>
      <c r="BD222" s="260">
        <v>178.0683606101301</v>
      </c>
      <c r="BE222" s="260">
        <v>114.46862183257295</v>
      </c>
      <c r="BF222" s="260">
        <v>53.650251179399753</v>
      </c>
      <c r="BG222" s="260">
        <v>16.826418293397889</v>
      </c>
      <c r="BH222" s="260">
        <v>6.7493121447279467</v>
      </c>
      <c r="BI222" s="260">
        <v>8.8383827741969672</v>
      </c>
      <c r="BJ222" s="269">
        <v>6</v>
      </c>
      <c r="BK222" s="264">
        <v>168.22722326995472</v>
      </c>
      <c r="BL222" s="260">
        <v>200.1225905962269</v>
      </c>
      <c r="BM222" s="260">
        <v>99.268513284728485</v>
      </c>
      <c r="BN222" s="260">
        <v>49.04166001797946</v>
      </c>
      <c r="BO222" s="260">
        <v>25.012085783022179</v>
      </c>
      <c r="BP222" s="260">
        <v>3.2066215186672147</v>
      </c>
      <c r="BQ222" s="260">
        <v>3.7386201451234036</v>
      </c>
      <c r="BR222" s="269">
        <v>6</v>
      </c>
      <c r="BS222" s="264">
        <v>160.36343891125014</v>
      </c>
      <c r="BT222" s="260">
        <v>201.1442555768289</v>
      </c>
      <c r="BU222" s="260">
        <v>88.965228162523559</v>
      </c>
      <c r="BV222" s="260">
        <v>52.3080930591033</v>
      </c>
      <c r="BW222" s="260">
        <v>30.861061701893821</v>
      </c>
      <c r="BX222" s="260">
        <v>4.1582216500985938</v>
      </c>
      <c r="BY222" s="260">
        <v>5.724839252127583</v>
      </c>
      <c r="BZ222" s="276">
        <v>6</v>
      </c>
      <c r="CA222" s="175"/>
      <c r="DH222" s="179">
        <v>7.7673724120734899</v>
      </c>
      <c r="DI222" s="179">
        <v>-0.82838083070866053</v>
      </c>
      <c r="DQ222" s="153">
        <f t="shared" si="52"/>
        <v>13.25</v>
      </c>
      <c r="EH222" s="153" t="str">
        <f t="shared" si="50"/>
        <v/>
      </c>
      <c r="EI222" s="153" t="str">
        <f t="shared" si="51"/>
        <v/>
      </c>
    </row>
    <row r="223" spans="1:139" ht="18" customHeight="1" thickTop="1" thickBot="1">
      <c r="A223" s="242" t="s">
        <v>216</v>
      </c>
      <c r="B223" s="236" t="s">
        <v>29</v>
      </c>
      <c r="C223" s="237">
        <v>44643</v>
      </c>
      <c r="D223" s="238">
        <v>25</v>
      </c>
      <c r="E223" s="253">
        <v>8</v>
      </c>
      <c r="F223" s="247">
        <v>7</v>
      </c>
      <c r="G223" s="247">
        <v>6</v>
      </c>
      <c r="H223" s="247">
        <v>10</v>
      </c>
      <c r="I223" s="247">
        <v>14</v>
      </c>
      <c r="J223" s="247">
        <v>9</v>
      </c>
      <c r="K223" s="247">
        <v>7</v>
      </c>
      <c r="L223" s="247">
        <v>11</v>
      </c>
      <c r="M223" s="247">
        <v>9</v>
      </c>
      <c r="N223" s="247">
        <v>11</v>
      </c>
      <c r="O223" s="247">
        <v>11</v>
      </c>
      <c r="P223" s="247">
        <v>6</v>
      </c>
      <c r="Q223" s="247">
        <v>6</v>
      </c>
      <c r="R223" s="247">
        <v>8</v>
      </c>
      <c r="S223" s="247">
        <v>11</v>
      </c>
      <c r="T223" s="247">
        <v>5</v>
      </c>
      <c r="U223" s="247">
        <v>10</v>
      </c>
      <c r="V223" s="247">
        <v>7</v>
      </c>
      <c r="W223" s="247">
        <v>3</v>
      </c>
      <c r="X223" s="247">
        <v>8</v>
      </c>
      <c r="Y223" s="247">
        <v>8</v>
      </c>
      <c r="Z223" s="247">
        <v>4</v>
      </c>
      <c r="AA223" s="247">
        <v>3</v>
      </c>
      <c r="AB223" s="247">
        <v>5</v>
      </c>
      <c r="AC223" s="247">
        <v>9</v>
      </c>
      <c r="AD223" s="247">
        <v>6</v>
      </c>
      <c r="AE223" s="276">
        <v>8</v>
      </c>
      <c r="AG223" s="247">
        <f>RANKS_CSV!A220</f>
        <v>1</v>
      </c>
      <c r="AI223" s="264">
        <f t="array" ref="AI223">MEDIAN(E223:J223)</f>
        <v>8.5</v>
      </c>
      <c r="AJ223" s="260">
        <f t="array" ref="AJ223">MEDIAN(L223:S223)</f>
        <v>10</v>
      </c>
      <c r="AK223" s="260">
        <f t="array" ref="AK223">MEDIAN(T223:U223,X223,AA223,AB223)</f>
        <v>5</v>
      </c>
      <c r="AL223" s="260">
        <f t="array" ref="AL223">MEDIAN(V223,Y223,Z223,AC223:AE223)</f>
        <v>7.5</v>
      </c>
      <c r="AM223" s="260" t="s">
        <v>567</v>
      </c>
      <c r="AN223" s="281" t="s">
        <v>567</v>
      </c>
      <c r="AU223" s="264">
        <v>153.6007292699914</v>
      </c>
      <c r="AV223" s="260">
        <v>74.809813482590982</v>
      </c>
      <c r="AW223" s="260">
        <v>36.882009356743815</v>
      </c>
      <c r="AX223" s="260">
        <v>39.817316892449867</v>
      </c>
      <c r="AY223" s="260">
        <v>83.615736089709188</v>
      </c>
      <c r="AZ223" s="260">
        <v>168.27726694852169</v>
      </c>
      <c r="BA223" s="260">
        <v>293.80190946888752</v>
      </c>
      <c r="BB223" s="276">
        <v>3</v>
      </c>
      <c r="BC223" s="264">
        <v>6.1490603061028857</v>
      </c>
      <c r="BD223" s="260">
        <v>19.690448923101272</v>
      </c>
      <c r="BE223" s="260">
        <v>20.652385509427685</v>
      </c>
      <c r="BF223" s="260">
        <v>30.690841169979286</v>
      </c>
      <c r="BG223" s="260">
        <v>73.218480167029412</v>
      </c>
      <c r="BH223" s="260">
        <v>138.328265693449</v>
      </c>
      <c r="BI223" s="260">
        <v>96.51880249010614</v>
      </c>
      <c r="BJ223" s="269">
        <v>1</v>
      </c>
      <c r="BK223" s="264">
        <v>0.18075592862732784</v>
      </c>
      <c r="BL223" s="260">
        <v>27.646248901602512</v>
      </c>
      <c r="BM223" s="260">
        <v>36.210524618802665</v>
      </c>
      <c r="BN223" s="260">
        <v>35.815119559600191</v>
      </c>
      <c r="BO223" s="260">
        <v>58.280808734461637</v>
      </c>
      <c r="BP223" s="260">
        <v>165.55979323399839</v>
      </c>
      <c r="BQ223" s="260">
        <v>113.95541521830776</v>
      </c>
      <c r="BR223" s="269">
        <v>1</v>
      </c>
      <c r="BS223" s="264">
        <v>3.6446862422005934E-2</v>
      </c>
      <c r="BT223" s="260">
        <v>24.210798102676055</v>
      </c>
      <c r="BU223" s="260">
        <v>48.560664555408557</v>
      </c>
      <c r="BV223" s="260">
        <v>31.746377130761598</v>
      </c>
      <c r="BW223" s="260">
        <v>51.752683469512085</v>
      </c>
      <c r="BX223" s="260">
        <v>168.10614438847148</v>
      </c>
      <c r="BY223" s="260">
        <v>116.51639806309117</v>
      </c>
      <c r="BZ223" s="276">
        <v>1</v>
      </c>
      <c r="CA223" s="175"/>
      <c r="DH223" s="179">
        <v>-4.5096285288713913</v>
      </c>
      <c r="DI223" s="179">
        <v>1.773357959317585</v>
      </c>
      <c r="DQ223" s="153">
        <f t="shared" si="52"/>
        <v>6</v>
      </c>
      <c r="EH223" s="153" t="str">
        <f t="shared" si="50"/>
        <v/>
      </c>
      <c r="EI223" s="153" t="str">
        <f t="shared" si="51"/>
        <v/>
      </c>
    </row>
    <row r="224" spans="1:139" ht="18" customHeight="1" thickTop="1" thickBot="1">
      <c r="A224" s="242" t="s">
        <v>233</v>
      </c>
      <c r="B224" s="236" t="s">
        <v>29</v>
      </c>
      <c r="C224" s="237">
        <v>44855</v>
      </c>
      <c r="D224" s="238">
        <v>24</v>
      </c>
      <c r="E224" s="253">
        <v>20</v>
      </c>
      <c r="F224" s="247">
        <v>8</v>
      </c>
      <c r="G224" s="247">
        <v>8</v>
      </c>
      <c r="H224" s="247">
        <v>17</v>
      </c>
      <c r="I224" s="247">
        <v>16</v>
      </c>
      <c r="J224" s="247">
        <v>7</v>
      </c>
      <c r="K224" s="247">
        <v>3</v>
      </c>
      <c r="L224" s="247">
        <v>8</v>
      </c>
      <c r="M224" s="247">
        <v>9</v>
      </c>
      <c r="N224" s="247">
        <v>9</v>
      </c>
      <c r="O224" s="247">
        <v>16</v>
      </c>
      <c r="P224" s="247">
        <v>6</v>
      </c>
      <c r="Q224" s="247">
        <v>10</v>
      </c>
      <c r="R224" s="247">
        <v>6</v>
      </c>
      <c r="S224" s="247">
        <v>13</v>
      </c>
      <c r="T224" s="247">
        <v>6</v>
      </c>
      <c r="U224" s="247">
        <v>10</v>
      </c>
      <c r="V224" s="247">
        <v>7</v>
      </c>
      <c r="W224" s="247">
        <v>3</v>
      </c>
      <c r="X224" s="247">
        <v>2</v>
      </c>
      <c r="Y224" s="247">
        <v>9</v>
      </c>
      <c r="Z224" s="247">
        <v>7</v>
      </c>
      <c r="AA224" s="247">
        <v>3</v>
      </c>
      <c r="AB224" s="247">
        <v>8</v>
      </c>
      <c r="AC224" s="247">
        <v>9</v>
      </c>
      <c r="AD224" s="247">
        <v>8</v>
      </c>
      <c r="AE224" s="276">
        <v>8</v>
      </c>
      <c r="AG224" s="247">
        <f>RANKS_CSV!A221</f>
        <v>2</v>
      </c>
      <c r="AI224" s="264">
        <f t="array" ref="AI224">MEDIAN(E224:J224)</f>
        <v>12</v>
      </c>
      <c r="AJ224" s="260">
        <f t="array" ref="AJ224">MEDIAN(L224:S224)</f>
        <v>9</v>
      </c>
      <c r="AK224" s="260">
        <f t="array" ref="AK224">MEDIAN(T224:U224,X224,AA224,AB224)</f>
        <v>6</v>
      </c>
      <c r="AL224" s="260">
        <f t="array" ref="AL224">MEDIAN(V224,Y224,Z224,AC224:AE224)</f>
        <v>8</v>
      </c>
      <c r="AM224" s="260" t="s">
        <v>567</v>
      </c>
      <c r="AN224" s="281" t="s">
        <v>567</v>
      </c>
      <c r="AU224" s="264">
        <v>129.23621968094261</v>
      </c>
      <c r="AV224" s="260">
        <v>49.203075046439828</v>
      </c>
      <c r="AW224" s="260">
        <v>10.033042073490261</v>
      </c>
      <c r="AX224" s="260">
        <v>11.726120762093933</v>
      </c>
      <c r="AY224" s="260">
        <v>54.282311112250859</v>
      </c>
      <c r="AZ224" s="260">
        <v>137.70161312396104</v>
      </c>
      <c r="BA224" s="260">
        <v>261.98402679722443</v>
      </c>
      <c r="BB224" s="276">
        <v>3</v>
      </c>
      <c r="BC224" s="264">
        <v>8.6832898428847667</v>
      </c>
      <c r="BD224" s="260">
        <v>11.980829773840096</v>
      </c>
      <c r="BE224" s="260">
        <v>2.5806125722252795</v>
      </c>
      <c r="BF224" s="260">
        <v>8.3390619603355294</v>
      </c>
      <c r="BG224" s="260">
        <v>43.999429033219577</v>
      </c>
      <c r="BH224" s="260">
        <v>100.64380600662061</v>
      </c>
      <c r="BI224" s="260">
        <v>62.066601544555169</v>
      </c>
      <c r="BJ224" s="269">
        <v>3</v>
      </c>
      <c r="BK224" s="264">
        <v>13.393612384730771</v>
      </c>
      <c r="BL224" s="260">
        <v>19.424168995403136</v>
      </c>
      <c r="BM224" s="260">
        <v>7.819080905965631</v>
      </c>
      <c r="BN224" s="260">
        <v>10.312854625760536</v>
      </c>
      <c r="BO224" s="260">
        <v>33.560641362678979</v>
      </c>
      <c r="BP224" s="260">
        <v>118.94644592215221</v>
      </c>
      <c r="BQ224" s="260">
        <v>68.445152806251343</v>
      </c>
      <c r="BR224" s="269">
        <v>3</v>
      </c>
      <c r="BS224" s="264">
        <v>12.600206689087981</v>
      </c>
      <c r="BT224" s="260">
        <v>18.482850399762075</v>
      </c>
      <c r="BU224" s="260">
        <v>13.440430430544835</v>
      </c>
      <c r="BV224" s="260">
        <v>8.8681351738609102</v>
      </c>
      <c r="BW224" s="260">
        <v>31.284333480862713</v>
      </c>
      <c r="BX224" s="260">
        <v>122.21610933884136</v>
      </c>
      <c r="BY224" s="260">
        <v>66.266576303175341</v>
      </c>
      <c r="BZ224" s="276">
        <v>4</v>
      </c>
      <c r="CA224" s="175"/>
      <c r="DH224" s="179">
        <v>-2.4389493241469817</v>
      </c>
      <c r="DI224" s="179">
        <v>-0.87797199081364841</v>
      </c>
      <c r="DQ224" s="153">
        <f t="shared" si="52"/>
        <v>9.25</v>
      </c>
      <c r="EH224" s="153" t="str">
        <f t="shared" si="50"/>
        <v/>
      </c>
      <c r="EI224" s="153" t="str">
        <f t="shared" si="51"/>
        <v/>
      </c>
    </row>
    <row r="225" spans="1:139" ht="18" customHeight="1" thickTop="1" thickBot="1">
      <c r="A225" s="242" t="s">
        <v>217</v>
      </c>
      <c r="B225" s="236" t="s">
        <v>29</v>
      </c>
      <c r="C225" s="237">
        <v>44823</v>
      </c>
      <c r="D225" s="238">
        <v>25</v>
      </c>
      <c r="E225" s="253">
        <v>7</v>
      </c>
      <c r="F225" s="247">
        <v>5</v>
      </c>
      <c r="G225" s="247">
        <v>10</v>
      </c>
      <c r="H225" s="247">
        <v>8</v>
      </c>
      <c r="I225" s="247">
        <v>14</v>
      </c>
      <c r="J225" s="247">
        <v>11</v>
      </c>
      <c r="K225" s="247">
        <v>14</v>
      </c>
      <c r="L225" s="247">
        <v>8</v>
      </c>
      <c r="M225" s="247">
        <v>10</v>
      </c>
      <c r="N225" s="247">
        <v>7</v>
      </c>
      <c r="O225" s="247">
        <v>20</v>
      </c>
      <c r="P225" s="247">
        <v>11</v>
      </c>
      <c r="Q225" s="247">
        <v>7</v>
      </c>
      <c r="R225" s="247">
        <v>7</v>
      </c>
      <c r="S225" s="247">
        <v>7</v>
      </c>
      <c r="T225" s="247">
        <v>5</v>
      </c>
      <c r="U225" s="247">
        <v>11</v>
      </c>
      <c r="V225" s="247">
        <v>4</v>
      </c>
      <c r="W225" s="247">
        <v>2</v>
      </c>
      <c r="X225" s="247">
        <v>7</v>
      </c>
      <c r="Y225" s="247">
        <v>7</v>
      </c>
      <c r="Z225" s="247">
        <v>5</v>
      </c>
      <c r="AA225" s="247">
        <v>4</v>
      </c>
      <c r="AB225" s="247">
        <v>5</v>
      </c>
      <c r="AC225" s="247">
        <v>6</v>
      </c>
      <c r="AD225" s="247">
        <v>5</v>
      </c>
      <c r="AE225" s="276">
        <v>8</v>
      </c>
      <c r="AG225" s="247">
        <f>RANKS_CSV!A222</f>
        <v>2</v>
      </c>
      <c r="AI225" s="264">
        <f t="array" ref="AI225">MEDIAN(E225:J225)</f>
        <v>9</v>
      </c>
      <c r="AJ225" s="260">
        <f t="array" ref="AJ225">MEDIAN(L225:S225)</f>
        <v>7.5</v>
      </c>
      <c r="AK225" s="260">
        <f t="array" ref="AK225">MEDIAN(T225:U225,X225,AA225,AB225)</f>
        <v>5</v>
      </c>
      <c r="AL225" s="260">
        <f t="array" ref="AL225">MEDIAN(V225,Y225,Z225,AC225:AE225)</f>
        <v>5.5</v>
      </c>
      <c r="AM225" s="260" t="s">
        <v>567</v>
      </c>
      <c r="AN225" s="281" t="s">
        <v>567</v>
      </c>
      <c r="AU225" s="264">
        <v>156.98430756425932</v>
      </c>
      <c r="AV225" s="260">
        <v>87.577846661777031</v>
      </c>
      <c r="AW225" s="260">
        <v>59.034497420847977</v>
      </c>
      <c r="AX225" s="260">
        <v>71.354259841472157</v>
      </c>
      <c r="AY225" s="260">
        <v>124.53713392364959</v>
      </c>
      <c r="AZ225" s="260">
        <v>218.58311966738023</v>
      </c>
      <c r="BA225" s="260">
        <v>353.49221707266418</v>
      </c>
      <c r="BB225" s="276">
        <v>3</v>
      </c>
      <c r="BC225" s="264">
        <v>11.689697124721587</v>
      </c>
      <c r="BD225" s="260">
        <v>28.543768072431764</v>
      </c>
      <c r="BE225" s="260">
        <v>39.565520543197096</v>
      </c>
      <c r="BF225" s="260">
        <v>59.016629481791021</v>
      </c>
      <c r="BG225" s="260">
        <v>112.56146786944309</v>
      </c>
      <c r="BH225" s="260">
        <v>188.559816320186</v>
      </c>
      <c r="BI225" s="260">
        <v>140.78557084832181</v>
      </c>
      <c r="BJ225" s="269">
        <v>1</v>
      </c>
      <c r="BK225" s="264">
        <v>3.0811003824757299</v>
      </c>
      <c r="BL225" s="260">
        <v>34.939838990452103</v>
      </c>
      <c r="BM225" s="260">
        <v>61.151957725792883</v>
      </c>
      <c r="BN225" s="260">
        <v>66.022056359064237</v>
      </c>
      <c r="BO225" s="260">
        <v>93.839997055825719</v>
      </c>
      <c r="BP225" s="260">
        <v>221.50229419652388</v>
      </c>
      <c r="BQ225" s="260">
        <v>163.44177777236456</v>
      </c>
      <c r="BR225" s="269">
        <v>1</v>
      </c>
      <c r="BS225" s="264">
        <v>4.0042137495434789</v>
      </c>
      <c r="BT225" s="260">
        <v>30.401585922150296</v>
      </c>
      <c r="BU225" s="260">
        <v>77.741853739662872</v>
      </c>
      <c r="BV225" s="260">
        <v>60.478278409475401</v>
      </c>
      <c r="BW225" s="260">
        <v>84.863320011652661</v>
      </c>
      <c r="BX225" s="260">
        <v>224.0723480264173</v>
      </c>
      <c r="BY225" s="260">
        <v>167.15908708293708</v>
      </c>
      <c r="BZ225" s="276">
        <v>1</v>
      </c>
      <c r="CA225" s="175"/>
      <c r="DH225" s="179">
        <v>-6.4456007060367453</v>
      </c>
      <c r="DI225" s="179">
        <v>2.6915005892388457</v>
      </c>
      <c r="DQ225" s="153">
        <f t="shared" si="52"/>
        <v>6.75</v>
      </c>
      <c r="EH225" s="153" t="str">
        <f t="shared" si="50"/>
        <v/>
      </c>
      <c r="EI225" s="153" t="str">
        <f t="shared" si="51"/>
        <v/>
      </c>
    </row>
    <row r="226" spans="1:139" ht="18" customHeight="1" thickTop="1" thickBot="1">
      <c r="A226" s="242" t="s">
        <v>218</v>
      </c>
      <c r="B226" s="236" t="s">
        <v>33</v>
      </c>
      <c r="C226" s="237">
        <v>42942</v>
      </c>
      <c r="D226" s="238">
        <v>30</v>
      </c>
      <c r="E226" s="253">
        <v>16</v>
      </c>
      <c r="F226" s="247">
        <v>9</v>
      </c>
      <c r="G226" s="247">
        <v>9</v>
      </c>
      <c r="H226" s="247">
        <v>19</v>
      </c>
      <c r="I226" s="247">
        <v>16</v>
      </c>
      <c r="J226" s="247">
        <v>5</v>
      </c>
      <c r="K226" s="247">
        <v>1</v>
      </c>
      <c r="L226" s="247">
        <v>12</v>
      </c>
      <c r="M226" s="247">
        <v>12</v>
      </c>
      <c r="N226" s="247">
        <v>13</v>
      </c>
      <c r="O226" s="247">
        <v>14</v>
      </c>
      <c r="P226" s="247">
        <v>7</v>
      </c>
      <c r="Q226" s="247">
        <v>8</v>
      </c>
      <c r="R226" s="247">
        <v>16</v>
      </c>
      <c r="S226" s="247">
        <v>11</v>
      </c>
      <c r="T226" s="247">
        <v>14</v>
      </c>
      <c r="U226" s="247">
        <v>12</v>
      </c>
      <c r="V226" s="247">
        <v>10</v>
      </c>
      <c r="W226" s="247">
        <v>5</v>
      </c>
      <c r="X226" s="247">
        <v>5</v>
      </c>
      <c r="Y226" s="247">
        <v>10</v>
      </c>
      <c r="Z226" s="247">
        <v>13</v>
      </c>
      <c r="AA226" s="247">
        <v>11</v>
      </c>
      <c r="AB226" s="247">
        <v>11</v>
      </c>
      <c r="AC226" s="247">
        <v>11</v>
      </c>
      <c r="AD226" s="247">
        <v>10</v>
      </c>
      <c r="AE226" s="276">
        <v>11</v>
      </c>
      <c r="AG226" s="247">
        <f>RANKS_CSV!A223</f>
        <v>5</v>
      </c>
      <c r="AI226" s="264">
        <f t="array" ref="AI226">MEDIAN(E226:J226)</f>
        <v>12.5</v>
      </c>
      <c r="AJ226" s="260">
        <f t="array" ref="AJ226">MEDIAN(L226:S226)</f>
        <v>12</v>
      </c>
      <c r="AK226" s="260">
        <f t="array" ref="AK226">MEDIAN(T226:U226,X226,AA226,AB226)</f>
        <v>11</v>
      </c>
      <c r="AL226" s="260">
        <f t="array" ref="AL226">MEDIAN(V226,Y226,Z226,AC226:AE226)</f>
        <v>10.5</v>
      </c>
      <c r="AM226" s="260" t="s">
        <v>567</v>
      </c>
      <c r="AN226" s="281" t="s">
        <v>567</v>
      </c>
      <c r="AU226" s="264">
        <v>227.08604616123225</v>
      </c>
      <c r="AV226" s="260">
        <v>111.30833491349672</v>
      </c>
      <c r="AW226" s="260">
        <v>36.393735327314474</v>
      </c>
      <c r="AX226" s="260">
        <v>2.3422474026854503</v>
      </c>
      <c r="AY226" s="260">
        <v>9.153871139609679</v>
      </c>
      <c r="AZ226" s="260">
        <v>56.828606538087143</v>
      </c>
      <c r="BA226" s="260">
        <v>145.36645359811786</v>
      </c>
      <c r="BB226" s="276">
        <v>4</v>
      </c>
      <c r="BC226" s="264">
        <v>54.541194797646149</v>
      </c>
      <c r="BD226" s="260">
        <v>61.010942660776308</v>
      </c>
      <c r="BE226" s="260">
        <v>27.83597175512924</v>
      </c>
      <c r="BF226" s="260">
        <v>2.6282880456882789</v>
      </c>
      <c r="BG226" s="260">
        <v>5.0352913937675492</v>
      </c>
      <c r="BH226" s="260">
        <v>31.51723081044145</v>
      </c>
      <c r="BI226" s="260">
        <v>11.725793908421702</v>
      </c>
      <c r="BJ226" s="269">
        <v>4</v>
      </c>
      <c r="BK226" s="264">
        <v>52.674766892457541</v>
      </c>
      <c r="BL226" s="260">
        <v>75.552863368041244</v>
      </c>
      <c r="BM226" s="260">
        <v>25.446338787154005</v>
      </c>
      <c r="BN226" s="260">
        <v>2.1093096564766003</v>
      </c>
      <c r="BO226" s="260">
        <v>2.5705010561027133</v>
      </c>
      <c r="BP226" s="260">
        <v>41.228534149941304</v>
      </c>
      <c r="BQ226" s="260">
        <v>14.917969861884552</v>
      </c>
      <c r="BR226" s="269">
        <v>4</v>
      </c>
      <c r="BS226" s="264">
        <v>48.633374003553271</v>
      </c>
      <c r="BT226" s="260">
        <v>75.030700717472499</v>
      </c>
      <c r="BU226" s="260">
        <v>24.850703482579668</v>
      </c>
      <c r="BV226" s="260">
        <v>2.3717278697513788</v>
      </c>
      <c r="BW226" s="260">
        <v>3.2955858314146633</v>
      </c>
      <c r="BX226" s="260">
        <v>43.238086153665833</v>
      </c>
      <c r="BY226" s="260">
        <v>15.720856605157545</v>
      </c>
      <c r="BZ226" s="276">
        <v>4</v>
      </c>
      <c r="CA226" s="175"/>
      <c r="DH226" s="179">
        <v>2.0131805577427815</v>
      </c>
      <c r="DI226" s="179">
        <v>-0.30127157086614087</v>
      </c>
      <c r="DQ226" s="153">
        <f t="shared" si="52"/>
        <v>11.5</v>
      </c>
      <c r="EH226" s="153" t="str">
        <f t="shared" si="50"/>
        <v/>
      </c>
      <c r="EI226" s="153" t="str">
        <f t="shared" si="51"/>
        <v/>
      </c>
    </row>
    <row r="227" spans="1:139" ht="18" customHeight="1" thickTop="1" thickBot="1">
      <c r="A227" s="235" t="s">
        <v>219</v>
      </c>
      <c r="B227" s="236" t="s">
        <v>29</v>
      </c>
      <c r="C227" s="237">
        <v>43112</v>
      </c>
      <c r="D227" s="238">
        <v>29</v>
      </c>
      <c r="E227" s="253">
        <v>11</v>
      </c>
      <c r="F227" s="247">
        <v>7</v>
      </c>
      <c r="G227" s="247">
        <v>6</v>
      </c>
      <c r="H227" s="247">
        <v>14</v>
      </c>
      <c r="I227" s="247">
        <v>12</v>
      </c>
      <c r="J227" s="247">
        <v>2</v>
      </c>
      <c r="K227" s="247">
        <v>2</v>
      </c>
      <c r="L227" s="247">
        <v>11</v>
      </c>
      <c r="M227" s="247">
        <v>7</v>
      </c>
      <c r="N227" s="247">
        <v>10</v>
      </c>
      <c r="O227" s="247">
        <v>18</v>
      </c>
      <c r="P227" s="247">
        <v>11</v>
      </c>
      <c r="Q227" s="247">
        <v>12</v>
      </c>
      <c r="R227" s="247">
        <v>7</v>
      </c>
      <c r="S227" s="247">
        <v>5</v>
      </c>
      <c r="T227" s="247">
        <v>5</v>
      </c>
      <c r="U227" s="247">
        <v>20</v>
      </c>
      <c r="V227" s="247">
        <v>19</v>
      </c>
      <c r="W227" s="247">
        <v>7</v>
      </c>
      <c r="X227" s="247">
        <v>6</v>
      </c>
      <c r="Y227" s="247">
        <v>16</v>
      </c>
      <c r="Z227" s="247">
        <v>13</v>
      </c>
      <c r="AA227" s="247">
        <v>7</v>
      </c>
      <c r="AB227" s="247">
        <v>10</v>
      </c>
      <c r="AC227" s="247">
        <v>17</v>
      </c>
      <c r="AD227" s="247">
        <v>14</v>
      </c>
      <c r="AE227" s="276">
        <v>14</v>
      </c>
      <c r="AG227" s="247">
        <f>RANKS_CSV!A224</f>
        <v>6</v>
      </c>
      <c r="AI227" s="264">
        <f t="array" ref="AI227">MEDIAN(E227:J227)</f>
        <v>9</v>
      </c>
      <c r="AJ227" s="260">
        <f t="array" ref="AJ227">MEDIAN(L227:S227)</f>
        <v>10.5</v>
      </c>
      <c r="AK227" s="260">
        <f t="array" ref="AK227">MEDIAN(T227:U227,X227,AA227,AB227)</f>
        <v>7</v>
      </c>
      <c r="AL227" s="260">
        <f t="array" ref="AL227">MEDIAN(V227,Y227,Z227,AC227:AE227)</f>
        <v>15</v>
      </c>
      <c r="AM227" s="260" t="s">
        <v>567</v>
      </c>
      <c r="AN227" s="281" t="s">
        <v>567</v>
      </c>
      <c r="AU227" s="264">
        <v>390.23819077772578</v>
      </c>
      <c r="AV227" s="260">
        <v>234.67840357019446</v>
      </c>
      <c r="AW227" s="260">
        <v>119.98172802421642</v>
      </c>
      <c r="AX227" s="260">
        <v>46.148164139791596</v>
      </c>
      <c r="AY227" s="260">
        <v>13.177711916920005</v>
      </c>
      <c r="AZ227" s="260">
        <v>21.070371355601665</v>
      </c>
      <c r="BA227" s="260">
        <v>69.826142455836575</v>
      </c>
      <c r="BB227" s="276">
        <v>5</v>
      </c>
      <c r="BC227" s="264">
        <v>112.22203131199093</v>
      </c>
      <c r="BD227" s="260">
        <v>139.39399038656913</v>
      </c>
      <c r="BE227" s="260">
        <v>95.573580712824366</v>
      </c>
      <c r="BF227" s="260">
        <v>41.215394561086306</v>
      </c>
      <c r="BG227" s="260">
        <v>16.085322128590022</v>
      </c>
      <c r="BH227" s="260">
        <v>21.298815043178493</v>
      </c>
      <c r="BI227" s="260">
        <v>18.137293808363523</v>
      </c>
      <c r="BJ227" s="269">
        <v>5</v>
      </c>
      <c r="BK227" s="264">
        <v>84.947012081001262</v>
      </c>
      <c r="BL227" s="260">
        <v>163.09532962792602</v>
      </c>
      <c r="BM227" s="260">
        <v>101.36916825165765</v>
      </c>
      <c r="BN227" s="260">
        <v>43.003308474588586</v>
      </c>
      <c r="BO227" s="260">
        <v>15.493666493911286</v>
      </c>
      <c r="BP227" s="260">
        <v>35.761248226136829</v>
      </c>
      <c r="BQ227" s="260">
        <v>35.938711756924278</v>
      </c>
      <c r="BR227" s="269">
        <v>5</v>
      </c>
      <c r="BS227" s="264">
        <v>78.180047611312361</v>
      </c>
      <c r="BT227" s="260">
        <v>158.92744683897908</v>
      </c>
      <c r="BU227" s="260">
        <v>104.65531666619147</v>
      </c>
      <c r="BV227" s="260">
        <v>40.912288833541119</v>
      </c>
      <c r="BW227" s="260">
        <v>12.680748972063782</v>
      </c>
      <c r="BX227" s="260">
        <v>35.096152708522617</v>
      </c>
      <c r="BY227" s="260">
        <v>48.091967018623848</v>
      </c>
      <c r="BZ227" s="276">
        <v>5</v>
      </c>
      <c r="CA227" s="175"/>
      <c r="DH227" s="179">
        <v>3.7906939986876638</v>
      </c>
      <c r="DI227" s="179">
        <v>4.7708921391076125</v>
      </c>
      <c r="DQ227" s="153">
        <f t="shared" si="52"/>
        <v>12.25</v>
      </c>
      <c r="EH227" s="153" t="str">
        <f t="shared" si="50"/>
        <v/>
      </c>
      <c r="EI227" s="153" t="str">
        <f t="shared" si="51"/>
        <v/>
      </c>
    </row>
    <row r="228" spans="1:139" ht="18" customHeight="1" thickTop="1" thickBot="1">
      <c r="A228" s="235" t="s">
        <v>234</v>
      </c>
      <c r="B228" s="236" t="s">
        <v>33</v>
      </c>
      <c r="C228" s="237">
        <v>43667</v>
      </c>
      <c r="D228" s="238">
        <v>28</v>
      </c>
      <c r="E228" s="253">
        <v>16</v>
      </c>
      <c r="F228" s="247">
        <v>12</v>
      </c>
      <c r="G228" s="247">
        <v>14</v>
      </c>
      <c r="H228" s="247">
        <v>16</v>
      </c>
      <c r="I228" s="247">
        <v>16</v>
      </c>
      <c r="J228" s="247">
        <v>14</v>
      </c>
      <c r="K228" s="247">
        <v>12</v>
      </c>
      <c r="L228" s="247">
        <v>5</v>
      </c>
      <c r="M228" s="247">
        <v>11</v>
      </c>
      <c r="N228" s="247">
        <v>5</v>
      </c>
      <c r="O228" s="247">
        <v>6</v>
      </c>
      <c r="P228" s="247">
        <v>8</v>
      </c>
      <c r="Q228" s="247">
        <v>13</v>
      </c>
      <c r="R228" s="247">
        <v>14</v>
      </c>
      <c r="S228" s="247">
        <v>13</v>
      </c>
      <c r="T228" s="247">
        <v>14</v>
      </c>
      <c r="U228" s="247">
        <v>6</v>
      </c>
      <c r="V228" s="247">
        <v>7</v>
      </c>
      <c r="W228" s="247">
        <v>6</v>
      </c>
      <c r="X228" s="247">
        <v>8</v>
      </c>
      <c r="Y228" s="247">
        <v>9</v>
      </c>
      <c r="Z228" s="247">
        <v>8</v>
      </c>
      <c r="AA228" s="247">
        <v>13</v>
      </c>
      <c r="AB228" s="247">
        <v>11</v>
      </c>
      <c r="AC228" s="247">
        <v>3</v>
      </c>
      <c r="AD228" s="247">
        <v>4</v>
      </c>
      <c r="AE228" s="276">
        <v>6</v>
      </c>
      <c r="AG228" s="247">
        <f>RANKS_CSV!A225</f>
        <v>4</v>
      </c>
      <c r="AI228" s="264">
        <f t="array" ref="AI228">MEDIAN(E228:J228)</f>
        <v>15</v>
      </c>
      <c r="AJ228" s="260">
        <f t="array" ref="AJ228">MEDIAN(L228:S228)</f>
        <v>9.5</v>
      </c>
      <c r="AK228" s="260">
        <f t="array" ref="AK228">MEDIAN(T228:U228,X228,AA228,AB228)</f>
        <v>11</v>
      </c>
      <c r="AL228" s="260">
        <f t="array" ref="AL228">MEDIAN(V228,Y228,Z228,AC228:AE228)</f>
        <v>6.5</v>
      </c>
      <c r="AM228" s="260" t="s">
        <v>567</v>
      </c>
      <c r="AN228" s="281" t="s">
        <v>567</v>
      </c>
      <c r="AU228" s="264">
        <v>69.673586447251694</v>
      </c>
      <c r="AV228" s="260">
        <v>19.000478177536571</v>
      </c>
      <c r="AW228" s="260">
        <v>9.1904815693746826</v>
      </c>
      <c r="AX228" s="260">
        <v>40.243596622766034</v>
      </c>
      <c r="AY228" s="260">
        <v>112.15982333771065</v>
      </c>
      <c r="AZ228" s="260">
        <v>224.9391617142085</v>
      </c>
      <c r="BA228" s="260">
        <v>378.58161175225956</v>
      </c>
      <c r="BB228" s="276">
        <v>3</v>
      </c>
      <c r="BC228" s="264">
        <v>52.391869646422791</v>
      </c>
      <c r="BD228" s="260">
        <v>31.237750820440688</v>
      </c>
      <c r="BE228" s="260">
        <v>21.245970896687709</v>
      </c>
      <c r="BF228" s="260">
        <v>45.679752001887458</v>
      </c>
      <c r="BG228" s="260">
        <v>96.602997174111991</v>
      </c>
      <c r="BH228" s="260">
        <v>162.37286887198866</v>
      </c>
      <c r="BI228" s="260">
        <v>113.80758552429602</v>
      </c>
      <c r="BJ228" s="269">
        <v>3</v>
      </c>
      <c r="BK228" s="264">
        <v>85.517264876509586</v>
      </c>
      <c r="BL228" s="260">
        <v>31.248681645303442</v>
      </c>
      <c r="BM228" s="260">
        <v>11.535945002873706</v>
      </c>
      <c r="BN228" s="260">
        <v>43.236654378748852</v>
      </c>
      <c r="BO228" s="260">
        <v>88.521972966587413</v>
      </c>
      <c r="BP228" s="260">
        <v>169.52323805325111</v>
      </c>
      <c r="BQ228" s="260">
        <v>99.705659869180451</v>
      </c>
      <c r="BR228" s="269">
        <v>3</v>
      </c>
      <c r="BS228" s="264">
        <v>86.26033849910101</v>
      </c>
      <c r="BT228" s="260">
        <v>35.194699297890196</v>
      </c>
      <c r="BU228" s="260">
        <v>8.5226442280284385</v>
      </c>
      <c r="BV228" s="260">
        <v>45.800957461339571</v>
      </c>
      <c r="BW228" s="260">
        <v>92.531181773714223</v>
      </c>
      <c r="BX228" s="260">
        <v>175.44644887598005</v>
      </c>
      <c r="BY228" s="260">
        <v>84.859562837870371</v>
      </c>
      <c r="BZ228" s="276">
        <v>3</v>
      </c>
      <c r="CA228" s="175"/>
      <c r="DH228" s="179">
        <v>-2.0533956194225724</v>
      </c>
      <c r="DI228" s="179">
        <v>-6.9879814409448819</v>
      </c>
      <c r="DQ228" s="153">
        <f t="shared" si="52"/>
        <v>9</v>
      </c>
      <c r="EH228" s="153">
        <f t="shared" si="50"/>
        <v>7.4891258805774275</v>
      </c>
      <c r="EI228" s="153">
        <f t="shared" si="51"/>
        <v>6.5052935590551186</v>
      </c>
    </row>
    <row r="229" spans="1:139" ht="18" customHeight="1" thickTop="1" thickBot="1">
      <c r="A229" s="235" t="s">
        <v>235</v>
      </c>
      <c r="B229" s="236" t="s">
        <v>33</v>
      </c>
      <c r="C229" s="237">
        <v>38197</v>
      </c>
      <c r="D229" s="238">
        <v>43</v>
      </c>
      <c r="E229" s="253">
        <v>12</v>
      </c>
      <c r="F229" s="247">
        <v>6</v>
      </c>
      <c r="G229" s="247">
        <v>6</v>
      </c>
      <c r="H229" s="247">
        <v>12</v>
      </c>
      <c r="I229" s="247">
        <v>10</v>
      </c>
      <c r="J229" s="247">
        <v>6</v>
      </c>
      <c r="K229" s="247">
        <v>2</v>
      </c>
      <c r="L229" s="247">
        <v>17</v>
      </c>
      <c r="M229" s="247">
        <v>12</v>
      </c>
      <c r="N229" s="247">
        <v>16</v>
      </c>
      <c r="O229" s="247">
        <v>16</v>
      </c>
      <c r="P229" s="247">
        <v>5</v>
      </c>
      <c r="Q229" s="247">
        <v>16</v>
      </c>
      <c r="R229" s="247">
        <v>16</v>
      </c>
      <c r="S229" s="247">
        <v>11</v>
      </c>
      <c r="T229" s="247">
        <v>10</v>
      </c>
      <c r="U229" s="247">
        <v>19</v>
      </c>
      <c r="V229" s="247">
        <v>20</v>
      </c>
      <c r="W229" s="247">
        <v>7</v>
      </c>
      <c r="X229" s="247">
        <v>10</v>
      </c>
      <c r="Y229" s="247">
        <v>20</v>
      </c>
      <c r="Z229" s="247">
        <v>12</v>
      </c>
      <c r="AA229" s="247">
        <v>6</v>
      </c>
      <c r="AB229" s="247">
        <v>14</v>
      </c>
      <c r="AC229" s="247">
        <v>19</v>
      </c>
      <c r="AD229" s="247">
        <v>18</v>
      </c>
      <c r="AE229" s="276">
        <v>19</v>
      </c>
      <c r="AG229" s="247">
        <f>RANKS_CSV!A226</f>
        <v>7</v>
      </c>
      <c r="AI229" s="264">
        <f t="array" ref="AI229">MEDIAN(E229:J229)</f>
        <v>8</v>
      </c>
      <c r="AJ229" s="260">
        <f t="array" ref="AJ229">MEDIAN(L229:S229)</f>
        <v>16</v>
      </c>
      <c r="AK229" s="260">
        <f t="array" ref="AK229">MEDIAN(T229:U229,X229,AA229,AB229)</f>
        <v>10</v>
      </c>
      <c r="AL229" s="260">
        <f t="array" ref="AL229">MEDIAN(V229,Y229,Z229,AC229:AE229)</f>
        <v>19</v>
      </c>
      <c r="AM229" s="260" t="s">
        <v>567</v>
      </c>
      <c r="AN229" s="281" t="s">
        <v>567</v>
      </c>
      <c r="AU229" s="264">
        <v>558.28965105319787</v>
      </c>
      <c r="AV229" s="260">
        <v>366.42239523785361</v>
      </c>
      <c r="AW229" s="260">
        <v>215.41825108406266</v>
      </c>
      <c r="AX229" s="260">
        <v>105.27721859182496</v>
      </c>
      <c r="AY229" s="260">
        <v>35.999297761140475</v>
      </c>
      <c r="AZ229" s="260">
        <v>7.5844885920092464</v>
      </c>
      <c r="BA229" s="260">
        <v>20.032791084431263</v>
      </c>
      <c r="BB229" s="276">
        <v>6</v>
      </c>
      <c r="BC229" s="264">
        <v>215.12015394617086</v>
      </c>
      <c r="BD229" s="260">
        <v>249.96626191592992</v>
      </c>
      <c r="BE229" s="260">
        <v>186.09688515141644</v>
      </c>
      <c r="BF229" s="260">
        <v>101.66248141476218</v>
      </c>
      <c r="BG229" s="260">
        <v>45.211219633059109</v>
      </c>
      <c r="BH229" s="260">
        <v>22.976468611129448</v>
      </c>
      <c r="BI229" s="260">
        <v>37.787478573177516</v>
      </c>
      <c r="BJ229" s="269">
        <v>6</v>
      </c>
      <c r="BK229" s="264">
        <v>176.47501222768778</v>
      </c>
      <c r="BL229" s="260">
        <v>281.20438796663103</v>
      </c>
      <c r="BM229" s="260">
        <v>188.46744427210231</v>
      </c>
      <c r="BN229" s="260">
        <v>102.23574465602346</v>
      </c>
      <c r="BO229" s="260">
        <v>50.903888452277577</v>
      </c>
      <c r="BP229" s="260">
        <v>32.423075783971491</v>
      </c>
      <c r="BQ229" s="260">
        <v>57.059402423990889</v>
      </c>
      <c r="BR229" s="269">
        <v>6</v>
      </c>
      <c r="BS229" s="264">
        <v>166.63947176138927</v>
      </c>
      <c r="BT229" s="260">
        <v>276.39611456576444</v>
      </c>
      <c r="BU229" s="260">
        <v>188.23900554356155</v>
      </c>
      <c r="BV229" s="260">
        <v>100.7759956542949</v>
      </c>
      <c r="BW229" s="260">
        <v>49.35630974854989</v>
      </c>
      <c r="BX229" s="260">
        <v>30.148189982644425</v>
      </c>
      <c r="BY229" s="260">
        <v>74.3235092162641</v>
      </c>
      <c r="BZ229" s="276">
        <v>6</v>
      </c>
      <c r="CA229" s="175"/>
      <c r="DH229" s="179">
        <v>7.4891258805774275</v>
      </c>
      <c r="DI229" s="179">
        <v>6.5052935590551186</v>
      </c>
      <c r="DQ229" s="153">
        <f t="shared" si="52"/>
        <v>11.75</v>
      </c>
      <c r="EH229" s="153" t="str">
        <f t="shared" si="50"/>
        <v/>
      </c>
      <c r="EI229" s="153" t="str">
        <f t="shared" si="51"/>
        <v/>
      </c>
    </row>
    <row r="230" spans="1:139" ht="18" customHeight="1" thickTop="1" thickBot="1">
      <c r="A230" s="235" t="s">
        <v>245</v>
      </c>
      <c r="B230" s="236" t="s">
        <v>29</v>
      </c>
      <c r="C230" s="237">
        <v>42371</v>
      </c>
      <c r="D230" s="238">
        <v>31</v>
      </c>
      <c r="E230" s="253">
        <v>9</v>
      </c>
      <c r="F230" s="247">
        <v>8</v>
      </c>
      <c r="G230" s="247">
        <v>13</v>
      </c>
      <c r="H230" s="247">
        <v>7</v>
      </c>
      <c r="I230" s="247">
        <v>11</v>
      </c>
      <c r="J230" s="247">
        <v>17</v>
      </c>
      <c r="K230" s="247">
        <v>17</v>
      </c>
      <c r="L230" s="247">
        <v>10</v>
      </c>
      <c r="M230" s="247">
        <v>12</v>
      </c>
      <c r="N230" s="247">
        <v>9</v>
      </c>
      <c r="O230" s="247">
        <v>8</v>
      </c>
      <c r="P230" s="247">
        <v>6</v>
      </c>
      <c r="Q230" s="247">
        <v>12</v>
      </c>
      <c r="R230" s="247">
        <v>8</v>
      </c>
      <c r="S230" s="247">
        <v>11</v>
      </c>
      <c r="T230" s="247">
        <v>11</v>
      </c>
      <c r="U230" s="247">
        <v>12</v>
      </c>
      <c r="V230" s="247">
        <v>8</v>
      </c>
      <c r="W230" s="247">
        <v>7</v>
      </c>
      <c r="X230" s="247">
        <v>15</v>
      </c>
      <c r="Y230" s="247">
        <v>12</v>
      </c>
      <c r="Z230" s="247">
        <v>12</v>
      </c>
      <c r="AA230" s="247">
        <v>9</v>
      </c>
      <c r="AB230" s="247">
        <v>9</v>
      </c>
      <c r="AC230" s="247">
        <v>10</v>
      </c>
      <c r="AD230" s="247">
        <v>9</v>
      </c>
      <c r="AE230" s="276">
        <v>9</v>
      </c>
      <c r="AG230" s="247">
        <f>RANKS_CSV!A227</f>
        <v>4</v>
      </c>
      <c r="AI230" s="264">
        <f t="array" ref="AI230">MEDIAN(E230:J230)</f>
        <v>10</v>
      </c>
      <c r="AJ230" s="260">
        <f t="array" ref="AJ230">MEDIAN(L230:S230)</f>
        <v>9.5</v>
      </c>
      <c r="AK230" s="260">
        <f t="array" ref="AK230">MEDIAN(T230:U230,X230,AA230,AB230)</f>
        <v>11</v>
      </c>
      <c r="AL230" s="260">
        <f t="array" ref="AL230">MEDIAN(V230,Y230,Z230,AC230:AE230)</f>
        <v>9.5</v>
      </c>
      <c r="AM230" s="260" t="s">
        <v>567</v>
      </c>
      <c r="AN230" s="281" t="s">
        <v>567</v>
      </c>
      <c r="AU230" s="264">
        <v>121.94531654921529</v>
      </c>
      <c r="AV230" s="260">
        <v>42.565081082925175</v>
      </c>
      <c r="AW230" s="260">
        <v>4.0479572781882709</v>
      </c>
      <c r="AX230" s="260">
        <v>6.3939451350046115</v>
      </c>
      <c r="AY230" s="260">
        <v>49.603044653374198</v>
      </c>
      <c r="AZ230" s="260">
        <v>133.67525583329703</v>
      </c>
      <c r="BA230" s="260">
        <v>258.61057867477314</v>
      </c>
      <c r="BB230" s="276">
        <v>3</v>
      </c>
      <c r="BC230" s="264">
        <v>21.730100794353273</v>
      </c>
      <c r="BD230" s="260">
        <v>17.976449113876818</v>
      </c>
      <c r="BE230" s="260">
        <v>2.5698596403499598</v>
      </c>
      <c r="BF230" s="260">
        <v>6.7300313907301481</v>
      </c>
      <c r="BG230" s="260">
        <v>39.140123451472249</v>
      </c>
      <c r="BH230" s="260">
        <v>91.325819001594411</v>
      </c>
      <c r="BI230" s="260">
        <v>54.147623205418547</v>
      </c>
      <c r="BJ230" s="269">
        <v>3</v>
      </c>
      <c r="BK230" s="264">
        <v>33.927368359765715</v>
      </c>
      <c r="BL230" s="260">
        <v>24.777384078658752</v>
      </c>
      <c r="BM230" s="260">
        <v>1.1567133080409455</v>
      </c>
      <c r="BN230" s="260">
        <v>6.6800016509477649</v>
      </c>
      <c r="BO230" s="260">
        <v>31.40710075496682</v>
      </c>
      <c r="BP230" s="260">
        <v>103.95639577296372</v>
      </c>
      <c r="BQ230" s="260">
        <v>53.1904533684882</v>
      </c>
      <c r="BR230" s="269">
        <v>3</v>
      </c>
      <c r="BS230" s="264">
        <v>32.831122754947891</v>
      </c>
      <c r="BT230" s="260">
        <v>25.503130169743994</v>
      </c>
      <c r="BU230" s="260">
        <v>2.4928636767118451</v>
      </c>
      <c r="BV230" s="260">
        <v>6.9363179709298182</v>
      </c>
      <c r="BW230" s="260">
        <v>31.877235642947412</v>
      </c>
      <c r="BX230" s="260">
        <v>107.76718593919095</v>
      </c>
      <c r="BY230" s="260">
        <v>47.686293762376089</v>
      </c>
      <c r="BZ230" s="276">
        <v>3</v>
      </c>
      <c r="CA230" s="175"/>
      <c r="DH230" s="179">
        <v>-1.2262186194225724</v>
      </c>
      <c r="DI230" s="179">
        <v>-2.692774940944882</v>
      </c>
      <c r="DQ230" s="153">
        <f t="shared" si="52"/>
        <v>8.25</v>
      </c>
      <c r="EH230" s="153" t="str">
        <f t="shared" si="50"/>
        <v/>
      </c>
      <c r="EI230" s="153" t="str">
        <f t="shared" si="51"/>
        <v/>
      </c>
    </row>
    <row r="231" spans="1:139" ht="18" customHeight="1" thickTop="1" thickBot="1">
      <c r="A231" s="235" t="s">
        <v>246</v>
      </c>
      <c r="B231" s="236" t="s">
        <v>29</v>
      </c>
      <c r="C231" s="237">
        <v>45327</v>
      </c>
      <c r="D231" s="238">
        <v>23</v>
      </c>
      <c r="E231" s="253">
        <v>13</v>
      </c>
      <c r="F231" s="247">
        <v>6</v>
      </c>
      <c r="G231" s="247">
        <v>7</v>
      </c>
      <c r="H231" s="247">
        <v>12</v>
      </c>
      <c r="I231" s="247">
        <v>8</v>
      </c>
      <c r="J231" s="247">
        <v>7</v>
      </c>
      <c r="K231" s="247">
        <v>4</v>
      </c>
      <c r="L231" s="247">
        <v>11</v>
      </c>
      <c r="M231" s="247">
        <v>7</v>
      </c>
      <c r="N231" s="247">
        <v>9</v>
      </c>
      <c r="O231" s="247">
        <v>9</v>
      </c>
      <c r="P231" s="247">
        <v>15</v>
      </c>
      <c r="Q231" s="247">
        <v>9</v>
      </c>
      <c r="R231" s="247">
        <v>8</v>
      </c>
      <c r="S231" s="247">
        <v>9</v>
      </c>
      <c r="T231" s="247">
        <v>3</v>
      </c>
      <c r="U231" s="247">
        <v>11</v>
      </c>
      <c r="V231" s="247">
        <v>9</v>
      </c>
      <c r="W231" s="247">
        <v>2</v>
      </c>
      <c r="X231" s="247">
        <v>2</v>
      </c>
      <c r="Y231" s="247">
        <v>10</v>
      </c>
      <c r="Z231" s="247">
        <v>3</v>
      </c>
      <c r="AA231" s="247">
        <v>4</v>
      </c>
      <c r="AB231" s="247">
        <v>3</v>
      </c>
      <c r="AC231" s="247">
        <v>10</v>
      </c>
      <c r="AD231" s="247">
        <v>5</v>
      </c>
      <c r="AE231" s="276">
        <v>11</v>
      </c>
      <c r="AG231" s="247">
        <f>RANKS_CSV!A228</f>
        <v>1</v>
      </c>
      <c r="AI231" s="264">
        <f t="array" ref="AI231">MEDIAN(E231:J231)</f>
        <v>7.5</v>
      </c>
      <c r="AJ231" s="260">
        <f t="array" ref="AJ231">MEDIAN(L231:S231)</f>
        <v>9</v>
      </c>
      <c r="AK231" s="260">
        <f t="array" ref="AK231">MEDIAN(T231:U231,X231,AA231,AB231)</f>
        <v>3</v>
      </c>
      <c r="AL231" s="260">
        <f t="array" ref="AL231">MEDIAN(V231,Y231,Z231,AC231:AE231)</f>
        <v>9.5</v>
      </c>
      <c r="AM231" s="260" t="s">
        <v>567</v>
      </c>
      <c r="AN231" s="281" t="s">
        <v>567</v>
      </c>
      <c r="AU231" s="264">
        <v>226.74823832656742</v>
      </c>
      <c r="AV231" s="260">
        <v>128.043933611732</v>
      </c>
      <c r="AW231" s="260">
        <v>70.202740558449833</v>
      </c>
      <c r="AX231" s="260">
        <v>53.224659166720883</v>
      </c>
      <c r="AY231" s="260">
        <v>77.109689436545196</v>
      </c>
      <c r="AZ231" s="260">
        <v>141.85783136792273</v>
      </c>
      <c r="BA231" s="260">
        <v>247.46908496085354</v>
      </c>
      <c r="BB231" s="276">
        <v>4</v>
      </c>
      <c r="BC231" s="264">
        <v>26.636896880760968</v>
      </c>
      <c r="BD231" s="260">
        <v>50.492241717191611</v>
      </c>
      <c r="BE231" s="260">
        <v>46.080551984983948</v>
      </c>
      <c r="BF231" s="260">
        <v>41.512284596671904</v>
      </c>
      <c r="BG231" s="260">
        <v>70.229005614263713</v>
      </c>
      <c r="BH231" s="260">
        <v>124.65767445393062</v>
      </c>
      <c r="BI231" s="260">
        <v>91.18466450776134</v>
      </c>
      <c r="BJ231" s="269">
        <v>1</v>
      </c>
      <c r="BK231" s="264">
        <v>8.0014077874277856</v>
      </c>
      <c r="BL231" s="260">
        <v>63.029320469319806</v>
      </c>
      <c r="BM231" s="260">
        <v>65.688530595143277</v>
      </c>
      <c r="BN231" s="260">
        <v>47.776870677730912</v>
      </c>
      <c r="BO231" s="260">
        <v>56.24884366467478</v>
      </c>
      <c r="BP231" s="260">
        <v>154.22677679461924</v>
      </c>
      <c r="BQ231" s="260">
        <v>115.88253074216614</v>
      </c>
      <c r="BR231" s="269">
        <v>1</v>
      </c>
      <c r="BS231" s="264">
        <v>6.4902553519374688</v>
      </c>
      <c r="BT231" s="260">
        <v>57.780643134661389</v>
      </c>
      <c r="BU231" s="260">
        <v>79.951060273958433</v>
      </c>
      <c r="BV231" s="260">
        <v>42.542169970116284</v>
      </c>
      <c r="BW231" s="260">
        <v>47.969269391411366</v>
      </c>
      <c r="BX231" s="260">
        <v>155.43791549324615</v>
      </c>
      <c r="BY231" s="260">
        <v>124.10225752510125</v>
      </c>
      <c r="BZ231" s="276">
        <v>1</v>
      </c>
      <c r="CA231" s="175"/>
      <c r="DH231" s="179">
        <v>-3.6108466194225723</v>
      </c>
      <c r="DI231" s="179">
        <v>4.2997040590551183</v>
      </c>
      <c r="DQ231" s="153">
        <f t="shared" si="52"/>
        <v>8.75</v>
      </c>
      <c r="EH231" s="153" t="str">
        <f t="shared" si="50"/>
        <v/>
      </c>
      <c r="EI231" s="153" t="str">
        <f t="shared" si="51"/>
        <v/>
      </c>
    </row>
    <row r="232" spans="1:139" ht="18" customHeight="1" thickTop="1" thickBot="1">
      <c r="A232" s="235" t="s">
        <v>255</v>
      </c>
      <c r="B232" s="236" t="s">
        <v>33</v>
      </c>
      <c r="C232" s="237">
        <v>44572</v>
      </c>
      <c r="D232" s="238">
        <v>25</v>
      </c>
      <c r="E232" s="253">
        <v>19</v>
      </c>
      <c r="F232" s="247">
        <v>13</v>
      </c>
      <c r="G232" s="247">
        <v>9</v>
      </c>
      <c r="H232" s="247">
        <v>20</v>
      </c>
      <c r="I232" s="247">
        <v>18</v>
      </c>
      <c r="J232" s="247">
        <v>10</v>
      </c>
      <c r="K232" s="247">
        <v>2</v>
      </c>
      <c r="L232" s="247">
        <v>13</v>
      </c>
      <c r="M232" s="247">
        <v>8</v>
      </c>
      <c r="N232" s="247">
        <v>11</v>
      </c>
      <c r="O232" s="247">
        <v>10</v>
      </c>
      <c r="P232" s="247">
        <v>13</v>
      </c>
      <c r="Q232" s="247">
        <v>9</v>
      </c>
      <c r="R232" s="247">
        <v>10</v>
      </c>
      <c r="S232" s="247">
        <v>12</v>
      </c>
      <c r="T232" s="247">
        <v>8</v>
      </c>
      <c r="U232" s="247">
        <v>13</v>
      </c>
      <c r="V232" s="247">
        <v>12</v>
      </c>
      <c r="W232" s="247">
        <v>6</v>
      </c>
      <c r="X232" s="247">
        <v>3</v>
      </c>
      <c r="Y232" s="247">
        <v>13</v>
      </c>
      <c r="Z232" s="247">
        <v>9</v>
      </c>
      <c r="AA232" s="247">
        <v>3</v>
      </c>
      <c r="AB232" s="247">
        <v>3</v>
      </c>
      <c r="AC232" s="247">
        <v>13</v>
      </c>
      <c r="AD232" s="247">
        <v>11</v>
      </c>
      <c r="AE232" s="276">
        <v>13</v>
      </c>
      <c r="AG232" s="247">
        <f>RANKS_CSV!A229</f>
        <v>6</v>
      </c>
      <c r="AI232" s="264">
        <f t="array" ref="AI232">MEDIAN(E232:J232)</f>
        <v>15.5</v>
      </c>
      <c r="AJ232" s="260">
        <f t="array" ref="AJ232">MEDIAN(L232:S232)</f>
        <v>10.5</v>
      </c>
      <c r="AK232" s="260">
        <f t="array" ref="AK232">MEDIAN(T232:U232,X232,AA232,AB232)</f>
        <v>3</v>
      </c>
      <c r="AL232" s="260">
        <f t="array" ref="AL232">MEDIAN(V232,Y232,Z232,AC232:AE232)</f>
        <v>12.5</v>
      </c>
      <c r="AM232" s="260" t="s">
        <v>567</v>
      </c>
      <c r="AN232" s="281" t="s">
        <v>567</v>
      </c>
      <c r="AU232" s="264">
        <v>265.13963251763295</v>
      </c>
      <c r="AV232" s="260">
        <v>138.46170088116543</v>
      </c>
      <c r="AW232" s="260">
        <v>52.646880906251191</v>
      </c>
      <c r="AX232" s="260">
        <v>7.6951725928901675</v>
      </c>
      <c r="AY232" s="260">
        <v>3.6065759410823977</v>
      </c>
      <c r="AZ232" s="260">
        <v>40.381090950827868</v>
      </c>
      <c r="BA232" s="260">
        <v>118.0187176221266</v>
      </c>
      <c r="BB232" s="276">
        <v>5</v>
      </c>
      <c r="BC232" s="265">
        <v>68.34798294843506</v>
      </c>
      <c r="BD232" s="261">
        <v>78.812070923178609</v>
      </c>
      <c r="BE232" s="261">
        <v>41.17483601158154</v>
      </c>
      <c r="BF232" s="261">
        <v>7.4607359063781757</v>
      </c>
      <c r="BG232" s="261">
        <v>1.3969774090601224</v>
      </c>
      <c r="BH232" s="261">
        <v>20.849338740272355</v>
      </c>
      <c r="BI232" s="261">
        <v>6.0324988268636179</v>
      </c>
      <c r="BJ232" s="270">
        <v>5</v>
      </c>
      <c r="BK232" s="265">
        <v>61.287312084685489</v>
      </c>
      <c r="BL232" s="261">
        <v>95.740624145094657</v>
      </c>
      <c r="BM232" s="261">
        <v>39.398450841572775</v>
      </c>
      <c r="BN232" s="261">
        <v>7.0773001633172683</v>
      </c>
      <c r="BO232" s="261">
        <v>0.12962055651118454</v>
      </c>
      <c r="BP232" s="261">
        <v>30.46377658306033</v>
      </c>
      <c r="BQ232" s="261">
        <v>11.453409783294413</v>
      </c>
      <c r="BR232" s="270">
        <v>5</v>
      </c>
      <c r="BS232" s="264">
        <v>56.412215154899179</v>
      </c>
      <c r="BT232" s="260">
        <v>94.621389807153662</v>
      </c>
      <c r="BU232" s="260">
        <v>38.810935356491441</v>
      </c>
      <c r="BV232" s="260">
        <v>7.1105262964405114</v>
      </c>
      <c r="BW232" s="260">
        <v>0.55746269561006045</v>
      </c>
      <c r="BX232" s="260">
        <v>31.864800182129528</v>
      </c>
      <c r="BY232" s="260">
        <v>14.581371705336029</v>
      </c>
      <c r="BZ232" s="276">
        <v>5</v>
      </c>
      <c r="CA232" s="175"/>
      <c r="DH232" s="179">
        <v>2.8107242900262466</v>
      </c>
      <c r="DI232" s="179">
        <v>0.65555815879265156</v>
      </c>
      <c r="DQ232" s="153">
        <f t="shared" si="52"/>
        <v>13</v>
      </c>
      <c r="EH232" s="153" t="str">
        <f t="shared" si="50"/>
        <v/>
      </c>
      <c r="EI232" s="153" t="str">
        <f t="shared" si="51"/>
        <v/>
      </c>
    </row>
    <row r="233" spans="1:139" ht="18" customHeight="1" thickTop="1" thickBot="1">
      <c r="A233" s="235" t="s">
        <v>256</v>
      </c>
      <c r="B233" s="236" t="s">
        <v>35</v>
      </c>
      <c r="C233" s="237">
        <v>43962</v>
      </c>
      <c r="D233" s="238">
        <v>27</v>
      </c>
      <c r="E233" s="253">
        <v>8</v>
      </c>
      <c r="F233" s="247">
        <v>10</v>
      </c>
      <c r="G233" s="247">
        <v>13</v>
      </c>
      <c r="H233" s="247">
        <v>8</v>
      </c>
      <c r="I233" s="247">
        <v>13</v>
      </c>
      <c r="J233" s="247">
        <v>16</v>
      </c>
      <c r="K233" s="247">
        <v>10</v>
      </c>
      <c r="L233" s="247">
        <v>11</v>
      </c>
      <c r="M233" s="247">
        <v>12</v>
      </c>
      <c r="N233" s="247">
        <v>12</v>
      </c>
      <c r="O233" s="247">
        <v>10</v>
      </c>
      <c r="P233" s="247">
        <v>10</v>
      </c>
      <c r="Q233" s="247">
        <v>12</v>
      </c>
      <c r="R233" s="247">
        <v>9</v>
      </c>
      <c r="S233" s="247">
        <v>15</v>
      </c>
      <c r="T233" s="247">
        <v>7</v>
      </c>
      <c r="U233" s="247">
        <v>15</v>
      </c>
      <c r="V233" s="247">
        <v>9</v>
      </c>
      <c r="W233" s="247">
        <v>14</v>
      </c>
      <c r="X233" s="247">
        <v>12</v>
      </c>
      <c r="Y233" s="247">
        <v>11</v>
      </c>
      <c r="Z233" s="247">
        <v>7</v>
      </c>
      <c r="AA233" s="247">
        <v>6</v>
      </c>
      <c r="AB233" s="247">
        <v>5</v>
      </c>
      <c r="AC233" s="247">
        <v>7</v>
      </c>
      <c r="AD233" s="247">
        <v>6</v>
      </c>
      <c r="AE233" s="276">
        <v>9</v>
      </c>
      <c r="AG233" s="247">
        <f>RANKS_CSV!A230</f>
        <v>3</v>
      </c>
      <c r="AI233" s="264">
        <f t="array" ref="AI233">MEDIAN(E233:J233)</f>
        <v>11.5</v>
      </c>
      <c r="AJ233" s="260">
        <f t="array" ref="AJ233">MEDIAN(L233:S233)</f>
        <v>11.5</v>
      </c>
      <c r="AK233" s="260">
        <f t="array" ref="AK233">MEDIAN(T233:U233,X233,AA233,AB233)</f>
        <v>7</v>
      </c>
      <c r="AL233" s="260">
        <f t="array" ref="AL233">MEDIAN(V233,Y233,Z233,AC233:AE233)</f>
        <v>8</v>
      </c>
      <c r="AM233" s="260" t="s">
        <v>567</v>
      </c>
      <c r="AN233" s="281" t="s">
        <v>567</v>
      </c>
      <c r="AU233" s="264">
        <v>136.69301264680811</v>
      </c>
      <c r="AV233" s="260">
        <v>51.89110507465557</v>
      </c>
      <c r="AW233" s="260">
        <v>7.9523091640562695</v>
      </c>
      <c r="AX233" s="260">
        <v>4.8766249150102032</v>
      </c>
      <c r="AY233" s="260">
        <v>42.664052327517389</v>
      </c>
      <c r="AZ233" s="260">
        <v>121.31459140157781</v>
      </c>
      <c r="BA233" s="260">
        <v>240.82824213719149</v>
      </c>
      <c r="BB233" s="276">
        <v>4</v>
      </c>
      <c r="BC233" s="265">
        <v>18.112472120247073</v>
      </c>
      <c r="BD233" s="261">
        <v>18.619844657909052</v>
      </c>
      <c r="BE233" s="261">
        <v>3.0883267856382397</v>
      </c>
      <c r="BF233" s="261">
        <v>3.7212066612849544</v>
      </c>
      <c r="BG233" s="261">
        <v>33.172574178432356</v>
      </c>
      <c r="BH233" s="261">
        <v>83.491002144583632</v>
      </c>
      <c r="BI233" s="261">
        <v>48.220561898710294</v>
      </c>
      <c r="BJ233" s="270">
        <v>3</v>
      </c>
      <c r="BK233" s="265">
        <v>25.33040703038068</v>
      </c>
      <c r="BL233" s="261">
        <v>26.774618108894028</v>
      </c>
      <c r="BM233" s="261">
        <v>4.1886899743122132</v>
      </c>
      <c r="BN233" s="261">
        <v>4.4115699338776526</v>
      </c>
      <c r="BO233" s="261">
        <v>25.107834226601089</v>
      </c>
      <c r="BP233" s="261">
        <v>97.969046239587655</v>
      </c>
      <c r="BQ233" s="261">
        <v>50.776523722449205</v>
      </c>
      <c r="BR233" s="270">
        <v>3</v>
      </c>
      <c r="BS233" s="264">
        <v>23.937265050352956</v>
      </c>
      <c r="BT233" s="260">
        <v>26.658749848553793</v>
      </c>
      <c r="BU233" s="260">
        <v>6.9593998876403953</v>
      </c>
      <c r="BV233" s="260">
        <v>3.9905532166712936</v>
      </c>
      <c r="BW233" s="260">
        <v>24.519123153135844</v>
      </c>
      <c r="BX233" s="260">
        <v>101.30866533050796</v>
      </c>
      <c r="BY233" s="260">
        <v>47.492638319255569</v>
      </c>
      <c r="BZ233" s="276">
        <v>4</v>
      </c>
      <c r="CA233" s="175"/>
      <c r="DH233" s="179">
        <v>-1.2503667099737537</v>
      </c>
      <c r="DI233" s="179">
        <v>-1.6300898412073486</v>
      </c>
      <c r="DQ233" s="153">
        <f t="shared" si="52"/>
        <v>7.75</v>
      </c>
      <c r="EH233" s="153">
        <f t="shared" si="50"/>
        <v>7.9536629947506556</v>
      </c>
      <c r="EI233" s="153">
        <f t="shared" si="51"/>
        <v>-1.0099887913385819</v>
      </c>
    </row>
    <row r="234" spans="1:139" ht="18" customHeight="1" thickTop="1" thickBot="1">
      <c r="A234" s="235" t="s">
        <v>273</v>
      </c>
      <c r="B234" s="236" t="s">
        <v>33</v>
      </c>
      <c r="C234" s="237">
        <v>40407</v>
      </c>
      <c r="D234" s="238">
        <v>37</v>
      </c>
      <c r="E234" s="253">
        <v>18</v>
      </c>
      <c r="F234" s="247">
        <v>12</v>
      </c>
      <c r="G234" s="247">
        <v>12</v>
      </c>
      <c r="H234" s="247">
        <v>19</v>
      </c>
      <c r="I234" s="247">
        <v>17</v>
      </c>
      <c r="J234" s="247">
        <v>11</v>
      </c>
      <c r="K234" s="247">
        <v>2</v>
      </c>
      <c r="L234" s="247">
        <v>18</v>
      </c>
      <c r="M234" s="247">
        <v>10</v>
      </c>
      <c r="N234" s="247">
        <v>18</v>
      </c>
      <c r="O234" s="247">
        <v>12</v>
      </c>
      <c r="P234" s="247">
        <v>6</v>
      </c>
      <c r="Q234" s="247">
        <v>16</v>
      </c>
      <c r="R234" s="247">
        <v>12</v>
      </c>
      <c r="S234" s="247">
        <v>14</v>
      </c>
      <c r="T234" s="247">
        <v>9</v>
      </c>
      <c r="U234" s="247">
        <v>17</v>
      </c>
      <c r="V234" s="247">
        <v>17</v>
      </c>
      <c r="W234" s="247">
        <v>7</v>
      </c>
      <c r="X234" s="247">
        <v>8</v>
      </c>
      <c r="Y234" s="247">
        <v>16</v>
      </c>
      <c r="Z234" s="247">
        <v>16</v>
      </c>
      <c r="AA234" s="247">
        <v>7</v>
      </c>
      <c r="AB234" s="247">
        <v>16</v>
      </c>
      <c r="AC234" s="247">
        <v>13</v>
      </c>
      <c r="AD234" s="247">
        <v>13</v>
      </c>
      <c r="AE234" s="276">
        <v>14</v>
      </c>
      <c r="AG234" s="247">
        <f>RANKS_CSV!A231</f>
        <v>7</v>
      </c>
      <c r="AI234" s="264">
        <f t="array" ref="AI234">MEDIAN(E234:J234)</f>
        <v>14.5</v>
      </c>
      <c r="AJ234" s="260">
        <f t="array" ref="AJ234">MEDIAN(L234:S234)</f>
        <v>13</v>
      </c>
      <c r="AK234" s="260">
        <f t="array" ref="AK234">MEDIAN(T234:U234,X234,AA234,AB234)</f>
        <v>9</v>
      </c>
      <c r="AL234" s="260">
        <f t="array" ref="AL234">MEDIAN(V234,Y234,Z234,AC234:AE234)</f>
        <v>15</v>
      </c>
      <c r="AM234" s="260" t="s">
        <v>567</v>
      </c>
      <c r="AN234" s="281" t="s">
        <v>567</v>
      </c>
      <c r="AU234" s="264">
        <v>393.72315157811903</v>
      </c>
      <c r="AV234" s="260">
        <v>238.03979949514701</v>
      </c>
      <c r="AW234" s="260">
        <v>123.21955907372818</v>
      </c>
      <c r="AX234" s="260">
        <v>49.262430313862623</v>
      </c>
      <c r="AY234" s="260">
        <v>16.168413215550306</v>
      </c>
      <c r="AZ234" s="260">
        <v>23.937507778791229</v>
      </c>
      <c r="BA234" s="260">
        <v>72.569714003585418</v>
      </c>
      <c r="BB234" s="276">
        <v>5</v>
      </c>
      <c r="BC234" s="265">
        <v>177.6679706859268</v>
      </c>
      <c r="BD234" s="261">
        <v>182.43678922387988</v>
      </c>
      <c r="BE234" s="261">
        <v>117.89125070842591</v>
      </c>
      <c r="BF234" s="261">
        <v>56.490474708543339</v>
      </c>
      <c r="BG234" s="261">
        <v>18.881173384485393</v>
      </c>
      <c r="BH234" s="261">
        <v>7.9340072667576713</v>
      </c>
      <c r="BI234" s="261">
        <v>10.421199466971414</v>
      </c>
      <c r="BJ234" s="270">
        <v>6</v>
      </c>
      <c r="BK234" s="265">
        <v>173.98164222071182</v>
      </c>
      <c r="BL234" s="261">
        <v>204.5192753271393</v>
      </c>
      <c r="BM234" s="261">
        <v>101.89475159613517</v>
      </c>
      <c r="BN234" s="261">
        <v>51.637266915778305</v>
      </c>
      <c r="BO234" s="261">
        <v>27.456181124215814</v>
      </c>
      <c r="BP234" s="261">
        <v>3.6841991328503259</v>
      </c>
      <c r="BQ234" s="261">
        <v>4.513289296388141</v>
      </c>
      <c r="BR234" s="270">
        <v>6</v>
      </c>
      <c r="BS234" s="264">
        <v>166.04266420879912</v>
      </c>
      <c r="BT234" s="260">
        <v>205.72050092784735</v>
      </c>
      <c r="BU234" s="260">
        <v>91.060918565744814</v>
      </c>
      <c r="BV234" s="260">
        <v>55.104093115544963</v>
      </c>
      <c r="BW234" s="260">
        <v>33.631995861617071</v>
      </c>
      <c r="BX234" s="260">
        <v>4.6753440792144341</v>
      </c>
      <c r="BY234" s="260">
        <v>6.192550385850689</v>
      </c>
      <c r="BZ234" s="276">
        <v>6</v>
      </c>
      <c r="CA234" s="175"/>
      <c r="DH234" s="179">
        <v>7.9536629947506556</v>
      </c>
      <c r="DI234" s="179">
        <v>-1.0099887913385819</v>
      </c>
      <c r="DQ234" s="153">
        <f t="shared" si="52"/>
        <v>13.25</v>
      </c>
      <c r="EH234" s="153" t="str">
        <f t="shared" si="50"/>
        <v/>
      </c>
      <c r="EI234" s="153" t="str">
        <f t="shared" si="51"/>
        <v/>
      </c>
    </row>
    <row r="235" spans="1:139" ht="18" customHeight="1" thickTop="1" thickBot="1">
      <c r="A235" s="235" t="s">
        <v>274</v>
      </c>
      <c r="B235" s="236" t="s">
        <v>35</v>
      </c>
      <c r="C235" s="237">
        <v>44059</v>
      </c>
      <c r="D235" s="238">
        <v>27</v>
      </c>
      <c r="E235" s="253">
        <v>20</v>
      </c>
      <c r="F235" s="247">
        <v>13</v>
      </c>
      <c r="G235" s="247">
        <v>11</v>
      </c>
      <c r="H235" s="247">
        <v>20</v>
      </c>
      <c r="I235" s="247">
        <v>18</v>
      </c>
      <c r="J235" s="247">
        <v>14</v>
      </c>
      <c r="K235" s="247">
        <v>4</v>
      </c>
      <c r="L235" s="247">
        <v>14</v>
      </c>
      <c r="M235" s="247">
        <v>13</v>
      </c>
      <c r="N235" s="247">
        <v>13</v>
      </c>
      <c r="O235" s="247">
        <v>14</v>
      </c>
      <c r="P235" s="247">
        <v>7</v>
      </c>
      <c r="Q235" s="247">
        <v>5</v>
      </c>
      <c r="R235" s="247">
        <v>13</v>
      </c>
      <c r="S235" s="247">
        <v>16</v>
      </c>
      <c r="T235" s="247">
        <v>13</v>
      </c>
      <c r="U235" s="247">
        <v>10</v>
      </c>
      <c r="V235" s="247">
        <v>10</v>
      </c>
      <c r="W235" s="247">
        <v>11</v>
      </c>
      <c r="X235" s="247">
        <v>9</v>
      </c>
      <c r="Y235" s="247">
        <v>11</v>
      </c>
      <c r="Z235" s="247">
        <v>12</v>
      </c>
      <c r="AA235" s="247">
        <v>6</v>
      </c>
      <c r="AB235" s="247">
        <v>11</v>
      </c>
      <c r="AC235" s="247">
        <v>12</v>
      </c>
      <c r="AD235" s="247">
        <v>10</v>
      </c>
      <c r="AE235" s="276">
        <v>10</v>
      </c>
      <c r="AG235" s="247">
        <f>RANKS_CSV!A232</f>
        <v>5</v>
      </c>
      <c r="AI235" s="264">
        <f t="array" ref="AI235">MEDIAN(E235:J235)</f>
        <v>16</v>
      </c>
      <c r="AJ235" s="260">
        <f t="array" ref="AJ235">MEDIAN(L235:S235)</f>
        <v>13</v>
      </c>
      <c r="AK235" s="260">
        <f t="array" ref="AK235">MEDIAN(T235:U235,X235,AA235,AB235)</f>
        <v>10</v>
      </c>
      <c r="AL235" s="260">
        <f t="array" ref="AL235">MEDIAN(V235,Y235,Z235,AC235:AE235)</f>
        <v>10.5</v>
      </c>
      <c r="AM235" s="260" t="s">
        <v>567</v>
      </c>
      <c r="AN235" s="281" t="s">
        <v>567</v>
      </c>
      <c r="AU235" s="264">
        <v>230.69556732421037</v>
      </c>
      <c r="AV235" s="260">
        <v>116.57502708123783</v>
      </c>
      <c r="AW235" s="260">
        <v>43.317598499818509</v>
      </c>
      <c r="AX235" s="260">
        <v>10.923281579952441</v>
      </c>
      <c r="AY235" s="260">
        <v>19.392076321639614</v>
      </c>
      <c r="AZ235" s="260">
        <v>68.723982724880045</v>
      </c>
      <c r="BA235" s="260">
        <v>158.9190007896737</v>
      </c>
      <c r="BB235" s="276">
        <v>4</v>
      </c>
      <c r="BC235" s="265">
        <v>90.215661305329604</v>
      </c>
      <c r="BD235" s="261">
        <v>85.841976987347905</v>
      </c>
      <c r="BE235" s="261">
        <v>43.918102342211675</v>
      </c>
      <c r="BF235" s="261">
        <v>16.83630403080668</v>
      </c>
      <c r="BG235" s="261">
        <v>14.884555767346189</v>
      </c>
      <c r="BH235" s="261">
        <v>35.102508293570978</v>
      </c>
      <c r="BI235" s="261">
        <v>17.104799738348916</v>
      </c>
      <c r="BJ235" s="270">
        <v>5</v>
      </c>
      <c r="BK235" s="265">
        <v>99.921884820473906</v>
      </c>
      <c r="BL235" s="261">
        <v>99.270544400604095</v>
      </c>
      <c r="BM235" s="261">
        <v>31.495177086178831</v>
      </c>
      <c r="BN235" s="261">
        <v>13.267758807479447</v>
      </c>
      <c r="BO235" s="261">
        <v>16.411400412877761</v>
      </c>
      <c r="BP235" s="261">
        <v>36.296515990643684</v>
      </c>
      <c r="BQ235" s="261">
        <v>9.135493222651295</v>
      </c>
      <c r="BR235" s="270">
        <v>7</v>
      </c>
      <c r="BS235" s="264">
        <v>95.477128280105063</v>
      </c>
      <c r="BT235" s="260">
        <v>101.29048050257464</v>
      </c>
      <c r="BU235" s="260">
        <v>24.459749350087151</v>
      </c>
      <c r="BV235" s="260">
        <v>16.100506755183662</v>
      </c>
      <c r="BW235" s="260">
        <v>21.281949165021604</v>
      </c>
      <c r="BX235" s="260">
        <v>39.156951387334935</v>
      </c>
      <c r="BY235" s="260">
        <v>4.7968818069091439</v>
      </c>
      <c r="BZ235" s="276">
        <v>7</v>
      </c>
      <c r="CA235" s="175"/>
      <c r="DH235" s="179">
        <v>3.7860628766404196</v>
      </c>
      <c r="DI235" s="179">
        <v>-3.0876868713910759</v>
      </c>
      <c r="DQ235" s="153">
        <f t="shared" si="52"/>
        <v>12.25</v>
      </c>
      <c r="EH235" s="153">
        <f t="shared" si="50"/>
        <v>11.964915317585302</v>
      </c>
      <c r="EI235" s="153">
        <f t="shared" si="51"/>
        <v>-0.82084416141732286</v>
      </c>
    </row>
    <row r="236" spans="1:139" ht="18" customHeight="1" thickTop="1" thickBot="1">
      <c r="A236" s="235" t="s">
        <v>275</v>
      </c>
      <c r="B236" s="236">
        <v>23</v>
      </c>
      <c r="C236" s="237">
        <v>42906</v>
      </c>
      <c r="D236" s="238">
        <v>30</v>
      </c>
      <c r="E236" s="253">
        <v>20</v>
      </c>
      <c r="F236" s="247">
        <v>11</v>
      </c>
      <c r="G236" s="247">
        <v>10</v>
      </c>
      <c r="H236" s="247">
        <v>20</v>
      </c>
      <c r="I236" s="247">
        <v>20</v>
      </c>
      <c r="J236" s="247">
        <v>7</v>
      </c>
      <c r="K236" s="247">
        <v>6</v>
      </c>
      <c r="L236" s="247">
        <v>15</v>
      </c>
      <c r="M236" s="247">
        <v>9</v>
      </c>
      <c r="N236" s="247">
        <v>15</v>
      </c>
      <c r="O236" s="247">
        <v>18</v>
      </c>
      <c r="P236" s="247">
        <v>15</v>
      </c>
      <c r="Q236" s="247">
        <v>14</v>
      </c>
      <c r="R236" s="247">
        <v>20</v>
      </c>
      <c r="S236" s="247">
        <v>16</v>
      </c>
      <c r="T236" s="247">
        <v>14</v>
      </c>
      <c r="U236" s="247">
        <v>14</v>
      </c>
      <c r="V236" s="247">
        <v>19</v>
      </c>
      <c r="W236" s="247">
        <v>10</v>
      </c>
      <c r="X236" s="247">
        <v>13</v>
      </c>
      <c r="Y236" s="247">
        <v>20</v>
      </c>
      <c r="Z236" s="247">
        <v>19</v>
      </c>
      <c r="AA236" s="247">
        <v>12</v>
      </c>
      <c r="AB236" s="247">
        <v>16</v>
      </c>
      <c r="AC236" s="247">
        <v>18</v>
      </c>
      <c r="AD236" s="247">
        <v>19</v>
      </c>
      <c r="AE236" s="276">
        <v>16</v>
      </c>
      <c r="AG236" s="247">
        <f>RANKS_CSV!A233</f>
        <v>7</v>
      </c>
      <c r="AI236" s="264">
        <f t="array" ref="AI236">MEDIAN(E236:J236)</f>
        <v>15.5</v>
      </c>
      <c r="AJ236" s="260">
        <f t="array" ref="AJ236">MEDIAN(L236:S236)</f>
        <v>15</v>
      </c>
      <c r="AK236" s="260">
        <f t="array" ref="AK236">MEDIAN(T236:U236,X236,AA236,AB236)</f>
        <v>14</v>
      </c>
      <c r="AL236" s="260">
        <f t="array" ref="AL236">MEDIAN(V236,Y236,Z236,AC236:AE236)</f>
        <v>19</v>
      </c>
      <c r="AM236" s="260" t="s">
        <v>567</v>
      </c>
      <c r="AN236" s="281" t="s">
        <v>567</v>
      </c>
      <c r="AU236" s="264">
        <v>557.6089853791234</v>
      </c>
      <c r="AV236" s="260">
        <v>371.46177431194127</v>
      </c>
      <c r="AW236" s="260">
        <v>226.17767490631238</v>
      </c>
      <c r="AX236" s="260">
        <v>121.7566871622367</v>
      </c>
      <c r="AY236" s="260">
        <v>58.198811079714268</v>
      </c>
      <c r="AZ236" s="260">
        <v>35.504046658745082</v>
      </c>
      <c r="BA236" s="260">
        <v>53.672393899329151</v>
      </c>
      <c r="BB236" s="276">
        <v>6</v>
      </c>
      <c r="BC236" s="265">
        <v>300.49190916190815</v>
      </c>
      <c r="BD236" s="261">
        <v>306.79237083553397</v>
      </c>
      <c r="BE236" s="261">
        <v>220.9051164010975</v>
      </c>
      <c r="BF236" s="261">
        <v>132.75035075540919</v>
      </c>
      <c r="BG236" s="261">
        <v>66.153891245805525</v>
      </c>
      <c r="BH236" s="261">
        <v>28.66081451585406</v>
      </c>
      <c r="BI236" s="261">
        <v>47.450414482716241</v>
      </c>
      <c r="BJ236" s="270">
        <v>6</v>
      </c>
      <c r="BK236" s="265">
        <v>292.43496538068467</v>
      </c>
      <c r="BL236" s="261">
        <v>334.83880800219623</v>
      </c>
      <c r="BM236" s="261">
        <v>197.26943105758835</v>
      </c>
      <c r="BN236" s="261">
        <v>125.42586027293775</v>
      </c>
      <c r="BO236" s="261">
        <v>82.002698515481242</v>
      </c>
      <c r="BP236" s="261">
        <v>16.112091617609867</v>
      </c>
      <c r="BQ236" s="261">
        <v>37.587802009044808</v>
      </c>
      <c r="BR236" s="270">
        <v>6</v>
      </c>
      <c r="BS236" s="264">
        <v>281.66714851773446</v>
      </c>
      <c r="BT236" s="260">
        <v>336.67791344737975</v>
      </c>
      <c r="BU236" s="260">
        <v>180.39993806694807</v>
      </c>
      <c r="BV236" s="260">
        <v>130.63790396287871</v>
      </c>
      <c r="BW236" s="260">
        <v>91.205929291294083</v>
      </c>
      <c r="BX236" s="260">
        <v>16.116111328471124</v>
      </c>
      <c r="BY236" s="260">
        <v>41.259890231213667</v>
      </c>
      <c r="BZ236" s="276">
        <v>6</v>
      </c>
      <c r="CA236" s="175"/>
      <c r="DH236" s="179">
        <v>11.964915317585302</v>
      </c>
      <c r="DI236" s="179">
        <v>-0.82084416141732286</v>
      </c>
      <c r="DQ236" s="153">
        <f t="shared" si="52"/>
        <v>18.25</v>
      </c>
      <c r="EH236" s="153" t="str">
        <f t="shared" si="50"/>
        <v/>
      </c>
      <c r="EI236" s="153" t="str">
        <f t="shared" si="51"/>
        <v/>
      </c>
    </row>
    <row r="237" spans="1:139" ht="18" customHeight="1" thickTop="1" thickBot="1">
      <c r="A237" s="235" t="s">
        <v>276</v>
      </c>
      <c r="B237" s="236" t="s">
        <v>35</v>
      </c>
      <c r="C237" s="237">
        <v>42818</v>
      </c>
      <c r="D237" s="238">
        <v>30</v>
      </c>
      <c r="E237" s="253">
        <v>18</v>
      </c>
      <c r="F237" s="247">
        <v>9</v>
      </c>
      <c r="G237" s="247">
        <v>8</v>
      </c>
      <c r="H237" s="247">
        <v>13</v>
      </c>
      <c r="I237" s="247">
        <v>16</v>
      </c>
      <c r="J237" s="247">
        <v>9</v>
      </c>
      <c r="K237" s="247">
        <v>3</v>
      </c>
      <c r="L237" s="247">
        <v>8</v>
      </c>
      <c r="M237" s="247">
        <v>13</v>
      </c>
      <c r="N237" s="247">
        <v>9</v>
      </c>
      <c r="O237" s="247">
        <v>12</v>
      </c>
      <c r="P237" s="247">
        <v>9</v>
      </c>
      <c r="Q237" s="247">
        <v>12</v>
      </c>
      <c r="R237" s="247">
        <v>9</v>
      </c>
      <c r="S237" s="247">
        <v>12</v>
      </c>
      <c r="T237" s="247">
        <v>14</v>
      </c>
      <c r="U237" s="247">
        <v>10</v>
      </c>
      <c r="V237" s="247">
        <v>10</v>
      </c>
      <c r="W237" s="247">
        <v>15</v>
      </c>
      <c r="X237" s="247">
        <v>7</v>
      </c>
      <c r="Y237" s="247">
        <v>13</v>
      </c>
      <c r="Z237" s="247">
        <v>14</v>
      </c>
      <c r="AA237" s="247">
        <v>7</v>
      </c>
      <c r="AB237" s="247">
        <v>15</v>
      </c>
      <c r="AC237" s="247">
        <v>9</v>
      </c>
      <c r="AD237" s="247">
        <v>10</v>
      </c>
      <c r="AE237" s="276">
        <v>10</v>
      </c>
      <c r="AG237" s="247">
        <f>RANKS_CSV!A234</f>
        <v>3</v>
      </c>
      <c r="AI237" s="264">
        <f t="array" ref="AI237">MEDIAN(E237:J237)</f>
        <v>11</v>
      </c>
      <c r="AJ237" s="260">
        <f t="array" ref="AJ237">MEDIAN(L237:S237)</f>
        <v>10.5</v>
      </c>
      <c r="AK237" s="260">
        <f t="array" ref="AK237">MEDIAN(T237:U237,X237,AA237,AB237)</f>
        <v>10</v>
      </c>
      <c r="AL237" s="260">
        <f t="array" ref="AL237">MEDIAN(V237,Y237,Z237,AC237:AE237)</f>
        <v>10</v>
      </c>
      <c r="AM237" s="260" t="s">
        <v>567</v>
      </c>
      <c r="AN237" s="281" t="s">
        <v>567</v>
      </c>
      <c r="AU237" s="264">
        <v>158.72025612975537</v>
      </c>
      <c r="AV237" s="260">
        <v>65.668060530037096</v>
      </c>
      <c r="AW237" s="260">
        <v>13.478976591872035</v>
      </c>
      <c r="AX237" s="260">
        <v>2.1530043152602167</v>
      </c>
      <c r="AY237" s="260">
        <v>31.690143700201645</v>
      </c>
      <c r="AZ237" s="260">
        <v>102.09039474669632</v>
      </c>
      <c r="BA237" s="260">
        <v>213.35375745474425</v>
      </c>
      <c r="BB237" s="276">
        <v>4</v>
      </c>
      <c r="BC237" s="265">
        <v>24.065946020246596</v>
      </c>
      <c r="BD237" s="261">
        <v>26.774772463501208</v>
      </c>
      <c r="BE237" s="261">
        <v>7.1089147525867711</v>
      </c>
      <c r="BF237" s="261">
        <v>1.0490605765389951</v>
      </c>
      <c r="BG237" s="261">
        <v>23.635632243020172</v>
      </c>
      <c r="BH237" s="261">
        <v>68.044710509409995</v>
      </c>
      <c r="BI237" s="261">
        <v>36.744235328362052</v>
      </c>
      <c r="BJ237" s="270">
        <v>4</v>
      </c>
      <c r="BK237" s="265">
        <v>28.218130921856019</v>
      </c>
      <c r="BL237" s="261">
        <v>36.675712452400376</v>
      </c>
      <c r="BM237" s="261">
        <v>7.8753842824462463</v>
      </c>
      <c r="BN237" s="261">
        <v>1.5988293515301546</v>
      </c>
      <c r="BO237" s="261">
        <v>16.812311654321878</v>
      </c>
      <c r="BP237" s="261">
        <v>81.76442884548986</v>
      </c>
      <c r="BQ237" s="261">
        <v>40.118192555756302</v>
      </c>
      <c r="BR237" s="270">
        <v>4</v>
      </c>
      <c r="BS237" s="264">
        <v>26.151404091091528</v>
      </c>
      <c r="BT237" s="260">
        <v>36.304734649173419</v>
      </c>
      <c r="BU237" s="260">
        <v>10.135308583537665</v>
      </c>
      <c r="BV237" s="260">
        <v>1.2079051155224676</v>
      </c>
      <c r="BW237" s="260">
        <v>16.327818061719363</v>
      </c>
      <c r="BX237" s="260">
        <v>84.704344728316599</v>
      </c>
      <c r="BY237" s="260">
        <v>38.209723070470034</v>
      </c>
      <c r="BZ237" s="276">
        <v>4</v>
      </c>
      <c r="CA237" s="175"/>
      <c r="DH237" s="179">
        <v>-0.49463835958005298</v>
      </c>
      <c r="DI237" s="179">
        <v>-1.1179065314960621</v>
      </c>
      <c r="DQ237" s="153">
        <f t="shared" si="52"/>
        <v>11.5</v>
      </c>
      <c r="EH237" s="153" t="str">
        <f t="shared" si="50"/>
        <v/>
      </c>
      <c r="EI237" s="153" t="str">
        <f t="shared" si="51"/>
        <v/>
      </c>
    </row>
    <row r="238" spans="1:139" ht="18" customHeight="1" thickTop="1" thickBot="1">
      <c r="A238" s="235" t="s">
        <v>279</v>
      </c>
      <c r="B238" s="236" t="s">
        <v>33</v>
      </c>
      <c r="C238" s="237">
        <v>44875</v>
      </c>
      <c r="D238" s="238">
        <v>24</v>
      </c>
      <c r="E238" s="253">
        <v>12</v>
      </c>
      <c r="F238" s="247">
        <v>8</v>
      </c>
      <c r="G238" s="247">
        <v>7</v>
      </c>
      <c r="H238" s="247">
        <v>16</v>
      </c>
      <c r="I238" s="247">
        <v>15</v>
      </c>
      <c r="J238" s="247">
        <v>10</v>
      </c>
      <c r="K238" s="247">
        <v>2</v>
      </c>
      <c r="L238" s="247">
        <v>5</v>
      </c>
      <c r="M238" s="247">
        <v>6</v>
      </c>
      <c r="N238" s="247">
        <v>10</v>
      </c>
      <c r="O238" s="247">
        <v>14</v>
      </c>
      <c r="P238" s="247">
        <v>6</v>
      </c>
      <c r="Q238" s="247">
        <v>3</v>
      </c>
      <c r="R238" s="247">
        <v>5</v>
      </c>
      <c r="S238" s="247">
        <v>9</v>
      </c>
      <c r="T238" s="247">
        <v>5</v>
      </c>
      <c r="U238" s="247">
        <v>9</v>
      </c>
      <c r="V238" s="247">
        <v>5</v>
      </c>
      <c r="W238" s="247">
        <v>2</v>
      </c>
      <c r="X238" s="247">
        <v>3</v>
      </c>
      <c r="Y238" s="247">
        <v>8</v>
      </c>
      <c r="Z238" s="247">
        <v>6</v>
      </c>
      <c r="AA238" s="247">
        <v>6</v>
      </c>
      <c r="AB238" s="247">
        <v>5</v>
      </c>
      <c r="AC238" s="247">
        <v>8</v>
      </c>
      <c r="AD238" s="247">
        <v>7</v>
      </c>
      <c r="AE238" s="276">
        <v>8</v>
      </c>
      <c r="AG238" s="247">
        <f>RANKS_CSV!A235</f>
        <v>2</v>
      </c>
      <c r="AI238" s="264">
        <f t="array" ref="AI238">MEDIAN(E238:J238)</f>
        <v>11</v>
      </c>
      <c r="AJ238" s="260">
        <f t="array" ref="AJ238">MEDIAN(L238:S238)</f>
        <v>6</v>
      </c>
      <c r="AK238" s="260">
        <f t="array" ref="AK238">MEDIAN(T238:U238,X238,AA238,AB238)</f>
        <v>5</v>
      </c>
      <c r="AL238" s="260">
        <f t="array" ref="AL238">MEDIAN(V238,Y238,Z238,AC238:AE238)</f>
        <v>7.5</v>
      </c>
      <c r="AM238" s="260" t="s">
        <v>567</v>
      </c>
      <c r="AN238" s="281" t="s">
        <v>567</v>
      </c>
      <c r="AU238" s="264">
        <v>120.73958059005032</v>
      </c>
      <c r="AV238" s="260">
        <v>54.262122940305012</v>
      </c>
      <c r="AW238" s="260">
        <v>28.647776952112942</v>
      </c>
      <c r="AX238" s="260">
        <v>43.896542625474112</v>
      </c>
      <c r="AY238" s="260">
        <v>100.00841996038854</v>
      </c>
      <c r="AZ238" s="260">
        <v>196.98340895685615</v>
      </c>
      <c r="BA238" s="260">
        <v>334.82150961487713</v>
      </c>
      <c r="BB238" s="276">
        <v>3</v>
      </c>
      <c r="BC238" s="265">
        <v>1.3909041366845067</v>
      </c>
      <c r="BD238" s="261">
        <v>10.163063817133651</v>
      </c>
      <c r="BE238" s="261">
        <v>15.929102310207291</v>
      </c>
      <c r="BF238" s="261">
        <v>35.497322961060412</v>
      </c>
      <c r="BG238" s="261">
        <v>87.45220056131771</v>
      </c>
      <c r="BH238" s="261">
        <v>160.31885222378259</v>
      </c>
      <c r="BI238" s="261">
        <v>112.95385143682229</v>
      </c>
      <c r="BJ238" s="270">
        <v>1</v>
      </c>
      <c r="BK238" s="265">
        <v>1.5610307994959276</v>
      </c>
      <c r="BL238" s="261">
        <v>15.403954949089885</v>
      </c>
      <c r="BM238" s="261">
        <v>30.544905740120246</v>
      </c>
      <c r="BN238" s="261">
        <v>40.392432971599618</v>
      </c>
      <c r="BO238" s="261">
        <v>71.266640191807738</v>
      </c>
      <c r="BP238" s="261">
        <v>187.44557870341825</v>
      </c>
      <c r="BQ238" s="261">
        <v>127.60102946083501</v>
      </c>
      <c r="BR238" s="270">
        <v>1</v>
      </c>
      <c r="BS238" s="264">
        <v>2.3452070785621828</v>
      </c>
      <c r="BT238" s="260">
        <v>12.704536351860966</v>
      </c>
      <c r="BU238" s="260">
        <v>42.724211247467856</v>
      </c>
      <c r="BV238" s="260">
        <v>36.646259854604303</v>
      </c>
      <c r="BW238" s="260">
        <v>65.17724702691639</v>
      </c>
      <c r="BX238" s="260">
        <v>190.69839672907921</v>
      </c>
      <c r="BY238" s="260">
        <v>127.41526660743763</v>
      </c>
      <c r="BZ238" s="276">
        <v>1</v>
      </c>
      <c r="CA238" s="175"/>
      <c r="DH238" s="179">
        <v>-5.3630169186351706</v>
      </c>
      <c r="DI238" s="179">
        <v>0.62616317847769087</v>
      </c>
      <c r="DQ238" s="153">
        <f t="shared" si="52"/>
        <v>7.25</v>
      </c>
      <c r="EH238" s="153" t="str">
        <f t="shared" si="50"/>
        <v/>
      </c>
      <c r="EI238" s="153" t="str">
        <f t="shared" si="51"/>
        <v/>
      </c>
    </row>
    <row r="239" spans="1:139" ht="18" customHeight="1" thickTop="1" thickBot="1">
      <c r="A239" s="235" t="s">
        <v>280</v>
      </c>
      <c r="B239" s="236" t="s">
        <v>35</v>
      </c>
      <c r="C239" s="237">
        <v>45321</v>
      </c>
      <c r="D239" s="238">
        <v>23</v>
      </c>
      <c r="E239" s="253">
        <v>8</v>
      </c>
      <c r="F239" s="247">
        <v>9</v>
      </c>
      <c r="G239" s="247">
        <v>9</v>
      </c>
      <c r="H239" s="247">
        <v>9</v>
      </c>
      <c r="I239" s="247">
        <v>13</v>
      </c>
      <c r="J239" s="247">
        <v>13</v>
      </c>
      <c r="K239" s="247">
        <v>2</v>
      </c>
      <c r="L239" s="247">
        <v>7</v>
      </c>
      <c r="M239" s="247">
        <v>12</v>
      </c>
      <c r="N239" s="247">
        <v>5</v>
      </c>
      <c r="O239" s="247">
        <v>6</v>
      </c>
      <c r="P239" s="247">
        <v>6</v>
      </c>
      <c r="Q239" s="247">
        <v>12</v>
      </c>
      <c r="R239" s="247">
        <v>10</v>
      </c>
      <c r="S239" s="247">
        <v>12</v>
      </c>
      <c r="T239" s="247">
        <v>8</v>
      </c>
      <c r="U239" s="247">
        <v>9</v>
      </c>
      <c r="V239" s="247">
        <v>5</v>
      </c>
      <c r="W239" s="247">
        <v>9</v>
      </c>
      <c r="X239" s="247">
        <v>11</v>
      </c>
      <c r="Y239" s="247">
        <v>3</v>
      </c>
      <c r="Z239" s="247">
        <v>7</v>
      </c>
      <c r="AA239" s="247">
        <v>9</v>
      </c>
      <c r="AB239" s="247">
        <v>7</v>
      </c>
      <c r="AC239" s="247">
        <v>6</v>
      </c>
      <c r="AD239" s="247">
        <v>7</v>
      </c>
      <c r="AE239" s="276">
        <v>5</v>
      </c>
      <c r="AG239" s="247">
        <f>RANKS_CSV!A236</f>
        <v>2</v>
      </c>
      <c r="AI239" s="264">
        <f t="array" ref="AI239">MEDIAN(E239:J239)</f>
        <v>9</v>
      </c>
      <c r="AJ239" s="260">
        <f t="array" ref="AJ239">MEDIAN(L239:S239)</f>
        <v>8.5</v>
      </c>
      <c r="AK239" s="260">
        <f t="array" ref="AK239">MEDIAN(T239:U239,X239,AA239,AB239)</f>
        <v>9</v>
      </c>
      <c r="AL239" s="260">
        <f t="array" ref="AL239">MEDIAN(V239,Y239,Z239,AC239:AE239)</f>
        <v>5.5</v>
      </c>
      <c r="AM239" s="260" t="s">
        <v>567</v>
      </c>
      <c r="AN239" s="281" t="s">
        <v>567</v>
      </c>
      <c r="AU239" s="264">
        <v>59.235412564362193</v>
      </c>
      <c r="AV239" s="260">
        <v>14.959863916851086</v>
      </c>
      <c r="AW239" s="260">
        <v>11.547426930893225</v>
      </c>
      <c r="AX239" s="260">
        <v>48.998101606488596</v>
      </c>
      <c r="AY239" s="260">
        <v>127.31188794363725</v>
      </c>
      <c r="AZ239" s="260">
        <v>246.48878594233909</v>
      </c>
      <c r="BA239" s="260">
        <v>406.52879560259424</v>
      </c>
      <c r="BB239" s="276">
        <v>3</v>
      </c>
      <c r="BC239" s="265">
        <v>5.4768062720661757</v>
      </c>
      <c r="BD239" s="261">
        <v>0.2686026593014339</v>
      </c>
      <c r="BE239" s="261">
        <v>9.7407910626995271</v>
      </c>
      <c r="BF239" s="261">
        <v>44.82667572093343</v>
      </c>
      <c r="BG239" s="261">
        <v>110.8110316448121</v>
      </c>
      <c r="BH239" s="261">
        <v>193.80897999290119</v>
      </c>
      <c r="BI239" s="261">
        <v>137.76755573288648</v>
      </c>
      <c r="BJ239" s="270">
        <v>2</v>
      </c>
      <c r="BK239" s="265">
        <v>22.383501530340109</v>
      </c>
      <c r="BL239" s="261">
        <v>0.21980523546640199</v>
      </c>
      <c r="BM239" s="261">
        <v>17.432015595922383</v>
      </c>
      <c r="BN239" s="261">
        <v>47.716256523371534</v>
      </c>
      <c r="BO239" s="261">
        <v>94.569557304934946</v>
      </c>
      <c r="BP239" s="261">
        <v>216.26145857344446</v>
      </c>
      <c r="BQ239" s="261">
        <v>141.69574807862273</v>
      </c>
      <c r="BR239" s="270">
        <v>2</v>
      </c>
      <c r="BS239" s="264">
        <v>24.563112781807863</v>
      </c>
      <c r="BT239" s="260">
        <v>0.13615925589454392</v>
      </c>
      <c r="BU239" s="260">
        <v>25.918545487626464</v>
      </c>
      <c r="BV239" s="260">
        <v>45.884600414190217</v>
      </c>
      <c r="BW239" s="260">
        <v>91.426739179520368</v>
      </c>
      <c r="BX239" s="260">
        <v>221.18675333831322</v>
      </c>
      <c r="BY239" s="260">
        <v>134.04037675890524</v>
      </c>
      <c r="BZ239" s="276">
        <v>2</v>
      </c>
      <c r="CA239" s="175"/>
      <c r="DH239" s="179">
        <v>-5.9059814186351707</v>
      </c>
      <c r="DI239" s="179">
        <v>-2.8306448215223092</v>
      </c>
      <c r="DQ239" s="153">
        <f t="shared" si="52"/>
        <v>6.5</v>
      </c>
      <c r="EH239" s="153" t="str">
        <f t="shared" si="50"/>
        <v/>
      </c>
      <c r="EI239" s="153" t="str">
        <f t="shared" si="51"/>
        <v/>
      </c>
    </row>
    <row r="240" spans="1:139" ht="18" customHeight="1" thickTop="1" thickBot="1">
      <c r="A240" s="235" t="s">
        <v>281</v>
      </c>
      <c r="B240" s="236" t="s">
        <v>33</v>
      </c>
      <c r="C240" s="237">
        <v>45347</v>
      </c>
      <c r="D240" s="238">
        <v>23</v>
      </c>
      <c r="E240" s="253">
        <v>13</v>
      </c>
      <c r="F240" s="247">
        <v>11</v>
      </c>
      <c r="G240" s="247">
        <v>8</v>
      </c>
      <c r="H240" s="247">
        <v>12</v>
      </c>
      <c r="I240" s="247">
        <v>16</v>
      </c>
      <c r="J240" s="247">
        <v>7</v>
      </c>
      <c r="K240" s="247">
        <v>6</v>
      </c>
      <c r="L240" s="247">
        <v>10</v>
      </c>
      <c r="M240" s="247">
        <v>14</v>
      </c>
      <c r="N240" s="247">
        <v>12</v>
      </c>
      <c r="O240" s="247">
        <v>18</v>
      </c>
      <c r="P240" s="247">
        <v>8</v>
      </c>
      <c r="Q240" s="247">
        <v>13</v>
      </c>
      <c r="R240" s="247">
        <v>8</v>
      </c>
      <c r="S240" s="247">
        <v>14</v>
      </c>
      <c r="T240" s="247">
        <v>11</v>
      </c>
      <c r="U240" s="247">
        <v>13</v>
      </c>
      <c r="V240" s="247">
        <v>12</v>
      </c>
      <c r="W240" s="247">
        <v>3</v>
      </c>
      <c r="X240" s="247">
        <v>7</v>
      </c>
      <c r="Y240" s="247">
        <v>10</v>
      </c>
      <c r="Z240" s="247">
        <v>10</v>
      </c>
      <c r="AA240" s="247">
        <v>6</v>
      </c>
      <c r="AB240" s="247">
        <v>9</v>
      </c>
      <c r="AC240" s="247">
        <v>8</v>
      </c>
      <c r="AD240" s="247">
        <v>8</v>
      </c>
      <c r="AE240" s="276">
        <v>14</v>
      </c>
      <c r="AG240" s="247">
        <f>RANKS_CSV!A237</f>
        <v>3</v>
      </c>
      <c r="AI240" s="264">
        <f t="array" ref="AI240">MEDIAN(E240:J240)</f>
        <v>11.5</v>
      </c>
      <c r="AJ240" s="260">
        <f t="array" ref="AJ240">MEDIAN(L240:S240)</f>
        <v>12.5</v>
      </c>
      <c r="AK240" s="260">
        <f t="array" ref="AK240">MEDIAN(T240:U240,X240,AA240,AB240)</f>
        <v>9</v>
      </c>
      <c r="AL240" s="260">
        <f t="array" ref="AL240">MEDIAN(V240,Y240,Z240,AC240:AE240)</f>
        <v>10</v>
      </c>
      <c r="AM240" s="260" t="s">
        <v>567</v>
      </c>
      <c r="AN240" s="281" t="s">
        <v>567</v>
      </c>
      <c r="AU240" s="264">
        <v>205.43896196561681</v>
      </c>
      <c r="AV240" s="260">
        <v>97.227613155749395</v>
      </c>
      <c r="AW240" s="260">
        <v>29.87937600743518</v>
      </c>
      <c r="AX240" s="260">
        <v>3.394250520674206</v>
      </c>
      <c r="AY240" s="260">
        <v>17.772236695466479</v>
      </c>
      <c r="AZ240" s="260">
        <v>73.013334531811992</v>
      </c>
      <c r="BA240" s="260">
        <v>169.11754402971079</v>
      </c>
      <c r="BB240" s="276">
        <v>4</v>
      </c>
      <c r="BC240" s="265">
        <v>35.191337635279794</v>
      </c>
      <c r="BD240" s="261">
        <v>44.130693392198658</v>
      </c>
      <c r="BE240" s="261">
        <v>18.881217791644907</v>
      </c>
      <c r="BF240" s="261">
        <v>1.2003460948360574</v>
      </c>
      <c r="BG240" s="261">
        <v>12.379098022090515</v>
      </c>
      <c r="BH240" s="261">
        <v>47.495913207708526</v>
      </c>
      <c r="BI240" s="261">
        <v>22.945424019259736</v>
      </c>
      <c r="BJ240" s="270">
        <v>4</v>
      </c>
      <c r="BK240" s="265">
        <v>31.408179412937105</v>
      </c>
      <c r="BL240" s="261">
        <v>57.400299570758968</v>
      </c>
      <c r="BM240" s="261">
        <v>21.156523037424737</v>
      </c>
      <c r="BN240" s="261">
        <v>2.1385085525440264</v>
      </c>
      <c r="BO240" s="261">
        <v>6.9456359047148464</v>
      </c>
      <c r="BP240" s="261">
        <v>61.643977195119618</v>
      </c>
      <c r="BQ240" s="261">
        <v>30.133152126528749</v>
      </c>
      <c r="BR240" s="270">
        <v>4</v>
      </c>
      <c r="BS240" s="264">
        <v>28.216987800837295</v>
      </c>
      <c r="BT240" s="260">
        <v>56.037190640651048</v>
      </c>
      <c r="BU240" s="260">
        <v>23.852643022528557</v>
      </c>
      <c r="BV240" s="260">
        <v>1.2615166516290952</v>
      </c>
      <c r="BW240" s="260">
        <v>5.7771694428924061</v>
      </c>
      <c r="BX240" s="260">
        <v>63.68755311593322</v>
      </c>
      <c r="BY240" s="260">
        <v>31.774189003471733</v>
      </c>
      <c r="BZ240" s="276">
        <v>4</v>
      </c>
      <c r="CA240" s="175"/>
      <c r="DH240" s="179">
        <v>0.48952096325459304</v>
      </c>
      <c r="DI240" s="179">
        <v>0.38706109842519693</v>
      </c>
      <c r="DQ240" s="153">
        <f t="shared" si="52"/>
        <v>9.5</v>
      </c>
      <c r="EH240" s="153" t="str">
        <f t="shared" si="50"/>
        <v/>
      </c>
      <c r="EI240" s="153" t="str">
        <f t="shared" si="51"/>
        <v/>
      </c>
    </row>
    <row r="241" spans="1:139" ht="18" customHeight="1" thickTop="1" thickBot="1">
      <c r="A241" s="235" t="s">
        <v>282</v>
      </c>
      <c r="B241" s="236" t="s">
        <v>29</v>
      </c>
      <c r="C241" s="237">
        <v>45364</v>
      </c>
      <c r="D241" s="238">
        <v>23</v>
      </c>
      <c r="E241" s="253">
        <v>8</v>
      </c>
      <c r="F241" s="247">
        <v>6</v>
      </c>
      <c r="G241" s="247">
        <v>18</v>
      </c>
      <c r="H241" s="247">
        <v>9</v>
      </c>
      <c r="I241" s="247">
        <v>13</v>
      </c>
      <c r="J241" s="247">
        <v>18</v>
      </c>
      <c r="K241" s="247">
        <v>2</v>
      </c>
      <c r="L241" s="247">
        <v>3</v>
      </c>
      <c r="M241" s="247">
        <v>17</v>
      </c>
      <c r="N241" s="247">
        <v>5</v>
      </c>
      <c r="O241" s="247">
        <v>12</v>
      </c>
      <c r="P241" s="247">
        <v>10</v>
      </c>
      <c r="Q241" s="247">
        <v>14</v>
      </c>
      <c r="R241" s="247">
        <v>13</v>
      </c>
      <c r="S241" s="247">
        <v>14</v>
      </c>
      <c r="T241" s="247">
        <v>12</v>
      </c>
      <c r="U241" s="247">
        <v>10</v>
      </c>
      <c r="V241" s="247">
        <v>6</v>
      </c>
      <c r="W241" s="247">
        <v>5</v>
      </c>
      <c r="X241" s="247">
        <v>14</v>
      </c>
      <c r="Y241" s="247">
        <v>3</v>
      </c>
      <c r="Z241" s="247">
        <v>7</v>
      </c>
      <c r="AA241" s="247">
        <v>11</v>
      </c>
      <c r="AB241" s="247">
        <v>8</v>
      </c>
      <c r="AC241" s="247">
        <v>4</v>
      </c>
      <c r="AD241" s="247">
        <v>10</v>
      </c>
      <c r="AE241" s="276">
        <v>8</v>
      </c>
      <c r="AG241" s="247">
        <f>RANKS_CSV!A238</f>
        <v>4</v>
      </c>
      <c r="AI241" s="264">
        <f t="array" ref="AI241">MEDIAN(E241:J241)</f>
        <v>11</v>
      </c>
      <c r="AJ241" s="260">
        <f t="array" ref="AJ241">MEDIAN(L241:S241)</f>
        <v>12.5</v>
      </c>
      <c r="AK241" s="260">
        <f t="array" ref="AK241">MEDIAN(T241:U241,X241,AA241,AB241)</f>
        <v>11</v>
      </c>
      <c r="AL241" s="260">
        <f t="array" ref="AL241">MEDIAN(V241,Y241,Z241,AC241:AE241)</f>
        <v>6.5</v>
      </c>
      <c r="AM241" s="260" t="s">
        <v>567</v>
      </c>
      <c r="AN241" s="281" t="s">
        <v>567</v>
      </c>
      <c r="AU241" s="264">
        <v>76.694066284067219</v>
      </c>
      <c r="AV241" s="260">
        <v>17.958571507341436</v>
      </c>
      <c r="AW241" s="260">
        <v>8.6188392168886963E-2</v>
      </c>
      <c r="AX241" s="260">
        <v>23.076916938549584</v>
      </c>
      <c r="AY241" s="260">
        <v>86.930757146483515</v>
      </c>
      <c r="AZ241" s="260">
        <v>191.64770901597072</v>
      </c>
      <c r="BA241" s="260">
        <v>337.22777254701111</v>
      </c>
      <c r="BB241" s="276">
        <v>3</v>
      </c>
      <c r="BC241" s="265">
        <v>19.768743018457357</v>
      </c>
      <c r="BD241" s="261">
        <v>9.3996076153258361</v>
      </c>
      <c r="BE241" s="261">
        <v>3.3190829593339153</v>
      </c>
      <c r="BF241" s="261">
        <v>23.884053279057298</v>
      </c>
      <c r="BG241" s="261">
        <v>72.861432750410742</v>
      </c>
      <c r="BH241" s="261">
        <v>139.04128671545703</v>
      </c>
      <c r="BI241" s="261">
        <v>92.204743714751473</v>
      </c>
      <c r="BJ241" s="270">
        <v>3</v>
      </c>
      <c r="BK241" s="265">
        <v>40.803348916320694</v>
      </c>
      <c r="BL241" s="261">
        <v>11.749952397233391</v>
      </c>
      <c r="BM241" s="261">
        <v>1.6666833838337087</v>
      </c>
      <c r="BN241" s="261">
        <v>23.858331190502977</v>
      </c>
      <c r="BO241" s="261">
        <v>62.473274030004639</v>
      </c>
      <c r="BP241" s="261">
        <v>152.64691137944041</v>
      </c>
      <c r="BQ241" s="261">
        <v>88.030513780213738</v>
      </c>
      <c r="BR241" s="270">
        <v>3</v>
      </c>
      <c r="BS241" s="264">
        <v>41.335300570569238</v>
      </c>
      <c r="BT241" s="260">
        <v>13.379107137369102</v>
      </c>
      <c r="BU241" s="260">
        <v>3.5848139254000548</v>
      </c>
      <c r="BV241" s="260">
        <v>24.313493288640363</v>
      </c>
      <c r="BW241" s="260">
        <v>63.125962201909083</v>
      </c>
      <c r="BX241" s="260">
        <v>157.53987872765805</v>
      </c>
      <c r="BY241" s="260">
        <v>78.566945009591493</v>
      </c>
      <c r="BZ241" s="276">
        <v>3</v>
      </c>
      <c r="CA241" s="175"/>
      <c r="DH241" s="179">
        <v>-2.9124808320209974</v>
      </c>
      <c r="DI241" s="179">
        <v>-4.2599633517060367</v>
      </c>
      <c r="DQ241" s="153">
        <f t="shared" si="52"/>
        <v>7.75</v>
      </c>
      <c r="EH241" s="153" t="str">
        <f t="shared" si="50"/>
        <v/>
      </c>
      <c r="EI241" s="153" t="str">
        <f t="shared" si="51"/>
        <v/>
      </c>
    </row>
    <row r="242" spans="1:139" ht="18" customHeight="1" thickTop="1" thickBot="1">
      <c r="A242" s="235" t="s">
        <v>283</v>
      </c>
      <c r="B242" s="236" t="s">
        <v>33</v>
      </c>
      <c r="C242" s="237">
        <v>45384</v>
      </c>
      <c r="D242" s="238">
        <v>23</v>
      </c>
      <c r="E242" s="253">
        <v>17</v>
      </c>
      <c r="F242" s="247">
        <v>8</v>
      </c>
      <c r="G242" s="247">
        <v>8</v>
      </c>
      <c r="H242" s="247">
        <v>14</v>
      </c>
      <c r="I242" s="247">
        <v>12</v>
      </c>
      <c r="J242" s="247">
        <v>9</v>
      </c>
      <c r="K242" s="247">
        <v>2</v>
      </c>
      <c r="L242" s="247">
        <v>8</v>
      </c>
      <c r="M242" s="247">
        <v>11</v>
      </c>
      <c r="N242" s="247">
        <v>10</v>
      </c>
      <c r="O242" s="247">
        <v>8</v>
      </c>
      <c r="P242" s="247">
        <v>9</v>
      </c>
      <c r="Q242" s="247">
        <v>8</v>
      </c>
      <c r="R242" s="247">
        <v>12</v>
      </c>
      <c r="S242" s="247">
        <v>16</v>
      </c>
      <c r="T242" s="247">
        <v>8</v>
      </c>
      <c r="U242" s="247">
        <v>8</v>
      </c>
      <c r="V242" s="247">
        <v>10</v>
      </c>
      <c r="W242" s="247">
        <v>3</v>
      </c>
      <c r="X242" s="247">
        <v>3</v>
      </c>
      <c r="Y242" s="247">
        <v>12</v>
      </c>
      <c r="Z242" s="247">
        <v>7</v>
      </c>
      <c r="AA242" s="247">
        <v>5</v>
      </c>
      <c r="AB242" s="247">
        <v>7</v>
      </c>
      <c r="AC242" s="247">
        <v>8</v>
      </c>
      <c r="AD242" s="247">
        <v>8</v>
      </c>
      <c r="AE242" s="276">
        <v>9</v>
      </c>
      <c r="AG242" s="247">
        <f>RANKS_CSV!A239</f>
        <v>2</v>
      </c>
      <c r="AI242" s="264">
        <f t="array" ref="AI242">MEDIAN(E242:J242)</f>
        <v>10.5</v>
      </c>
      <c r="AJ242" s="260">
        <f t="array" ref="AJ242">MEDIAN(L242:S242)</f>
        <v>9.5</v>
      </c>
      <c r="AK242" s="260">
        <f t="array" ref="AK242">MEDIAN(T242:U242,X242,AA242,AB242)</f>
        <v>7</v>
      </c>
      <c r="AL242" s="260">
        <f t="array" ref="AL242">MEDIAN(V242,Y242,Z242,AC242:AE242)</f>
        <v>8.5</v>
      </c>
      <c r="AM242" s="260" t="s">
        <v>567</v>
      </c>
      <c r="AN242" s="281" t="s">
        <v>567</v>
      </c>
      <c r="AU242" s="264">
        <v>145.4636491753933</v>
      </c>
      <c r="AV242" s="260">
        <v>57.96451246521945</v>
      </c>
      <c r="AW242" s="260">
        <v>11.32848741659882</v>
      </c>
      <c r="AX242" s="260">
        <v>5.5555740295314333</v>
      </c>
      <c r="AY242" s="260">
        <v>40.645772304017292</v>
      </c>
      <c r="AZ242" s="260">
        <v>116.59908224005639</v>
      </c>
      <c r="BA242" s="260">
        <v>233.41550383764877</v>
      </c>
      <c r="BB242" s="276">
        <v>4</v>
      </c>
      <c r="BC242" s="265">
        <v>16.150156486713527</v>
      </c>
      <c r="BD242" s="261">
        <v>19.353160803488425</v>
      </c>
      <c r="BE242" s="261">
        <v>4.2898051072106957</v>
      </c>
      <c r="BF242" s="261">
        <v>3.3460642351711707</v>
      </c>
      <c r="BG242" s="261">
        <v>31.64313071251155</v>
      </c>
      <c r="BH242" s="261">
        <v>81.445096519992731</v>
      </c>
      <c r="BI242" s="261">
        <v>46.980300146982508</v>
      </c>
      <c r="BJ242" s="270">
        <v>4</v>
      </c>
      <c r="BK242" s="265">
        <v>20.28434927518941</v>
      </c>
      <c r="BL242" s="261">
        <v>28.223674130612448</v>
      </c>
      <c r="BM242" s="261">
        <v>7.1997715255540227</v>
      </c>
      <c r="BN242" s="261">
        <v>4.5751534733868731</v>
      </c>
      <c r="BO242" s="261">
        <v>23.178583144917404</v>
      </c>
      <c r="BP242" s="261">
        <v>97.322188210030674</v>
      </c>
      <c r="BQ242" s="261">
        <v>51.892815476368042</v>
      </c>
      <c r="BR242" s="270">
        <v>4</v>
      </c>
      <c r="BS242" s="264">
        <v>18.773324574501533</v>
      </c>
      <c r="BT242" s="260">
        <v>27.551216876428782</v>
      </c>
      <c r="BU242" s="260">
        <v>11.04634809923845</v>
      </c>
      <c r="BV242" s="260">
        <v>3.6745418742449854</v>
      </c>
      <c r="BW242" s="260">
        <v>21.832454409372684</v>
      </c>
      <c r="BX242" s="260">
        <v>100.38474389885269</v>
      </c>
      <c r="BY242" s="260">
        <v>49.982834371838251</v>
      </c>
      <c r="BZ242" s="276">
        <v>4</v>
      </c>
      <c r="CA242" s="175"/>
      <c r="DH242" s="179">
        <v>-1.3689305682414703</v>
      </c>
      <c r="DI242" s="179">
        <v>-0.95285351181102285</v>
      </c>
      <c r="DQ242" s="153">
        <f t="shared" si="52"/>
        <v>9.5</v>
      </c>
      <c r="EH242" s="153" t="str">
        <f t="shared" si="50"/>
        <v/>
      </c>
      <c r="EI242" s="153" t="str">
        <f t="shared" si="51"/>
        <v/>
      </c>
    </row>
    <row r="243" spans="1:139" ht="18" customHeight="1" thickTop="1" thickBot="1">
      <c r="A243" s="235" t="s">
        <v>284</v>
      </c>
      <c r="B243" s="236" t="s">
        <v>29</v>
      </c>
      <c r="C243" s="237">
        <v>45428</v>
      </c>
      <c r="D243" s="238">
        <v>23</v>
      </c>
      <c r="E243" s="253">
        <v>15</v>
      </c>
      <c r="F243" s="247">
        <v>11</v>
      </c>
      <c r="G243" s="247">
        <v>11</v>
      </c>
      <c r="H243" s="247">
        <v>15</v>
      </c>
      <c r="I243" s="247">
        <v>14</v>
      </c>
      <c r="J243" s="247">
        <v>4</v>
      </c>
      <c r="K243" s="247">
        <v>4</v>
      </c>
      <c r="L243" s="247">
        <v>8</v>
      </c>
      <c r="M243" s="247">
        <v>15</v>
      </c>
      <c r="N243" s="247">
        <v>8</v>
      </c>
      <c r="O243" s="247">
        <v>17</v>
      </c>
      <c r="P243" s="247">
        <v>8</v>
      </c>
      <c r="Q243" s="247">
        <v>11</v>
      </c>
      <c r="R243" s="247">
        <v>12</v>
      </c>
      <c r="S243" s="247">
        <v>18</v>
      </c>
      <c r="T243" s="247">
        <v>7</v>
      </c>
      <c r="U243" s="247">
        <v>5</v>
      </c>
      <c r="V243" s="247">
        <v>9</v>
      </c>
      <c r="W243" s="247">
        <v>3</v>
      </c>
      <c r="X243" s="247">
        <v>7</v>
      </c>
      <c r="Y243" s="247">
        <v>5</v>
      </c>
      <c r="Z243" s="247">
        <v>6</v>
      </c>
      <c r="AA243" s="247">
        <v>8</v>
      </c>
      <c r="AB243" s="247">
        <v>7</v>
      </c>
      <c r="AC243" s="247">
        <v>6</v>
      </c>
      <c r="AD243" s="247">
        <v>10</v>
      </c>
      <c r="AE243" s="276">
        <v>5</v>
      </c>
      <c r="AG243" s="247">
        <f>RANKS_CSV!A240</f>
        <v>2</v>
      </c>
      <c r="AI243" s="264">
        <f t="array" ref="AI243">MEDIAN(E243:J243)</f>
        <v>12.5</v>
      </c>
      <c r="AJ243" s="260">
        <f t="array" ref="AJ243">MEDIAN(L243:S243)</f>
        <v>11.5</v>
      </c>
      <c r="AK243" s="260">
        <f t="array" ref="AK243">MEDIAN(T243:U243,X243,AA243,AB243)</f>
        <v>7</v>
      </c>
      <c r="AL243" s="260">
        <f t="array" ref="AL243">MEDIAN(V243,Y243,Z243,AC243:AE243)</f>
        <v>6</v>
      </c>
      <c r="AM243" s="260" t="s">
        <v>567</v>
      </c>
      <c r="AN243" s="281" t="s">
        <v>567</v>
      </c>
      <c r="AU243" s="264">
        <v>122.02384193255557</v>
      </c>
      <c r="AV243" s="260">
        <v>44.619709577147752</v>
      </c>
      <c r="AW243" s="260">
        <v>8.078688883293168</v>
      </c>
      <c r="AX243" s="260">
        <v>12.400779850991825</v>
      </c>
      <c r="AY243" s="260">
        <v>57.585982480243736</v>
      </c>
      <c r="AZ243" s="260">
        <v>143.63429677104889</v>
      </c>
      <c r="BA243" s="260">
        <v>270.54572272340727</v>
      </c>
      <c r="BB243" s="276">
        <v>3</v>
      </c>
      <c r="BC243" s="265">
        <v>8.2390699054194236</v>
      </c>
      <c r="BD243" s="261">
        <v>10.241340296262074</v>
      </c>
      <c r="BE243" s="261">
        <v>1.6117177894123789</v>
      </c>
      <c r="BF243" s="261">
        <v>9.3191279527715114</v>
      </c>
      <c r="BG243" s="261">
        <v>46.839474695365432</v>
      </c>
      <c r="BH243" s="261">
        <v>104.94156574850932</v>
      </c>
      <c r="BI243" s="261">
        <v>65.247220925795716</v>
      </c>
      <c r="BJ243" s="270">
        <v>3</v>
      </c>
      <c r="BK243" s="265">
        <v>14.551793598651834</v>
      </c>
      <c r="BL243" s="261">
        <v>17.084717004203323</v>
      </c>
      <c r="BM243" s="261">
        <v>6.3799990618259148</v>
      </c>
      <c r="BN243" s="261">
        <v>11.162023716139736</v>
      </c>
      <c r="BO243" s="261">
        <v>36.247199252617001</v>
      </c>
      <c r="BP243" s="261">
        <v>122.9909417105978</v>
      </c>
      <c r="BQ243" s="261">
        <v>70.737332153763973</v>
      </c>
      <c r="BR243" s="270">
        <v>3</v>
      </c>
      <c r="BS243" s="264">
        <v>13.942280665194083</v>
      </c>
      <c r="BT243" s="260">
        <v>16.366882812938055</v>
      </c>
      <c r="BU243" s="260">
        <v>11.790638032055426</v>
      </c>
      <c r="BV243" s="260">
        <v>9.8547888407763722</v>
      </c>
      <c r="BW243" s="260">
        <v>34.175522853856869</v>
      </c>
      <c r="BX243" s="260">
        <v>126.43196338844706</v>
      </c>
      <c r="BY243" s="260">
        <v>67.842735382333359</v>
      </c>
      <c r="BZ243" s="276">
        <v>4</v>
      </c>
      <c r="CA243" s="175"/>
      <c r="DH243" s="179">
        <v>-2.5698960682414702</v>
      </c>
      <c r="DI243" s="179">
        <v>-1.1943740118110229</v>
      </c>
      <c r="DQ243" s="153">
        <f t="shared" si="52"/>
        <v>9.5</v>
      </c>
      <c r="EH243" s="153" t="str">
        <f t="shared" si="50"/>
        <v/>
      </c>
      <c r="EI243" s="153" t="str">
        <f t="shared" si="51"/>
        <v/>
      </c>
    </row>
    <row r="244" spans="1:139" ht="18" customHeight="1" thickTop="1" thickBot="1">
      <c r="A244" s="235" t="s">
        <v>285</v>
      </c>
      <c r="B244" s="236" t="s">
        <v>33</v>
      </c>
      <c r="C244" s="237">
        <v>45488</v>
      </c>
      <c r="D244" s="238">
        <v>23</v>
      </c>
      <c r="E244" s="253">
        <v>13</v>
      </c>
      <c r="F244" s="247">
        <v>3</v>
      </c>
      <c r="G244" s="247">
        <v>7</v>
      </c>
      <c r="H244" s="247">
        <v>15</v>
      </c>
      <c r="I244" s="247">
        <v>12</v>
      </c>
      <c r="J244" s="247">
        <v>3</v>
      </c>
      <c r="K244" s="247">
        <v>1</v>
      </c>
      <c r="L244" s="247">
        <v>6</v>
      </c>
      <c r="M244" s="247">
        <v>6</v>
      </c>
      <c r="N244" s="247">
        <v>11</v>
      </c>
      <c r="O244" s="247">
        <v>11</v>
      </c>
      <c r="P244" s="247">
        <v>10</v>
      </c>
      <c r="Q244" s="247">
        <v>9</v>
      </c>
      <c r="R244" s="247">
        <v>6</v>
      </c>
      <c r="S244" s="247">
        <v>10</v>
      </c>
      <c r="T244" s="247">
        <v>6</v>
      </c>
      <c r="U244" s="247">
        <v>9</v>
      </c>
      <c r="V244" s="247">
        <v>8</v>
      </c>
      <c r="W244" s="247">
        <v>2</v>
      </c>
      <c r="X244" s="247">
        <v>1</v>
      </c>
      <c r="Y244" s="247">
        <v>6</v>
      </c>
      <c r="Z244" s="247">
        <v>5</v>
      </c>
      <c r="AA244" s="247">
        <v>5</v>
      </c>
      <c r="AB244" s="247">
        <v>6</v>
      </c>
      <c r="AC244" s="247">
        <v>6</v>
      </c>
      <c r="AD244" s="247">
        <v>4</v>
      </c>
      <c r="AE244" s="276">
        <v>8</v>
      </c>
      <c r="AG244" s="247">
        <f>RANKS_CSV!A241</f>
        <v>2</v>
      </c>
      <c r="AI244" s="264">
        <f t="array" ref="AI244">MEDIAN(E244:J244)</f>
        <v>9.5</v>
      </c>
      <c r="AJ244" s="260">
        <f t="array" ref="AJ244">MEDIAN(L244:S244)</f>
        <v>9.5</v>
      </c>
      <c r="AK244" s="260">
        <f t="array" ref="AK244">MEDIAN(T244:U244,X244,AA244,AB244)</f>
        <v>6</v>
      </c>
      <c r="AL244" s="260">
        <f t="array" ref="AL244">MEDIAN(V244,Y244,Z244,AC244:AE244)</f>
        <v>6</v>
      </c>
      <c r="AM244" s="260" t="s">
        <v>567</v>
      </c>
      <c r="AN244" s="281" t="s">
        <v>567</v>
      </c>
      <c r="AU244" s="264">
        <v>136.48014103532196</v>
      </c>
      <c r="AV244" s="260">
        <v>66.763714278396421</v>
      </c>
      <c r="AW244" s="260">
        <v>37.910399183024126</v>
      </c>
      <c r="AX244" s="260">
        <v>49.920195749205057</v>
      </c>
      <c r="AY244" s="260">
        <v>102.79310397693924</v>
      </c>
      <c r="AZ244" s="260">
        <v>196.52912386622668</v>
      </c>
      <c r="BA244" s="260">
        <v>331.12825541706729</v>
      </c>
      <c r="BB244" s="276">
        <v>3</v>
      </c>
      <c r="BC244" s="265">
        <v>4.06071316669677</v>
      </c>
      <c r="BD244" s="261">
        <v>16.135599830699658</v>
      </c>
      <c r="BE244" s="261">
        <v>22.524317471031701</v>
      </c>
      <c r="BF244" s="261">
        <v>40.219574210345051</v>
      </c>
      <c r="BG244" s="261">
        <v>90.824537602511214</v>
      </c>
      <c r="BH244" s="261">
        <v>163.11804257885336</v>
      </c>
      <c r="BI244" s="261">
        <v>116.70413854725501</v>
      </c>
      <c r="BJ244" s="270">
        <v>1</v>
      </c>
      <c r="BK244" s="265">
        <v>0.45854203403106386</v>
      </c>
      <c r="BL244" s="261">
        <v>22.240802929455036</v>
      </c>
      <c r="BM244" s="261">
        <v>39.376960149429131</v>
      </c>
      <c r="BN244" s="261">
        <v>45.781047642707023</v>
      </c>
      <c r="BO244" s="261">
        <v>74.132089363459215</v>
      </c>
      <c r="BP244" s="261">
        <v>191.97955826613327</v>
      </c>
      <c r="BQ244" s="261">
        <v>134.25062410418354</v>
      </c>
      <c r="BR244" s="270">
        <v>1</v>
      </c>
      <c r="BS244" s="264">
        <v>1.1045600260203503</v>
      </c>
      <c r="BT244" s="260">
        <v>18.857276233360086</v>
      </c>
      <c r="BU244" s="260">
        <v>52.889531028199912</v>
      </c>
      <c r="BV244" s="260">
        <v>41.442684871197095</v>
      </c>
      <c r="BW244" s="260">
        <v>67.106843098333158</v>
      </c>
      <c r="BX244" s="260">
        <v>194.89479880128451</v>
      </c>
      <c r="BY244" s="260">
        <v>135.74543527014728</v>
      </c>
      <c r="BZ244" s="276">
        <v>1</v>
      </c>
      <c r="CA244" s="175"/>
      <c r="DH244" s="179">
        <v>-5.5175473044619423</v>
      </c>
      <c r="DI244" s="179">
        <v>1.4563673280839893</v>
      </c>
      <c r="DQ244" s="153">
        <f t="shared" si="52"/>
        <v>8</v>
      </c>
      <c r="EH244" s="153" t="str">
        <f t="shared" si="50"/>
        <v/>
      </c>
      <c r="EI244" s="153" t="str">
        <f t="shared" si="51"/>
        <v/>
      </c>
    </row>
    <row r="245" spans="1:139" ht="18" customHeight="1" thickTop="1" thickBot="1">
      <c r="A245" s="235" t="s">
        <v>286</v>
      </c>
      <c r="B245" s="236" t="s">
        <v>33</v>
      </c>
      <c r="C245" s="237">
        <v>42408</v>
      </c>
      <c r="D245" s="238">
        <v>31</v>
      </c>
      <c r="E245" s="253">
        <v>13</v>
      </c>
      <c r="F245" s="247">
        <v>8</v>
      </c>
      <c r="G245" s="247">
        <v>14</v>
      </c>
      <c r="H245" s="247">
        <v>10</v>
      </c>
      <c r="I245" s="247">
        <v>17</v>
      </c>
      <c r="J245" s="247">
        <v>18</v>
      </c>
      <c r="K245" s="247">
        <v>3</v>
      </c>
      <c r="L245" s="247">
        <v>13</v>
      </c>
      <c r="M245" s="247">
        <v>16</v>
      </c>
      <c r="N245" s="247">
        <v>15</v>
      </c>
      <c r="O245" s="247">
        <v>19</v>
      </c>
      <c r="P245" s="247">
        <v>8</v>
      </c>
      <c r="Q245" s="247">
        <v>13</v>
      </c>
      <c r="R245" s="247">
        <v>11</v>
      </c>
      <c r="S245" s="247">
        <v>13</v>
      </c>
      <c r="T245" s="247">
        <v>13</v>
      </c>
      <c r="U245" s="247">
        <v>19</v>
      </c>
      <c r="V245" s="247">
        <v>14</v>
      </c>
      <c r="W245" s="247">
        <v>8</v>
      </c>
      <c r="X245" s="247">
        <v>16</v>
      </c>
      <c r="Y245" s="247">
        <v>14</v>
      </c>
      <c r="Z245" s="247">
        <v>12</v>
      </c>
      <c r="AA245" s="247">
        <v>9</v>
      </c>
      <c r="AB245" s="247">
        <v>12</v>
      </c>
      <c r="AC245" s="247">
        <v>14</v>
      </c>
      <c r="AD245" s="247">
        <v>10</v>
      </c>
      <c r="AE245" s="276">
        <v>18</v>
      </c>
      <c r="AG245" s="247">
        <f>RANKS_CSV!A242</f>
        <v>5</v>
      </c>
      <c r="AI245" s="264">
        <f t="array" ref="AI245">MEDIAN(E245:J245)</f>
        <v>13.5</v>
      </c>
      <c r="AJ245" s="260">
        <f t="array" ref="AJ245">MEDIAN(L245:S245)</f>
        <v>13</v>
      </c>
      <c r="AK245" s="260">
        <f t="array" ref="AK245">MEDIAN(T245:U245,X245,AA245,AB245)</f>
        <v>13</v>
      </c>
      <c r="AL245" s="260">
        <f t="array" ref="AL245">MEDIAN(V245,Y245,Z245,AC245:AE245)</f>
        <v>14</v>
      </c>
      <c r="AM245" s="260" t="s">
        <v>567</v>
      </c>
      <c r="AN245" s="281" t="s">
        <v>567</v>
      </c>
      <c r="AU245" s="264">
        <v>330.06366467945043</v>
      </c>
      <c r="AV245" s="260">
        <v>188.84562428244425</v>
      </c>
      <c r="AW245" s="260">
        <v>88.490695546991446</v>
      </c>
      <c r="AX245" s="260">
        <v>28.998878473091825</v>
      </c>
      <c r="AY245" s="260">
        <v>10.370173060745463</v>
      </c>
      <c r="AZ245" s="260">
        <v>32.604579309952342</v>
      </c>
      <c r="BA245" s="260">
        <v>95.702097220712474</v>
      </c>
      <c r="BB245" s="276">
        <v>5</v>
      </c>
      <c r="BC245" s="265">
        <v>137.71521465200533</v>
      </c>
      <c r="BD245" s="261">
        <v>140.23853642158818</v>
      </c>
      <c r="BE245" s="261">
        <v>84.428546243208871</v>
      </c>
      <c r="BF245" s="261">
        <v>35.261726687907291</v>
      </c>
      <c r="BG245" s="261">
        <v>10.579053773242817</v>
      </c>
      <c r="BH245" s="261">
        <v>11.149240564784551</v>
      </c>
      <c r="BI245" s="261">
        <v>6.2736928738001252</v>
      </c>
      <c r="BJ245" s="270">
        <v>7</v>
      </c>
      <c r="BK245" s="265">
        <v>137.70352718030927</v>
      </c>
      <c r="BL245" s="261">
        <v>159.37781369336221</v>
      </c>
      <c r="BM245" s="261">
        <v>70.585101320287578</v>
      </c>
      <c r="BN245" s="261">
        <v>31.132718368697912</v>
      </c>
      <c r="BO245" s="261">
        <v>16.31924217344757</v>
      </c>
      <c r="BP245" s="261">
        <v>9.5745876930570173</v>
      </c>
      <c r="BQ245" s="261">
        <v>0.63841001250886209</v>
      </c>
      <c r="BR245" s="270">
        <v>7</v>
      </c>
      <c r="BS245" s="264">
        <v>131.02915557308157</v>
      </c>
      <c r="BT245" s="260">
        <v>160.63972973639301</v>
      </c>
      <c r="BU245" s="260">
        <v>61.662251176852408</v>
      </c>
      <c r="BV245" s="260">
        <v>34.146914691871231</v>
      </c>
      <c r="BW245" s="260">
        <v>21.665681989521037</v>
      </c>
      <c r="BX245" s="260">
        <v>11.146934868209277</v>
      </c>
      <c r="BY245" s="260">
        <v>0.66125293656873907</v>
      </c>
      <c r="BZ245" s="276">
        <v>7</v>
      </c>
      <c r="CA245" s="175"/>
      <c r="DH245" s="179">
        <v>6.3299154002624674</v>
      </c>
      <c r="DI245" s="179">
        <v>-1.491504122047244</v>
      </c>
      <c r="DQ245" s="153">
        <f t="shared" si="52"/>
        <v>10</v>
      </c>
      <c r="EH245" s="153">
        <f t="shared" si="50"/>
        <v>8.3846887230971117</v>
      </c>
      <c r="EI245" s="153">
        <f t="shared" si="51"/>
        <v>1.9577240078740166</v>
      </c>
    </row>
    <row r="246" spans="1:139" ht="18" customHeight="1" thickTop="1" thickBot="1">
      <c r="A246" s="235" t="s">
        <v>287</v>
      </c>
      <c r="B246" s="236" t="s">
        <v>33</v>
      </c>
      <c r="C246" s="237">
        <v>43109</v>
      </c>
      <c r="D246" s="238">
        <v>29</v>
      </c>
      <c r="E246" s="253">
        <v>16</v>
      </c>
      <c r="F246" s="247">
        <v>9</v>
      </c>
      <c r="G246" s="247">
        <v>10</v>
      </c>
      <c r="H246" s="247">
        <v>17</v>
      </c>
      <c r="I246" s="247">
        <v>18</v>
      </c>
      <c r="J246" s="247">
        <v>11</v>
      </c>
      <c r="K246" s="247">
        <v>1</v>
      </c>
      <c r="L246" s="247">
        <v>15</v>
      </c>
      <c r="M246" s="247">
        <v>17</v>
      </c>
      <c r="N246" s="247">
        <v>14</v>
      </c>
      <c r="O246" s="247">
        <v>18</v>
      </c>
      <c r="P246" s="247">
        <v>9</v>
      </c>
      <c r="Q246" s="247">
        <v>12</v>
      </c>
      <c r="R246" s="247">
        <v>14</v>
      </c>
      <c r="S246" s="247">
        <v>10</v>
      </c>
      <c r="T246" s="247">
        <v>10</v>
      </c>
      <c r="U246" s="247">
        <v>17</v>
      </c>
      <c r="V246" s="247">
        <v>19</v>
      </c>
      <c r="W246" s="247">
        <v>9</v>
      </c>
      <c r="X246" s="247">
        <v>12</v>
      </c>
      <c r="Y246" s="247">
        <v>18</v>
      </c>
      <c r="Z246" s="247">
        <v>13</v>
      </c>
      <c r="AA246" s="247">
        <v>8</v>
      </c>
      <c r="AB246" s="247">
        <v>8</v>
      </c>
      <c r="AC246" s="247">
        <v>20</v>
      </c>
      <c r="AD246" s="247">
        <v>17</v>
      </c>
      <c r="AE246" s="276">
        <v>18</v>
      </c>
      <c r="AG246" s="247">
        <f>RANKS_CSV!A243</f>
        <v>7</v>
      </c>
      <c r="AI246" s="264">
        <f t="array" ref="AI246">MEDIAN(E246:J246)</f>
        <v>13.5</v>
      </c>
      <c r="AJ246" s="260">
        <f t="array" ref="AJ246">MEDIAN(L246:S246)</f>
        <v>14</v>
      </c>
      <c r="AK246" s="260">
        <f t="array" ref="AK246">MEDIAN(T246:U246,X246,AA246,AB246)</f>
        <v>10</v>
      </c>
      <c r="AL246" s="260">
        <f t="array" ref="AL246">MEDIAN(V246,Y246,Z246,AC246:AE246)</f>
        <v>18</v>
      </c>
      <c r="AM246" s="260" t="s">
        <v>567</v>
      </c>
      <c r="AN246" s="281" t="s">
        <v>567</v>
      </c>
      <c r="AU246" s="264">
        <v>467.46783497505021</v>
      </c>
      <c r="AV246" s="260">
        <v>292.98183520711041</v>
      </c>
      <c r="AW246" s="260">
        <v>159.35894710072387</v>
      </c>
      <c r="AX246" s="260">
        <v>66.599170655890518</v>
      </c>
      <c r="AY246" s="260">
        <v>14.702505872610436</v>
      </c>
      <c r="AZ246" s="260">
        <v>3.66895275088359</v>
      </c>
      <c r="BA246" s="260">
        <v>33.498511290709992</v>
      </c>
      <c r="BB246" s="276">
        <v>6</v>
      </c>
      <c r="BC246" s="265">
        <v>195.43326187667475</v>
      </c>
      <c r="BD246" s="261">
        <v>212.1976347883585</v>
      </c>
      <c r="BE246" s="261">
        <v>144.65675961986767</v>
      </c>
      <c r="BF246" s="261">
        <v>70.162349391408085</v>
      </c>
      <c r="BG246" s="261">
        <v>20.757453898175822</v>
      </c>
      <c r="BH246" s="261">
        <v>1.3416812833754377</v>
      </c>
      <c r="BI246" s="261">
        <v>11.13809583490896</v>
      </c>
      <c r="BJ246" s="270">
        <v>6</v>
      </c>
      <c r="BK246" s="265">
        <v>177.40885121544511</v>
      </c>
      <c r="BL246" s="261">
        <v>238.77133689911543</v>
      </c>
      <c r="BM246" s="261">
        <v>134.67581501588867</v>
      </c>
      <c r="BN246" s="261">
        <v>67.053677289117928</v>
      </c>
      <c r="BO246" s="261">
        <v>29.31633863536813</v>
      </c>
      <c r="BP246" s="261">
        <v>1.180223060613975</v>
      </c>
      <c r="BQ246" s="261">
        <v>14.472620767273211</v>
      </c>
      <c r="BR246" s="270">
        <v>6</v>
      </c>
      <c r="BS246" s="264">
        <v>168.29615100139449</v>
      </c>
      <c r="BT246" s="260">
        <v>237.72000082179682</v>
      </c>
      <c r="BU246" s="260">
        <v>127.06729079348801</v>
      </c>
      <c r="BV246" s="260">
        <v>68.86055051594137</v>
      </c>
      <c r="BW246" s="260">
        <v>32.93435902374565</v>
      </c>
      <c r="BX246" s="260">
        <v>0.74342490912215875</v>
      </c>
      <c r="BY246" s="260">
        <v>22.550662476712837</v>
      </c>
      <c r="BZ246" s="276">
        <v>6</v>
      </c>
      <c r="CA246" s="175"/>
      <c r="DH246" s="179">
        <v>8.3846887230971117</v>
      </c>
      <c r="DI246" s="179">
        <v>1.9577240078740166</v>
      </c>
      <c r="DQ246" s="153">
        <f t="shared" si="52"/>
        <v>13.75</v>
      </c>
      <c r="EH246" s="153" t="str">
        <f t="shared" si="50"/>
        <v/>
      </c>
      <c r="EI246" s="153" t="str">
        <f t="shared" si="51"/>
        <v/>
      </c>
    </row>
    <row r="247" spans="1:139" ht="18" customHeight="1" thickTop="1" thickBot="1">
      <c r="A247" s="235" t="s">
        <v>288</v>
      </c>
      <c r="B247" s="236" t="s">
        <v>33</v>
      </c>
      <c r="C247" s="237">
        <v>41279</v>
      </c>
      <c r="D247" s="238">
        <v>34</v>
      </c>
      <c r="E247" s="253">
        <v>11</v>
      </c>
      <c r="F247" s="247">
        <v>10</v>
      </c>
      <c r="G247" s="247">
        <v>13</v>
      </c>
      <c r="H247" s="247">
        <v>11</v>
      </c>
      <c r="I247" s="247">
        <v>13</v>
      </c>
      <c r="J247" s="247">
        <v>14</v>
      </c>
      <c r="K247" s="247">
        <v>2</v>
      </c>
      <c r="L247" s="247">
        <v>11</v>
      </c>
      <c r="M247" s="247">
        <v>11</v>
      </c>
      <c r="N247" s="247">
        <v>12</v>
      </c>
      <c r="O247" s="247">
        <v>16</v>
      </c>
      <c r="P247" s="247">
        <v>6</v>
      </c>
      <c r="Q247" s="247">
        <v>14</v>
      </c>
      <c r="R247" s="247">
        <v>9</v>
      </c>
      <c r="S247" s="247">
        <v>14</v>
      </c>
      <c r="T247" s="247">
        <v>18</v>
      </c>
      <c r="U247" s="247">
        <v>13</v>
      </c>
      <c r="V247" s="247">
        <v>13</v>
      </c>
      <c r="W247" s="247">
        <v>7</v>
      </c>
      <c r="X247" s="247">
        <v>17</v>
      </c>
      <c r="Y247" s="247">
        <v>10</v>
      </c>
      <c r="Z247" s="247">
        <v>11</v>
      </c>
      <c r="AA247" s="247">
        <v>11</v>
      </c>
      <c r="AB247" s="247">
        <v>13</v>
      </c>
      <c r="AC247" s="247">
        <v>10</v>
      </c>
      <c r="AD247" s="247">
        <v>10</v>
      </c>
      <c r="AE247" s="276">
        <v>11</v>
      </c>
      <c r="AG247" s="247">
        <f>RANKS_CSV!A244</f>
        <v>4</v>
      </c>
      <c r="AI247" s="264">
        <f t="array" ref="AI247">MEDIAN(E247:J247)</f>
        <v>12</v>
      </c>
      <c r="AJ247" s="260">
        <f t="array" ref="AJ247">MEDIAN(L247:S247)</f>
        <v>11.5</v>
      </c>
      <c r="AK247" s="260">
        <f t="array" ref="AK247">MEDIAN(T247:U247,X247,AA247,AB247)</f>
        <v>13</v>
      </c>
      <c r="AL247" s="260">
        <f t="array" ref="AL247">MEDIAN(V247,Y247,Z247,AC247:AE247)</f>
        <v>10.5</v>
      </c>
      <c r="AM247" s="260" t="s">
        <v>567</v>
      </c>
      <c r="AN247" s="281" t="s">
        <v>567</v>
      </c>
      <c r="AU247" s="264">
        <v>166.66266861166375</v>
      </c>
      <c r="AV247" s="260">
        <v>72.147459820982462</v>
      </c>
      <c r="AW247" s="260">
        <v>18.495362691854439</v>
      </c>
      <c r="AX247" s="260">
        <v>5.7063772242796604</v>
      </c>
      <c r="AY247" s="260">
        <v>33.780503418258128</v>
      </c>
      <c r="AZ247" s="260">
        <v>102.71774127378984</v>
      </c>
      <c r="BA247" s="260">
        <v>212.51809079087479</v>
      </c>
      <c r="BB247" s="276">
        <v>4</v>
      </c>
      <c r="BC247" s="265">
        <v>57.945949572044064</v>
      </c>
      <c r="BD247" s="261">
        <v>50.66137168352676</v>
      </c>
      <c r="BE247" s="261">
        <v>20.69911875559643</v>
      </c>
      <c r="BF247" s="261">
        <v>10.239420550103995</v>
      </c>
      <c r="BG247" s="261">
        <v>25.880667300976523</v>
      </c>
      <c r="BH247" s="261">
        <v>61.803402170851577</v>
      </c>
      <c r="BI247" s="261">
        <v>33.793711066156675</v>
      </c>
      <c r="BJ247" s="270">
        <v>4</v>
      </c>
      <c r="BK247" s="265">
        <v>72.492956518423284</v>
      </c>
      <c r="BL247" s="261">
        <v>60.110622752279717</v>
      </c>
      <c r="BM247" s="261">
        <v>11.322973346453523</v>
      </c>
      <c r="BN247" s="261">
        <v>7.69161685810767</v>
      </c>
      <c r="BO247" s="261">
        <v>23.511356982017727</v>
      </c>
      <c r="BP247" s="261">
        <v>66.733584411170128</v>
      </c>
      <c r="BQ247" s="261">
        <v>26.334002444880291</v>
      </c>
      <c r="BR247" s="270">
        <v>4</v>
      </c>
      <c r="BS247" s="264">
        <v>69.769026461407904</v>
      </c>
      <c r="BT247" s="260">
        <v>62.181082814831058</v>
      </c>
      <c r="BU247" s="260">
        <v>6.9609117722270977</v>
      </c>
      <c r="BV247" s="260">
        <v>9.8780787555950944</v>
      </c>
      <c r="BW247" s="260">
        <v>27.204748400839726</v>
      </c>
      <c r="BX247" s="260">
        <v>70.371926147142474</v>
      </c>
      <c r="BY247" s="260">
        <v>19.812370665271793</v>
      </c>
      <c r="BZ247" s="276">
        <v>3</v>
      </c>
      <c r="CA247" s="175"/>
      <c r="DH247" s="179">
        <v>1.5608231049868764</v>
      </c>
      <c r="DI247" s="179">
        <v>-3.7061145721784774</v>
      </c>
      <c r="DQ247" s="153">
        <f t="shared" si="52"/>
        <v>9.5</v>
      </c>
      <c r="EH247" s="153" t="str">
        <f t="shared" si="50"/>
        <v/>
      </c>
      <c r="EI247" s="153" t="str">
        <f t="shared" si="51"/>
        <v/>
      </c>
    </row>
    <row r="248" spans="1:139" ht="18" customHeight="1" thickTop="1" thickBot="1">
      <c r="A248" s="235" t="s">
        <v>289</v>
      </c>
      <c r="B248" s="236" t="s">
        <v>35</v>
      </c>
      <c r="C248" s="237">
        <v>43385</v>
      </c>
      <c r="D248" s="238">
        <v>28</v>
      </c>
      <c r="E248" s="253">
        <v>18</v>
      </c>
      <c r="F248" s="247">
        <v>9</v>
      </c>
      <c r="G248" s="247">
        <v>8</v>
      </c>
      <c r="H248" s="247">
        <v>17</v>
      </c>
      <c r="I248" s="247">
        <v>16</v>
      </c>
      <c r="J248" s="247">
        <v>9</v>
      </c>
      <c r="K248" s="247">
        <v>1</v>
      </c>
      <c r="L248" s="247">
        <v>12</v>
      </c>
      <c r="M248" s="247">
        <v>6</v>
      </c>
      <c r="N248" s="247">
        <v>12</v>
      </c>
      <c r="O248" s="247">
        <v>10</v>
      </c>
      <c r="P248" s="247">
        <v>6</v>
      </c>
      <c r="Q248" s="247">
        <v>10</v>
      </c>
      <c r="R248" s="247">
        <v>13</v>
      </c>
      <c r="S248" s="247">
        <v>16</v>
      </c>
      <c r="T248" s="247">
        <v>14</v>
      </c>
      <c r="U248" s="247">
        <v>12</v>
      </c>
      <c r="V248" s="247">
        <v>13</v>
      </c>
      <c r="W248" s="247">
        <v>20</v>
      </c>
      <c r="X248" s="247">
        <v>8</v>
      </c>
      <c r="Y248" s="247">
        <v>18</v>
      </c>
      <c r="Z248" s="247">
        <v>17</v>
      </c>
      <c r="AA248" s="247">
        <v>11</v>
      </c>
      <c r="AB248" s="247">
        <v>13</v>
      </c>
      <c r="AC248" s="247">
        <v>12</v>
      </c>
      <c r="AD248" s="247">
        <v>10</v>
      </c>
      <c r="AE248" s="276">
        <v>14</v>
      </c>
      <c r="AG248" s="247">
        <f>RANKS_CSV!A245</f>
        <v>5</v>
      </c>
      <c r="AI248" s="264">
        <f t="array" ref="AI248">MEDIAN(E248:J248)</f>
        <v>12.5</v>
      </c>
      <c r="AJ248" s="260">
        <f t="array" ref="AJ248">MEDIAN(L248:S248)</f>
        <v>11</v>
      </c>
      <c r="AK248" s="260">
        <f t="array" ref="AK248">MEDIAN(T248:U248,X248,AA248,AB248)</f>
        <v>12</v>
      </c>
      <c r="AL248" s="260">
        <f t="array" ref="AL248">MEDIAN(V248,Y248,Z248,AC248:AE248)</f>
        <v>13.5</v>
      </c>
      <c r="AM248" s="260" t="s">
        <v>567</v>
      </c>
      <c r="AN248" s="281" t="s">
        <v>567</v>
      </c>
      <c r="AU248" s="264">
        <v>287.32903795059542</v>
      </c>
      <c r="AV248" s="260">
        <v>154.86341063602009</v>
      </c>
      <c r="AW248" s="260">
        <v>63.260894982997982</v>
      </c>
      <c r="AX248" s="260">
        <v>12.521490991529117</v>
      </c>
      <c r="AY248" s="260">
        <v>2.6451986616134993</v>
      </c>
      <c r="AZ248" s="260">
        <v>33.632017993251125</v>
      </c>
      <c r="BA248" s="260">
        <v>105.48194898644199</v>
      </c>
      <c r="BB248" s="276">
        <v>5</v>
      </c>
      <c r="BC248" s="265">
        <v>94.078221045155232</v>
      </c>
      <c r="BD248" s="261">
        <v>100.74224732530226</v>
      </c>
      <c r="BE248" s="261">
        <v>55.282616216698351</v>
      </c>
      <c r="BF248" s="261">
        <v>15.219757903967478</v>
      </c>
      <c r="BG248" s="261">
        <v>1.3921119553238472</v>
      </c>
      <c r="BH248" s="261">
        <v>12.870498155152593</v>
      </c>
      <c r="BI248" s="261">
        <v>2.1700391285642242</v>
      </c>
      <c r="BJ248" s="270">
        <v>5</v>
      </c>
      <c r="BK248" s="265">
        <v>90.496784220643008</v>
      </c>
      <c r="BL248" s="261">
        <v>118.50391152448384</v>
      </c>
      <c r="BM248" s="261">
        <v>48.082188348268176</v>
      </c>
      <c r="BN248" s="261">
        <v>13.156240591862996</v>
      </c>
      <c r="BO248" s="261">
        <v>3.1747526407219553</v>
      </c>
      <c r="BP248" s="261">
        <v>17.498299490974905</v>
      </c>
      <c r="BQ248" s="261">
        <v>2.5141664769126582</v>
      </c>
      <c r="BR248" s="270">
        <v>7</v>
      </c>
      <c r="BS248" s="264">
        <v>84.87238043490072</v>
      </c>
      <c r="BT248" s="260">
        <v>118.48557737884113</v>
      </c>
      <c r="BU248" s="260">
        <v>43.774709403165545</v>
      </c>
      <c r="BV248" s="260">
        <v>14.534381112557192</v>
      </c>
      <c r="BW248" s="260">
        <v>5.8165017141831132</v>
      </c>
      <c r="BX248" s="260">
        <v>19.014877711821747</v>
      </c>
      <c r="BY248" s="260">
        <v>4.1071287132763006</v>
      </c>
      <c r="BZ248" s="276">
        <v>7</v>
      </c>
      <c r="CA248" s="175"/>
      <c r="DH248" s="179">
        <v>4.3298260459317586</v>
      </c>
      <c r="DI248" s="179">
        <v>-0.36400486220472444</v>
      </c>
      <c r="DQ248" s="153">
        <f t="shared" si="52"/>
        <v>12.5</v>
      </c>
      <c r="EH248" s="153" t="str">
        <f t="shared" si="50"/>
        <v/>
      </c>
      <c r="EI248" s="153" t="str">
        <f t="shared" si="51"/>
        <v/>
      </c>
    </row>
    <row r="249" spans="1:139" ht="18" customHeight="1" thickTop="1" thickBot="1">
      <c r="A249" s="235" t="s">
        <v>290</v>
      </c>
      <c r="B249" s="236" t="s">
        <v>33</v>
      </c>
      <c r="C249" s="237">
        <v>43711</v>
      </c>
      <c r="D249" s="238">
        <v>28</v>
      </c>
      <c r="E249" s="253">
        <v>15</v>
      </c>
      <c r="F249" s="247">
        <v>10</v>
      </c>
      <c r="G249" s="247">
        <v>19</v>
      </c>
      <c r="H249" s="247">
        <v>12</v>
      </c>
      <c r="I249" s="247">
        <v>17</v>
      </c>
      <c r="J249" s="247">
        <v>20</v>
      </c>
      <c r="K249" s="247">
        <v>10</v>
      </c>
      <c r="L249" s="247">
        <v>7</v>
      </c>
      <c r="M249" s="247">
        <v>16</v>
      </c>
      <c r="N249" s="247">
        <v>12</v>
      </c>
      <c r="O249" s="247">
        <v>14</v>
      </c>
      <c r="P249" s="247">
        <v>6</v>
      </c>
      <c r="Q249" s="247">
        <v>10</v>
      </c>
      <c r="R249" s="247">
        <v>13</v>
      </c>
      <c r="S249" s="247">
        <v>15</v>
      </c>
      <c r="T249" s="247">
        <v>15</v>
      </c>
      <c r="U249" s="247">
        <v>13</v>
      </c>
      <c r="V249" s="247">
        <v>10</v>
      </c>
      <c r="W249" s="247">
        <v>6</v>
      </c>
      <c r="X249" s="247">
        <v>16</v>
      </c>
      <c r="Y249" s="247">
        <v>10</v>
      </c>
      <c r="Z249" s="247">
        <v>12</v>
      </c>
      <c r="AA249" s="247">
        <v>11</v>
      </c>
      <c r="AB249" s="247">
        <v>11</v>
      </c>
      <c r="AC249" s="247">
        <v>14</v>
      </c>
      <c r="AD249" s="247">
        <v>11</v>
      </c>
      <c r="AE249" s="276">
        <v>11</v>
      </c>
      <c r="AG249" s="247">
        <f>RANKS_CSV!A246</f>
        <v>4</v>
      </c>
      <c r="AI249" s="264">
        <f t="array" ref="AI249">MEDIAN(E249:J249)</f>
        <v>16</v>
      </c>
      <c r="AJ249" s="260">
        <f t="array" ref="AJ249">MEDIAN(L249:S249)</f>
        <v>12.5</v>
      </c>
      <c r="AK249" s="260">
        <f t="array" ref="AK249">MEDIAN(T249:U249,X249,AA249,AB249)</f>
        <v>13</v>
      </c>
      <c r="AL249" s="260">
        <f t="array" ref="AL249">MEDIAN(V249,Y249,Z249,AC249:AE249)</f>
        <v>11</v>
      </c>
      <c r="AM249" s="260" t="s">
        <v>567</v>
      </c>
      <c r="AN249" s="281" t="s">
        <v>567</v>
      </c>
      <c r="AU249" s="264">
        <v>214.05603579360471</v>
      </c>
      <c r="AV249" s="260">
        <v>109.68848665569111</v>
      </c>
      <c r="AW249" s="260">
        <v>46.184049179330735</v>
      </c>
      <c r="AX249" s="260">
        <v>23.542723364523617</v>
      </c>
      <c r="AY249" s="260">
        <v>41.764509211269747</v>
      </c>
      <c r="AZ249" s="260">
        <v>100.84940671956912</v>
      </c>
      <c r="BA249" s="260">
        <v>200.79741588942176</v>
      </c>
      <c r="BB249" s="276">
        <v>4</v>
      </c>
      <c r="BC249" s="265">
        <v>108.69699658845931</v>
      </c>
      <c r="BD249" s="261">
        <v>95.906620768587899</v>
      </c>
      <c r="BE249" s="261">
        <v>53.515290172387196</v>
      </c>
      <c r="BF249" s="261">
        <v>32.546142501912918</v>
      </c>
      <c r="BG249" s="261">
        <v>35.502221434437729</v>
      </c>
      <c r="BH249" s="261">
        <v>58.540788192774592</v>
      </c>
      <c r="BI249" s="261">
        <v>37.298469650398872</v>
      </c>
      <c r="BJ249" s="270">
        <v>4</v>
      </c>
      <c r="BK249" s="265">
        <v>128.1522172749647</v>
      </c>
      <c r="BL249" s="261">
        <v>106.84467645619209</v>
      </c>
      <c r="BM249" s="261">
        <v>35.841001377941843</v>
      </c>
      <c r="BN249" s="261">
        <v>27.42331409389222</v>
      </c>
      <c r="BO249" s="261">
        <v>37.932236373348772</v>
      </c>
      <c r="BP249" s="261">
        <v>55.784952344501612</v>
      </c>
      <c r="BQ249" s="261">
        <v>22.214786639120813</v>
      </c>
      <c r="BR249" s="270">
        <v>7</v>
      </c>
      <c r="BS249" s="264">
        <v>124.20262176183489</v>
      </c>
      <c r="BT249" s="260">
        <v>110.55856965994818</v>
      </c>
      <c r="BU249" s="260">
        <v>25.752215766695663</v>
      </c>
      <c r="BV249" s="260">
        <v>31.660674499225724</v>
      </c>
      <c r="BW249" s="260">
        <v>45.008589996065993</v>
      </c>
      <c r="BX249" s="260">
        <v>59.548654879616912</v>
      </c>
      <c r="BY249" s="260">
        <v>13.530592310070173</v>
      </c>
      <c r="BZ249" s="276">
        <v>7</v>
      </c>
      <c r="CA249" s="175"/>
      <c r="DH249" s="179">
        <v>3.9685770734908132</v>
      </c>
      <c r="DI249" s="179">
        <v>-5.1932486824146968</v>
      </c>
      <c r="DQ249" s="153">
        <f t="shared" si="52"/>
        <v>10</v>
      </c>
      <c r="EH249" s="153" t="str">
        <f t="shared" si="50"/>
        <v/>
      </c>
      <c r="EI249" s="153" t="str">
        <f t="shared" si="51"/>
        <v/>
      </c>
    </row>
    <row r="250" spans="1:139" ht="18" customHeight="1" thickTop="1" thickBot="1">
      <c r="A250" s="235" t="s">
        <v>291</v>
      </c>
      <c r="B250" s="236" t="s">
        <v>29</v>
      </c>
      <c r="C250" s="237">
        <v>42201</v>
      </c>
      <c r="D250" s="238">
        <v>32</v>
      </c>
      <c r="E250" s="253">
        <v>12</v>
      </c>
      <c r="F250" s="247">
        <v>9</v>
      </c>
      <c r="G250" s="247">
        <v>6</v>
      </c>
      <c r="H250" s="247">
        <v>18</v>
      </c>
      <c r="I250" s="247">
        <v>11</v>
      </c>
      <c r="J250" s="247">
        <v>7</v>
      </c>
      <c r="K250" s="247">
        <v>1</v>
      </c>
      <c r="L250" s="247">
        <v>12</v>
      </c>
      <c r="M250" s="247">
        <v>5</v>
      </c>
      <c r="N250" s="247">
        <v>12</v>
      </c>
      <c r="O250" s="247">
        <v>14</v>
      </c>
      <c r="P250" s="247">
        <v>10</v>
      </c>
      <c r="Q250" s="247">
        <v>9</v>
      </c>
      <c r="R250" s="247">
        <v>9</v>
      </c>
      <c r="S250" s="247">
        <v>13</v>
      </c>
      <c r="T250" s="247">
        <v>12</v>
      </c>
      <c r="U250" s="247">
        <v>10</v>
      </c>
      <c r="V250" s="247">
        <v>7</v>
      </c>
      <c r="W250" s="247">
        <v>8</v>
      </c>
      <c r="X250" s="247">
        <v>4</v>
      </c>
      <c r="Y250" s="247">
        <v>12</v>
      </c>
      <c r="Z250" s="247">
        <v>13</v>
      </c>
      <c r="AA250" s="247">
        <v>6</v>
      </c>
      <c r="AB250" s="247">
        <v>12</v>
      </c>
      <c r="AC250" s="247">
        <v>14</v>
      </c>
      <c r="AD250" s="247">
        <v>7</v>
      </c>
      <c r="AE250" s="276">
        <v>12</v>
      </c>
      <c r="AG250" s="247">
        <f>RANKS_CSV!A247</f>
        <v>3</v>
      </c>
      <c r="AI250" s="264">
        <f t="array" ref="AI250">MEDIAN(E250:J250)</f>
        <v>10</v>
      </c>
      <c r="AJ250" s="260">
        <f t="array" ref="AJ250">MEDIAN(L250:S250)</f>
        <v>11</v>
      </c>
      <c r="AK250" s="260">
        <f t="array" ref="AK250">MEDIAN(T250:U250,X250,AA250,AB250)</f>
        <v>10</v>
      </c>
      <c r="AL250" s="260">
        <f t="array" ref="AL250">MEDIAN(V250,Y250,Z250,AC250:AE250)</f>
        <v>12</v>
      </c>
      <c r="AM250" s="260" t="s">
        <v>567</v>
      </c>
      <c r="AN250" s="281" t="s">
        <v>567</v>
      </c>
      <c r="AU250" s="264">
        <v>231.87623936449535</v>
      </c>
      <c r="AV250" s="260">
        <v>117.709811830259</v>
      </c>
      <c r="AW250" s="260">
        <v>44.406495957575906</v>
      </c>
      <c r="AX250" s="260">
        <v>11.966291746446043</v>
      </c>
      <c r="AY250" s="260">
        <v>20.38919919686942</v>
      </c>
      <c r="AZ250" s="260">
        <v>69.675218308846041</v>
      </c>
      <c r="BA250" s="260">
        <v>159.82434908237593</v>
      </c>
      <c r="BB250" s="276">
        <v>4</v>
      </c>
      <c r="BC250" s="265">
        <v>36.970608897159842</v>
      </c>
      <c r="BD250" s="261">
        <v>52.208239604985167</v>
      </c>
      <c r="BE250" s="261">
        <v>28.311720986895565</v>
      </c>
      <c r="BF250" s="261">
        <v>7.2571920270444856</v>
      </c>
      <c r="BG250" s="261">
        <v>16.078682326213784</v>
      </c>
      <c r="BH250" s="261">
        <v>50.303601969486834</v>
      </c>
      <c r="BI250" s="261">
        <v>27.445478841654349</v>
      </c>
      <c r="BJ250" s="270">
        <v>4</v>
      </c>
      <c r="BK250" s="265">
        <v>26.013764819577457</v>
      </c>
      <c r="BL250" s="261">
        <v>67.083514003035688</v>
      </c>
      <c r="BM250" s="261">
        <v>34.919052690431528</v>
      </c>
      <c r="BN250" s="261">
        <v>9.4873788401727275</v>
      </c>
      <c r="BO250" s="261">
        <v>9.6211324007906622</v>
      </c>
      <c r="BP250" s="261">
        <v>67.829553429737075</v>
      </c>
      <c r="BQ250" s="261">
        <v>40.202713105425808</v>
      </c>
      <c r="BR250" s="270">
        <v>4</v>
      </c>
      <c r="BS250" s="264">
        <v>22.580261931104406</v>
      </c>
      <c r="BT250" s="260">
        <v>64.408507661527707</v>
      </c>
      <c r="BU250" s="260">
        <v>40.208614432123461</v>
      </c>
      <c r="BV250" s="260">
        <v>7.4656303186723205</v>
      </c>
      <c r="BW250" s="260">
        <v>6.6415151106708112</v>
      </c>
      <c r="BX250" s="260">
        <v>69.23572707315725</v>
      </c>
      <c r="BY250" s="260">
        <v>45.039306534376784</v>
      </c>
      <c r="BZ250" s="276">
        <v>5</v>
      </c>
      <c r="CA250" s="175"/>
      <c r="DH250" s="179">
        <v>0.16359095538057711</v>
      </c>
      <c r="DI250" s="179">
        <v>1.971752737532809</v>
      </c>
      <c r="DQ250" s="153">
        <f t="shared" si="52"/>
        <v>10.5</v>
      </c>
      <c r="EH250" s="153" t="str">
        <f t="shared" si="50"/>
        <v/>
      </c>
      <c r="EI250" s="153" t="str">
        <f t="shared" si="51"/>
        <v/>
      </c>
    </row>
    <row r="251" spans="1:139" ht="18" customHeight="1" thickTop="1" thickBot="1">
      <c r="A251" s="235" t="s">
        <v>292</v>
      </c>
      <c r="B251" s="236" t="s">
        <v>33</v>
      </c>
      <c r="C251" s="237">
        <v>40759</v>
      </c>
      <c r="D251" s="238">
        <v>36</v>
      </c>
      <c r="E251" s="253">
        <v>9</v>
      </c>
      <c r="F251" s="247">
        <v>8</v>
      </c>
      <c r="G251" s="247">
        <v>8</v>
      </c>
      <c r="H251" s="247">
        <v>13</v>
      </c>
      <c r="I251" s="247">
        <v>12</v>
      </c>
      <c r="J251" s="247">
        <v>9</v>
      </c>
      <c r="K251" s="247">
        <v>5</v>
      </c>
      <c r="L251" s="247">
        <v>14</v>
      </c>
      <c r="M251" s="247">
        <v>15</v>
      </c>
      <c r="N251" s="247">
        <v>14</v>
      </c>
      <c r="O251" s="247">
        <v>13</v>
      </c>
      <c r="P251" s="247">
        <v>9</v>
      </c>
      <c r="Q251" s="247">
        <v>15</v>
      </c>
      <c r="R251" s="247">
        <v>9</v>
      </c>
      <c r="S251" s="247">
        <v>14</v>
      </c>
      <c r="T251" s="247">
        <v>12</v>
      </c>
      <c r="U251" s="247">
        <v>13</v>
      </c>
      <c r="V251" s="247">
        <v>12</v>
      </c>
      <c r="W251" s="247">
        <v>9</v>
      </c>
      <c r="X251" s="247">
        <v>8</v>
      </c>
      <c r="Y251" s="247">
        <v>17</v>
      </c>
      <c r="Z251" s="247">
        <v>13</v>
      </c>
      <c r="AA251" s="247">
        <v>9</v>
      </c>
      <c r="AB251" s="247">
        <v>17</v>
      </c>
      <c r="AC251" s="247">
        <v>10</v>
      </c>
      <c r="AD251" s="247">
        <v>10</v>
      </c>
      <c r="AE251" s="276">
        <v>15</v>
      </c>
      <c r="AG251" s="247">
        <f>RANKS_CSV!A248</f>
        <v>5</v>
      </c>
      <c r="AI251" s="264">
        <f t="array" ref="AI251">MEDIAN(E251:J251)</f>
        <v>9</v>
      </c>
      <c r="AJ251" s="260">
        <f t="array" ref="AJ251">MEDIAN(L251:S251)</f>
        <v>14</v>
      </c>
      <c r="AK251" s="260">
        <f t="array" ref="AK251">MEDIAN(T251:U251,X251,AA251,AB251)</f>
        <v>12</v>
      </c>
      <c r="AL251" s="260">
        <f t="array" ref="AL251">MEDIAN(V251,Y251,Z251,AC251:AE251)</f>
        <v>12.5</v>
      </c>
      <c r="AM251" s="260" t="s">
        <v>567</v>
      </c>
      <c r="AN251" s="281" t="s">
        <v>567</v>
      </c>
      <c r="AU251" s="264">
        <v>274.5366796468395</v>
      </c>
      <c r="AV251" s="260">
        <v>145.27212302753566</v>
      </c>
      <c r="AW251" s="260">
        <v>56.870678069784987</v>
      </c>
      <c r="AX251" s="260">
        <v>9.3323447735875718</v>
      </c>
      <c r="AY251" s="260">
        <v>2.6571231389433989</v>
      </c>
      <c r="AZ251" s="260">
        <v>36.845013165852471</v>
      </c>
      <c r="BA251" s="260">
        <v>111.8960148543148</v>
      </c>
      <c r="BB251" s="276">
        <v>5</v>
      </c>
      <c r="BC251" s="265">
        <v>72.615354395164388</v>
      </c>
      <c r="BD251" s="261">
        <v>83.802189487412448</v>
      </c>
      <c r="BE251" s="261">
        <v>44.898735722567721</v>
      </c>
      <c r="BF251" s="261">
        <v>9.0964054219390231</v>
      </c>
      <c r="BG251" s="261">
        <v>0.89835537403485655</v>
      </c>
      <c r="BH251" s="261">
        <v>18.521337531311111</v>
      </c>
      <c r="BI251" s="261">
        <v>4.94105001319328</v>
      </c>
      <c r="BJ251" s="270">
        <v>5</v>
      </c>
      <c r="BK251" s="265">
        <v>64.55922416630699</v>
      </c>
      <c r="BL251" s="261">
        <v>101.28058617295476</v>
      </c>
      <c r="BM251" s="261">
        <v>43.049275576003495</v>
      </c>
      <c r="BN251" s="261">
        <v>8.6785219928785367</v>
      </c>
      <c r="BO251" s="261">
        <v>6.936152383169681E-3</v>
      </c>
      <c r="BP251" s="261">
        <v>27.925155477653036</v>
      </c>
      <c r="BQ251" s="261">
        <v>10.652831934010925</v>
      </c>
      <c r="BR251" s="270">
        <v>5</v>
      </c>
      <c r="BS251" s="264">
        <v>59.474630986568208</v>
      </c>
      <c r="BT251" s="260">
        <v>100.07357539373764</v>
      </c>
      <c r="BU251" s="260">
        <v>42.322092077501907</v>
      </c>
      <c r="BV251" s="260">
        <v>8.7131204293731717</v>
      </c>
      <c r="BW251" s="260">
        <v>0.45441454255377151</v>
      </c>
      <c r="BX251" s="260">
        <v>29.198452944674745</v>
      </c>
      <c r="BY251" s="260">
        <v>14.227238174938764</v>
      </c>
      <c r="BZ251" s="276">
        <v>5</v>
      </c>
      <c r="CA251" s="175"/>
      <c r="DH251" s="179">
        <v>3.0416368372703411</v>
      </c>
      <c r="DI251" s="179">
        <v>0.82453515748031492</v>
      </c>
      <c r="DQ251" s="153">
        <f t="shared" si="52"/>
        <v>10.25</v>
      </c>
      <c r="EH251" s="153" t="str">
        <f t="shared" si="50"/>
        <v/>
      </c>
      <c r="EI251" s="153" t="str">
        <f t="shared" si="51"/>
        <v/>
      </c>
    </row>
    <row r="252" spans="1:139" ht="18" customHeight="1" thickTop="1" thickBot="1">
      <c r="A252" s="235" t="s">
        <v>293</v>
      </c>
      <c r="B252" s="236" t="s">
        <v>35</v>
      </c>
      <c r="C252" s="237">
        <v>40967</v>
      </c>
      <c r="D252" s="238">
        <v>35</v>
      </c>
      <c r="E252" s="253">
        <v>13</v>
      </c>
      <c r="F252" s="247">
        <v>11</v>
      </c>
      <c r="G252" s="247">
        <v>11</v>
      </c>
      <c r="H252" s="247">
        <v>15</v>
      </c>
      <c r="I252" s="247">
        <v>11</v>
      </c>
      <c r="J252" s="247">
        <v>12</v>
      </c>
      <c r="K252" s="247">
        <v>3</v>
      </c>
      <c r="L252" s="247">
        <v>11</v>
      </c>
      <c r="M252" s="247">
        <v>13</v>
      </c>
      <c r="N252" s="247">
        <v>6</v>
      </c>
      <c r="O252" s="247">
        <v>15</v>
      </c>
      <c r="P252" s="247">
        <v>7</v>
      </c>
      <c r="Q252" s="247">
        <v>12</v>
      </c>
      <c r="R252" s="247">
        <v>10</v>
      </c>
      <c r="S252" s="247">
        <v>16</v>
      </c>
      <c r="T252" s="247">
        <v>14</v>
      </c>
      <c r="U252" s="247">
        <v>11</v>
      </c>
      <c r="V252" s="247">
        <v>11</v>
      </c>
      <c r="W252" s="247">
        <v>17</v>
      </c>
      <c r="X252" s="247">
        <v>10</v>
      </c>
      <c r="Y252" s="247">
        <v>12</v>
      </c>
      <c r="Z252" s="247">
        <v>17</v>
      </c>
      <c r="AA252" s="247">
        <v>15</v>
      </c>
      <c r="AB252" s="247">
        <v>17</v>
      </c>
      <c r="AC252" s="247">
        <v>10</v>
      </c>
      <c r="AD252" s="247">
        <v>11</v>
      </c>
      <c r="AE252" s="276">
        <v>12</v>
      </c>
      <c r="AG252" s="247">
        <f>RANKS_CSV!A249</f>
        <v>4</v>
      </c>
      <c r="AI252" s="264">
        <f t="array" ref="AI252">MEDIAN(E252:J252)</f>
        <v>11.5</v>
      </c>
      <c r="AJ252" s="260">
        <f t="array" ref="AJ252">MEDIAN(L252:S252)</f>
        <v>11.5</v>
      </c>
      <c r="AK252" s="260">
        <f t="array" ref="AK252">MEDIAN(T252:U252,X252,AA252,AB252)</f>
        <v>14</v>
      </c>
      <c r="AL252" s="260">
        <f t="array" ref="AL252">MEDIAN(V252,Y252,Z252,AC252:AE252)</f>
        <v>11.5</v>
      </c>
      <c r="AM252" s="260" t="s">
        <v>567</v>
      </c>
      <c r="AN252" s="281" t="s">
        <v>567</v>
      </c>
      <c r="AU252" s="264">
        <v>183.07168515869424</v>
      </c>
      <c r="AV252" s="260">
        <v>82.141578682831579</v>
      </c>
      <c r="AW252" s="260">
        <v>22.074583868522161</v>
      </c>
      <c r="AX252" s="260">
        <v>2.8707007157659836</v>
      </c>
      <c r="AY252" s="260">
        <v>24.529929224563052</v>
      </c>
      <c r="AZ252" s="260">
        <v>87.052269394913367</v>
      </c>
      <c r="BA252" s="260">
        <v>190.43772122681693</v>
      </c>
      <c r="BB252" s="276">
        <v>4</v>
      </c>
      <c r="BC252" s="265">
        <v>56.930407668307815</v>
      </c>
      <c r="BD252" s="261">
        <v>53.13456820830632</v>
      </c>
      <c r="BE252" s="261">
        <v>21.594323752793692</v>
      </c>
      <c r="BF252" s="261">
        <v>6.4806441032603033</v>
      </c>
      <c r="BG252" s="261">
        <v>17.764524220531825</v>
      </c>
      <c r="BH252" s="261">
        <v>50.365503571970358</v>
      </c>
      <c r="BI252" s="261">
        <v>24.999913068436843</v>
      </c>
      <c r="BJ252" s="270">
        <v>4</v>
      </c>
      <c r="BK252" s="265">
        <v>67.221729165755036</v>
      </c>
      <c r="BL252" s="261">
        <v>64.071817898238436</v>
      </c>
      <c r="BM252" s="261">
        <v>13.684186833007011</v>
      </c>
      <c r="BN252" s="261">
        <v>4.3493592802203693</v>
      </c>
      <c r="BO252" s="261">
        <v>15.635899235542091</v>
      </c>
      <c r="BP252" s="261">
        <v>56.187243632199049</v>
      </c>
      <c r="BQ252" s="261">
        <v>20.055067875179994</v>
      </c>
      <c r="BR252" s="270">
        <v>4</v>
      </c>
      <c r="BS252" s="264">
        <v>64.066091545643118</v>
      </c>
      <c r="BT252" s="260">
        <v>65.518363929673157</v>
      </c>
      <c r="BU252" s="260">
        <v>10.042723103711159</v>
      </c>
      <c r="BV252" s="260">
        <v>6.1190516171537599</v>
      </c>
      <c r="BW252" s="260">
        <v>18.698504196148576</v>
      </c>
      <c r="BX252" s="260">
        <v>59.383146747298959</v>
      </c>
      <c r="BY252" s="260">
        <v>15.4340848852564</v>
      </c>
      <c r="BZ252" s="276">
        <v>4</v>
      </c>
      <c r="CA252" s="175"/>
      <c r="DH252" s="179">
        <v>1.8196022191601045</v>
      </c>
      <c r="DI252" s="179">
        <v>-2.8493974225721774</v>
      </c>
      <c r="DQ252" s="153">
        <f t="shared" si="52"/>
        <v>12</v>
      </c>
      <c r="EH252" s="153" t="str">
        <f t="shared" si="50"/>
        <v/>
      </c>
      <c r="EI252" s="153" t="str">
        <f t="shared" si="51"/>
        <v/>
      </c>
    </row>
    <row r="253" spans="1:139" ht="18" customHeight="1" thickTop="1" thickBot="1">
      <c r="A253" s="235" t="s">
        <v>294</v>
      </c>
      <c r="B253" s="236" t="s">
        <v>35</v>
      </c>
      <c r="C253" s="237">
        <v>44140</v>
      </c>
      <c r="D253" s="238">
        <v>26</v>
      </c>
      <c r="E253" s="253">
        <v>15</v>
      </c>
      <c r="F253" s="247">
        <v>6</v>
      </c>
      <c r="G253" s="247">
        <v>8</v>
      </c>
      <c r="H253" s="247">
        <v>20</v>
      </c>
      <c r="I253" s="247">
        <v>16</v>
      </c>
      <c r="J253" s="247">
        <v>8</v>
      </c>
      <c r="K253" s="247">
        <v>1</v>
      </c>
      <c r="L253" s="247">
        <v>10</v>
      </c>
      <c r="M253" s="247">
        <v>14</v>
      </c>
      <c r="N253" s="247">
        <v>11</v>
      </c>
      <c r="O253" s="247">
        <v>12</v>
      </c>
      <c r="P253" s="247">
        <v>13</v>
      </c>
      <c r="Q253" s="247">
        <v>10</v>
      </c>
      <c r="R253" s="247">
        <v>15</v>
      </c>
      <c r="S253" s="247">
        <v>16</v>
      </c>
      <c r="T253" s="247">
        <v>4</v>
      </c>
      <c r="U253" s="247">
        <v>15</v>
      </c>
      <c r="V253" s="247">
        <v>15</v>
      </c>
      <c r="W253" s="247">
        <v>15</v>
      </c>
      <c r="X253" s="247">
        <v>4</v>
      </c>
      <c r="Y253" s="247">
        <v>12</v>
      </c>
      <c r="Z253" s="247">
        <v>8</v>
      </c>
      <c r="AA253" s="247">
        <v>4</v>
      </c>
      <c r="AB253" s="247">
        <v>7</v>
      </c>
      <c r="AC253" s="247">
        <v>14</v>
      </c>
      <c r="AD253" s="247">
        <v>9</v>
      </c>
      <c r="AE253" s="276">
        <v>11</v>
      </c>
      <c r="AG253" s="247">
        <f>RANKS_CSV!A250</f>
        <v>6</v>
      </c>
      <c r="AI253" s="264">
        <f t="array" ref="AI253">MEDIAN(E253:J253)</f>
        <v>11.5</v>
      </c>
      <c r="AJ253" s="260">
        <f t="array" ref="AJ253">MEDIAN(L253:S253)</f>
        <v>12.5</v>
      </c>
      <c r="AK253" s="260">
        <f t="array" ref="AK253">MEDIAN(T253:U253,X253,AA253,AB253)</f>
        <v>4</v>
      </c>
      <c r="AL253" s="260">
        <f t="array" ref="AL253">MEDIAN(V253,Y253,Z253,AC253:AE253)</f>
        <v>11.5</v>
      </c>
      <c r="AM253" s="260" t="s">
        <v>567</v>
      </c>
      <c r="AN253" s="281" t="s">
        <v>567</v>
      </c>
      <c r="AU253" s="264">
        <v>291.01934191797943</v>
      </c>
      <c r="AV253" s="260">
        <v>158.33207516771745</v>
      </c>
      <c r="AW253" s="260">
        <v>66.507920079008755</v>
      </c>
      <c r="AX253" s="260">
        <v>15.546876651853299</v>
      </c>
      <c r="AY253" s="260">
        <v>5.4489448862510912</v>
      </c>
      <c r="AZ253" s="260">
        <v>36.214124782202134</v>
      </c>
      <c r="BA253" s="260">
        <v>107.8424163397064</v>
      </c>
      <c r="BB253" s="276">
        <v>5</v>
      </c>
      <c r="BC253" s="265">
        <v>69.673086736890724</v>
      </c>
      <c r="BD253" s="261">
        <v>86.374502534934095</v>
      </c>
      <c r="BE253" s="261">
        <v>49.993571435766512</v>
      </c>
      <c r="BF253" s="261">
        <v>12.838462184325143</v>
      </c>
      <c r="BG253" s="261">
        <v>4.3306906979159496</v>
      </c>
      <c r="BH253" s="261">
        <v>22.798264282387557</v>
      </c>
      <c r="BI253" s="261">
        <v>9.7186877879147282</v>
      </c>
      <c r="BJ253" s="270">
        <v>5</v>
      </c>
      <c r="BK253" s="265">
        <v>55.498022310522551</v>
      </c>
      <c r="BL253" s="261">
        <v>104.91467720152076</v>
      </c>
      <c r="BM253" s="261">
        <v>52.473774244961362</v>
      </c>
      <c r="BN253" s="261">
        <v>13.723807505814316</v>
      </c>
      <c r="BO253" s="261">
        <v>2.0781634946912049</v>
      </c>
      <c r="BP253" s="261">
        <v>35.722734959287678</v>
      </c>
      <c r="BQ253" s="261">
        <v>20.634738313970335</v>
      </c>
      <c r="BR253" s="270">
        <v>5</v>
      </c>
      <c r="BS253" s="264">
        <v>50.372278306794634</v>
      </c>
      <c r="BT253" s="260">
        <v>102.49993020866505</v>
      </c>
      <c r="BU253" s="260">
        <v>54.428899333728218</v>
      </c>
      <c r="BV253" s="260">
        <v>12.631157477716831</v>
      </c>
      <c r="BW253" s="260">
        <v>0.72575277676676053</v>
      </c>
      <c r="BX253" s="260">
        <v>36.489315699537052</v>
      </c>
      <c r="BY253" s="260">
        <v>26.932021759108807</v>
      </c>
      <c r="BZ253" s="276">
        <v>5</v>
      </c>
      <c r="CA253" s="175"/>
      <c r="DH253" s="179">
        <v>2.5037209829396323</v>
      </c>
      <c r="DI253" s="179">
        <v>2.2241584173228346</v>
      </c>
      <c r="DQ253" s="153">
        <f t="shared" si="52"/>
        <v>11.25</v>
      </c>
      <c r="EH253" s="153" t="str">
        <f t="shared" si="50"/>
        <v/>
      </c>
      <c r="EI253" s="153" t="str">
        <f t="shared" si="51"/>
        <v/>
      </c>
    </row>
    <row r="254" spans="1:139" ht="18" customHeight="1" thickTop="1" thickBot="1">
      <c r="A254" s="235" t="s">
        <v>295</v>
      </c>
      <c r="B254" s="236" t="s">
        <v>33</v>
      </c>
      <c r="C254" s="237">
        <v>43463</v>
      </c>
      <c r="D254" s="238">
        <v>28</v>
      </c>
      <c r="E254" s="253">
        <v>17</v>
      </c>
      <c r="F254" s="247">
        <v>9</v>
      </c>
      <c r="G254" s="247">
        <v>8</v>
      </c>
      <c r="H254" s="247">
        <v>17</v>
      </c>
      <c r="I254" s="247">
        <v>16</v>
      </c>
      <c r="J254" s="247">
        <v>10</v>
      </c>
      <c r="K254" s="247">
        <v>5</v>
      </c>
      <c r="L254" s="247">
        <v>13</v>
      </c>
      <c r="M254" s="247">
        <v>2</v>
      </c>
      <c r="N254" s="247">
        <v>13</v>
      </c>
      <c r="O254" s="247">
        <v>20</v>
      </c>
      <c r="P254" s="247">
        <v>10</v>
      </c>
      <c r="Q254" s="247">
        <v>11</v>
      </c>
      <c r="R254" s="247">
        <v>12</v>
      </c>
      <c r="S254" s="247">
        <v>12</v>
      </c>
      <c r="T254" s="247">
        <v>9</v>
      </c>
      <c r="U254" s="247">
        <v>9</v>
      </c>
      <c r="V254" s="247">
        <v>14</v>
      </c>
      <c r="W254" s="247">
        <v>5</v>
      </c>
      <c r="X254" s="247">
        <v>4</v>
      </c>
      <c r="Y254" s="247">
        <v>11</v>
      </c>
      <c r="Z254" s="247">
        <v>11</v>
      </c>
      <c r="AA254" s="247">
        <v>7</v>
      </c>
      <c r="AB254" s="247">
        <v>5</v>
      </c>
      <c r="AC254" s="247">
        <v>7</v>
      </c>
      <c r="AD254" s="247">
        <v>11</v>
      </c>
      <c r="AE254" s="276">
        <v>12</v>
      </c>
      <c r="AG254" s="247">
        <f>RANKS_CSV!A251</f>
        <v>6</v>
      </c>
      <c r="AI254" s="264">
        <f t="array" ref="AI254">MEDIAN(E254:J254)</f>
        <v>13</v>
      </c>
      <c r="AJ254" s="260">
        <f t="array" ref="AJ254">MEDIAN(L254:S254)</f>
        <v>12</v>
      </c>
      <c r="AK254" s="260">
        <f t="array" ref="AK254">MEDIAN(T254:U254,X254,AA254,AB254)</f>
        <v>7</v>
      </c>
      <c r="AL254" s="260">
        <f t="array" ref="AL254">MEDIAN(V254,Y254,Z254,AC254:AE254)</f>
        <v>11</v>
      </c>
      <c r="AM254" s="260" t="s">
        <v>567</v>
      </c>
      <c r="AN254" s="281" t="s">
        <v>567</v>
      </c>
      <c r="AU254" s="264">
        <v>229.88110468313911</v>
      </c>
      <c r="AV254" s="260">
        <v>113.53621315425627</v>
      </c>
      <c r="AW254" s="260">
        <v>38.054433286926702</v>
      </c>
      <c r="AX254" s="260">
        <v>3.4357650811503797</v>
      </c>
      <c r="AY254" s="260">
        <v>9.680208536927303</v>
      </c>
      <c r="AZ254" s="260">
        <v>56.787763654257468</v>
      </c>
      <c r="BA254" s="260">
        <v>144.75843043314089</v>
      </c>
      <c r="BB254" s="276">
        <v>4</v>
      </c>
      <c r="BC254" s="265">
        <v>49.95253965817551</v>
      </c>
      <c r="BD254" s="261">
        <v>58.838350664141494</v>
      </c>
      <c r="BE254" s="261">
        <v>27.464919468405039</v>
      </c>
      <c r="BF254" s="261">
        <v>2.4978992389580439</v>
      </c>
      <c r="BG254" s="261">
        <v>5.6822562747343008</v>
      </c>
      <c r="BH254" s="261">
        <v>33.380284332242752</v>
      </c>
      <c r="BI254" s="261">
        <v>13.297585313558924</v>
      </c>
      <c r="BJ254" s="270">
        <v>4</v>
      </c>
      <c r="BK254" s="265">
        <v>45.489653986677105</v>
      </c>
      <c r="BL254" s="261">
        <v>73.666362874242466</v>
      </c>
      <c r="BM254" s="261">
        <v>27.251539571792971</v>
      </c>
      <c r="BN254" s="261">
        <v>2.6394034180907937</v>
      </c>
      <c r="BO254" s="261">
        <v>2.379395349094358</v>
      </c>
      <c r="BP254" s="261">
        <v>44.927138538359436</v>
      </c>
      <c r="BQ254" s="261">
        <v>18.940472359701964</v>
      </c>
      <c r="BR254" s="270">
        <v>5</v>
      </c>
      <c r="BS254" s="264">
        <v>41.519240076807073</v>
      </c>
      <c r="BT254" s="260">
        <v>72.584314191933728</v>
      </c>
      <c r="BU254" s="260">
        <v>28.045300282007734</v>
      </c>
      <c r="BV254" s="260">
        <v>2.3429221512762131</v>
      </c>
      <c r="BW254" s="260">
        <v>2.2044719349255386</v>
      </c>
      <c r="BX254" s="260">
        <v>46.741425651151843</v>
      </c>
      <c r="BY254" s="260">
        <v>20.897247758407737</v>
      </c>
      <c r="BZ254" s="276">
        <v>5</v>
      </c>
      <c r="CA254" s="175"/>
      <c r="DH254" s="179">
        <v>1.6460632467191598</v>
      </c>
      <c r="DI254" s="179">
        <v>0.31824075721784822</v>
      </c>
      <c r="DQ254" s="153">
        <f t="shared" si="52"/>
        <v>12.25</v>
      </c>
      <c r="EH254" s="153" t="str">
        <f t="shared" si="50"/>
        <v/>
      </c>
      <c r="EI254" s="153" t="str">
        <f t="shared" si="51"/>
        <v/>
      </c>
    </row>
    <row r="255" spans="1:139" ht="18" customHeight="1" thickTop="1" thickBot="1">
      <c r="A255" s="235" t="s">
        <v>297</v>
      </c>
      <c r="B255" s="236" t="s">
        <v>35</v>
      </c>
      <c r="C255" s="237">
        <v>45327</v>
      </c>
      <c r="D255" s="238">
        <v>23</v>
      </c>
      <c r="E255" s="253">
        <v>12</v>
      </c>
      <c r="F255" s="247">
        <v>7</v>
      </c>
      <c r="G255" s="247">
        <v>10</v>
      </c>
      <c r="H255" s="247">
        <v>15</v>
      </c>
      <c r="I255" s="247">
        <v>14</v>
      </c>
      <c r="J255" s="247">
        <v>4</v>
      </c>
      <c r="K255" s="247">
        <v>2</v>
      </c>
      <c r="L255" s="247">
        <v>10</v>
      </c>
      <c r="M255" s="247">
        <v>12</v>
      </c>
      <c r="N255" s="247">
        <v>12</v>
      </c>
      <c r="O255" s="247">
        <v>16</v>
      </c>
      <c r="P255" s="247">
        <v>3</v>
      </c>
      <c r="Q255" s="247">
        <v>12</v>
      </c>
      <c r="R255" s="247">
        <v>9</v>
      </c>
      <c r="S255" s="247">
        <v>12</v>
      </c>
      <c r="T255" s="247">
        <v>5</v>
      </c>
      <c r="U255" s="247">
        <v>7</v>
      </c>
      <c r="V255" s="247">
        <v>9</v>
      </c>
      <c r="W255" s="247">
        <v>8</v>
      </c>
      <c r="X255" s="247">
        <v>6</v>
      </c>
      <c r="Y255" s="247">
        <v>4</v>
      </c>
      <c r="Z255" s="247">
        <v>8</v>
      </c>
      <c r="AA255" s="247">
        <v>6</v>
      </c>
      <c r="AB255" s="247">
        <v>9</v>
      </c>
      <c r="AC255" s="247">
        <v>7</v>
      </c>
      <c r="AD255" s="247">
        <v>8</v>
      </c>
      <c r="AE255" s="276">
        <v>4</v>
      </c>
      <c r="AG255" s="247">
        <f>RANKS_CSV!A252</f>
        <v>1</v>
      </c>
      <c r="AI255" s="264">
        <f t="array" ref="AI255">MEDIAN(E255:J255)</f>
        <v>11</v>
      </c>
      <c r="AJ255" s="260">
        <f t="array" ref="AJ255">MEDIAN(L255:S255)</f>
        <v>12</v>
      </c>
      <c r="AK255" s="260">
        <f t="array" ref="AK255">MEDIAN(T255:U255,X255,AA255,AB255)</f>
        <v>6</v>
      </c>
      <c r="AL255" s="260">
        <f t="array" ref="AL255">MEDIAN(V255,Y255,Z255,AC255:AE255)</f>
        <v>7.5</v>
      </c>
      <c r="AM255" s="260" t="s">
        <v>567</v>
      </c>
      <c r="AN255" s="281" t="s">
        <v>567</v>
      </c>
      <c r="AU255" s="264">
        <v>130.9584619987987</v>
      </c>
      <c r="AV255" s="260">
        <v>55.360605713619968</v>
      </c>
      <c r="AW255" s="260">
        <v>20.625861089994487</v>
      </c>
      <c r="AX255" s="260">
        <v>26.75422812792225</v>
      </c>
      <c r="AY255" s="260">
        <v>73.745706827403254</v>
      </c>
      <c r="AZ255" s="260">
        <v>161.60029718843751</v>
      </c>
      <c r="BA255" s="260">
        <v>290.31799921102504</v>
      </c>
      <c r="BB255" s="276">
        <v>3</v>
      </c>
      <c r="BC255" s="265">
        <v>2.9019862472089089</v>
      </c>
      <c r="BD255" s="261">
        <v>10.839414290431174</v>
      </c>
      <c r="BE255" s="261">
        <v>9.0249935935266361</v>
      </c>
      <c r="BF255" s="261">
        <v>20.183314960944514</v>
      </c>
      <c r="BG255" s="261">
        <v>62.74648303482725</v>
      </c>
      <c r="BH255" s="261">
        <v>126.73926319003411</v>
      </c>
      <c r="BI255" s="261">
        <v>84.577126616246147</v>
      </c>
      <c r="BJ255" s="270">
        <v>1</v>
      </c>
      <c r="BK255" s="265">
        <v>3.1259857348545776</v>
      </c>
      <c r="BL255" s="261">
        <v>17.770995447558573</v>
      </c>
      <c r="BM255" s="261">
        <v>20.097875498296055</v>
      </c>
      <c r="BN255" s="261">
        <v>23.955870130178102</v>
      </c>
      <c r="BO255" s="261">
        <v>49.265904316747857</v>
      </c>
      <c r="BP255" s="261">
        <v>150.30345331501542</v>
      </c>
      <c r="BQ255" s="261">
        <v>96.672949749273869</v>
      </c>
      <c r="BR255" s="270">
        <v>1</v>
      </c>
      <c r="BS255" s="264">
        <v>2.9962756214526034</v>
      </c>
      <c r="BT255" s="260">
        <v>15.572258958723692</v>
      </c>
      <c r="BU255" s="260">
        <v>29.656724663061464</v>
      </c>
      <c r="BV255" s="260">
        <v>21.052531682187805</v>
      </c>
      <c r="BW255" s="260">
        <v>44.600917908912244</v>
      </c>
      <c r="BX255" s="260">
        <v>153.35655711447157</v>
      </c>
      <c r="BY255" s="260">
        <v>96.478869595597672</v>
      </c>
      <c r="BZ255" s="276">
        <v>1</v>
      </c>
      <c r="CA255" s="175"/>
      <c r="DH255" s="179">
        <v>-3.9227983123359582</v>
      </c>
      <c r="DI255" s="179">
        <v>0.3491214671916012</v>
      </c>
      <c r="DQ255" s="153">
        <f t="shared" si="52"/>
        <v>7.75</v>
      </c>
      <c r="EH255" s="153" t="str">
        <f t="shared" si="50"/>
        <v/>
      </c>
      <c r="EI255" s="153" t="str">
        <f t="shared" si="51"/>
        <v/>
      </c>
    </row>
    <row r="256" spans="1:139" ht="18" customHeight="1" thickTop="1" thickBot="1">
      <c r="A256" s="235" t="s">
        <v>298</v>
      </c>
      <c r="B256" s="236" t="s">
        <v>35</v>
      </c>
      <c r="C256" s="237">
        <v>45299</v>
      </c>
      <c r="D256" s="238">
        <v>23</v>
      </c>
      <c r="E256" s="253">
        <v>9</v>
      </c>
      <c r="F256" s="247">
        <v>11</v>
      </c>
      <c r="G256" s="247">
        <v>12</v>
      </c>
      <c r="H256" s="247">
        <v>8</v>
      </c>
      <c r="I256" s="247">
        <v>13</v>
      </c>
      <c r="J256" s="247">
        <v>15</v>
      </c>
      <c r="K256" s="247">
        <v>10</v>
      </c>
      <c r="L256" s="247">
        <v>8</v>
      </c>
      <c r="M256" s="247">
        <v>15</v>
      </c>
      <c r="N256" s="247">
        <v>12</v>
      </c>
      <c r="O256" s="247">
        <v>10</v>
      </c>
      <c r="P256" s="247">
        <v>10</v>
      </c>
      <c r="Q256" s="247">
        <v>10</v>
      </c>
      <c r="R256" s="247">
        <v>7</v>
      </c>
      <c r="S256" s="247">
        <v>11</v>
      </c>
      <c r="T256" s="247">
        <v>10</v>
      </c>
      <c r="U256" s="247">
        <v>9</v>
      </c>
      <c r="V256" s="247">
        <v>6</v>
      </c>
      <c r="W256" s="247">
        <v>7</v>
      </c>
      <c r="X256" s="247">
        <v>10</v>
      </c>
      <c r="Y256" s="247">
        <v>7</v>
      </c>
      <c r="Z256" s="247">
        <v>6</v>
      </c>
      <c r="AA256" s="247">
        <v>7</v>
      </c>
      <c r="AB256" s="247">
        <v>7</v>
      </c>
      <c r="AC256" s="247">
        <v>9</v>
      </c>
      <c r="AD256" s="247">
        <v>7</v>
      </c>
      <c r="AE256" s="276">
        <v>8</v>
      </c>
      <c r="AG256" s="247">
        <f>RANKS_CSV!A253</f>
        <v>2</v>
      </c>
      <c r="AI256" s="264">
        <f t="array" ref="AI256">MEDIAN(E256:J256)</f>
        <v>11.5</v>
      </c>
      <c r="AJ256" s="260">
        <f t="array" ref="AJ256">MEDIAN(L256:S256)</f>
        <v>10</v>
      </c>
      <c r="AK256" s="260">
        <f t="array" ref="AK256">MEDIAN(T256:U256,X256,AA256,AB256)</f>
        <v>9</v>
      </c>
      <c r="AL256" s="260">
        <f t="array" ref="AL256">MEDIAN(V256,Y256,Z256,AC256:AE256)</f>
        <v>7</v>
      </c>
      <c r="AM256" s="260" t="s">
        <v>567</v>
      </c>
      <c r="AN256" s="281" t="s">
        <v>567</v>
      </c>
      <c r="AU256" s="264">
        <v>93.589947599292984</v>
      </c>
      <c r="AV256" s="260">
        <v>28.539207861330933</v>
      </c>
      <c r="AW256" s="260">
        <v>4.3515797849221283</v>
      </c>
      <c r="AX256" s="260">
        <v>21.027063370066564</v>
      </c>
      <c r="AY256" s="260">
        <v>78.565658616764239</v>
      </c>
      <c r="AZ256" s="260">
        <v>176.96736552501514</v>
      </c>
      <c r="BA256" s="260">
        <v>316.23218409481933</v>
      </c>
      <c r="BB256" s="276">
        <v>3</v>
      </c>
      <c r="BC256" s="265">
        <v>5.6750944880903313</v>
      </c>
      <c r="BD256" s="261">
        <v>3.7310115375328725</v>
      </c>
      <c r="BE256" s="261">
        <v>0.69316843030783493</v>
      </c>
      <c r="BF256" s="261">
        <v>18.220656568570568</v>
      </c>
      <c r="BG256" s="261">
        <v>65.661270390609175</v>
      </c>
      <c r="BH256" s="261">
        <v>132.14593300195327</v>
      </c>
      <c r="BI256" s="261">
        <v>86.669186203025248</v>
      </c>
      <c r="BJ256" s="270">
        <v>3</v>
      </c>
      <c r="BK256" s="265">
        <v>17.26303146280593</v>
      </c>
      <c r="BL256" s="261">
        <v>7.912141448033263</v>
      </c>
      <c r="BM256" s="261">
        <v>5.3301494723688609</v>
      </c>
      <c r="BN256" s="261">
        <v>20.081712776150486</v>
      </c>
      <c r="BO256" s="261">
        <v>53.475234062179304</v>
      </c>
      <c r="BP256" s="261">
        <v>150.78894124224379</v>
      </c>
      <c r="BQ256" s="261">
        <v>90.247191608370002</v>
      </c>
      <c r="BR256" s="270">
        <v>3</v>
      </c>
      <c r="BS256" s="264">
        <v>17.628431348346322</v>
      </c>
      <c r="BT256" s="260">
        <v>7.7319628043238531</v>
      </c>
      <c r="BU256" s="260">
        <v>11.09671832640297</v>
      </c>
      <c r="BV256" s="260">
        <v>18.890436917397537</v>
      </c>
      <c r="BW256" s="260">
        <v>51.507899916887467</v>
      </c>
      <c r="BX256" s="260">
        <v>154.87661056204797</v>
      </c>
      <c r="BY256" s="260">
        <v>84.989079758927261</v>
      </c>
      <c r="BZ256" s="276">
        <v>2</v>
      </c>
      <c r="CA256" s="175"/>
      <c r="DH256" s="179">
        <v>-3.581181812335958</v>
      </c>
      <c r="DI256" s="179">
        <v>-2.1289955328083989</v>
      </c>
      <c r="DQ256" s="153">
        <f t="shared" si="52"/>
        <v>7.5</v>
      </c>
      <c r="EH256" s="153" t="str">
        <f t="shared" si="50"/>
        <v/>
      </c>
      <c r="EI256" s="153" t="str">
        <f t="shared" si="51"/>
        <v/>
      </c>
    </row>
    <row r="257" spans="1:139" ht="18" customHeight="1" thickTop="1" thickBot="1">
      <c r="A257" s="235" t="s">
        <v>299</v>
      </c>
      <c r="B257" s="236" t="s">
        <v>29</v>
      </c>
      <c r="C257" s="237">
        <v>45169</v>
      </c>
      <c r="D257" s="238">
        <v>24</v>
      </c>
      <c r="E257" s="253">
        <v>20</v>
      </c>
      <c r="F257" s="247">
        <v>7</v>
      </c>
      <c r="G257" s="247">
        <v>8</v>
      </c>
      <c r="H257" s="247">
        <v>14</v>
      </c>
      <c r="I257" s="247">
        <v>16</v>
      </c>
      <c r="J257" s="247">
        <v>11</v>
      </c>
      <c r="K257" s="247">
        <v>9</v>
      </c>
      <c r="L257" s="247">
        <v>8</v>
      </c>
      <c r="M257" s="247">
        <v>11</v>
      </c>
      <c r="N257" s="247">
        <v>6</v>
      </c>
      <c r="O257" s="247">
        <v>16</v>
      </c>
      <c r="P257" s="247">
        <v>6</v>
      </c>
      <c r="Q257" s="247">
        <v>12</v>
      </c>
      <c r="R257" s="247">
        <v>12</v>
      </c>
      <c r="S257" s="247">
        <v>13</v>
      </c>
      <c r="T257" s="247">
        <v>9</v>
      </c>
      <c r="U257" s="247">
        <v>8</v>
      </c>
      <c r="V257" s="247">
        <v>10</v>
      </c>
      <c r="W257" s="247">
        <v>5</v>
      </c>
      <c r="X257" s="247">
        <v>10</v>
      </c>
      <c r="Y257" s="247">
        <v>7</v>
      </c>
      <c r="Z257" s="247">
        <v>10</v>
      </c>
      <c r="AA257" s="247">
        <v>9</v>
      </c>
      <c r="AB257" s="247">
        <v>11</v>
      </c>
      <c r="AC257" s="247">
        <v>8</v>
      </c>
      <c r="AD257" s="247">
        <v>9</v>
      </c>
      <c r="AE257" s="276">
        <v>8</v>
      </c>
      <c r="AG257" s="247">
        <f>RANKS_CSV!A254</f>
        <v>3</v>
      </c>
      <c r="AI257" s="264">
        <f t="array" ref="AI257">MEDIAN(E257:J257)</f>
        <v>12.5</v>
      </c>
      <c r="AJ257" s="260">
        <f t="array" ref="AJ257">MEDIAN(L257:S257)</f>
        <v>11.5</v>
      </c>
      <c r="AK257" s="260">
        <f t="array" ref="AK257">MEDIAN(T257:U257,X257,AA257,AB257)</f>
        <v>9</v>
      </c>
      <c r="AL257" s="260">
        <f t="array" ref="AL257">MEDIAN(V257,Y257,Z257,AC257:AE257)</f>
        <v>8.5</v>
      </c>
      <c r="AM257" s="260" t="s">
        <v>567</v>
      </c>
      <c r="AN257" s="281" t="s">
        <v>567</v>
      </c>
      <c r="AU257" s="264">
        <v>131.48279975029988</v>
      </c>
      <c r="AV257" s="260">
        <v>48.488108166193953</v>
      </c>
      <c r="AW257" s="260">
        <v>6.3565282436412742</v>
      </c>
      <c r="AX257" s="260">
        <v>5.0880599826418313</v>
      </c>
      <c r="AY257" s="260">
        <v>44.682703383195637</v>
      </c>
      <c r="AZ257" s="260">
        <v>125.14045844530268</v>
      </c>
      <c r="BA257" s="260">
        <v>246.46132516896299</v>
      </c>
      <c r="BB257" s="276">
        <v>4</v>
      </c>
      <c r="BC257" s="265">
        <v>19.26459542696638</v>
      </c>
      <c r="BD257" s="261">
        <v>18.264852779746725</v>
      </c>
      <c r="BE257" s="261">
        <v>2.695054788084557</v>
      </c>
      <c r="BF257" s="261">
        <v>4.4768412262751429</v>
      </c>
      <c r="BG257" s="261">
        <v>34.866575426695512</v>
      </c>
      <c r="BH257" s="261">
        <v>85.745258045134975</v>
      </c>
      <c r="BI257" s="261">
        <v>49.860520661102768</v>
      </c>
      <c r="BJ257" s="270">
        <v>3</v>
      </c>
      <c r="BK257" s="265">
        <v>28.23371623116509</v>
      </c>
      <c r="BL257" s="261">
        <v>25.96198606697968</v>
      </c>
      <c r="BM257" s="261">
        <v>2.8733154489164483</v>
      </c>
      <c r="BN257" s="261">
        <v>4.8947290348215464</v>
      </c>
      <c r="BO257" s="261">
        <v>26.947791005671622</v>
      </c>
      <c r="BP257" s="261">
        <v>99.535149737098052</v>
      </c>
      <c r="BQ257" s="261">
        <v>51.153691679967764</v>
      </c>
      <c r="BR257" s="270">
        <v>3</v>
      </c>
      <c r="BS257" s="264">
        <v>26.93504508586987</v>
      </c>
      <c r="BT257" s="260">
        <v>26.147436499601827</v>
      </c>
      <c r="BU257" s="260">
        <v>5.111256225597808</v>
      </c>
      <c r="BV257" s="260">
        <v>4.7209843078749714</v>
      </c>
      <c r="BW257" s="260">
        <v>26.746788280941107</v>
      </c>
      <c r="BX257" s="260">
        <v>103.03825444142353</v>
      </c>
      <c r="BY257" s="260">
        <v>47.089126381350518</v>
      </c>
      <c r="BZ257" s="276">
        <v>4</v>
      </c>
      <c r="CA257" s="175"/>
      <c r="DH257" s="179">
        <v>-1.2262593123359582</v>
      </c>
      <c r="DI257" s="179">
        <v>-2.006706032808399</v>
      </c>
      <c r="DQ257" s="153">
        <f t="shared" si="52"/>
        <v>9.75</v>
      </c>
      <c r="EH257" s="153" t="str">
        <f t="shared" si="50"/>
        <v/>
      </c>
      <c r="EI257" s="153" t="str">
        <f t="shared" si="51"/>
        <v/>
      </c>
    </row>
    <row r="258" spans="1:139" ht="18" customHeight="1" thickTop="1" thickBot="1">
      <c r="A258" s="235" t="s">
        <v>302</v>
      </c>
      <c r="B258" s="236" t="s">
        <v>29</v>
      </c>
      <c r="C258" s="237">
        <v>40138</v>
      </c>
      <c r="D258" s="238">
        <v>37</v>
      </c>
      <c r="E258" s="253">
        <v>9</v>
      </c>
      <c r="F258" s="247">
        <v>13</v>
      </c>
      <c r="G258" s="247">
        <v>16</v>
      </c>
      <c r="H258" s="247">
        <v>8</v>
      </c>
      <c r="I258" s="247">
        <v>14</v>
      </c>
      <c r="J258" s="247">
        <v>18</v>
      </c>
      <c r="K258" s="247">
        <v>7</v>
      </c>
      <c r="L258" s="247">
        <v>8</v>
      </c>
      <c r="M258" s="247">
        <v>14</v>
      </c>
      <c r="N258" s="247">
        <v>8</v>
      </c>
      <c r="O258" s="247">
        <v>11</v>
      </c>
      <c r="P258" s="247">
        <v>8</v>
      </c>
      <c r="Q258" s="247">
        <v>13</v>
      </c>
      <c r="R258" s="247">
        <v>10</v>
      </c>
      <c r="S258" s="247">
        <v>16</v>
      </c>
      <c r="T258" s="247">
        <v>12</v>
      </c>
      <c r="U258" s="247">
        <v>8</v>
      </c>
      <c r="V258" s="247">
        <v>10</v>
      </c>
      <c r="W258" s="247">
        <v>6</v>
      </c>
      <c r="X258" s="247">
        <v>13</v>
      </c>
      <c r="Y258" s="247">
        <v>9</v>
      </c>
      <c r="Z258" s="247">
        <v>10</v>
      </c>
      <c r="AA258" s="247">
        <v>14</v>
      </c>
      <c r="AB258" s="247">
        <v>13</v>
      </c>
      <c r="AC258" s="247">
        <v>8</v>
      </c>
      <c r="AD258" s="247">
        <v>9</v>
      </c>
      <c r="AE258" s="276">
        <v>7</v>
      </c>
      <c r="AG258" s="247">
        <f>RANKS_CSV!A255</f>
        <v>4</v>
      </c>
      <c r="AI258" s="264">
        <f t="array" ref="AI258">MEDIAN(E258:J258)</f>
        <v>13.5</v>
      </c>
      <c r="AJ258" s="260">
        <f t="array" ref="AJ258">MEDIAN(L258:S258)</f>
        <v>10.5</v>
      </c>
      <c r="AK258" s="260">
        <f t="array" ref="AK258">MEDIAN(T258:U258,X258,AA258,AB258)</f>
        <v>13</v>
      </c>
      <c r="AL258" s="260">
        <f t="array" ref="AL258">MEDIAN(V258,Y258,Z258,AC258:AE258)</f>
        <v>9</v>
      </c>
      <c r="AM258" s="260" t="s">
        <v>567</v>
      </c>
      <c r="AN258" s="281" t="s">
        <v>567</v>
      </c>
      <c r="AU258" s="264">
        <v>100.1175235846096</v>
      </c>
      <c r="AV258" s="260">
        <v>31.184339492105178</v>
      </c>
      <c r="AW258" s="260">
        <v>3.1142670611540098</v>
      </c>
      <c r="AX258" s="260">
        <v>15.907306291756088</v>
      </c>
      <c r="AY258" s="260">
        <v>69.56345718391141</v>
      </c>
      <c r="AZ258" s="260">
        <v>164.08271973761998</v>
      </c>
      <c r="BA258" s="260">
        <v>299.46509395288177</v>
      </c>
      <c r="BB258" s="276">
        <v>3</v>
      </c>
      <c r="BC258" s="265">
        <v>35.917260741586411</v>
      </c>
      <c r="BD258" s="261">
        <v>23.726965789587108</v>
      </c>
      <c r="BE258" s="261">
        <v>8.3529131062837916</v>
      </c>
      <c r="BF258" s="261">
        <v>19.239897562519534</v>
      </c>
      <c r="BG258" s="261">
        <v>57.226476725770617</v>
      </c>
      <c r="BH258" s="261">
        <v>112.84828887651693</v>
      </c>
      <c r="BI258" s="261">
        <v>72.050341404673588</v>
      </c>
      <c r="BJ258" s="270">
        <v>3</v>
      </c>
      <c r="BK258" s="265">
        <v>57.947359485581806</v>
      </c>
      <c r="BL258" s="261">
        <v>27.902607576987513</v>
      </c>
      <c r="BM258" s="261">
        <v>1.8769588352332414</v>
      </c>
      <c r="BN258" s="261">
        <v>17.696310021208234</v>
      </c>
      <c r="BO258" s="261">
        <v>50.224811678944192</v>
      </c>
      <c r="BP258" s="261">
        <v>121.73055275296294</v>
      </c>
      <c r="BQ258" s="261">
        <v>64.084695298025082</v>
      </c>
      <c r="BR258" s="270">
        <v>3</v>
      </c>
      <c r="BS258" s="264">
        <v>57.41149845528804</v>
      </c>
      <c r="BT258" s="260">
        <v>30.304199222300603</v>
      </c>
      <c r="BU258" s="260">
        <v>0.30666183901161476</v>
      </c>
      <c r="BV258" s="260">
        <v>19.31377583367691</v>
      </c>
      <c r="BW258" s="260">
        <v>52.825791619586461</v>
      </c>
      <c r="BX258" s="260">
        <v>126.46599266169049</v>
      </c>
      <c r="BY258" s="260">
        <v>54.196540070495878</v>
      </c>
      <c r="BZ258" s="276">
        <v>3</v>
      </c>
      <c r="CA258" s="175"/>
      <c r="DH258" s="179">
        <v>-1.1378583123359582</v>
      </c>
      <c r="DI258" s="179">
        <v>-4.7987905328083986</v>
      </c>
      <c r="DQ258" s="153">
        <f t="shared" si="52"/>
        <v>8.75</v>
      </c>
      <c r="EH258" s="153" t="str">
        <f t="shared" si="50"/>
        <v/>
      </c>
      <c r="EI258" s="153" t="str">
        <f t="shared" si="51"/>
        <v/>
      </c>
    </row>
    <row r="259" spans="1:139" ht="18" customHeight="1" thickTop="1" thickBot="1">
      <c r="A259" s="235" t="s">
        <v>304</v>
      </c>
      <c r="B259" s="236" t="s">
        <v>35</v>
      </c>
      <c r="C259" s="237">
        <v>42011</v>
      </c>
      <c r="D259" s="238">
        <v>32</v>
      </c>
      <c r="E259" s="253">
        <v>19</v>
      </c>
      <c r="F259" s="247">
        <v>12</v>
      </c>
      <c r="G259" s="247">
        <v>8</v>
      </c>
      <c r="H259" s="247">
        <v>14</v>
      </c>
      <c r="I259" s="247">
        <v>14</v>
      </c>
      <c r="J259" s="247">
        <v>5</v>
      </c>
      <c r="K259" s="247">
        <v>1</v>
      </c>
      <c r="L259" s="247">
        <v>12</v>
      </c>
      <c r="M259" s="247">
        <v>7</v>
      </c>
      <c r="N259" s="247">
        <v>14</v>
      </c>
      <c r="O259" s="247">
        <v>11</v>
      </c>
      <c r="P259" s="247">
        <v>9</v>
      </c>
      <c r="Q259" s="247">
        <v>13</v>
      </c>
      <c r="R259" s="247">
        <v>11</v>
      </c>
      <c r="S259" s="247">
        <v>14</v>
      </c>
      <c r="T259" s="247">
        <v>11</v>
      </c>
      <c r="U259" s="247">
        <v>10</v>
      </c>
      <c r="V259" s="247">
        <v>15</v>
      </c>
      <c r="W259" s="247">
        <v>16</v>
      </c>
      <c r="X259" s="247">
        <v>11</v>
      </c>
      <c r="Y259" s="247">
        <v>14</v>
      </c>
      <c r="Z259" s="247">
        <v>12</v>
      </c>
      <c r="AA259" s="247">
        <v>10</v>
      </c>
      <c r="AB259" s="247">
        <v>11</v>
      </c>
      <c r="AC259" s="247">
        <v>8</v>
      </c>
      <c r="AD259" s="247">
        <v>13</v>
      </c>
      <c r="AE259" s="276">
        <v>11</v>
      </c>
      <c r="AG259" s="247">
        <f>RANKS_CSV!A256</f>
        <v>5</v>
      </c>
      <c r="AI259" s="264">
        <f t="array" ref="AI259">MEDIAN(E259:J259)</f>
        <v>13</v>
      </c>
      <c r="AJ259" s="260">
        <f t="array" ref="AJ259">MEDIAN(L259:S259)</f>
        <v>11.5</v>
      </c>
      <c r="AK259" s="260">
        <f t="array" ref="AK259">MEDIAN(T259:U259,X259,AA259,AB259)</f>
        <v>11</v>
      </c>
      <c r="AL259" s="260">
        <f t="array" ref="AL259">MEDIAN(V259,Y259,Z259,AC259:AE259)</f>
        <v>12.5</v>
      </c>
      <c r="AM259" s="260" t="s">
        <v>567</v>
      </c>
      <c r="AN259" s="281" t="s">
        <v>567</v>
      </c>
      <c r="AU259" s="264">
        <v>239.95057928811198</v>
      </c>
      <c r="AV259" s="260">
        <v>121.56500340997208</v>
      </c>
      <c r="AW259" s="260">
        <v>44.042539193385416</v>
      </c>
      <c r="AX259" s="260">
        <v>7.3831866383520035</v>
      </c>
      <c r="AY259" s="260">
        <v>11.586945744871841</v>
      </c>
      <c r="AZ259" s="260">
        <v>56.653816512944921</v>
      </c>
      <c r="BA259" s="260">
        <v>142.58379894257124</v>
      </c>
      <c r="BB259" s="276">
        <v>4</v>
      </c>
      <c r="BC259" s="265">
        <v>82.418190738979106</v>
      </c>
      <c r="BD259" s="261">
        <v>82.336173169775094</v>
      </c>
      <c r="BE259" s="261">
        <v>41.179440243064512</v>
      </c>
      <c r="BF259" s="261">
        <v>11.613607757754451</v>
      </c>
      <c r="BG259" s="261">
        <v>7.8526868069183449</v>
      </c>
      <c r="BH259" s="261">
        <v>27.2748621404711</v>
      </c>
      <c r="BI259" s="261">
        <v>10.543826977756421</v>
      </c>
      <c r="BJ259" s="270">
        <v>5</v>
      </c>
      <c r="BK259" s="265">
        <v>87.217484463995831</v>
      </c>
      <c r="BL259" s="261">
        <v>96.898653198695413</v>
      </c>
      <c r="BM259" s="261">
        <v>31.646291830386726</v>
      </c>
      <c r="BN259" s="261">
        <v>8.905559135242207</v>
      </c>
      <c r="BO259" s="261">
        <v>8.7354410041179005</v>
      </c>
      <c r="BP259" s="261">
        <v>30.705438491942282</v>
      </c>
      <c r="BQ259" s="261">
        <v>6.3316849390612022</v>
      </c>
      <c r="BR259" s="270">
        <v>7</v>
      </c>
      <c r="BS259" s="264">
        <v>82.587834019120479</v>
      </c>
      <c r="BT259" s="260">
        <v>98.031491857465241</v>
      </c>
      <c r="BU259" s="260">
        <v>26.33043477954665</v>
      </c>
      <c r="BV259" s="260">
        <v>10.972718056166844</v>
      </c>
      <c r="BW259" s="260">
        <v>12.396631942976706</v>
      </c>
      <c r="BX259" s="260">
        <v>33.125602908261094</v>
      </c>
      <c r="BY259" s="260">
        <v>4.179219422650001</v>
      </c>
      <c r="BZ259" s="276">
        <v>7</v>
      </c>
      <c r="CA259" s="175"/>
      <c r="DH259" s="179">
        <v>3.5931866286089238</v>
      </c>
      <c r="DI259" s="179">
        <v>-2.0092738228346456</v>
      </c>
      <c r="DQ259" s="153">
        <f t="shared" si="52"/>
        <v>12</v>
      </c>
      <c r="EH259" s="153" t="str">
        <f t="shared" si="50"/>
        <v/>
      </c>
      <c r="EI259" s="153" t="str">
        <f t="shared" si="51"/>
        <v/>
      </c>
    </row>
    <row r="260" spans="1:139" ht="18" customHeight="1" thickTop="1" thickBot="1">
      <c r="A260" s="235" t="s">
        <v>305</v>
      </c>
      <c r="B260" s="236" t="s">
        <v>29</v>
      </c>
      <c r="C260" s="237">
        <v>45034</v>
      </c>
      <c r="D260" s="238">
        <v>24</v>
      </c>
      <c r="E260" s="253">
        <v>8</v>
      </c>
      <c r="F260" s="247">
        <v>7</v>
      </c>
      <c r="G260" s="247">
        <v>16</v>
      </c>
      <c r="H260" s="247">
        <v>8</v>
      </c>
      <c r="I260" s="247">
        <v>16</v>
      </c>
      <c r="J260" s="247">
        <v>16</v>
      </c>
      <c r="K260" s="247">
        <v>2</v>
      </c>
      <c r="L260" s="247">
        <v>5</v>
      </c>
      <c r="M260" s="247">
        <v>18</v>
      </c>
      <c r="N260" s="247">
        <v>6</v>
      </c>
      <c r="O260" s="247">
        <v>12</v>
      </c>
      <c r="P260" s="247">
        <v>11</v>
      </c>
      <c r="Q260" s="247">
        <v>4</v>
      </c>
      <c r="R260" s="247">
        <v>12</v>
      </c>
      <c r="S260" s="247">
        <v>12</v>
      </c>
      <c r="T260" s="247">
        <v>11</v>
      </c>
      <c r="U260" s="247">
        <v>15</v>
      </c>
      <c r="V260" s="247">
        <v>7</v>
      </c>
      <c r="W260" s="247">
        <v>8</v>
      </c>
      <c r="X260" s="247">
        <v>17</v>
      </c>
      <c r="Y260" s="247">
        <v>10</v>
      </c>
      <c r="Z260" s="247">
        <v>12</v>
      </c>
      <c r="AA260" s="247">
        <v>12</v>
      </c>
      <c r="AB260" s="247">
        <v>9</v>
      </c>
      <c r="AC260" s="247">
        <v>9</v>
      </c>
      <c r="AD260" s="247">
        <v>9</v>
      </c>
      <c r="AE260" s="276">
        <v>10</v>
      </c>
      <c r="AG260" s="247">
        <f>RANKS_CSV!A257</f>
        <v>4</v>
      </c>
      <c r="AI260" s="264">
        <f t="array" ref="AI260">MEDIAN(E260:J260)</f>
        <v>12</v>
      </c>
      <c r="AJ260" s="260">
        <f t="array" ref="AJ260">MEDIAN(L260:S260)</f>
        <v>11.5</v>
      </c>
      <c r="AK260" s="260">
        <f t="array" ref="AK260">MEDIAN(T260:U260,X260,AA260,AB260)</f>
        <v>12</v>
      </c>
      <c r="AL260" s="260">
        <f t="array" ref="AL260">MEDIAN(V260,Y260,Z260,AC260:AE260)</f>
        <v>9.5</v>
      </c>
      <c r="AM260" s="260" t="s">
        <v>567</v>
      </c>
      <c r="AN260" s="281" t="s">
        <v>567</v>
      </c>
      <c r="AU260" s="264">
        <v>126.27647581103309</v>
      </c>
      <c r="AV260" s="260">
        <v>45.313769173658869</v>
      </c>
      <c r="AW260" s="260">
        <v>5.2141741978378864</v>
      </c>
      <c r="AX260" s="260">
        <v>5.9776908835701503</v>
      </c>
      <c r="AY260" s="260">
        <v>47.604319230855666</v>
      </c>
      <c r="AZ260" s="260">
        <v>130.09405923969445</v>
      </c>
      <c r="BA260" s="260">
        <v>253.44691091008639</v>
      </c>
      <c r="BB260" s="276">
        <v>3</v>
      </c>
      <c r="BC260" s="265">
        <v>18.747822618370375</v>
      </c>
      <c r="BD260" s="261">
        <v>16.942315027672556</v>
      </c>
      <c r="BE260" s="261">
        <v>2.1480380274092536</v>
      </c>
      <c r="BF260" s="261">
        <v>5.496641675404506</v>
      </c>
      <c r="BG260" s="261">
        <v>37.431735226095306</v>
      </c>
      <c r="BH260" s="261">
        <v>89.577043007375622</v>
      </c>
      <c r="BI260" s="261">
        <v>52.780191081511653</v>
      </c>
      <c r="BJ260" s="270">
        <v>3</v>
      </c>
      <c r="BK260" s="265">
        <v>28.749657151893441</v>
      </c>
      <c r="BL260" s="261">
        <v>24.190056077491519</v>
      </c>
      <c r="BM260" s="261">
        <v>2.1525953900013821</v>
      </c>
      <c r="BN260" s="261">
        <v>5.871166538178227</v>
      </c>
      <c r="BO260" s="261">
        <v>29.314663272967138</v>
      </c>
      <c r="BP260" s="261">
        <v>103.33402034661586</v>
      </c>
      <c r="BQ260" s="261">
        <v>53.593232021156396</v>
      </c>
      <c r="BR260" s="270">
        <v>3</v>
      </c>
      <c r="BS260" s="264">
        <v>27.60323552299279</v>
      </c>
      <c r="BT260" s="260">
        <v>24.501455368312012</v>
      </c>
      <c r="BU260" s="260">
        <v>4.3505574825265878</v>
      </c>
      <c r="BV260" s="260">
        <v>5.7552944914348085</v>
      </c>
      <c r="BW260" s="260">
        <v>29.193567305628221</v>
      </c>
      <c r="BX260" s="260">
        <v>106.95509562786907</v>
      </c>
      <c r="BY260" s="260">
        <v>49.066629095630539</v>
      </c>
      <c r="BZ260" s="276">
        <v>3</v>
      </c>
      <c r="CA260" s="175"/>
      <c r="DH260" s="179">
        <v>-1.3636190485564308</v>
      </c>
      <c r="DI260" s="179">
        <v>-2.2008526929133851</v>
      </c>
      <c r="DQ260" s="153">
        <f t="shared" si="52"/>
        <v>9.5</v>
      </c>
      <c r="EH260" s="153" t="str">
        <f t="shared" ref="EH260:EH323" si="53">IFERROR(INDEX(DH261,MATCH(7,AG261,0)),"")</f>
        <v/>
      </c>
      <c r="EI260" s="153" t="str">
        <f t="shared" ref="EI260:EI323" si="54">IFERROR(INDEX(DI261,MATCH(7,AG261,0)),"")</f>
        <v/>
      </c>
    </row>
    <row r="261" spans="1:139" ht="18" customHeight="1" thickTop="1" thickBot="1">
      <c r="A261" s="235" t="s">
        <v>306</v>
      </c>
      <c r="B261" s="236" t="s">
        <v>35</v>
      </c>
      <c r="C261" s="237">
        <v>44970</v>
      </c>
      <c r="D261" s="238">
        <v>24</v>
      </c>
      <c r="E261" s="253">
        <v>15</v>
      </c>
      <c r="F261" s="247">
        <v>7</v>
      </c>
      <c r="G261" s="247">
        <v>11</v>
      </c>
      <c r="H261" s="247">
        <v>12</v>
      </c>
      <c r="I261" s="247">
        <v>15</v>
      </c>
      <c r="J261" s="247">
        <v>11</v>
      </c>
      <c r="K261" s="247">
        <v>6</v>
      </c>
      <c r="L261" s="247">
        <v>6</v>
      </c>
      <c r="M261" s="247">
        <v>17</v>
      </c>
      <c r="N261" s="247">
        <v>6</v>
      </c>
      <c r="O261" s="247">
        <v>12</v>
      </c>
      <c r="P261" s="247">
        <v>7</v>
      </c>
      <c r="Q261" s="247">
        <v>12</v>
      </c>
      <c r="R261" s="247">
        <v>17</v>
      </c>
      <c r="S261" s="247">
        <v>18</v>
      </c>
      <c r="T261" s="247">
        <v>14</v>
      </c>
      <c r="U261" s="247">
        <v>11</v>
      </c>
      <c r="V261" s="247">
        <v>9</v>
      </c>
      <c r="W261" s="247">
        <v>15</v>
      </c>
      <c r="X261" s="247">
        <v>9</v>
      </c>
      <c r="Y261" s="247">
        <v>10</v>
      </c>
      <c r="Z261" s="247">
        <v>14</v>
      </c>
      <c r="AA261" s="247">
        <v>13</v>
      </c>
      <c r="AB261" s="247">
        <v>15</v>
      </c>
      <c r="AC261" s="247">
        <v>7</v>
      </c>
      <c r="AD261" s="247">
        <v>9</v>
      </c>
      <c r="AE261" s="276">
        <v>10</v>
      </c>
      <c r="AG261" s="247">
        <f>RANKS_CSV!A258</f>
        <v>4</v>
      </c>
      <c r="AI261" s="264">
        <f t="array" ref="AI261">MEDIAN(E261:J261)</f>
        <v>11.5</v>
      </c>
      <c r="AJ261" s="260">
        <f t="array" ref="AJ261">MEDIAN(L261:S261)</f>
        <v>12</v>
      </c>
      <c r="AK261" s="260">
        <f t="array" ref="AK261">MEDIAN(T261:U261,X261,AA261,AB261)</f>
        <v>13</v>
      </c>
      <c r="AL261" s="260">
        <f t="array" ref="AL261">MEDIAN(V261,Y261,Z261,AC261:AE261)</f>
        <v>9.5</v>
      </c>
      <c r="AM261" s="260" t="s">
        <v>567</v>
      </c>
      <c r="AN261" s="281" t="s">
        <v>567</v>
      </c>
      <c r="AU261" s="264">
        <v>127.09234367266967</v>
      </c>
      <c r="AV261" s="260">
        <v>45.969244004256154</v>
      </c>
      <c r="AW261" s="260">
        <v>5.7092559973958412</v>
      </c>
      <c r="AX261" s="260">
        <v>6.312379652088782</v>
      </c>
      <c r="AY261" s="260">
        <v>47.778614968334963</v>
      </c>
      <c r="AZ261" s="260">
        <v>130.1079619461344</v>
      </c>
      <c r="BA261" s="260">
        <v>253.3004205854871</v>
      </c>
      <c r="BB261" s="276">
        <v>3</v>
      </c>
      <c r="BC261" s="265">
        <v>33.578275991075188</v>
      </c>
      <c r="BD261" s="261">
        <v>26.647801896220926</v>
      </c>
      <c r="BE261" s="261">
        <v>7.0137419848603582</v>
      </c>
      <c r="BF261" s="261">
        <v>8.6331837427116724</v>
      </c>
      <c r="BG261" s="261">
        <v>37.584129500428951</v>
      </c>
      <c r="BH261" s="261">
        <v>85.912615373062422</v>
      </c>
      <c r="BI261" s="261">
        <v>50.48033000733502</v>
      </c>
      <c r="BJ261" s="270">
        <v>3</v>
      </c>
      <c r="BK261" s="265">
        <v>48.964326591379709</v>
      </c>
      <c r="BL261" s="261">
        <v>33.550591828894753</v>
      </c>
      <c r="BM261" s="261">
        <v>1.9935351287059639</v>
      </c>
      <c r="BN261" s="261">
        <v>7.4757944517293566</v>
      </c>
      <c r="BO261" s="261">
        <v>31.598289432036637</v>
      </c>
      <c r="BP261" s="261">
        <v>95.347429656186563</v>
      </c>
      <c r="BQ261" s="261">
        <v>45.845423882292316</v>
      </c>
      <c r="BR261" s="270">
        <v>3</v>
      </c>
      <c r="BS261" s="264">
        <v>47.537180771868762</v>
      </c>
      <c r="BT261" s="260">
        <v>35.09459153755936</v>
      </c>
      <c r="BU261" s="260">
        <v>0.93103912846584902</v>
      </c>
      <c r="BV261" s="260">
        <v>8.6405559070789391</v>
      </c>
      <c r="BW261" s="260">
        <v>33.549256812514791</v>
      </c>
      <c r="BX261" s="260">
        <v>99.343599137492305</v>
      </c>
      <c r="BY261" s="260">
        <v>38.928314701389297</v>
      </c>
      <c r="BZ261" s="276">
        <v>3</v>
      </c>
      <c r="CA261" s="175"/>
      <c r="DH261" s="179">
        <v>-0.3926671666666669</v>
      </c>
      <c r="DI261" s="179">
        <v>-3.5241867729658791</v>
      </c>
      <c r="DQ261" s="153">
        <f t="shared" ref="DQ261:DQ262" si="55">(MIN(H261,E261)+MIN(AD261,V261)+Z261+P261)/4</f>
        <v>10.5</v>
      </c>
      <c r="EH261" s="153" t="str">
        <f t="shared" si="53"/>
        <v/>
      </c>
      <c r="EI261" s="153" t="str">
        <f t="shared" si="54"/>
        <v/>
      </c>
    </row>
    <row r="262" spans="1:139" ht="18" customHeight="1" thickTop="1" thickBot="1">
      <c r="A262" s="235" t="s">
        <v>307</v>
      </c>
      <c r="B262" s="236" t="s">
        <v>33</v>
      </c>
      <c r="C262" s="237">
        <v>44998</v>
      </c>
      <c r="D262" s="238">
        <v>24</v>
      </c>
      <c r="E262" s="253">
        <v>9</v>
      </c>
      <c r="F262" s="247">
        <v>8</v>
      </c>
      <c r="G262" s="247">
        <v>15</v>
      </c>
      <c r="H262" s="247">
        <v>8</v>
      </c>
      <c r="I262" s="247">
        <v>15</v>
      </c>
      <c r="J262" s="247">
        <v>20</v>
      </c>
      <c r="K262" s="247">
        <v>12</v>
      </c>
      <c r="L262" s="247">
        <v>4</v>
      </c>
      <c r="M262" s="247">
        <v>11</v>
      </c>
      <c r="N262" s="247">
        <v>6</v>
      </c>
      <c r="O262" s="247">
        <v>11</v>
      </c>
      <c r="P262" s="247">
        <v>10</v>
      </c>
      <c r="Q262" s="247">
        <v>13</v>
      </c>
      <c r="R262" s="247">
        <v>11</v>
      </c>
      <c r="S262" s="247">
        <v>17</v>
      </c>
      <c r="T262" s="247">
        <v>13</v>
      </c>
      <c r="U262" s="247">
        <v>9</v>
      </c>
      <c r="V262" s="247">
        <v>3</v>
      </c>
      <c r="W262" s="247">
        <v>5</v>
      </c>
      <c r="X262" s="247">
        <v>14</v>
      </c>
      <c r="Y262" s="247">
        <v>7</v>
      </c>
      <c r="Z262" s="247">
        <v>11</v>
      </c>
      <c r="AA262" s="247">
        <v>11</v>
      </c>
      <c r="AB262" s="247">
        <v>14</v>
      </c>
      <c r="AC262" s="247">
        <v>8</v>
      </c>
      <c r="AD262" s="247">
        <v>8</v>
      </c>
      <c r="AE262" s="276">
        <v>8</v>
      </c>
      <c r="AG262" s="247">
        <f>RANKS_CSV!A259</f>
        <v>4</v>
      </c>
      <c r="AI262" s="264">
        <f t="array" ref="AI262">MEDIAN(E262:J262)</f>
        <v>12</v>
      </c>
      <c r="AJ262" s="260">
        <f t="array" ref="AJ262">MEDIAN(L262:S262)</f>
        <v>11</v>
      </c>
      <c r="AK262" s="260">
        <f t="array" ref="AK262">MEDIAN(T262:U262,X262,AA262,AB262)</f>
        <v>13</v>
      </c>
      <c r="AL262" s="260">
        <f t="array" ref="AL262">MEDIAN(V262,Y262,Z262,AC262:AE262)</f>
        <v>8</v>
      </c>
      <c r="AM262" s="260" t="s">
        <v>567</v>
      </c>
      <c r="AN262" s="281" t="s">
        <v>567</v>
      </c>
      <c r="AU262" s="264">
        <v>85.840644641929586</v>
      </c>
      <c r="AV262" s="260">
        <v>26.00799327537257</v>
      </c>
      <c r="AW262" s="260">
        <v>7.038453570368798</v>
      </c>
      <c r="AX262" s="260">
        <v>28.93202552691827</v>
      </c>
      <c r="AY262" s="260">
        <v>91.688709145020994</v>
      </c>
      <c r="AZ262" s="260">
        <v>195.30850442467695</v>
      </c>
      <c r="BA262" s="260">
        <v>339.79141136588612</v>
      </c>
      <c r="BB262" s="276">
        <v>3</v>
      </c>
      <c r="BC262" s="265">
        <v>49.198761546464461</v>
      </c>
      <c r="BD262" s="261">
        <v>31.035148509481768</v>
      </c>
      <c r="BE262" s="261">
        <v>16.956640744949446</v>
      </c>
      <c r="BF262" s="261">
        <v>34.129170200144003</v>
      </c>
      <c r="BG262" s="261">
        <v>77.732485909303961</v>
      </c>
      <c r="BH262" s="261">
        <v>137.33318279577591</v>
      </c>
      <c r="BI262" s="261">
        <v>93.039263491831534</v>
      </c>
      <c r="BJ262" s="270">
        <v>3</v>
      </c>
      <c r="BK262" s="265">
        <v>78.344912399039359</v>
      </c>
      <c r="BL262" s="261">
        <v>33.024753098145517</v>
      </c>
      <c r="BM262" s="261">
        <v>7.4065481974124774</v>
      </c>
      <c r="BN262" s="261">
        <v>31.691676726941875</v>
      </c>
      <c r="BO262" s="261">
        <v>70.80689501118907</v>
      </c>
      <c r="BP262" s="261">
        <v>144.09711250033911</v>
      </c>
      <c r="BQ262" s="261">
        <v>80.423223294975415</v>
      </c>
      <c r="BR262" s="270">
        <v>3</v>
      </c>
      <c r="BS262" s="264">
        <v>78.368464853395196</v>
      </c>
      <c r="BT262" s="260">
        <v>36.556688036570513</v>
      </c>
      <c r="BU262" s="260">
        <v>4.1698749004250821</v>
      </c>
      <c r="BV262" s="260">
        <v>34.154038243816075</v>
      </c>
      <c r="BW262" s="260">
        <v>74.712924194832226</v>
      </c>
      <c r="BX262" s="260">
        <v>149.5360856903483</v>
      </c>
      <c r="BY262" s="260">
        <v>67.359721350833127</v>
      </c>
      <c r="BZ262" s="276">
        <v>3</v>
      </c>
      <c r="CA262" s="175"/>
      <c r="DH262" s="179">
        <v>-1.3154928438320215</v>
      </c>
      <c r="DI262" s="179">
        <v>-6.2783706430446182</v>
      </c>
      <c r="DQ262" s="153">
        <f t="shared" si="55"/>
        <v>8</v>
      </c>
      <c r="EH262" s="153" t="str">
        <f t="shared" si="53"/>
        <v/>
      </c>
      <c r="EI262" s="153" t="str">
        <f t="shared" si="54"/>
        <v/>
      </c>
    </row>
    <row r="263" spans="1:139" ht="18" customHeight="1" thickTop="1" thickBot="1">
      <c r="A263" s="235" t="s">
        <v>309</v>
      </c>
      <c r="B263" s="236" t="s">
        <v>35</v>
      </c>
      <c r="C263" s="237">
        <v>45058</v>
      </c>
      <c r="D263" s="238">
        <v>24</v>
      </c>
      <c r="E263" s="253">
        <v>14</v>
      </c>
      <c r="F263" s="247">
        <v>12</v>
      </c>
      <c r="G263" s="247">
        <v>7</v>
      </c>
      <c r="H263" s="247">
        <v>12</v>
      </c>
      <c r="I263" s="247">
        <v>17</v>
      </c>
      <c r="J263" s="247">
        <v>9</v>
      </c>
      <c r="K263" s="247">
        <v>4</v>
      </c>
      <c r="L263" s="247">
        <v>11</v>
      </c>
      <c r="M263" s="247">
        <v>12</v>
      </c>
      <c r="N263" s="247">
        <v>12</v>
      </c>
      <c r="O263" s="247">
        <v>17</v>
      </c>
      <c r="P263" s="247">
        <v>4</v>
      </c>
      <c r="Q263" s="247">
        <v>11</v>
      </c>
      <c r="R263" s="247">
        <v>17</v>
      </c>
      <c r="S263" s="247">
        <v>14</v>
      </c>
      <c r="T263" s="247">
        <v>7</v>
      </c>
      <c r="U263" s="247">
        <v>16</v>
      </c>
      <c r="V263" s="247">
        <v>13</v>
      </c>
      <c r="W263" s="247">
        <v>13</v>
      </c>
      <c r="X263" s="247">
        <v>4</v>
      </c>
      <c r="Y263" s="247">
        <v>12</v>
      </c>
      <c r="Z263" s="247">
        <v>15</v>
      </c>
      <c r="AA263" s="247">
        <v>8</v>
      </c>
      <c r="AB263" s="247">
        <v>4</v>
      </c>
      <c r="AC263" s="247">
        <v>9</v>
      </c>
      <c r="AD263" s="247">
        <v>11</v>
      </c>
      <c r="AE263" s="276">
        <v>10</v>
      </c>
      <c r="AG263" s="247">
        <f>RANKS_CSV!A260</f>
        <v>6</v>
      </c>
      <c r="AI263" s="264">
        <f t="array" ref="AI263">MEDIAN(E263:J263)</f>
        <v>12</v>
      </c>
      <c r="AJ263" s="260">
        <f t="array" ref="AJ263">MEDIAN(L263:S263)</f>
        <v>12</v>
      </c>
      <c r="AK263" s="260">
        <f t="array" ref="AK263">MEDIAN(T263:U263,X263,AA263,AB263)</f>
        <v>7</v>
      </c>
      <c r="AL263" s="260">
        <f t="array" ref="AL263">MEDIAN(V263,Y263,Z263,AC263:AE263)</f>
        <v>11.5</v>
      </c>
      <c r="AM263" s="260" t="s">
        <v>567</v>
      </c>
      <c r="AN263" s="281" t="s">
        <v>567</v>
      </c>
      <c r="AU263" s="264">
        <v>246.56709182483817</v>
      </c>
      <c r="AV263" s="260">
        <v>126.31968383608633</v>
      </c>
      <c r="AW263" s="260">
        <v>46.935387508887679</v>
      </c>
      <c r="AX263" s="260">
        <v>8.4142028432422737</v>
      </c>
      <c r="AY263" s="260">
        <v>10.756129839150113</v>
      </c>
      <c r="AZ263" s="260">
        <v>53.961168496611201</v>
      </c>
      <c r="BA263" s="260">
        <v>138.02931881562554</v>
      </c>
      <c r="BB263" s="276">
        <v>4</v>
      </c>
      <c r="BC263" s="265">
        <v>49.210708605103648</v>
      </c>
      <c r="BD263" s="261">
        <v>62.68159360516114</v>
      </c>
      <c r="BE263" s="261">
        <v>32.616278463817196</v>
      </c>
      <c r="BF263" s="261">
        <v>5.5800239723792568</v>
      </c>
      <c r="BG263" s="261">
        <v>7.4720610776477745</v>
      </c>
      <c r="BH263" s="261">
        <v>34.913447109010384</v>
      </c>
      <c r="BI263" s="261">
        <v>15.825789430918562</v>
      </c>
      <c r="BJ263" s="270">
        <v>4</v>
      </c>
      <c r="BK263" s="265">
        <v>39.56462270910346</v>
      </c>
      <c r="BL263" s="261">
        <v>78.595396405450558</v>
      </c>
      <c r="BM263" s="261">
        <v>35.686200441925784</v>
      </c>
      <c r="BN263" s="261">
        <v>6.7036477544049848</v>
      </c>
      <c r="BO263" s="261">
        <v>3.3114865293949891</v>
      </c>
      <c r="BP263" s="261">
        <v>49.055378934591829</v>
      </c>
      <c r="BQ263" s="261">
        <v>25.602390499290646</v>
      </c>
      <c r="BR263" s="270">
        <v>5</v>
      </c>
      <c r="BS263" s="264">
        <v>35.459116950820281</v>
      </c>
      <c r="BT263" s="260">
        <v>76.544030456798794</v>
      </c>
      <c r="BU263" s="260">
        <v>38.467373915828396</v>
      </c>
      <c r="BV263" s="260">
        <v>5.5436181460087264</v>
      </c>
      <c r="BW263" s="260">
        <v>1.7663488495419273</v>
      </c>
      <c r="BX263" s="260">
        <v>50.418053786279678</v>
      </c>
      <c r="BY263" s="260">
        <v>29.867365319250769</v>
      </c>
      <c r="BZ263" s="276">
        <v>5</v>
      </c>
      <c r="CA263" s="175"/>
      <c r="DH263" s="179">
        <v>1.3477874790026243</v>
      </c>
      <c r="DI263" s="179">
        <v>1.4748049868766406</v>
      </c>
      <c r="EH263" s="153" t="str">
        <f t="shared" si="53"/>
        <v/>
      </c>
      <c r="EI263" s="153" t="str">
        <f t="shared" si="54"/>
        <v/>
      </c>
    </row>
    <row r="264" spans="1:139" ht="18" customHeight="1" thickTop="1" thickBot="1">
      <c r="A264" s="235" t="s">
        <v>310</v>
      </c>
      <c r="B264" s="236" t="s">
        <v>33</v>
      </c>
      <c r="C264" s="237">
        <v>44243</v>
      </c>
      <c r="D264" s="238">
        <v>26</v>
      </c>
      <c r="E264" s="253">
        <v>12</v>
      </c>
      <c r="F264" s="247">
        <v>11</v>
      </c>
      <c r="G264" s="247">
        <v>15</v>
      </c>
      <c r="H264" s="247">
        <v>10</v>
      </c>
      <c r="I264" s="247">
        <v>17</v>
      </c>
      <c r="J264" s="247">
        <v>12</v>
      </c>
      <c r="K264" s="247">
        <v>11</v>
      </c>
      <c r="L264" s="247">
        <v>9</v>
      </c>
      <c r="M264" s="247">
        <v>18</v>
      </c>
      <c r="N264" s="247">
        <v>7</v>
      </c>
      <c r="O264" s="247">
        <v>14</v>
      </c>
      <c r="P264" s="247">
        <v>8</v>
      </c>
      <c r="Q264" s="247">
        <v>15</v>
      </c>
      <c r="R264" s="247">
        <v>9</v>
      </c>
      <c r="S264" s="247">
        <v>13</v>
      </c>
      <c r="T264" s="247">
        <v>13</v>
      </c>
      <c r="U264" s="247">
        <v>17</v>
      </c>
      <c r="V264" s="247">
        <v>14</v>
      </c>
      <c r="W264" s="247">
        <v>12</v>
      </c>
      <c r="X264" s="247">
        <v>18</v>
      </c>
      <c r="Y264" s="247">
        <v>15</v>
      </c>
      <c r="Z264" s="247">
        <v>15</v>
      </c>
      <c r="AA264" s="247">
        <v>12</v>
      </c>
      <c r="AB264" s="247">
        <v>15</v>
      </c>
      <c r="AC264" s="247">
        <v>15</v>
      </c>
      <c r="AD264" s="247">
        <v>15</v>
      </c>
      <c r="AE264" s="276">
        <v>15</v>
      </c>
      <c r="AG264" s="247">
        <f>RANKS_CSV!A261</f>
        <v>5</v>
      </c>
      <c r="AI264" s="264">
        <f t="array" ref="AI264">MEDIAN(E264:J264)</f>
        <v>12</v>
      </c>
      <c r="AJ264" s="260">
        <f t="array" ref="AJ264">MEDIAN(L264:S264)</f>
        <v>11</v>
      </c>
      <c r="AK264" s="260">
        <f t="array" ref="AK264">MEDIAN(T264:U264,X264,AA264,AB264)</f>
        <v>15</v>
      </c>
      <c r="AL264" s="260">
        <f t="array" ref="AL264">MEDIAN(V264,Y264,Z264,AC264:AE264)</f>
        <v>15</v>
      </c>
      <c r="AM264" s="260" t="s">
        <v>567</v>
      </c>
      <c r="AN264" s="281" t="s">
        <v>567</v>
      </c>
      <c r="AU264" s="264">
        <v>328.79276841863759</v>
      </c>
      <c r="AV264" s="260">
        <v>187.98918898753965</v>
      </c>
      <c r="AW264" s="260">
        <v>88.04872121799508</v>
      </c>
      <c r="AX264" s="260">
        <v>28.971365110003671</v>
      </c>
      <c r="AY264" s="260">
        <v>10.757120663565534</v>
      </c>
      <c r="AZ264" s="260">
        <v>33.405987878680634</v>
      </c>
      <c r="BA264" s="260">
        <v>96.917966755348999</v>
      </c>
      <c r="BB264" s="276">
        <v>5</v>
      </c>
      <c r="BC264" s="265">
        <v>137.7560274683234</v>
      </c>
      <c r="BD264" s="261">
        <v>139.98688241563488</v>
      </c>
      <c r="BE264" s="261">
        <v>84.21708171580417</v>
      </c>
      <c r="BF264" s="261">
        <v>35.330200880005854</v>
      </c>
      <c r="BG264" s="261">
        <v>10.892060023997931</v>
      </c>
      <c r="BH264" s="261">
        <v>11.628822220848528</v>
      </c>
      <c r="BI264" s="261">
        <v>6.5991480014141626</v>
      </c>
      <c r="BJ264" s="270">
        <v>7</v>
      </c>
      <c r="BK264" s="265">
        <v>138.08994094999639</v>
      </c>
      <c r="BL264" s="261">
        <v>159.02510439991926</v>
      </c>
      <c r="BM264" s="261">
        <v>70.2137967596789</v>
      </c>
      <c r="BN264" s="261">
        <v>31.154437345850539</v>
      </c>
      <c r="BO264" s="261">
        <v>16.644041914211233</v>
      </c>
      <c r="BP264" s="261">
        <v>9.9406688598450685</v>
      </c>
      <c r="BQ264" s="261">
        <v>0.73047722019459804</v>
      </c>
      <c r="BR264" s="270">
        <v>7</v>
      </c>
      <c r="BS264" s="264">
        <v>131.43998855087762</v>
      </c>
      <c r="BT264" s="260">
        <v>160.34339089333639</v>
      </c>
      <c r="BU264" s="260">
        <v>61.202207074960363</v>
      </c>
      <c r="BV264" s="260">
        <v>34.212172071534866</v>
      </c>
      <c r="BW264" s="260">
        <v>22.058099321270983</v>
      </c>
      <c r="BX264" s="260">
        <v>11.546570074450708</v>
      </c>
      <c r="BY264" s="260">
        <v>0.59915210349744086</v>
      </c>
      <c r="BZ264" s="276">
        <v>7</v>
      </c>
      <c r="CA264" s="175"/>
      <c r="DH264" s="179">
        <v>6.3256053608923883</v>
      </c>
      <c r="DI264" s="179">
        <v>-1.5641580931758534</v>
      </c>
      <c r="EH264" s="153">
        <f t="shared" si="53"/>
        <v>7.9830432427821512</v>
      </c>
      <c r="EI264" s="153">
        <f t="shared" si="54"/>
        <v>1.898589326771654</v>
      </c>
    </row>
    <row r="265" spans="1:139" ht="18" customHeight="1" thickTop="1" thickBot="1">
      <c r="A265" s="235" t="s">
        <v>311</v>
      </c>
      <c r="B265" s="236" t="s">
        <v>29</v>
      </c>
      <c r="C265" s="237">
        <v>42414</v>
      </c>
      <c r="D265" s="238">
        <v>31</v>
      </c>
      <c r="E265" s="253">
        <v>11</v>
      </c>
      <c r="F265" s="247">
        <v>4</v>
      </c>
      <c r="G265" s="247">
        <v>8</v>
      </c>
      <c r="H265" s="247">
        <v>15</v>
      </c>
      <c r="I265" s="247">
        <v>12</v>
      </c>
      <c r="J265" s="247">
        <v>10</v>
      </c>
      <c r="K265" s="247">
        <v>4</v>
      </c>
      <c r="L265" s="247">
        <v>12</v>
      </c>
      <c r="M265" s="247">
        <v>9</v>
      </c>
      <c r="N265" s="247">
        <v>12</v>
      </c>
      <c r="O265" s="247">
        <v>9</v>
      </c>
      <c r="P265" s="247">
        <v>11</v>
      </c>
      <c r="Q265" s="247">
        <v>11</v>
      </c>
      <c r="R265" s="247">
        <v>14</v>
      </c>
      <c r="S265" s="247">
        <v>12</v>
      </c>
      <c r="T265" s="247">
        <v>13</v>
      </c>
      <c r="U265" s="247">
        <v>17</v>
      </c>
      <c r="V265" s="247">
        <v>20</v>
      </c>
      <c r="W265" s="247">
        <v>11</v>
      </c>
      <c r="X265" s="247">
        <v>10</v>
      </c>
      <c r="Y265" s="247">
        <v>20</v>
      </c>
      <c r="Z265" s="247">
        <v>20</v>
      </c>
      <c r="AA265" s="247">
        <v>11</v>
      </c>
      <c r="AB265" s="247">
        <v>12</v>
      </c>
      <c r="AC265" s="247">
        <v>14</v>
      </c>
      <c r="AD265" s="247">
        <v>20</v>
      </c>
      <c r="AE265" s="276">
        <v>19</v>
      </c>
      <c r="AG265" s="247">
        <f>RANKS_CSV!A262</f>
        <v>7</v>
      </c>
      <c r="AI265" s="264">
        <f t="array" ref="AI265">MEDIAN(E265:J265)</f>
        <v>10.5</v>
      </c>
      <c r="AJ265" s="260">
        <f t="array" ref="AJ265">MEDIAN(L265:S265)</f>
        <v>11.5</v>
      </c>
      <c r="AK265" s="260">
        <f t="array" ref="AK265">MEDIAN(T265:U265,X265,AA265,AB265)</f>
        <v>12</v>
      </c>
      <c r="AL265" s="260">
        <f t="array" ref="AL265">MEDIAN(V265,Y265,Z265,AC265:AE265)</f>
        <v>20</v>
      </c>
      <c r="AM265" s="260" t="s">
        <v>567</v>
      </c>
      <c r="AN265" s="281" t="s">
        <v>567</v>
      </c>
      <c r="AU265" s="264">
        <v>451.47373443125321</v>
      </c>
      <c r="AV265" s="260">
        <v>280.24985438946715</v>
      </c>
      <c r="AW265" s="260">
        <v>149.88908600923435</v>
      </c>
      <c r="AX265" s="260">
        <v>60.391429290554761</v>
      </c>
      <c r="AY265" s="260">
        <v>11.756884233428437</v>
      </c>
      <c r="AZ265" s="260">
        <v>3.9854508378553617</v>
      </c>
      <c r="BA265" s="260">
        <v>37.077129103835524</v>
      </c>
      <c r="BB265" s="276">
        <v>6</v>
      </c>
      <c r="BC265" s="265">
        <v>184.25393493268504</v>
      </c>
      <c r="BD265" s="261">
        <v>200.70359726996094</v>
      </c>
      <c r="BE265" s="261">
        <v>135.30923643881081</v>
      </c>
      <c r="BF265" s="261">
        <v>63.633056417348378</v>
      </c>
      <c r="BG265" s="261">
        <v>17.249022747475902</v>
      </c>
      <c r="BH265" s="261">
        <v>0.56787549647231428</v>
      </c>
      <c r="BI265" s="261">
        <v>8.656143745840664</v>
      </c>
      <c r="BJ265" s="270">
        <v>6</v>
      </c>
      <c r="BK265" s="265">
        <v>166.85628671470502</v>
      </c>
      <c r="BL265" s="261">
        <v>226.62762053408477</v>
      </c>
      <c r="BM265" s="261">
        <v>125.99996803425232</v>
      </c>
      <c r="BN265" s="261">
        <v>60.744420102634315</v>
      </c>
      <c r="BO265" s="261">
        <v>25.090463270953901</v>
      </c>
      <c r="BP265" s="261">
        <v>1.1694678002468513</v>
      </c>
      <c r="BQ265" s="261">
        <v>12.25481064836397</v>
      </c>
      <c r="BR265" s="270">
        <v>6</v>
      </c>
      <c r="BS265" s="264">
        <v>158.0386987168919</v>
      </c>
      <c r="BT265" s="260">
        <v>225.54406833709805</v>
      </c>
      <c r="BU265" s="260">
        <v>118.94296188464452</v>
      </c>
      <c r="BV265" s="260">
        <v>62.401740715944435</v>
      </c>
      <c r="BW265" s="260">
        <v>28.444668384611344</v>
      </c>
      <c r="BX265" s="260">
        <v>0.84953753797664633</v>
      </c>
      <c r="BY265" s="260">
        <v>20.048966690198391</v>
      </c>
      <c r="BZ265" s="276">
        <v>6</v>
      </c>
      <c r="CA265" s="175"/>
      <c r="DH265" s="179">
        <v>7.9830432427821512</v>
      </c>
      <c r="DI265" s="179">
        <v>1.898589326771654</v>
      </c>
      <c r="EH265" s="153">
        <f t="shared" si="53"/>
        <v>5.0850164475065611</v>
      </c>
      <c r="EI265" s="153">
        <f t="shared" si="54"/>
        <v>0.46730587664042084</v>
      </c>
    </row>
    <row r="266" spans="1:139" ht="18" customHeight="1" thickTop="1" thickBot="1">
      <c r="A266" s="235" t="s">
        <v>312</v>
      </c>
      <c r="B266" s="236" t="s">
        <v>29</v>
      </c>
      <c r="C266" s="237">
        <v>43115</v>
      </c>
      <c r="D266" s="238">
        <v>29</v>
      </c>
      <c r="E266" s="253">
        <v>11</v>
      </c>
      <c r="F266" s="247">
        <v>10</v>
      </c>
      <c r="G266" s="247">
        <v>10</v>
      </c>
      <c r="H266" s="247">
        <v>11</v>
      </c>
      <c r="I266" s="247">
        <v>17</v>
      </c>
      <c r="J266" s="247">
        <v>7</v>
      </c>
      <c r="K266" s="247">
        <v>5</v>
      </c>
      <c r="L266" s="247">
        <v>13</v>
      </c>
      <c r="M266" s="247">
        <v>10</v>
      </c>
      <c r="N266" s="247">
        <v>15</v>
      </c>
      <c r="O266" s="247">
        <v>10</v>
      </c>
      <c r="P266" s="247">
        <v>11</v>
      </c>
      <c r="Q266" s="247">
        <v>14</v>
      </c>
      <c r="R266" s="247">
        <v>13</v>
      </c>
      <c r="S266" s="247">
        <v>16</v>
      </c>
      <c r="T266" s="247">
        <v>11</v>
      </c>
      <c r="U266" s="247">
        <v>16</v>
      </c>
      <c r="V266" s="247">
        <v>18</v>
      </c>
      <c r="W266" s="247">
        <v>7</v>
      </c>
      <c r="X266" s="247">
        <v>7</v>
      </c>
      <c r="Y266" s="247">
        <v>16</v>
      </c>
      <c r="Z266" s="247">
        <v>19</v>
      </c>
      <c r="AA266" s="247">
        <v>10</v>
      </c>
      <c r="AB266" s="247">
        <v>8</v>
      </c>
      <c r="AC266" s="247">
        <v>12</v>
      </c>
      <c r="AD266" s="247">
        <v>15</v>
      </c>
      <c r="AE266" s="276">
        <v>17</v>
      </c>
      <c r="AG266" s="247">
        <f>RANKS_CSV!A263</f>
        <v>7</v>
      </c>
      <c r="AI266" s="264">
        <f t="array" ref="AI266">MEDIAN(E266:J266)</f>
        <v>10.5</v>
      </c>
      <c r="AJ266" s="260">
        <f t="array" ref="AJ266">MEDIAN(L266:S266)</f>
        <v>13</v>
      </c>
      <c r="AK266" s="260">
        <f t="array" ref="AK266">MEDIAN(T266:U266,X266,AA266,AB266)</f>
        <v>10</v>
      </c>
      <c r="AL266" s="260">
        <f t="array" ref="AL266">MEDIAN(V266,Y266,Z266,AC266:AE266)</f>
        <v>16.5</v>
      </c>
      <c r="AM266" s="260" t="s">
        <v>567</v>
      </c>
      <c r="AN266" s="281" t="s">
        <v>567</v>
      </c>
      <c r="AU266" s="264">
        <v>325.2040078723121</v>
      </c>
      <c r="AV266" s="260">
        <v>182.81062802562735</v>
      </c>
      <c r="AW266" s="260">
        <v>81.28035984049589</v>
      </c>
      <c r="AX266" s="260">
        <v>20.613203316917627</v>
      </c>
      <c r="AY266" s="260">
        <v>0.80915845489262017</v>
      </c>
      <c r="AZ266" s="260">
        <v>21.86822525442086</v>
      </c>
      <c r="BA266" s="260">
        <v>83.790403715502336</v>
      </c>
      <c r="BB266" s="276">
        <v>5</v>
      </c>
      <c r="BC266" s="265">
        <v>110.30107278039296</v>
      </c>
      <c r="BD266" s="261">
        <v>120.44744375124161</v>
      </c>
      <c r="BE266" s="261">
        <v>70.780311371089823</v>
      </c>
      <c r="BF266" s="261">
        <v>22.921781369801703</v>
      </c>
      <c r="BG266" s="261">
        <v>1.2932414181905292</v>
      </c>
      <c r="BH266" s="261">
        <v>6.2577043062111528</v>
      </c>
      <c r="BI266" s="261">
        <v>0.1268039537112968</v>
      </c>
      <c r="BJ266" s="270">
        <v>7</v>
      </c>
      <c r="BK266" s="265">
        <v>102.15275219085288</v>
      </c>
      <c r="BL266" s="261">
        <v>140.37140466233305</v>
      </c>
      <c r="BM266" s="261">
        <v>63.987283760136414</v>
      </c>
      <c r="BN266" s="261">
        <v>20.935659549482125</v>
      </c>
      <c r="BO266" s="261">
        <v>4.2299459411781362</v>
      </c>
      <c r="BP266" s="261">
        <v>10.667554561229331</v>
      </c>
      <c r="BQ266" s="261">
        <v>2.3362728542755327</v>
      </c>
      <c r="BR266" s="270">
        <v>7</v>
      </c>
      <c r="BS266" s="264">
        <v>95.760963388120629</v>
      </c>
      <c r="BT266" s="260">
        <v>139.84653868869316</v>
      </c>
      <c r="BU266" s="260">
        <v>59.589303393624412</v>
      </c>
      <c r="BV266" s="260">
        <v>22.143606946803882</v>
      </c>
      <c r="BW266" s="260">
        <v>6.6633147517952365</v>
      </c>
      <c r="BX266" s="260">
        <v>11.641425319780918</v>
      </c>
      <c r="BY266" s="260">
        <v>5.9740769972717889</v>
      </c>
      <c r="BZ266" s="276">
        <v>7</v>
      </c>
      <c r="CA266" s="175"/>
      <c r="DH266" s="179">
        <v>5.0850164475065611</v>
      </c>
      <c r="DI266" s="179">
        <v>0.46730587664042084</v>
      </c>
      <c r="EH266" s="153" t="str">
        <f t="shared" si="53"/>
        <v/>
      </c>
      <c r="EI266" s="153" t="str">
        <f t="shared" si="54"/>
        <v/>
      </c>
    </row>
    <row r="267" spans="1:139" ht="18" customHeight="1" thickTop="1" thickBot="1">
      <c r="A267" s="235" t="s">
        <v>313</v>
      </c>
      <c r="B267" s="236" t="s">
        <v>35</v>
      </c>
      <c r="C267" s="237">
        <v>44034</v>
      </c>
      <c r="D267" s="238">
        <v>27</v>
      </c>
      <c r="E267" s="253">
        <v>19</v>
      </c>
      <c r="F267" s="247">
        <v>13</v>
      </c>
      <c r="G267" s="247">
        <v>9</v>
      </c>
      <c r="H267" s="247">
        <v>14</v>
      </c>
      <c r="I267" s="247">
        <v>14</v>
      </c>
      <c r="J267" s="247">
        <v>11</v>
      </c>
      <c r="K267" s="247">
        <v>1</v>
      </c>
      <c r="L267" s="247">
        <v>13</v>
      </c>
      <c r="M267" s="247">
        <v>15</v>
      </c>
      <c r="N267" s="247">
        <v>14</v>
      </c>
      <c r="O267" s="247">
        <v>16</v>
      </c>
      <c r="P267" s="247">
        <v>4</v>
      </c>
      <c r="Q267" s="247">
        <v>15</v>
      </c>
      <c r="R267" s="247">
        <v>16</v>
      </c>
      <c r="S267" s="247">
        <v>15</v>
      </c>
      <c r="T267" s="247">
        <v>18</v>
      </c>
      <c r="U267" s="247">
        <v>13</v>
      </c>
      <c r="V267" s="247">
        <v>10</v>
      </c>
      <c r="W267" s="247">
        <v>19</v>
      </c>
      <c r="X267" s="247">
        <v>10</v>
      </c>
      <c r="Y267" s="247">
        <v>19</v>
      </c>
      <c r="Z267" s="247">
        <v>17</v>
      </c>
      <c r="AA267" s="247">
        <v>12</v>
      </c>
      <c r="AB267" s="247">
        <v>16</v>
      </c>
      <c r="AC267" s="247">
        <v>14</v>
      </c>
      <c r="AD267" s="247">
        <v>12</v>
      </c>
      <c r="AE267" s="276">
        <v>14</v>
      </c>
      <c r="AG267" s="247">
        <f>RANKS_CSV!A264</f>
        <v>5</v>
      </c>
      <c r="AI267" s="264">
        <f t="array" ref="AI267">MEDIAN(E267:J267)</f>
        <v>13.5</v>
      </c>
      <c r="AJ267" s="260">
        <f t="array" ref="AJ267">MEDIAN(L267:S267)</f>
        <v>15</v>
      </c>
      <c r="AK267" s="260">
        <f t="array" ref="AK267">MEDIAN(T267:U267,X267,AA267,AB267)</f>
        <v>13</v>
      </c>
      <c r="AL267" s="260">
        <f t="array" ref="AL267">MEDIAN(V267,Y267,Z267,AC267:AE267)</f>
        <v>14</v>
      </c>
      <c r="AM267" s="260" t="s">
        <v>567</v>
      </c>
      <c r="AN267" s="281" t="s">
        <v>567</v>
      </c>
      <c r="AU267" s="264">
        <v>342.0567721168436</v>
      </c>
      <c r="AV267" s="260">
        <v>198.1708837031222</v>
      </c>
      <c r="AW267" s="260">
        <v>95.148106950953988</v>
      </c>
      <c r="AX267" s="260">
        <v>32.98844186033908</v>
      </c>
      <c r="AY267" s="260">
        <v>11.691888431277402</v>
      </c>
      <c r="AZ267" s="260">
        <v>31.258446663768957</v>
      </c>
      <c r="BA267" s="260">
        <v>91.688116557813771</v>
      </c>
      <c r="BB267" s="276">
        <v>5</v>
      </c>
      <c r="BC267" s="265">
        <v>146.22269334434912</v>
      </c>
      <c r="BD267" s="261">
        <v>148.84035021366392</v>
      </c>
      <c r="BE267" s="261">
        <v>91.124723848551639</v>
      </c>
      <c r="BF267" s="261">
        <v>39.602630718762612</v>
      </c>
      <c r="BG267" s="261">
        <v>12.359477311631252</v>
      </c>
      <c r="BH267" s="261">
        <v>10.576418381720163</v>
      </c>
      <c r="BI267" s="261">
        <v>7.1384552320769004</v>
      </c>
      <c r="BJ267" s="270">
        <v>7</v>
      </c>
      <c r="BK267" s="265">
        <v>145.87017595908091</v>
      </c>
      <c r="BL267" s="261">
        <v>168.49899779496431</v>
      </c>
      <c r="BM267" s="261">
        <v>76.573637245390856</v>
      </c>
      <c r="BN267" s="261">
        <v>35.24542547080604</v>
      </c>
      <c r="BO267" s="261">
        <v>18.752889778101402</v>
      </c>
      <c r="BP267" s="261">
        <v>8.2418229576880506</v>
      </c>
      <c r="BQ267" s="261">
        <v>1.1147649986233066</v>
      </c>
      <c r="BR267" s="270">
        <v>7</v>
      </c>
      <c r="BS267" s="264">
        <v>138.94601002791299</v>
      </c>
      <c r="BT267" s="260">
        <v>169.82630619008529</v>
      </c>
      <c r="BU267" s="260">
        <v>67.097186477709116</v>
      </c>
      <c r="BV267" s="260">
        <v>38.422315559164495</v>
      </c>
      <c r="BW267" s="260">
        <v>24.380394627986188</v>
      </c>
      <c r="BX267" s="260">
        <v>9.7306719007235483</v>
      </c>
      <c r="BY267" s="260">
        <v>1.2935127824324477</v>
      </c>
      <c r="BZ267" s="276">
        <v>7</v>
      </c>
      <c r="CA267" s="175"/>
      <c r="DH267" s="179">
        <v>6.6885618293963249</v>
      </c>
      <c r="DI267" s="179">
        <v>-1.4852077034120732</v>
      </c>
      <c r="EH267" s="153">
        <f t="shared" si="53"/>
        <v>11.229732829396324</v>
      </c>
      <c r="EI267" s="153">
        <f t="shared" si="54"/>
        <v>0.3801897965879269</v>
      </c>
    </row>
    <row r="268" spans="1:139" ht="18" customHeight="1" thickTop="1" thickBot="1">
      <c r="A268" s="235" t="s">
        <v>314</v>
      </c>
      <c r="B268" s="236" t="s">
        <v>33</v>
      </c>
      <c r="C268" s="237">
        <v>43345</v>
      </c>
      <c r="D268" s="238">
        <v>29</v>
      </c>
      <c r="E268" s="253">
        <v>20</v>
      </c>
      <c r="F268" s="247">
        <v>12</v>
      </c>
      <c r="G268" s="247">
        <v>10</v>
      </c>
      <c r="H268" s="247">
        <v>20</v>
      </c>
      <c r="I268" s="247">
        <v>18</v>
      </c>
      <c r="J268" s="247">
        <v>10</v>
      </c>
      <c r="K268" s="247">
        <v>1</v>
      </c>
      <c r="L268" s="247">
        <v>14</v>
      </c>
      <c r="M268" s="247">
        <v>14</v>
      </c>
      <c r="N268" s="247">
        <v>14</v>
      </c>
      <c r="O268" s="247">
        <v>18</v>
      </c>
      <c r="P268" s="247">
        <v>4</v>
      </c>
      <c r="Q268" s="247">
        <v>14</v>
      </c>
      <c r="R268" s="247">
        <v>11</v>
      </c>
      <c r="S268" s="247">
        <v>16</v>
      </c>
      <c r="T268" s="247">
        <v>11</v>
      </c>
      <c r="U268" s="247">
        <v>20</v>
      </c>
      <c r="V268" s="247">
        <v>20</v>
      </c>
      <c r="W268" s="247">
        <v>12</v>
      </c>
      <c r="X268" s="247">
        <v>11</v>
      </c>
      <c r="Y268" s="247">
        <v>20</v>
      </c>
      <c r="Z268" s="247">
        <v>20</v>
      </c>
      <c r="AA268" s="247">
        <v>11</v>
      </c>
      <c r="AB268" s="247">
        <v>13</v>
      </c>
      <c r="AC268" s="247">
        <v>17</v>
      </c>
      <c r="AD268" s="247">
        <v>18</v>
      </c>
      <c r="AE268" s="276">
        <v>14</v>
      </c>
      <c r="AG268" s="247">
        <f>RANKS_CSV!A265</f>
        <v>7</v>
      </c>
      <c r="AI268" s="264">
        <f t="array" ref="AI268">MEDIAN(E268:J268)</f>
        <v>15</v>
      </c>
      <c r="AJ268" s="260">
        <f t="array" ref="AJ268">MEDIAN(L268:S268)</f>
        <v>14</v>
      </c>
      <c r="AK268" s="260">
        <f t="array" ref="AK268">MEDIAN(T268:U268,X268,AA268,AB268)</f>
        <v>11</v>
      </c>
      <c r="AL268" s="260">
        <f t="array" ref="AL268">MEDIAN(V268,Y268,Z268,AC268:AE268)</f>
        <v>19</v>
      </c>
      <c r="AM268" s="260" t="s">
        <v>567</v>
      </c>
      <c r="AN268" s="281" t="s">
        <v>567</v>
      </c>
      <c r="AU268" s="264">
        <v>547.55747445120539</v>
      </c>
      <c r="AV268" s="260">
        <v>360.48303112077639</v>
      </c>
      <c r="AW268" s="260">
        <v>214.27169945190053</v>
      </c>
      <c r="AX268" s="260">
        <v>108.92347944457791</v>
      </c>
      <c r="AY268" s="260">
        <v>44.438371098808517</v>
      </c>
      <c r="AZ268" s="260">
        <v>20.816374414592378</v>
      </c>
      <c r="BA268" s="260">
        <v>38.057489391929479</v>
      </c>
      <c r="BB268" s="276">
        <v>6</v>
      </c>
      <c r="BC268" s="265">
        <v>276.34657219741365</v>
      </c>
      <c r="BD268" s="261">
        <v>287.32648096468574</v>
      </c>
      <c r="BE268" s="261">
        <v>205.05638793713322</v>
      </c>
      <c r="BF268" s="261">
        <v>117.52083277887792</v>
      </c>
      <c r="BG268" s="261">
        <v>52.597690928313014</v>
      </c>
      <c r="BH268" s="261">
        <v>17.61536901203851</v>
      </c>
      <c r="BI268" s="261">
        <v>35.747043208416287</v>
      </c>
      <c r="BJ268" s="270">
        <v>6</v>
      </c>
      <c r="BK268" s="265">
        <v>263.27629421438462</v>
      </c>
      <c r="BL268" s="261">
        <v>315.89412051954417</v>
      </c>
      <c r="BM268" s="261">
        <v>185.68699878790622</v>
      </c>
      <c r="BN268" s="261">
        <v>111.49201266048459</v>
      </c>
      <c r="BO268" s="261">
        <v>66.778908454265959</v>
      </c>
      <c r="BP268" s="261">
        <v>8.6755928145066328</v>
      </c>
      <c r="BQ268" s="261">
        <v>30.662325173961172</v>
      </c>
      <c r="BR268" s="270">
        <v>6</v>
      </c>
      <c r="BS268" s="264">
        <v>252.66230134359856</v>
      </c>
      <c r="BT268" s="260">
        <v>316.64318611162633</v>
      </c>
      <c r="BU268" s="260">
        <v>171.54785017838935</v>
      </c>
      <c r="BV268" s="260">
        <v>115.60963032936908</v>
      </c>
      <c r="BW268" s="260">
        <v>74.218525827965209</v>
      </c>
      <c r="BX268" s="260">
        <v>8.3063343820958941</v>
      </c>
      <c r="BY268" s="260">
        <v>36.562095924513805</v>
      </c>
      <c r="BZ268" s="276">
        <v>6</v>
      </c>
      <c r="CA268" s="175"/>
      <c r="DH268" s="179">
        <v>11.229732829396324</v>
      </c>
      <c r="DI268" s="179">
        <v>0.3801897965879269</v>
      </c>
      <c r="EH268" s="153">
        <f t="shared" si="53"/>
        <v>5.1384662112860893</v>
      </c>
      <c r="EI268" s="153">
        <f t="shared" si="54"/>
        <v>-0.25689678346456707</v>
      </c>
    </row>
    <row r="269" spans="1:139" ht="18" customHeight="1" thickTop="1" thickBot="1">
      <c r="A269" s="235" t="s">
        <v>315</v>
      </c>
      <c r="B269" s="236" t="s">
        <v>29</v>
      </c>
      <c r="C269" s="237">
        <v>41127</v>
      </c>
      <c r="D269" s="238">
        <v>35</v>
      </c>
      <c r="E269" s="253">
        <v>20</v>
      </c>
      <c r="F269" s="247">
        <v>11</v>
      </c>
      <c r="G269" s="247">
        <v>9</v>
      </c>
      <c r="H269" s="247">
        <v>13</v>
      </c>
      <c r="I269" s="247">
        <v>16</v>
      </c>
      <c r="J269" s="247">
        <v>5</v>
      </c>
      <c r="K269" s="247">
        <v>5</v>
      </c>
      <c r="L269" s="247">
        <v>17</v>
      </c>
      <c r="M269" s="247">
        <v>8</v>
      </c>
      <c r="N269" s="247">
        <v>18</v>
      </c>
      <c r="O269" s="247">
        <v>6</v>
      </c>
      <c r="P269" s="247">
        <v>13</v>
      </c>
      <c r="Q269" s="247">
        <v>16</v>
      </c>
      <c r="R269" s="247">
        <v>17</v>
      </c>
      <c r="S269" s="247">
        <v>18</v>
      </c>
      <c r="T269" s="247">
        <v>9</v>
      </c>
      <c r="U269" s="247">
        <v>9</v>
      </c>
      <c r="V269" s="247">
        <v>15</v>
      </c>
      <c r="W269" s="247">
        <v>10</v>
      </c>
      <c r="X269" s="247">
        <v>7</v>
      </c>
      <c r="Y269" s="247">
        <v>12</v>
      </c>
      <c r="Z269" s="247">
        <v>15</v>
      </c>
      <c r="AA269" s="247">
        <v>9</v>
      </c>
      <c r="AB269" s="247">
        <v>14</v>
      </c>
      <c r="AC269" s="247">
        <v>9</v>
      </c>
      <c r="AD269" s="247">
        <v>12</v>
      </c>
      <c r="AE269" s="276">
        <v>15</v>
      </c>
      <c r="AG269" s="247">
        <f>RANKS_CSV!A266</f>
        <v>7</v>
      </c>
      <c r="AI269" s="264">
        <f t="array" ref="AI269">MEDIAN(E269:J269)</f>
        <v>12</v>
      </c>
      <c r="AJ269" s="260">
        <f t="array" ref="AJ269">MEDIAN(L269:S269)</f>
        <v>16.5</v>
      </c>
      <c r="AK269" s="260">
        <f t="array" ref="AK269">MEDIAN(T269:U269,X269,AA269,AB269)</f>
        <v>9</v>
      </c>
      <c r="AL269" s="260">
        <f t="array" ref="AL269">MEDIAN(V269,Y269,Z269,AC269:AE269)</f>
        <v>13.5</v>
      </c>
      <c r="AM269" s="260" t="s">
        <v>567</v>
      </c>
      <c r="AN269" s="281" t="s">
        <v>567</v>
      </c>
      <c r="AU269" s="264">
        <v>313.20318898725964</v>
      </c>
      <c r="AV269" s="260">
        <v>174.23283260705989</v>
      </c>
      <c r="AW269" s="260">
        <v>76.125587888413392</v>
      </c>
      <c r="AX269" s="260">
        <v>18.881454831320138</v>
      </c>
      <c r="AY269" s="260">
        <v>2.5004334357801179</v>
      </c>
      <c r="AZ269" s="260">
        <v>26.982523701793344</v>
      </c>
      <c r="BA269" s="260">
        <v>92.327725629359819</v>
      </c>
      <c r="BB269" s="276">
        <v>5</v>
      </c>
      <c r="BC269" s="265">
        <v>110.46775619951877</v>
      </c>
      <c r="BD269" s="261">
        <v>117.71743168922177</v>
      </c>
      <c r="BE269" s="261">
        <v>67.939030413908526</v>
      </c>
      <c r="BF269" s="261">
        <v>22.243605391925954</v>
      </c>
      <c r="BG269" s="261">
        <v>2.3691956696237977</v>
      </c>
      <c r="BH269" s="261">
        <v>8.3646788772127749</v>
      </c>
      <c r="BI269" s="261">
        <v>1.0807317210600047</v>
      </c>
      <c r="BJ269" s="270">
        <v>7</v>
      </c>
      <c r="BK269" s="265">
        <v>105.68067044466167</v>
      </c>
      <c r="BL269" s="261">
        <v>136.77149658945888</v>
      </c>
      <c r="BM269" s="261">
        <v>59.358589454218553</v>
      </c>
      <c r="BN269" s="261">
        <v>19.728937037569686</v>
      </c>
      <c r="BO269" s="261">
        <v>5.5995138724449687</v>
      </c>
      <c r="BP269" s="261">
        <v>11.436027108815244</v>
      </c>
      <c r="BQ269" s="261">
        <v>0.85386519263755745</v>
      </c>
      <c r="BR269" s="270">
        <v>7</v>
      </c>
      <c r="BS269" s="264">
        <v>99.465637870352836</v>
      </c>
      <c r="BT269" s="260">
        <v>136.82743361245105</v>
      </c>
      <c r="BU269" s="260">
        <v>53.925024287325385</v>
      </c>
      <c r="BV269" s="260">
        <v>21.415664347698012</v>
      </c>
      <c r="BW269" s="260">
        <v>8.7840952818225642</v>
      </c>
      <c r="BX269" s="260">
        <v>12.722672011770779</v>
      </c>
      <c r="BY269" s="260">
        <v>2.9933067810417211</v>
      </c>
      <c r="BZ269" s="276">
        <v>7</v>
      </c>
      <c r="CA269" s="175"/>
      <c r="DH269" s="179">
        <v>5.1384662112860893</v>
      </c>
      <c r="DI269" s="179">
        <v>-0.25689678346456707</v>
      </c>
      <c r="EH269" s="153">
        <f t="shared" si="53"/>
        <v>4.6148596522309706</v>
      </c>
      <c r="EI269" s="153">
        <f t="shared" si="54"/>
        <v>0.77208742650918594</v>
      </c>
    </row>
    <row r="270" spans="1:139" ht="18" customHeight="1" thickTop="1" thickBot="1">
      <c r="A270" s="235" t="s">
        <v>316</v>
      </c>
      <c r="B270" s="236" t="s">
        <v>35</v>
      </c>
      <c r="C270" s="237">
        <v>41420</v>
      </c>
      <c r="D270" s="238">
        <v>34</v>
      </c>
      <c r="E270" s="253">
        <v>18</v>
      </c>
      <c r="F270" s="247">
        <v>12</v>
      </c>
      <c r="G270" s="247">
        <v>9</v>
      </c>
      <c r="H270" s="247">
        <v>13</v>
      </c>
      <c r="I270" s="247">
        <v>17</v>
      </c>
      <c r="J270" s="247">
        <v>6</v>
      </c>
      <c r="K270" s="247">
        <v>4</v>
      </c>
      <c r="L270" s="247">
        <v>15</v>
      </c>
      <c r="M270" s="247">
        <v>9</v>
      </c>
      <c r="N270" s="247">
        <v>16</v>
      </c>
      <c r="O270" s="247">
        <v>6</v>
      </c>
      <c r="P270" s="247">
        <v>10</v>
      </c>
      <c r="Q270" s="247">
        <v>14</v>
      </c>
      <c r="R270" s="247">
        <v>14</v>
      </c>
      <c r="S270" s="247">
        <v>13</v>
      </c>
      <c r="T270" s="247">
        <v>10</v>
      </c>
      <c r="U270" s="247">
        <v>13</v>
      </c>
      <c r="V270" s="247">
        <v>18</v>
      </c>
      <c r="W270" s="247">
        <v>17</v>
      </c>
      <c r="X270" s="247">
        <v>8</v>
      </c>
      <c r="Y270" s="247">
        <v>15</v>
      </c>
      <c r="Z270" s="247">
        <v>15</v>
      </c>
      <c r="AA270" s="247">
        <v>9</v>
      </c>
      <c r="AB270" s="247">
        <v>10</v>
      </c>
      <c r="AC270" s="247">
        <v>11</v>
      </c>
      <c r="AD270" s="247">
        <v>12</v>
      </c>
      <c r="AE270" s="276">
        <v>16</v>
      </c>
      <c r="AG270" s="247">
        <f>RANKS_CSV!A267</f>
        <v>7</v>
      </c>
      <c r="AI270" s="264">
        <f t="array" ref="AI270">MEDIAN(E270:J270)</f>
        <v>12.5</v>
      </c>
      <c r="AJ270" s="260">
        <f t="array" ref="AJ270">MEDIAN(L270:S270)</f>
        <v>13.5</v>
      </c>
      <c r="AK270" s="260">
        <f t="array" ref="AK270">MEDIAN(T270:U270,X270,AA270,AB270)</f>
        <v>10</v>
      </c>
      <c r="AL270" s="260">
        <f t="array" ref="AL270">MEDIAN(V270,Y270,Z270,AC270:AE270)</f>
        <v>15</v>
      </c>
      <c r="AM270" s="260" t="s">
        <v>567</v>
      </c>
      <c r="AN270" s="281" t="s">
        <v>567</v>
      </c>
      <c r="AU270" s="264">
        <v>317.21858251836841</v>
      </c>
      <c r="AV270" s="260">
        <v>176.67321808510218</v>
      </c>
      <c r="AW270" s="260">
        <v>76.990965313389182</v>
      </c>
      <c r="AX270" s="260">
        <v>18.171824203229413</v>
      </c>
      <c r="AY270" s="260">
        <v>0.21579475462289313</v>
      </c>
      <c r="AZ270" s="260">
        <v>23.122876967569621</v>
      </c>
      <c r="BA270" s="260">
        <v>86.893070842069591</v>
      </c>
      <c r="BB270" s="276">
        <v>5</v>
      </c>
      <c r="BC270" s="265">
        <v>101.40819737617562</v>
      </c>
      <c r="BD270" s="261">
        <v>112.68744422750181</v>
      </c>
      <c r="BE270" s="261">
        <v>65.443882095826453</v>
      </c>
      <c r="BF270" s="261">
        <v>19.587610413355179</v>
      </c>
      <c r="BG270" s="261">
        <v>0.39368659645771309</v>
      </c>
      <c r="BH270" s="261">
        <v>7.8465887922379052</v>
      </c>
      <c r="BI270" s="261">
        <v>0.42137575615264727</v>
      </c>
      <c r="BJ270" s="270">
        <v>5</v>
      </c>
      <c r="BK270" s="265">
        <v>92.233740849101721</v>
      </c>
      <c r="BL270" s="261">
        <v>132.33949096290942</v>
      </c>
      <c r="BM270" s="261">
        <v>60.304596967680183</v>
      </c>
      <c r="BN270" s="261">
        <v>18.114123265950425</v>
      </c>
      <c r="BO270" s="261">
        <v>2.3893421868526699</v>
      </c>
      <c r="BP270" s="261">
        <v>13.781588756192253</v>
      </c>
      <c r="BQ270" s="261">
        <v>4.1667673235064555</v>
      </c>
      <c r="BR270" s="270">
        <v>5</v>
      </c>
      <c r="BS270" s="264">
        <v>86.07703801492201</v>
      </c>
      <c r="BT270" s="260">
        <v>131.48238143052788</v>
      </c>
      <c r="BU270" s="260">
        <v>57.043777511947951</v>
      </c>
      <c r="BV270" s="260">
        <v>18.912574942722301</v>
      </c>
      <c r="BW270" s="260">
        <v>4.1480491944689977</v>
      </c>
      <c r="BX270" s="260">
        <v>14.724525858048631</v>
      </c>
      <c r="BY270" s="260">
        <v>8.2570500168847065</v>
      </c>
      <c r="BZ270" s="276">
        <v>5</v>
      </c>
      <c r="CA270" s="175"/>
      <c r="DH270" s="179">
        <v>4.6148596522309706</v>
      </c>
      <c r="DI270" s="179">
        <v>0.77208742650918594</v>
      </c>
      <c r="EH270" s="153" t="str">
        <f t="shared" si="53"/>
        <v/>
      </c>
      <c r="EI270" s="153" t="str">
        <f t="shared" si="54"/>
        <v/>
      </c>
    </row>
    <row r="271" spans="1:139" ht="18" customHeight="1" thickTop="1" thickBot="1">
      <c r="A271" s="235" t="s">
        <v>318</v>
      </c>
      <c r="B271" s="236" t="s">
        <v>29</v>
      </c>
      <c r="C271" s="237">
        <v>43279</v>
      </c>
      <c r="D271" s="238">
        <v>29</v>
      </c>
      <c r="E271" s="253">
        <v>15</v>
      </c>
      <c r="F271" s="247">
        <v>6</v>
      </c>
      <c r="G271" s="247">
        <v>7</v>
      </c>
      <c r="H271" s="247">
        <v>19</v>
      </c>
      <c r="I271" s="247">
        <v>15</v>
      </c>
      <c r="J271" s="247">
        <v>4</v>
      </c>
      <c r="K271" s="247">
        <v>1</v>
      </c>
      <c r="L271" s="247">
        <v>13</v>
      </c>
      <c r="M271" s="247">
        <v>3</v>
      </c>
      <c r="N271" s="247">
        <v>12</v>
      </c>
      <c r="O271" s="247">
        <v>11</v>
      </c>
      <c r="P271" s="247">
        <v>8</v>
      </c>
      <c r="Q271" s="247">
        <v>11</v>
      </c>
      <c r="R271" s="247">
        <v>12</v>
      </c>
      <c r="S271" s="247">
        <v>8</v>
      </c>
      <c r="T271" s="247">
        <v>4</v>
      </c>
      <c r="U271" s="247">
        <v>7</v>
      </c>
      <c r="V271" s="247">
        <v>11</v>
      </c>
      <c r="W271" s="247">
        <v>6</v>
      </c>
      <c r="X271" s="247">
        <v>4</v>
      </c>
      <c r="Y271" s="247">
        <v>12</v>
      </c>
      <c r="Z271" s="247">
        <v>12</v>
      </c>
      <c r="AA271" s="247">
        <v>4</v>
      </c>
      <c r="AB271" s="247">
        <v>6</v>
      </c>
      <c r="AC271" s="247">
        <v>9</v>
      </c>
      <c r="AD271" s="247">
        <v>11</v>
      </c>
      <c r="AE271" s="276">
        <v>11</v>
      </c>
      <c r="AG271" s="247">
        <f>RANKS_CSV!A268</f>
        <v>6</v>
      </c>
      <c r="AI271" s="264">
        <f t="array" ref="AI271">MEDIAN(E271:J271)</f>
        <v>11</v>
      </c>
      <c r="AJ271" s="260">
        <f t="array" ref="AJ271">MEDIAN(L271:S271)</f>
        <v>11</v>
      </c>
      <c r="AK271" s="260">
        <f t="array" ref="AK271">MEDIAN(T271:U271,X271,AA271,AB271)</f>
        <v>4</v>
      </c>
      <c r="AL271" s="260">
        <f t="array" ref="AL271">MEDIAN(V271,Y271,Z271,AC271:AE271)</f>
        <v>11</v>
      </c>
      <c r="AM271" s="260" t="s">
        <v>567</v>
      </c>
      <c r="AN271" s="281" t="s">
        <v>567</v>
      </c>
      <c r="AU271" s="264">
        <v>269.80405406876497</v>
      </c>
      <c r="AV271" s="260">
        <v>148.2639713721145</v>
      </c>
      <c r="AW271" s="260">
        <v>67.587000337017272</v>
      </c>
      <c r="AX271" s="260">
        <v>27.773140963473267</v>
      </c>
      <c r="AY271" s="260">
        <v>28.822393251482506</v>
      </c>
      <c r="AZ271" s="260">
        <v>70.734757201045014</v>
      </c>
      <c r="BA271" s="260">
        <v>153.51023281216075</v>
      </c>
      <c r="BB271" s="276">
        <v>4</v>
      </c>
      <c r="BC271" s="265">
        <v>46.196056036267692</v>
      </c>
      <c r="BD271" s="261">
        <v>68.572395096786366</v>
      </c>
      <c r="BE271" s="261">
        <v>45.743373530917765</v>
      </c>
      <c r="BF271" s="261">
        <v>20.307348413369862</v>
      </c>
      <c r="BG271" s="261">
        <v>25.846028661683533</v>
      </c>
      <c r="BH271" s="261">
        <v>58.493873341764512</v>
      </c>
      <c r="BI271" s="261">
        <v>37.895652299008297</v>
      </c>
      <c r="BJ271" s="270">
        <v>4</v>
      </c>
      <c r="BK271" s="265">
        <v>27.05180899494022</v>
      </c>
      <c r="BL271" s="261">
        <v>85.387445227199393</v>
      </c>
      <c r="BM271" s="261">
        <v>57.073868702005839</v>
      </c>
      <c r="BN271" s="261">
        <v>23.942067943206474</v>
      </c>
      <c r="BO271" s="261">
        <v>18.389505473128274</v>
      </c>
      <c r="BP271" s="261">
        <v>79.65233327527794</v>
      </c>
      <c r="BQ271" s="261">
        <v>56.851415503596314</v>
      </c>
      <c r="BR271" s="270">
        <v>5</v>
      </c>
      <c r="BS271" s="264">
        <v>23.284098314321049</v>
      </c>
      <c r="BT271" s="260">
        <v>81.246060617320225</v>
      </c>
      <c r="BU271" s="260">
        <v>65.159587836151061</v>
      </c>
      <c r="BV271" s="260">
        <v>20.666322594277339</v>
      </c>
      <c r="BW271" s="260">
        <v>13.431630943477469</v>
      </c>
      <c r="BX271" s="260">
        <v>80.318157061784788</v>
      </c>
      <c r="BY271" s="260">
        <v>65.336118463115639</v>
      </c>
      <c r="BZ271" s="276">
        <v>5</v>
      </c>
      <c r="CA271" s="175"/>
      <c r="DH271" s="179">
        <v>-0.11787034776902904</v>
      </c>
      <c r="DI271" s="179">
        <v>3.7636839265091862</v>
      </c>
      <c r="EH271" s="153" t="str">
        <f t="shared" si="53"/>
        <v/>
      </c>
      <c r="EI271" s="153" t="str">
        <f t="shared" si="54"/>
        <v/>
      </c>
    </row>
    <row r="272" spans="1:139" ht="18" customHeight="1" thickTop="1" thickBot="1">
      <c r="A272" s="235" t="s">
        <v>319</v>
      </c>
      <c r="B272" s="236" t="s">
        <v>35</v>
      </c>
      <c r="C272" s="237">
        <v>41182</v>
      </c>
      <c r="D272" s="238">
        <v>35</v>
      </c>
      <c r="E272" s="253">
        <v>7</v>
      </c>
      <c r="F272" s="247">
        <v>8</v>
      </c>
      <c r="G272" s="247">
        <v>12</v>
      </c>
      <c r="H272" s="247">
        <v>9</v>
      </c>
      <c r="I272" s="247">
        <v>14</v>
      </c>
      <c r="J272" s="247">
        <v>18</v>
      </c>
      <c r="K272" s="247">
        <v>14</v>
      </c>
      <c r="L272" s="247">
        <v>8</v>
      </c>
      <c r="M272" s="247">
        <v>9</v>
      </c>
      <c r="N272" s="247">
        <v>11</v>
      </c>
      <c r="O272" s="247">
        <v>11</v>
      </c>
      <c r="P272" s="247">
        <v>9</v>
      </c>
      <c r="Q272" s="247">
        <v>13</v>
      </c>
      <c r="R272" s="247">
        <v>17</v>
      </c>
      <c r="S272" s="247">
        <v>13</v>
      </c>
      <c r="T272" s="247">
        <v>15</v>
      </c>
      <c r="U272" s="247">
        <v>15</v>
      </c>
      <c r="V272" s="247">
        <v>7</v>
      </c>
      <c r="W272" s="247">
        <v>16</v>
      </c>
      <c r="X272" s="247">
        <v>17</v>
      </c>
      <c r="Y272" s="247">
        <v>8</v>
      </c>
      <c r="Z272" s="247">
        <v>11</v>
      </c>
      <c r="AA272" s="247">
        <v>9</v>
      </c>
      <c r="AB272" s="247">
        <v>13</v>
      </c>
      <c r="AC272" s="247">
        <v>8</v>
      </c>
      <c r="AD272" s="247">
        <v>10</v>
      </c>
      <c r="AE272" s="276">
        <v>7</v>
      </c>
      <c r="AG272" s="247">
        <f>RANKS_CSV!A269</f>
        <v>4</v>
      </c>
      <c r="AI272" s="264">
        <f t="array" ref="AI272">MEDIAN(E272:J272)</f>
        <v>10.5</v>
      </c>
      <c r="AJ272" s="260">
        <f t="array" ref="AJ272">MEDIAN(L272:S272)</f>
        <v>11</v>
      </c>
      <c r="AK272" s="260">
        <f t="array" ref="AK272">MEDIAN(T272:U272,X272,AA272,AB272)</f>
        <v>15</v>
      </c>
      <c r="AL272" s="260">
        <f t="array" ref="AL272">MEDIAN(V272,Y272,Z272,AC272:AE272)</f>
        <v>8</v>
      </c>
      <c r="AM272" s="260" t="s">
        <v>567</v>
      </c>
      <c r="AN272" s="281" t="s">
        <v>567</v>
      </c>
      <c r="AU272" s="264">
        <v>134.37290855449098</v>
      </c>
      <c r="AV272" s="260">
        <v>52.768527998131283</v>
      </c>
      <c r="AW272" s="260">
        <v>12.02725910332482</v>
      </c>
      <c r="AX272" s="260">
        <v>12.149101870071606</v>
      </c>
      <c r="AY272" s="260">
        <v>53.13405629837164</v>
      </c>
      <c r="AZ272" s="260">
        <v>134.98212238822492</v>
      </c>
      <c r="BA272" s="260">
        <v>257.69330013963139</v>
      </c>
      <c r="BB272" s="276">
        <v>3</v>
      </c>
      <c r="BC272" s="265">
        <v>54.702022705830665</v>
      </c>
      <c r="BD272" s="261">
        <v>42.568530631558311</v>
      </c>
      <c r="BE272" s="261">
        <v>17.783144705753223</v>
      </c>
      <c r="BF272" s="261">
        <v>17.362470833578946</v>
      </c>
      <c r="BG272" s="261">
        <v>42.971980484812327</v>
      </c>
      <c r="BH272" s="261">
        <v>87.136556360233783</v>
      </c>
      <c r="BI272" s="261">
        <v>53.264020468160119</v>
      </c>
      <c r="BJ272" s="270">
        <v>4</v>
      </c>
      <c r="BK272" s="265">
        <v>75.525468011795738</v>
      </c>
      <c r="BL272" s="261">
        <v>49.182284506331094</v>
      </c>
      <c r="BM272" s="261">
        <v>7.5662467434028144</v>
      </c>
      <c r="BN272" s="261">
        <v>14.619266371275902</v>
      </c>
      <c r="BO272" s="261">
        <v>39.232392921493783</v>
      </c>
      <c r="BP272" s="261">
        <v>92.083287130800699</v>
      </c>
      <c r="BQ272" s="261">
        <v>43.039929677655607</v>
      </c>
      <c r="BR272" s="270">
        <v>3</v>
      </c>
      <c r="BS272" s="264">
        <v>73.782923062237131</v>
      </c>
      <c r="BT272" s="260">
        <v>51.988158770008511</v>
      </c>
      <c r="BU272" s="260">
        <v>3.1204743010885987</v>
      </c>
      <c r="BV272" s="260">
        <v>17.106373862953006</v>
      </c>
      <c r="BW272" s="260">
        <v>43.325039994836651</v>
      </c>
      <c r="BX272" s="260">
        <v>96.451130918233815</v>
      </c>
      <c r="BY272" s="260">
        <v>33.709250069758703</v>
      </c>
      <c r="BZ272" s="276">
        <v>3</v>
      </c>
      <c r="CA272" s="175"/>
      <c r="DH272" s="179">
        <v>0.63796509317585248</v>
      </c>
      <c r="DI272" s="179">
        <v>-4.8698283635170592</v>
      </c>
      <c r="EH272" s="153" t="str">
        <f t="shared" si="53"/>
        <v/>
      </c>
      <c r="EI272" s="153" t="str">
        <f t="shared" si="54"/>
        <v/>
      </c>
    </row>
    <row r="273" spans="1:139" ht="18" customHeight="1" thickTop="1" thickBot="1">
      <c r="A273" s="235" t="s">
        <v>322</v>
      </c>
      <c r="B273" s="236" t="s">
        <v>35</v>
      </c>
      <c r="C273" s="237">
        <v>42911</v>
      </c>
      <c r="D273" s="238">
        <v>30</v>
      </c>
      <c r="E273" s="253">
        <v>13</v>
      </c>
      <c r="F273" s="247">
        <v>7</v>
      </c>
      <c r="G273" s="247">
        <v>8</v>
      </c>
      <c r="H273" s="247">
        <v>11</v>
      </c>
      <c r="I273" s="247">
        <v>12</v>
      </c>
      <c r="J273" s="247">
        <v>10</v>
      </c>
      <c r="K273" s="247">
        <v>4</v>
      </c>
      <c r="L273" s="247">
        <v>11</v>
      </c>
      <c r="M273" s="247">
        <v>7</v>
      </c>
      <c r="N273" s="247">
        <v>13</v>
      </c>
      <c r="O273" s="247">
        <v>20</v>
      </c>
      <c r="P273" s="247">
        <v>10</v>
      </c>
      <c r="Q273" s="247">
        <v>10</v>
      </c>
      <c r="R273" s="247">
        <v>18</v>
      </c>
      <c r="S273" s="247">
        <v>13</v>
      </c>
      <c r="T273" s="247">
        <v>8</v>
      </c>
      <c r="U273" s="247">
        <v>13</v>
      </c>
      <c r="V273" s="247">
        <v>17</v>
      </c>
      <c r="W273" s="247">
        <v>13</v>
      </c>
      <c r="X273" s="247">
        <v>4</v>
      </c>
      <c r="Y273" s="247">
        <v>13</v>
      </c>
      <c r="Z273" s="247">
        <v>12</v>
      </c>
      <c r="AA273" s="247">
        <v>5</v>
      </c>
      <c r="AB273" s="247">
        <v>10</v>
      </c>
      <c r="AC273" s="247">
        <v>12</v>
      </c>
      <c r="AD273" s="247">
        <v>15</v>
      </c>
      <c r="AE273" s="276">
        <v>11</v>
      </c>
      <c r="AG273" s="247">
        <f>RANKS_CSV!A270</f>
        <v>6</v>
      </c>
      <c r="AI273" s="264">
        <f t="array" ref="AI273">MEDIAN(E273:J273)</f>
        <v>10.5</v>
      </c>
      <c r="AJ273" s="260">
        <f t="array" ref="AJ273">MEDIAN(L273:S273)</f>
        <v>12</v>
      </c>
      <c r="AK273" s="260">
        <f t="array" ref="AK273">MEDIAN(T273:U273,X273,AA273,AB273)</f>
        <v>8</v>
      </c>
      <c r="AL273" s="260">
        <f t="array" ref="AL273">MEDIAN(V273,Y273,Z273,AC273:AE273)</f>
        <v>12.5</v>
      </c>
      <c r="AM273" s="260" t="s">
        <v>567</v>
      </c>
      <c r="AN273" s="281" t="s">
        <v>567</v>
      </c>
      <c r="AU273" s="264">
        <v>280.99879020250899</v>
      </c>
      <c r="AV273" s="260">
        <v>150.59586606143236</v>
      </c>
      <c r="AW273" s="260">
        <v>61.056053581908898</v>
      </c>
      <c r="AX273" s="260">
        <v>12.3793527639387</v>
      </c>
      <c r="AY273" s="260">
        <v>4.5657636075217436</v>
      </c>
      <c r="AZ273" s="260">
        <v>37.615286112658033</v>
      </c>
      <c r="BA273" s="260">
        <v>111.52792027934758</v>
      </c>
      <c r="BB273" s="276">
        <v>5</v>
      </c>
      <c r="BC273" s="265">
        <v>67.806123104263449</v>
      </c>
      <c r="BD273" s="261">
        <v>82.562302448440818</v>
      </c>
      <c r="BE273" s="261">
        <v>46.095938544261912</v>
      </c>
      <c r="BF273" s="261">
        <v>10.380614241576621</v>
      </c>
      <c r="BG273" s="261">
        <v>3.0367602580470949</v>
      </c>
      <c r="BH273" s="261">
        <v>22.183687268233836</v>
      </c>
      <c r="BI273" s="261">
        <v>8.3376526106348816</v>
      </c>
      <c r="BJ273" s="270">
        <v>5</v>
      </c>
      <c r="BK273" s="265">
        <v>55.886952160896982</v>
      </c>
      <c r="BL273" s="261">
        <v>100.52106521069665</v>
      </c>
      <c r="BM273" s="261">
        <v>47.371531503986489</v>
      </c>
      <c r="BN273" s="261">
        <v>10.909644481911041</v>
      </c>
      <c r="BO273" s="261">
        <v>0.98512381614893874</v>
      </c>
      <c r="BP273" s="261">
        <v>34.204796983300525</v>
      </c>
      <c r="BQ273" s="261">
        <v>17.614990953911999</v>
      </c>
      <c r="BR273" s="270">
        <v>5</v>
      </c>
      <c r="BS273" s="264">
        <v>50.878537250091583</v>
      </c>
      <c r="BT273" s="260">
        <v>98.496821566409466</v>
      </c>
      <c r="BU273" s="260">
        <v>48.627928577025251</v>
      </c>
      <c r="BV273" s="260">
        <v>10.139512846168483</v>
      </c>
      <c r="BW273" s="260">
        <v>0.13889384087965537</v>
      </c>
      <c r="BX273" s="260">
        <v>35.181005635832975</v>
      </c>
      <c r="BY273" s="260">
        <v>22.906670324449298</v>
      </c>
      <c r="BZ273" s="276">
        <v>5</v>
      </c>
      <c r="CA273" s="175"/>
      <c r="DH273" s="179">
        <v>2.5416363569553804</v>
      </c>
      <c r="DI273" s="179">
        <v>1.7377329763779525</v>
      </c>
      <c r="EH273" s="153" t="str">
        <f t="shared" si="53"/>
        <v/>
      </c>
      <c r="EI273" s="153" t="str">
        <f t="shared" si="54"/>
        <v/>
      </c>
    </row>
    <row r="274" spans="1:139" ht="18" customHeight="1" thickTop="1" thickBot="1">
      <c r="A274" s="235" t="s">
        <v>323</v>
      </c>
      <c r="B274" s="236" t="s">
        <v>29</v>
      </c>
      <c r="C274" s="237">
        <v>41071</v>
      </c>
      <c r="D274" s="238">
        <v>35</v>
      </c>
      <c r="E274" s="253">
        <v>13</v>
      </c>
      <c r="F274" s="247">
        <v>8</v>
      </c>
      <c r="G274" s="247">
        <v>11</v>
      </c>
      <c r="H274" s="247">
        <v>16</v>
      </c>
      <c r="I274" s="247">
        <v>16</v>
      </c>
      <c r="J274" s="247">
        <v>12</v>
      </c>
      <c r="K274" s="247">
        <v>9</v>
      </c>
      <c r="L274" s="247">
        <v>12</v>
      </c>
      <c r="M274" s="247">
        <v>14</v>
      </c>
      <c r="N274" s="247">
        <v>15</v>
      </c>
      <c r="O274" s="247">
        <v>16</v>
      </c>
      <c r="P274" s="247">
        <v>7</v>
      </c>
      <c r="Q274" s="247">
        <v>14</v>
      </c>
      <c r="R274" s="247">
        <v>15</v>
      </c>
      <c r="S274" s="247">
        <v>16</v>
      </c>
      <c r="T274" s="247">
        <v>19</v>
      </c>
      <c r="U274" s="247">
        <v>11</v>
      </c>
      <c r="V274" s="247">
        <v>14</v>
      </c>
      <c r="W274" s="247">
        <v>7</v>
      </c>
      <c r="X274" s="247">
        <v>9</v>
      </c>
      <c r="Y274" s="247">
        <v>14</v>
      </c>
      <c r="Z274" s="247">
        <v>13</v>
      </c>
      <c r="AA274" s="247">
        <v>13</v>
      </c>
      <c r="AB274" s="247">
        <v>16</v>
      </c>
      <c r="AC274" s="247">
        <v>10</v>
      </c>
      <c r="AD274" s="247">
        <v>10</v>
      </c>
      <c r="AE274" s="276">
        <v>9</v>
      </c>
      <c r="AG274" s="247">
        <f>RANKS_CSV!A271</f>
        <v>5</v>
      </c>
      <c r="AI274" s="264">
        <f t="array" ref="AI274">MEDIAN(E274:J274)</f>
        <v>12.5</v>
      </c>
      <c r="AJ274" s="260">
        <f t="array" ref="AJ274">MEDIAN(L274:S274)</f>
        <v>14.5</v>
      </c>
      <c r="AK274" s="260">
        <f t="array" ref="AK274">MEDIAN(T274:U274,X274,AA274,AB274)</f>
        <v>13</v>
      </c>
      <c r="AL274" s="260">
        <f t="array" ref="AL274">MEDIAN(V274,Y274,Z274,AC274:AE274)</f>
        <v>11.5</v>
      </c>
      <c r="AM274" s="260" t="s">
        <v>567</v>
      </c>
      <c r="AN274" s="281" t="s">
        <v>567</v>
      </c>
      <c r="AU274" s="264">
        <v>256.08490552224754</v>
      </c>
      <c r="AV274" s="260">
        <v>135.20677504574996</v>
      </c>
      <c r="AW274" s="260">
        <v>55.191756230805623</v>
      </c>
      <c r="AX274" s="260">
        <v>16.039849077414523</v>
      </c>
      <c r="AY274" s="260">
        <v>17.751053585576667</v>
      </c>
      <c r="AZ274" s="260">
        <v>60.325369755292066</v>
      </c>
      <c r="BA274" s="260">
        <v>143.76279758656071</v>
      </c>
      <c r="BB274" s="276">
        <v>4</v>
      </c>
      <c r="BC274" s="265">
        <v>105.75453752098284</v>
      </c>
      <c r="BD274" s="261">
        <v>101.98823935179914</v>
      </c>
      <c r="BE274" s="261">
        <v>55.576761179323512</v>
      </c>
      <c r="BF274" s="261">
        <v>22.643120457396648</v>
      </c>
      <c r="BG274" s="261">
        <v>14.408982168142476</v>
      </c>
      <c r="BH274" s="261">
        <v>28.930155113646034</v>
      </c>
      <c r="BI274" s="261">
        <v>14.48202639115611</v>
      </c>
      <c r="BJ274" s="270">
        <v>5</v>
      </c>
      <c r="BK274" s="265">
        <v>114.20932862819029</v>
      </c>
      <c r="BL274" s="261">
        <v>116.75937205711595</v>
      </c>
      <c r="BM274" s="261">
        <v>41.719177498059736</v>
      </c>
      <c r="BN274" s="261">
        <v>18.605581835545177</v>
      </c>
      <c r="BO274" s="261">
        <v>17.440200198352276</v>
      </c>
      <c r="BP274" s="261">
        <v>28.506347122677163</v>
      </c>
      <c r="BQ274" s="261">
        <v>5.9184412762562886</v>
      </c>
      <c r="BR274" s="270">
        <v>7</v>
      </c>
      <c r="BS274" s="264">
        <v>109.15093022556846</v>
      </c>
      <c r="BT274" s="260">
        <v>118.8567129866169</v>
      </c>
      <c r="BU274" s="260">
        <v>33.513241295809244</v>
      </c>
      <c r="BV274" s="260">
        <v>21.759167347212671</v>
      </c>
      <c r="BW274" s="260">
        <v>22.875095331312984</v>
      </c>
      <c r="BX274" s="260">
        <v>31.127987158136754</v>
      </c>
      <c r="BY274" s="260">
        <v>2.1470713025731247</v>
      </c>
      <c r="BZ274" s="276">
        <v>7</v>
      </c>
      <c r="CA274" s="175"/>
      <c r="DH274" s="179">
        <v>4.6263281207349074</v>
      </c>
      <c r="DI274" s="179">
        <v>-2.9766806837270336</v>
      </c>
      <c r="EH274" s="153" t="str">
        <f t="shared" si="53"/>
        <v/>
      </c>
      <c r="EI274" s="153" t="str">
        <f t="shared" si="54"/>
        <v/>
      </c>
    </row>
    <row r="275" spans="1:139" ht="18" customHeight="1" thickTop="1" thickBot="1">
      <c r="A275" s="235" t="s">
        <v>324</v>
      </c>
      <c r="B275" s="236" t="s">
        <v>29</v>
      </c>
      <c r="C275" s="237">
        <v>43472</v>
      </c>
      <c r="D275" s="238">
        <v>28</v>
      </c>
      <c r="E275" s="253">
        <v>17</v>
      </c>
      <c r="F275" s="247">
        <v>8</v>
      </c>
      <c r="G275" s="247">
        <v>10</v>
      </c>
      <c r="H275" s="247">
        <v>14</v>
      </c>
      <c r="I275" s="247">
        <v>16</v>
      </c>
      <c r="J275" s="247">
        <v>9</v>
      </c>
      <c r="K275" s="247">
        <v>6</v>
      </c>
      <c r="L275" s="247">
        <v>10</v>
      </c>
      <c r="M275" s="247">
        <v>15</v>
      </c>
      <c r="N275" s="247">
        <v>11</v>
      </c>
      <c r="O275" s="247">
        <v>12</v>
      </c>
      <c r="P275" s="247">
        <v>7</v>
      </c>
      <c r="Q275" s="247">
        <v>14</v>
      </c>
      <c r="R275" s="247">
        <v>8</v>
      </c>
      <c r="S275" s="247">
        <v>14</v>
      </c>
      <c r="T275" s="247">
        <v>17</v>
      </c>
      <c r="U275" s="247">
        <v>14</v>
      </c>
      <c r="V275" s="247">
        <v>10</v>
      </c>
      <c r="W275" s="247">
        <v>7</v>
      </c>
      <c r="X275" s="247">
        <v>6</v>
      </c>
      <c r="Y275" s="247">
        <v>14</v>
      </c>
      <c r="Z275" s="247">
        <v>12</v>
      </c>
      <c r="AA275" s="247">
        <v>11</v>
      </c>
      <c r="AB275" s="247">
        <v>17</v>
      </c>
      <c r="AC275" s="247">
        <v>11</v>
      </c>
      <c r="AD275" s="247">
        <v>10</v>
      </c>
      <c r="AE275" s="276">
        <v>12</v>
      </c>
      <c r="AG275" s="247">
        <f>RANKS_CSV!A272</f>
        <v>4</v>
      </c>
      <c r="AI275" s="264">
        <f t="array" ref="AI275">MEDIAN(E275:J275)</f>
        <v>12</v>
      </c>
      <c r="AJ275" s="260">
        <f t="array" ref="AJ275">MEDIAN(L275:S275)</f>
        <v>11.5</v>
      </c>
      <c r="AK275" s="260">
        <f t="array" ref="AK275">MEDIAN(T275:U275,X275,AA275,AB275)</f>
        <v>14</v>
      </c>
      <c r="AL275" s="260">
        <f t="array" ref="AL275">MEDIAN(V275,Y275,Z275,AC275:AE275)</f>
        <v>11.5</v>
      </c>
      <c r="AM275" s="260" t="s">
        <v>567</v>
      </c>
      <c r="AN275" s="281" t="s">
        <v>567</v>
      </c>
      <c r="AU275" s="264">
        <v>203.44064927889957</v>
      </c>
      <c r="AV275" s="260">
        <v>95.001161031951938</v>
      </c>
      <c r="AW275" s="260">
        <v>27.424784446557521</v>
      </c>
      <c r="AX275" s="260">
        <v>0.71151952271634977</v>
      </c>
      <c r="AY275" s="260">
        <v>14.861366260428424</v>
      </c>
      <c r="AZ275" s="260">
        <v>69.874324659693741</v>
      </c>
      <c r="BA275" s="260">
        <v>165.7503947205123</v>
      </c>
      <c r="BB275" s="276">
        <v>4</v>
      </c>
      <c r="BC275" s="265">
        <v>51.904384826105129</v>
      </c>
      <c r="BD275" s="261">
        <v>53.995120123496413</v>
      </c>
      <c r="BE275" s="261">
        <v>22.267813629405296</v>
      </c>
      <c r="BF275" s="261">
        <v>2.2638836764225467</v>
      </c>
      <c r="BG275" s="261">
        <v>9.4413285568458143</v>
      </c>
      <c r="BH275" s="261">
        <v>39.445105269670194</v>
      </c>
      <c r="BI275" s="261">
        <v>16.725679372428527</v>
      </c>
      <c r="BJ275" s="270">
        <v>4</v>
      </c>
      <c r="BK275" s="265">
        <v>55.315039533086122</v>
      </c>
      <c r="BL275" s="261">
        <v>66.806410730076834</v>
      </c>
      <c r="BM275" s="261">
        <v>17.824266281709978</v>
      </c>
      <c r="BN275" s="261">
        <v>1.1535860694796785</v>
      </c>
      <c r="BO275" s="261">
        <v>6.8594631996671698</v>
      </c>
      <c r="BP275" s="261">
        <v>47.81301665927495</v>
      </c>
      <c r="BQ275" s="261">
        <v>16.630654595608991</v>
      </c>
      <c r="BR275" s="270">
        <v>4</v>
      </c>
      <c r="BS275" s="264">
        <v>51.747391591801765</v>
      </c>
      <c r="BT275" s="260">
        <v>67.090911642372376</v>
      </c>
      <c r="BU275" s="260">
        <v>16.160183803332423</v>
      </c>
      <c r="BV275" s="260">
        <v>1.9888992243964836</v>
      </c>
      <c r="BW275" s="260">
        <v>8.461596226003989</v>
      </c>
      <c r="BX275" s="260">
        <v>50.357444483498405</v>
      </c>
      <c r="BY275" s="260">
        <v>15.077776684022272</v>
      </c>
      <c r="BZ275" s="276">
        <v>4</v>
      </c>
      <c r="CA275" s="175"/>
      <c r="DH275" s="179">
        <v>1.7889739435695537</v>
      </c>
      <c r="DI275" s="179">
        <v>-1.3814365538057747</v>
      </c>
      <c r="EH275" s="153" t="str">
        <f t="shared" si="53"/>
        <v/>
      </c>
      <c r="EI275" s="153" t="str">
        <f t="shared" si="54"/>
        <v/>
      </c>
    </row>
    <row r="276" spans="1:139" ht="18" customHeight="1" thickTop="1" thickBot="1">
      <c r="A276" s="235" t="s">
        <v>341</v>
      </c>
      <c r="B276" s="236" t="s">
        <v>33</v>
      </c>
      <c r="C276" s="237">
        <v>45615</v>
      </c>
      <c r="D276" s="238">
        <v>22</v>
      </c>
      <c r="E276" s="253">
        <v>12</v>
      </c>
      <c r="F276" s="247">
        <v>7</v>
      </c>
      <c r="G276" s="247">
        <v>6</v>
      </c>
      <c r="H276" s="247">
        <v>13</v>
      </c>
      <c r="I276" s="247">
        <v>15</v>
      </c>
      <c r="J276" s="247">
        <v>6</v>
      </c>
      <c r="K276" s="247">
        <v>1</v>
      </c>
      <c r="L276" s="247">
        <v>6</v>
      </c>
      <c r="M276" s="247">
        <v>9</v>
      </c>
      <c r="N276" s="247">
        <v>11</v>
      </c>
      <c r="O276" s="247">
        <v>8</v>
      </c>
      <c r="P276" s="247">
        <v>17</v>
      </c>
      <c r="Q276" s="247">
        <v>1</v>
      </c>
      <c r="R276" s="247">
        <v>5</v>
      </c>
      <c r="S276" s="247">
        <v>2</v>
      </c>
      <c r="T276" s="247">
        <v>1</v>
      </c>
      <c r="U276" s="247">
        <v>9</v>
      </c>
      <c r="V276" s="247">
        <v>7</v>
      </c>
      <c r="W276" s="247">
        <v>2</v>
      </c>
      <c r="X276" s="247">
        <v>1</v>
      </c>
      <c r="Y276" s="247">
        <v>9</v>
      </c>
      <c r="Z276" s="247">
        <v>6</v>
      </c>
      <c r="AA276" s="247">
        <v>3</v>
      </c>
      <c r="AB276" s="247">
        <v>2</v>
      </c>
      <c r="AC276" s="247">
        <v>5</v>
      </c>
      <c r="AD276" s="247">
        <v>5</v>
      </c>
      <c r="AE276" s="276">
        <v>6</v>
      </c>
      <c r="AG276" s="247">
        <f>RANKS_CSV!A273</f>
        <v>1</v>
      </c>
      <c r="AI276" s="264">
        <f t="array" ref="AI276">MEDIAN(E276:J276)</f>
        <v>9.5</v>
      </c>
      <c r="AJ276" s="260">
        <f t="array" ref="AJ276">MEDIAN(L276:S276)</f>
        <v>7</v>
      </c>
      <c r="AK276" s="260">
        <f t="array" ref="AK276">MEDIAN(T276:U276,X276,AA276,AB276)</f>
        <v>2</v>
      </c>
      <c r="AL276" s="260">
        <f t="array" ref="AL276">MEDIAN(V276,Y276,Z276,AC276:AE276)</f>
        <v>6</v>
      </c>
      <c r="AM276" s="260" t="s">
        <v>567</v>
      </c>
      <c r="AN276" s="281" t="s">
        <v>567</v>
      </c>
      <c r="AU276" s="264">
        <v>175.34017757440046</v>
      </c>
      <c r="AV276" s="260">
        <v>113.32050740486147</v>
      </c>
      <c r="AW276" s="260">
        <v>92.163948896875723</v>
      </c>
      <c r="AX276" s="260">
        <v>111.87050205044319</v>
      </c>
      <c r="AY276" s="260">
        <v>172.44016686556392</v>
      </c>
      <c r="AZ276" s="260">
        <v>273.87294334223782</v>
      </c>
      <c r="BA276" s="260">
        <v>416.16883148046514</v>
      </c>
      <c r="BB276" s="276">
        <v>3</v>
      </c>
      <c r="BC276" s="265">
        <v>27.432847329580543</v>
      </c>
      <c r="BD276" s="261">
        <v>48.449264050620855</v>
      </c>
      <c r="BE276" s="261">
        <v>68.821373982158676</v>
      </c>
      <c r="BF276" s="261">
        <v>96.162577562873054</v>
      </c>
      <c r="BG276" s="261">
        <v>159.23708068775045</v>
      </c>
      <c r="BH276" s="261">
        <v>244.9199565946594</v>
      </c>
      <c r="BI276" s="261">
        <v>192.06331118400118</v>
      </c>
      <c r="BJ276" s="270">
        <v>1</v>
      </c>
      <c r="BK276" s="265">
        <v>15.10810724856678</v>
      </c>
      <c r="BL276" s="261">
        <v>53.731624252260133</v>
      </c>
      <c r="BM276" s="261">
        <v>96.662723154651061</v>
      </c>
      <c r="BN276" s="261">
        <v>105.10880054360666</v>
      </c>
      <c r="BO276" s="261">
        <v>136.90330061868084</v>
      </c>
      <c r="BP276" s="261">
        <v>283.65367720974535</v>
      </c>
      <c r="BQ276" s="261">
        <v>220.47193584808659</v>
      </c>
      <c r="BR276" s="270">
        <v>1</v>
      </c>
      <c r="BS276" s="264">
        <v>16.95194330862757</v>
      </c>
      <c r="BT276" s="260">
        <v>47.952975511030239</v>
      </c>
      <c r="BU276" s="260">
        <v>117.56785131407318</v>
      </c>
      <c r="BV276" s="260">
        <v>98.018847200036504</v>
      </c>
      <c r="BW276" s="260">
        <v>125.37647882661048</v>
      </c>
      <c r="BX276" s="260">
        <v>286.12719508528642</v>
      </c>
      <c r="BY276" s="260">
        <v>225.82670498055847</v>
      </c>
      <c r="BZ276" s="276">
        <v>1</v>
      </c>
      <c r="CA276" s="175"/>
      <c r="DH276" s="179">
        <v>-8.257174674540682</v>
      </c>
      <c r="DI276" s="179">
        <v>3.815347866141733</v>
      </c>
      <c r="EH276" s="153" t="str">
        <f t="shared" si="53"/>
        <v/>
      </c>
      <c r="EI276" s="153" t="str">
        <f t="shared" si="54"/>
        <v/>
      </c>
    </row>
    <row r="277" spans="1:139" ht="18" customHeight="1" thickTop="1" thickBot="1">
      <c r="A277" s="235" t="s">
        <v>343</v>
      </c>
      <c r="B277" s="236" t="s">
        <v>33</v>
      </c>
      <c r="C277" s="237">
        <v>45775</v>
      </c>
      <c r="D277" s="238">
        <v>22</v>
      </c>
      <c r="E277" s="253">
        <v>12</v>
      </c>
      <c r="F277" s="247">
        <v>7</v>
      </c>
      <c r="G277" s="247">
        <v>5</v>
      </c>
      <c r="H277" s="247">
        <v>12</v>
      </c>
      <c r="I277" s="247">
        <v>12</v>
      </c>
      <c r="J277" s="247">
        <v>7</v>
      </c>
      <c r="K277" s="247">
        <v>1</v>
      </c>
      <c r="L277" s="247">
        <v>11</v>
      </c>
      <c r="M277" s="247">
        <v>9</v>
      </c>
      <c r="N277" s="247">
        <v>3</v>
      </c>
      <c r="O277" s="247">
        <v>18</v>
      </c>
      <c r="P277" s="247">
        <v>16</v>
      </c>
      <c r="Q277" s="247">
        <v>10</v>
      </c>
      <c r="R277" s="247">
        <v>5</v>
      </c>
      <c r="S277" s="247">
        <v>8</v>
      </c>
      <c r="T277" s="247">
        <v>4</v>
      </c>
      <c r="U277" s="247">
        <v>9</v>
      </c>
      <c r="V277" s="247">
        <v>10</v>
      </c>
      <c r="W277" s="247">
        <v>3</v>
      </c>
      <c r="X277" s="247">
        <v>5</v>
      </c>
      <c r="Y277" s="247">
        <v>11</v>
      </c>
      <c r="Z277" s="247">
        <v>8</v>
      </c>
      <c r="AA277" s="247">
        <v>4</v>
      </c>
      <c r="AB277" s="247">
        <v>5</v>
      </c>
      <c r="AC277" s="247">
        <v>9</v>
      </c>
      <c r="AD277" s="247">
        <v>7</v>
      </c>
      <c r="AE277" s="276">
        <v>11</v>
      </c>
      <c r="AG277" s="247">
        <f>RANKS_CSV!A274</f>
        <v>1</v>
      </c>
      <c r="AI277" s="264">
        <f t="array" ref="AI277">MEDIAN(E277:J277)</f>
        <v>9.5</v>
      </c>
      <c r="AJ277" s="260">
        <f t="array" ref="AJ277">MEDIAN(L277:S277)</f>
        <v>9.5</v>
      </c>
      <c r="AK277" s="260">
        <f t="array" ref="AK277">MEDIAN(T277:U277,X277,AA277,AB277)</f>
        <v>5</v>
      </c>
      <c r="AL277" s="260">
        <f t="array" ref="AL277">MEDIAN(V277,Y277,Z277,AC277:AE277)</f>
        <v>9.5</v>
      </c>
      <c r="AM277" s="260" t="s">
        <v>567</v>
      </c>
      <c r="AN277" s="281" t="s">
        <v>567</v>
      </c>
      <c r="AU277" s="264">
        <v>194.46998802971265</v>
      </c>
      <c r="AV277" s="260">
        <v>100.49142157730651</v>
      </c>
      <c r="AW277" s="260">
        <v>47.375966786453624</v>
      </c>
      <c r="AX277" s="260">
        <v>35.123623657153964</v>
      </c>
      <c r="AY277" s="260">
        <v>63.734392189407565</v>
      </c>
      <c r="AZ277" s="260">
        <v>133.20827238321436</v>
      </c>
      <c r="BA277" s="260">
        <v>243.5452642385745</v>
      </c>
      <c r="BB277" s="276">
        <v>4</v>
      </c>
      <c r="BC277" s="265">
        <v>16.160237616509587</v>
      </c>
      <c r="BD277" s="261">
        <v>34.21173849209287</v>
      </c>
      <c r="BE277" s="261">
        <v>27.984303915193735</v>
      </c>
      <c r="BF277" s="261">
        <v>25.843927118411553</v>
      </c>
      <c r="BG277" s="261">
        <v>55.986807643186317</v>
      </c>
      <c r="BH277" s="261">
        <v>110.54604704164403</v>
      </c>
      <c r="BI277" s="261">
        <v>75.930764939263753</v>
      </c>
      <c r="BJ277" s="270">
        <v>1</v>
      </c>
      <c r="BK277" s="265">
        <v>4.066329424346705</v>
      </c>
      <c r="BL277" s="261">
        <v>45.415538396979358</v>
      </c>
      <c r="BM277" s="261">
        <v>43.372092036186828</v>
      </c>
      <c r="BN277" s="261">
        <v>30.84477897302969</v>
      </c>
      <c r="BO277" s="261">
        <v>43.147863743291076</v>
      </c>
      <c r="BP277" s="261">
        <v>136.76296564718538</v>
      </c>
      <c r="BQ277" s="261">
        <v>95.356946630567506</v>
      </c>
      <c r="BR277" s="270">
        <v>1</v>
      </c>
      <c r="BS277" s="264">
        <v>2.7057378791689581</v>
      </c>
      <c r="BT277" s="260">
        <v>41.400896335087424</v>
      </c>
      <c r="BU277" s="260">
        <v>55.069736736423891</v>
      </c>
      <c r="BV277" s="260">
        <v>26.718101365763115</v>
      </c>
      <c r="BW277" s="260">
        <v>36.628314245277657</v>
      </c>
      <c r="BX277" s="260">
        <v>138.53962032168869</v>
      </c>
      <c r="BY277" s="260">
        <v>100.66389690191956</v>
      </c>
      <c r="BZ277" s="276">
        <v>1</v>
      </c>
      <c r="CA277" s="175"/>
      <c r="DH277" s="179">
        <v>-3.2031002335958005</v>
      </c>
      <c r="DI277" s="179">
        <v>2.8342625761154858</v>
      </c>
      <c r="EH277" s="153" t="str">
        <f t="shared" si="53"/>
        <v/>
      </c>
      <c r="EI277" s="153" t="str">
        <f t="shared" si="54"/>
        <v/>
      </c>
    </row>
    <row r="278" spans="1:139" ht="18" customHeight="1" thickTop="1" thickBot="1">
      <c r="A278" s="235" t="s">
        <v>344</v>
      </c>
      <c r="B278" s="236" t="s">
        <v>35</v>
      </c>
      <c r="C278" s="237">
        <v>45741</v>
      </c>
      <c r="D278" s="238">
        <v>22</v>
      </c>
      <c r="E278" s="253">
        <v>16</v>
      </c>
      <c r="F278" s="247">
        <v>10</v>
      </c>
      <c r="G278" s="247">
        <v>8</v>
      </c>
      <c r="H278" s="247">
        <v>11</v>
      </c>
      <c r="I278" s="247">
        <v>13</v>
      </c>
      <c r="J278" s="247">
        <v>6</v>
      </c>
      <c r="K278" s="247">
        <v>4</v>
      </c>
      <c r="L278" s="247">
        <v>4</v>
      </c>
      <c r="M278" s="247">
        <v>17</v>
      </c>
      <c r="N278" s="247">
        <v>5</v>
      </c>
      <c r="O278" s="247">
        <v>6</v>
      </c>
      <c r="P278" s="247">
        <v>10</v>
      </c>
      <c r="Q278" s="247">
        <v>13</v>
      </c>
      <c r="R278" s="247">
        <v>19</v>
      </c>
      <c r="S278" s="247">
        <v>20</v>
      </c>
      <c r="T278" s="247">
        <v>11</v>
      </c>
      <c r="U278" s="247">
        <v>7</v>
      </c>
      <c r="V278" s="247">
        <v>3</v>
      </c>
      <c r="W278" s="247">
        <v>8</v>
      </c>
      <c r="X278" s="247">
        <v>8</v>
      </c>
      <c r="Y278" s="247">
        <v>6</v>
      </c>
      <c r="Z278" s="247">
        <v>7</v>
      </c>
      <c r="AA278" s="247">
        <v>8</v>
      </c>
      <c r="AB278" s="247">
        <v>12</v>
      </c>
      <c r="AC278" s="247">
        <v>8</v>
      </c>
      <c r="AD278" s="247">
        <v>6</v>
      </c>
      <c r="AE278" s="276">
        <v>6</v>
      </c>
      <c r="AG278" s="247">
        <f>RANKS_CSV!A275</f>
        <v>2</v>
      </c>
      <c r="AI278" s="264">
        <f t="array" ref="AI278">MEDIAN(E278:J278)</f>
        <v>10.5</v>
      </c>
      <c r="AJ278" s="260">
        <f t="array" ref="AJ278">MEDIAN(L278:S278)</f>
        <v>11.5</v>
      </c>
      <c r="AK278" s="260">
        <f t="array" ref="AK278">MEDIAN(T278:U278,X278,AA278,AB278)</f>
        <v>8</v>
      </c>
      <c r="AL278" s="260">
        <f t="array" ref="AL278">MEDIAN(V278,Y278,Z278,AC278:AE278)</f>
        <v>6</v>
      </c>
      <c r="AM278" s="260" t="s">
        <v>567</v>
      </c>
      <c r="AN278" s="281" t="s">
        <v>567</v>
      </c>
      <c r="AU278" s="264">
        <v>75.431349070461465</v>
      </c>
      <c r="AV278" s="260">
        <v>21.125200570453519</v>
      </c>
      <c r="AW278" s="260">
        <v>7.6821637319988145</v>
      </c>
      <c r="AX278" s="260">
        <v>35.102238555097358</v>
      </c>
      <c r="AY278" s="260">
        <v>103.38542503974912</v>
      </c>
      <c r="AZ278" s="260">
        <v>212.53172318595418</v>
      </c>
      <c r="BA278" s="260">
        <v>362.54113299371238</v>
      </c>
      <c r="BB278" s="276">
        <v>3</v>
      </c>
      <c r="BC278" s="265">
        <v>3.334088524009398</v>
      </c>
      <c r="BD278" s="261">
        <v>0.36823400358876163</v>
      </c>
      <c r="BE278" s="261">
        <v>4.4140972194505279</v>
      </c>
      <c r="BF278" s="261">
        <v>31.228698654321512</v>
      </c>
      <c r="BG278" s="261">
        <v>88.627428454939107</v>
      </c>
      <c r="BH278" s="261">
        <v>164.12985577743748</v>
      </c>
      <c r="BI278" s="261">
        <v>113.02322209747133</v>
      </c>
      <c r="BJ278" s="270">
        <v>2</v>
      </c>
      <c r="BK278" s="265">
        <v>16.970825569613751</v>
      </c>
      <c r="BL278" s="261">
        <v>2.4105728088539005</v>
      </c>
      <c r="BM278" s="261">
        <v>11.277785136240643</v>
      </c>
      <c r="BN278" s="261">
        <v>33.818877560420148</v>
      </c>
      <c r="BO278" s="261">
        <v>74.072277159083427</v>
      </c>
      <c r="BP278" s="261">
        <v>185.29849815827583</v>
      </c>
      <c r="BQ278" s="261">
        <v>117.48689697088184</v>
      </c>
      <c r="BR278" s="270">
        <v>2</v>
      </c>
      <c r="BS278" s="264">
        <v>18.30901662281369</v>
      </c>
      <c r="BT278" s="260">
        <v>2.1207370495869489</v>
      </c>
      <c r="BU278" s="260">
        <v>18.870226283301609</v>
      </c>
      <c r="BV278" s="260">
        <v>32.131346347748789</v>
      </c>
      <c r="BW278" s="260">
        <v>71.230072365728248</v>
      </c>
      <c r="BX278" s="260">
        <v>189.77000367819036</v>
      </c>
      <c r="BY278" s="260">
        <v>111.30066311186545</v>
      </c>
      <c r="BZ278" s="276">
        <v>2</v>
      </c>
      <c r="CA278" s="175"/>
      <c r="DH278" s="179">
        <v>-4.9068392335958011</v>
      </c>
      <c r="DI278" s="179">
        <v>-2.3199504238845141</v>
      </c>
      <c r="EH278" s="153" t="str">
        <f t="shared" si="53"/>
        <v/>
      </c>
      <c r="EI278" s="153" t="str">
        <f t="shared" si="54"/>
        <v/>
      </c>
    </row>
    <row r="279" spans="1:139" ht="18" customHeight="1" thickTop="1" thickBot="1">
      <c r="A279" s="235" t="s">
        <v>345</v>
      </c>
      <c r="B279" s="236" t="s">
        <v>33</v>
      </c>
      <c r="C279" s="237">
        <v>46368</v>
      </c>
      <c r="D279" s="238">
        <v>20</v>
      </c>
      <c r="E279" s="253">
        <v>10</v>
      </c>
      <c r="F279" s="247">
        <v>7</v>
      </c>
      <c r="G279" s="247">
        <v>7</v>
      </c>
      <c r="H279" s="247">
        <v>14</v>
      </c>
      <c r="I279" s="247">
        <v>6</v>
      </c>
      <c r="J279" s="247">
        <v>4</v>
      </c>
      <c r="K279" s="247">
        <v>1</v>
      </c>
      <c r="L279" s="247">
        <v>12</v>
      </c>
      <c r="M279" s="247">
        <v>10</v>
      </c>
      <c r="N279" s="247">
        <v>12</v>
      </c>
      <c r="O279" s="247">
        <v>14</v>
      </c>
      <c r="P279" s="247">
        <v>7</v>
      </c>
      <c r="Q279" s="247">
        <v>9</v>
      </c>
      <c r="R279" s="247">
        <v>9</v>
      </c>
      <c r="S279" s="247">
        <v>13</v>
      </c>
      <c r="T279" s="247">
        <v>6</v>
      </c>
      <c r="U279" s="247">
        <v>2</v>
      </c>
      <c r="V279" s="247">
        <v>9</v>
      </c>
      <c r="W279" s="247">
        <v>1</v>
      </c>
      <c r="X279" s="247">
        <v>3</v>
      </c>
      <c r="Y279" s="247">
        <v>7</v>
      </c>
      <c r="Z279" s="247">
        <v>5</v>
      </c>
      <c r="AA279" s="247">
        <v>5</v>
      </c>
      <c r="AB279" s="247">
        <v>5</v>
      </c>
      <c r="AC279" s="247">
        <v>5</v>
      </c>
      <c r="AD279" s="247">
        <v>8</v>
      </c>
      <c r="AE279" s="276">
        <v>5</v>
      </c>
      <c r="AG279" s="247">
        <f>RANKS_CSV!A276</f>
        <v>1</v>
      </c>
      <c r="AI279" s="264">
        <f t="array" ref="AI279">MEDIAN(E279:J279)</f>
        <v>7</v>
      </c>
      <c r="AJ279" s="260">
        <f t="array" ref="AJ279">MEDIAN(L279:S279)</f>
        <v>11</v>
      </c>
      <c r="AK279" s="260">
        <f t="array" ref="AK279">MEDIAN(T279:U279,X279,AA279,AB279)</f>
        <v>5</v>
      </c>
      <c r="AL279" s="260">
        <f t="array" ref="AL279">MEDIAN(V279,Y279,Z279,AC279:AE279)</f>
        <v>6</v>
      </c>
      <c r="AM279" s="260" t="s">
        <v>567</v>
      </c>
      <c r="AN279" s="281" t="s">
        <v>567</v>
      </c>
      <c r="AU279" s="264">
        <v>135.11144801539237</v>
      </c>
      <c r="AV279" s="260">
        <v>67.233092926854553</v>
      </c>
      <c r="AW279" s="260">
        <v>40.217849499869999</v>
      </c>
      <c r="AX279" s="260">
        <v>54.065717734438657</v>
      </c>
      <c r="AY279" s="260">
        <v>108.77669763056056</v>
      </c>
      <c r="AZ279" s="260">
        <v>204.35078918823572</v>
      </c>
      <c r="BA279" s="260">
        <v>340.78799240746417</v>
      </c>
      <c r="BB279" s="276">
        <v>3</v>
      </c>
      <c r="BC279" s="265">
        <v>4.4556096687723077</v>
      </c>
      <c r="BD279" s="261">
        <v>16.695595736226863</v>
      </c>
      <c r="BE279" s="261">
        <v>24.609154297601464</v>
      </c>
      <c r="BF279" s="261">
        <v>43.998325091504768</v>
      </c>
      <c r="BG279" s="261">
        <v>96.494313328765202</v>
      </c>
      <c r="BH279" s="261">
        <v>170.57396593848367</v>
      </c>
      <c r="BI279" s="261">
        <v>123.11228628049773</v>
      </c>
      <c r="BJ279" s="270">
        <v>1</v>
      </c>
      <c r="BK279" s="265">
        <v>0.84587590560573211</v>
      </c>
      <c r="BL279" s="261">
        <v>22.459837771662635</v>
      </c>
      <c r="BM279" s="261">
        <v>42.172779563405527</v>
      </c>
      <c r="BN279" s="261">
        <v>49.785106189114288</v>
      </c>
      <c r="BO279" s="261">
        <v>79.257994156435302</v>
      </c>
      <c r="BP279" s="261">
        <v>200.1508474768479</v>
      </c>
      <c r="BQ279" s="261">
        <v>141.16965023719627</v>
      </c>
      <c r="BR279" s="270">
        <v>1</v>
      </c>
      <c r="BS279" s="264">
        <v>1.6759112346710563</v>
      </c>
      <c r="BT279" s="260">
        <v>18.976155506746508</v>
      </c>
      <c r="BU279" s="260">
        <v>56.211494639420181</v>
      </c>
      <c r="BV279" s="260">
        <v>45.277658141667715</v>
      </c>
      <c r="BW279" s="260">
        <v>71.946934085480862</v>
      </c>
      <c r="BX279" s="260">
        <v>203.10656895492619</v>
      </c>
      <c r="BY279" s="260">
        <v>142.66467471285941</v>
      </c>
      <c r="BZ279" s="276">
        <v>1</v>
      </c>
      <c r="CA279" s="175"/>
      <c r="DH279" s="179">
        <v>-5.8072217926509193</v>
      </c>
      <c r="DI279" s="179">
        <v>1.5113937860892388</v>
      </c>
      <c r="EH279" s="153" t="str">
        <f t="shared" si="53"/>
        <v/>
      </c>
      <c r="EI279" s="153" t="str">
        <f t="shared" si="54"/>
        <v/>
      </c>
    </row>
    <row r="280" spans="1:139" ht="18" customHeight="1" thickTop="1" thickBot="1">
      <c r="A280" s="235" t="s">
        <v>346</v>
      </c>
      <c r="B280" s="236" t="s">
        <v>35</v>
      </c>
      <c r="C280" s="237">
        <v>45768</v>
      </c>
      <c r="D280" s="238">
        <v>22</v>
      </c>
      <c r="E280" s="253">
        <v>8</v>
      </c>
      <c r="F280" s="247">
        <v>9</v>
      </c>
      <c r="G280" s="247">
        <v>13</v>
      </c>
      <c r="H280" s="247">
        <v>9</v>
      </c>
      <c r="I280" s="247">
        <v>16</v>
      </c>
      <c r="J280" s="247">
        <v>11</v>
      </c>
      <c r="K280" s="247">
        <v>7</v>
      </c>
      <c r="L280" s="247">
        <v>9</v>
      </c>
      <c r="M280" s="247">
        <v>12</v>
      </c>
      <c r="N280" s="247">
        <v>5</v>
      </c>
      <c r="O280" s="247">
        <v>5</v>
      </c>
      <c r="P280" s="247">
        <v>4</v>
      </c>
      <c r="Q280" s="247">
        <v>5</v>
      </c>
      <c r="R280" s="247">
        <v>5</v>
      </c>
      <c r="S280" s="247">
        <v>10</v>
      </c>
      <c r="T280" s="247">
        <v>6</v>
      </c>
      <c r="U280" s="247">
        <v>11</v>
      </c>
      <c r="V280" s="247">
        <v>6</v>
      </c>
      <c r="W280" s="247">
        <v>9</v>
      </c>
      <c r="X280" s="247">
        <v>8</v>
      </c>
      <c r="Y280" s="247">
        <v>9</v>
      </c>
      <c r="Z280" s="247">
        <v>6</v>
      </c>
      <c r="AA280" s="247">
        <v>4</v>
      </c>
      <c r="AB280" s="247">
        <v>4</v>
      </c>
      <c r="AC280" s="247">
        <v>8</v>
      </c>
      <c r="AD280" s="247">
        <v>6</v>
      </c>
      <c r="AE280" s="276">
        <v>7</v>
      </c>
      <c r="AG280" s="247">
        <f>RANKS_CSV!A277</f>
        <v>2</v>
      </c>
      <c r="AI280" s="264">
        <f t="array" ref="AI280">MEDIAN(E280:J280)</f>
        <v>10</v>
      </c>
      <c r="AJ280" s="260">
        <f t="array" ref="AJ280">MEDIAN(L280:S280)</f>
        <v>5</v>
      </c>
      <c r="AK280" s="260">
        <f t="array" ref="AK280">MEDIAN(T280:U280,X280,AA280,AB280)</f>
        <v>6</v>
      </c>
      <c r="AL280" s="260">
        <f t="array" ref="AL280">MEDIAN(V280,Y280,Z280,AC280:AE280)</f>
        <v>6.5</v>
      </c>
      <c r="AM280" s="260" t="s">
        <v>567</v>
      </c>
      <c r="AN280" s="281" t="s">
        <v>567</v>
      </c>
      <c r="AU280" s="264">
        <v>87.11586769453514</v>
      </c>
      <c r="AV280" s="260">
        <v>34.714839294488307</v>
      </c>
      <c r="AW280" s="260">
        <v>23.176922555994707</v>
      </c>
      <c r="AX280" s="260">
        <v>52.502117479054348</v>
      </c>
      <c r="AY280" s="260">
        <v>122.69042406366724</v>
      </c>
      <c r="AZ280" s="260">
        <v>233.74184230983337</v>
      </c>
      <c r="BA280" s="260">
        <v>385.65637221755276</v>
      </c>
      <c r="BB280" s="276">
        <v>3</v>
      </c>
      <c r="BC280" s="265">
        <v>0.87012842681358293</v>
      </c>
      <c r="BD280" s="261">
        <v>3.8380710098198438</v>
      </c>
      <c r="BE280" s="261">
        <v>14.77170594396129</v>
      </c>
      <c r="BF280" s="261">
        <v>45.125142195659514</v>
      </c>
      <c r="BG280" s="261">
        <v>107.66273687434155</v>
      </c>
      <c r="BH280" s="261">
        <v>189.14457039051879</v>
      </c>
      <c r="BI280" s="261">
        <v>135.51635054899796</v>
      </c>
      <c r="BJ280" s="270">
        <v>1</v>
      </c>
      <c r="BK280" s="265">
        <v>8.4285204477119997</v>
      </c>
      <c r="BL280" s="261">
        <v>5.949528049671196</v>
      </c>
      <c r="BM280" s="261">
        <v>27.968285513785755</v>
      </c>
      <c r="BN280" s="261">
        <v>49.654066863311755</v>
      </c>
      <c r="BO280" s="261">
        <v>90.194209938583001</v>
      </c>
      <c r="BP280" s="261">
        <v>215.85796208552958</v>
      </c>
      <c r="BQ280" s="261">
        <v>146.60238473388097</v>
      </c>
      <c r="BR280" s="270">
        <v>2</v>
      </c>
      <c r="BS280" s="264">
        <v>10.255879770856557</v>
      </c>
      <c r="BT280" s="260">
        <v>4.1758560183513049</v>
      </c>
      <c r="BU280" s="260">
        <v>39.730790462357405</v>
      </c>
      <c r="BV280" s="260">
        <v>46.363875526540753</v>
      </c>
      <c r="BW280" s="260">
        <v>84.747426608080502</v>
      </c>
      <c r="BX280" s="260">
        <v>219.94448520015069</v>
      </c>
      <c r="BY280" s="260">
        <v>143.11188965987384</v>
      </c>
      <c r="BZ280" s="276">
        <v>2</v>
      </c>
      <c r="CA280" s="175"/>
      <c r="DH280" s="179">
        <v>-6.2734243517060371</v>
      </c>
      <c r="DI280" s="179">
        <v>-0.77613750393700809</v>
      </c>
      <c r="EH280" s="153" t="str">
        <f t="shared" si="53"/>
        <v/>
      </c>
      <c r="EI280" s="153" t="str">
        <f t="shared" si="54"/>
        <v/>
      </c>
    </row>
    <row r="281" spans="1:139" ht="18" customHeight="1" thickTop="1" thickBot="1">
      <c r="A281" s="235" t="s">
        <v>360</v>
      </c>
      <c r="B281" s="236" t="s">
        <v>33</v>
      </c>
      <c r="C281" s="237">
        <v>43376</v>
      </c>
      <c r="D281" s="238">
        <v>29</v>
      </c>
      <c r="E281" s="253">
        <v>8</v>
      </c>
      <c r="F281" s="247">
        <v>10</v>
      </c>
      <c r="G281" s="247">
        <v>10</v>
      </c>
      <c r="H281" s="247">
        <v>12</v>
      </c>
      <c r="I281" s="247">
        <v>15</v>
      </c>
      <c r="J281" s="247">
        <v>20</v>
      </c>
      <c r="K281" s="247">
        <v>13</v>
      </c>
      <c r="L281" s="247">
        <v>12</v>
      </c>
      <c r="M281" s="247">
        <v>13</v>
      </c>
      <c r="N281" s="247">
        <v>11</v>
      </c>
      <c r="O281" s="247">
        <v>14</v>
      </c>
      <c r="P281" s="247">
        <v>6</v>
      </c>
      <c r="Q281" s="247">
        <v>12</v>
      </c>
      <c r="R281" s="247">
        <v>9</v>
      </c>
      <c r="S281" s="247">
        <v>13</v>
      </c>
      <c r="T281" s="247">
        <v>7</v>
      </c>
      <c r="U281" s="247">
        <v>15</v>
      </c>
      <c r="V281" s="247">
        <v>7</v>
      </c>
      <c r="W281" s="247">
        <v>6</v>
      </c>
      <c r="X281" s="247">
        <v>12</v>
      </c>
      <c r="Y281" s="247">
        <v>12</v>
      </c>
      <c r="Z281" s="247">
        <v>7</v>
      </c>
      <c r="AA281" s="247">
        <v>5</v>
      </c>
      <c r="AB281" s="247">
        <v>9</v>
      </c>
      <c r="AC281" s="247">
        <v>12</v>
      </c>
      <c r="AD281" s="247">
        <v>7</v>
      </c>
      <c r="AE281" s="276">
        <v>14</v>
      </c>
      <c r="AG281" s="247">
        <f>RANKS_CSV!A278</f>
        <v>3</v>
      </c>
      <c r="AI281" s="264">
        <f t="array" ref="AI281">MEDIAN(E281:J281)</f>
        <v>11</v>
      </c>
      <c r="AJ281" s="260">
        <f t="array" ref="AJ281">MEDIAN(L281:S281)</f>
        <v>12</v>
      </c>
      <c r="AK281" s="260">
        <f t="array" ref="AK281">MEDIAN(T281:U281,X281,AA281,AB281)</f>
        <v>9</v>
      </c>
      <c r="AL281" s="260">
        <f t="array" ref="AL281">MEDIAN(V281,Y281,Z281,AC281:AE281)</f>
        <v>9.5</v>
      </c>
      <c r="AM281" s="260" t="s">
        <v>567</v>
      </c>
      <c r="AN281" s="281" t="s">
        <v>567</v>
      </c>
      <c r="AU281" s="264">
        <v>176.23387252071922</v>
      </c>
      <c r="AV281" s="260">
        <v>76.849275186827285</v>
      </c>
      <c r="AW281" s="260">
        <v>18.327789514488575</v>
      </c>
      <c r="AX281" s="260">
        <v>0.66941550370310743</v>
      </c>
      <c r="AY281" s="260">
        <v>23.874153154470886</v>
      </c>
      <c r="AZ281" s="260">
        <v>87.942002466791919</v>
      </c>
      <c r="BA281" s="260">
        <v>192.87296344066618</v>
      </c>
      <c r="BB281" s="276">
        <v>4</v>
      </c>
      <c r="BC281" s="265">
        <v>31.773911026114657</v>
      </c>
      <c r="BD281" s="261">
        <v>35.259302303200229</v>
      </c>
      <c r="BE281" s="261">
        <v>11.579208788246168</v>
      </c>
      <c r="BF281" s="261">
        <v>9.988482030692615E-2</v>
      </c>
      <c r="BG281" s="261">
        <v>16.913760716313867</v>
      </c>
      <c r="BH281" s="261">
        <v>56.133069743218698</v>
      </c>
      <c r="BI281" s="261">
        <v>28.107168248102866</v>
      </c>
      <c r="BJ281" s="270">
        <v>4</v>
      </c>
      <c r="BK281" s="265">
        <v>34.534929636109126</v>
      </c>
      <c r="BL281" s="261">
        <v>46.433539337144111</v>
      </c>
      <c r="BM281" s="261">
        <v>11.202684819022586</v>
      </c>
      <c r="BN281" s="261">
        <v>0.27153923154714155</v>
      </c>
      <c r="BO281" s="261">
        <v>11.415594964679999</v>
      </c>
      <c r="BP281" s="261">
        <v>68.50963328369437</v>
      </c>
      <c r="BQ281" s="261">
        <v>31.143517108317631</v>
      </c>
      <c r="BR281" s="270">
        <v>4</v>
      </c>
      <c r="BS281" s="264">
        <v>31.903912007012277</v>
      </c>
      <c r="BT281" s="260">
        <v>46.085429618933851</v>
      </c>
      <c r="BU281" s="260">
        <v>12.496201136372418</v>
      </c>
      <c r="BV281" s="260">
        <v>0.12989382475293659</v>
      </c>
      <c r="BW281" s="260">
        <v>11.376863156739198</v>
      </c>
      <c r="BX281" s="260">
        <v>71.210413507047676</v>
      </c>
      <c r="BY281" s="260">
        <v>29.863608351172662</v>
      </c>
      <c r="BZ281" s="276">
        <v>4</v>
      </c>
      <c r="CA281" s="175"/>
      <c r="DH281" s="179">
        <v>0.25438014829396327</v>
      </c>
      <c r="DI281" s="179">
        <v>-0.96037650393700802</v>
      </c>
      <c r="EH281" s="153">
        <f t="shared" si="53"/>
        <v>4.2689570892388451</v>
      </c>
      <c r="EI281" s="153">
        <f t="shared" si="54"/>
        <v>0.68267920603674492</v>
      </c>
    </row>
    <row r="282" spans="1:139" ht="18" customHeight="1" thickTop="1" thickBot="1">
      <c r="A282" s="235" t="s">
        <v>363</v>
      </c>
      <c r="B282" s="236" t="s">
        <v>35</v>
      </c>
      <c r="C282" s="237">
        <v>41420</v>
      </c>
      <c r="D282" s="238">
        <v>34</v>
      </c>
      <c r="E282" s="253">
        <v>18</v>
      </c>
      <c r="F282" s="247">
        <v>12</v>
      </c>
      <c r="G282" s="247">
        <v>9</v>
      </c>
      <c r="H282" s="247">
        <v>12</v>
      </c>
      <c r="I282" s="247">
        <v>16</v>
      </c>
      <c r="J282" s="247">
        <v>6</v>
      </c>
      <c r="K282" s="247">
        <v>4</v>
      </c>
      <c r="L282" s="247">
        <v>15</v>
      </c>
      <c r="M282" s="247">
        <v>9</v>
      </c>
      <c r="N282" s="247">
        <v>16</v>
      </c>
      <c r="O282" s="247">
        <v>6</v>
      </c>
      <c r="P282" s="247">
        <v>10</v>
      </c>
      <c r="Q282" s="247">
        <v>14</v>
      </c>
      <c r="R282" s="247">
        <v>14</v>
      </c>
      <c r="S282" s="247">
        <v>13</v>
      </c>
      <c r="T282" s="247">
        <v>10</v>
      </c>
      <c r="U282" s="247">
        <v>13</v>
      </c>
      <c r="V282" s="247">
        <v>18</v>
      </c>
      <c r="W282" s="247">
        <v>17</v>
      </c>
      <c r="X282" s="247">
        <v>8</v>
      </c>
      <c r="Y282" s="247">
        <v>14</v>
      </c>
      <c r="Z282" s="247">
        <v>15</v>
      </c>
      <c r="AA282" s="247">
        <v>9</v>
      </c>
      <c r="AB282" s="247">
        <v>10</v>
      </c>
      <c r="AC282" s="247">
        <v>11</v>
      </c>
      <c r="AD282" s="247">
        <v>12</v>
      </c>
      <c r="AE282" s="276">
        <v>15</v>
      </c>
      <c r="AG282" s="247">
        <f>RANKS_CSV!A279</f>
        <v>7</v>
      </c>
      <c r="AI282" s="264">
        <f t="array" ref="AI282">MEDIAN(E282:J282)</f>
        <v>12</v>
      </c>
      <c r="AJ282" s="260">
        <f t="array" ref="AJ282">MEDIAN(L282:S282)</f>
        <v>13.5</v>
      </c>
      <c r="AK282" s="260">
        <f t="array" ref="AK282">MEDIAN(T282:U282,X282,AA282,AB282)</f>
        <v>10</v>
      </c>
      <c r="AL282" s="260">
        <f t="array" ref="AL282">MEDIAN(V282,Y282,Z282,AC282:AE282)</f>
        <v>14.5</v>
      </c>
      <c r="AM282" s="260" t="s">
        <v>567</v>
      </c>
      <c r="AN282" s="281" t="s">
        <v>567</v>
      </c>
      <c r="AU282" s="264">
        <v>305.38345201705386</v>
      </c>
      <c r="AV282" s="260">
        <v>167.85021601973324</v>
      </c>
      <c r="AW282" s="260">
        <v>71.180091683965955</v>
      </c>
      <c r="AX282" s="260">
        <v>15.373079009751866</v>
      </c>
      <c r="AY282" s="260">
        <v>0.42917799709103266</v>
      </c>
      <c r="AZ282" s="260">
        <v>26.348388645983444</v>
      </c>
      <c r="BA282" s="260">
        <v>93.130710956429098</v>
      </c>
      <c r="BB282" s="276">
        <v>5</v>
      </c>
      <c r="BC282" s="265">
        <v>94.392867533473336</v>
      </c>
      <c r="BD282" s="261">
        <v>105.246618076818</v>
      </c>
      <c r="BE282" s="261">
        <v>59.860829605282397</v>
      </c>
      <c r="BF282" s="261">
        <v>16.565071287330071</v>
      </c>
      <c r="BG282" s="261">
        <v>8.6090022775190539E-2</v>
      </c>
      <c r="BH282" s="261">
        <v>9.967412252628451</v>
      </c>
      <c r="BI282" s="261">
        <v>0.99856302370052485</v>
      </c>
      <c r="BJ282" s="270">
        <v>5</v>
      </c>
      <c r="BK282" s="265">
        <v>85.939251496853885</v>
      </c>
      <c r="BL282" s="261">
        <v>124.28888279375411</v>
      </c>
      <c r="BM282" s="261">
        <v>55.210746023431277</v>
      </c>
      <c r="BN282" s="261">
        <v>15.254838611135648</v>
      </c>
      <c r="BO282" s="261">
        <v>1.4742878182850363</v>
      </c>
      <c r="BP282" s="261">
        <v>16.494542314972822</v>
      </c>
      <c r="BQ282" s="261">
        <v>4.8452214494338266</v>
      </c>
      <c r="BR282" s="270">
        <v>5</v>
      </c>
      <c r="BS282" s="264">
        <v>80.048058664183401</v>
      </c>
      <c r="BT282" s="260">
        <v>123.434332265439</v>
      </c>
      <c r="BU282" s="260">
        <v>52.374324887838448</v>
      </c>
      <c r="BV282" s="260">
        <v>15.948613988922419</v>
      </c>
      <c r="BW282" s="260">
        <v>3.0434348389210379</v>
      </c>
      <c r="BX282" s="260">
        <v>17.555385788518159</v>
      </c>
      <c r="BY282" s="260">
        <v>8.6102722354147456</v>
      </c>
      <c r="BZ282" s="276">
        <v>5</v>
      </c>
      <c r="CA282" s="175"/>
      <c r="DH282" s="179">
        <v>4.2689570892388451</v>
      </c>
      <c r="DI282" s="179">
        <v>0.68267920603674492</v>
      </c>
      <c r="EH282" s="153" t="str">
        <f t="shared" si="53"/>
        <v/>
      </c>
      <c r="EI282" s="153" t="str">
        <f t="shared" si="54"/>
        <v/>
      </c>
    </row>
    <row r="283" spans="1:139" ht="18" customHeight="1" thickTop="1" thickBot="1">
      <c r="A283" s="235" t="s">
        <v>364</v>
      </c>
      <c r="B283" s="236" t="s">
        <v>33</v>
      </c>
      <c r="C283" s="237">
        <v>40853</v>
      </c>
      <c r="D283" s="238">
        <v>35</v>
      </c>
      <c r="E283" s="253">
        <v>10</v>
      </c>
      <c r="F283" s="247">
        <v>9</v>
      </c>
      <c r="G283" s="247">
        <v>16</v>
      </c>
      <c r="H283" s="247">
        <v>10</v>
      </c>
      <c r="I283" s="247">
        <v>18</v>
      </c>
      <c r="J283" s="247">
        <v>20</v>
      </c>
      <c r="K283" s="247">
        <v>20</v>
      </c>
      <c r="L283" s="247">
        <v>15</v>
      </c>
      <c r="M283" s="247">
        <v>13</v>
      </c>
      <c r="N283" s="247">
        <v>16</v>
      </c>
      <c r="O283" s="247">
        <v>9</v>
      </c>
      <c r="P283" s="247">
        <v>18</v>
      </c>
      <c r="Q283" s="247">
        <v>12</v>
      </c>
      <c r="R283" s="247">
        <v>15</v>
      </c>
      <c r="S283" s="247">
        <v>12</v>
      </c>
      <c r="T283" s="247">
        <v>10</v>
      </c>
      <c r="U283" s="247">
        <v>17</v>
      </c>
      <c r="V283" s="247">
        <v>12</v>
      </c>
      <c r="W283" s="247">
        <v>9</v>
      </c>
      <c r="X283" s="247">
        <v>15</v>
      </c>
      <c r="Y283" s="247">
        <v>16</v>
      </c>
      <c r="Z283" s="247">
        <v>16</v>
      </c>
      <c r="AA283" s="247">
        <v>6</v>
      </c>
      <c r="AB283" s="247">
        <v>12</v>
      </c>
      <c r="AC283" s="247">
        <v>14</v>
      </c>
      <c r="AD283" s="247">
        <v>11</v>
      </c>
      <c r="AE283" s="276">
        <v>14</v>
      </c>
      <c r="AG283" s="247">
        <f>RANKS_CSV!A280</f>
        <v>5</v>
      </c>
      <c r="AI283" s="264">
        <f t="array" ref="AI283">MEDIAN(E283:J283)</f>
        <v>13</v>
      </c>
      <c r="AJ283" s="260">
        <f t="array" ref="AJ283">MEDIAN(L283:S283)</f>
        <v>14</v>
      </c>
      <c r="AK283" s="260">
        <f t="array" ref="AK283">MEDIAN(T283:U283,X283,AA283,AB283)</f>
        <v>12</v>
      </c>
      <c r="AL283" s="260">
        <f t="array" ref="AL283">MEDIAN(V283,Y283,Z283,AC283:AE283)</f>
        <v>14</v>
      </c>
      <c r="AM283" s="260" t="s">
        <v>567</v>
      </c>
      <c r="AN283" s="281" t="s">
        <v>567</v>
      </c>
      <c r="AU283" s="264">
        <v>355.15135937684863</v>
      </c>
      <c r="AV283" s="260">
        <v>206.56049571044795</v>
      </c>
      <c r="AW283" s="260">
        <v>98.832743705600564</v>
      </c>
      <c r="AX283" s="260">
        <v>31.968103362306387</v>
      </c>
      <c r="AY283" s="260">
        <v>5.9665746805654614</v>
      </c>
      <c r="AZ283" s="260">
        <v>20.82815766037778</v>
      </c>
      <c r="BA283" s="260">
        <v>76.552852301743357</v>
      </c>
      <c r="BB283" s="276">
        <v>5</v>
      </c>
      <c r="BC283" s="265">
        <v>140.82358869509014</v>
      </c>
      <c r="BD283" s="261">
        <v>148.0609835220593</v>
      </c>
      <c r="BE283" s="261">
        <v>91.086071260652758</v>
      </c>
      <c r="BF283" s="261">
        <v>36.788249963413897</v>
      </c>
      <c r="BG283" s="261">
        <v>7.4860819898105708</v>
      </c>
      <c r="BH283" s="261">
        <v>4.7430562406498957</v>
      </c>
      <c r="BI283" s="261">
        <v>2.7309770417700512</v>
      </c>
      <c r="BJ283" s="270">
        <v>7</v>
      </c>
      <c r="BK283" s="265">
        <v>135.17872829575279</v>
      </c>
      <c r="BL283" s="261">
        <v>168.96210357189608</v>
      </c>
      <c r="BM283" s="261">
        <v>79.6115429385505</v>
      </c>
      <c r="BN283" s="261">
        <v>33.34638620846507</v>
      </c>
      <c r="BO283" s="261">
        <v>13.215699036340302</v>
      </c>
      <c r="BP283" s="261">
        <v>4.7801982388335738</v>
      </c>
      <c r="BQ283" s="261">
        <v>0.73082159408411185</v>
      </c>
      <c r="BR283" s="270">
        <v>7</v>
      </c>
      <c r="BS283" s="264">
        <v>128.04466087921492</v>
      </c>
      <c r="BT283" s="260">
        <v>169.33825791228605</v>
      </c>
      <c r="BU283" s="260">
        <v>71.959943869269509</v>
      </c>
      <c r="BV283" s="260">
        <v>35.707106634451769</v>
      </c>
      <c r="BW283" s="260">
        <v>17.555011657266764</v>
      </c>
      <c r="BX283" s="260">
        <v>5.7918536525156155</v>
      </c>
      <c r="BY283" s="260">
        <v>3.2676049532133882</v>
      </c>
      <c r="BZ283" s="276">
        <v>7</v>
      </c>
      <c r="CA283" s="175"/>
      <c r="DH283" s="179">
        <v>6.4969991482939626</v>
      </c>
      <c r="DI283" s="179">
        <v>-0.32512700393700805</v>
      </c>
      <c r="EH283" s="153">
        <f t="shared" si="53"/>
        <v>7.3419084120734901</v>
      </c>
      <c r="EI283" s="153">
        <f t="shared" si="54"/>
        <v>-0.67206066404199449</v>
      </c>
    </row>
    <row r="284" spans="1:139" ht="18" customHeight="1" thickTop="1" thickBot="1">
      <c r="A284" s="235" t="s">
        <v>366</v>
      </c>
      <c r="B284" s="236" t="s">
        <v>33</v>
      </c>
      <c r="C284" s="237">
        <v>44441</v>
      </c>
      <c r="D284" s="238">
        <v>26</v>
      </c>
      <c r="E284" s="253">
        <v>11</v>
      </c>
      <c r="F284" s="247">
        <v>11</v>
      </c>
      <c r="G284" s="247">
        <v>15</v>
      </c>
      <c r="H284" s="247">
        <v>12</v>
      </c>
      <c r="I284" s="247">
        <v>16</v>
      </c>
      <c r="J284" s="247">
        <v>20</v>
      </c>
      <c r="K284" s="247">
        <v>9</v>
      </c>
      <c r="L284" s="247">
        <v>11</v>
      </c>
      <c r="M284" s="247">
        <v>19</v>
      </c>
      <c r="N284" s="247">
        <v>14</v>
      </c>
      <c r="O284" s="247">
        <v>11</v>
      </c>
      <c r="P284" s="247">
        <v>10</v>
      </c>
      <c r="Q284" s="247">
        <v>13</v>
      </c>
      <c r="R284" s="247">
        <v>20</v>
      </c>
      <c r="S284" s="247">
        <v>20</v>
      </c>
      <c r="T284" s="247">
        <v>12</v>
      </c>
      <c r="U284" s="247">
        <v>20</v>
      </c>
      <c r="V284" s="247">
        <v>16</v>
      </c>
      <c r="W284" s="247">
        <v>11</v>
      </c>
      <c r="X284" s="247">
        <v>19</v>
      </c>
      <c r="Y284" s="247">
        <v>20</v>
      </c>
      <c r="Z284" s="247">
        <v>20</v>
      </c>
      <c r="AA284" s="247">
        <v>9</v>
      </c>
      <c r="AB284" s="247">
        <v>9</v>
      </c>
      <c r="AC284" s="247">
        <v>14</v>
      </c>
      <c r="AD284" s="247">
        <v>15</v>
      </c>
      <c r="AE284" s="276">
        <v>15</v>
      </c>
      <c r="AG284" s="247">
        <f>RANKS_CSV!A281</f>
        <v>7</v>
      </c>
      <c r="AI284" s="264">
        <f t="array" ref="AI284">MEDIAN(E284:J284)</f>
        <v>13.5</v>
      </c>
      <c r="AJ284" s="260">
        <f t="array" ref="AJ284">MEDIAN(L284:S284)</f>
        <v>13.5</v>
      </c>
      <c r="AK284" s="260">
        <f t="array" ref="AK284">MEDIAN(T284:U284,X284,AA284,AB284)</f>
        <v>12</v>
      </c>
      <c r="AL284" s="260">
        <f t="array" ref="AL284">MEDIAN(V284,Y284,Z284,AC284:AE284)</f>
        <v>15.5</v>
      </c>
      <c r="AM284" s="260" t="s">
        <v>567</v>
      </c>
      <c r="AN284" s="281" t="s">
        <v>567</v>
      </c>
      <c r="AU284" s="264">
        <v>377.75870763390913</v>
      </c>
      <c r="AV284" s="260">
        <v>224.78892828974446</v>
      </c>
      <c r="AW284" s="260">
        <v>112.68226060713307</v>
      </c>
      <c r="AX284" s="260">
        <v>41.438704586074891</v>
      </c>
      <c r="AY284" s="260">
        <v>11.058260226569971</v>
      </c>
      <c r="AZ284" s="260">
        <v>21.54092752861829</v>
      </c>
      <c r="BA284" s="260">
        <v>72.886706492219858</v>
      </c>
      <c r="BB284" s="276">
        <v>5</v>
      </c>
      <c r="BC284" s="265">
        <v>161.54882237998532</v>
      </c>
      <c r="BD284" s="261">
        <v>167.55630284820523</v>
      </c>
      <c r="BE284" s="261">
        <v>106.17821413351027</v>
      </c>
      <c r="BF284" s="261">
        <v>47.586045540940454</v>
      </c>
      <c r="BG284" s="261">
        <v>13.317321225020438</v>
      </c>
      <c r="BH284" s="261">
        <v>5.7197868859666245</v>
      </c>
      <c r="BI284" s="261">
        <v>6.4122782518055264</v>
      </c>
      <c r="BJ284" s="270">
        <v>6</v>
      </c>
      <c r="BK284" s="265">
        <v>156.80325895893702</v>
      </c>
      <c r="BL284" s="261">
        <v>189.20837034432085</v>
      </c>
      <c r="BM284" s="261">
        <v>92.1974915991768</v>
      </c>
      <c r="BN284" s="261">
        <v>43.359868169127928</v>
      </c>
      <c r="BO284" s="261">
        <v>20.683735484007418</v>
      </c>
      <c r="BP284" s="261">
        <v>3.3553696257495615</v>
      </c>
      <c r="BQ284" s="261">
        <v>2.3105124251690725</v>
      </c>
      <c r="BR284" s="270">
        <v>7</v>
      </c>
      <c r="BS284" s="264">
        <v>149.18747375346206</v>
      </c>
      <c r="BT284" s="260">
        <v>190.02347371169165</v>
      </c>
      <c r="BU284" s="260">
        <v>82.766220583590936</v>
      </c>
      <c r="BV284" s="260">
        <v>46.330630083660914</v>
      </c>
      <c r="BW284" s="260">
        <v>26.039065374438618</v>
      </c>
      <c r="BX284" s="260">
        <v>4.3325662027211225</v>
      </c>
      <c r="BY284" s="260">
        <v>4.4554683042927836</v>
      </c>
      <c r="BZ284" s="276">
        <v>6</v>
      </c>
      <c r="CA284" s="175"/>
      <c r="DH284" s="179">
        <v>7.3419084120734901</v>
      </c>
      <c r="DI284" s="179">
        <v>-0.67206066404199449</v>
      </c>
      <c r="EH284" s="153">
        <f t="shared" si="53"/>
        <v>6.970866675853018</v>
      </c>
      <c r="EI284" s="153">
        <f t="shared" si="54"/>
        <v>-1.9486253241469809</v>
      </c>
    </row>
    <row r="285" spans="1:139" ht="18" customHeight="1" thickTop="1" thickBot="1">
      <c r="A285" s="235" t="s">
        <v>367</v>
      </c>
      <c r="B285" s="236" t="s">
        <v>29</v>
      </c>
      <c r="C285" s="237">
        <v>44300</v>
      </c>
      <c r="D285" s="238">
        <v>26</v>
      </c>
      <c r="E285" s="253">
        <v>16</v>
      </c>
      <c r="F285" s="247">
        <v>13</v>
      </c>
      <c r="G285" s="247">
        <v>11</v>
      </c>
      <c r="H285" s="247">
        <v>17</v>
      </c>
      <c r="I285" s="247">
        <v>17</v>
      </c>
      <c r="J285" s="247">
        <v>12</v>
      </c>
      <c r="K285" s="247">
        <v>4</v>
      </c>
      <c r="L285" s="247">
        <v>16</v>
      </c>
      <c r="M285" s="247">
        <v>19</v>
      </c>
      <c r="N285" s="247">
        <v>16</v>
      </c>
      <c r="O285" s="247">
        <v>11</v>
      </c>
      <c r="P285" s="247">
        <v>6</v>
      </c>
      <c r="Q285" s="247">
        <v>15</v>
      </c>
      <c r="R285" s="247">
        <v>11</v>
      </c>
      <c r="S285" s="247">
        <v>16</v>
      </c>
      <c r="T285" s="247">
        <v>12</v>
      </c>
      <c r="U285" s="247">
        <v>14</v>
      </c>
      <c r="V285" s="247">
        <v>14</v>
      </c>
      <c r="W285" s="247">
        <v>9</v>
      </c>
      <c r="X285" s="247">
        <v>9</v>
      </c>
      <c r="Y285" s="247">
        <v>15</v>
      </c>
      <c r="Z285" s="247">
        <v>15</v>
      </c>
      <c r="AA285" s="247">
        <v>8</v>
      </c>
      <c r="AB285" s="247">
        <v>12</v>
      </c>
      <c r="AC285" s="247">
        <v>13</v>
      </c>
      <c r="AD285" s="247">
        <v>12</v>
      </c>
      <c r="AE285" s="276">
        <v>17</v>
      </c>
      <c r="AG285" s="247">
        <f>RANKS_CSV!A282</f>
        <v>7</v>
      </c>
      <c r="AI285" s="264">
        <f t="array" ref="AI285">MEDIAN(E285:J285)</f>
        <v>14.5</v>
      </c>
      <c r="AJ285" s="260">
        <f t="array" ref="AJ285">MEDIAN(L285:S285)</f>
        <v>15.5</v>
      </c>
      <c r="AK285" s="260">
        <f t="array" ref="AK285">MEDIAN(T285:U285,X285,AA285,AB285)</f>
        <v>12</v>
      </c>
      <c r="AL285" s="260">
        <f t="array" ref="AL285">MEDIAN(V285,Y285,Z285,AC285:AE285)</f>
        <v>14.5</v>
      </c>
      <c r="AM285" s="260" t="s">
        <v>567</v>
      </c>
      <c r="AN285" s="281" t="s">
        <v>567</v>
      </c>
      <c r="AU285" s="264">
        <v>344.57124958028373</v>
      </c>
      <c r="AV285" s="260">
        <v>201.05315654964488</v>
      </c>
      <c r="AW285" s="260">
        <v>98.398175180559221</v>
      </c>
      <c r="AX285" s="260">
        <v>36.606305473026836</v>
      </c>
      <c r="AY285" s="260">
        <v>15.677547427047678</v>
      </c>
      <c r="AZ285" s="260">
        <v>35.61190104262176</v>
      </c>
      <c r="BA285" s="260">
        <v>96.409366319749111</v>
      </c>
      <c r="BB285" s="276">
        <v>5</v>
      </c>
      <c r="BC285" s="265">
        <v>154.18810021086216</v>
      </c>
      <c r="BD285" s="261">
        <v>154.99993486034356</v>
      </c>
      <c r="BE285" s="261">
        <v>95.89587522890946</v>
      </c>
      <c r="BF285" s="261">
        <v>44.143738206159099</v>
      </c>
      <c r="BG285" s="261">
        <v>16.264608050659522</v>
      </c>
      <c r="BH285" s="261">
        <v>13.521684640875957</v>
      </c>
      <c r="BI285" s="261">
        <v>10.332157174658601</v>
      </c>
      <c r="BJ285" s="270">
        <v>7</v>
      </c>
      <c r="BK285" s="265">
        <v>155.77115626683346</v>
      </c>
      <c r="BL285" s="261">
        <v>174.45553238334352</v>
      </c>
      <c r="BM285" s="261">
        <v>79.701390818221981</v>
      </c>
      <c r="BN285" s="261">
        <v>39.287484517261703</v>
      </c>
      <c r="BO285" s="261">
        <v>23.298966439452251</v>
      </c>
      <c r="BP285" s="261">
        <v>9.7975128781584679</v>
      </c>
      <c r="BQ285" s="261">
        <v>2.4664779728120041</v>
      </c>
      <c r="BR285" s="270">
        <v>7</v>
      </c>
      <c r="BS285" s="264">
        <v>148.78858081392417</v>
      </c>
      <c r="BT285" s="260">
        <v>176.20316379100311</v>
      </c>
      <c r="BU285" s="260">
        <v>69.173577405736978</v>
      </c>
      <c r="BV285" s="260">
        <v>42.886023673989619</v>
      </c>
      <c r="BW285" s="260">
        <v>29.605866795723092</v>
      </c>
      <c r="BX285" s="260">
        <v>11.43069771135081</v>
      </c>
      <c r="BY285" s="260">
        <v>1.7851340365406423</v>
      </c>
      <c r="BZ285" s="276">
        <v>7</v>
      </c>
      <c r="CA285" s="175"/>
      <c r="DH285" s="179">
        <v>6.970866675853018</v>
      </c>
      <c r="DI285" s="179">
        <v>-1.9486253241469809</v>
      </c>
      <c r="EH285" s="153">
        <f t="shared" si="53"/>
        <v>5.6298459986876637</v>
      </c>
      <c r="EI285" s="153">
        <f t="shared" si="54"/>
        <v>0.84933830577427827</v>
      </c>
    </row>
    <row r="286" spans="1:139" ht="18" customHeight="1" thickTop="1" thickBot="1">
      <c r="A286" s="235" t="s">
        <v>368</v>
      </c>
      <c r="B286" s="236" t="s">
        <v>29</v>
      </c>
      <c r="C286" s="237">
        <v>44139</v>
      </c>
      <c r="D286" s="238">
        <v>26</v>
      </c>
      <c r="E286" s="253">
        <v>15</v>
      </c>
      <c r="F286" s="247">
        <v>10</v>
      </c>
      <c r="G286" s="247">
        <v>9</v>
      </c>
      <c r="H286" s="247">
        <v>15</v>
      </c>
      <c r="I286" s="247">
        <v>17</v>
      </c>
      <c r="J286" s="247">
        <v>6</v>
      </c>
      <c r="K286" s="247">
        <v>2</v>
      </c>
      <c r="L286" s="247">
        <v>13</v>
      </c>
      <c r="M286" s="247">
        <v>7</v>
      </c>
      <c r="N286" s="247">
        <v>7</v>
      </c>
      <c r="O286" s="247">
        <v>7</v>
      </c>
      <c r="P286" s="247">
        <v>4</v>
      </c>
      <c r="Q286" s="247">
        <v>12</v>
      </c>
      <c r="R286" s="247">
        <v>16</v>
      </c>
      <c r="S286" s="247">
        <v>14</v>
      </c>
      <c r="T286" s="247">
        <v>9</v>
      </c>
      <c r="U286" s="247">
        <v>15</v>
      </c>
      <c r="V286" s="247">
        <v>18</v>
      </c>
      <c r="W286" s="247">
        <v>8</v>
      </c>
      <c r="X286" s="247">
        <v>7</v>
      </c>
      <c r="Y286" s="247">
        <v>16</v>
      </c>
      <c r="Z286" s="247">
        <v>15</v>
      </c>
      <c r="AA286" s="247">
        <v>10</v>
      </c>
      <c r="AB286" s="247">
        <v>8</v>
      </c>
      <c r="AC286" s="247">
        <v>12</v>
      </c>
      <c r="AD286" s="247">
        <v>15</v>
      </c>
      <c r="AE286" s="276">
        <v>14</v>
      </c>
      <c r="AG286" s="247">
        <f>RANKS_CSV!A283</f>
        <v>7</v>
      </c>
      <c r="AI286" s="264">
        <f t="array" ref="AI286">MEDIAN(E286:J286)</f>
        <v>12.5</v>
      </c>
      <c r="AJ286" s="260">
        <f t="array" ref="AJ286">MEDIAN(L286:S286)</f>
        <v>9.5</v>
      </c>
      <c r="AK286" s="260">
        <f t="array" ref="AK286">MEDIAN(T286:U286,X286,AA286,AB286)</f>
        <v>9</v>
      </c>
      <c r="AL286" s="260">
        <f t="array" ref="AL286">MEDIAN(V286,Y286,Z286,AC286:AE286)</f>
        <v>15</v>
      </c>
      <c r="AM286" s="260" t="s">
        <v>567</v>
      </c>
      <c r="AN286" s="281" t="s">
        <v>567</v>
      </c>
      <c r="AU286" s="264">
        <v>349.62816118472858</v>
      </c>
      <c r="AV286" s="260">
        <v>201.2195273504496</v>
      </c>
      <c r="AW286" s="260">
        <v>93.67400517772387</v>
      </c>
      <c r="AX286" s="260">
        <v>26.991594666551354</v>
      </c>
      <c r="AY286" s="260">
        <v>1.1722958169320956</v>
      </c>
      <c r="AZ286" s="260">
        <v>16.216108628866085</v>
      </c>
      <c r="BA286" s="260">
        <v>72.123033102353318</v>
      </c>
      <c r="BB286" s="276">
        <v>5</v>
      </c>
      <c r="BC286" s="265">
        <v>122.91347242246687</v>
      </c>
      <c r="BD286" s="261">
        <v>134.69825411874123</v>
      </c>
      <c r="BE286" s="261">
        <v>82.04749461489952</v>
      </c>
      <c r="BF286" s="261">
        <v>29.319633369161053</v>
      </c>
      <c r="BG286" s="261">
        <v>2.7043873111304104</v>
      </c>
      <c r="BH286" s="261">
        <v>3.3842479774279068</v>
      </c>
      <c r="BI286" s="261">
        <v>0.13952887225772084</v>
      </c>
      <c r="BJ286" s="270">
        <v>7</v>
      </c>
      <c r="BK286" s="265">
        <v>112.49480516344993</v>
      </c>
      <c r="BL286" s="261">
        <v>155.89778288598319</v>
      </c>
      <c r="BM286" s="261">
        <v>75.043400930151307</v>
      </c>
      <c r="BN286" s="261">
        <v>27.240869880298508</v>
      </c>
      <c r="BO286" s="261">
        <v>6.5326124424094809</v>
      </c>
      <c r="BP286" s="261">
        <v>7.2689943654941302</v>
      </c>
      <c r="BQ286" s="261">
        <v>2.9806442464022864</v>
      </c>
      <c r="BR286" s="270">
        <v>7</v>
      </c>
      <c r="BS286" s="264">
        <v>105.61363474182299</v>
      </c>
      <c r="BT286" s="260">
        <v>155.17893359519525</v>
      </c>
      <c r="BU286" s="260">
        <v>70.293978923934404</v>
      </c>
      <c r="BV286" s="260">
        <v>28.462499576787163</v>
      </c>
      <c r="BW286" s="260">
        <v>9.0286113320558723</v>
      </c>
      <c r="BX286" s="260">
        <v>7.948973030239662</v>
      </c>
      <c r="BY286" s="260">
        <v>7.6368534149627498</v>
      </c>
      <c r="BZ286" s="276">
        <v>7</v>
      </c>
      <c r="CA286" s="175"/>
      <c r="DH286" s="179">
        <v>5.6298459986876637</v>
      </c>
      <c r="DI286" s="179">
        <v>0.84933830577427827</v>
      </c>
      <c r="EH286" s="153" t="str">
        <f t="shared" si="53"/>
        <v/>
      </c>
      <c r="EI286" s="153" t="str">
        <f t="shared" si="54"/>
        <v/>
      </c>
    </row>
    <row r="287" spans="1:139" ht="18" customHeight="1" thickTop="1" thickBot="1">
      <c r="A287" s="235" t="s">
        <v>369</v>
      </c>
      <c r="B287" s="236" t="s">
        <v>29</v>
      </c>
      <c r="C287" s="237">
        <v>43757</v>
      </c>
      <c r="D287" s="238">
        <v>27</v>
      </c>
      <c r="E287" s="253">
        <v>9</v>
      </c>
      <c r="F287" s="247">
        <v>8</v>
      </c>
      <c r="G287" s="247">
        <v>14</v>
      </c>
      <c r="H287" s="247">
        <v>9</v>
      </c>
      <c r="I287" s="247">
        <v>17</v>
      </c>
      <c r="J287" s="247">
        <v>19</v>
      </c>
      <c r="K287" s="247">
        <v>6</v>
      </c>
      <c r="L287" s="247">
        <v>13</v>
      </c>
      <c r="M287" s="247">
        <v>17</v>
      </c>
      <c r="N287" s="247">
        <v>14</v>
      </c>
      <c r="O287" s="247">
        <v>18</v>
      </c>
      <c r="P287" s="247">
        <v>2</v>
      </c>
      <c r="Q287" s="247">
        <v>10</v>
      </c>
      <c r="R287" s="247">
        <v>11</v>
      </c>
      <c r="S287" s="247">
        <v>15</v>
      </c>
      <c r="T287" s="247">
        <v>12</v>
      </c>
      <c r="U287" s="247">
        <v>20</v>
      </c>
      <c r="V287" s="247">
        <v>13</v>
      </c>
      <c r="W287" s="247">
        <v>8</v>
      </c>
      <c r="X287" s="247">
        <v>15</v>
      </c>
      <c r="Y287" s="247">
        <v>13</v>
      </c>
      <c r="Z287" s="247">
        <v>11</v>
      </c>
      <c r="AA287" s="247">
        <v>7</v>
      </c>
      <c r="AB287" s="247">
        <v>10</v>
      </c>
      <c r="AC287" s="247">
        <v>14</v>
      </c>
      <c r="AD287" s="247">
        <v>12</v>
      </c>
      <c r="AE287" s="276">
        <v>13</v>
      </c>
      <c r="AG287" s="247">
        <f>RANKS_CSV!A284</f>
        <v>5</v>
      </c>
      <c r="AI287" s="264">
        <f t="array" ref="AI287">MEDIAN(E287:J287)</f>
        <v>11.5</v>
      </c>
      <c r="AJ287" s="260">
        <f t="array" ref="AJ287">MEDIAN(L287:S287)</f>
        <v>13.5</v>
      </c>
      <c r="AK287" s="260">
        <f t="array" ref="AK287">MEDIAN(T287:U287,X287,AA287,AB287)</f>
        <v>12</v>
      </c>
      <c r="AL287" s="260">
        <f t="array" ref="AL287">MEDIAN(V287,Y287,Z287,AC287:AE287)</f>
        <v>13</v>
      </c>
      <c r="AM287" s="260" t="s">
        <v>567</v>
      </c>
      <c r="AN287" s="281" t="s">
        <v>567</v>
      </c>
      <c r="AU287" s="264">
        <v>241.44384842885796</v>
      </c>
      <c r="AV287" s="260">
        <v>121.49568072293461</v>
      </c>
      <c r="AW287" s="260">
        <v>42.410624678564481</v>
      </c>
      <c r="AX287" s="260">
        <v>4.1886802957476021</v>
      </c>
      <c r="AY287" s="260">
        <v>6.8298475744839644</v>
      </c>
      <c r="AZ287" s="260">
        <v>50.33412651477358</v>
      </c>
      <c r="BA287" s="260">
        <v>134.70151711661643</v>
      </c>
      <c r="BB287" s="276">
        <v>4</v>
      </c>
      <c r="BC287" s="265">
        <v>67.923365376680891</v>
      </c>
      <c r="BD287" s="261">
        <v>72.927099628522811</v>
      </c>
      <c r="BE287" s="261">
        <v>35.287200070402307</v>
      </c>
      <c r="BF287" s="261">
        <v>5.8984296701612475</v>
      </c>
      <c r="BG287" s="261">
        <v>3.4127733356933314</v>
      </c>
      <c r="BH287" s="261">
        <v>25.060231249918296</v>
      </c>
      <c r="BI287" s="261">
        <v>7.9180159752264139</v>
      </c>
      <c r="BJ287" s="270">
        <v>5</v>
      </c>
      <c r="BK287" s="265">
        <v>67.223812439558955</v>
      </c>
      <c r="BL287" s="261">
        <v>88.162615193663441</v>
      </c>
      <c r="BM287" s="261">
        <v>30.224554758729028</v>
      </c>
      <c r="BN287" s="261">
        <v>4.5452860288617449</v>
      </c>
      <c r="BO287" s="261">
        <v>2.6270001626452411</v>
      </c>
      <c r="BP287" s="261">
        <v>32.238706590006707</v>
      </c>
      <c r="BQ287" s="261">
        <v>8.797097750354455</v>
      </c>
      <c r="BR287" s="270">
        <v>5</v>
      </c>
      <c r="BS287" s="264">
        <v>62.708374676460615</v>
      </c>
      <c r="BT287" s="260">
        <v>88.129067060354799</v>
      </c>
      <c r="BU287" s="260">
        <v>27.748634356549918</v>
      </c>
      <c r="BV287" s="260">
        <v>5.4616888874372975</v>
      </c>
      <c r="BW287" s="260">
        <v>4.4377614604293472</v>
      </c>
      <c r="BX287" s="260">
        <v>34.237269915849517</v>
      </c>
      <c r="BY287" s="260">
        <v>9.0889863528417862</v>
      </c>
      <c r="BZ287" s="276">
        <v>5</v>
      </c>
      <c r="CA287" s="175"/>
      <c r="DH287" s="179">
        <v>2.8723906443569551</v>
      </c>
      <c r="DI287" s="179">
        <v>-0.70770943438320211</v>
      </c>
      <c r="EH287" s="153" t="str">
        <f t="shared" si="53"/>
        <v/>
      </c>
      <c r="EI287" s="153" t="str">
        <f t="shared" si="54"/>
        <v/>
      </c>
    </row>
    <row r="288" spans="1:139" ht="18" customHeight="1" thickTop="1" thickBot="1">
      <c r="A288" s="235" t="s">
        <v>370</v>
      </c>
      <c r="B288" s="236" t="s">
        <v>35</v>
      </c>
      <c r="C288" s="237">
        <v>43147</v>
      </c>
      <c r="D288" s="238">
        <v>29</v>
      </c>
      <c r="E288" s="253">
        <v>20</v>
      </c>
      <c r="F288" s="247">
        <v>8</v>
      </c>
      <c r="G288" s="247">
        <v>9</v>
      </c>
      <c r="H288" s="247">
        <v>20</v>
      </c>
      <c r="I288" s="247">
        <v>18</v>
      </c>
      <c r="J288" s="247">
        <v>15</v>
      </c>
      <c r="K288" s="247">
        <v>2</v>
      </c>
      <c r="L288" s="247">
        <v>13</v>
      </c>
      <c r="M288" s="247">
        <v>13</v>
      </c>
      <c r="N288" s="247">
        <v>14</v>
      </c>
      <c r="O288" s="247">
        <v>13</v>
      </c>
      <c r="P288" s="247">
        <v>7</v>
      </c>
      <c r="Q288" s="247">
        <v>13</v>
      </c>
      <c r="R288" s="247">
        <v>19</v>
      </c>
      <c r="S288" s="247">
        <v>14</v>
      </c>
      <c r="T288" s="247">
        <v>16</v>
      </c>
      <c r="U288" s="247">
        <v>13</v>
      </c>
      <c r="V288" s="247">
        <v>12</v>
      </c>
      <c r="W288" s="247">
        <v>18</v>
      </c>
      <c r="X288" s="247">
        <v>10</v>
      </c>
      <c r="Y288" s="247">
        <v>14</v>
      </c>
      <c r="Z288" s="247">
        <v>15</v>
      </c>
      <c r="AA288" s="247">
        <v>11</v>
      </c>
      <c r="AB288" s="247">
        <v>18</v>
      </c>
      <c r="AC288" s="247">
        <v>12</v>
      </c>
      <c r="AD288" s="247">
        <v>11</v>
      </c>
      <c r="AE288" s="276">
        <v>15</v>
      </c>
      <c r="AG288" s="247">
        <f>RANKS_CSV!A285</f>
        <v>5</v>
      </c>
      <c r="AI288" s="264">
        <f t="array" ref="AI288">MEDIAN(E288:J288)</f>
        <v>16.5</v>
      </c>
      <c r="AJ288" s="260">
        <f t="array" ref="AJ288">MEDIAN(L288:S288)</f>
        <v>13</v>
      </c>
      <c r="AK288" s="260">
        <f t="array" ref="AK288">MEDIAN(T288:U288,X288,AA288,AB288)</f>
        <v>13</v>
      </c>
      <c r="AL288" s="260">
        <f t="array" ref="AL288">MEDIAN(V288,Y288,Z288,AC288:AE288)</f>
        <v>13</v>
      </c>
      <c r="AM288" s="260" t="s">
        <v>567</v>
      </c>
      <c r="AN288" s="281" t="s">
        <v>567</v>
      </c>
      <c r="AU288" s="264">
        <v>323.59153531790491</v>
      </c>
      <c r="AV288" s="260">
        <v>183.64082037277029</v>
      </c>
      <c r="AW288" s="260">
        <v>84.553217089188948</v>
      </c>
      <c r="AX288" s="260">
        <v>26.32872546716083</v>
      </c>
      <c r="AY288" s="260">
        <v>8.9673455066859642</v>
      </c>
      <c r="AZ288" s="260">
        <v>32.46907720776435</v>
      </c>
      <c r="BA288" s="260">
        <v>96.833920570395975</v>
      </c>
      <c r="BB288" s="276">
        <v>5</v>
      </c>
      <c r="BC288" s="265">
        <v>131.65895371952246</v>
      </c>
      <c r="BD288" s="261">
        <v>134.58470568450011</v>
      </c>
      <c r="BE288" s="261">
        <v>80.091864103224125</v>
      </c>
      <c r="BF288" s="261">
        <v>32.182274977789824</v>
      </c>
      <c r="BG288" s="261">
        <v>8.9626362142264977</v>
      </c>
      <c r="BH288" s="261">
        <v>10.971084160165503</v>
      </c>
      <c r="BI288" s="261">
        <v>5.3012146437691277</v>
      </c>
      <c r="BJ288" s="270">
        <v>7</v>
      </c>
      <c r="BK288" s="265">
        <v>131.33803924187518</v>
      </c>
      <c r="BL288" s="261">
        <v>153.51005469089742</v>
      </c>
      <c r="BM288" s="261">
        <v>67.018879977244936</v>
      </c>
      <c r="BN288" s="261">
        <v>28.294011101871352</v>
      </c>
      <c r="BO288" s="261">
        <v>14.210161077888369</v>
      </c>
      <c r="BP288" s="261">
        <v>10.130216373609331</v>
      </c>
      <c r="BQ288" s="261">
        <v>0.32330690749022789</v>
      </c>
      <c r="BR288" s="270">
        <v>7</v>
      </c>
      <c r="BS288" s="264">
        <v>124.80549096956315</v>
      </c>
      <c r="BT288" s="260">
        <v>154.63380267554635</v>
      </c>
      <c r="BU288" s="260">
        <v>58.640326466605543</v>
      </c>
      <c r="BV288" s="260">
        <v>31.120140478299337</v>
      </c>
      <c r="BW288" s="260">
        <v>19.243933893407217</v>
      </c>
      <c r="BX288" s="260">
        <v>11.709093334018155</v>
      </c>
      <c r="BY288" s="260">
        <v>0.48128919024457684</v>
      </c>
      <c r="BZ288" s="276">
        <v>7</v>
      </c>
      <c r="CA288" s="175"/>
      <c r="DH288" s="179">
        <v>6.0767859671916007</v>
      </c>
      <c r="DI288" s="179">
        <v>-1.3791058044619415</v>
      </c>
      <c r="EH288" s="153">
        <f t="shared" si="53"/>
        <v>9.1781849081364832</v>
      </c>
      <c r="EI288" s="153">
        <f t="shared" si="54"/>
        <v>1.0621539055118117</v>
      </c>
    </row>
    <row r="289" spans="1:139" ht="18" customHeight="1" thickTop="1" thickBot="1">
      <c r="A289" s="235" t="s">
        <v>371</v>
      </c>
      <c r="B289" s="236" t="s">
        <v>29</v>
      </c>
      <c r="C289" s="237">
        <v>42549</v>
      </c>
      <c r="D289" s="238">
        <v>31</v>
      </c>
      <c r="E289" s="253">
        <v>20</v>
      </c>
      <c r="F289" s="247">
        <v>6</v>
      </c>
      <c r="G289" s="247">
        <v>9</v>
      </c>
      <c r="H289" s="247">
        <v>20</v>
      </c>
      <c r="I289" s="247">
        <v>17</v>
      </c>
      <c r="J289" s="247">
        <v>9</v>
      </c>
      <c r="K289" s="247">
        <v>6</v>
      </c>
      <c r="L289" s="247">
        <v>14</v>
      </c>
      <c r="M289" s="247">
        <v>16</v>
      </c>
      <c r="N289" s="247">
        <v>13</v>
      </c>
      <c r="O289" s="247">
        <v>19</v>
      </c>
      <c r="P289" s="247">
        <v>12</v>
      </c>
      <c r="Q289" s="247">
        <v>12</v>
      </c>
      <c r="R289" s="247">
        <v>18</v>
      </c>
      <c r="S289" s="247">
        <v>19</v>
      </c>
      <c r="T289" s="247">
        <v>8</v>
      </c>
      <c r="U289" s="247">
        <v>18</v>
      </c>
      <c r="V289" s="247">
        <v>20</v>
      </c>
      <c r="W289" s="247">
        <v>11</v>
      </c>
      <c r="X289" s="247">
        <v>9</v>
      </c>
      <c r="Y289" s="247">
        <v>19</v>
      </c>
      <c r="Z289" s="247">
        <v>16</v>
      </c>
      <c r="AA289" s="247">
        <v>9</v>
      </c>
      <c r="AB289" s="247">
        <v>10</v>
      </c>
      <c r="AC289" s="247">
        <v>15</v>
      </c>
      <c r="AD289" s="247">
        <v>13</v>
      </c>
      <c r="AE289" s="276">
        <v>13</v>
      </c>
      <c r="AG289" s="247">
        <f>RANKS_CSV!A286</f>
        <v>7</v>
      </c>
      <c r="AI289" s="264">
        <f t="array" ref="AI289">MEDIAN(E289:J289)</f>
        <v>13</v>
      </c>
      <c r="AJ289" s="260">
        <f t="array" ref="AJ289">MEDIAN(L289:S289)</f>
        <v>15</v>
      </c>
      <c r="AK289" s="260">
        <f t="array" ref="AK289">MEDIAN(T289:U289,X289,AA289,AB289)</f>
        <v>9</v>
      </c>
      <c r="AL289" s="260">
        <f t="array" ref="AL289">MEDIAN(V289,Y289,Z289,AC289:AE289)</f>
        <v>15.5</v>
      </c>
      <c r="AM289" s="260" t="s">
        <v>567</v>
      </c>
      <c r="AN289" s="281" t="s">
        <v>567</v>
      </c>
      <c r="AU289" s="264">
        <v>478.02651063288033</v>
      </c>
      <c r="AV289" s="260">
        <v>302.42993565067087</v>
      </c>
      <c r="AW289" s="260">
        <v>167.69647233001473</v>
      </c>
      <c r="AX289" s="260">
        <v>73.826120670911749</v>
      </c>
      <c r="AY289" s="260">
        <v>20.818880673362024</v>
      </c>
      <c r="AZ289" s="260">
        <v>8.6747523373655557</v>
      </c>
      <c r="BA289" s="260">
        <v>37.393735662922332</v>
      </c>
      <c r="BB289" s="276">
        <v>6</v>
      </c>
      <c r="BC289" s="265">
        <v>214.19257786990011</v>
      </c>
      <c r="BD289" s="261">
        <v>227.51488063727504</v>
      </c>
      <c r="BE289" s="261">
        <v>155.97448043289353</v>
      </c>
      <c r="BF289" s="261">
        <v>79.422391130871347</v>
      </c>
      <c r="BG289" s="261">
        <v>27.031206642301246</v>
      </c>
      <c r="BH289" s="261">
        <v>4.1419567895580576</v>
      </c>
      <c r="BI289" s="261">
        <v>15.404077821776921</v>
      </c>
      <c r="BJ289" s="270">
        <v>6</v>
      </c>
      <c r="BK289" s="265">
        <v>199.69359280248634</v>
      </c>
      <c r="BL289" s="261">
        <v>254.04953661483012</v>
      </c>
      <c r="BM289" s="261">
        <v>142.31832503702304</v>
      </c>
      <c r="BN289" s="261">
        <v>75.188569924922191</v>
      </c>
      <c r="BO289" s="261">
        <v>37.28149334316025</v>
      </c>
      <c r="BP289" s="261">
        <v>0.76239205609162775</v>
      </c>
      <c r="BQ289" s="261">
        <v>14.896114053182648</v>
      </c>
      <c r="BR289" s="270">
        <v>6</v>
      </c>
      <c r="BS289" s="264">
        <v>190.29661564300045</v>
      </c>
      <c r="BT289" s="260">
        <v>253.85912247500877</v>
      </c>
      <c r="BU289" s="260">
        <v>132.28958167261175</v>
      </c>
      <c r="BV289" s="260">
        <v>77.925492844608399</v>
      </c>
      <c r="BW289" s="260">
        <v>42.411026636176572</v>
      </c>
      <c r="BX289" s="260">
        <v>0.54875760187154088</v>
      </c>
      <c r="BY289" s="260">
        <v>21.410643305500091</v>
      </c>
      <c r="BZ289" s="276">
        <v>6</v>
      </c>
      <c r="CA289" s="175"/>
      <c r="DH289" s="179">
        <v>9.1781849081364832</v>
      </c>
      <c r="DI289" s="179">
        <v>1.0621539055118117</v>
      </c>
      <c r="EH289" s="153" t="str">
        <f t="shared" si="53"/>
        <v/>
      </c>
      <c r="EI289" s="153" t="str">
        <f t="shared" si="54"/>
        <v/>
      </c>
    </row>
    <row r="290" spans="1:139" ht="18" customHeight="1" thickTop="1" thickBot="1">
      <c r="A290" s="235" t="s">
        <v>373</v>
      </c>
      <c r="B290" s="236" t="s">
        <v>33</v>
      </c>
      <c r="C290" s="237">
        <v>43005</v>
      </c>
      <c r="D290" s="238">
        <v>30</v>
      </c>
      <c r="E290" s="253">
        <v>15</v>
      </c>
      <c r="F290" s="247">
        <v>7</v>
      </c>
      <c r="G290" s="247">
        <v>7</v>
      </c>
      <c r="H290" s="247">
        <v>16</v>
      </c>
      <c r="I290" s="247">
        <v>13</v>
      </c>
      <c r="J290" s="247">
        <v>8</v>
      </c>
      <c r="K290" s="247">
        <v>1</v>
      </c>
      <c r="L290" s="247">
        <v>15</v>
      </c>
      <c r="M290" s="247">
        <v>7</v>
      </c>
      <c r="N290" s="247">
        <v>14</v>
      </c>
      <c r="O290" s="247">
        <v>15</v>
      </c>
      <c r="P290" s="247">
        <v>16</v>
      </c>
      <c r="Q290" s="247">
        <v>13</v>
      </c>
      <c r="R290" s="247">
        <v>8</v>
      </c>
      <c r="S290" s="247">
        <v>13</v>
      </c>
      <c r="T290" s="247">
        <v>6</v>
      </c>
      <c r="U290" s="247">
        <v>17</v>
      </c>
      <c r="V290" s="247">
        <v>17</v>
      </c>
      <c r="W290" s="247">
        <v>7</v>
      </c>
      <c r="X290" s="247">
        <v>9</v>
      </c>
      <c r="Y290" s="247">
        <v>15</v>
      </c>
      <c r="Z290" s="247">
        <v>8</v>
      </c>
      <c r="AA290" s="247">
        <v>6</v>
      </c>
      <c r="AB290" s="247">
        <v>6</v>
      </c>
      <c r="AC290" s="247">
        <v>16</v>
      </c>
      <c r="AD290" s="247">
        <v>12</v>
      </c>
      <c r="AE290" s="276">
        <v>13</v>
      </c>
      <c r="AG290" s="247">
        <f>RANKS_CSV!A287</f>
        <v>6</v>
      </c>
      <c r="AI290" s="264">
        <f t="array" ref="AI290">MEDIAN(E290:J290)</f>
        <v>10.5</v>
      </c>
      <c r="AJ290" s="260">
        <f t="array" ref="AJ290">MEDIAN(L290:S290)</f>
        <v>13.5</v>
      </c>
      <c r="AK290" s="260">
        <f t="array" ref="AK290">MEDIAN(T290:U290,X290,AA290,AB290)</f>
        <v>6</v>
      </c>
      <c r="AL290" s="260">
        <f t="array" ref="AL290">MEDIAN(V290,Y290,Z290,AC290:AE290)</f>
        <v>14</v>
      </c>
      <c r="AM290" s="260" t="s">
        <v>567</v>
      </c>
      <c r="AN290" s="281" t="s">
        <v>567</v>
      </c>
      <c r="AU290" s="264">
        <v>372.83286021246187</v>
      </c>
      <c r="AV290" s="260">
        <v>219.7173784937134</v>
      </c>
      <c r="AW290" s="260">
        <v>107.46500843651819</v>
      </c>
      <c r="AX290" s="260">
        <v>36.075750040876223</v>
      </c>
      <c r="AY290" s="260">
        <v>5.5496033067874917</v>
      </c>
      <c r="AZ290" s="260">
        <v>15.886568234252001</v>
      </c>
      <c r="BA290" s="260">
        <v>67.086644823269751</v>
      </c>
      <c r="BB290" s="276">
        <v>5</v>
      </c>
      <c r="BC290" s="265">
        <v>110.82190475310192</v>
      </c>
      <c r="BD290" s="261">
        <v>133.28628409951307</v>
      </c>
      <c r="BE290" s="261">
        <v>86.955849257410549</v>
      </c>
      <c r="BF290" s="261">
        <v>33.325674047097628</v>
      </c>
      <c r="BG290" s="261">
        <v>7.9923752320765162</v>
      </c>
      <c r="BH290" s="261">
        <v>12.051562700191432</v>
      </c>
      <c r="BI290" s="261">
        <v>8.7241287196047637</v>
      </c>
      <c r="BJ290" s="270">
        <v>5</v>
      </c>
      <c r="BK290" s="265">
        <v>88.727159015012319</v>
      </c>
      <c r="BL290" s="261">
        <v>156.17295120388962</v>
      </c>
      <c r="BM290" s="261">
        <v>88.912314522011471</v>
      </c>
      <c r="BN290" s="261">
        <v>33.955230824042808</v>
      </c>
      <c r="BO290" s="261">
        <v>8.6864512701082397</v>
      </c>
      <c r="BP290" s="261">
        <v>23.358454843340887</v>
      </c>
      <c r="BQ290" s="261">
        <v>21.995493009561066</v>
      </c>
      <c r="BR290" s="270">
        <v>5</v>
      </c>
      <c r="BS290" s="264">
        <v>81.949737403079126</v>
      </c>
      <c r="BT290" s="260">
        <v>153.05181356071674</v>
      </c>
      <c r="BU290" s="260">
        <v>89.798970334681172</v>
      </c>
      <c r="BV290" s="260">
        <v>32.859802247480054</v>
      </c>
      <c r="BW290" s="260">
        <v>7.4671004666374978</v>
      </c>
      <c r="BX290" s="260">
        <v>23.112228742386236</v>
      </c>
      <c r="BY290" s="260">
        <v>31.844343279759535</v>
      </c>
      <c r="BZ290" s="276">
        <v>5</v>
      </c>
      <c r="CA290" s="175"/>
      <c r="DH290" s="179">
        <v>4.3172113490813642</v>
      </c>
      <c r="DI290" s="179">
        <v>3.5728596154855645</v>
      </c>
      <c r="EH290" s="153">
        <f t="shared" si="53"/>
        <v>6.7528596128608918</v>
      </c>
      <c r="EI290" s="153">
        <f t="shared" si="54"/>
        <v>-1.1529675446194219</v>
      </c>
    </row>
    <row r="291" spans="1:139" ht="18" customHeight="1" thickTop="1" thickBot="1">
      <c r="A291" s="235" t="s">
        <v>374</v>
      </c>
      <c r="B291" s="236" t="s">
        <v>35</v>
      </c>
      <c r="C291" s="237">
        <v>41847</v>
      </c>
      <c r="D291" s="238">
        <v>33</v>
      </c>
      <c r="E291" s="253">
        <v>16</v>
      </c>
      <c r="F291" s="247">
        <v>13</v>
      </c>
      <c r="G291" s="247">
        <v>9</v>
      </c>
      <c r="H291" s="247">
        <v>17</v>
      </c>
      <c r="I291" s="247">
        <v>17</v>
      </c>
      <c r="J291" s="247">
        <v>6</v>
      </c>
      <c r="K291" s="247">
        <v>1</v>
      </c>
      <c r="L291" s="247">
        <v>15</v>
      </c>
      <c r="M291" s="247">
        <v>9</v>
      </c>
      <c r="N291" s="247">
        <v>15</v>
      </c>
      <c r="O291" s="247">
        <v>11</v>
      </c>
      <c r="P291" s="247">
        <v>7</v>
      </c>
      <c r="Q291" s="247">
        <v>15</v>
      </c>
      <c r="R291" s="247">
        <v>11</v>
      </c>
      <c r="S291" s="247">
        <v>16</v>
      </c>
      <c r="T291" s="247">
        <v>11</v>
      </c>
      <c r="U291" s="247">
        <v>13</v>
      </c>
      <c r="V291" s="247">
        <v>18</v>
      </c>
      <c r="W291" s="247">
        <v>17</v>
      </c>
      <c r="X291" s="247">
        <v>7</v>
      </c>
      <c r="Y291" s="247">
        <v>17</v>
      </c>
      <c r="Z291" s="247">
        <v>15</v>
      </c>
      <c r="AA291" s="247">
        <v>11</v>
      </c>
      <c r="AB291" s="247">
        <v>11</v>
      </c>
      <c r="AC291" s="247">
        <v>13</v>
      </c>
      <c r="AD291" s="247">
        <v>15</v>
      </c>
      <c r="AE291" s="276">
        <v>14</v>
      </c>
      <c r="AG291" s="247">
        <f>RANKS_CSV!A288</f>
        <v>7</v>
      </c>
      <c r="AI291" s="264">
        <f t="array" ref="AI291">MEDIAN(E291:J291)</f>
        <v>14.5</v>
      </c>
      <c r="AJ291" s="260">
        <f t="array" ref="AJ291">MEDIAN(L291:S291)</f>
        <v>13</v>
      </c>
      <c r="AK291" s="260">
        <f t="array" ref="AK291">MEDIAN(T291:U291,X291,AA291,AB291)</f>
        <v>11</v>
      </c>
      <c r="AL291" s="260">
        <f t="array" ref="AL291">MEDIAN(V291,Y291,Z291,AC291:AE291)</f>
        <v>15</v>
      </c>
      <c r="AM291" s="260" t="s">
        <v>567</v>
      </c>
      <c r="AN291" s="281" t="s">
        <v>567</v>
      </c>
      <c r="AU291" s="264">
        <v>349.52032130557791</v>
      </c>
      <c r="AV291" s="260">
        <v>203.41158656763261</v>
      </c>
      <c r="AW291" s="260">
        <v>98.165963491240532</v>
      </c>
      <c r="AX291" s="260">
        <v>33.783452076401694</v>
      </c>
      <c r="AY291" s="260">
        <v>10.264052323116102</v>
      </c>
      <c r="AZ291" s="260">
        <v>27.607764231383761</v>
      </c>
      <c r="BA291" s="260">
        <v>85.814587801204652</v>
      </c>
      <c r="BB291" s="276">
        <v>5</v>
      </c>
      <c r="BC291" s="265">
        <v>147.26826180509553</v>
      </c>
      <c r="BD291" s="261">
        <v>151.23192941571421</v>
      </c>
      <c r="BE291" s="261">
        <v>93.095790299259207</v>
      </c>
      <c r="BF291" s="261">
        <v>40.003459256068822</v>
      </c>
      <c r="BG291" s="261">
        <v>11.326058830511393</v>
      </c>
      <c r="BH291" s="261">
        <v>8.4901920466435925</v>
      </c>
      <c r="BI291" s="261">
        <v>5.9342860724146087</v>
      </c>
      <c r="BJ291" s="270">
        <v>7</v>
      </c>
      <c r="BK291" s="265">
        <v>145.2966519260336</v>
      </c>
      <c r="BL291" s="261">
        <v>171.416241427313</v>
      </c>
      <c r="BM291" s="261">
        <v>79.185845454311846</v>
      </c>
      <c r="BN291" s="261">
        <v>35.83115724327552</v>
      </c>
      <c r="BO291" s="261">
        <v>17.746964005544267</v>
      </c>
      <c r="BP291" s="261">
        <v>6.5788225256496853</v>
      </c>
      <c r="BQ291" s="261">
        <v>0.92700216077070974</v>
      </c>
      <c r="BR291" s="270">
        <v>7</v>
      </c>
      <c r="BS291" s="264">
        <v>138.22999469374167</v>
      </c>
      <c r="BT291" s="260">
        <v>172.49451905782311</v>
      </c>
      <c r="BU291" s="260">
        <v>70.045338030688939</v>
      </c>
      <c r="BV291" s="260">
        <v>38.829667493997576</v>
      </c>
      <c r="BW291" s="260">
        <v>23.100968465417008</v>
      </c>
      <c r="BX291" s="260">
        <v>7.9042020676604725</v>
      </c>
      <c r="BY291" s="260">
        <v>1.8284868432885355</v>
      </c>
      <c r="BZ291" s="276">
        <v>7</v>
      </c>
      <c r="CA291" s="175"/>
      <c r="DH291" s="179">
        <v>6.7528596128608918</v>
      </c>
      <c r="DI291" s="179">
        <v>-1.1529675446194219</v>
      </c>
      <c r="EH291" s="153">
        <f t="shared" si="53"/>
        <v>2.5630414947506557</v>
      </c>
      <c r="EI291" s="153">
        <f t="shared" si="54"/>
        <v>0.1646553753280843</v>
      </c>
    </row>
    <row r="292" spans="1:139" ht="18" customHeight="1" thickTop="1" thickBot="1">
      <c r="A292" s="235" t="s">
        <v>375</v>
      </c>
      <c r="B292" s="236" t="s">
        <v>29</v>
      </c>
      <c r="C292" s="237">
        <v>40801</v>
      </c>
      <c r="D292" s="238">
        <v>36</v>
      </c>
      <c r="E292" s="253">
        <v>15</v>
      </c>
      <c r="F292" s="247">
        <v>11</v>
      </c>
      <c r="G292" s="247">
        <v>8</v>
      </c>
      <c r="H292" s="247">
        <v>12</v>
      </c>
      <c r="I292" s="247">
        <v>14</v>
      </c>
      <c r="J292" s="247">
        <v>9</v>
      </c>
      <c r="K292" s="247">
        <v>1</v>
      </c>
      <c r="L292" s="247">
        <v>11</v>
      </c>
      <c r="M292" s="247">
        <v>12</v>
      </c>
      <c r="N292" s="247">
        <v>11</v>
      </c>
      <c r="O292" s="247">
        <v>20</v>
      </c>
      <c r="P292" s="247">
        <v>5</v>
      </c>
      <c r="Q292" s="247">
        <v>13</v>
      </c>
      <c r="R292" s="247">
        <v>12</v>
      </c>
      <c r="S292" s="247">
        <v>16</v>
      </c>
      <c r="T292" s="247">
        <v>11</v>
      </c>
      <c r="U292" s="247">
        <v>10</v>
      </c>
      <c r="V292" s="247">
        <v>12</v>
      </c>
      <c r="W292" s="247">
        <v>6</v>
      </c>
      <c r="X292" s="247">
        <v>8</v>
      </c>
      <c r="Y292" s="247">
        <v>18</v>
      </c>
      <c r="Z292" s="247">
        <v>14</v>
      </c>
      <c r="AA292" s="247">
        <v>8</v>
      </c>
      <c r="AB292" s="247">
        <v>15</v>
      </c>
      <c r="AC292" s="247">
        <v>14</v>
      </c>
      <c r="AD292" s="247">
        <v>12</v>
      </c>
      <c r="AE292" s="276">
        <v>13</v>
      </c>
      <c r="AG292" s="247">
        <f>RANKS_CSV!A289</f>
        <v>7</v>
      </c>
      <c r="AI292" s="264">
        <f t="array" ref="AI292">MEDIAN(E292:J292)</f>
        <v>11.5</v>
      </c>
      <c r="AJ292" s="260">
        <f t="array" ref="AJ292">MEDIAN(L292:S292)</f>
        <v>12</v>
      </c>
      <c r="AK292" s="260">
        <f t="array" ref="AK292">MEDIAN(T292:U292,X292,AA292,AB292)</f>
        <v>10</v>
      </c>
      <c r="AL292" s="260">
        <f t="array" ref="AL292">MEDIAN(V292,Y292,Z292,AC292:AE292)</f>
        <v>13.5</v>
      </c>
      <c r="AM292" s="260" t="s">
        <v>567</v>
      </c>
      <c r="AN292" s="281" t="s">
        <v>567</v>
      </c>
      <c r="AU292" s="264">
        <v>249.28404565142054</v>
      </c>
      <c r="AV292" s="260">
        <v>127.01209621520738</v>
      </c>
      <c r="AW292" s="260">
        <v>45.603258440547563</v>
      </c>
      <c r="AX292" s="260">
        <v>5.0575323274409625</v>
      </c>
      <c r="AY292" s="260">
        <v>5.3749178758876033</v>
      </c>
      <c r="AZ292" s="260">
        <v>46.555415085887489</v>
      </c>
      <c r="BA292" s="260">
        <v>128.59902395744061</v>
      </c>
      <c r="BB292" s="276">
        <v>4</v>
      </c>
      <c r="BC292" s="265">
        <v>63.412279338214667</v>
      </c>
      <c r="BD292" s="261">
        <v>71.858163797134736</v>
      </c>
      <c r="BE292" s="261">
        <v>35.652868948647125</v>
      </c>
      <c r="BF292" s="261">
        <v>5.2522502363668471</v>
      </c>
      <c r="BG292" s="261">
        <v>2.389796569488301</v>
      </c>
      <c r="BH292" s="261">
        <v>24.394430962197912</v>
      </c>
      <c r="BI292" s="261">
        <v>7.667364034333561</v>
      </c>
      <c r="BJ292" s="270">
        <v>5</v>
      </c>
      <c r="BK292" s="265">
        <v>58.876387384626078</v>
      </c>
      <c r="BL292" s="261">
        <v>87.792419969325664</v>
      </c>
      <c r="BM292" s="261">
        <v>33.236629537838617</v>
      </c>
      <c r="BN292" s="261">
        <v>4.6945837079053288</v>
      </c>
      <c r="BO292" s="261">
        <v>0.803008308171416</v>
      </c>
      <c r="BP292" s="261">
        <v>33.711573822978934</v>
      </c>
      <c r="BQ292" s="261">
        <v>11.760620439873351</v>
      </c>
      <c r="BR292" s="270">
        <v>5</v>
      </c>
      <c r="BS292" s="264">
        <v>54.317377994943918</v>
      </c>
      <c r="BT292" s="260">
        <v>87.011192980351495</v>
      </c>
      <c r="BU292" s="260">
        <v>32.391935911999845</v>
      </c>
      <c r="BV292" s="260">
        <v>4.9204351762807761</v>
      </c>
      <c r="BW292" s="260">
        <v>1.5126878883159289</v>
      </c>
      <c r="BX292" s="260">
        <v>35.388476167499249</v>
      </c>
      <c r="BY292" s="260">
        <v>13.759953811414389</v>
      </c>
      <c r="BZ292" s="276">
        <v>5</v>
      </c>
      <c r="CA292" s="175"/>
      <c r="DH292" s="179">
        <v>2.5630414947506557</v>
      </c>
      <c r="DI292" s="179">
        <v>0.1646553753280843</v>
      </c>
      <c r="EH292" s="153" t="str">
        <f t="shared" si="53"/>
        <v/>
      </c>
      <c r="EI292" s="153" t="str">
        <f t="shared" si="54"/>
        <v/>
      </c>
    </row>
    <row r="293" spans="1:139" ht="18" customHeight="1" thickTop="1" thickBot="1">
      <c r="A293" s="235" t="s">
        <v>376</v>
      </c>
      <c r="B293" s="236" t="s">
        <v>33</v>
      </c>
      <c r="C293" s="237">
        <v>45061</v>
      </c>
      <c r="D293" s="238">
        <v>24</v>
      </c>
      <c r="E293" s="253">
        <v>14</v>
      </c>
      <c r="F293" s="247">
        <v>12</v>
      </c>
      <c r="G293" s="247">
        <v>11</v>
      </c>
      <c r="H293" s="247">
        <v>12</v>
      </c>
      <c r="I293" s="247">
        <v>14</v>
      </c>
      <c r="J293" s="247">
        <v>11</v>
      </c>
      <c r="K293" s="247">
        <v>4</v>
      </c>
      <c r="L293" s="247">
        <v>7</v>
      </c>
      <c r="M293" s="247">
        <v>10</v>
      </c>
      <c r="N293" s="247">
        <v>6</v>
      </c>
      <c r="O293" s="247">
        <v>14</v>
      </c>
      <c r="P293" s="247">
        <v>3</v>
      </c>
      <c r="Q293" s="247">
        <v>12</v>
      </c>
      <c r="R293" s="247">
        <v>9</v>
      </c>
      <c r="S293" s="247">
        <v>7</v>
      </c>
      <c r="T293" s="247">
        <v>13</v>
      </c>
      <c r="U293" s="247">
        <v>8</v>
      </c>
      <c r="V293" s="247">
        <v>6</v>
      </c>
      <c r="W293" s="247">
        <v>5</v>
      </c>
      <c r="X293" s="247">
        <v>8</v>
      </c>
      <c r="Y293" s="247">
        <v>5</v>
      </c>
      <c r="Z293" s="247">
        <v>12</v>
      </c>
      <c r="AA293" s="247">
        <v>12</v>
      </c>
      <c r="AB293" s="247">
        <v>11</v>
      </c>
      <c r="AC293" s="247">
        <v>6</v>
      </c>
      <c r="AD293" s="247">
        <v>10</v>
      </c>
      <c r="AE293" s="276">
        <v>9</v>
      </c>
      <c r="AG293" s="247">
        <f>RANKS_CSV!A290</f>
        <v>4</v>
      </c>
      <c r="AI293" s="264">
        <f t="array" ref="AI293">MEDIAN(E293:J293)</f>
        <v>12</v>
      </c>
      <c r="AJ293" s="260">
        <f t="array" ref="AJ293">MEDIAN(L293:S293)</f>
        <v>8</v>
      </c>
      <c r="AK293" s="260">
        <f t="array" ref="AK293">MEDIAN(T293:U293,X293,AA293,AB293)</f>
        <v>11</v>
      </c>
      <c r="AL293" s="260">
        <f t="array" ref="AL293">MEDIAN(V293,Y293,Z293,AC293:AE293)</f>
        <v>7.5</v>
      </c>
      <c r="AM293" s="260" t="s">
        <v>567</v>
      </c>
      <c r="AN293" s="281" t="s">
        <v>567</v>
      </c>
      <c r="AU293" s="264">
        <v>80.228235470135175</v>
      </c>
      <c r="AV293" s="260">
        <v>19.714392556229793</v>
      </c>
      <c r="AW293" s="260">
        <v>6.3661303877670716E-2</v>
      </c>
      <c r="AX293" s="260">
        <v>21.27604171307879</v>
      </c>
      <c r="AY293" s="260">
        <v>83.351533783833148</v>
      </c>
      <c r="AZ293" s="260">
        <v>186.29013751614076</v>
      </c>
      <c r="BA293" s="260">
        <v>330.09185291000159</v>
      </c>
      <c r="BB293" s="276">
        <v>3</v>
      </c>
      <c r="BC293" s="265">
        <v>17.050770345687958</v>
      </c>
      <c r="BD293" s="261">
        <v>8.1615867542864162</v>
      </c>
      <c r="BE293" s="261">
        <v>2.1158856253017624</v>
      </c>
      <c r="BF293" s="261">
        <v>21.549345730391106</v>
      </c>
      <c r="BG293" s="261">
        <v>69.601643557833384</v>
      </c>
      <c r="BH293" s="261">
        <v>135.22797921081192</v>
      </c>
      <c r="BI293" s="261">
        <v>88.996690360595863</v>
      </c>
      <c r="BJ293" s="270">
        <v>3</v>
      </c>
      <c r="BK293" s="265">
        <v>36.365417445621297</v>
      </c>
      <c r="BL293" s="261">
        <v>10.962035011352672</v>
      </c>
      <c r="BM293" s="261">
        <v>1.3678593612662069</v>
      </c>
      <c r="BN293" s="261">
        <v>21.790832549255985</v>
      </c>
      <c r="BO293" s="261">
        <v>59.071120348973352</v>
      </c>
      <c r="BP293" s="261">
        <v>149.50818904024391</v>
      </c>
      <c r="BQ293" s="261">
        <v>86.061813615850369</v>
      </c>
      <c r="BR293" s="270">
        <v>3</v>
      </c>
      <c r="BS293" s="264">
        <v>36.804247324403633</v>
      </c>
      <c r="BT293" s="260">
        <v>12.295424019442052</v>
      </c>
      <c r="BU293" s="260">
        <v>3.8083056392565431</v>
      </c>
      <c r="BV293" s="260">
        <v>22.00343769361638</v>
      </c>
      <c r="BW293" s="260">
        <v>59.343530737206379</v>
      </c>
      <c r="BX293" s="260">
        <v>154.24051111054388</v>
      </c>
      <c r="BY293" s="260">
        <v>77.365009425222112</v>
      </c>
      <c r="BZ293" s="276">
        <v>3</v>
      </c>
      <c r="CA293" s="175"/>
      <c r="DH293" s="179">
        <v>-2.935631505249344</v>
      </c>
      <c r="DI293" s="179">
        <v>-3.8901601246719157</v>
      </c>
      <c r="EH293" s="153" t="str">
        <f t="shared" si="53"/>
        <v/>
      </c>
      <c r="EI293" s="153" t="str">
        <f t="shared" si="54"/>
        <v/>
      </c>
    </row>
    <row r="294" spans="1:139" ht="18" customHeight="1" thickTop="1" thickBot="1">
      <c r="A294" s="235" t="s">
        <v>377</v>
      </c>
      <c r="B294" s="236" t="s">
        <v>29</v>
      </c>
      <c r="C294" s="237">
        <v>44872</v>
      </c>
      <c r="D294" s="238">
        <v>24</v>
      </c>
      <c r="E294" s="253">
        <v>20</v>
      </c>
      <c r="F294" s="247">
        <v>9</v>
      </c>
      <c r="G294" s="247">
        <v>8</v>
      </c>
      <c r="H294" s="247">
        <v>17</v>
      </c>
      <c r="I294" s="247">
        <v>17</v>
      </c>
      <c r="J294" s="247">
        <v>12</v>
      </c>
      <c r="K294" s="247">
        <v>1</v>
      </c>
      <c r="L294" s="247">
        <v>14</v>
      </c>
      <c r="M294" s="247">
        <v>9</v>
      </c>
      <c r="N294" s="247">
        <v>13</v>
      </c>
      <c r="O294" s="247">
        <v>13</v>
      </c>
      <c r="P294" s="247">
        <v>10</v>
      </c>
      <c r="Q294" s="247">
        <v>12</v>
      </c>
      <c r="R294" s="247">
        <v>10</v>
      </c>
      <c r="S294" s="247">
        <v>8</v>
      </c>
      <c r="T294" s="247">
        <v>9</v>
      </c>
      <c r="U294" s="247">
        <v>16</v>
      </c>
      <c r="V294" s="247">
        <v>13</v>
      </c>
      <c r="W294" s="247">
        <v>7</v>
      </c>
      <c r="X294" s="247">
        <v>5</v>
      </c>
      <c r="Y294" s="247">
        <v>13</v>
      </c>
      <c r="Z294" s="247">
        <v>9</v>
      </c>
      <c r="AA294" s="247">
        <v>8</v>
      </c>
      <c r="AB294" s="247">
        <v>7</v>
      </c>
      <c r="AC294" s="247">
        <v>14</v>
      </c>
      <c r="AD294" s="247">
        <v>11</v>
      </c>
      <c r="AE294" s="276">
        <v>14</v>
      </c>
      <c r="AG294" s="247">
        <f>RANKS_CSV!A291</f>
        <v>6</v>
      </c>
      <c r="AI294" s="264">
        <f t="array" ref="AI294">MEDIAN(E294:J294)</f>
        <v>14.5</v>
      </c>
      <c r="AJ294" s="260">
        <f t="array" ref="AJ294">MEDIAN(L294:S294)</f>
        <v>11</v>
      </c>
      <c r="AK294" s="260">
        <f t="array" ref="AK294">MEDIAN(T294:U294,X294,AA294,AB294)</f>
        <v>8</v>
      </c>
      <c r="AL294" s="260">
        <f t="array" ref="AL294">MEDIAN(V294,Y294,Z294,AC294:AE294)</f>
        <v>13</v>
      </c>
      <c r="AM294" s="260" t="s">
        <v>567</v>
      </c>
      <c r="AN294" s="281" t="s">
        <v>567</v>
      </c>
      <c r="AU294" s="264">
        <v>308.83501528404668</v>
      </c>
      <c r="AV294" s="260">
        <v>170.53945405446584</v>
      </c>
      <c r="AW294" s="260">
        <v>73.107004486438228</v>
      </c>
      <c r="AX294" s="260">
        <v>16.537666579963869</v>
      </c>
      <c r="AY294" s="260">
        <v>0.83144033504275516</v>
      </c>
      <c r="AZ294" s="260">
        <v>25.988325751674886</v>
      </c>
      <c r="BA294" s="260">
        <v>92.008322829860262</v>
      </c>
      <c r="BB294" s="276">
        <v>5</v>
      </c>
      <c r="BC294" s="265">
        <v>87.666644532753423</v>
      </c>
      <c r="BD294" s="261">
        <v>101.85921341031694</v>
      </c>
      <c r="BE294" s="261">
        <v>58.979057120817011</v>
      </c>
      <c r="BF294" s="261">
        <v>16.03507198464327</v>
      </c>
      <c r="BG294" s="261">
        <v>0.65136535859426647</v>
      </c>
      <c r="BH294" s="261">
        <v>12.232717980062679</v>
      </c>
      <c r="BI294" s="261">
        <v>2.8496049836829367</v>
      </c>
      <c r="BJ294" s="270">
        <v>5</v>
      </c>
      <c r="BK294" s="265">
        <v>75.626861952522731</v>
      </c>
      <c r="BL294" s="261">
        <v>121.29271004863764</v>
      </c>
      <c r="BM294" s="261">
        <v>57.342826038321952</v>
      </c>
      <c r="BN294" s="261">
        <v>15.639638383350295</v>
      </c>
      <c r="BO294" s="261">
        <v>0.87584446206914046</v>
      </c>
      <c r="BP294" s="261">
        <v>21.303192160788878</v>
      </c>
      <c r="BQ294" s="261">
        <v>10.086892067615368</v>
      </c>
      <c r="BR294" s="270">
        <v>5</v>
      </c>
      <c r="BS294" s="264">
        <v>69.835806855591457</v>
      </c>
      <c r="BT294" s="260">
        <v>119.66373070970253</v>
      </c>
      <c r="BU294" s="260">
        <v>56.431380126937505</v>
      </c>
      <c r="BV294" s="260">
        <v>15.5595587979908</v>
      </c>
      <c r="BW294" s="260">
        <v>1.1986808872405237</v>
      </c>
      <c r="BX294" s="260">
        <v>22.09481005580378</v>
      </c>
      <c r="BY294" s="260">
        <v>15.44563077366983</v>
      </c>
      <c r="BZ294" s="276">
        <v>5</v>
      </c>
      <c r="CA294" s="175"/>
      <c r="DH294" s="179">
        <v>3.7586009356955379</v>
      </c>
      <c r="DI294" s="179">
        <v>1.5389440853018375</v>
      </c>
      <c r="EH294" s="153" t="str">
        <f t="shared" si="53"/>
        <v/>
      </c>
      <c r="EI294" s="153" t="str">
        <f t="shared" si="54"/>
        <v/>
      </c>
    </row>
    <row r="295" spans="1:139" ht="18" customHeight="1" thickTop="1" thickBot="1">
      <c r="A295" s="235" t="s">
        <v>378</v>
      </c>
      <c r="B295" s="236" t="s">
        <v>35</v>
      </c>
      <c r="C295" s="237">
        <v>44918</v>
      </c>
      <c r="D295" s="238">
        <v>24</v>
      </c>
      <c r="E295" s="253">
        <v>18</v>
      </c>
      <c r="F295" s="247">
        <v>3</v>
      </c>
      <c r="G295" s="247">
        <v>7</v>
      </c>
      <c r="H295" s="247">
        <v>20</v>
      </c>
      <c r="I295" s="247">
        <v>15</v>
      </c>
      <c r="J295" s="247">
        <v>10</v>
      </c>
      <c r="K295" s="247">
        <v>6</v>
      </c>
      <c r="L295" s="247">
        <v>12</v>
      </c>
      <c r="M295" s="247">
        <v>9</v>
      </c>
      <c r="N295" s="247">
        <v>12</v>
      </c>
      <c r="O295" s="247">
        <v>11</v>
      </c>
      <c r="P295" s="247">
        <v>15</v>
      </c>
      <c r="Q295" s="247">
        <v>6</v>
      </c>
      <c r="R295" s="247">
        <v>8</v>
      </c>
      <c r="S295" s="247">
        <v>3</v>
      </c>
      <c r="T295" s="247">
        <v>3</v>
      </c>
      <c r="U295" s="247">
        <v>9</v>
      </c>
      <c r="V295" s="247">
        <v>6</v>
      </c>
      <c r="W295" s="247">
        <v>9</v>
      </c>
      <c r="X295" s="247">
        <v>1</v>
      </c>
      <c r="Y295" s="247">
        <v>9</v>
      </c>
      <c r="Z295" s="247">
        <v>9</v>
      </c>
      <c r="AA295" s="247">
        <v>3</v>
      </c>
      <c r="AB295" s="247">
        <v>1</v>
      </c>
      <c r="AC295" s="247">
        <v>2</v>
      </c>
      <c r="AD295" s="247">
        <v>7</v>
      </c>
      <c r="AE295" s="276">
        <v>6</v>
      </c>
      <c r="AG295" s="247">
        <f>RANKS_CSV!A292</f>
        <v>1</v>
      </c>
      <c r="AI295" s="264">
        <f t="array" ref="AI295">MEDIAN(E295:J295)</f>
        <v>12.5</v>
      </c>
      <c r="AJ295" s="260">
        <f t="array" ref="AJ295">MEDIAN(L295:S295)</f>
        <v>10</v>
      </c>
      <c r="AK295" s="260">
        <f t="array" ref="AK295">MEDIAN(T295:U295,X295,AA295,AB295)</f>
        <v>3</v>
      </c>
      <c r="AL295" s="260">
        <f t="array" ref="AL295">MEDIAN(V295,Y295,Z295,AC295:AE295)</f>
        <v>6.5</v>
      </c>
      <c r="AM295" s="260" t="s">
        <v>567</v>
      </c>
      <c r="AN295" s="281" t="s">
        <v>567</v>
      </c>
      <c r="AU295" s="264">
        <v>230.5664524502661</v>
      </c>
      <c r="AV295" s="260">
        <v>132.29335498661894</v>
      </c>
      <c r="AW295" s="260">
        <v>74.883369184524994</v>
      </c>
      <c r="AX295" s="260">
        <v>58.3364950439843</v>
      </c>
      <c r="AY295" s="260">
        <v>82.652732564996839</v>
      </c>
      <c r="AZ295" s="260">
        <v>147.83208174756263</v>
      </c>
      <c r="BA295" s="260">
        <v>253.87454259168166</v>
      </c>
      <c r="BB295" s="276">
        <v>4</v>
      </c>
      <c r="BC295" s="265">
        <v>28.335484756346489</v>
      </c>
      <c r="BD295" s="261">
        <v>53.143342610945517</v>
      </c>
      <c r="BE295" s="261">
        <v>49.930950984527485</v>
      </c>
      <c r="BF295" s="261">
        <v>46.042820914783988</v>
      </c>
      <c r="BG295" s="261">
        <v>75.707240212271586</v>
      </c>
      <c r="BH295" s="261">
        <v>131.20952399664031</v>
      </c>
      <c r="BI295" s="261">
        <v>97.263068413271014</v>
      </c>
      <c r="BJ295" s="270">
        <v>1</v>
      </c>
      <c r="BK295" s="265">
        <v>8.7356279335581224</v>
      </c>
      <c r="BL295" s="261">
        <v>65.667430721851318</v>
      </c>
      <c r="BM295" s="261">
        <v>70.593071895670619</v>
      </c>
      <c r="BN295" s="261">
        <v>52.630658409567602</v>
      </c>
      <c r="BO295" s="261">
        <v>61.226903537787386</v>
      </c>
      <c r="BP295" s="261">
        <v>161.7081016732912</v>
      </c>
      <c r="BQ295" s="261">
        <v>123.04692129622995</v>
      </c>
      <c r="BR295" s="270">
        <v>1</v>
      </c>
      <c r="BS295" s="264">
        <v>7.3149685816891097</v>
      </c>
      <c r="BT295" s="260">
        <v>60.176427719741262</v>
      </c>
      <c r="BU295" s="260">
        <v>85.55380275530743</v>
      </c>
      <c r="BV295" s="260">
        <v>47.129948333063027</v>
      </c>
      <c r="BW295" s="260">
        <v>52.514247254332105</v>
      </c>
      <c r="BX295" s="260">
        <v>162.86103769876033</v>
      </c>
      <c r="BY295" s="260">
        <v>131.69412340204806</v>
      </c>
      <c r="BZ295" s="276">
        <v>1</v>
      </c>
      <c r="CA295" s="175"/>
      <c r="DH295" s="179">
        <v>-3.8478925643044621</v>
      </c>
      <c r="DI295" s="179">
        <v>4.548370085301837</v>
      </c>
      <c r="EH295" s="153" t="str">
        <f t="shared" si="53"/>
        <v/>
      </c>
      <c r="EI295" s="153" t="str">
        <f t="shared" si="54"/>
        <v/>
      </c>
    </row>
    <row r="296" spans="1:139" ht="18" customHeight="1" thickTop="1" thickBot="1">
      <c r="A296" s="235" t="s">
        <v>379</v>
      </c>
      <c r="B296" s="236" t="s">
        <v>29</v>
      </c>
      <c r="C296" s="237">
        <v>45256</v>
      </c>
      <c r="D296" s="238">
        <v>23</v>
      </c>
      <c r="E296" s="253">
        <v>8</v>
      </c>
      <c r="F296" s="247">
        <v>8</v>
      </c>
      <c r="G296" s="247">
        <v>14</v>
      </c>
      <c r="H296" s="247">
        <v>10</v>
      </c>
      <c r="I296" s="247">
        <v>14</v>
      </c>
      <c r="J296" s="247">
        <v>18</v>
      </c>
      <c r="K296" s="247">
        <v>10</v>
      </c>
      <c r="L296" s="247">
        <v>5</v>
      </c>
      <c r="M296" s="247">
        <v>11</v>
      </c>
      <c r="N296" s="247">
        <v>4</v>
      </c>
      <c r="O296" s="247">
        <v>15</v>
      </c>
      <c r="P296" s="247">
        <v>7</v>
      </c>
      <c r="Q296" s="247">
        <v>13</v>
      </c>
      <c r="R296" s="247">
        <v>9</v>
      </c>
      <c r="S296" s="247">
        <v>13</v>
      </c>
      <c r="T296" s="247">
        <v>9</v>
      </c>
      <c r="U296" s="247">
        <v>9</v>
      </c>
      <c r="V296" s="247">
        <v>4</v>
      </c>
      <c r="W296" s="247">
        <v>3</v>
      </c>
      <c r="X296" s="247">
        <v>9</v>
      </c>
      <c r="Y296" s="247">
        <v>6</v>
      </c>
      <c r="Z296" s="247">
        <v>7</v>
      </c>
      <c r="AA296" s="247">
        <v>7</v>
      </c>
      <c r="AB296" s="247">
        <v>9</v>
      </c>
      <c r="AC296" s="247">
        <v>6</v>
      </c>
      <c r="AD296" s="247">
        <v>6</v>
      </c>
      <c r="AE296" s="276">
        <v>8</v>
      </c>
      <c r="AG296" s="247">
        <f>RANKS_CSV!A293</f>
        <v>2</v>
      </c>
      <c r="AI296" s="264">
        <f t="array" ref="AI296">MEDIAN(E296:J296)</f>
        <v>12</v>
      </c>
      <c r="AJ296" s="260">
        <f t="array" ref="AJ296">MEDIAN(L296:S296)</f>
        <v>10</v>
      </c>
      <c r="AK296" s="260">
        <f t="array" ref="AK296">MEDIAN(T296:U296,X296,AA296,AB296)</f>
        <v>9</v>
      </c>
      <c r="AL296" s="260">
        <f t="array" ref="AL296">MEDIAN(V296,Y296,Z296,AC296:AE296)</f>
        <v>6</v>
      </c>
      <c r="AM296" s="260" t="s">
        <v>567</v>
      </c>
      <c r="AN296" s="281" t="s">
        <v>567</v>
      </c>
      <c r="AU296" s="264">
        <v>76.505020590106028</v>
      </c>
      <c r="AV296" s="260">
        <v>21.213504166529702</v>
      </c>
      <c r="AW296" s="260">
        <v>6.7850994045066191</v>
      </c>
      <c r="AX296" s="260">
        <v>33.21980630403678</v>
      </c>
      <c r="AY296" s="260">
        <v>100.51762486512017</v>
      </c>
      <c r="AZ296" s="260">
        <v>208.67855508775685</v>
      </c>
      <c r="BA296" s="260">
        <v>357.70259697194666</v>
      </c>
      <c r="BB296" s="276">
        <v>3</v>
      </c>
      <c r="BC296" s="265">
        <v>3.7107547258552698</v>
      </c>
      <c r="BD296" s="261">
        <v>0.56678259593196478</v>
      </c>
      <c r="BE296" s="261">
        <v>3.7126682442774985</v>
      </c>
      <c r="BF296" s="261">
        <v>29.591455150176188</v>
      </c>
      <c r="BG296" s="261">
        <v>85.926998076332424</v>
      </c>
      <c r="BH296" s="261">
        <v>160.40770114153477</v>
      </c>
      <c r="BI296" s="261">
        <v>109.88509074705146</v>
      </c>
      <c r="BJ296" s="270">
        <v>2</v>
      </c>
      <c r="BK296" s="265">
        <v>17.445942615962448</v>
      </c>
      <c r="BL296" s="261">
        <v>2.7853363394905157</v>
      </c>
      <c r="BM296" s="261">
        <v>10.108189407946965</v>
      </c>
      <c r="BN296" s="261">
        <v>32.03433312266867</v>
      </c>
      <c r="BO296" s="261">
        <v>71.69994678057526</v>
      </c>
      <c r="BP296" s="261">
        <v>181.11815324468617</v>
      </c>
      <c r="BQ296" s="261">
        <v>113.98014592911152</v>
      </c>
      <c r="BR296" s="270">
        <v>2</v>
      </c>
      <c r="BS296" s="264">
        <v>18.680843478129297</v>
      </c>
      <c r="BT296" s="260">
        <v>2.5706522427933591</v>
      </c>
      <c r="BU296" s="260">
        <v>17.362206387266969</v>
      </c>
      <c r="BV296" s="260">
        <v>30.459642709371821</v>
      </c>
      <c r="BW296" s="260">
        <v>69.046858060469631</v>
      </c>
      <c r="BX296" s="260">
        <v>185.57459635553224</v>
      </c>
      <c r="BY296" s="260">
        <v>107.75188231351147</v>
      </c>
      <c r="BZ296" s="276">
        <v>2</v>
      </c>
      <c r="CA296" s="175"/>
      <c r="DH296" s="179">
        <v>-4.7349665643044618</v>
      </c>
      <c r="DI296" s="179">
        <v>-2.3725689146981628</v>
      </c>
      <c r="EH296" s="153" t="str">
        <f t="shared" si="53"/>
        <v/>
      </c>
      <c r="EI296" s="153" t="str">
        <f t="shared" si="54"/>
        <v/>
      </c>
    </row>
    <row r="297" spans="1:139" ht="18" customHeight="1" thickTop="1" thickBot="1">
      <c r="A297" s="235" t="s">
        <v>381</v>
      </c>
      <c r="B297" s="236" t="s">
        <v>35</v>
      </c>
      <c r="C297" s="237">
        <v>41114</v>
      </c>
      <c r="D297" s="238">
        <v>35</v>
      </c>
      <c r="E297" s="253">
        <v>17</v>
      </c>
      <c r="F297" s="247">
        <v>13</v>
      </c>
      <c r="G297" s="247">
        <v>11</v>
      </c>
      <c r="H297" s="247">
        <v>19</v>
      </c>
      <c r="I297" s="247">
        <v>19</v>
      </c>
      <c r="J297" s="247">
        <v>12</v>
      </c>
      <c r="K297" s="247">
        <v>4</v>
      </c>
      <c r="L297" s="247">
        <v>16</v>
      </c>
      <c r="M297" s="247">
        <v>20</v>
      </c>
      <c r="N297" s="247">
        <v>16</v>
      </c>
      <c r="O297" s="247">
        <v>14</v>
      </c>
      <c r="P297" s="247">
        <v>7</v>
      </c>
      <c r="Q297" s="247">
        <v>18</v>
      </c>
      <c r="R297" s="247">
        <v>20</v>
      </c>
      <c r="S297" s="247">
        <v>17</v>
      </c>
      <c r="T297" s="247">
        <v>20</v>
      </c>
      <c r="U297" s="247">
        <v>16</v>
      </c>
      <c r="V297" s="247">
        <v>16</v>
      </c>
      <c r="W297" s="247">
        <v>20</v>
      </c>
      <c r="X297" s="247">
        <v>13</v>
      </c>
      <c r="Y297" s="247">
        <v>20</v>
      </c>
      <c r="Z297" s="247">
        <v>17</v>
      </c>
      <c r="AA297" s="247">
        <v>12</v>
      </c>
      <c r="AB297" s="247">
        <v>20</v>
      </c>
      <c r="AC297" s="247">
        <v>18</v>
      </c>
      <c r="AD297" s="247">
        <v>13</v>
      </c>
      <c r="AE297" s="276">
        <v>20</v>
      </c>
      <c r="AG297" s="247">
        <f>RANKS_CSV!A294</f>
        <v>5</v>
      </c>
      <c r="AI297" s="264">
        <f t="array" ref="AI297">MEDIAN(E297:J297)</f>
        <v>15</v>
      </c>
      <c r="AJ297" s="260">
        <f t="array" ref="AJ297">MEDIAN(L297:S297)</f>
        <v>16.5</v>
      </c>
      <c r="AK297" s="260">
        <f t="array" ref="AK297">MEDIAN(T297:U297,X297,AA297,AB297)</f>
        <v>16</v>
      </c>
      <c r="AL297" s="260">
        <f t="array" ref="AL297">MEDIAN(V297,Y297,Z297,AC297:AE297)</f>
        <v>17.5</v>
      </c>
      <c r="AM297" s="260" t="s">
        <v>567</v>
      </c>
      <c r="AN297" s="281" t="s">
        <v>567</v>
      </c>
      <c r="AU297" s="264">
        <v>482.61258100928239</v>
      </c>
      <c r="AV297" s="260">
        <v>311.74604577487582</v>
      </c>
      <c r="AW297" s="260">
        <v>181.74262220202249</v>
      </c>
      <c r="AX297" s="260">
        <v>92.602310290722343</v>
      </c>
      <c r="AY297" s="260">
        <v>44.325110040975474</v>
      </c>
      <c r="AZ297" s="260">
        <v>36.911021452781846</v>
      </c>
      <c r="BA297" s="260">
        <v>70.360044526141465</v>
      </c>
      <c r="BB297" s="276">
        <v>6</v>
      </c>
      <c r="BC297" s="265">
        <v>255.21378013337772</v>
      </c>
      <c r="BD297" s="261">
        <v>257.45580689175745</v>
      </c>
      <c r="BE297" s="261">
        <v>179.24338644277458</v>
      </c>
      <c r="BF297" s="261">
        <v>103.49035853087096</v>
      </c>
      <c r="BG297" s="261">
        <v>49.618911791791049</v>
      </c>
      <c r="BH297" s="261">
        <v>23.084352826584372</v>
      </c>
      <c r="BI297" s="261">
        <v>34.516303852005471</v>
      </c>
      <c r="BJ297" s="270">
        <v>6</v>
      </c>
      <c r="BK297" s="265">
        <v>252.81505438418566</v>
      </c>
      <c r="BL297" s="261">
        <v>282.26949216656374</v>
      </c>
      <c r="BM297" s="261">
        <v>156.24453239568317</v>
      </c>
      <c r="BN297" s="261">
        <v>96.431879688594762</v>
      </c>
      <c r="BO297" s="261">
        <v>63.160706738218337</v>
      </c>
      <c r="BP297" s="261">
        <v>11.955959848799939</v>
      </c>
      <c r="BQ297" s="261">
        <v>23.158699625454762</v>
      </c>
      <c r="BR297" s="270">
        <v>6</v>
      </c>
      <c r="BS297" s="264">
        <v>243.29579197096626</v>
      </c>
      <c r="BT297" s="260">
        <v>284.57655471823244</v>
      </c>
      <c r="BU297" s="260">
        <v>140.33301254512205</v>
      </c>
      <c r="BV297" s="260">
        <v>101.58349093796862</v>
      </c>
      <c r="BW297" s="260">
        <v>72.163316532249908</v>
      </c>
      <c r="BX297" s="260">
        <v>12.698880366724017</v>
      </c>
      <c r="BY297" s="260">
        <v>24.292196935242284</v>
      </c>
      <c r="BZ297" s="276">
        <v>6</v>
      </c>
      <c r="CA297" s="175"/>
      <c r="DH297" s="179">
        <v>10.56169287664042</v>
      </c>
      <c r="DI297" s="179">
        <v>-1.7645862047244096</v>
      </c>
      <c r="EH297" s="153" t="str">
        <f t="shared" si="53"/>
        <v/>
      </c>
      <c r="EI297" s="153" t="str">
        <f t="shared" si="54"/>
        <v/>
      </c>
    </row>
    <row r="298" spans="1:139" ht="18" customHeight="1" thickTop="1" thickBot="1">
      <c r="A298" s="235" t="s">
        <v>382</v>
      </c>
      <c r="B298" s="236" t="s">
        <v>35</v>
      </c>
      <c r="C298" s="237">
        <v>41757</v>
      </c>
      <c r="D298" s="238">
        <v>33</v>
      </c>
      <c r="E298" s="253">
        <v>17</v>
      </c>
      <c r="F298" s="247">
        <v>12</v>
      </c>
      <c r="G298" s="247">
        <v>13</v>
      </c>
      <c r="H298" s="247">
        <v>15</v>
      </c>
      <c r="I298" s="247">
        <v>17</v>
      </c>
      <c r="J298" s="247">
        <v>16</v>
      </c>
      <c r="K298" s="247">
        <v>5</v>
      </c>
      <c r="L298" s="247">
        <v>10</v>
      </c>
      <c r="M298" s="247">
        <v>14</v>
      </c>
      <c r="N298" s="247">
        <v>10</v>
      </c>
      <c r="O298" s="247">
        <v>10</v>
      </c>
      <c r="P298" s="247">
        <v>10</v>
      </c>
      <c r="Q298" s="247">
        <v>15</v>
      </c>
      <c r="R298" s="247">
        <v>7</v>
      </c>
      <c r="S298" s="247">
        <v>11</v>
      </c>
      <c r="T298" s="247">
        <v>20</v>
      </c>
      <c r="U298" s="247">
        <v>13</v>
      </c>
      <c r="V298" s="247">
        <v>11</v>
      </c>
      <c r="W298" s="247">
        <v>17</v>
      </c>
      <c r="X298" s="247">
        <v>11</v>
      </c>
      <c r="Y298" s="247">
        <v>14</v>
      </c>
      <c r="Z298" s="247">
        <v>16</v>
      </c>
      <c r="AA298" s="247">
        <v>19</v>
      </c>
      <c r="AB298" s="247">
        <v>19</v>
      </c>
      <c r="AC298" s="247">
        <v>12</v>
      </c>
      <c r="AD298" s="247">
        <v>11</v>
      </c>
      <c r="AE298" s="276">
        <v>12</v>
      </c>
      <c r="AG298" s="247">
        <f>RANKS_CSV!A295</f>
        <v>4</v>
      </c>
      <c r="AI298" s="264">
        <f t="array" ref="AI298">MEDIAN(E298:J298)</f>
        <v>15.5</v>
      </c>
      <c r="AJ298" s="260">
        <f t="array" ref="AJ298">MEDIAN(L298:S298)</f>
        <v>10</v>
      </c>
      <c r="AK298" s="260">
        <f t="array" ref="AK298">MEDIAN(T298:U298,X298,AA298,AB298)</f>
        <v>19</v>
      </c>
      <c r="AL298" s="260">
        <f t="array" ref="AL298">MEDIAN(V298,Y298,Z298,AC298:AE298)</f>
        <v>12</v>
      </c>
      <c r="AM298" s="260" t="s">
        <v>567</v>
      </c>
      <c r="AN298" s="281" t="s">
        <v>567</v>
      </c>
      <c r="AU298" s="264">
        <v>203.66446725517045</v>
      </c>
      <c r="AV298" s="260">
        <v>107.80413581062315</v>
      </c>
      <c r="AW298" s="260">
        <v>52.806916027629093</v>
      </c>
      <c r="AX298" s="260">
        <v>38.672807906188289</v>
      </c>
      <c r="AY298" s="260">
        <v>65.401811446300712</v>
      </c>
      <c r="AZ298" s="260">
        <v>132.99392664796636</v>
      </c>
      <c r="BA298" s="260">
        <v>241.4491535111853</v>
      </c>
      <c r="BB298" s="276">
        <v>4</v>
      </c>
      <c r="BC298" s="265">
        <v>126.74378745937426</v>
      </c>
      <c r="BD298" s="261">
        <v>107.40405651188219</v>
      </c>
      <c r="BE298" s="261">
        <v>65.334627245664336</v>
      </c>
      <c r="BF298" s="261">
        <v>49.942490974035977</v>
      </c>
      <c r="BG298" s="261">
        <v>57.616537551208637</v>
      </c>
      <c r="BH298" s="261">
        <v>83.682965765474194</v>
      </c>
      <c r="BI298" s="261">
        <v>59.413114469092285</v>
      </c>
      <c r="BJ298" s="270">
        <v>4</v>
      </c>
      <c r="BK298" s="265">
        <v>153.86816968316782</v>
      </c>
      <c r="BL298" s="261">
        <v>116.22780717000566</v>
      </c>
      <c r="BM298" s="261">
        <v>43.84907815423108</v>
      </c>
      <c r="BN298" s="261">
        <v>43.698345098143655</v>
      </c>
      <c r="BO298" s="261">
        <v>60.511326938309729</v>
      </c>
      <c r="BP298" s="261">
        <v>78.142164991451693</v>
      </c>
      <c r="BQ298" s="261">
        <v>38.961435183404014</v>
      </c>
      <c r="BR298" s="270">
        <v>7</v>
      </c>
      <c r="BS298" s="264">
        <v>150.39151634013825</v>
      </c>
      <c r="BT298" s="260">
        <v>121.22955823774508</v>
      </c>
      <c r="BU298" s="260">
        <v>31.595274510622669</v>
      </c>
      <c r="BV298" s="260">
        <v>48.964663660484412</v>
      </c>
      <c r="BW298" s="260">
        <v>69.194382470396533</v>
      </c>
      <c r="BX298" s="260">
        <v>82.635062493716788</v>
      </c>
      <c r="BY298" s="260">
        <v>26.857309267448304</v>
      </c>
      <c r="BZ298" s="276">
        <v>7</v>
      </c>
      <c r="CA298" s="175"/>
      <c r="DH298" s="179">
        <v>3.9811774632545931</v>
      </c>
      <c r="DI298" s="179">
        <v>-6.8254597349081374</v>
      </c>
      <c r="EH298" s="153" t="str">
        <f t="shared" si="53"/>
        <v/>
      </c>
      <c r="EI298" s="153" t="str">
        <f t="shared" si="54"/>
        <v/>
      </c>
    </row>
    <row r="299" spans="1:139" ht="18" customHeight="1" thickTop="1" thickBot="1">
      <c r="A299" s="235" t="s">
        <v>383</v>
      </c>
      <c r="B299" s="236" t="s">
        <v>33</v>
      </c>
      <c r="C299" s="237">
        <v>41610</v>
      </c>
      <c r="D299" s="238">
        <v>33</v>
      </c>
      <c r="E299" s="253">
        <v>12</v>
      </c>
      <c r="F299" s="247">
        <v>13</v>
      </c>
      <c r="G299" s="247">
        <v>14</v>
      </c>
      <c r="H299" s="247">
        <v>10</v>
      </c>
      <c r="I299" s="247">
        <v>17</v>
      </c>
      <c r="J299" s="247">
        <v>16</v>
      </c>
      <c r="K299" s="247">
        <v>13</v>
      </c>
      <c r="L299" s="247">
        <v>15</v>
      </c>
      <c r="M299" s="247">
        <v>11</v>
      </c>
      <c r="N299" s="247">
        <v>15</v>
      </c>
      <c r="O299" s="247">
        <v>18</v>
      </c>
      <c r="P299" s="247">
        <v>10</v>
      </c>
      <c r="Q299" s="247">
        <v>17</v>
      </c>
      <c r="R299" s="247">
        <v>20</v>
      </c>
      <c r="S299" s="247">
        <v>19</v>
      </c>
      <c r="T299" s="247">
        <v>18</v>
      </c>
      <c r="U299" s="247">
        <v>17</v>
      </c>
      <c r="V299" s="247">
        <v>12</v>
      </c>
      <c r="W299" s="247">
        <v>10</v>
      </c>
      <c r="X299" s="247">
        <v>14</v>
      </c>
      <c r="Y299" s="247">
        <v>13</v>
      </c>
      <c r="Z299" s="247">
        <v>14</v>
      </c>
      <c r="AA299" s="247">
        <v>11</v>
      </c>
      <c r="AB299" s="247">
        <v>17</v>
      </c>
      <c r="AC299" s="247">
        <v>11</v>
      </c>
      <c r="AD299" s="247">
        <v>13</v>
      </c>
      <c r="AE299" s="276">
        <v>15</v>
      </c>
      <c r="AG299" s="247">
        <f>RANKS_CSV!A296</f>
        <v>5</v>
      </c>
      <c r="AI299" s="264">
        <f t="array" ref="AI299">MEDIAN(E299:J299)</f>
        <v>13.5</v>
      </c>
      <c r="AJ299" s="260">
        <f t="array" ref="AJ299">MEDIAN(L299:S299)</f>
        <v>16</v>
      </c>
      <c r="AK299" s="260">
        <f t="array" ref="AK299">MEDIAN(T299:U299,X299,AA299,AB299)</f>
        <v>17</v>
      </c>
      <c r="AL299" s="260">
        <f t="array" ref="AL299">MEDIAN(V299,Y299,Z299,AC299:AE299)</f>
        <v>13</v>
      </c>
      <c r="AM299" s="260" t="s">
        <v>567</v>
      </c>
      <c r="AN299" s="281" t="s">
        <v>567</v>
      </c>
      <c r="AU299" s="264">
        <v>338.77439025415993</v>
      </c>
      <c r="AV299" s="260">
        <v>199.00605602853565</v>
      </c>
      <c r="AW299" s="260">
        <v>100.10083346446473</v>
      </c>
      <c r="AX299" s="260">
        <v>42.058722561947008</v>
      </c>
      <c r="AY299" s="260">
        <v>24.879723320982556</v>
      </c>
      <c r="AZ299" s="260">
        <v>48.563835741571332</v>
      </c>
      <c r="BA299" s="260">
        <v>113.11105982371336</v>
      </c>
      <c r="BB299" s="276">
        <v>5</v>
      </c>
      <c r="BC299" s="265">
        <v>164.66346860161843</v>
      </c>
      <c r="BD299" s="261">
        <v>161.24046202578313</v>
      </c>
      <c r="BE299" s="261">
        <v>101.0367546535991</v>
      </c>
      <c r="BF299" s="261">
        <v>51.325692174447859</v>
      </c>
      <c r="BG299" s="261">
        <v>24.782491019388669</v>
      </c>
      <c r="BH299" s="261">
        <v>22.408486292338441</v>
      </c>
      <c r="BI299" s="261">
        <v>18.220327869384079</v>
      </c>
      <c r="BJ299" s="270">
        <v>7</v>
      </c>
      <c r="BK299" s="265">
        <v>171.04695789106867</v>
      </c>
      <c r="BL299" s="261">
        <v>179.66529032714763</v>
      </c>
      <c r="BM299" s="261">
        <v>81.853305758301573</v>
      </c>
      <c r="BN299" s="261">
        <v>45.576290801158137</v>
      </c>
      <c r="BO299" s="261">
        <v>32.571364785423796</v>
      </c>
      <c r="BP299" s="261">
        <v>16.333146312032021</v>
      </c>
      <c r="BQ299" s="261">
        <v>6.5632831414862878</v>
      </c>
      <c r="BR299" s="270">
        <v>7</v>
      </c>
      <c r="BS299" s="264">
        <v>164.20302955551003</v>
      </c>
      <c r="BT299" s="260">
        <v>182.30340418537003</v>
      </c>
      <c r="BU299" s="260">
        <v>69.523280223778059</v>
      </c>
      <c r="BV299" s="260">
        <v>49.962279696318483</v>
      </c>
      <c r="BW299" s="260">
        <v>40.126444735522902</v>
      </c>
      <c r="BX299" s="260">
        <v>18.387614847843242</v>
      </c>
      <c r="BY299" s="260">
        <v>3.7439630991329658</v>
      </c>
      <c r="BZ299" s="276">
        <v>7</v>
      </c>
      <c r="CA299" s="175"/>
      <c r="DH299" s="179">
        <v>7.2258694041994742</v>
      </c>
      <c r="DI299" s="179">
        <v>-3.0158620249343824</v>
      </c>
      <c r="EH299" s="153" t="str">
        <f t="shared" si="53"/>
        <v/>
      </c>
      <c r="EI299" s="153" t="str">
        <f t="shared" si="54"/>
        <v/>
      </c>
    </row>
    <row r="300" spans="1:139" ht="18" customHeight="1" thickTop="1" thickBot="1">
      <c r="A300" s="235" t="s">
        <v>384</v>
      </c>
      <c r="B300" s="236" t="s">
        <v>29</v>
      </c>
      <c r="C300" s="237">
        <v>41159</v>
      </c>
      <c r="D300" s="238">
        <v>35</v>
      </c>
      <c r="E300" s="253">
        <v>17</v>
      </c>
      <c r="F300" s="247">
        <v>8</v>
      </c>
      <c r="G300" s="247">
        <v>9</v>
      </c>
      <c r="H300" s="247">
        <v>16</v>
      </c>
      <c r="I300" s="247">
        <v>18</v>
      </c>
      <c r="J300" s="247">
        <v>13</v>
      </c>
      <c r="K300" s="247">
        <v>1</v>
      </c>
      <c r="L300" s="247">
        <v>14</v>
      </c>
      <c r="M300" s="247">
        <v>19</v>
      </c>
      <c r="N300" s="247">
        <v>14</v>
      </c>
      <c r="O300" s="247">
        <v>19</v>
      </c>
      <c r="P300" s="247">
        <v>10</v>
      </c>
      <c r="Q300" s="247">
        <v>16</v>
      </c>
      <c r="R300" s="247">
        <v>19</v>
      </c>
      <c r="S300" s="247">
        <v>17</v>
      </c>
      <c r="T300" s="247">
        <v>16</v>
      </c>
      <c r="U300" s="247">
        <v>14</v>
      </c>
      <c r="V300" s="247">
        <v>13</v>
      </c>
      <c r="W300" s="247">
        <v>10</v>
      </c>
      <c r="X300" s="247">
        <v>10</v>
      </c>
      <c r="Y300" s="247">
        <v>19</v>
      </c>
      <c r="Z300" s="247">
        <v>15</v>
      </c>
      <c r="AA300" s="247">
        <v>9</v>
      </c>
      <c r="AB300" s="247">
        <v>18</v>
      </c>
      <c r="AC300" s="247">
        <v>17</v>
      </c>
      <c r="AD300" s="247">
        <v>14</v>
      </c>
      <c r="AE300" s="276">
        <v>15</v>
      </c>
      <c r="AG300" s="247">
        <f>RANKS_CSV!A297</f>
        <v>5</v>
      </c>
      <c r="AI300" s="264">
        <f t="array" ref="AI300">MEDIAN(E300:J300)</f>
        <v>14.5</v>
      </c>
      <c r="AJ300" s="260">
        <f t="array" ref="AJ300">MEDIAN(L300:S300)</f>
        <v>16.5</v>
      </c>
      <c r="AK300" s="260">
        <f t="array" ref="AK300">MEDIAN(T300:U300,X300,AA300,AB300)</f>
        <v>14</v>
      </c>
      <c r="AL300" s="260">
        <f t="array" ref="AL300">MEDIAN(V300,Y300,Z300,AC300:AE300)</f>
        <v>15</v>
      </c>
      <c r="AM300" s="260" t="s">
        <v>567</v>
      </c>
      <c r="AN300" s="281" t="s">
        <v>567</v>
      </c>
      <c r="AU300" s="264">
        <v>383.58314050486405</v>
      </c>
      <c r="AV300" s="260">
        <v>228.31265703897532</v>
      </c>
      <c r="AW300" s="260">
        <v>113.90528523463982</v>
      </c>
      <c r="AX300" s="260">
        <v>40.361025091857563</v>
      </c>
      <c r="AY300" s="260">
        <v>7.6798766106285479</v>
      </c>
      <c r="AZ300" s="260">
        <v>15.86183979095278</v>
      </c>
      <c r="BA300" s="260">
        <v>64.906914632830251</v>
      </c>
      <c r="BB300" s="276">
        <v>5</v>
      </c>
      <c r="BC300" s="265">
        <v>156.53942584649351</v>
      </c>
      <c r="BD300" s="261">
        <v>165.45177171379029</v>
      </c>
      <c r="BE300" s="261">
        <v>105.03069499519545</v>
      </c>
      <c r="BF300" s="261">
        <v>45.281053590273054</v>
      </c>
      <c r="BG300" s="261">
        <v>10.36174894187069</v>
      </c>
      <c r="BH300" s="261">
        <v>2.7574467864557524</v>
      </c>
      <c r="BI300" s="261">
        <v>3.9862954118895781</v>
      </c>
      <c r="BJ300" s="270">
        <v>6</v>
      </c>
      <c r="BK300" s="265">
        <v>148.52559761571527</v>
      </c>
      <c r="BL300" s="261">
        <v>187.75875347508443</v>
      </c>
      <c r="BM300" s="261">
        <v>93.181549696741101</v>
      </c>
      <c r="BN300" s="261">
        <v>41.693582105759496</v>
      </c>
      <c r="BO300" s="261">
        <v>17.140236620681144</v>
      </c>
      <c r="BP300" s="261">
        <v>2.0911148270690676</v>
      </c>
      <c r="BQ300" s="261">
        <v>2.5348585103640335</v>
      </c>
      <c r="BR300" s="270">
        <v>6</v>
      </c>
      <c r="BS300" s="264">
        <v>140.84061883415191</v>
      </c>
      <c r="BT300" s="260">
        <v>187.95408417481119</v>
      </c>
      <c r="BU300" s="260">
        <v>85.048854979777701</v>
      </c>
      <c r="BV300" s="260">
        <v>44.105267891390845</v>
      </c>
      <c r="BW300" s="260">
        <v>21.606945325104846</v>
      </c>
      <c r="BX300" s="260">
        <v>2.7871181304819466</v>
      </c>
      <c r="BY300" s="260">
        <v>6.1349748138700777</v>
      </c>
      <c r="BZ300" s="276">
        <v>6</v>
      </c>
      <c r="CA300" s="175"/>
      <c r="DH300" s="179">
        <v>7.1287267860892385</v>
      </c>
      <c r="DI300" s="179">
        <v>6.1839895013123654E-2</v>
      </c>
      <c r="EH300" s="153">
        <f t="shared" si="53"/>
        <v>9.8508567270341203</v>
      </c>
      <c r="EI300" s="153">
        <f t="shared" si="54"/>
        <v>-0.63678839501312334</v>
      </c>
    </row>
    <row r="301" spans="1:139" ht="18" customHeight="1" thickTop="1" thickBot="1">
      <c r="A301" s="235" t="s">
        <v>385</v>
      </c>
      <c r="B301" s="236" t="s">
        <v>35</v>
      </c>
      <c r="C301" s="237">
        <v>40999</v>
      </c>
      <c r="D301" s="238">
        <v>35</v>
      </c>
      <c r="E301" s="253">
        <v>14</v>
      </c>
      <c r="F301" s="247">
        <v>10</v>
      </c>
      <c r="G301" s="247">
        <v>15</v>
      </c>
      <c r="H301" s="247">
        <v>15</v>
      </c>
      <c r="I301" s="247">
        <v>16</v>
      </c>
      <c r="J301" s="247">
        <v>12</v>
      </c>
      <c r="K301" s="247">
        <v>20</v>
      </c>
      <c r="L301" s="247">
        <v>18</v>
      </c>
      <c r="M301" s="247">
        <v>13</v>
      </c>
      <c r="N301" s="247">
        <v>19</v>
      </c>
      <c r="O301" s="247">
        <v>9</v>
      </c>
      <c r="P301" s="247">
        <v>9</v>
      </c>
      <c r="Q301" s="247">
        <v>17</v>
      </c>
      <c r="R301" s="247">
        <v>16</v>
      </c>
      <c r="S301" s="247">
        <v>20</v>
      </c>
      <c r="T301" s="247">
        <v>11</v>
      </c>
      <c r="U301" s="247">
        <v>20</v>
      </c>
      <c r="V301" s="247">
        <v>14</v>
      </c>
      <c r="W301" s="247">
        <v>20</v>
      </c>
      <c r="X301" s="247">
        <v>20</v>
      </c>
      <c r="Y301" s="247">
        <v>19</v>
      </c>
      <c r="Z301" s="247">
        <v>17</v>
      </c>
      <c r="AA301" s="247">
        <v>11</v>
      </c>
      <c r="AB301" s="247">
        <v>12</v>
      </c>
      <c r="AC301" s="247">
        <v>15</v>
      </c>
      <c r="AD301" s="247">
        <v>14</v>
      </c>
      <c r="AE301" s="276">
        <v>17</v>
      </c>
      <c r="AG301" s="247">
        <f>RANKS_CSV!A298</f>
        <v>7</v>
      </c>
      <c r="AI301" s="264">
        <f t="array" ref="AI301">MEDIAN(E301:J301)</f>
        <v>14.5</v>
      </c>
      <c r="AJ301" s="260">
        <f t="array" ref="AJ301">MEDIAN(L301:S301)</f>
        <v>16.5</v>
      </c>
      <c r="AK301" s="260">
        <f t="array" ref="AK301">MEDIAN(T301:U301,X301,AA301,AB301)</f>
        <v>12</v>
      </c>
      <c r="AL301" s="260">
        <f t="array" ref="AL301">MEDIAN(V301,Y301,Z301,AC301:AE301)</f>
        <v>16</v>
      </c>
      <c r="AM301" s="260" t="s">
        <v>567</v>
      </c>
      <c r="AN301" s="281" t="s">
        <v>567</v>
      </c>
      <c r="AU301" s="264">
        <v>472.05252415985359</v>
      </c>
      <c r="AV301" s="260">
        <v>300.46577070647987</v>
      </c>
      <c r="AW301" s="260">
        <v>169.74212891465953</v>
      </c>
      <c r="AX301" s="260">
        <v>79.881598784392423</v>
      </c>
      <c r="AY301" s="260">
        <v>30.884180315678528</v>
      </c>
      <c r="AZ301" s="260">
        <v>22.749873508517883</v>
      </c>
      <c r="BA301" s="260">
        <v>55.478678362910493</v>
      </c>
      <c r="BB301" s="276">
        <v>6</v>
      </c>
      <c r="BC301" s="265">
        <v>231.61208720015534</v>
      </c>
      <c r="BD301" s="261">
        <v>238.24427541101323</v>
      </c>
      <c r="BE301" s="261">
        <v>163.53720122530643</v>
      </c>
      <c r="BF301" s="261">
        <v>88.498895402423443</v>
      </c>
      <c r="BG301" s="261">
        <v>36.343908613455604</v>
      </c>
      <c r="BH301" s="261">
        <v>12.300720009734063</v>
      </c>
      <c r="BI301" s="261">
        <v>23.033437522496154</v>
      </c>
      <c r="BJ301" s="270">
        <v>6</v>
      </c>
      <c r="BK301" s="265">
        <v>224.52350194755948</v>
      </c>
      <c r="BL301" s="261">
        <v>263.51818848028233</v>
      </c>
      <c r="BM301" s="261">
        <v>144.58574446093905</v>
      </c>
      <c r="BN301" s="261">
        <v>82.670358296594884</v>
      </c>
      <c r="BO301" s="261">
        <v>48.282394604158938</v>
      </c>
      <c r="BP301" s="261">
        <v>4.6052189695131318</v>
      </c>
      <c r="BQ301" s="261">
        <v>16.185745825861542</v>
      </c>
      <c r="BR301" s="270">
        <v>6</v>
      </c>
      <c r="BS301" s="264">
        <v>215.16284405513522</v>
      </c>
      <c r="BT301" s="260">
        <v>264.79766123814466</v>
      </c>
      <c r="BU301" s="260">
        <v>131.27016953259195</v>
      </c>
      <c r="BV301" s="260">
        <v>86.784761668696788</v>
      </c>
      <c r="BW301" s="260">
        <v>55.612527696658795</v>
      </c>
      <c r="BX301" s="260">
        <v>5.0022304840772938</v>
      </c>
      <c r="BY301" s="260">
        <v>19.402937377771575</v>
      </c>
      <c r="BZ301" s="276">
        <v>6</v>
      </c>
      <c r="CA301" s="175"/>
      <c r="DH301" s="179">
        <v>9.8508567270341203</v>
      </c>
      <c r="DI301" s="179">
        <v>-0.63678839501312334</v>
      </c>
      <c r="EH301" s="153" t="str">
        <f t="shared" si="53"/>
        <v/>
      </c>
      <c r="EI301" s="153" t="str">
        <f t="shared" si="54"/>
        <v/>
      </c>
    </row>
    <row r="302" spans="1:139" ht="18" customHeight="1" thickTop="1" thickBot="1">
      <c r="A302" s="235" t="s">
        <v>386</v>
      </c>
      <c r="B302" s="236" t="s">
        <v>35</v>
      </c>
      <c r="C302" s="237">
        <v>40967</v>
      </c>
      <c r="D302" s="238">
        <v>35</v>
      </c>
      <c r="E302" s="253">
        <v>13</v>
      </c>
      <c r="F302" s="247">
        <v>10</v>
      </c>
      <c r="G302" s="247">
        <v>11</v>
      </c>
      <c r="H302" s="247">
        <v>15</v>
      </c>
      <c r="I302" s="247">
        <v>11</v>
      </c>
      <c r="J302" s="247">
        <v>12</v>
      </c>
      <c r="K302" s="247">
        <v>3</v>
      </c>
      <c r="L302" s="247">
        <v>12</v>
      </c>
      <c r="M302" s="247">
        <v>12</v>
      </c>
      <c r="N302" s="247">
        <v>7</v>
      </c>
      <c r="O302" s="247">
        <v>15</v>
      </c>
      <c r="P302" s="247">
        <v>7</v>
      </c>
      <c r="Q302" s="247">
        <v>13</v>
      </c>
      <c r="R302" s="247">
        <v>9</v>
      </c>
      <c r="S302" s="247">
        <v>15</v>
      </c>
      <c r="T302" s="247">
        <v>14</v>
      </c>
      <c r="U302" s="247">
        <v>10</v>
      </c>
      <c r="V302" s="247">
        <v>11</v>
      </c>
      <c r="W302" s="247">
        <v>16</v>
      </c>
      <c r="X302" s="247">
        <v>10</v>
      </c>
      <c r="Y302" s="247">
        <v>12</v>
      </c>
      <c r="Z302" s="247">
        <v>16</v>
      </c>
      <c r="AA302" s="247">
        <v>15</v>
      </c>
      <c r="AB302" s="247">
        <v>17</v>
      </c>
      <c r="AC302" s="247">
        <v>10</v>
      </c>
      <c r="AD302" s="247">
        <v>11</v>
      </c>
      <c r="AE302" s="276">
        <v>12</v>
      </c>
      <c r="AG302" s="247">
        <f>RANKS_CSV!A299</f>
        <v>4</v>
      </c>
      <c r="AI302" s="264">
        <f t="array" ref="AI302">MEDIAN(E302:J302)</f>
        <v>11.5</v>
      </c>
      <c r="AJ302" s="260">
        <f t="array" ref="AJ302">MEDIAN(L302:S302)</f>
        <v>12</v>
      </c>
      <c r="AK302" s="260">
        <f t="array" ref="AK302">MEDIAN(T302:U302,X302,AA302,AB302)</f>
        <v>14</v>
      </c>
      <c r="AL302" s="260">
        <f t="array" ref="AL302">MEDIAN(V302,Y302,Z302,AC302:AE302)</f>
        <v>11.5</v>
      </c>
      <c r="AM302" s="260" t="s">
        <v>567</v>
      </c>
      <c r="AN302" s="281" t="s">
        <v>567</v>
      </c>
      <c r="AU302" s="264">
        <v>186.99648595646835</v>
      </c>
      <c r="AV302" s="260">
        <v>84.889807415241961</v>
      </c>
      <c r="AW302" s="260">
        <v>23.64624053556879</v>
      </c>
      <c r="AX302" s="260">
        <v>3.265785317448882</v>
      </c>
      <c r="AY302" s="260">
        <v>23.748441760882216</v>
      </c>
      <c r="AZ302" s="260">
        <v>85.094209865868805</v>
      </c>
      <c r="BA302" s="260">
        <v>187.30308963240861</v>
      </c>
      <c r="BB302" s="276">
        <v>4</v>
      </c>
      <c r="BC302" s="265">
        <v>59.565539550780457</v>
      </c>
      <c r="BD302" s="261">
        <v>55.72200893167328</v>
      </c>
      <c r="BE302" s="261">
        <v>23.25910375668882</v>
      </c>
      <c r="BF302" s="261">
        <v>7.0790730970140165</v>
      </c>
      <c r="BG302" s="261">
        <v>17.1844746939543</v>
      </c>
      <c r="BH302" s="261">
        <v>48.683661144381901</v>
      </c>
      <c r="BI302" s="261">
        <v>23.97431794485863</v>
      </c>
      <c r="BJ302" s="270">
        <v>4</v>
      </c>
      <c r="BK302" s="265">
        <v>69.800613231024286</v>
      </c>
      <c r="BL302" s="261">
        <v>66.881763824010591</v>
      </c>
      <c r="BM302" s="261">
        <v>14.950171654413545</v>
      </c>
      <c r="BN302" s="261">
        <v>4.8207260646994259</v>
      </c>
      <c r="BO302" s="261">
        <v>15.38034295283552</v>
      </c>
      <c r="BP302" s="261">
        <v>54.095823285356595</v>
      </c>
      <c r="BQ302" s="261">
        <v>18.763766813372285</v>
      </c>
      <c r="BR302" s="270">
        <v>4</v>
      </c>
      <c r="BS302" s="264">
        <v>66.530187118755137</v>
      </c>
      <c r="BT302" s="260">
        <v>68.378533158351445</v>
      </c>
      <c r="BU302" s="260">
        <v>11.008392985915387</v>
      </c>
      <c r="BV302" s="260">
        <v>6.6842876575608026</v>
      </c>
      <c r="BW302" s="260">
        <v>18.602671525273021</v>
      </c>
      <c r="BX302" s="260">
        <v>57.261517671250623</v>
      </c>
      <c r="BY302" s="260">
        <v>14.169772827326758</v>
      </c>
      <c r="BZ302" s="276">
        <v>4</v>
      </c>
      <c r="CA302" s="175"/>
      <c r="DH302" s="179">
        <v>1.994295549868766</v>
      </c>
      <c r="DI302" s="179">
        <v>-2.8696587650918626</v>
      </c>
      <c r="EH302" s="153" t="str">
        <f t="shared" si="53"/>
        <v/>
      </c>
      <c r="EI302" s="153" t="str">
        <f t="shared" si="54"/>
        <v/>
      </c>
    </row>
    <row r="303" spans="1:139" ht="18" customHeight="1" thickTop="1" thickBot="1">
      <c r="A303" s="235" t="s">
        <v>391</v>
      </c>
      <c r="B303" s="236" t="s">
        <v>33</v>
      </c>
      <c r="C303" s="237">
        <v>43460</v>
      </c>
      <c r="D303" s="238">
        <v>28</v>
      </c>
      <c r="E303" s="253">
        <v>13</v>
      </c>
      <c r="F303" s="247">
        <v>10</v>
      </c>
      <c r="G303" s="247">
        <v>11</v>
      </c>
      <c r="H303" s="247">
        <v>11</v>
      </c>
      <c r="I303" s="247">
        <v>15</v>
      </c>
      <c r="J303" s="247">
        <v>20</v>
      </c>
      <c r="K303" s="247">
        <v>10</v>
      </c>
      <c r="L303" s="247">
        <v>16</v>
      </c>
      <c r="M303" s="247">
        <v>20</v>
      </c>
      <c r="N303" s="247">
        <v>15</v>
      </c>
      <c r="O303" s="247">
        <v>8</v>
      </c>
      <c r="P303" s="247">
        <v>8</v>
      </c>
      <c r="Q303" s="247">
        <v>14</v>
      </c>
      <c r="R303" s="247">
        <v>20</v>
      </c>
      <c r="S303" s="247">
        <v>20</v>
      </c>
      <c r="T303" s="247">
        <v>14</v>
      </c>
      <c r="U303" s="247">
        <v>20</v>
      </c>
      <c r="V303" s="247">
        <v>16</v>
      </c>
      <c r="W303" s="247">
        <v>10</v>
      </c>
      <c r="X303" s="247">
        <v>20</v>
      </c>
      <c r="Y303" s="247">
        <v>14</v>
      </c>
      <c r="Z303" s="247">
        <v>13</v>
      </c>
      <c r="AA303" s="247">
        <v>9</v>
      </c>
      <c r="AB303" s="247">
        <v>12</v>
      </c>
      <c r="AC303" s="247">
        <v>14</v>
      </c>
      <c r="AD303" s="247">
        <v>14</v>
      </c>
      <c r="AE303" s="276">
        <v>16</v>
      </c>
      <c r="AG303" s="247">
        <f>RANKS_CSV!A300</f>
        <v>5</v>
      </c>
      <c r="AI303" s="264">
        <f t="array" ref="AI303">MEDIAN(E303:J303)</f>
        <v>12</v>
      </c>
      <c r="AJ303" s="260">
        <f t="array" ref="AJ303">MEDIAN(L303:S303)</f>
        <v>15.5</v>
      </c>
      <c r="AK303" s="260">
        <f t="array" ref="AK303">MEDIAN(T303:U303,X303,AA303,AB303)</f>
        <v>14</v>
      </c>
      <c r="AL303" s="260">
        <f t="array" ref="AL303">MEDIAN(V303,Y303,Z303,AC303:AE303)</f>
        <v>14</v>
      </c>
      <c r="AM303" s="260" t="s">
        <v>567</v>
      </c>
      <c r="AN303" s="281" t="s">
        <v>567</v>
      </c>
      <c r="AU303" s="264">
        <v>355.54144231725456</v>
      </c>
      <c r="AV303" s="260">
        <v>207.36433541232486</v>
      </c>
      <c r="AW303" s="260">
        <v>100.05034016894841</v>
      </c>
      <c r="AX303" s="260">
        <v>33.599456587125182</v>
      </c>
      <c r="AY303" s="260">
        <v>8.0116846668552011</v>
      </c>
      <c r="AZ303" s="260">
        <v>23.287024408138471</v>
      </c>
      <c r="BA303" s="260">
        <v>79.425475810974973</v>
      </c>
      <c r="BB303" s="276">
        <v>5</v>
      </c>
      <c r="BC303" s="265">
        <v>145.59966851926433</v>
      </c>
      <c r="BD303" s="261">
        <v>151.43539627746918</v>
      </c>
      <c r="BE303" s="261">
        <v>93.478596384649308</v>
      </c>
      <c r="BF303" s="261">
        <v>39.116867219989167</v>
      </c>
      <c r="BG303" s="261">
        <v>9.4466744516508552</v>
      </c>
      <c r="BH303" s="261">
        <v>6.0750072474906922</v>
      </c>
      <c r="BI303" s="261">
        <v>4.1855097169331827</v>
      </c>
      <c r="BJ303" s="270">
        <v>7</v>
      </c>
      <c r="BK303" s="265">
        <v>141.46879697276893</v>
      </c>
      <c r="BL303" s="261">
        <v>172.15427024799138</v>
      </c>
      <c r="BM303" s="261">
        <v>80.766903463663468</v>
      </c>
      <c r="BN303" s="261">
        <v>35.299959863022117</v>
      </c>
      <c r="BO303" s="261">
        <v>15.640531409477884</v>
      </c>
      <c r="BP303" s="261">
        <v>5.0738899845870122</v>
      </c>
      <c r="BQ303" s="261">
        <v>0.77908609574192877</v>
      </c>
      <c r="BR303" s="270">
        <v>7</v>
      </c>
      <c r="BS303" s="264">
        <v>134.30163808501024</v>
      </c>
      <c r="BT303" s="260">
        <v>172.85244603381318</v>
      </c>
      <c r="BU303" s="260">
        <v>72.328715263311594</v>
      </c>
      <c r="BV303" s="260">
        <v>37.979015234402411</v>
      </c>
      <c r="BW303" s="260">
        <v>20.491855067574111</v>
      </c>
      <c r="BX303" s="260">
        <v>6.2012566905343309</v>
      </c>
      <c r="BY303" s="260">
        <v>2.6428974348129533</v>
      </c>
      <c r="BZ303" s="276">
        <v>7</v>
      </c>
      <c r="CA303" s="175"/>
      <c r="DH303" s="179">
        <v>6.6980383727034116</v>
      </c>
      <c r="DI303" s="179">
        <v>-0.68396113517060364</v>
      </c>
      <c r="EH303" s="153">
        <f t="shared" si="53"/>
        <v>3.451822990813648</v>
      </c>
      <c r="EI303" s="153">
        <f t="shared" si="54"/>
        <v>2.3353009448818902</v>
      </c>
    </row>
    <row r="304" spans="1:139" ht="18" customHeight="1" thickTop="1" thickBot="1">
      <c r="A304" s="235" t="s">
        <v>395</v>
      </c>
      <c r="B304" s="236" t="s">
        <v>33</v>
      </c>
      <c r="C304" s="237">
        <v>44462</v>
      </c>
      <c r="D304" s="238">
        <v>26</v>
      </c>
      <c r="E304" s="253">
        <v>10</v>
      </c>
      <c r="F304" s="247">
        <v>7</v>
      </c>
      <c r="G304" s="247">
        <v>10</v>
      </c>
      <c r="H304" s="247">
        <v>9</v>
      </c>
      <c r="I304" s="247">
        <v>14</v>
      </c>
      <c r="J304" s="247">
        <v>12</v>
      </c>
      <c r="K304" s="247">
        <v>15</v>
      </c>
      <c r="L304" s="247">
        <v>13</v>
      </c>
      <c r="M304" s="247">
        <v>14</v>
      </c>
      <c r="N304" s="247">
        <v>13</v>
      </c>
      <c r="O304" s="247">
        <v>7</v>
      </c>
      <c r="P304" s="247">
        <v>14</v>
      </c>
      <c r="Q304" s="247">
        <v>10</v>
      </c>
      <c r="R304" s="247">
        <v>8</v>
      </c>
      <c r="S304" s="247">
        <v>14</v>
      </c>
      <c r="T304" s="247">
        <v>8</v>
      </c>
      <c r="U304" s="247">
        <v>20</v>
      </c>
      <c r="V304" s="247">
        <v>14</v>
      </c>
      <c r="W304" s="247">
        <v>8</v>
      </c>
      <c r="X304" s="247">
        <v>17</v>
      </c>
      <c r="Y304" s="247">
        <v>18</v>
      </c>
      <c r="Z304" s="247">
        <v>15</v>
      </c>
      <c r="AA304" s="247">
        <v>8</v>
      </c>
      <c r="AB304" s="247">
        <v>6</v>
      </c>
      <c r="AC304" s="247">
        <v>13</v>
      </c>
      <c r="AD304" s="247">
        <v>11</v>
      </c>
      <c r="AE304" s="276">
        <v>14</v>
      </c>
      <c r="AG304" s="247">
        <f>RANKS_CSV!A301</f>
        <v>7</v>
      </c>
      <c r="AI304" s="264">
        <f t="array" ref="AI304">MEDIAN(E304:J304)</f>
        <v>10</v>
      </c>
      <c r="AJ304" s="260">
        <f t="array" ref="AJ304">MEDIAN(L304:S304)</f>
        <v>13</v>
      </c>
      <c r="AK304" s="260">
        <f t="array" ref="AK304">MEDIAN(T304:U304,X304,AA304,AB304)</f>
        <v>8</v>
      </c>
      <c r="AL304" s="260">
        <f t="array" ref="AL304">MEDIAN(V304,Y304,Z304,AC304:AE304)</f>
        <v>14</v>
      </c>
      <c r="AM304" s="260" t="s">
        <v>567</v>
      </c>
      <c r="AN304" s="281" t="s">
        <v>567</v>
      </c>
      <c r="AU304" s="264">
        <v>318.34157213657352</v>
      </c>
      <c r="AV304" s="260">
        <v>178.10381085432778</v>
      </c>
      <c r="AW304" s="260">
        <v>78.729161233635281</v>
      </c>
      <c r="AX304" s="260">
        <v>20.217623274496013</v>
      </c>
      <c r="AY304" s="260">
        <v>2.5691969769099905</v>
      </c>
      <c r="AZ304" s="260">
        <v>25.783882340877216</v>
      </c>
      <c r="BA304" s="260">
        <v>89.861679366397681</v>
      </c>
      <c r="BB304" s="276">
        <v>5</v>
      </c>
      <c r="BC304" s="265">
        <v>86.127543871813359</v>
      </c>
      <c r="BD304" s="261">
        <v>103.45765813724057</v>
      </c>
      <c r="BE304" s="261">
        <v>62.016560861111039</v>
      </c>
      <c r="BF304" s="261">
        <v>18.30752352145447</v>
      </c>
      <c r="BG304" s="261">
        <v>2.7526585559522974</v>
      </c>
      <c r="BH304" s="261">
        <v>14.819233099574671</v>
      </c>
      <c r="BI304" s="261">
        <v>5.718172536828118</v>
      </c>
      <c r="BJ304" s="270">
        <v>5</v>
      </c>
      <c r="BK304" s="265">
        <v>70.60683384940566</v>
      </c>
      <c r="BL304" s="261">
        <v>123.49426576221735</v>
      </c>
      <c r="BM304" s="261">
        <v>62.845258624725517</v>
      </c>
      <c r="BN304" s="261">
        <v>18.654063705566617</v>
      </c>
      <c r="BO304" s="261">
        <v>2.2013897456781537</v>
      </c>
      <c r="BP304" s="261">
        <v>25.894422286731235</v>
      </c>
      <c r="BQ304" s="261">
        <v>15.917396831406283</v>
      </c>
      <c r="BR304" s="270">
        <v>5</v>
      </c>
      <c r="BS304" s="264">
        <v>64.792858986250906</v>
      </c>
      <c r="BT304" s="260">
        <v>121.17796911893296</v>
      </c>
      <c r="BU304" s="260">
        <v>63.461111130096796</v>
      </c>
      <c r="BV304" s="260">
        <v>17.932270758047775</v>
      </c>
      <c r="BW304" s="260">
        <v>1.4995537545541073</v>
      </c>
      <c r="BX304" s="260">
        <v>26.397889588572916</v>
      </c>
      <c r="BY304" s="260">
        <v>22.825112259457473</v>
      </c>
      <c r="BZ304" s="276">
        <v>5</v>
      </c>
      <c r="DH304" s="179">
        <v>3.451822990813648</v>
      </c>
      <c r="DI304" s="179">
        <v>2.3353009448818902</v>
      </c>
      <c r="EH304" s="153">
        <f t="shared" si="53"/>
        <v>8.7083164908136474</v>
      </c>
      <c r="EI304" s="153">
        <f t="shared" si="54"/>
        <v>2.1549789448818903</v>
      </c>
    </row>
    <row r="305" spans="1:139" ht="18" customHeight="1" thickTop="1" thickBot="1">
      <c r="A305" s="235" t="s">
        <v>396</v>
      </c>
      <c r="B305" s="236" t="s">
        <v>29</v>
      </c>
      <c r="C305" s="237">
        <v>42827</v>
      </c>
      <c r="D305" s="238">
        <v>30</v>
      </c>
      <c r="E305" s="253">
        <v>16</v>
      </c>
      <c r="F305" s="247">
        <v>12</v>
      </c>
      <c r="G305" s="247">
        <v>9</v>
      </c>
      <c r="H305" s="247">
        <v>20</v>
      </c>
      <c r="I305" s="247">
        <v>17</v>
      </c>
      <c r="J305" s="247">
        <v>9</v>
      </c>
      <c r="K305" s="247">
        <v>1</v>
      </c>
      <c r="L305" s="247">
        <v>16</v>
      </c>
      <c r="M305" s="247">
        <v>7</v>
      </c>
      <c r="N305" s="247">
        <v>15</v>
      </c>
      <c r="O305" s="247">
        <v>5</v>
      </c>
      <c r="P305" s="247">
        <v>17</v>
      </c>
      <c r="Q305" s="247">
        <v>10</v>
      </c>
      <c r="R305" s="247">
        <v>19</v>
      </c>
      <c r="S305" s="247">
        <v>16</v>
      </c>
      <c r="T305" s="247">
        <v>8</v>
      </c>
      <c r="U305" s="247">
        <v>16</v>
      </c>
      <c r="V305" s="247">
        <v>17</v>
      </c>
      <c r="W305" s="247">
        <v>5</v>
      </c>
      <c r="X305" s="247">
        <v>10</v>
      </c>
      <c r="Y305" s="247">
        <v>17</v>
      </c>
      <c r="Z305" s="247">
        <v>13</v>
      </c>
      <c r="AA305" s="247">
        <v>9</v>
      </c>
      <c r="AB305" s="247">
        <v>9</v>
      </c>
      <c r="AC305" s="247">
        <v>18</v>
      </c>
      <c r="AD305" s="247">
        <v>13</v>
      </c>
      <c r="AE305" s="276">
        <v>18</v>
      </c>
      <c r="AG305" s="247">
        <f>RANKS_CSV!A302</f>
        <v>7</v>
      </c>
      <c r="AI305" s="264">
        <f t="array" ref="AI305">MEDIAN(E305:J305)</f>
        <v>14</v>
      </c>
      <c r="AJ305" s="260">
        <f t="array" ref="AJ305">MEDIAN(L305:S305)</f>
        <v>15.5</v>
      </c>
      <c r="AK305" s="260">
        <f t="array" ref="AK305">MEDIAN(T305:U305,X305,AA305,AB305)</f>
        <v>9</v>
      </c>
      <c r="AL305" s="260">
        <f t="array" ref="AL305">MEDIAN(V305,Y305,Z305,AC305:AE305)</f>
        <v>17</v>
      </c>
      <c r="AM305" s="260" t="s">
        <v>567</v>
      </c>
      <c r="AN305" s="281" t="s">
        <v>567</v>
      </c>
      <c r="AU305" s="264">
        <v>484.00039455469141</v>
      </c>
      <c r="AV305" s="260">
        <v>306.09767850182965</v>
      </c>
      <c r="AW305" s="260">
        <v>169.05807411052118</v>
      </c>
      <c r="AX305" s="260">
        <v>72.881581380765937</v>
      </c>
      <c r="AY305" s="260">
        <v>17.568200312563942</v>
      </c>
      <c r="AZ305" s="260">
        <v>3.1179309059151867</v>
      </c>
      <c r="BA305" s="260">
        <v>29.530773160819681</v>
      </c>
      <c r="BB305" s="276">
        <v>6</v>
      </c>
      <c r="BC305" s="265">
        <v>205.46879217194726</v>
      </c>
      <c r="BD305" s="261">
        <v>223.0872745798292</v>
      </c>
      <c r="BE305" s="261">
        <v>153.78119820880806</v>
      </c>
      <c r="BF305" s="261">
        <v>76.49728771456239</v>
      </c>
      <c r="BG305" s="261">
        <v>24.217688276934361</v>
      </c>
      <c r="BH305" s="261">
        <v>2.3134078812206242</v>
      </c>
      <c r="BI305" s="261">
        <v>13.768261393750382</v>
      </c>
      <c r="BJ305" s="270">
        <v>6</v>
      </c>
      <c r="BK305" s="265">
        <v>186.23541459251211</v>
      </c>
      <c r="BL305" s="261">
        <v>250.37989970824844</v>
      </c>
      <c r="BM305" s="261">
        <v>143.60605789184888</v>
      </c>
      <c r="BN305" s="261">
        <v>73.313350912335565</v>
      </c>
      <c r="BO305" s="261">
        <v>33.314165394385469</v>
      </c>
      <c r="BP305" s="261">
        <v>1.7899037512862825</v>
      </c>
      <c r="BQ305" s="261">
        <v>17.380660727365573</v>
      </c>
      <c r="BR305" s="270">
        <v>6</v>
      </c>
      <c r="BS305" s="264">
        <v>176.84077845400873</v>
      </c>
      <c r="BT305" s="260">
        <v>249.23670466761891</v>
      </c>
      <c r="BU305" s="260">
        <v>135.74977940472337</v>
      </c>
      <c r="BV305" s="260">
        <v>75.146950192642805</v>
      </c>
      <c r="BW305" s="260">
        <v>36.998412401571123</v>
      </c>
      <c r="BX305" s="260">
        <v>1.1918416406740404</v>
      </c>
      <c r="BY305" s="260">
        <v>26.001371799733523</v>
      </c>
      <c r="BZ305" s="276">
        <v>6</v>
      </c>
      <c r="DH305" s="179">
        <v>8.7083164908136474</v>
      </c>
      <c r="DI305" s="179">
        <v>2.1549789448818903</v>
      </c>
      <c r="EH305" s="153" t="str">
        <f t="shared" si="53"/>
        <v/>
      </c>
      <c r="EI305" s="153" t="str">
        <f t="shared" si="54"/>
        <v/>
      </c>
    </row>
    <row r="306" spans="1:139" ht="18" customHeight="1" thickTop="1" thickBot="1">
      <c r="A306" s="235" t="s">
        <v>397</v>
      </c>
      <c r="B306" s="236" t="s">
        <v>35</v>
      </c>
      <c r="C306" s="237">
        <v>41201</v>
      </c>
      <c r="D306" s="238">
        <v>34</v>
      </c>
      <c r="E306" s="253">
        <v>15</v>
      </c>
      <c r="F306" s="247">
        <v>6</v>
      </c>
      <c r="G306" s="247">
        <v>12</v>
      </c>
      <c r="H306" s="247">
        <v>16</v>
      </c>
      <c r="I306" s="247">
        <v>16</v>
      </c>
      <c r="J306" s="247">
        <v>15</v>
      </c>
      <c r="K306" s="247">
        <v>4</v>
      </c>
      <c r="L306" s="247">
        <v>14</v>
      </c>
      <c r="M306" s="247">
        <v>14</v>
      </c>
      <c r="N306" s="247">
        <v>14</v>
      </c>
      <c r="O306" s="247">
        <v>10</v>
      </c>
      <c r="P306" s="247">
        <v>6</v>
      </c>
      <c r="Q306" s="247">
        <v>14</v>
      </c>
      <c r="R306" s="247">
        <v>15</v>
      </c>
      <c r="S306" s="247">
        <v>18</v>
      </c>
      <c r="T306" s="247">
        <v>14</v>
      </c>
      <c r="U306" s="247">
        <v>13</v>
      </c>
      <c r="V306" s="247">
        <v>16</v>
      </c>
      <c r="W306" s="247">
        <v>18</v>
      </c>
      <c r="X306" s="247">
        <v>10</v>
      </c>
      <c r="Y306" s="247">
        <v>16</v>
      </c>
      <c r="Z306" s="247">
        <v>14</v>
      </c>
      <c r="AA306" s="247">
        <v>12</v>
      </c>
      <c r="AB306" s="247">
        <v>18</v>
      </c>
      <c r="AC306" s="247">
        <v>11</v>
      </c>
      <c r="AD306" s="247">
        <v>7</v>
      </c>
      <c r="AE306" s="276">
        <v>14</v>
      </c>
      <c r="AG306" s="247">
        <f>RANKS_CSV!A303</f>
        <v>5</v>
      </c>
      <c r="AI306" s="264">
        <f t="array" ref="AI306">MEDIAN(E306:J306)</f>
        <v>15</v>
      </c>
      <c r="AJ306" s="260">
        <f t="array" ref="AJ306">MEDIAN(L306:S306)</f>
        <v>14</v>
      </c>
      <c r="AK306" s="260">
        <f t="array" ref="AK306">MEDIAN(T306:U306,X306,AA306,AB306)</f>
        <v>13</v>
      </c>
      <c r="AL306" s="260">
        <f t="array" ref="AL306">MEDIAN(V306,Y306,Z306,AC306:AE306)</f>
        <v>14</v>
      </c>
      <c r="AM306" s="260" t="s">
        <v>567</v>
      </c>
      <c r="AN306" s="281" t="s">
        <v>567</v>
      </c>
      <c r="AU306" s="264">
        <v>305.02309274646728</v>
      </c>
      <c r="AV306" s="260">
        <v>171.14056621370037</v>
      </c>
      <c r="AW306" s="260">
        <v>78.121151342486741</v>
      </c>
      <c r="AX306" s="260">
        <v>25.964848132826361</v>
      </c>
      <c r="AY306" s="260">
        <v>14.671656584719219</v>
      </c>
      <c r="AZ306" s="260">
        <v>44.241576698165332</v>
      </c>
      <c r="BA306" s="260">
        <v>114.67460847316468</v>
      </c>
      <c r="BB306" s="276">
        <v>5</v>
      </c>
      <c r="BC306" s="265">
        <v>131.34993161865091</v>
      </c>
      <c r="BD306" s="261">
        <v>130.33467871902775</v>
      </c>
      <c r="BE306" s="261">
        <v>76.744356033803626</v>
      </c>
      <c r="BF306" s="261">
        <v>33.038923560914689</v>
      </c>
      <c r="BG306" s="261">
        <v>13.587649319287953</v>
      </c>
      <c r="BH306" s="261">
        <v>18.27926452123053</v>
      </c>
      <c r="BI306" s="261">
        <v>10.267842731940961</v>
      </c>
      <c r="BJ306" s="270">
        <v>7</v>
      </c>
      <c r="BK306" s="265">
        <v>135.72974906100541</v>
      </c>
      <c r="BL306" s="261">
        <v>147.80546680009988</v>
      </c>
      <c r="BM306" s="261">
        <v>61.662311046176626</v>
      </c>
      <c r="BN306" s="261">
        <v>28.567027910662869</v>
      </c>
      <c r="BO306" s="261">
        <v>18.868786055032817</v>
      </c>
      <c r="BP306" s="261">
        <v>16.060887544982084</v>
      </c>
      <c r="BQ306" s="261">
        <v>2.2334538662366503</v>
      </c>
      <c r="BR306" s="270">
        <v>7</v>
      </c>
      <c r="BS306" s="264">
        <v>129.57238852320324</v>
      </c>
      <c r="BT306" s="260">
        <v>149.67287033863897</v>
      </c>
      <c r="BU306" s="260">
        <v>52.199027381799631</v>
      </c>
      <c r="BV306" s="260">
        <v>31.946132762784949</v>
      </c>
      <c r="BW306" s="260">
        <v>24.755946020329734</v>
      </c>
      <c r="BX306" s="260">
        <v>18.105767226770084</v>
      </c>
      <c r="BY306" s="260">
        <v>0.29376431158313476</v>
      </c>
      <c r="BZ306" s="276">
        <v>7</v>
      </c>
      <c r="DH306" s="179">
        <v>5.9505733727034116</v>
      </c>
      <c r="DI306" s="179">
        <v>-2.3548531351706039</v>
      </c>
      <c r="EH306" s="153" t="str">
        <f t="shared" si="53"/>
        <v/>
      </c>
      <c r="EI306" s="153" t="str">
        <f t="shared" si="54"/>
        <v/>
      </c>
    </row>
    <row r="307" spans="1:139" ht="18" customHeight="1" thickTop="1" thickBot="1">
      <c r="A307" s="235" t="s">
        <v>398</v>
      </c>
      <c r="B307" s="236" t="s">
        <v>33</v>
      </c>
      <c r="C307" s="237">
        <v>46648</v>
      </c>
      <c r="D307" s="238">
        <v>20</v>
      </c>
      <c r="E307" s="253">
        <v>10</v>
      </c>
      <c r="F307" s="247">
        <v>5</v>
      </c>
      <c r="G307" s="247">
        <v>8</v>
      </c>
      <c r="H307" s="247">
        <v>10</v>
      </c>
      <c r="I307" s="247">
        <v>13</v>
      </c>
      <c r="J307" s="247">
        <v>9</v>
      </c>
      <c r="K307" s="247">
        <v>4</v>
      </c>
      <c r="L307" s="247">
        <v>12</v>
      </c>
      <c r="M307" s="247">
        <v>7</v>
      </c>
      <c r="N307" s="247">
        <v>9</v>
      </c>
      <c r="O307" s="247">
        <v>10</v>
      </c>
      <c r="P307" s="247">
        <v>10</v>
      </c>
      <c r="Q307" s="247">
        <v>10</v>
      </c>
      <c r="R307" s="247">
        <v>6</v>
      </c>
      <c r="S307" s="247">
        <v>10</v>
      </c>
      <c r="T307" s="247">
        <v>3</v>
      </c>
      <c r="U307" s="247">
        <v>8</v>
      </c>
      <c r="V307" s="247">
        <v>7</v>
      </c>
      <c r="W307" s="247">
        <v>4</v>
      </c>
      <c r="X307" s="247">
        <v>6</v>
      </c>
      <c r="Y307" s="247">
        <v>5</v>
      </c>
      <c r="Z307" s="247">
        <v>4</v>
      </c>
      <c r="AA307" s="247">
        <v>4</v>
      </c>
      <c r="AB307" s="247">
        <v>6</v>
      </c>
      <c r="AC307" s="247">
        <v>4</v>
      </c>
      <c r="AD307" s="247">
        <v>4</v>
      </c>
      <c r="AE307" s="276">
        <v>7</v>
      </c>
      <c r="AG307" s="247">
        <f>RANKS_CSV!A304</f>
        <v>2</v>
      </c>
      <c r="AI307" s="264">
        <f t="array" ref="AI307">MEDIAN(E307:J307)</f>
        <v>9.5</v>
      </c>
      <c r="AJ307" s="260">
        <f t="array" ref="AJ307">MEDIAN(L307:S307)</f>
        <v>10</v>
      </c>
      <c r="AK307" s="260">
        <f t="array" ref="AK307">MEDIAN(T307:U307,X307,AA307,AB307)</f>
        <v>6</v>
      </c>
      <c r="AL307" s="260">
        <f t="array" ref="AL307">MEDIAN(V307,Y307,Z307,AC307:AE307)</f>
        <v>4.5</v>
      </c>
      <c r="AM307" s="260" t="s">
        <v>567</v>
      </c>
      <c r="AN307" s="281" t="s">
        <v>567</v>
      </c>
      <c r="AU307" s="264">
        <v>126.26271660504887</v>
      </c>
      <c r="AV307" s="260">
        <v>60.416787487352011</v>
      </c>
      <c r="AW307" s="260">
        <v>35.433970031208382</v>
      </c>
      <c r="AX307" s="260">
        <v>51.314264236617987</v>
      </c>
      <c r="AY307" s="260">
        <v>108.05767010358083</v>
      </c>
      <c r="AZ307" s="260">
        <v>205.664187632097</v>
      </c>
      <c r="BA307" s="260">
        <v>344.13381682216624</v>
      </c>
      <c r="BB307" s="276">
        <v>3</v>
      </c>
      <c r="BC307" s="265">
        <v>2.8363364813500076</v>
      </c>
      <c r="BD307" s="261">
        <v>13.354607288176066</v>
      </c>
      <c r="BE307" s="261">
        <v>21.200444366255098</v>
      </c>
      <c r="BF307" s="261">
        <v>41.873406227290928</v>
      </c>
      <c r="BG307" s="261">
        <v>95.409920744151023</v>
      </c>
      <c r="BH307" s="261">
        <v>170.10045582565533</v>
      </c>
      <c r="BI307" s="261">
        <v>121.95460044963035</v>
      </c>
      <c r="BJ307" s="270">
        <v>1</v>
      </c>
      <c r="BK307" s="265">
        <v>1.2242350202567416</v>
      </c>
      <c r="BL307" s="261">
        <v>18.602215310263233</v>
      </c>
      <c r="BM307" s="261">
        <v>37.701044508429206</v>
      </c>
      <c r="BN307" s="261">
        <v>47.34583005612064</v>
      </c>
      <c r="BO307" s="261">
        <v>78.348668068723214</v>
      </c>
      <c r="BP307" s="261">
        <v>198.88110134327579</v>
      </c>
      <c r="BQ307" s="261">
        <v>138.56348572257164</v>
      </c>
      <c r="BR307" s="270">
        <v>1</v>
      </c>
      <c r="BS307" s="264">
        <v>2.1591265736571033</v>
      </c>
      <c r="BT307" s="260">
        <v>15.463816247314794</v>
      </c>
      <c r="BU307" s="260">
        <v>51.123748779088373</v>
      </c>
      <c r="BV307" s="260">
        <v>43.123103610216369</v>
      </c>
      <c r="BW307" s="260">
        <v>71.484361736393268</v>
      </c>
      <c r="BX307" s="260">
        <v>202.0226661641685</v>
      </c>
      <c r="BY307" s="260">
        <v>139.16801414614454</v>
      </c>
      <c r="BZ307" s="276">
        <v>1</v>
      </c>
      <c r="DH307" s="179">
        <v>-5.7751533044619423</v>
      </c>
      <c r="DI307" s="179">
        <v>1.080933494750657</v>
      </c>
      <c r="EH307" s="153" t="str">
        <f t="shared" si="53"/>
        <v/>
      </c>
      <c r="EI307" s="153" t="str">
        <f t="shared" si="54"/>
        <v/>
      </c>
    </row>
    <row r="308" spans="1:139" ht="18" customHeight="1" thickTop="1" thickBot="1">
      <c r="A308" s="235" t="s">
        <v>399</v>
      </c>
      <c r="B308" s="236" t="s">
        <v>29</v>
      </c>
      <c r="C308" s="237">
        <v>46646</v>
      </c>
      <c r="D308" s="238">
        <v>20</v>
      </c>
      <c r="E308" s="253">
        <v>7</v>
      </c>
      <c r="F308" s="247">
        <v>11</v>
      </c>
      <c r="G308" s="247">
        <v>4</v>
      </c>
      <c r="H308" s="247">
        <v>7</v>
      </c>
      <c r="I308" s="247">
        <v>8</v>
      </c>
      <c r="J308" s="247">
        <v>8</v>
      </c>
      <c r="K308" s="247">
        <v>9</v>
      </c>
      <c r="L308" s="247">
        <v>13</v>
      </c>
      <c r="M308" s="247">
        <v>12</v>
      </c>
      <c r="N308" s="247">
        <v>13</v>
      </c>
      <c r="O308" s="247">
        <v>7</v>
      </c>
      <c r="P308" s="247">
        <v>12</v>
      </c>
      <c r="Q308" s="247">
        <v>12</v>
      </c>
      <c r="R308" s="247">
        <v>12</v>
      </c>
      <c r="S308" s="247">
        <v>9</v>
      </c>
      <c r="T308" s="247">
        <v>4</v>
      </c>
      <c r="U308" s="247">
        <v>6</v>
      </c>
      <c r="V308" s="247">
        <v>7</v>
      </c>
      <c r="W308" s="247">
        <v>3</v>
      </c>
      <c r="X308" s="247">
        <v>4</v>
      </c>
      <c r="Y308" s="247">
        <v>8</v>
      </c>
      <c r="Z308" s="247">
        <v>5</v>
      </c>
      <c r="AA308" s="247">
        <v>2</v>
      </c>
      <c r="AB308" s="247">
        <v>3</v>
      </c>
      <c r="AC308" s="247">
        <v>8</v>
      </c>
      <c r="AD308" s="247">
        <v>7</v>
      </c>
      <c r="AE308" s="276">
        <v>5</v>
      </c>
      <c r="AG308" s="247">
        <f>RANKS_CSV!A305</f>
        <v>1</v>
      </c>
      <c r="AI308" s="264">
        <f t="array" ref="AI308">MEDIAN(E308:J308)</f>
        <v>7.5</v>
      </c>
      <c r="AJ308" s="260">
        <f t="array" ref="AJ308">MEDIAN(L308:S308)</f>
        <v>12</v>
      </c>
      <c r="AK308" s="260">
        <f t="array" ref="AK308">MEDIAN(T308:U308,X308,AA308,AB308)</f>
        <v>4</v>
      </c>
      <c r="AL308" s="260">
        <f t="array" ref="AL308">MEDIAN(V308,Y308,Z308,AC308:AE308)</f>
        <v>7</v>
      </c>
      <c r="AM308" s="260" t="s">
        <v>567</v>
      </c>
      <c r="AN308" s="281" t="s">
        <v>567</v>
      </c>
      <c r="AU308" s="264">
        <v>165.76367558933251</v>
      </c>
      <c r="AV308" s="260">
        <v>94.287673149596756</v>
      </c>
      <c r="AW308" s="260">
        <v>63.674782371414246</v>
      </c>
      <c r="AX308" s="260">
        <v>73.925003254784983</v>
      </c>
      <c r="AY308" s="260">
        <v>125.03833579970892</v>
      </c>
      <c r="AZ308" s="260">
        <v>217.01478000618621</v>
      </c>
      <c r="BA308" s="260">
        <v>349.85433587421664</v>
      </c>
      <c r="BB308" s="276">
        <v>3</v>
      </c>
      <c r="BC308" s="265">
        <v>14.035415404657437</v>
      </c>
      <c r="BD308" s="261">
        <v>32.307975234104688</v>
      </c>
      <c r="BE308" s="261">
        <v>43.090463536319668</v>
      </c>
      <c r="BF308" s="261">
        <v>61.130781722089566</v>
      </c>
      <c r="BG308" s="261">
        <v>113.43147949046423</v>
      </c>
      <c r="BH308" s="261">
        <v>188.56804972455507</v>
      </c>
      <c r="BI308" s="261">
        <v>141.57384620516788</v>
      </c>
      <c r="BJ308" s="270">
        <v>1</v>
      </c>
      <c r="BK308" s="265">
        <v>3.7452513486185546</v>
      </c>
      <c r="BL308" s="261">
        <v>39.205577090105152</v>
      </c>
      <c r="BM308" s="261">
        <v>65.434351840044286</v>
      </c>
      <c r="BN308" s="261">
        <v>68.357275811360083</v>
      </c>
      <c r="BO308" s="261">
        <v>94.668202189019595</v>
      </c>
      <c r="BP308" s="261">
        <v>222.0423528697045</v>
      </c>
      <c r="BQ308" s="261">
        <v>165.35114101667074</v>
      </c>
      <c r="BR308" s="270">
        <v>1</v>
      </c>
      <c r="BS308" s="264">
        <v>4.5442618019369103</v>
      </c>
      <c r="BT308" s="260">
        <v>34.395880555852848</v>
      </c>
      <c r="BU308" s="260">
        <v>82.441001743313961</v>
      </c>
      <c r="BV308" s="260">
        <v>62.606473537563872</v>
      </c>
      <c r="BW308" s="260">
        <v>85.370669892779063</v>
      </c>
      <c r="BX308" s="260">
        <v>224.44796411536828</v>
      </c>
      <c r="BY308" s="260">
        <v>169.8186659463245</v>
      </c>
      <c r="BZ308" s="276">
        <v>1</v>
      </c>
      <c r="DH308" s="179">
        <v>-6.416326804461943</v>
      </c>
      <c r="DI308" s="179">
        <v>3.043476994750657</v>
      </c>
      <c r="EH308" s="153" t="str">
        <f t="shared" si="53"/>
        <v/>
      </c>
      <c r="EI308" s="153" t="str">
        <f t="shared" si="54"/>
        <v/>
      </c>
    </row>
    <row r="309" spans="1:139" ht="18" customHeight="1" thickTop="1" thickBot="1">
      <c r="A309" s="235" t="s">
        <v>400</v>
      </c>
      <c r="B309" s="236" t="s">
        <v>35</v>
      </c>
      <c r="C309" s="237">
        <v>46633</v>
      </c>
      <c r="D309" s="238">
        <v>20</v>
      </c>
      <c r="E309" s="253">
        <v>7</v>
      </c>
      <c r="F309" s="247">
        <v>6</v>
      </c>
      <c r="G309" s="247">
        <v>12</v>
      </c>
      <c r="H309" s="247">
        <v>8</v>
      </c>
      <c r="I309" s="247">
        <v>11</v>
      </c>
      <c r="J309" s="247">
        <v>16</v>
      </c>
      <c r="K309" s="247">
        <v>16</v>
      </c>
      <c r="L309" s="247">
        <v>5</v>
      </c>
      <c r="M309" s="247">
        <v>17</v>
      </c>
      <c r="N309" s="247">
        <v>3</v>
      </c>
      <c r="O309" s="247">
        <v>10</v>
      </c>
      <c r="P309" s="247">
        <v>7</v>
      </c>
      <c r="Q309" s="247">
        <v>11</v>
      </c>
      <c r="R309" s="247">
        <v>12</v>
      </c>
      <c r="S309" s="247">
        <v>16</v>
      </c>
      <c r="T309" s="247">
        <v>8</v>
      </c>
      <c r="U309" s="247">
        <v>6</v>
      </c>
      <c r="V309" s="247">
        <v>3</v>
      </c>
      <c r="W309" s="247">
        <v>11</v>
      </c>
      <c r="X309" s="247">
        <v>8</v>
      </c>
      <c r="Y309" s="247">
        <v>6</v>
      </c>
      <c r="Z309" s="247">
        <v>5</v>
      </c>
      <c r="AA309" s="247">
        <v>9</v>
      </c>
      <c r="AB309" s="247">
        <v>9</v>
      </c>
      <c r="AC309" s="247">
        <v>3</v>
      </c>
      <c r="AD309" s="247">
        <v>6</v>
      </c>
      <c r="AE309" s="276">
        <v>3</v>
      </c>
      <c r="AG309" s="247">
        <f>RANKS_CSV!A306</f>
        <v>2</v>
      </c>
      <c r="AI309" s="264">
        <f t="array" ref="AI309">MEDIAN(E309:J309)</f>
        <v>9.5</v>
      </c>
      <c r="AJ309" s="260">
        <f t="array" ref="AJ309">MEDIAN(L309:S309)</f>
        <v>10.5</v>
      </c>
      <c r="AK309" s="260">
        <f t="array" ref="AK309">MEDIAN(T309:U309,X309,AA309,AB309)</f>
        <v>8</v>
      </c>
      <c r="AL309" s="260">
        <f t="array" ref="AL309">MEDIAN(V309,Y309,Z309,AC309:AE309)</f>
        <v>4</v>
      </c>
      <c r="AM309" s="260" t="s">
        <v>567</v>
      </c>
      <c r="AN309" s="281" t="s">
        <v>567</v>
      </c>
      <c r="AU309" s="264">
        <v>52.28938767535702</v>
      </c>
      <c r="AV309" s="260">
        <v>12.720017512471337</v>
      </c>
      <c r="AW309" s="260">
        <v>14.013759011138891</v>
      </c>
      <c r="AX309" s="260">
        <v>56.170612171359693</v>
      </c>
      <c r="AY309" s="260">
        <v>139.1905769931337</v>
      </c>
      <c r="AZ309" s="260">
        <v>263.07365347646106</v>
      </c>
      <c r="BA309" s="260">
        <v>427.81984162134154</v>
      </c>
      <c r="BB309" s="276">
        <v>2</v>
      </c>
      <c r="BC309" s="265">
        <v>7.4600201722351578</v>
      </c>
      <c r="BD309" s="261">
        <v>1.0824940831025085</v>
      </c>
      <c r="BE309" s="261">
        <v>12.992630441757209</v>
      </c>
      <c r="BF309" s="261">
        <v>51.922972515691768</v>
      </c>
      <c r="BG309" s="261">
        <v>121.87087124364194</v>
      </c>
      <c r="BH309" s="261">
        <v>208.30159040423555</v>
      </c>
      <c r="BI309" s="261">
        <v>149.97406018942232</v>
      </c>
      <c r="BJ309" s="270">
        <v>2</v>
      </c>
      <c r="BK309" s="265">
        <v>26.02443716796515</v>
      </c>
      <c r="BL309" s="261">
        <v>4.3975965928479091E-2</v>
      </c>
      <c r="BM309" s="261">
        <v>20.958259943311688</v>
      </c>
      <c r="BN309" s="261">
        <v>54.91833150202887</v>
      </c>
      <c r="BO309" s="261">
        <v>104.88601251289131</v>
      </c>
      <c r="BP309" s="261">
        <v>231.25869022923709</v>
      </c>
      <c r="BQ309" s="261">
        <v>153.5270434769389</v>
      </c>
      <c r="BR309" s="270">
        <v>2</v>
      </c>
      <c r="BS309" s="264">
        <v>28.592755481943996</v>
      </c>
      <c r="BT309" s="260">
        <v>8.5149760212381076E-2</v>
      </c>
      <c r="BU309" s="260">
        <v>29.790528541856549</v>
      </c>
      <c r="BV309" s="260">
        <v>53.048097799726818</v>
      </c>
      <c r="BW309" s="260">
        <v>101.64911940198718</v>
      </c>
      <c r="BX309" s="260">
        <v>236.40558169544079</v>
      </c>
      <c r="BY309" s="260">
        <v>145.12753377840312</v>
      </c>
      <c r="BZ309" s="276">
        <v>2</v>
      </c>
      <c r="DH309" s="179">
        <v>-6.3530643635170607</v>
      </c>
      <c r="DI309" s="179">
        <v>-3.1005047952755902</v>
      </c>
      <c r="EH309" s="153" t="str">
        <f t="shared" si="53"/>
        <v/>
      </c>
      <c r="EI309" s="153" t="str">
        <f t="shared" si="54"/>
        <v/>
      </c>
    </row>
    <row r="310" spans="1:139" ht="18" customHeight="1" thickTop="1" thickBot="1">
      <c r="A310" s="235" t="s">
        <v>401</v>
      </c>
      <c r="B310" s="236" t="s">
        <v>35</v>
      </c>
      <c r="C310" s="237">
        <v>46609</v>
      </c>
      <c r="D310" s="238">
        <v>20</v>
      </c>
      <c r="E310" s="253">
        <v>6</v>
      </c>
      <c r="F310" s="247">
        <v>7</v>
      </c>
      <c r="G310" s="247">
        <v>10</v>
      </c>
      <c r="H310" s="247">
        <v>8</v>
      </c>
      <c r="I310" s="247">
        <v>9</v>
      </c>
      <c r="J310" s="247">
        <v>7</v>
      </c>
      <c r="K310" s="247">
        <v>11</v>
      </c>
      <c r="L310" s="247">
        <v>13</v>
      </c>
      <c r="M310" s="247">
        <v>20</v>
      </c>
      <c r="N310" s="247">
        <v>12</v>
      </c>
      <c r="O310" s="247">
        <v>10</v>
      </c>
      <c r="P310" s="247">
        <v>10</v>
      </c>
      <c r="Q310" s="247">
        <v>5</v>
      </c>
      <c r="R310" s="247">
        <v>16</v>
      </c>
      <c r="S310" s="247">
        <v>20</v>
      </c>
      <c r="T310" s="247">
        <v>2</v>
      </c>
      <c r="U310" s="247">
        <v>8</v>
      </c>
      <c r="V310" s="247">
        <v>4</v>
      </c>
      <c r="W310" s="247">
        <v>8</v>
      </c>
      <c r="X310" s="247">
        <v>5</v>
      </c>
      <c r="Y310" s="247">
        <v>8</v>
      </c>
      <c r="Z310" s="247">
        <v>5</v>
      </c>
      <c r="AA310" s="247">
        <v>2</v>
      </c>
      <c r="AB310" s="247">
        <v>3</v>
      </c>
      <c r="AC310" s="247">
        <v>6</v>
      </c>
      <c r="AD310" s="247">
        <v>4</v>
      </c>
      <c r="AE310" s="276">
        <v>3</v>
      </c>
      <c r="AG310" s="247">
        <f>RANKS_CSV!A307</f>
        <v>1</v>
      </c>
      <c r="AI310" s="264">
        <f t="array" ref="AI310">MEDIAN(E310:J310)</f>
        <v>7.5</v>
      </c>
      <c r="AJ310" s="260">
        <f t="array" ref="AJ310">MEDIAN(L310:S310)</f>
        <v>12.5</v>
      </c>
      <c r="AK310" s="260">
        <f t="array" ref="AK310">MEDIAN(T310:U310,X310,AA310,AB310)</f>
        <v>3</v>
      </c>
      <c r="AL310" s="260">
        <f t="array" ref="AL310">MEDIAN(V310,Y310,Z310,AC310:AE310)</f>
        <v>4.5</v>
      </c>
      <c r="AM310" s="260" t="s">
        <v>567</v>
      </c>
      <c r="AN310" s="281" t="s">
        <v>567</v>
      </c>
      <c r="AU310" s="264">
        <v>156.76424788019494</v>
      </c>
      <c r="AV310" s="260">
        <v>84.968235962948143</v>
      </c>
      <c r="AW310" s="260">
        <v>54.035335707254589</v>
      </c>
      <c r="AX310" s="260">
        <v>63.965547113114283</v>
      </c>
      <c r="AY310" s="260">
        <v>114.75887018052721</v>
      </c>
      <c r="AZ310" s="260">
        <v>206.41530490949339</v>
      </c>
      <c r="BA310" s="260">
        <v>338.93485130001272</v>
      </c>
      <c r="BB310" s="276">
        <v>3</v>
      </c>
      <c r="BC310" s="265">
        <v>10.003794742564349</v>
      </c>
      <c r="BD310" s="261">
        <v>26.344976576017093</v>
      </c>
      <c r="BE310" s="261">
        <v>35.10970127399446</v>
      </c>
      <c r="BF310" s="261">
        <v>52.266380394531112</v>
      </c>
      <c r="BG310" s="261">
        <v>103.1883009705524</v>
      </c>
      <c r="BH310" s="261">
        <v>176.6509459273762</v>
      </c>
      <c r="BI310" s="261">
        <v>130.31314256745884</v>
      </c>
      <c r="BJ310" s="270">
        <v>1</v>
      </c>
      <c r="BK310" s="265">
        <v>1.7192165557739358</v>
      </c>
      <c r="BL310" s="261">
        <v>33.162439707843454</v>
      </c>
      <c r="BM310" s="261">
        <v>55.482211856282696</v>
      </c>
      <c r="BN310" s="261">
        <v>58.890644385364844</v>
      </c>
      <c r="BO310" s="261">
        <v>85.295489461302154</v>
      </c>
      <c r="BP310" s="261">
        <v>208.41482528315501</v>
      </c>
      <c r="BQ310" s="261">
        <v>151.98984842434098</v>
      </c>
      <c r="BR310" s="270">
        <v>1</v>
      </c>
      <c r="BS310" s="264">
        <v>2.3876555277896894</v>
      </c>
      <c r="BT310" s="260">
        <v>28.825817122889728</v>
      </c>
      <c r="BU310" s="260">
        <v>71.200501426066012</v>
      </c>
      <c r="BV310" s="260">
        <v>53.640559908013302</v>
      </c>
      <c r="BW310" s="260">
        <v>76.809850419265061</v>
      </c>
      <c r="BX310" s="260">
        <v>210.95434944360113</v>
      </c>
      <c r="BY310" s="260">
        <v>155.56737042943533</v>
      </c>
      <c r="BZ310" s="276">
        <v>1</v>
      </c>
      <c r="DH310" s="179">
        <v>-6.0138247454068239</v>
      </c>
      <c r="DI310" s="179">
        <v>2.5430142847769024</v>
      </c>
      <c r="EH310" s="153" t="str">
        <f t="shared" si="53"/>
        <v/>
      </c>
      <c r="EI310" s="153" t="str">
        <f t="shared" si="54"/>
        <v/>
      </c>
    </row>
    <row r="311" spans="1:139" ht="18" customHeight="1" thickTop="1" thickBot="1">
      <c r="A311" s="235" t="s">
        <v>402</v>
      </c>
      <c r="B311" s="236" t="s">
        <v>29</v>
      </c>
      <c r="C311" s="237">
        <v>46487</v>
      </c>
      <c r="D311" s="238">
        <v>20</v>
      </c>
      <c r="E311" s="253">
        <v>9</v>
      </c>
      <c r="F311" s="247">
        <v>11</v>
      </c>
      <c r="G311" s="247">
        <v>12</v>
      </c>
      <c r="H311" s="247">
        <v>12</v>
      </c>
      <c r="I311" s="247">
        <v>10</v>
      </c>
      <c r="J311" s="247">
        <v>11</v>
      </c>
      <c r="K311" s="247">
        <v>1</v>
      </c>
      <c r="L311" s="247">
        <v>4</v>
      </c>
      <c r="M311" s="247">
        <v>16</v>
      </c>
      <c r="N311" s="247">
        <v>8</v>
      </c>
      <c r="O311" s="247">
        <v>20</v>
      </c>
      <c r="P311" s="247">
        <v>7</v>
      </c>
      <c r="Q311" s="247">
        <v>6</v>
      </c>
      <c r="R311" s="247">
        <v>5</v>
      </c>
      <c r="S311" s="247">
        <v>10</v>
      </c>
      <c r="T311" s="247">
        <v>5</v>
      </c>
      <c r="U311" s="247">
        <v>7</v>
      </c>
      <c r="V311" s="247">
        <v>2</v>
      </c>
      <c r="W311" s="247">
        <v>4</v>
      </c>
      <c r="X311" s="247">
        <v>2</v>
      </c>
      <c r="Y311" s="247">
        <v>7</v>
      </c>
      <c r="Z311" s="247">
        <v>6</v>
      </c>
      <c r="AA311" s="247">
        <v>6</v>
      </c>
      <c r="AB311" s="247">
        <v>10</v>
      </c>
      <c r="AC311" s="247">
        <v>6</v>
      </c>
      <c r="AD311" s="247">
        <v>7</v>
      </c>
      <c r="AE311" s="276">
        <v>6</v>
      </c>
      <c r="AG311" s="247">
        <f>RANKS_CSV!A308</f>
        <v>2</v>
      </c>
      <c r="AI311" s="264">
        <f t="array" ref="AI311">MEDIAN(E311:J311)</f>
        <v>11</v>
      </c>
      <c r="AJ311" s="260">
        <f t="array" ref="AJ311">MEDIAN(L311:S311)</f>
        <v>7.5</v>
      </c>
      <c r="AK311" s="260">
        <f t="array" ref="AK311">MEDIAN(T311:U311,X311,AA311,AB311)</f>
        <v>6</v>
      </c>
      <c r="AL311" s="260">
        <f t="array" ref="AL311">MEDIAN(V311,Y311,Z311,AC311:AE311)</f>
        <v>6</v>
      </c>
      <c r="AM311" s="260" t="s">
        <v>567</v>
      </c>
      <c r="AN311" s="281" t="s">
        <v>567</v>
      </c>
      <c r="AU311" s="264">
        <v>61.172949598928433</v>
      </c>
      <c r="AV311" s="260">
        <v>14.555736663177449</v>
      </c>
      <c r="AW311" s="260">
        <v>8.8016353889797152</v>
      </c>
      <c r="AX311" s="260">
        <v>43.910645776335222</v>
      </c>
      <c r="AY311" s="260">
        <v>119.88276782524396</v>
      </c>
      <c r="AZ311" s="260">
        <v>236.71800153570598</v>
      </c>
      <c r="BA311" s="260">
        <v>394.41634690772116</v>
      </c>
      <c r="BB311" s="276">
        <v>3</v>
      </c>
      <c r="BC311" s="265">
        <v>5.8127250079616539</v>
      </c>
      <c r="BD311" s="261">
        <v>0.16148050519739776</v>
      </c>
      <c r="BE311" s="261">
        <v>7.4767347717993848</v>
      </c>
      <c r="BF311" s="261">
        <v>40.332602676661388</v>
      </c>
      <c r="BG311" s="261">
        <v>103.77946469480533</v>
      </c>
      <c r="BH311" s="261">
        <v>184.33519819805375</v>
      </c>
      <c r="BI311" s="261">
        <v>129.6865896991178</v>
      </c>
      <c r="BJ311" s="270">
        <v>2</v>
      </c>
      <c r="BK311" s="265">
        <v>22.974193461426779</v>
      </c>
      <c r="BL311" s="261">
        <v>0.52999821133361191</v>
      </c>
      <c r="BM311" s="261">
        <v>14.036206534392067</v>
      </c>
      <c r="BN311" s="261">
        <v>42.866286302841921</v>
      </c>
      <c r="BO311" s="261">
        <v>88.325754331523655</v>
      </c>
      <c r="BP311" s="261">
        <v>205.68234996640035</v>
      </c>
      <c r="BQ311" s="261">
        <v>132.71789316178038</v>
      </c>
      <c r="BR311" s="270">
        <v>2</v>
      </c>
      <c r="BS311" s="264">
        <v>24.907319022222246</v>
      </c>
      <c r="BT311" s="260">
        <v>0.62967641833851018</v>
      </c>
      <c r="BU311" s="260">
        <v>21.706066532715813</v>
      </c>
      <c r="BV311" s="260">
        <v>41.307682648262833</v>
      </c>
      <c r="BW311" s="260">
        <v>85.640272030799267</v>
      </c>
      <c r="BX311" s="260">
        <v>210.57331351586626</v>
      </c>
      <c r="BY311" s="260">
        <v>124.95339997430388</v>
      </c>
      <c r="BZ311" s="276">
        <v>2</v>
      </c>
      <c r="DH311" s="179">
        <v>-5.4938812769028873</v>
      </c>
      <c r="DI311" s="179">
        <v>-2.9607863254593174</v>
      </c>
      <c r="EH311" s="153" t="str">
        <f t="shared" si="53"/>
        <v/>
      </c>
      <c r="EI311" s="153" t="str">
        <f t="shared" si="54"/>
        <v/>
      </c>
    </row>
    <row r="312" spans="1:139" ht="18" customHeight="1" thickTop="1" thickBot="1">
      <c r="A312" s="235" t="s">
        <v>403</v>
      </c>
      <c r="B312" s="236" t="s">
        <v>33</v>
      </c>
      <c r="C312" s="237">
        <v>46478</v>
      </c>
      <c r="D312" s="238">
        <v>20</v>
      </c>
      <c r="E312" s="253">
        <v>10</v>
      </c>
      <c r="F312" s="247">
        <v>8</v>
      </c>
      <c r="G312" s="247">
        <v>12</v>
      </c>
      <c r="H312" s="247">
        <v>9</v>
      </c>
      <c r="I312" s="247">
        <v>14</v>
      </c>
      <c r="J312" s="247">
        <v>12</v>
      </c>
      <c r="K312" s="247">
        <v>13</v>
      </c>
      <c r="L312" s="247">
        <v>5</v>
      </c>
      <c r="M312" s="247">
        <v>16</v>
      </c>
      <c r="N312" s="247">
        <v>5</v>
      </c>
      <c r="O312" s="247">
        <v>17</v>
      </c>
      <c r="P312" s="247">
        <v>9</v>
      </c>
      <c r="Q312" s="247">
        <v>11</v>
      </c>
      <c r="R312" s="247">
        <v>15</v>
      </c>
      <c r="S312" s="247">
        <v>13</v>
      </c>
      <c r="T312" s="247">
        <v>7</v>
      </c>
      <c r="U312" s="247">
        <v>4</v>
      </c>
      <c r="V312" s="247">
        <v>4</v>
      </c>
      <c r="W312" s="247">
        <v>4</v>
      </c>
      <c r="X312" s="247">
        <v>9</v>
      </c>
      <c r="Y312" s="247">
        <v>3</v>
      </c>
      <c r="Z312" s="247">
        <v>6</v>
      </c>
      <c r="AA312" s="247">
        <v>8</v>
      </c>
      <c r="AB312" s="247">
        <v>7</v>
      </c>
      <c r="AC312" s="247">
        <v>3</v>
      </c>
      <c r="AD312" s="247">
        <v>4</v>
      </c>
      <c r="AE312" s="276">
        <v>5</v>
      </c>
      <c r="AG312" s="247">
        <f>RANKS_CSV!A309</f>
        <v>2</v>
      </c>
      <c r="AI312" s="264">
        <f t="array" ref="AI312">MEDIAN(E312:J312)</f>
        <v>11</v>
      </c>
      <c r="AJ312" s="260">
        <f t="array" ref="AJ312">MEDIAN(L312:S312)</f>
        <v>12</v>
      </c>
      <c r="AK312" s="260">
        <f t="array" ref="AK312">MEDIAN(T312:U312,X312,AA312,AB312)</f>
        <v>7</v>
      </c>
      <c r="AL312" s="260">
        <f t="array" ref="AL312">MEDIAN(V312,Y312,Z312,AC312:AE312)</f>
        <v>4</v>
      </c>
      <c r="AM312" s="260" t="s">
        <v>567</v>
      </c>
      <c r="AN312" s="281" t="s">
        <v>567</v>
      </c>
      <c r="AU312" s="264">
        <v>49.391927252729168</v>
      </c>
      <c r="AV312" s="260">
        <v>14.736843073865478</v>
      </c>
      <c r="AW312" s="260">
        <v>20.944870556555031</v>
      </c>
      <c r="AX312" s="260">
        <v>68.016009700797838</v>
      </c>
      <c r="AY312" s="260">
        <v>155.95026050659385</v>
      </c>
      <c r="AZ312" s="260">
        <v>284.74762297394318</v>
      </c>
      <c r="BA312" s="260">
        <v>454.40809710284566</v>
      </c>
      <c r="BB312" s="276">
        <v>2</v>
      </c>
      <c r="BC312" s="265">
        <v>8.7500984994430553</v>
      </c>
      <c r="BD312" s="261">
        <v>3.0042926612701595</v>
      </c>
      <c r="BE312" s="261">
        <v>19.166528967905112</v>
      </c>
      <c r="BF312" s="261">
        <v>62.684622682513776</v>
      </c>
      <c r="BG312" s="261">
        <v>137.7933634659548</v>
      </c>
      <c r="BH312" s="261">
        <v>229.13587218857703</v>
      </c>
      <c r="BI312" s="261">
        <v>167.95958953399773</v>
      </c>
      <c r="BJ312" s="270">
        <v>2</v>
      </c>
      <c r="BK312" s="265">
        <v>27.093821123060277</v>
      </c>
      <c r="BL312" s="261">
        <v>1.0681311485028229</v>
      </c>
      <c r="BM312" s="261">
        <v>29.217852014000549</v>
      </c>
      <c r="BN312" s="261">
        <v>66.338680248826535</v>
      </c>
      <c r="BO312" s="261">
        <v>119.27680990612608</v>
      </c>
      <c r="BP312" s="261">
        <v>254.16420672900429</v>
      </c>
      <c r="BQ312" s="261">
        <v>173.07967477040486</v>
      </c>
      <c r="BR312" s="270">
        <v>2</v>
      </c>
      <c r="BS312" s="264">
        <v>30.163985699204389</v>
      </c>
      <c r="BT312" s="260">
        <v>0.79595348054249671</v>
      </c>
      <c r="BU312" s="260">
        <v>39.576529215749815</v>
      </c>
      <c r="BV312" s="260">
        <v>63.969239272286963</v>
      </c>
      <c r="BW312" s="260">
        <v>115.19953075770074</v>
      </c>
      <c r="BX312" s="260">
        <v>259.40522899294803</v>
      </c>
      <c r="BY312" s="260">
        <v>164.76975323998545</v>
      </c>
      <c r="BZ312" s="276">
        <v>2</v>
      </c>
      <c r="DH312" s="179">
        <v>-7.1627562178477691</v>
      </c>
      <c r="DI312" s="179">
        <v>-2.9042855354330706</v>
      </c>
      <c r="EH312" s="153" t="str">
        <f t="shared" si="53"/>
        <v/>
      </c>
      <c r="EI312" s="153" t="str">
        <f t="shared" si="54"/>
        <v/>
      </c>
    </row>
    <row r="313" spans="1:139" ht="18" customHeight="1" thickTop="1" thickBot="1">
      <c r="A313" s="235" t="s">
        <v>404</v>
      </c>
      <c r="B313" s="236" t="s">
        <v>35</v>
      </c>
      <c r="C313" s="237">
        <v>46443</v>
      </c>
      <c r="D313" s="238">
        <v>20</v>
      </c>
      <c r="E313" s="253">
        <v>11</v>
      </c>
      <c r="F313" s="247">
        <v>7</v>
      </c>
      <c r="G313" s="247">
        <v>8</v>
      </c>
      <c r="H313" s="247">
        <v>13</v>
      </c>
      <c r="I313" s="247">
        <v>15</v>
      </c>
      <c r="J313" s="247">
        <v>8</v>
      </c>
      <c r="K313" s="247">
        <v>1</v>
      </c>
      <c r="L313" s="247">
        <v>6</v>
      </c>
      <c r="M313" s="247">
        <v>10</v>
      </c>
      <c r="N313" s="247">
        <v>11</v>
      </c>
      <c r="O313" s="247">
        <v>13</v>
      </c>
      <c r="P313" s="247">
        <v>8</v>
      </c>
      <c r="Q313" s="247">
        <v>10</v>
      </c>
      <c r="R313" s="247">
        <v>9</v>
      </c>
      <c r="S313" s="247">
        <v>15</v>
      </c>
      <c r="T313" s="247">
        <v>6</v>
      </c>
      <c r="U313" s="247">
        <v>6</v>
      </c>
      <c r="V313" s="247">
        <v>7</v>
      </c>
      <c r="W313" s="247">
        <v>11</v>
      </c>
      <c r="X313" s="247">
        <v>2</v>
      </c>
      <c r="Y313" s="247">
        <v>9</v>
      </c>
      <c r="Z313" s="247">
        <v>7</v>
      </c>
      <c r="AA313" s="247">
        <v>6</v>
      </c>
      <c r="AB313" s="247">
        <v>6</v>
      </c>
      <c r="AC313" s="247">
        <v>6</v>
      </c>
      <c r="AD313" s="247">
        <v>7</v>
      </c>
      <c r="AE313" s="276">
        <v>7</v>
      </c>
      <c r="AG313" s="247">
        <f>RANKS_CSV!A310</f>
        <v>2</v>
      </c>
      <c r="AI313" s="264">
        <f t="array" ref="AI313">MEDIAN(E313:J313)</f>
        <v>9.5</v>
      </c>
      <c r="AJ313" s="260">
        <f t="array" ref="AJ313">MEDIAN(L313:S313)</f>
        <v>10</v>
      </c>
      <c r="AK313" s="260">
        <f t="array" ref="AK313">MEDIAN(T313:U313,X313,AA313,AB313)</f>
        <v>6</v>
      </c>
      <c r="AL313" s="260">
        <f t="array" ref="AL313">MEDIAN(V313,Y313,Z313,AC313:AE313)</f>
        <v>7</v>
      </c>
      <c r="AM313" s="260" t="s">
        <v>567</v>
      </c>
      <c r="AN313" s="281" t="s">
        <v>567</v>
      </c>
      <c r="AU313" s="264">
        <v>119.84838274635764</v>
      </c>
      <c r="AV313" s="260">
        <v>49.964480944293676</v>
      </c>
      <c r="AW313" s="260">
        <v>20.943690803782935</v>
      </c>
      <c r="AX313" s="260">
        <v>32.786012324825428</v>
      </c>
      <c r="AY313" s="260">
        <v>85.49144550742119</v>
      </c>
      <c r="AZ313" s="260">
        <v>179.05999035157018</v>
      </c>
      <c r="BA313" s="260">
        <v>313.49164685727237</v>
      </c>
      <c r="BB313" s="276">
        <v>3</v>
      </c>
      <c r="BC313" s="265">
        <v>1.1528751992818211</v>
      </c>
      <c r="BD313" s="261">
        <v>8.20455098650209</v>
      </c>
      <c r="BE313" s="261">
        <v>9.8419113121908985</v>
      </c>
      <c r="BF313" s="261">
        <v>25.833162414925557</v>
      </c>
      <c r="BG313" s="261">
        <v>73.503174252797351</v>
      </c>
      <c r="BH313" s="261">
        <v>142.0463239056146</v>
      </c>
      <c r="BI313" s="261">
        <v>96.975515770483241</v>
      </c>
      <c r="BJ313" s="270">
        <v>1</v>
      </c>
      <c r="BK313" s="265">
        <v>2.8270879490439587</v>
      </c>
      <c r="BL313" s="261">
        <v>13.973623993544871</v>
      </c>
      <c r="BM313" s="261">
        <v>21.766480172589421</v>
      </c>
      <c r="BN313" s="261">
        <v>29.89215208909302</v>
      </c>
      <c r="BO313" s="261">
        <v>58.902304334374577</v>
      </c>
      <c r="BP313" s="261">
        <v>166.66826553964492</v>
      </c>
      <c r="BQ313" s="261">
        <v>109.18034410956562</v>
      </c>
      <c r="BR313" s="270">
        <v>1</v>
      </c>
      <c r="BS313" s="264">
        <v>3.1969754208113188</v>
      </c>
      <c r="BT313" s="260">
        <v>11.79856315808065</v>
      </c>
      <c r="BU313" s="260">
        <v>32.080970234508698</v>
      </c>
      <c r="BV313" s="260">
        <v>26.809711997891259</v>
      </c>
      <c r="BW313" s="260">
        <v>53.909207865666943</v>
      </c>
      <c r="BX313" s="260">
        <v>169.95085839402128</v>
      </c>
      <c r="BY313" s="260">
        <v>108.33254240660611</v>
      </c>
      <c r="BZ313" s="276">
        <v>1</v>
      </c>
      <c r="DH313" s="179">
        <v>-4.5644262178477693</v>
      </c>
      <c r="DI313" s="179">
        <v>0.15923846456692961</v>
      </c>
      <c r="EH313" s="153" t="str">
        <f t="shared" si="53"/>
        <v/>
      </c>
      <c r="EI313" s="153" t="str">
        <f t="shared" si="54"/>
        <v/>
      </c>
    </row>
    <row r="314" spans="1:139" ht="18" customHeight="1" thickTop="1" thickBot="1">
      <c r="A314" s="235" t="s">
        <v>405</v>
      </c>
      <c r="B314" s="236" t="s">
        <v>35</v>
      </c>
      <c r="C314" s="237">
        <v>46431</v>
      </c>
      <c r="D314" s="238">
        <v>20</v>
      </c>
      <c r="E314" s="253">
        <v>7</v>
      </c>
      <c r="F314" s="247">
        <v>4</v>
      </c>
      <c r="G314" s="247">
        <v>3</v>
      </c>
      <c r="H314" s="247">
        <v>9</v>
      </c>
      <c r="I314" s="247">
        <v>9</v>
      </c>
      <c r="J314" s="247">
        <v>7</v>
      </c>
      <c r="K314" s="247">
        <v>18</v>
      </c>
      <c r="L314" s="247">
        <v>13</v>
      </c>
      <c r="M314" s="247">
        <v>9</v>
      </c>
      <c r="N314" s="247">
        <v>11</v>
      </c>
      <c r="O314" s="247">
        <v>6</v>
      </c>
      <c r="P314" s="247">
        <v>11</v>
      </c>
      <c r="Q314" s="247">
        <v>11</v>
      </c>
      <c r="R314" s="247">
        <v>5</v>
      </c>
      <c r="S314" s="247">
        <v>9</v>
      </c>
      <c r="T314" s="247">
        <v>4</v>
      </c>
      <c r="U314" s="247">
        <v>10</v>
      </c>
      <c r="V314" s="247">
        <v>7</v>
      </c>
      <c r="W314" s="247">
        <v>6</v>
      </c>
      <c r="X314" s="247">
        <v>5</v>
      </c>
      <c r="Y314" s="247">
        <v>8</v>
      </c>
      <c r="Z314" s="247">
        <v>9</v>
      </c>
      <c r="AA314" s="247">
        <v>2</v>
      </c>
      <c r="AB314" s="247">
        <v>2</v>
      </c>
      <c r="AC314" s="247">
        <v>9</v>
      </c>
      <c r="AD314" s="247">
        <v>3</v>
      </c>
      <c r="AE314" s="276">
        <v>6</v>
      </c>
      <c r="AG314" s="247">
        <f>RANKS_CSV!A311</f>
        <v>1</v>
      </c>
      <c r="AI314" s="264">
        <f t="array" ref="AI314">MEDIAN(E314:J314)</f>
        <v>7</v>
      </c>
      <c r="AJ314" s="260">
        <f t="array" ref="AJ314">MEDIAN(L314:S314)</f>
        <v>10</v>
      </c>
      <c r="AK314" s="260">
        <f t="array" ref="AK314">MEDIAN(T314:U314,X314,AA314,AB314)</f>
        <v>4</v>
      </c>
      <c r="AL314" s="260">
        <f t="array" ref="AL314">MEDIAN(V314,Y314,Z314,AC314:AE314)</f>
        <v>7.5</v>
      </c>
      <c r="AM314" s="260" t="s">
        <v>567</v>
      </c>
      <c r="AN314" s="281" t="s">
        <v>567</v>
      </c>
      <c r="AU314" s="264">
        <v>193.16695880891294</v>
      </c>
      <c r="AV314" s="260">
        <v>108.9427205670267</v>
      </c>
      <c r="AW314" s="260">
        <v>65.581593986693719</v>
      </c>
      <c r="AX314" s="260">
        <v>63.083579067913973</v>
      </c>
      <c r="AY314" s="260">
        <v>101.44867581068749</v>
      </c>
      <c r="AZ314" s="260">
        <v>180.67688421501418</v>
      </c>
      <c r="BA314" s="260">
        <v>300.76820428089422</v>
      </c>
      <c r="BB314" s="276">
        <v>4</v>
      </c>
      <c r="BC314" s="265">
        <v>18.099350468899811</v>
      </c>
      <c r="BD314" s="261">
        <v>39.233374529482852</v>
      </c>
      <c r="BE314" s="261">
        <v>43.130028577271382</v>
      </c>
      <c r="BF314" s="261">
        <v>50.661672048462059</v>
      </c>
      <c r="BG314" s="261">
        <v>92.056991836725686</v>
      </c>
      <c r="BH314" s="261">
        <v>157.67554467759535</v>
      </c>
      <c r="BI314" s="261">
        <v>116.9502508304045</v>
      </c>
      <c r="BJ314" s="270">
        <v>1</v>
      </c>
      <c r="BK314" s="265">
        <v>3.6410793918337832</v>
      </c>
      <c r="BL314" s="261">
        <v>48.789523075818266</v>
      </c>
      <c r="BM314" s="261">
        <v>64.433422196155334</v>
      </c>
      <c r="BN314" s="261">
        <v>57.511074110968508</v>
      </c>
      <c r="BO314" s="261">
        <v>75.432196952989642</v>
      </c>
      <c r="BP314" s="261">
        <v>189.52783261709672</v>
      </c>
      <c r="BQ314" s="261">
        <v>141.42035797808575</v>
      </c>
      <c r="BR314" s="270">
        <v>1</v>
      </c>
      <c r="BS314" s="264">
        <v>3.3712998357175143</v>
      </c>
      <c r="BT314" s="260">
        <v>43.714998412935337</v>
      </c>
      <c r="BU314" s="260">
        <v>80.311031008138258</v>
      </c>
      <c r="BV314" s="260">
        <v>51.940575477570661</v>
      </c>
      <c r="BW314" s="260">
        <v>66.51208382353677</v>
      </c>
      <c r="BX314" s="260">
        <v>191.35584911480041</v>
      </c>
      <c r="BY314" s="260">
        <v>147.76047953612613</v>
      </c>
      <c r="BZ314" s="276">
        <v>1</v>
      </c>
      <c r="DH314" s="179">
        <v>-5.1486262769028874</v>
      </c>
      <c r="DI314" s="179">
        <v>3.6955251745406827</v>
      </c>
      <c r="EH314" s="153" t="str">
        <f t="shared" si="53"/>
        <v/>
      </c>
      <c r="EI314" s="153" t="str">
        <f t="shared" si="54"/>
        <v/>
      </c>
    </row>
    <row r="315" spans="1:139" ht="18" customHeight="1" thickTop="1" thickBot="1">
      <c r="A315" s="235" t="s">
        <v>406</v>
      </c>
      <c r="B315" s="236" t="s">
        <v>29</v>
      </c>
      <c r="C315" s="237">
        <v>46393</v>
      </c>
      <c r="D315" s="238">
        <v>20</v>
      </c>
      <c r="E315" s="253">
        <v>15</v>
      </c>
      <c r="F315" s="247">
        <v>9</v>
      </c>
      <c r="G315" s="247">
        <v>7</v>
      </c>
      <c r="H315" s="247">
        <v>13</v>
      </c>
      <c r="I315" s="247">
        <v>12</v>
      </c>
      <c r="J315" s="247">
        <v>6</v>
      </c>
      <c r="K315" s="247">
        <v>2</v>
      </c>
      <c r="L315" s="247">
        <v>12</v>
      </c>
      <c r="M315" s="247">
        <v>11</v>
      </c>
      <c r="N315" s="247">
        <v>12</v>
      </c>
      <c r="O315" s="247">
        <v>13</v>
      </c>
      <c r="P315" s="247">
        <v>8</v>
      </c>
      <c r="Q315" s="247">
        <v>11</v>
      </c>
      <c r="R315" s="247">
        <v>15</v>
      </c>
      <c r="S315" s="247">
        <v>10</v>
      </c>
      <c r="T315" s="247">
        <v>3</v>
      </c>
      <c r="U315" s="247">
        <v>10</v>
      </c>
      <c r="V315" s="247">
        <v>10</v>
      </c>
      <c r="W315" s="247">
        <v>2</v>
      </c>
      <c r="X315" s="247">
        <v>3</v>
      </c>
      <c r="Y315" s="247">
        <v>8</v>
      </c>
      <c r="Z315" s="247">
        <v>7</v>
      </c>
      <c r="AA315" s="247">
        <v>1</v>
      </c>
      <c r="AB315" s="247">
        <v>5</v>
      </c>
      <c r="AC315" s="247">
        <v>10</v>
      </c>
      <c r="AD315" s="247">
        <v>7</v>
      </c>
      <c r="AE315" s="276">
        <v>7</v>
      </c>
      <c r="AG315" s="247">
        <f>RANKS_CSV!A312</f>
        <v>1</v>
      </c>
      <c r="AI315" s="264">
        <f t="array" ref="AI315">MEDIAN(E315:J315)</f>
        <v>10.5</v>
      </c>
      <c r="AJ315" s="260">
        <f t="array" ref="AJ315">MEDIAN(L315:S315)</f>
        <v>11.5</v>
      </c>
      <c r="AK315" s="260">
        <f t="array" ref="AK315">MEDIAN(T315:U315,X315,AA315,AB315)</f>
        <v>3</v>
      </c>
      <c r="AL315" s="260">
        <f t="array" ref="AL315">MEDIAN(V315,Y315,Z315,AC315:AE315)</f>
        <v>7.5</v>
      </c>
      <c r="AM315" s="260" t="s">
        <v>567</v>
      </c>
      <c r="AN315" s="281" t="s">
        <v>567</v>
      </c>
      <c r="AU315" s="264">
        <v>201.45840565781069</v>
      </c>
      <c r="AV315" s="260">
        <v>103.12277999250729</v>
      </c>
      <c r="AW315" s="260">
        <v>45.650265988757077</v>
      </c>
      <c r="AX315" s="260">
        <v>29.040863646560108</v>
      </c>
      <c r="AY315" s="260">
        <v>53.294572965916402</v>
      </c>
      <c r="AZ315" s="260">
        <v>118.41139394682594</v>
      </c>
      <c r="BA315" s="260">
        <v>224.39132658928872</v>
      </c>
      <c r="BB315" s="276">
        <v>4</v>
      </c>
      <c r="BC315" s="265">
        <v>18.780549803660179</v>
      </c>
      <c r="BD315" s="261">
        <v>36.50835868579707</v>
      </c>
      <c r="BE315" s="261">
        <v>26.728684050955341</v>
      </c>
      <c r="BF315" s="261">
        <v>20.593905006308034</v>
      </c>
      <c r="BG315" s="261">
        <v>46.291531089823124</v>
      </c>
      <c r="BH315" s="261">
        <v>96.665268839644753</v>
      </c>
      <c r="BI315" s="261">
        <v>64.51683035374289</v>
      </c>
      <c r="BJ315" s="270">
        <v>1</v>
      </c>
      <c r="BK315" s="265">
        <v>6.633285668916896</v>
      </c>
      <c r="BL315" s="261">
        <v>48.525351549736214</v>
      </c>
      <c r="BM315" s="261">
        <v>40.49683323937689</v>
      </c>
      <c r="BN315" s="261">
        <v>25.08069953433645</v>
      </c>
      <c r="BO315" s="261">
        <v>34.714215805934977</v>
      </c>
      <c r="BP315" s="261">
        <v>121.24285010797026</v>
      </c>
      <c r="BQ315" s="261">
        <v>82.80354482517312</v>
      </c>
      <c r="BR315" s="270">
        <v>1</v>
      </c>
      <c r="BS315" s="264">
        <v>4.8399944107680071</v>
      </c>
      <c r="BT315" s="260">
        <v>44.731918437465595</v>
      </c>
      <c r="BU315" s="260">
        <v>50.989842068404755</v>
      </c>
      <c r="BV315" s="260">
        <v>21.338069028691205</v>
      </c>
      <c r="BW315" s="260">
        <v>28.845068371104464</v>
      </c>
      <c r="BX315" s="260">
        <v>122.91853334877892</v>
      </c>
      <c r="BY315" s="260">
        <v>88.141641513452512</v>
      </c>
      <c r="BZ315" s="276">
        <v>1</v>
      </c>
      <c r="DH315" s="179">
        <v>-2.5289625131233602</v>
      </c>
      <c r="DI315" s="179">
        <v>2.7212835144356964</v>
      </c>
      <c r="EH315" s="153" t="str">
        <f t="shared" si="53"/>
        <v/>
      </c>
      <c r="EI315" s="153" t="str">
        <f t="shared" si="54"/>
        <v/>
      </c>
    </row>
    <row r="316" spans="1:139" ht="18" customHeight="1" thickTop="1" thickBot="1">
      <c r="A316" s="235" t="s">
        <v>407</v>
      </c>
      <c r="B316" s="236" t="s">
        <v>33</v>
      </c>
      <c r="C316" s="237">
        <v>46389</v>
      </c>
      <c r="D316" s="238">
        <v>20</v>
      </c>
      <c r="E316" s="253">
        <v>10</v>
      </c>
      <c r="F316" s="247">
        <v>6</v>
      </c>
      <c r="G316" s="247">
        <v>8</v>
      </c>
      <c r="H316" s="247">
        <v>11</v>
      </c>
      <c r="I316" s="247">
        <v>10</v>
      </c>
      <c r="J316" s="247">
        <v>13</v>
      </c>
      <c r="K316" s="247">
        <v>13</v>
      </c>
      <c r="L316" s="247">
        <v>12</v>
      </c>
      <c r="M316" s="247">
        <v>14</v>
      </c>
      <c r="N316" s="247">
        <v>7</v>
      </c>
      <c r="O316" s="247">
        <v>6</v>
      </c>
      <c r="P316" s="247">
        <v>1</v>
      </c>
      <c r="Q316" s="247">
        <v>10</v>
      </c>
      <c r="R316" s="247">
        <v>10</v>
      </c>
      <c r="S316" s="247">
        <v>4</v>
      </c>
      <c r="T316" s="247">
        <v>3</v>
      </c>
      <c r="U316" s="247">
        <v>10</v>
      </c>
      <c r="V316" s="247">
        <v>4</v>
      </c>
      <c r="W316" s="247">
        <v>3</v>
      </c>
      <c r="X316" s="247">
        <v>8</v>
      </c>
      <c r="Y316" s="247">
        <v>7</v>
      </c>
      <c r="Z316" s="247">
        <v>4</v>
      </c>
      <c r="AA316" s="247">
        <v>3</v>
      </c>
      <c r="AB316" s="247">
        <v>5</v>
      </c>
      <c r="AC316" s="247">
        <v>5</v>
      </c>
      <c r="AD316" s="247">
        <v>2</v>
      </c>
      <c r="AE316" s="276">
        <v>8</v>
      </c>
      <c r="AG316" s="247">
        <f>RANKS_CSV!A313</f>
        <v>2</v>
      </c>
      <c r="AI316" s="264">
        <f t="array" ref="AI316">MEDIAN(E316:J316)</f>
        <v>10</v>
      </c>
      <c r="AJ316" s="260">
        <f t="array" ref="AJ316">MEDIAN(L316:S316)</f>
        <v>8.5</v>
      </c>
      <c r="AK316" s="260">
        <f t="array" ref="AK316">MEDIAN(T316:U316,X316,AA316,AB316)</f>
        <v>5</v>
      </c>
      <c r="AL316" s="260">
        <f t="array" ref="AL316">MEDIAN(V316,Y316,Z316,AC316:AE316)</f>
        <v>4.5</v>
      </c>
      <c r="AM316" s="260" t="s">
        <v>567</v>
      </c>
      <c r="AN316" s="281" t="s">
        <v>567</v>
      </c>
      <c r="AU316" s="264">
        <v>103.04237050982222</v>
      </c>
      <c r="AV316" s="260">
        <v>49.016521982048033</v>
      </c>
      <c r="AW316" s="260">
        <v>35.85378511582708</v>
      </c>
      <c r="AX316" s="260">
        <v>63.554159911159367</v>
      </c>
      <c r="AY316" s="260">
        <v>132.11764636804492</v>
      </c>
      <c r="AZ316" s="260">
        <v>241.54424448648365</v>
      </c>
      <c r="BA316" s="260">
        <v>391.83395426647576</v>
      </c>
      <c r="BB316" s="276">
        <v>3</v>
      </c>
      <c r="BC316" s="265">
        <v>2.9282975694997728</v>
      </c>
      <c r="BD316" s="261">
        <v>10.190270216682505</v>
      </c>
      <c r="BE316" s="261">
        <v>23.865102657386661</v>
      </c>
      <c r="BF316" s="261">
        <v>54.095002144765452</v>
      </c>
      <c r="BG316" s="261">
        <v>117.41018687069335</v>
      </c>
      <c r="BH316" s="261">
        <v>200.4936851017778</v>
      </c>
      <c r="BI316" s="261">
        <v>146.68559806695706</v>
      </c>
      <c r="BJ316" s="270">
        <v>1</v>
      </c>
      <c r="BK316" s="265">
        <v>5.81622495031238</v>
      </c>
      <c r="BL316" s="261">
        <v>12.928667238359779</v>
      </c>
      <c r="BM316" s="261">
        <v>40.744723608043145</v>
      </c>
      <c r="BN316" s="261">
        <v>59.738581437928019</v>
      </c>
      <c r="BO316" s="261">
        <v>98.612081967026526</v>
      </c>
      <c r="BP316" s="261">
        <v>230.27550219001378</v>
      </c>
      <c r="BQ316" s="261">
        <v>162.01438677433026</v>
      </c>
      <c r="BR316" s="270">
        <v>1</v>
      </c>
      <c r="BS316" s="264">
        <v>7.7108546553471449</v>
      </c>
      <c r="BT316" s="260">
        <v>10.180259678102066</v>
      </c>
      <c r="BU316" s="260">
        <v>54.834874680095446</v>
      </c>
      <c r="BV316" s="260">
        <v>55.498082380094772</v>
      </c>
      <c r="BW316" s="260">
        <v>91.639444120438114</v>
      </c>
      <c r="BX316" s="260">
        <v>233.9972959975552</v>
      </c>
      <c r="BY316" s="260">
        <v>160.60052162988111</v>
      </c>
      <c r="BZ316" s="276">
        <v>1</v>
      </c>
      <c r="DH316" s="179">
        <v>-6.8389448950131237</v>
      </c>
      <c r="DI316" s="179">
        <v>0.3207405944881887</v>
      </c>
      <c r="EH316" s="153" t="str">
        <f t="shared" si="53"/>
        <v/>
      </c>
      <c r="EI316" s="153" t="str">
        <f t="shared" si="54"/>
        <v/>
      </c>
    </row>
    <row r="317" spans="1:139" ht="18" customHeight="1" thickTop="1" thickBot="1">
      <c r="A317" s="235" t="s">
        <v>408</v>
      </c>
      <c r="B317" s="236" t="s">
        <v>33</v>
      </c>
      <c r="C317" s="237">
        <v>45951</v>
      </c>
      <c r="D317" s="238">
        <v>21</v>
      </c>
      <c r="E317" s="253">
        <v>10</v>
      </c>
      <c r="F317" s="247">
        <v>7</v>
      </c>
      <c r="G317" s="247">
        <v>7</v>
      </c>
      <c r="H317" s="247">
        <v>12</v>
      </c>
      <c r="I317" s="247">
        <v>13</v>
      </c>
      <c r="J317" s="247">
        <v>7</v>
      </c>
      <c r="K317" s="247">
        <v>1</v>
      </c>
      <c r="L317" s="247">
        <v>7</v>
      </c>
      <c r="M317" s="247">
        <v>6</v>
      </c>
      <c r="N317" s="247">
        <v>3</v>
      </c>
      <c r="O317" s="247">
        <v>12</v>
      </c>
      <c r="P317" s="247">
        <v>6</v>
      </c>
      <c r="Q317" s="247">
        <v>4</v>
      </c>
      <c r="R317" s="247">
        <v>12</v>
      </c>
      <c r="S317" s="247">
        <v>10</v>
      </c>
      <c r="T317" s="247">
        <v>6</v>
      </c>
      <c r="U317" s="247">
        <v>7</v>
      </c>
      <c r="V317" s="247">
        <v>4</v>
      </c>
      <c r="W317" s="247">
        <v>2</v>
      </c>
      <c r="X317" s="247">
        <v>1</v>
      </c>
      <c r="Y317" s="247">
        <v>9</v>
      </c>
      <c r="Z317" s="247">
        <v>8</v>
      </c>
      <c r="AA317" s="247">
        <v>4</v>
      </c>
      <c r="AB317" s="247">
        <v>6</v>
      </c>
      <c r="AC317" s="247">
        <v>8</v>
      </c>
      <c r="AD317" s="247">
        <v>7</v>
      </c>
      <c r="AE317" s="276">
        <v>8</v>
      </c>
      <c r="AG317" s="247">
        <f>RANKS_CSV!A314</f>
        <v>2</v>
      </c>
      <c r="AI317" s="264">
        <f t="array" ref="AI317">MEDIAN(E317:J317)</f>
        <v>8.5</v>
      </c>
      <c r="AJ317" s="260">
        <f t="array" ref="AJ317">MEDIAN(L317:S317)</f>
        <v>6.5</v>
      </c>
      <c r="AK317" s="260">
        <f t="array" ref="AK317">MEDIAN(T317:U317,X317,AA317,AB317)</f>
        <v>6</v>
      </c>
      <c r="AL317" s="260">
        <f t="array" ref="AL317">MEDIAN(V317,Y317,Z317,AC317:AE317)</f>
        <v>8</v>
      </c>
      <c r="AM317" s="260" t="s">
        <v>567</v>
      </c>
      <c r="AN317" s="281" t="s">
        <v>567</v>
      </c>
      <c r="AU317" s="264">
        <v>128.75556061247173</v>
      </c>
      <c r="AV317" s="260">
        <v>59.482538587473883</v>
      </c>
      <c r="AW317" s="260">
        <v>31.072628224029256</v>
      </c>
      <c r="AX317" s="260">
        <v>43.525829522137869</v>
      </c>
      <c r="AY317" s="260">
        <v>96.842142481799712</v>
      </c>
      <c r="AZ317" s="260">
        <v>191.02156710301486</v>
      </c>
      <c r="BA317" s="260">
        <v>326.06410338578314</v>
      </c>
      <c r="BB317" s="276">
        <v>3</v>
      </c>
      <c r="BC317" s="265">
        <v>2.2958616051186542</v>
      </c>
      <c r="BD317" s="261">
        <v>12.414360971051762</v>
      </c>
      <c r="BE317" s="261">
        <v>17.332447753402267</v>
      </c>
      <c r="BF317" s="261">
        <v>34.818649568097108</v>
      </c>
      <c r="BG317" s="261">
        <v>84.778621374432149</v>
      </c>
      <c r="BH317" s="261">
        <v>156.07301269094734</v>
      </c>
      <c r="BI317" s="261">
        <v>109.90364437721713</v>
      </c>
      <c r="BJ317" s="270">
        <v>1</v>
      </c>
      <c r="BK317" s="265">
        <v>0.79471497628724952</v>
      </c>
      <c r="BL317" s="261">
        <v>18.290951223188323</v>
      </c>
      <c r="BM317" s="261">
        <v>32.418134497283546</v>
      </c>
      <c r="BN317" s="261">
        <v>39.843779649007907</v>
      </c>
      <c r="BO317" s="261">
        <v>68.768907164566926</v>
      </c>
      <c r="BP317" s="261">
        <v>183.44321940652139</v>
      </c>
      <c r="BQ317" s="261">
        <v>125.46278388571771</v>
      </c>
      <c r="BR317" s="270">
        <v>1</v>
      </c>
      <c r="BS317" s="264">
        <v>1.3817438229110011</v>
      </c>
      <c r="BT317" s="260">
        <v>15.361310855052878</v>
      </c>
      <c r="BU317" s="260">
        <v>44.802008413146417</v>
      </c>
      <c r="BV317" s="260">
        <v>35.959087586258647</v>
      </c>
      <c r="BW317" s="260">
        <v>62.474331258395004</v>
      </c>
      <c r="BX317" s="260">
        <v>186.51611910828672</v>
      </c>
      <c r="BY317" s="260">
        <v>126.02390789977089</v>
      </c>
      <c r="BZ317" s="276">
        <v>1</v>
      </c>
      <c r="DH317" s="179">
        <v>-5.21804051312336</v>
      </c>
      <c r="DI317" s="179">
        <v>0.9546150144356963</v>
      </c>
      <c r="EH317" s="153" t="str">
        <f t="shared" si="53"/>
        <v/>
      </c>
      <c r="EI317" s="153" t="str">
        <f t="shared" si="54"/>
        <v/>
      </c>
    </row>
    <row r="318" spans="1:139" ht="18" customHeight="1" thickTop="1" thickBot="1">
      <c r="A318" s="235" t="s">
        <v>409</v>
      </c>
      <c r="B318" s="236" t="s">
        <v>33</v>
      </c>
      <c r="C318" s="237">
        <v>45939</v>
      </c>
      <c r="D318" s="238">
        <v>22</v>
      </c>
      <c r="E318" s="253">
        <v>13</v>
      </c>
      <c r="F318" s="247">
        <v>7</v>
      </c>
      <c r="G318" s="247">
        <v>9</v>
      </c>
      <c r="H318" s="247">
        <v>15</v>
      </c>
      <c r="I318" s="247">
        <v>9</v>
      </c>
      <c r="J318" s="247">
        <v>10</v>
      </c>
      <c r="K318" s="247">
        <v>6</v>
      </c>
      <c r="L318" s="247">
        <v>6</v>
      </c>
      <c r="M318" s="247">
        <v>10</v>
      </c>
      <c r="N318" s="247">
        <v>6</v>
      </c>
      <c r="O318" s="247">
        <v>16</v>
      </c>
      <c r="P318" s="247">
        <v>5</v>
      </c>
      <c r="Q318" s="247">
        <v>10</v>
      </c>
      <c r="R318" s="247">
        <v>12</v>
      </c>
      <c r="S318" s="247">
        <v>13</v>
      </c>
      <c r="T318" s="247">
        <v>8</v>
      </c>
      <c r="U318" s="247">
        <v>3</v>
      </c>
      <c r="V318" s="247">
        <v>5</v>
      </c>
      <c r="W318" s="247">
        <v>1</v>
      </c>
      <c r="X318" s="247">
        <v>4</v>
      </c>
      <c r="Y318" s="247">
        <v>6</v>
      </c>
      <c r="Z318" s="247">
        <v>5</v>
      </c>
      <c r="AA318" s="247">
        <v>8</v>
      </c>
      <c r="AB318" s="247">
        <v>9</v>
      </c>
      <c r="AC318" s="247">
        <v>2</v>
      </c>
      <c r="AD318" s="247">
        <v>10</v>
      </c>
      <c r="AE318" s="276">
        <v>6</v>
      </c>
      <c r="AG318" s="247">
        <f>RANKS_CSV!A315</f>
        <v>2</v>
      </c>
      <c r="AI318" s="264">
        <f t="array" ref="AI318">MEDIAN(E318:J318)</f>
        <v>9.5</v>
      </c>
      <c r="AJ318" s="260">
        <f t="array" ref="AJ318">MEDIAN(L318:S318)</f>
        <v>10</v>
      </c>
      <c r="AK318" s="260">
        <f t="array" ref="AK318">MEDIAN(T318:U318,X318,AA318,AB318)</f>
        <v>8</v>
      </c>
      <c r="AL318" s="260">
        <f t="array" ref="AL318">MEDIAN(V318,Y318,Z318,AC318:AE318)</f>
        <v>5.5</v>
      </c>
      <c r="AM318" s="260" t="s">
        <v>567</v>
      </c>
      <c r="AN318" s="281" t="s">
        <v>567</v>
      </c>
      <c r="AU318" s="264">
        <v>65.601425570083677</v>
      </c>
      <c r="AV318" s="260">
        <v>19.626712216367984</v>
      </c>
      <c r="AW318" s="260">
        <v>14.515110524205532</v>
      </c>
      <c r="AX318" s="260">
        <v>50.266620493596314</v>
      </c>
      <c r="AY318" s="260">
        <v>126.88124212454034</v>
      </c>
      <c r="AZ318" s="260">
        <v>244.35897541703767</v>
      </c>
      <c r="BA318" s="260">
        <v>402.69982037108809</v>
      </c>
      <c r="BB318" s="276">
        <v>3</v>
      </c>
      <c r="BC318" s="265">
        <v>3.3960622294004565</v>
      </c>
      <c r="BD318" s="261">
        <v>0.49392292380659125</v>
      </c>
      <c r="BE318" s="261">
        <v>10.820907055943271</v>
      </c>
      <c r="BF318" s="261">
        <v>45.101675913602456</v>
      </c>
      <c r="BG318" s="261">
        <v>110.69419919061653</v>
      </c>
      <c r="BH318" s="261">
        <v>193.80226816574938</v>
      </c>
      <c r="BI318" s="261">
        <v>138.11693204092023</v>
      </c>
      <c r="BJ318" s="270">
        <v>2</v>
      </c>
      <c r="BK318" s="265">
        <v>17.71972337766314</v>
      </c>
      <c r="BL318" s="261">
        <v>0.9405892157932727</v>
      </c>
      <c r="BM318" s="261">
        <v>20.242442020166671</v>
      </c>
      <c r="BN318" s="261">
        <v>48.510520139928396</v>
      </c>
      <c r="BO318" s="261">
        <v>93.952992599434921</v>
      </c>
      <c r="BP318" s="261">
        <v>217.64280020620805</v>
      </c>
      <c r="BQ318" s="261">
        <v>144.17241036064252</v>
      </c>
      <c r="BR318" s="270">
        <v>2</v>
      </c>
      <c r="BS318" s="264">
        <v>19.856554768328397</v>
      </c>
      <c r="BT318" s="260">
        <v>0.36073128938954235</v>
      </c>
      <c r="BU318" s="260">
        <v>29.789105411692439</v>
      </c>
      <c r="BV318" s="260">
        <v>46.226157714477743</v>
      </c>
      <c r="BW318" s="260">
        <v>90.089519339572917</v>
      </c>
      <c r="BX318" s="260">
        <v>222.34851624261219</v>
      </c>
      <c r="BY318" s="260">
        <v>137.6669038385796</v>
      </c>
      <c r="BZ318" s="276">
        <v>2</v>
      </c>
      <c r="DH318" s="179">
        <v>-6.0931615721784782</v>
      </c>
      <c r="DI318" s="179">
        <v>-2.2471677755905506</v>
      </c>
      <c r="EH318" s="153" t="str">
        <f t="shared" si="53"/>
        <v/>
      </c>
      <c r="EI318" s="153" t="str">
        <f t="shared" si="54"/>
        <v/>
      </c>
    </row>
    <row r="319" spans="1:139" ht="18" customHeight="1" thickTop="1" thickBot="1">
      <c r="A319" s="235" t="s">
        <v>410</v>
      </c>
      <c r="B319" s="236" t="s">
        <v>29</v>
      </c>
      <c r="C319" s="237">
        <v>46037</v>
      </c>
      <c r="D319" s="238">
        <v>21</v>
      </c>
      <c r="E319" s="253">
        <v>6</v>
      </c>
      <c r="F319" s="247">
        <v>6</v>
      </c>
      <c r="G319" s="247">
        <v>7</v>
      </c>
      <c r="H319" s="247">
        <v>12</v>
      </c>
      <c r="I319" s="247">
        <v>9</v>
      </c>
      <c r="J319" s="247">
        <v>8</v>
      </c>
      <c r="K319" s="247">
        <v>5</v>
      </c>
      <c r="L319" s="247">
        <v>10</v>
      </c>
      <c r="M319" s="247">
        <v>14</v>
      </c>
      <c r="N319" s="247">
        <v>10</v>
      </c>
      <c r="O319" s="247">
        <v>6</v>
      </c>
      <c r="P319" s="247">
        <v>12</v>
      </c>
      <c r="Q319" s="247">
        <v>10</v>
      </c>
      <c r="R319" s="247">
        <v>18</v>
      </c>
      <c r="S319" s="247">
        <v>13</v>
      </c>
      <c r="T319" s="247">
        <v>2</v>
      </c>
      <c r="U319" s="247">
        <v>8</v>
      </c>
      <c r="V319" s="247">
        <v>8</v>
      </c>
      <c r="W319" s="247">
        <v>1</v>
      </c>
      <c r="X319" s="247">
        <v>1</v>
      </c>
      <c r="Y319" s="247">
        <v>8</v>
      </c>
      <c r="Z319" s="247">
        <v>1</v>
      </c>
      <c r="AA319" s="247">
        <v>5</v>
      </c>
      <c r="AB319" s="247">
        <v>3</v>
      </c>
      <c r="AC319" s="247">
        <v>7</v>
      </c>
      <c r="AD319" s="247">
        <v>7</v>
      </c>
      <c r="AE319" s="276">
        <v>8</v>
      </c>
      <c r="AG319" s="247">
        <f>RANKS_CSV!A316</f>
        <v>1</v>
      </c>
      <c r="AI319" s="264">
        <f t="array" ref="AI319">MEDIAN(E319:J319)</f>
        <v>7.5</v>
      </c>
      <c r="AJ319" s="260">
        <f t="array" ref="AJ319">MEDIAN(L319:S319)</f>
        <v>11</v>
      </c>
      <c r="AK319" s="260">
        <f t="array" ref="AK319">MEDIAN(T319:U319,X319,AA319,AB319)</f>
        <v>3</v>
      </c>
      <c r="AL319" s="260">
        <f t="array" ref="AL319">MEDIAN(V319,Y319,Z319,AC319:AE319)</f>
        <v>7.5</v>
      </c>
      <c r="AM319" s="260" t="s">
        <v>567</v>
      </c>
      <c r="AN319" s="281" t="s">
        <v>567</v>
      </c>
      <c r="AU319" s="264">
        <v>157.9523904410359</v>
      </c>
      <c r="AV319" s="260">
        <v>81.087732637295318</v>
      </c>
      <c r="AW319" s="260">
        <v>45.086186495107967</v>
      </c>
      <c r="AX319" s="260">
        <v>49.947752014473856</v>
      </c>
      <c r="AY319" s="260">
        <v>95.672429195392979</v>
      </c>
      <c r="AZ319" s="260">
        <v>182.26021803786537</v>
      </c>
      <c r="BA319" s="260">
        <v>309.71111854189093</v>
      </c>
      <c r="BB319" s="276">
        <v>3</v>
      </c>
      <c r="BC319" s="265">
        <v>7.8975434564847271</v>
      </c>
      <c r="BD319" s="261">
        <v>23.217562081838309</v>
      </c>
      <c r="BE319" s="261">
        <v>27.25623198752816</v>
      </c>
      <c r="BF319" s="261">
        <v>39.566691601316606</v>
      </c>
      <c r="BG319" s="261">
        <v>84.961783438773253</v>
      </c>
      <c r="BH319" s="261">
        <v>153.09359338410377</v>
      </c>
      <c r="BI319" s="261">
        <v>109.78609740071363</v>
      </c>
      <c r="BJ319" s="270">
        <v>1</v>
      </c>
      <c r="BK319" s="265">
        <v>0.22993544785907108</v>
      </c>
      <c r="BL319" s="261">
        <v>30.933765056890525</v>
      </c>
      <c r="BM319" s="261">
        <v>45.118627822641194</v>
      </c>
      <c r="BN319" s="261">
        <v>45.402199446531391</v>
      </c>
      <c r="BO319" s="261">
        <v>68.799478328598326</v>
      </c>
      <c r="BP319" s="261">
        <v>182.41311140003234</v>
      </c>
      <c r="BQ319" s="261">
        <v>129.45570150321845</v>
      </c>
      <c r="BR319" s="270">
        <v>1</v>
      </c>
      <c r="BS319" s="264">
        <v>0.3616240175172602</v>
      </c>
      <c r="BT319" s="260">
        <v>27.008847165342122</v>
      </c>
      <c r="BU319" s="260">
        <v>59.030084720462568</v>
      </c>
      <c r="BV319" s="260">
        <v>40.758552080460497</v>
      </c>
      <c r="BW319" s="260">
        <v>61.32867201211296</v>
      </c>
      <c r="BX319" s="260">
        <v>184.88293069645738</v>
      </c>
      <c r="BY319" s="260">
        <v>132.76793908613138</v>
      </c>
      <c r="BZ319" s="276">
        <v>1</v>
      </c>
      <c r="DH319" s="179">
        <v>-5.1103080721784782</v>
      </c>
      <c r="DI319" s="179">
        <v>2.2452742244094495</v>
      </c>
      <c r="EH319" s="153" t="str">
        <f t="shared" si="53"/>
        <v/>
      </c>
      <c r="EI319" s="153" t="str">
        <f t="shared" si="54"/>
        <v/>
      </c>
    </row>
    <row r="320" spans="1:139" ht="18" customHeight="1" thickTop="1" thickBot="1">
      <c r="A320" s="235" t="s">
        <v>448</v>
      </c>
      <c r="B320" s="236" t="s">
        <v>29</v>
      </c>
      <c r="C320" s="237">
        <v>45878</v>
      </c>
      <c r="D320" s="238">
        <v>22</v>
      </c>
      <c r="E320" s="253">
        <v>12</v>
      </c>
      <c r="F320" s="247">
        <v>7</v>
      </c>
      <c r="G320" s="247">
        <v>11</v>
      </c>
      <c r="H320" s="247">
        <v>14</v>
      </c>
      <c r="I320" s="247">
        <v>12</v>
      </c>
      <c r="J320" s="247">
        <v>13</v>
      </c>
      <c r="K320" s="247">
        <v>8</v>
      </c>
      <c r="L320" s="247">
        <v>14</v>
      </c>
      <c r="M320" s="247">
        <v>15</v>
      </c>
      <c r="N320" s="247">
        <v>14</v>
      </c>
      <c r="O320" s="247">
        <v>16</v>
      </c>
      <c r="P320" s="247">
        <v>8</v>
      </c>
      <c r="Q320" s="247">
        <v>12</v>
      </c>
      <c r="R320" s="247">
        <v>12</v>
      </c>
      <c r="S320" s="247">
        <v>14</v>
      </c>
      <c r="T320" s="247">
        <v>7</v>
      </c>
      <c r="U320" s="247">
        <v>9</v>
      </c>
      <c r="V320" s="247">
        <v>10</v>
      </c>
      <c r="W320" s="247">
        <v>3</v>
      </c>
      <c r="X320" s="247">
        <v>3</v>
      </c>
      <c r="Y320" s="247">
        <v>6</v>
      </c>
      <c r="Z320" s="247">
        <v>10</v>
      </c>
      <c r="AA320" s="247">
        <v>10</v>
      </c>
      <c r="AB320" s="247">
        <v>11</v>
      </c>
      <c r="AC320" s="247">
        <v>10</v>
      </c>
      <c r="AD320" s="247">
        <v>11</v>
      </c>
      <c r="AE320" s="276">
        <v>10</v>
      </c>
      <c r="AG320" s="247">
        <f>RANKS_CSV!A317</f>
        <v>3</v>
      </c>
      <c r="AI320" s="264">
        <f t="array" ref="AI320">MEDIAN(E320:J320)</f>
        <v>12</v>
      </c>
      <c r="AJ320" s="260">
        <f t="array" ref="AJ320">MEDIAN(L320:S320)</f>
        <v>14</v>
      </c>
      <c r="AK320" s="260">
        <f t="array" ref="AK320">MEDIAN(T320:U320,X320,AA320,AB320)</f>
        <v>9</v>
      </c>
      <c r="AL320" s="260">
        <f t="array" ref="AL320">MEDIAN(V320,Y320,Z320,AC320:AE320)</f>
        <v>10</v>
      </c>
      <c r="AM320" s="260" t="s">
        <v>567</v>
      </c>
      <c r="AN320" s="281" t="s">
        <v>567</v>
      </c>
      <c r="AU320" s="264">
        <v>166.98623868513829</v>
      </c>
      <c r="AV320" s="260">
        <v>70.686517405105533</v>
      </c>
      <c r="AW320" s="260">
        <v>15.249907786626013</v>
      </c>
      <c r="AX320" s="260">
        <v>0.67640982969973851</v>
      </c>
      <c r="AY320" s="260">
        <v>26.966023534326709</v>
      </c>
      <c r="AZ320" s="260">
        <v>94.11874890050693</v>
      </c>
      <c r="BA320" s="260">
        <v>202.1345859282404</v>
      </c>
      <c r="BB320" s="276">
        <v>4</v>
      </c>
      <c r="BC320" s="265">
        <v>30.816582069142957</v>
      </c>
      <c r="BD320" s="261">
        <v>32.656379855610858</v>
      </c>
      <c r="BE320" s="261">
        <v>9.7647074852489286</v>
      </c>
      <c r="BF320" s="261">
        <v>0.5333853323793335</v>
      </c>
      <c r="BG320" s="261">
        <v>19.460401414967357</v>
      </c>
      <c r="BH320" s="261">
        <v>60.300123036485566</v>
      </c>
      <c r="BI320" s="261">
        <v>30.994693103836696</v>
      </c>
      <c r="BJ320" s="270">
        <v>4</v>
      </c>
      <c r="BK320" s="265">
        <v>35.590297723573244</v>
      </c>
      <c r="BL320" s="261">
        <v>43.117404169696592</v>
      </c>
      <c r="BM320" s="261">
        <v>8.7143766391829232</v>
      </c>
      <c r="BN320" s="261">
        <v>0.51424190109073642</v>
      </c>
      <c r="BO320" s="261">
        <v>13.833397538733969</v>
      </c>
      <c r="BP320" s="261">
        <v>72.274711181612432</v>
      </c>
      <c r="BQ320" s="261">
        <v>32.855617628535192</v>
      </c>
      <c r="BR320" s="270">
        <v>4</v>
      </c>
      <c r="BS320" s="264">
        <v>33.168548170496493</v>
      </c>
      <c r="BT320" s="260">
        <v>43.06163931810746</v>
      </c>
      <c r="BU320" s="260">
        <v>9.6815629691178131</v>
      </c>
      <c r="BV320" s="260">
        <v>0.56506310210069688</v>
      </c>
      <c r="BW320" s="260">
        <v>14.085142144951968</v>
      </c>
      <c r="BX320" s="260">
        <v>75.185877533561651</v>
      </c>
      <c r="BY320" s="260">
        <v>30.676722905026342</v>
      </c>
      <c r="BZ320" s="276">
        <v>4</v>
      </c>
      <c r="DH320" s="179">
        <v>0.12399263254593131</v>
      </c>
      <c r="DI320" s="179">
        <v>-1.364079725721784</v>
      </c>
      <c r="EH320" s="153" t="str">
        <f t="shared" si="53"/>
        <v/>
      </c>
      <c r="EI320" s="153" t="str">
        <f t="shared" si="54"/>
        <v/>
      </c>
    </row>
    <row r="321" spans="1:139" ht="18" customHeight="1" thickTop="1" thickBot="1">
      <c r="A321" s="235" t="s">
        <v>411</v>
      </c>
      <c r="B321" s="236" t="s">
        <v>29</v>
      </c>
      <c r="C321" s="237">
        <v>45862</v>
      </c>
      <c r="D321" s="238">
        <v>22</v>
      </c>
      <c r="E321" s="253">
        <v>19</v>
      </c>
      <c r="F321" s="247">
        <v>6</v>
      </c>
      <c r="G321" s="247">
        <v>8</v>
      </c>
      <c r="H321" s="247">
        <v>16</v>
      </c>
      <c r="I321" s="247">
        <v>14</v>
      </c>
      <c r="J321" s="247">
        <v>9</v>
      </c>
      <c r="K321" s="247">
        <v>6</v>
      </c>
      <c r="L321" s="247">
        <v>10</v>
      </c>
      <c r="M321" s="247">
        <v>15</v>
      </c>
      <c r="N321" s="247">
        <v>11</v>
      </c>
      <c r="O321" s="247">
        <v>15</v>
      </c>
      <c r="P321" s="247">
        <v>10</v>
      </c>
      <c r="Q321" s="247">
        <v>9</v>
      </c>
      <c r="R321" s="247">
        <v>20</v>
      </c>
      <c r="S321" s="247">
        <v>15</v>
      </c>
      <c r="T321" s="247">
        <v>10</v>
      </c>
      <c r="U321" s="247">
        <v>10</v>
      </c>
      <c r="V321" s="247">
        <v>9</v>
      </c>
      <c r="W321" s="247">
        <v>6</v>
      </c>
      <c r="X321" s="247">
        <v>5</v>
      </c>
      <c r="Y321" s="247">
        <v>13</v>
      </c>
      <c r="Z321" s="247">
        <v>15</v>
      </c>
      <c r="AA321" s="247">
        <v>7</v>
      </c>
      <c r="AB321" s="247">
        <v>13</v>
      </c>
      <c r="AC321" s="247">
        <v>8</v>
      </c>
      <c r="AD321" s="247">
        <v>12</v>
      </c>
      <c r="AE321" s="276">
        <v>12</v>
      </c>
      <c r="AG321" s="247">
        <f>RANKS_CSV!A318</f>
        <v>6</v>
      </c>
      <c r="AI321" s="264">
        <f t="array" ref="AI321">MEDIAN(E321:J321)</f>
        <v>11.5</v>
      </c>
      <c r="AJ321" s="260">
        <f t="array" ref="AJ321">MEDIAN(L321:S321)</f>
        <v>13</v>
      </c>
      <c r="AK321" s="260">
        <f t="array" ref="AK321">MEDIAN(T321:U321,X321,AA321,AB321)</f>
        <v>10</v>
      </c>
      <c r="AL321" s="260">
        <f t="array" ref="AL321">MEDIAN(V321,Y321,Z321,AC321:AE321)</f>
        <v>12</v>
      </c>
      <c r="AM321" s="260" t="s">
        <v>567</v>
      </c>
      <c r="AN321" s="281" t="s">
        <v>567</v>
      </c>
      <c r="AU321" s="264">
        <v>234.23370166586767</v>
      </c>
      <c r="AV321" s="260">
        <v>116.43877992216808</v>
      </c>
      <c r="AW321" s="260">
        <v>39.506969840021696</v>
      </c>
      <c r="AX321" s="260">
        <v>3.4382714194285557</v>
      </c>
      <c r="AY321" s="260">
        <v>8.2326846603886636</v>
      </c>
      <c r="AZ321" s="260">
        <v>53.890209562902015</v>
      </c>
      <c r="BA321" s="260">
        <v>140.41084612696861</v>
      </c>
      <c r="BB321" s="276">
        <v>4</v>
      </c>
      <c r="BC321" s="265">
        <v>54.222643113309871</v>
      </c>
      <c r="BD321" s="261">
        <v>62.506133912594869</v>
      </c>
      <c r="BE321" s="261">
        <v>29.495004007348776</v>
      </c>
      <c r="BF321" s="261">
        <v>3.0456043891342266</v>
      </c>
      <c r="BG321" s="261">
        <v>4.4777465266792449</v>
      </c>
      <c r="BH321" s="261">
        <v>30.428534306891304</v>
      </c>
      <c r="BI321" s="261">
        <v>11.290014334793375</v>
      </c>
      <c r="BJ321" s="270">
        <v>4</v>
      </c>
      <c r="BK321" s="265">
        <v>50.263016373573862</v>
      </c>
      <c r="BL321" s="261">
        <v>77.568513395480139</v>
      </c>
      <c r="BM321" s="261">
        <v>28.262320018020588</v>
      </c>
      <c r="BN321" s="261">
        <v>2.8696756315307415</v>
      </c>
      <c r="BO321" s="261">
        <v>1.7964215605618878</v>
      </c>
      <c r="BP321" s="261">
        <v>41.017562923165386</v>
      </c>
      <c r="BQ321" s="261">
        <v>16.030753373394809</v>
      </c>
      <c r="BR321" s="270">
        <v>5</v>
      </c>
      <c r="BS321" s="264">
        <v>46.122985714629337</v>
      </c>
      <c r="BT321" s="260">
        <v>76.678527252140171</v>
      </c>
      <c r="BU321" s="260">
        <v>28.344076748611901</v>
      </c>
      <c r="BV321" s="260">
        <v>2.8235159558925687</v>
      </c>
      <c r="BW321" s="260">
        <v>2.0360708207617626</v>
      </c>
      <c r="BX321" s="260">
        <v>42.834889872150605</v>
      </c>
      <c r="BY321" s="260">
        <v>17.766545026963247</v>
      </c>
      <c r="BZ321" s="276">
        <v>5</v>
      </c>
      <c r="DH321" s="179">
        <v>1.9619379553805771</v>
      </c>
      <c r="DI321" s="179">
        <v>0.15303490419947499</v>
      </c>
      <c r="EH321" s="153" t="str">
        <f t="shared" si="53"/>
        <v/>
      </c>
      <c r="EI321" s="153" t="str">
        <f t="shared" si="54"/>
        <v/>
      </c>
    </row>
    <row r="322" spans="1:139" ht="18" customHeight="1" thickTop="1" thickBot="1">
      <c r="A322" s="235" t="s">
        <v>412</v>
      </c>
      <c r="B322" s="236" t="s">
        <v>33</v>
      </c>
      <c r="C322" s="237">
        <v>45620</v>
      </c>
      <c r="D322" s="238">
        <v>22</v>
      </c>
      <c r="E322" s="253">
        <v>17</v>
      </c>
      <c r="F322" s="247">
        <v>10</v>
      </c>
      <c r="G322" s="247">
        <v>9</v>
      </c>
      <c r="H322" s="247">
        <v>18</v>
      </c>
      <c r="I322" s="247">
        <v>17</v>
      </c>
      <c r="J322" s="247">
        <v>9</v>
      </c>
      <c r="K322" s="247">
        <v>2</v>
      </c>
      <c r="L322" s="247">
        <v>13</v>
      </c>
      <c r="M322" s="247">
        <v>9</v>
      </c>
      <c r="N322" s="247">
        <v>14</v>
      </c>
      <c r="O322" s="247">
        <v>14</v>
      </c>
      <c r="P322" s="247">
        <v>16</v>
      </c>
      <c r="Q322" s="247">
        <v>15</v>
      </c>
      <c r="R322" s="247">
        <v>14</v>
      </c>
      <c r="S322" s="247">
        <v>14</v>
      </c>
      <c r="T322" s="247">
        <v>5</v>
      </c>
      <c r="U322" s="247">
        <v>12</v>
      </c>
      <c r="V322" s="247">
        <v>14</v>
      </c>
      <c r="W322" s="247">
        <v>5</v>
      </c>
      <c r="X322" s="247">
        <v>8</v>
      </c>
      <c r="Y322" s="247">
        <v>12</v>
      </c>
      <c r="Z322" s="247">
        <v>9</v>
      </c>
      <c r="AA322" s="247">
        <v>6</v>
      </c>
      <c r="AB322" s="247">
        <v>4</v>
      </c>
      <c r="AC322" s="247">
        <v>13</v>
      </c>
      <c r="AD322" s="247">
        <v>13</v>
      </c>
      <c r="AE322" s="276">
        <v>15</v>
      </c>
      <c r="AG322" s="247">
        <f>RANKS_CSV!A319</f>
        <v>6</v>
      </c>
      <c r="AI322" s="264">
        <f t="array" ref="AI322">MEDIAN(E322:J322)</f>
        <v>13.5</v>
      </c>
      <c r="AJ322" s="260">
        <f t="array" ref="AJ322">MEDIAN(L322:S322)</f>
        <v>14</v>
      </c>
      <c r="AK322" s="260">
        <f t="array" ref="AK322">MEDIAN(T322:U322,X322,AA322,AB322)</f>
        <v>6</v>
      </c>
      <c r="AL322" s="260">
        <f t="array" ref="AL322">MEDIAN(V322,Y322,Z322,AC322:AE322)</f>
        <v>13</v>
      </c>
      <c r="AM322" s="260" t="s">
        <v>567</v>
      </c>
      <c r="AN322" s="281" t="s">
        <v>567</v>
      </c>
      <c r="AU322" s="264">
        <v>344.26412476069885</v>
      </c>
      <c r="AV322" s="260">
        <v>196.97056222888401</v>
      </c>
      <c r="AW322" s="260">
        <v>90.540111358622511</v>
      </c>
      <c r="AX322" s="260">
        <v>24.972772149914199</v>
      </c>
      <c r="AY322" s="260">
        <v>0.26854460275913755</v>
      </c>
      <c r="AZ322" s="260">
        <v>16.427428717157323</v>
      </c>
      <c r="BA322" s="260">
        <v>73.449424493108751</v>
      </c>
      <c r="BB322" s="276">
        <v>5</v>
      </c>
      <c r="BC322" s="265">
        <v>113.71152309751994</v>
      </c>
      <c r="BD322" s="261">
        <v>127.3667023291097</v>
      </c>
      <c r="BE322" s="261">
        <v>77.271346893054144</v>
      </c>
      <c r="BF322" s="261">
        <v>26.118864321109861</v>
      </c>
      <c r="BG322" s="261">
        <v>1.6273295836389206</v>
      </c>
      <c r="BH322" s="261">
        <v>4.6588763865283935</v>
      </c>
      <c r="BI322" s="261">
        <v>0.33752149879906473</v>
      </c>
      <c r="BJ322" s="270">
        <v>7</v>
      </c>
      <c r="BK322" s="265">
        <v>101.42346556544356</v>
      </c>
      <c r="BL322" s="261">
        <v>148.48917927543968</v>
      </c>
      <c r="BM322" s="261">
        <v>72.417603280560257</v>
      </c>
      <c r="BN322" s="261">
        <v>24.700611685693396</v>
      </c>
      <c r="BO322" s="261">
        <v>4.403818772318651</v>
      </c>
      <c r="BP322" s="261">
        <v>10.453126454574127</v>
      </c>
      <c r="BQ322" s="261">
        <v>5.3602273201233883</v>
      </c>
      <c r="BR322" s="270">
        <v>5</v>
      </c>
      <c r="BS322" s="264">
        <v>94.745607244828221</v>
      </c>
      <c r="BT322" s="260">
        <v>147.2856389612239</v>
      </c>
      <c r="BU322" s="260">
        <v>69.100850124728694</v>
      </c>
      <c r="BV322" s="260">
        <v>25.381179345606554</v>
      </c>
      <c r="BW322" s="260">
        <v>6.0173279593904496</v>
      </c>
      <c r="BX322" s="260">
        <v>11.026511054075559</v>
      </c>
      <c r="BY322" s="260">
        <v>10.844603520224817</v>
      </c>
      <c r="BZ322" s="276">
        <v>5</v>
      </c>
      <c r="DH322" s="179">
        <v>5.1265433372703404</v>
      </c>
      <c r="DI322" s="179">
        <v>1.3394448241469827</v>
      </c>
      <c r="EH322" s="153" t="str">
        <f t="shared" si="53"/>
        <v/>
      </c>
      <c r="EI322" s="153" t="str">
        <f t="shared" si="54"/>
        <v/>
      </c>
    </row>
    <row r="323" spans="1:139" ht="18" customHeight="1" thickTop="1" thickBot="1">
      <c r="A323" s="235" t="s">
        <v>413</v>
      </c>
      <c r="B323" s="236" t="s">
        <v>35</v>
      </c>
      <c r="C323" s="237">
        <v>45584</v>
      </c>
      <c r="D323" s="238">
        <v>22</v>
      </c>
      <c r="E323" s="253">
        <v>16</v>
      </c>
      <c r="F323" s="247">
        <v>9</v>
      </c>
      <c r="G323" s="247">
        <v>7</v>
      </c>
      <c r="H323" s="247">
        <v>12</v>
      </c>
      <c r="I323" s="247">
        <v>14</v>
      </c>
      <c r="J323" s="247">
        <v>3</v>
      </c>
      <c r="K323" s="247">
        <v>1</v>
      </c>
      <c r="L323" s="247">
        <v>12</v>
      </c>
      <c r="M323" s="247">
        <v>6</v>
      </c>
      <c r="N323" s="247">
        <v>12</v>
      </c>
      <c r="O323" s="247">
        <v>15</v>
      </c>
      <c r="P323" s="247">
        <v>14</v>
      </c>
      <c r="Q323" s="247">
        <v>8</v>
      </c>
      <c r="R323" s="247">
        <v>8</v>
      </c>
      <c r="S323" s="247">
        <v>10</v>
      </c>
      <c r="T323" s="247">
        <v>2</v>
      </c>
      <c r="U323" s="247">
        <v>4</v>
      </c>
      <c r="V323" s="247">
        <v>6</v>
      </c>
      <c r="W323" s="247">
        <v>10</v>
      </c>
      <c r="X323" s="247">
        <v>2</v>
      </c>
      <c r="Y323" s="247">
        <v>6</v>
      </c>
      <c r="Z323" s="247">
        <v>7</v>
      </c>
      <c r="AA323" s="247">
        <v>5</v>
      </c>
      <c r="AB323" s="247">
        <v>5</v>
      </c>
      <c r="AC323" s="247">
        <v>5</v>
      </c>
      <c r="AD323" s="247">
        <v>4</v>
      </c>
      <c r="AE323" s="276">
        <v>5</v>
      </c>
      <c r="AG323" s="247">
        <f>RANKS_CSV!A320</f>
        <v>1</v>
      </c>
      <c r="AI323" s="264">
        <f t="array" ref="AI323">MEDIAN(E323:J323)</f>
        <v>10.5</v>
      </c>
      <c r="AJ323" s="260">
        <f t="array" ref="AJ323">MEDIAN(L323:S323)</f>
        <v>11</v>
      </c>
      <c r="AK323" s="260">
        <f t="array" ref="AK323">MEDIAN(T323:U323,X323,AA323,AB323)</f>
        <v>4</v>
      </c>
      <c r="AL323" s="260">
        <f t="array" ref="AL323">MEDIAN(V323,Y323,Z323,AC323:AE323)</f>
        <v>5.5</v>
      </c>
      <c r="AM323" s="260" t="s">
        <v>567</v>
      </c>
      <c r="AN323" s="281" t="s">
        <v>567</v>
      </c>
      <c r="AU323" s="264">
        <v>145.31874134177806</v>
      </c>
      <c r="AV323" s="260">
        <v>72.039210307977143</v>
      </c>
      <c r="AW323" s="260">
        <v>39.622790935729455</v>
      </c>
      <c r="AX323" s="260">
        <v>48.069483225035015</v>
      </c>
      <c r="AY323" s="260">
        <v>97.379287175893808</v>
      </c>
      <c r="AZ323" s="260">
        <v>187.55220278830586</v>
      </c>
      <c r="BA323" s="260">
        <v>318.58823006227112</v>
      </c>
      <c r="BB323" s="276">
        <v>3</v>
      </c>
      <c r="BC323" s="265">
        <v>5.2790687863637471</v>
      </c>
      <c r="BD323" s="261">
        <v>18.549396618688235</v>
      </c>
      <c r="BE323" s="261">
        <v>23.37794090417535</v>
      </c>
      <c r="BF323" s="261">
        <v>38.258476477821176</v>
      </c>
      <c r="BG323" s="261">
        <v>86.033672450634171</v>
      </c>
      <c r="BH323" s="261">
        <v>155.95034985796764</v>
      </c>
      <c r="BI323" s="261">
        <v>111.19002416376898</v>
      </c>
      <c r="BJ323" s="270">
        <v>1</v>
      </c>
      <c r="BK323" s="265">
        <v>9.511681211278912E-2</v>
      </c>
      <c r="BL323" s="261">
        <v>25.426667962313285</v>
      </c>
      <c r="BM323" s="261">
        <v>40.323989908578355</v>
      </c>
      <c r="BN323" s="261">
        <v>43.831634709435413</v>
      </c>
      <c r="BO323" s="261">
        <v>69.777596216870492</v>
      </c>
      <c r="BP323" s="261">
        <v>184.68831197031511</v>
      </c>
      <c r="BQ323" s="261">
        <v>129.34848702091702</v>
      </c>
      <c r="BR323" s="270">
        <v>1</v>
      </c>
      <c r="BS323" s="264">
        <v>0.46290124177538983</v>
      </c>
      <c r="BT323" s="260">
        <v>21.874369027413085</v>
      </c>
      <c r="BU323" s="260">
        <v>53.769871796307157</v>
      </c>
      <c r="BV323" s="260">
        <v>39.445659946530327</v>
      </c>
      <c r="BW323" s="260">
        <v>62.699346104868333</v>
      </c>
      <c r="BX323" s="260">
        <v>187.41280211524219</v>
      </c>
      <c r="BY323" s="260">
        <v>131.55176045617344</v>
      </c>
      <c r="BZ323" s="276">
        <v>1</v>
      </c>
      <c r="DH323" s="179">
        <v>-5.2364434580052492</v>
      </c>
      <c r="DI323" s="179">
        <v>1.7406963740157477</v>
      </c>
      <c r="EH323" s="153" t="str">
        <f t="shared" si="53"/>
        <v/>
      </c>
      <c r="EI323" s="153" t="str">
        <f t="shared" si="54"/>
        <v/>
      </c>
    </row>
    <row r="324" spans="1:139" ht="18" customHeight="1" thickTop="1" thickBot="1">
      <c r="A324" s="235" t="s">
        <v>414</v>
      </c>
      <c r="B324" s="236" t="s">
        <v>29</v>
      </c>
      <c r="C324" s="237">
        <v>45495</v>
      </c>
      <c r="D324" s="238">
        <v>23</v>
      </c>
      <c r="E324" s="253">
        <v>12</v>
      </c>
      <c r="F324" s="247">
        <v>8</v>
      </c>
      <c r="G324" s="247">
        <v>7</v>
      </c>
      <c r="H324" s="247">
        <v>14</v>
      </c>
      <c r="I324" s="247">
        <v>8</v>
      </c>
      <c r="J324" s="247">
        <v>4</v>
      </c>
      <c r="K324" s="247">
        <v>8</v>
      </c>
      <c r="L324" s="247">
        <v>13</v>
      </c>
      <c r="M324" s="247">
        <v>11</v>
      </c>
      <c r="N324" s="247">
        <v>14</v>
      </c>
      <c r="O324" s="247">
        <v>16</v>
      </c>
      <c r="P324" s="247">
        <v>11</v>
      </c>
      <c r="Q324" s="247">
        <v>9</v>
      </c>
      <c r="R324" s="247">
        <v>12</v>
      </c>
      <c r="S324" s="247">
        <v>9</v>
      </c>
      <c r="T324" s="247">
        <v>7</v>
      </c>
      <c r="U324" s="247">
        <v>8</v>
      </c>
      <c r="V324" s="247">
        <v>14</v>
      </c>
      <c r="W324" s="247">
        <v>2</v>
      </c>
      <c r="X324" s="247">
        <v>4</v>
      </c>
      <c r="Y324" s="247">
        <v>13</v>
      </c>
      <c r="Z324" s="247">
        <v>9</v>
      </c>
      <c r="AA324" s="247">
        <v>8</v>
      </c>
      <c r="AB324" s="247">
        <v>5</v>
      </c>
      <c r="AC324" s="247">
        <v>8</v>
      </c>
      <c r="AD324" s="247">
        <v>11</v>
      </c>
      <c r="AE324" s="276">
        <v>11</v>
      </c>
      <c r="AG324" s="247">
        <f>RANKS_CSV!A321</f>
        <v>6</v>
      </c>
      <c r="AI324" s="264">
        <f t="array" ref="AI324">MEDIAN(E324:J324)</f>
        <v>8</v>
      </c>
      <c r="AJ324" s="260">
        <f t="array" ref="AJ324">MEDIAN(L324:S324)</f>
        <v>11.5</v>
      </c>
      <c r="AK324" s="260">
        <f t="array" ref="AK324">MEDIAN(T324:U324,X324,AA324,AB324)</f>
        <v>7</v>
      </c>
      <c r="AL324" s="260">
        <f t="array" ref="AL324">MEDIAN(V324,Y324,Z324,AC324:AE324)</f>
        <v>11</v>
      </c>
      <c r="AM324" s="260" t="s">
        <v>567</v>
      </c>
      <c r="AN324" s="281" t="s">
        <v>567</v>
      </c>
      <c r="AU324" s="264">
        <v>246.09745676103557</v>
      </c>
      <c r="AV324" s="260">
        <v>129.5033610555823</v>
      </c>
      <c r="AW324" s="260">
        <v>53.77237701168233</v>
      </c>
      <c r="AX324" s="260">
        <v>18.904504629335584</v>
      </c>
      <c r="AY324" s="260">
        <v>24.899743908542082</v>
      </c>
      <c r="AZ324" s="260">
        <v>71.758094849301798</v>
      </c>
      <c r="BA324" s="260">
        <v>159.47955745161477</v>
      </c>
      <c r="BB324" s="276">
        <v>4</v>
      </c>
      <c r="BC324" s="265">
        <v>38.977221092090403</v>
      </c>
      <c r="BD324" s="261">
        <v>57.562417705652109</v>
      </c>
      <c r="BE324" s="261">
        <v>34.935804617068833</v>
      </c>
      <c r="BF324" s="261">
        <v>12.747308950978111</v>
      </c>
      <c r="BG324" s="261">
        <v>21.038094554474526</v>
      </c>
      <c r="BH324" s="261">
        <v>55.458167778143512</v>
      </c>
      <c r="BI324" s="261">
        <v>33.095650613203105</v>
      </c>
      <c r="BJ324" s="270">
        <v>4</v>
      </c>
      <c r="BK324" s="265">
        <v>24.274272493352484</v>
      </c>
      <c r="BL324" s="261">
        <v>73.149452864222283</v>
      </c>
      <c r="BM324" s="261">
        <v>44.066571185686875</v>
      </c>
      <c r="BN324" s="261">
        <v>15.735011643096611</v>
      </c>
      <c r="BO324" s="261">
        <v>13.845029668730241</v>
      </c>
      <c r="BP324" s="261">
        <v>75.011294972065116</v>
      </c>
      <c r="BQ324" s="261">
        <v>48.948047500170006</v>
      </c>
      <c r="BR324" s="270">
        <v>5</v>
      </c>
      <c r="BS324" s="264">
        <v>20.78238235811925</v>
      </c>
      <c r="BT324" s="260">
        <v>69.752844505737897</v>
      </c>
      <c r="BU324" s="260">
        <v>50.903998220086777</v>
      </c>
      <c r="BV324" s="260">
        <v>13.053385361762563</v>
      </c>
      <c r="BW324" s="260">
        <v>9.8146342056804521</v>
      </c>
      <c r="BX324" s="260">
        <v>76.099835830851845</v>
      </c>
      <c r="BY324" s="260">
        <v>55.452196158850121</v>
      </c>
      <c r="BZ324" s="276">
        <v>5</v>
      </c>
      <c r="DH324" s="179">
        <v>-0.11361051706036809</v>
      </c>
      <c r="DI324" s="179">
        <v>2.8190120839895023</v>
      </c>
      <c r="EH324" s="153" t="str">
        <f t="shared" ref="EH324:EH380" si="56">IFERROR(INDEX(DH325,MATCH(7,AG325,0)),"")</f>
        <v/>
      </c>
      <c r="EI324" s="153" t="str">
        <f t="shared" ref="EI324:EI380" si="57">IFERROR(INDEX(DI325,MATCH(7,AG325,0)),"")</f>
        <v/>
      </c>
    </row>
    <row r="325" spans="1:139" ht="18" customHeight="1" thickTop="1" thickBot="1">
      <c r="A325" s="235" t="s">
        <v>415</v>
      </c>
      <c r="B325" s="236" t="s">
        <v>29</v>
      </c>
      <c r="C325" s="237">
        <v>45315</v>
      </c>
      <c r="D325" s="238">
        <v>23</v>
      </c>
      <c r="E325" s="253">
        <v>14</v>
      </c>
      <c r="F325" s="247">
        <v>9</v>
      </c>
      <c r="G325" s="247">
        <v>9</v>
      </c>
      <c r="H325" s="247">
        <v>14</v>
      </c>
      <c r="I325" s="247">
        <v>14</v>
      </c>
      <c r="J325" s="247">
        <v>10</v>
      </c>
      <c r="K325" s="247">
        <v>2</v>
      </c>
      <c r="L325" s="247">
        <v>15</v>
      </c>
      <c r="M325" s="247">
        <v>13</v>
      </c>
      <c r="N325" s="247">
        <v>11</v>
      </c>
      <c r="O325" s="247">
        <v>11</v>
      </c>
      <c r="P325" s="247">
        <v>10</v>
      </c>
      <c r="Q325" s="247">
        <v>13</v>
      </c>
      <c r="R325" s="247">
        <v>15</v>
      </c>
      <c r="S325" s="247">
        <v>18</v>
      </c>
      <c r="T325" s="247">
        <v>13</v>
      </c>
      <c r="U325" s="247">
        <v>10</v>
      </c>
      <c r="V325" s="247">
        <v>8</v>
      </c>
      <c r="W325" s="247">
        <v>8</v>
      </c>
      <c r="X325" s="247">
        <v>8</v>
      </c>
      <c r="Y325" s="247">
        <v>13</v>
      </c>
      <c r="Z325" s="247">
        <v>15</v>
      </c>
      <c r="AA325" s="247">
        <v>11</v>
      </c>
      <c r="AB325" s="247">
        <v>16</v>
      </c>
      <c r="AC325" s="247">
        <v>12</v>
      </c>
      <c r="AD325" s="247">
        <v>11</v>
      </c>
      <c r="AE325" s="276">
        <v>13</v>
      </c>
      <c r="AG325" s="247">
        <f>RANKS_CSV!A322</f>
        <v>5</v>
      </c>
      <c r="AI325" s="264">
        <f t="array" ref="AI325">MEDIAN(E325:J325)</f>
        <v>12</v>
      </c>
      <c r="AJ325" s="260">
        <f t="array" ref="AJ325">MEDIAN(L325:S325)</f>
        <v>13</v>
      </c>
      <c r="AK325" s="260">
        <f t="array" ref="AK325">MEDIAN(T325:U325,X325,AA325,AB325)</f>
        <v>11</v>
      </c>
      <c r="AL325" s="260">
        <f t="array" ref="AL325">MEDIAN(V325,Y325,Z325,AC325:AE325)</f>
        <v>12.5</v>
      </c>
      <c r="AM325" s="260" t="s">
        <v>567</v>
      </c>
      <c r="AN325" s="281" t="s">
        <v>567</v>
      </c>
      <c r="AU325" s="264">
        <v>234.71540589617334</v>
      </c>
      <c r="AV325" s="260">
        <v>116.79365593832412</v>
      </c>
      <c r="AW325" s="260">
        <v>39.735017642028154</v>
      </c>
      <c r="AX325" s="260">
        <v>3.53949100728543</v>
      </c>
      <c r="AY325" s="260">
        <v>8.2070760340959428</v>
      </c>
      <c r="AZ325" s="260">
        <v>53.737772722459702</v>
      </c>
      <c r="BA325" s="260">
        <v>140.13158107237672</v>
      </c>
      <c r="BB325" s="276">
        <v>4</v>
      </c>
      <c r="BC325" s="265">
        <v>66.453484184624216</v>
      </c>
      <c r="BD325" s="261">
        <v>70.44378517155323</v>
      </c>
      <c r="BE325" s="261">
        <v>33.383990314044489</v>
      </c>
      <c r="BF325" s="261">
        <v>5.4928029717776869</v>
      </c>
      <c r="BG325" s="261">
        <v>4.4324983374767619</v>
      </c>
      <c r="BH325" s="261">
        <v>27.192766075879703</v>
      </c>
      <c r="BI325" s="261">
        <v>9.1932192787728937</v>
      </c>
      <c r="BJ325" s="270">
        <v>5</v>
      </c>
      <c r="BK325" s="265">
        <v>67.004902685222731</v>
      </c>
      <c r="BL325" s="261">
        <v>85.215751727743182</v>
      </c>
      <c r="BM325" s="261">
        <v>27.944312906204161</v>
      </c>
      <c r="BN325" s="261">
        <v>4.0343113030232747</v>
      </c>
      <c r="BO325" s="261">
        <v>3.5345554369560537</v>
      </c>
      <c r="BP325" s="261">
        <v>34.163482044788772</v>
      </c>
      <c r="BQ325" s="261">
        <v>9.3715857314615079</v>
      </c>
      <c r="BR325" s="270">
        <v>5</v>
      </c>
      <c r="BS325" s="264">
        <v>62.630428216205807</v>
      </c>
      <c r="BT325" s="260">
        <v>85.358067807819623</v>
      </c>
      <c r="BU325" s="260">
        <v>25.296511225059476</v>
      </c>
      <c r="BV325" s="260">
        <v>5.0604142759749404</v>
      </c>
      <c r="BW325" s="260">
        <v>5.5090739922113059</v>
      </c>
      <c r="BX325" s="260">
        <v>36.295241837211627</v>
      </c>
      <c r="BY325" s="260">
        <v>9.1045321586294961</v>
      </c>
      <c r="BZ325" s="276">
        <v>4</v>
      </c>
      <c r="DH325" s="179">
        <v>2.7742433648293958</v>
      </c>
      <c r="DI325" s="179">
        <v>-0.95547249606299167</v>
      </c>
      <c r="EH325" s="153" t="str">
        <f t="shared" si="56"/>
        <v/>
      </c>
      <c r="EI325" s="153" t="str">
        <f t="shared" si="57"/>
        <v/>
      </c>
    </row>
    <row r="326" spans="1:139" ht="18" customHeight="1" thickTop="1" thickBot="1">
      <c r="A326" s="235" t="s">
        <v>416</v>
      </c>
      <c r="B326" s="236" t="s">
        <v>29</v>
      </c>
      <c r="C326" s="237">
        <v>44986</v>
      </c>
      <c r="D326" s="238">
        <v>24</v>
      </c>
      <c r="E326" s="253">
        <v>10</v>
      </c>
      <c r="F326" s="247">
        <v>11</v>
      </c>
      <c r="G326" s="247">
        <v>8</v>
      </c>
      <c r="H326" s="247">
        <v>14</v>
      </c>
      <c r="I326" s="247">
        <v>14</v>
      </c>
      <c r="J326" s="247">
        <v>8</v>
      </c>
      <c r="K326" s="247">
        <v>2</v>
      </c>
      <c r="L326" s="247">
        <v>11</v>
      </c>
      <c r="M326" s="247">
        <v>9</v>
      </c>
      <c r="N326" s="247">
        <v>12</v>
      </c>
      <c r="O326" s="247">
        <v>17</v>
      </c>
      <c r="P326" s="247">
        <v>10</v>
      </c>
      <c r="Q326" s="247">
        <v>14</v>
      </c>
      <c r="R326" s="247">
        <v>16</v>
      </c>
      <c r="S326" s="247">
        <v>10</v>
      </c>
      <c r="T326" s="247">
        <v>4</v>
      </c>
      <c r="U326" s="247">
        <v>14</v>
      </c>
      <c r="V326" s="247">
        <v>11</v>
      </c>
      <c r="W326" s="247">
        <v>4</v>
      </c>
      <c r="X326" s="247">
        <v>7</v>
      </c>
      <c r="Y326" s="247">
        <v>14</v>
      </c>
      <c r="Z326" s="247">
        <v>9</v>
      </c>
      <c r="AA326" s="247">
        <v>8</v>
      </c>
      <c r="AB326" s="247">
        <v>6</v>
      </c>
      <c r="AC326" s="247">
        <v>10</v>
      </c>
      <c r="AD326" s="247">
        <v>10</v>
      </c>
      <c r="AE326" s="276">
        <v>9</v>
      </c>
      <c r="AG326" s="247">
        <f>RANKS_CSV!A323</f>
        <v>6</v>
      </c>
      <c r="AI326" s="264">
        <f t="array" ref="AI326">MEDIAN(E326:J326)</f>
        <v>10.5</v>
      </c>
      <c r="AJ326" s="260">
        <f t="array" ref="AJ326">MEDIAN(L326:S326)</f>
        <v>11.5</v>
      </c>
      <c r="AK326" s="260">
        <f t="array" ref="AK326">MEDIAN(T326:U326,X326,AA326,AB326)</f>
        <v>7</v>
      </c>
      <c r="AL326" s="260">
        <f t="array" ref="AL326">MEDIAN(V326,Y326,Z326,AC326:AE326)</f>
        <v>10</v>
      </c>
      <c r="AM326" s="260" t="s">
        <v>567</v>
      </c>
      <c r="AN326" s="281" t="s">
        <v>567</v>
      </c>
      <c r="AU326" s="264">
        <v>213.26469753819774</v>
      </c>
      <c r="AV326" s="260">
        <v>102.9648124571418</v>
      </c>
      <c r="AW326" s="260">
        <v>33.52803903763909</v>
      </c>
      <c r="AX326" s="260">
        <v>4.9543772796896173</v>
      </c>
      <c r="AY326" s="260">
        <v>17.243827183293391</v>
      </c>
      <c r="AZ326" s="260">
        <v>70.396388748450406</v>
      </c>
      <c r="BA326" s="260">
        <v>164.4120619751607</v>
      </c>
      <c r="BB326" s="276">
        <v>4</v>
      </c>
      <c r="BC326" s="265">
        <v>36.107709569707843</v>
      </c>
      <c r="BD326" s="261">
        <v>46.62886394746068</v>
      </c>
      <c r="BE326" s="261">
        <v>21.276342706898642</v>
      </c>
      <c r="BF326" s="261">
        <v>2.2182357275920768</v>
      </c>
      <c r="BG326" s="261">
        <v>12.224332662810676</v>
      </c>
      <c r="BH326" s="261">
        <v>46.579120950024844</v>
      </c>
      <c r="BI326" s="261">
        <v>22.778392941425921</v>
      </c>
      <c r="BJ326" s="270">
        <v>4</v>
      </c>
      <c r="BK326" s="265">
        <v>30.469231463055017</v>
      </c>
      <c r="BL326" s="261">
        <v>60.415623464295585</v>
      </c>
      <c r="BM326" s="261">
        <v>24.461994090295757</v>
      </c>
      <c r="BN326" s="261">
        <v>3.423966510252157</v>
      </c>
      <c r="BO326" s="261">
        <v>6.6874010906365902</v>
      </c>
      <c r="BP326" s="261">
        <v>61.389161145781003</v>
      </c>
      <c r="BQ326" s="261">
        <v>31.25639989093893</v>
      </c>
      <c r="BR326" s="270">
        <v>4</v>
      </c>
      <c r="BS326" s="264">
        <v>27.160581163104794</v>
      </c>
      <c r="BT326" s="260">
        <v>58.742588598462874</v>
      </c>
      <c r="BU326" s="260">
        <v>27.673225879153275</v>
      </c>
      <c r="BV326" s="260">
        <v>2.3008234056567454</v>
      </c>
      <c r="BW326" s="260">
        <v>5.1349330344973874</v>
      </c>
      <c r="BX326" s="260">
        <v>63.255650598899393</v>
      </c>
      <c r="BY326" s="260">
        <v>33.724837117166722</v>
      </c>
      <c r="BZ326" s="276">
        <v>4</v>
      </c>
      <c r="DH326" s="179">
        <v>0.49125330577427789</v>
      </c>
      <c r="DI326" s="179">
        <v>0.78104321391076137</v>
      </c>
      <c r="EH326" s="153" t="str">
        <f t="shared" si="56"/>
        <v/>
      </c>
      <c r="EI326" s="153" t="str">
        <f t="shared" si="57"/>
        <v/>
      </c>
    </row>
    <row r="327" spans="1:139" ht="18" customHeight="1" thickTop="1" thickBot="1">
      <c r="A327" s="235" t="s">
        <v>432</v>
      </c>
      <c r="B327" s="236" t="s">
        <v>33</v>
      </c>
      <c r="C327" s="237">
        <v>45019</v>
      </c>
      <c r="D327" s="238">
        <v>24</v>
      </c>
      <c r="E327" s="253">
        <v>14</v>
      </c>
      <c r="F327" s="247">
        <v>7</v>
      </c>
      <c r="G327" s="247">
        <v>7</v>
      </c>
      <c r="H327" s="247">
        <v>19</v>
      </c>
      <c r="I327" s="247">
        <v>15</v>
      </c>
      <c r="J327" s="247">
        <v>4</v>
      </c>
      <c r="K327" s="247">
        <v>1</v>
      </c>
      <c r="L327" s="247">
        <v>12</v>
      </c>
      <c r="M327" s="247">
        <v>13</v>
      </c>
      <c r="N327" s="247">
        <v>12</v>
      </c>
      <c r="O327" s="247">
        <v>18</v>
      </c>
      <c r="P327" s="247">
        <v>9</v>
      </c>
      <c r="Q327" s="247">
        <v>12</v>
      </c>
      <c r="R327" s="247">
        <v>10</v>
      </c>
      <c r="S327" s="247">
        <v>14</v>
      </c>
      <c r="T327" s="247">
        <v>2</v>
      </c>
      <c r="U327" s="247">
        <v>9</v>
      </c>
      <c r="V327" s="247">
        <v>9</v>
      </c>
      <c r="W327" s="247">
        <v>3</v>
      </c>
      <c r="X327" s="247">
        <v>2</v>
      </c>
      <c r="Y327" s="247">
        <v>11</v>
      </c>
      <c r="Z327" s="247">
        <v>12</v>
      </c>
      <c r="AA327" s="247">
        <v>4</v>
      </c>
      <c r="AB327" s="247">
        <v>2</v>
      </c>
      <c r="AC327" s="247">
        <v>9</v>
      </c>
      <c r="AD327" s="247">
        <v>10</v>
      </c>
      <c r="AE327" s="276">
        <v>8</v>
      </c>
      <c r="AG327" s="247">
        <f>RANKS_CSV!A324</f>
        <v>1</v>
      </c>
      <c r="AI327" s="264">
        <f t="array" ref="AI327">MEDIAN(E327:J327)</f>
        <v>10.5</v>
      </c>
      <c r="AJ327" s="260">
        <f t="array" ref="AJ327">MEDIAN(L327:S327)</f>
        <v>12</v>
      </c>
      <c r="AK327" s="260">
        <f t="array" ref="AK327">MEDIAN(T327:U327,X327,AA327,AB327)</f>
        <v>2</v>
      </c>
      <c r="AL327" s="260">
        <f t="array" ref="AL327">MEDIAN(V327,Y327,Z327,AC327:AE327)</f>
        <v>9.5</v>
      </c>
      <c r="AM327" s="260" t="s">
        <v>567</v>
      </c>
      <c r="AN327" s="281" t="s">
        <v>567</v>
      </c>
      <c r="AU327" s="264">
        <v>226.30219968589114</v>
      </c>
      <c r="AV327" s="260">
        <v>117.83312317888074</v>
      </c>
      <c r="AW327" s="260">
        <v>50.227158333423503</v>
      </c>
      <c r="AX327" s="260">
        <v>23.484305149519528</v>
      </c>
      <c r="AY327" s="260">
        <v>37.604563627168794</v>
      </c>
      <c r="AZ327" s="260">
        <v>92.587933766371322</v>
      </c>
      <c r="BA327" s="260">
        <v>188.43441556712708</v>
      </c>
      <c r="BB327" s="276">
        <v>4</v>
      </c>
      <c r="BC327" s="265">
        <v>28.658550050585038</v>
      </c>
      <c r="BD327" s="261">
        <v>47.367286540276368</v>
      </c>
      <c r="BE327" s="261">
        <v>30.922727250408407</v>
      </c>
      <c r="BF327" s="261">
        <v>16.034420407585174</v>
      </c>
      <c r="BG327" s="261">
        <v>32.349865510044211</v>
      </c>
      <c r="BH327" s="261">
        <v>74.231132713900664</v>
      </c>
      <c r="BI327" s="261">
        <v>47.388056312374616</v>
      </c>
      <c r="BJ327" s="270">
        <v>4</v>
      </c>
      <c r="BK327" s="265">
        <v>14.5608233404019</v>
      </c>
      <c r="BL327" s="261">
        <v>61.40268491895705</v>
      </c>
      <c r="BM327" s="261">
        <v>42.607595765281211</v>
      </c>
      <c r="BN327" s="261">
        <v>19.838675216291914</v>
      </c>
      <c r="BO327" s="261">
        <v>22.999869590453205</v>
      </c>
      <c r="BP327" s="261">
        <v>96.44113266673277</v>
      </c>
      <c r="BQ327" s="261">
        <v>64.85774014216527</v>
      </c>
      <c r="BR327" s="270">
        <v>1</v>
      </c>
      <c r="BS327" s="264">
        <v>11.850966744961227</v>
      </c>
      <c r="BT327" s="260">
        <v>57.708535199884643</v>
      </c>
      <c r="BU327" s="260">
        <v>51.389450784653306</v>
      </c>
      <c r="BV327" s="260">
        <v>16.559795046570859</v>
      </c>
      <c r="BW327" s="260">
        <v>17.948912029275544</v>
      </c>
      <c r="BX327" s="260">
        <v>97.753532156862377</v>
      </c>
      <c r="BY327" s="260">
        <v>71.07924794263478</v>
      </c>
      <c r="BZ327" s="276">
        <v>1</v>
      </c>
      <c r="DH327" s="179">
        <v>-1.2819033123359582</v>
      </c>
      <c r="DI327" s="179">
        <v>2.9058336338582675</v>
      </c>
      <c r="EH327" s="153" t="str">
        <f t="shared" si="56"/>
        <v/>
      </c>
      <c r="EI327" s="153" t="str">
        <f t="shared" si="57"/>
        <v/>
      </c>
    </row>
    <row r="328" spans="1:139" ht="18" customHeight="1" thickTop="1" thickBot="1">
      <c r="A328" s="235" t="s">
        <v>433</v>
      </c>
      <c r="B328" s="236" t="s">
        <v>29</v>
      </c>
      <c r="C328" s="237">
        <v>44975</v>
      </c>
      <c r="D328" s="238">
        <v>24</v>
      </c>
      <c r="E328" s="253">
        <v>20</v>
      </c>
      <c r="F328" s="247">
        <v>8</v>
      </c>
      <c r="G328" s="247">
        <v>8</v>
      </c>
      <c r="H328" s="247">
        <v>18</v>
      </c>
      <c r="I328" s="247">
        <v>16</v>
      </c>
      <c r="J328" s="247">
        <v>10</v>
      </c>
      <c r="K328" s="247">
        <v>3</v>
      </c>
      <c r="L328" s="247">
        <v>9</v>
      </c>
      <c r="M328" s="247">
        <v>12</v>
      </c>
      <c r="N328" s="247">
        <v>10</v>
      </c>
      <c r="O328" s="247">
        <v>17</v>
      </c>
      <c r="P328" s="247">
        <v>7</v>
      </c>
      <c r="Q328" s="247">
        <v>13</v>
      </c>
      <c r="R328" s="247">
        <v>11</v>
      </c>
      <c r="S328" s="247">
        <v>8</v>
      </c>
      <c r="T328" s="247">
        <v>8</v>
      </c>
      <c r="U328" s="247">
        <v>7</v>
      </c>
      <c r="V328" s="247">
        <v>6</v>
      </c>
      <c r="W328" s="247">
        <v>3</v>
      </c>
      <c r="X328" s="247">
        <v>7</v>
      </c>
      <c r="Y328" s="247">
        <v>7</v>
      </c>
      <c r="Z328" s="247">
        <v>8</v>
      </c>
      <c r="AA328" s="247">
        <v>10</v>
      </c>
      <c r="AB328" s="247">
        <v>8</v>
      </c>
      <c r="AC328" s="247">
        <v>7</v>
      </c>
      <c r="AD328" s="247">
        <v>8</v>
      </c>
      <c r="AE328" s="276">
        <v>10</v>
      </c>
      <c r="AG328" s="247">
        <f>RANKS_CSV!A325</f>
        <v>2</v>
      </c>
      <c r="AI328" s="264">
        <f t="array" ref="AI328">MEDIAN(E328:J328)</f>
        <v>13</v>
      </c>
      <c r="AJ328" s="260">
        <f t="array" ref="AJ328">MEDIAN(L328:S328)</f>
        <v>10.5</v>
      </c>
      <c r="AK328" s="260">
        <f t="array" ref="AK328">MEDIAN(T328:U328,X328,AA328,AB328)</f>
        <v>8</v>
      </c>
      <c r="AL328" s="260">
        <f t="array" ref="AL328">MEDIAN(V328,Y328,Z328,AC328:AE328)</f>
        <v>7.5</v>
      </c>
      <c r="AM328" s="260" t="s">
        <v>567</v>
      </c>
      <c r="AN328" s="281" t="s">
        <v>567</v>
      </c>
      <c r="AU328" s="264">
        <v>122.14275510019218</v>
      </c>
      <c r="AV328" s="260">
        <v>43.783458070549685</v>
      </c>
      <c r="AW328" s="260">
        <v>6.2872727024604318</v>
      </c>
      <c r="AX328" s="260">
        <v>9.6541989959244177</v>
      </c>
      <c r="AY328" s="260">
        <v>53.884236950941656</v>
      </c>
      <c r="AZ328" s="260">
        <v>138.97738656751213</v>
      </c>
      <c r="BA328" s="260">
        <v>264.9336478456359</v>
      </c>
      <c r="BB328" s="276">
        <v>3</v>
      </c>
      <c r="BC328" s="265">
        <v>11.39602815840691</v>
      </c>
      <c r="BD328" s="261">
        <v>11.886116842433973</v>
      </c>
      <c r="BE328" s="261">
        <v>1.1504281974759929</v>
      </c>
      <c r="BF328" s="261">
        <v>7.536222557850941</v>
      </c>
      <c r="BG328" s="261">
        <v>43.287050556787996</v>
      </c>
      <c r="BH328" s="261">
        <v>99.439164440953178</v>
      </c>
      <c r="BI328" s="261">
        <v>60.644641982079172</v>
      </c>
      <c r="BJ328" s="270">
        <v>3</v>
      </c>
      <c r="BK328" s="265">
        <v>19.215263552295699</v>
      </c>
      <c r="BL328" s="261">
        <v>18.80209392168732</v>
      </c>
      <c r="BM328" s="261">
        <v>4.1641185188599836</v>
      </c>
      <c r="BN328" s="261">
        <v>8.8399571701926245</v>
      </c>
      <c r="BO328" s="261">
        <v>33.558993905262632</v>
      </c>
      <c r="BP328" s="261">
        <v>115.92787847734277</v>
      </c>
      <c r="BQ328" s="261">
        <v>64.361161202393546</v>
      </c>
      <c r="BR328" s="270">
        <v>3</v>
      </c>
      <c r="BS328" s="264">
        <v>18.436254967065537</v>
      </c>
      <c r="BT328" s="260">
        <v>18.477892770372552</v>
      </c>
      <c r="BU328" s="260">
        <v>8.4041451787668162</v>
      </c>
      <c r="BV328" s="260">
        <v>7.9739025742477621</v>
      </c>
      <c r="BW328" s="260">
        <v>32.20720615903533</v>
      </c>
      <c r="BX328" s="260">
        <v>119.45354088503923</v>
      </c>
      <c r="BY328" s="260">
        <v>60.799254621124845</v>
      </c>
      <c r="BZ328" s="276">
        <v>4</v>
      </c>
      <c r="DH328" s="179">
        <v>-2.1554218123359581</v>
      </c>
      <c r="DI328" s="179">
        <v>-1.5909788661417326</v>
      </c>
      <c r="EH328" s="153" t="str">
        <f t="shared" si="56"/>
        <v/>
      </c>
      <c r="EI328" s="153" t="str">
        <f t="shared" si="57"/>
        <v/>
      </c>
    </row>
    <row r="329" spans="1:139" ht="18" customHeight="1" thickTop="1" thickBot="1">
      <c r="A329" s="235" t="s">
        <v>434</v>
      </c>
      <c r="B329" s="236" t="s">
        <v>35</v>
      </c>
      <c r="C329" s="237">
        <v>45043</v>
      </c>
      <c r="D329" s="238">
        <v>24</v>
      </c>
      <c r="E329" s="253">
        <v>15</v>
      </c>
      <c r="F329" s="247">
        <v>10</v>
      </c>
      <c r="G329" s="247">
        <v>8</v>
      </c>
      <c r="H329" s="247">
        <v>15</v>
      </c>
      <c r="I329" s="247">
        <v>13</v>
      </c>
      <c r="J329" s="247">
        <v>9</v>
      </c>
      <c r="K329" s="247">
        <v>4</v>
      </c>
      <c r="L329" s="247">
        <v>12</v>
      </c>
      <c r="M329" s="247">
        <v>10</v>
      </c>
      <c r="N329" s="247">
        <v>11</v>
      </c>
      <c r="O329" s="247">
        <v>8</v>
      </c>
      <c r="P329" s="247">
        <v>8</v>
      </c>
      <c r="Q329" s="247">
        <v>9</v>
      </c>
      <c r="R329" s="247">
        <v>9</v>
      </c>
      <c r="S329" s="247">
        <v>16</v>
      </c>
      <c r="T329" s="247">
        <v>10</v>
      </c>
      <c r="U329" s="247">
        <v>12</v>
      </c>
      <c r="V329" s="247">
        <v>7</v>
      </c>
      <c r="W329" s="247">
        <v>11</v>
      </c>
      <c r="X329" s="247">
        <v>6</v>
      </c>
      <c r="Y329" s="247">
        <v>14</v>
      </c>
      <c r="Z329" s="247">
        <v>9</v>
      </c>
      <c r="AA329" s="247">
        <v>7</v>
      </c>
      <c r="AB329" s="247">
        <v>7</v>
      </c>
      <c r="AC329" s="247">
        <v>10</v>
      </c>
      <c r="AD329" s="247">
        <v>9</v>
      </c>
      <c r="AE329" s="276">
        <v>10</v>
      </c>
      <c r="AG329" s="247">
        <f>RANKS_CSV!A326</f>
        <v>3</v>
      </c>
      <c r="AI329" s="264">
        <f t="array" ref="AI329">MEDIAN(E329:J329)</f>
        <v>11.5</v>
      </c>
      <c r="AJ329" s="260">
        <f t="array" ref="AJ329">MEDIAN(L329:S329)</f>
        <v>9.5</v>
      </c>
      <c r="AK329" s="260">
        <f t="array" ref="AK329">MEDIAN(T329:U329,X329,AA329,AB329)</f>
        <v>7</v>
      </c>
      <c r="AL329" s="260">
        <f t="array" ref="AL329">MEDIAN(V329,Y329,Z329,AC329:AE329)</f>
        <v>9.5</v>
      </c>
      <c r="AM329" s="260" t="s">
        <v>567</v>
      </c>
      <c r="AN329" s="281" t="s">
        <v>567</v>
      </c>
      <c r="AU329" s="264">
        <v>167.20768256846708</v>
      </c>
      <c r="AV329" s="260">
        <v>71.722004413507946</v>
      </c>
      <c r="AW329" s="260">
        <v>17.099437920102044</v>
      </c>
      <c r="AX329" s="260">
        <v>3.3399830882493875</v>
      </c>
      <c r="AY329" s="260">
        <v>30.443639917949977</v>
      </c>
      <c r="AZ329" s="260">
        <v>98.410408409203811</v>
      </c>
      <c r="BA329" s="260">
        <v>207.24028856201087</v>
      </c>
      <c r="BB329" s="276">
        <v>4</v>
      </c>
      <c r="BC329" s="265">
        <v>22.467710607524062</v>
      </c>
      <c r="BD329" s="261">
        <v>27.753660185158964</v>
      </c>
      <c r="BE329" s="261">
        <v>8.6438031256841477</v>
      </c>
      <c r="BF329" s="261">
        <v>1.2063892080716778</v>
      </c>
      <c r="BG329" s="261">
        <v>22.83156364567067</v>
      </c>
      <c r="BH329" s="261">
        <v>66.878611230283951</v>
      </c>
      <c r="BI329" s="261">
        <v>36.268858048390655</v>
      </c>
      <c r="BJ329" s="270">
        <v>4</v>
      </c>
      <c r="BK329" s="265">
        <v>23.684863125496047</v>
      </c>
      <c r="BL329" s="261">
        <v>38.310989276246346</v>
      </c>
      <c r="BM329" s="261">
        <v>11.183810009474223</v>
      </c>
      <c r="BN329" s="261">
        <v>2.285135813377368</v>
      </c>
      <c r="BO329" s="261">
        <v>15.588374899486293</v>
      </c>
      <c r="BP329" s="261">
        <v>81.981500432277102</v>
      </c>
      <c r="BQ329" s="261">
        <v>41.922329054808756</v>
      </c>
      <c r="BR329" s="270">
        <v>4</v>
      </c>
      <c r="BS329" s="264">
        <v>21.5192941681881</v>
      </c>
      <c r="BT329" s="260">
        <v>37.40310441061002</v>
      </c>
      <c r="BU329" s="260">
        <v>14.50565466049539</v>
      </c>
      <c r="BV329" s="260">
        <v>1.4255769759426635</v>
      </c>
      <c r="BW329" s="260">
        <v>14.362412185280999</v>
      </c>
      <c r="BX329" s="260">
        <v>84.660696667655245</v>
      </c>
      <c r="BY329" s="260">
        <v>41.321280286657512</v>
      </c>
      <c r="BZ329" s="276">
        <v>4</v>
      </c>
      <c r="DH329" s="179">
        <v>-0.6284549304461946</v>
      </c>
      <c r="DI329" s="179">
        <v>-0.46946194619422504</v>
      </c>
      <c r="EH329" s="153">
        <f t="shared" si="56"/>
        <v>5.3770597152230968</v>
      </c>
      <c r="EI329" s="153">
        <f t="shared" si="57"/>
        <v>1.1901298136482947</v>
      </c>
    </row>
    <row r="330" spans="1:139" ht="18" customHeight="1" thickTop="1" thickBot="1">
      <c r="A330" s="235" t="s">
        <v>435</v>
      </c>
      <c r="B330" s="236" t="s">
        <v>33</v>
      </c>
      <c r="C330" s="237">
        <v>45807</v>
      </c>
      <c r="D330" s="238">
        <v>22</v>
      </c>
      <c r="E330" s="253">
        <v>15</v>
      </c>
      <c r="F330" s="247">
        <v>5</v>
      </c>
      <c r="G330" s="247">
        <v>9</v>
      </c>
      <c r="H330" s="247">
        <v>17</v>
      </c>
      <c r="I330" s="247">
        <v>15</v>
      </c>
      <c r="J330" s="247">
        <v>5</v>
      </c>
      <c r="K330" s="247">
        <v>7</v>
      </c>
      <c r="L330" s="247">
        <v>14</v>
      </c>
      <c r="M330" s="247">
        <v>11</v>
      </c>
      <c r="N330" s="247">
        <v>12</v>
      </c>
      <c r="O330" s="247">
        <v>19</v>
      </c>
      <c r="P330" s="247">
        <v>5</v>
      </c>
      <c r="Q330" s="247">
        <v>14</v>
      </c>
      <c r="R330" s="247">
        <v>19</v>
      </c>
      <c r="S330" s="247">
        <v>13</v>
      </c>
      <c r="T330" s="247">
        <v>11</v>
      </c>
      <c r="U330" s="247">
        <v>13</v>
      </c>
      <c r="V330" s="247">
        <v>16</v>
      </c>
      <c r="W330" s="247">
        <v>7</v>
      </c>
      <c r="X330" s="247">
        <v>5</v>
      </c>
      <c r="Y330" s="247">
        <v>15</v>
      </c>
      <c r="Z330" s="247">
        <v>13</v>
      </c>
      <c r="AA330" s="247">
        <v>10</v>
      </c>
      <c r="AB330" s="247">
        <v>9</v>
      </c>
      <c r="AC330" s="247">
        <v>16</v>
      </c>
      <c r="AD330" s="247">
        <v>13</v>
      </c>
      <c r="AE330" s="276">
        <v>14</v>
      </c>
      <c r="AG330" s="247">
        <f>RANKS_CSV!A327</f>
        <v>7</v>
      </c>
      <c r="AI330" s="264">
        <f t="array" ref="AI330">MEDIAN(E330:J330)</f>
        <v>12</v>
      </c>
      <c r="AJ330" s="260">
        <f t="array" ref="AJ330">MEDIAN(L330:S330)</f>
        <v>13.5</v>
      </c>
      <c r="AK330" s="260">
        <f t="array" ref="AK330">MEDIAN(T330:U330,X330,AA330,AB330)</f>
        <v>10</v>
      </c>
      <c r="AL330" s="260">
        <f t="array" ref="AL330">MEDIAN(V330,Y330,Z330,AC330:AE330)</f>
        <v>14.5</v>
      </c>
      <c r="AM330" s="260" t="s">
        <v>567</v>
      </c>
      <c r="AN330" s="281" t="s">
        <v>567</v>
      </c>
      <c r="AU330" s="264">
        <v>348.7873460783124</v>
      </c>
      <c r="AV330" s="260">
        <v>200.44016042438756</v>
      </c>
      <c r="AW330" s="260">
        <v>92.956086432016022</v>
      </c>
      <c r="AX330" s="260">
        <v>26.335124101197685</v>
      </c>
      <c r="AY330" s="260">
        <v>0.57727343193260561</v>
      </c>
      <c r="AZ330" s="260">
        <v>15.682534424220773</v>
      </c>
      <c r="BA330" s="260">
        <v>71.65090707806219</v>
      </c>
      <c r="BB330" s="276">
        <v>5</v>
      </c>
      <c r="BC330" s="265">
        <v>118.4893588524936</v>
      </c>
      <c r="BD330" s="261">
        <v>131.59341916179122</v>
      </c>
      <c r="BE330" s="261">
        <v>80.203582154161012</v>
      </c>
      <c r="BF330" s="261">
        <v>27.938863162918029</v>
      </c>
      <c r="BG330" s="261">
        <v>2.1115435044676825</v>
      </c>
      <c r="BH330" s="261">
        <v>3.7922305815780484</v>
      </c>
      <c r="BI330" s="261">
        <v>0.18520152051545544</v>
      </c>
      <c r="BJ330" s="270">
        <v>7</v>
      </c>
      <c r="BK330" s="265">
        <v>106.6865010165666</v>
      </c>
      <c r="BL330" s="261">
        <v>152.87787356213852</v>
      </c>
      <c r="BM330" s="261">
        <v>74.49901230884042</v>
      </c>
      <c r="BN330" s="261">
        <v>26.256383222563773</v>
      </c>
      <c r="BO330" s="261">
        <v>5.3859161578713408</v>
      </c>
      <c r="BP330" s="261">
        <v>8.7959330380625005</v>
      </c>
      <c r="BQ330" s="261">
        <v>4.4324264458339453</v>
      </c>
      <c r="BR330" s="270">
        <v>7</v>
      </c>
      <c r="BS330" s="264">
        <v>99.879519628237404</v>
      </c>
      <c r="BT330" s="260">
        <v>151.8410610865983</v>
      </c>
      <c r="BU330" s="260">
        <v>70.593535259418047</v>
      </c>
      <c r="BV330" s="260">
        <v>27.146943850881307</v>
      </c>
      <c r="BW330" s="260">
        <v>7.3461111658078622</v>
      </c>
      <c r="BX330" s="260">
        <v>9.3799323805504073</v>
      </c>
      <c r="BY330" s="260">
        <v>9.703159620157626</v>
      </c>
      <c r="BZ330" s="276">
        <v>5</v>
      </c>
      <c r="DH330" s="179">
        <v>5.3770597152230968</v>
      </c>
      <c r="DI330" s="179">
        <v>1.1901298136482947</v>
      </c>
      <c r="EH330" s="153" t="str">
        <f t="shared" si="56"/>
        <v/>
      </c>
      <c r="EI330" s="153" t="str">
        <f t="shared" si="57"/>
        <v/>
      </c>
    </row>
    <row r="331" spans="1:139" ht="18" customHeight="1" thickTop="1" thickBot="1">
      <c r="A331" s="235" t="s">
        <v>436</v>
      </c>
      <c r="B331" s="236" t="s">
        <v>29</v>
      </c>
      <c r="C331" s="237">
        <v>45741</v>
      </c>
      <c r="D331" s="238">
        <v>22</v>
      </c>
      <c r="E331" s="253">
        <v>17</v>
      </c>
      <c r="F331" s="247">
        <v>6</v>
      </c>
      <c r="G331" s="247">
        <v>8</v>
      </c>
      <c r="H331" s="247">
        <v>19</v>
      </c>
      <c r="I331" s="247">
        <v>15</v>
      </c>
      <c r="J331" s="247">
        <v>9</v>
      </c>
      <c r="K331" s="247">
        <v>1</v>
      </c>
      <c r="L331" s="247">
        <v>9</v>
      </c>
      <c r="M331" s="247">
        <v>14</v>
      </c>
      <c r="N331" s="247">
        <v>11</v>
      </c>
      <c r="O331" s="247">
        <v>14</v>
      </c>
      <c r="P331" s="247">
        <v>9</v>
      </c>
      <c r="Q331" s="247">
        <v>6</v>
      </c>
      <c r="R331" s="247">
        <v>12</v>
      </c>
      <c r="S331" s="247">
        <v>18</v>
      </c>
      <c r="T331" s="247">
        <v>9</v>
      </c>
      <c r="U331" s="247">
        <v>8</v>
      </c>
      <c r="V331" s="247">
        <v>5</v>
      </c>
      <c r="W331" s="247">
        <v>4</v>
      </c>
      <c r="X331" s="247">
        <v>3</v>
      </c>
      <c r="Y331" s="247">
        <v>11</v>
      </c>
      <c r="Z331" s="247">
        <v>9</v>
      </c>
      <c r="AA331" s="247">
        <v>7</v>
      </c>
      <c r="AB331" s="247">
        <v>10</v>
      </c>
      <c r="AC331" s="247">
        <v>9</v>
      </c>
      <c r="AD331" s="247">
        <v>4</v>
      </c>
      <c r="AE331" s="276">
        <v>11</v>
      </c>
      <c r="AG331" s="247">
        <f>RANKS_CSV!A328</f>
        <v>3</v>
      </c>
      <c r="AI331" s="264">
        <f t="array" ref="AI331">MEDIAN(E331:J331)</f>
        <v>12</v>
      </c>
      <c r="AJ331" s="260">
        <f t="array" ref="AJ331">MEDIAN(L331:S331)</f>
        <v>11.5</v>
      </c>
      <c r="AK331" s="260">
        <f t="array" ref="AK331">MEDIAN(T331:U331,X331,AA331,AB331)</f>
        <v>8</v>
      </c>
      <c r="AL331" s="260">
        <f t="array" ref="AL331">MEDIAN(V331,Y331,Z331,AC331:AE331)</f>
        <v>9</v>
      </c>
      <c r="AM331" s="260" t="s">
        <v>567</v>
      </c>
      <c r="AN331" s="281" t="s">
        <v>567</v>
      </c>
      <c r="AU331" s="264">
        <v>175.45350219049905</v>
      </c>
      <c r="AV331" s="260">
        <v>76.242901216113381</v>
      </c>
      <c r="AW331" s="260">
        <v>17.895411903280937</v>
      </c>
      <c r="AX331" s="260">
        <v>0.41103425200173715</v>
      </c>
      <c r="AY331" s="260">
        <v>23.789768262275782</v>
      </c>
      <c r="AZ331" s="260">
        <v>88.031613934103078</v>
      </c>
      <c r="BA331" s="260">
        <v>193.13657126748362</v>
      </c>
      <c r="BB331" s="276">
        <v>4</v>
      </c>
      <c r="BC331" s="265">
        <v>33.139919823696928</v>
      </c>
      <c r="BD331" s="261">
        <v>35.926959677021806</v>
      </c>
      <c r="BE331" s="261">
        <v>11.733649956060209</v>
      </c>
      <c r="BF331" s="261">
        <v>0.19375086580238454</v>
      </c>
      <c r="BG331" s="261">
        <v>16.792783500836375</v>
      </c>
      <c r="BH331" s="261">
        <v>55.669712502603865</v>
      </c>
      <c r="BI331" s="261">
        <v>27.7224918113765</v>
      </c>
      <c r="BJ331" s="270">
        <v>4</v>
      </c>
      <c r="BK331" s="265">
        <v>36.652342147517921</v>
      </c>
      <c r="BL331" s="261">
        <v>47.0165718030172</v>
      </c>
      <c r="BM331" s="261">
        <v>10.731103028070194</v>
      </c>
      <c r="BN331" s="261">
        <v>0.17546130214171402</v>
      </c>
      <c r="BO331" s="261">
        <v>11.534250914580126</v>
      </c>
      <c r="BP331" s="261">
        <v>67.518879638828793</v>
      </c>
      <c r="BQ331" s="261">
        <v>30.052314345344719</v>
      </c>
      <c r="BR331" s="270">
        <v>4</v>
      </c>
      <c r="BS331" s="264">
        <v>34.001768322826102</v>
      </c>
      <c r="BT331" s="260">
        <v>46.829962821409723</v>
      </c>
      <c r="BU331" s="260">
        <v>11.625331392471459</v>
      </c>
      <c r="BV331" s="260">
        <v>0.19466180291493768</v>
      </c>
      <c r="BW331" s="260">
        <v>11.754460326071444</v>
      </c>
      <c r="BX331" s="260">
        <v>70.276388617018455</v>
      </c>
      <c r="BY331" s="260">
        <v>28.438458308506725</v>
      </c>
      <c r="BZ331" s="276">
        <v>4</v>
      </c>
      <c r="DH331" s="179">
        <v>0.35907603805774263</v>
      </c>
      <c r="DI331" s="179">
        <v>-1.1393755564304462</v>
      </c>
      <c r="EH331" s="153" t="str">
        <f t="shared" si="56"/>
        <v/>
      </c>
      <c r="EI331" s="153" t="str">
        <f t="shared" si="57"/>
        <v/>
      </c>
    </row>
    <row r="332" spans="1:139" ht="18" customHeight="1" thickTop="1" thickBot="1">
      <c r="A332" s="235" t="s">
        <v>437</v>
      </c>
      <c r="B332" s="236" t="s">
        <v>33</v>
      </c>
      <c r="C332" s="237">
        <v>45672</v>
      </c>
      <c r="D332" s="238">
        <v>22</v>
      </c>
      <c r="E332" s="253">
        <v>18</v>
      </c>
      <c r="F332" s="247">
        <v>6</v>
      </c>
      <c r="G332" s="247">
        <v>11</v>
      </c>
      <c r="H332" s="247">
        <v>16</v>
      </c>
      <c r="I332" s="247">
        <v>16</v>
      </c>
      <c r="J332" s="247">
        <v>14</v>
      </c>
      <c r="K332" s="247">
        <v>6</v>
      </c>
      <c r="L332" s="247">
        <v>10</v>
      </c>
      <c r="M332" s="247">
        <v>7</v>
      </c>
      <c r="N332" s="247">
        <v>10</v>
      </c>
      <c r="O332" s="247">
        <v>6</v>
      </c>
      <c r="P332" s="247">
        <v>11</v>
      </c>
      <c r="Q332" s="247">
        <v>15</v>
      </c>
      <c r="R332" s="247">
        <v>7</v>
      </c>
      <c r="S332" s="247">
        <v>11</v>
      </c>
      <c r="T332" s="247">
        <v>10</v>
      </c>
      <c r="U332" s="247">
        <v>10</v>
      </c>
      <c r="V332" s="247">
        <v>8</v>
      </c>
      <c r="W332" s="247">
        <v>5</v>
      </c>
      <c r="X332" s="247">
        <v>8</v>
      </c>
      <c r="Y332" s="247">
        <v>12</v>
      </c>
      <c r="Z332" s="247">
        <v>9</v>
      </c>
      <c r="AA332" s="247">
        <v>8</v>
      </c>
      <c r="AB332" s="247">
        <v>10</v>
      </c>
      <c r="AC332" s="247">
        <v>9</v>
      </c>
      <c r="AD332" s="247">
        <v>11</v>
      </c>
      <c r="AE332" s="276">
        <v>13</v>
      </c>
      <c r="AG332" s="247">
        <f>RANKS_CSV!A329</f>
        <v>4</v>
      </c>
      <c r="AI332" s="264">
        <f t="array" ref="AI332">MEDIAN(E332:J332)</f>
        <v>15</v>
      </c>
      <c r="AJ332" s="260">
        <f t="array" ref="AJ332">MEDIAN(L332:S332)</f>
        <v>10</v>
      </c>
      <c r="AK332" s="260">
        <f t="array" ref="AK332">MEDIAN(T332:U332,X332,AA332,AB332)</f>
        <v>10</v>
      </c>
      <c r="AL332" s="260">
        <f t="array" ref="AL332">MEDIAN(V332,Y332,Z332,AC332:AE332)</f>
        <v>10</v>
      </c>
      <c r="AM332" s="260" t="s">
        <v>567</v>
      </c>
      <c r="AN332" s="281" t="s">
        <v>567</v>
      </c>
      <c r="AU332" s="264">
        <v>167.5798383651067</v>
      </c>
      <c r="AV332" s="260">
        <v>71.224500391381028</v>
      </c>
      <c r="AW332" s="260">
        <v>15.732274079208565</v>
      </c>
      <c r="AX332" s="260">
        <v>1.1031594285893502</v>
      </c>
      <c r="AY332" s="260">
        <v>27.337156439523383</v>
      </c>
      <c r="AZ332" s="260">
        <v>94.434265112010664</v>
      </c>
      <c r="BA332" s="260">
        <v>202.39448544605119</v>
      </c>
      <c r="BB332" s="276">
        <v>4</v>
      </c>
      <c r="BC332" s="265">
        <v>42.981063705905939</v>
      </c>
      <c r="BD332" s="261">
        <v>40.623009546195874</v>
      </c>
      <c r="BE332" s="261">
        <v>13.823661733309928</v>
      </c>
      <c r="BF332" s="261">
        <v>3.2436993042547395</v>
      </c>
      <c r="BG332" s="261">
        <v>19.800594403927022</v>
      </c>
      <c r="BH332" s="261">
        <v>57.582709261378405</v>
      </c>
      <c r="BI332" s="261">
        <v>29.353502048774253</v>
      </c>
      <c r="BJ332" s="270">
        <v>4</v>
      </c>
      <c r="BK332" s="265">
        <v>52.171839018021217</v>
      </c>
      <c r="BL332" s="261">
        <v>50.786932394674459</v>
      </c>
      <c r="BM332" s="261">
        <v>8.6802513466476938</v>
      </c>
      <c r="BN332" s="261">
        <v>1.9770404134516004</v>
      </c>
      <c r="BO332" s="261">
        <v>15.899636775407497</v>
      </c>
      <c r="BP332" s="261">
        <v>66.04083409694195</v>
      </c>
      <c r="BQ332" s="261">
        <v>26.765884067298362</v>
      </c>
      <c r="BR332" s="270">
        <v>4</v>
      </c>
      <c r="BS332" s="264">
        <v>49.527381067217348</v>
      </c>
      <c r="BT332" s="260">
        <v>51.738290058371589</v>
      </c>
      <c r="BU332" s="260">
        <v>6.9942076858038584</v>
      </c>
      <c r="BV332" s="260">
        <v>3.0715427824811639</v>
      </c>
      <c r="BW332" s="260">
        <v>17.839550479619533</v>
      </c>
      <c r="BX332" s="260">
        <v>69.261412206604547</v>
      </c>
      <c r="BY332" s="260">
        <v>22.625755174620235</v>
      </c>
      <c r="BZ332" s="276">
        <v>4</v>
      </c>
      <c r="DH332" s="179">
        <v>0.90861730183727007</v>
      </c>
      <c r="DI332" s="179">
        <v>-2.4475082165354327</v>
      </c>
      <c r="EH332" s="153">
        <f t="shared" si="56"/>
        <v>6.373380624671916</v>
      </c>
      <c r="EI332" s="153">
        <f t="shared" si="57"/>
        <v>3.8332079133858263</v>
      </c>
    </row>
    <row r="333" spans="1:139" ht="18" customHeight="1" thickTop="1" thickBot="1">
      <c r="A333" s="235" t="s">
        <v>438</v>
      </c>
      <c r="B333" s="236" t="s">
        <v>29</v>
      </c>
      <c r="C333" s="237">
        <v>45658</v>
      </c>
      <c r="D333" s="238">
        <v>22</v>
      </c>
      <c r="E333" s="253">
        <v>15</v>
      </c>
      <c r="F333" s="247">
        <v>8</v>
      </c>
      <c r="G333" s="247">
        <v>9</v>
      </c>
      <c r="H333" s="247">
        <v>17</v>
      </c>
      <c r="I333" s="247">
        <v>17</v>
      </c>
      <c r="J333" s="247">
        <v>9</v>
      </c>
      <c r="K333" s="247">
        <v>5</v>
      </c>
      <c r="L333" s="247">
        <v>12</v>
      </c>
      <c r="M333" s="247">
        <v>10</v>
      </c>
      <c r="N333" s="247">
        <v>11</v>
      </c>
      <c r="O333" s="247">
        <v>19</v>
      </c>
      <c r="P333" s="247">
        <v>8</v>
      </c>
      <c r="Q333" s="247">
        <v>12</v>
      </c>
      <c r="R333" s="247">
        <v>13</v>
      </c>
      <c r="S333" s="247">
        <v>11</v>
      </c>
      <c r="T333" s="247">
        <v>6</v>
      </c>
      <c r="U333" s="247">
        <v>19</v>
      </c>
      <c r="V333" s="247">
        <v>20</v>
      </c>
      <c r="W333" s="247">
        <v>8</v>
      </c>
      <c r="X333" s="247">
        <v>6</v>
      </c>
      <c r="Y333" s="247">
        <v>20</v>
      </c>
      <c r="Z333" s="247">
        <v>11</v>
      </c>
      <c r="AA333" s="247">
        <v>7</v>
      </c>
      <c r="AB333" s="247">
        <v>9</v>
      </c>
      <c r="AC333" s="247">
        <v>20</v>
      </c>
      <c r="AD333" s="247">
        <v>13</v>
      </c>
      <c r="AE333" s="276">
        <v>18</v>
      </c>
      <c r="AG333" s="247">
        <f>RANKS_CSV!A330</f>
        <v>7</v>
      </c>
      <c r="AI333" s="264">
        <f t="array" ref="AI333">MEDIAN(E333:J333)</f>
        <v>12</v>
      </c>
      <c r="AJ333" s="260">
        <f t="array" ref="AJ333">MEDIAN(L333:S333)</f>
        <v>11.5</v>
      </c>
      <c r="AK333" s="260">
        <f t="array" ref="AK333">MEDIAN(T333:U333,X333,AA333,AB333)</f>
        <v>7</v>
      </c>
      <c r="AL333" s="260">
        <f t="array" ref="AL333">MEDIAN(V333,Y333,Z333,AC333:AE333)</f>
        <v>19</v>
      </c>
      <c r="AM333" s="260" t="s">
        <v>567</v>
      </c>
      <c r="AN333" s="281" t="s">
        <v>567</v>
      </c>
      <c r="AU333" s="264">
        <v>443.0116166303157</v>
      </c>
      <c r="AV333" s="260">
        <v>273.41946835802099</v>
      </c>
      <c r="AW333" s="260">
        <v>144.69043174727952</v>
      </c>
      <c r="AX333" s="260">
        <v>56.824506798091214</v>
      </c>
      <c r="AY333" s="260">
        <v>9.8216935104561873</v>
      </c>
      <c r="AZ333" s="260">
        <v>3.6819918843744053</v>
      </c>
      <c r="BA333" s="260">
        <v>38.405401919845865</v>
      </c>
      <c r="BB333" s="276">
        <v>6</v>
      </c>
      <c r="BC333" s="265">
        <v>157.0936227724907</v>
      </c>
      <c r="BD333" s="261">
        <v>180.99898982677871</v>
      </c>
      <c r="BE333" s="261">
        <v>123.68986345860803</v>
      </c>
      <c r="BF333" s="261">
        <v>55.779090060352267</v>
      </c>
      <c r="BG333" s="261">
        <v>15.105731535843763</v>
      </c>
      <c r="BH333" s="261">
        <v>5.2461377320796894</v>
      </c>
      <c r="BI333" s="261">
        <v>10.583409200939483</v>
      </c>
      <c r="BJ333" s="270">
        <v>6</v>
      </c>
      <c r="BK333" s="265">
        <v>131.98968126019329</v>
      </c>
      <c r="BL333" s="261">
        <v>207.15623071081214</v>
      </c>
      <c r="BM333" s="261">
        <v>122.10946587386118</v>
      </c>
      <c r="BN333" s="261">
        <v>55.25329846410753</v>
      </c>
      <c r="BO333" s="261">
        <v>19.484136717690813</v>
      </c>
      <c r="BP333" s="261">
        <v>12.575082534166606</v>
      </c>
      <c r="BQ333" s="261">
        <v>22.363517065694371</v>
      </c>
      <c r="BR333" s="270">
        <v>6</v>
      </c>
      <c r="BS333" s="264">
        <v>123.71397998011787</v>
      </c>
      <c r="BT333" s="260">
        <v>204.23339673561765</v>
      </c>
      <c r="BU333" s="260">
        <v>120.11699366604033</v>
      </c>
      <c r="BV333" s="260">
        <v>54.950051041482695</v>
      </c>
      <c r="BW333" s="260">
        <v>19.656811451961584</v>
      </c>
      <c r="BX333" s="260">
        <v>11.749575820231707</v>
      </c>
      <c r="BY333" s="260">
        <v>33.576745731537265</v>
      </c>
      <c r="BZ333" s="276">
        <v>6</v>
      </c>
      <c r="DH333" s="179">
        <v>6.373380624671916</v>
      </c>
      <c r="DI333" s="179">
        <v>3.8332079133858263</v>
      </c>
      <c r="EH333" s="153" t="str">
        <f t="shared" si="56"/>
        <v/>
      </c>
      <c r="EI333" s="153" t="str">
        <f t="shared" si="57"/>
        <v/>
      </c>
    </row>
    <row r="334" spans="1:139" ht="18" customHeight="1" thickTop="1" thickBot="1">
      <c r="A334" s="235" t="s">
        <v>439</v>
      </c>
      <c r="B334" s="236" t="s">
        <v>33</v>
      </c>
      <c r="C334" s="237">
        <v>45582</v>
      </c>
      <c r="D334" s="238">
        <v>22</v>
      </c>
      <c r="E334" s="253">
        <v>12</v>
      </c>
      <c r="F334" s="247">
        <v>7</v>
      </c>
      <c r="G334" s="247">
        <v>14</v>
      </c>
      <c r="H334" s="247">
        <v>14</v>
      </c>
      <c r="I334" s="247">
        <v>15</v>
      </c>
      <c r="J334" s="247">
        <v>9</v>
      </c>
      <c r="K334" s="247">
        <v>3</v>
      </c>
      <c r="L334" s="247">
        <v>6</v>
      </c>
      <c r="M334" s="247">
        <v>12</v>
      </c>
      <c r="N334" s="247">
        <v>6</v>
      </c>
      <c r="O334" s="247">
        <v>11</v>
      </c>
      <c r="P334" s="247">
        <v>9</v>
      </c>
      <c r="Q334" s="247">
        <v>13</v>
      </c>
      <c r="R334" s="247">
        <v>12</v>
      </c>
      <c r="S334" s="247">
        <v>7</v>
      </c>
      <c r="T334" s="247">
        <v>14</v>
      </c>
      <c r="U334" s="247">
        <v>10</v>
      </c>
      <c r="V334" s="247">
        <v>7</v>
      </c>
      <c r="W334" s="247">
        <v>6</v>
      </c>
      <c r="X334" s="247">
        <v>8</v>
      </c>
      <c r="Y334" s="247">
        <v>10</v>
      </c>
      <c r="Z334" s="247">
        <v>13</v>
      </c>
      <c r="AA334" s="247">
        <v>8</v>
      </c>
      <c r="AB334" s="247">
        <v>13</v>
      </c>
      <c r="AC334" s="247">
        <v>7</v>
      </c>
      <c r="AD334" s="247">
        <v>8</v>
      </c>
      <c r="AE334" s="276">
        <v>9</v>
      </c>
      <c r="AG334" s="247">
        <f>RANKS_CSV!A331</f>
        <v>4</v>
      </c>
      <c r="AI334" s="264">
        <f t="array" ref="AI334">MEDIAN(E334:J334)</f>
        <v>13</v>
      </c>
      <c r="AJ334" s="260">
        <f t="array" ref="AJ334">MEDIAN(L334:S334)</f>
        <v>10</v>
      </c>
      <c r="AK334" s="260">
        <f t="array" ref="AK334">MEDIAN(T334:U334,X334,AA334,AB334)</f>
        <v>10</v>
      </c>
      <c r="AL334" s="260">
        <f t="array" ref="AL334">MEDIAN(V334,Y334,Z334,AC334:AE334)</f>
        <v>8.5</v>
      </c>
      <c r="AM334" s="260" t="s">
        <v>567</v>
      </c>
      <c r="AN334" s="281" t="s">
        <v>567</v>
      </c>
      <c r="AU334" s="264">
        <v>137.19095061827772</v>
      </c>
      <c r="AV334" s="260">
        <v>52.613236253033463</v>
      </c>
      <c r="AW334" s="260">
        <v>8.8986335493424438</v>
      </c>
      <c r="AX334" s="260">
        <v>6.0471425072046694</v>
      </c>
      <c r="AY334" s="260">
        <v>44.058763126620143</v>
      </c>
      <c r="AZ334" s="260">
        <v>122.93349540758885</v>
      </c>
      <c r="BA334" s="260">
        <v>242.67133935011083</v>
      </c>
      <c r="BB334" s="276">
        <v>4</v>
      </c>
      <c r="BC334" s="265">
        <v>15.43859389082029</v>
      </c>
      <c r="BD334" s="261">
        <v>17.187765087818907</v>
      </c>
      <c r="BE334" s="261">
        <v>2.9673604649455845</v>
      </c>
      <c r="BF334" s="261">
        <v>4.1848660575732364</v>
      </c>
      <c r="BG334" s="261">
        <v>34.540789563543086</v>
      </c>
      <c r="BH334" s="261">
        <v>85.95221692658798</v>
      </c>
      <c r="BI334" s="261">
        <v>50.24963878568925</v>
      </c>
      <c r="BJ334" s="270">
        <v>3</v>
      </c>
      <c r="BK334" s="265">
        <v>21.36868637309697</v>
      </c>
      <c r="BL334" s="261">
        <v>25.390522491314904</v>
      </c>
      <c r="BM334" s="261">
        <v>5.3407648661614546</v>
      </c>
      <c r="BN334" s="261">
        <v>5.2642093715209999</v>
      </c>
      <c r="BO334" s="261">
        <v>25.911594098817751</v>
      </c>
      <c r="BP334" s="261">
        <v>101.5357911207031</v>
      </c>
      <c r="BQ334" s="261">
        <v>54.159569167282527</v>
      </c>
      <c r="BR334" s="270">
        <v>4</v>
      </c>
      <c r="BS334" s="264">
        <v>20.061256948059711</v>
      </c>
      <c r="BT334" s="260">
        <v>24.969878504228078</v>
      </c>
      <c r="BU334" s="260">
        <v>8.9440754192206935</v>
      </c>
      <c r="BV334" s="260">
        <v>4.5199651416402036</v>
      </c>
      <c r="BW334" s="260">
        <v>24.798664314578737</v>
      </c>
      <c r="BX334" s="260">
        <v>104.78983839855356</v>
      </c>
      <c r="BY334" s="260">
        <v>51.447147373233136</v>
      </c>
      <c r="BZ334" s="276">
        <v>4</v>
      </c>
      <c r="DH334" s="179">
        <v>-1.5117589934383207</v>
      </c>
      <c r="DI334" s="179">
        <v>-1.3081876666666661</v>
      </c>
      <c r="EH334" s="153" t="str">
        <f t="shared" si="56"/>
        <v/>
      </c>
      <c r="EI334" s="153" t="str">
        <f t="shared" si="57"/>
        <v/>
      </c>
    </row>
    <row r="335" spans="1:139" ht="18" customHeight="1" thickTop="1" thickBot="1">
      <c r="A335" s="235" t="s">
        <v>440</v>
      </c>
      <c r="B335" s="236" t="s">
        <v>35</v>
      </c>
      <c r="C335" s="237">
        <v>45575</v>
      </c>
      <c r="D335" s="238">
        <v>22</v>
      </c>
      <c r="E335" s="253">
        <v>13</v>
      </c>
      <c r="F335" s="247">
        <v>12</v>
      </c>
      <c r="G335" s="247">
        <v>13</v>
      </c>
      <c r="H335" s="247">
        <v>16</v>
      </c>
      <c r="I335" s="247">
        <v>15</v>
      </c>
      <c r="J335" s="247">
        <v>13</v>
      </c>
      <c r="K335" s="247">
        <v>7</v>
      </c>
      <c r="L335" s="247">
        <v>7</v>
      </c>
      <c r="M335" s="247">
        <v>11</v>
      </c>
      <c r="N335" s="247">
        <v>7</v>
      </c>
      <c r="O335" s="247">
        <v>16</v>
      </c>
      <c r="P335" s="247">
        <v>10</v>
      </c>
      <c r="Q335" s="247">
        <v>13</v>
      </c>
      <c r="R335" s="247">
        <v>14</v>
      </c>
      <c r="S335" s="247">
        <v>17</v>
      </c>
      <c r="T335" s="247">
        <v>19</v>
      </c>
      <c r="U335" s="247">
        <v>13</v>
      </c>
      <c r="V335" s="247">
        <v>11</v>
      </c>
      <c r="W335" s="247">
        <v>17</v>
      </c>
      <c r="X335" s="247">
        <v>11</v>
      </c>
      <c r="Y335" s="247">
        <v>13</v>
      </c>
      <c r="Z335" s="247">
        <v>15</v>
      </c>
      <c r="AA335" s="247">
        <v>15</v>
      </c>
      <c r="AB335" s="247">
        <v>15</v>
      </c>
      <c r="AC335" s="247">
        <v>11</v>
      </c>
      <c r="AD335" s="247">
        <v>13</v>
      </c>
      <c r="AE335" s="276">
        <v>12</v>
      </c>
      <c r="AG335" s="247">
        <f>RANKS_CSV!A332</f>
        <v>5</v>
      </c>
      <c r="AI335" s="264">
        <f t="array" ref="AI335">MEDIAN(E335:J335)</f>
        <v>13</v>
      </c>
      <c r="AJ335" s="260">
        <f t="array" ref="AJ335">MEDIAN(L335:S335)</f>
        <v>12</v>
      </c>
      <c r="AK335" s="260">
        <f t="array" ref="AK335">MEDIAN(T335:U335,X335,AA335,AB335)</f>
        <v>15</v>
      </c>
      <c r="AL335" s="260">
        <f t="array" ref="AL335">MEDIAN(V335,Y335,Z335,AC335:AE335)</f>
        <v>12.5</v>
      </c>
      <c r="AM335" s="260" t="s">
        <v>567</v>
      </c>
      <c r="AN335" s="281" t="s">
        <v>567</v>
      </c>
      <c r="AU335" s="264">
        <v>242.79080801415944</v>
      </c>
      <c r="AV335" s="260">
        <v>125.93423599314421</v>
      </c>
      <c r="AW335" s="260">
        <v>49.940775633682151</v>
      </c>
      <c r="AX335" s="260">
        <v>14.810426935773346</v>
      </c>
      <c r="AY335" s="260">
        <v>20.543189899417786</v>
      </c>
      <c r="AZ335" s="260">
        <v>67.139064524615478</v>
      </c>
      <c r="BA335" s="260">
        <v>154.59805081136642</v>
      </c>
      <c r="BB335" s="276">
        <v>4</v>
      </c>
      <c r="BC335" s="265">
        <v>100.92274398377562</v>
      </c>
      <c r="BD335" s="261">
        <v>95.857117013737252</v>
      </c>
      <c r="BE335" s="261">
        <v>51.252536225623871</v>
      </c>
      <c r="BF335" s="261">
        <v>21.511227156380919</v>
      </c>
      <c r="BG335" s="261">
        <v>16.498494954768059</v>
      </c>
      <c r="BH335" s="261">
        <v>33.738079693040184</v>
      </c>
      <c r="BI335" s="261">
        <v>17.411173988069827</v>
      </c>
      <c r="BJ335" s="270">
        <v>5</v>
      </c>
      <c r="BK335" s="265">
        <v>111.11024579026967</v>
      </c>
      <c r="BL335" s="261">
        <v>109.7605022891686</v>
      </c>
      <c r="BM335" s="261">
        <v>37.338009923219573</v>
      </c>
      <c r="BN335" s="261">
        <v>17.475273851276647</v>
      </c>
      <c r="BO335" s="261">
        <v>19.016837399176175</v>
      </c>
      <c r="BP335" s="261">
        <v>33.495336961026673</v>
      </c>
      <c r="BQ335" s="261">
        <v>8.2096570301180893</v>
      </c>
      <c r="BR335" s="270">
        <v>7</v>
      </c>
      <c r="BS335" s="264">
        <v>106.36846603719199</v>
      </c>
      <c r="BT335" s="260">
        <v>112.03637469942822</v>
      </c>
      <c r="BU335" s="260">
        <v>29.238747055143531</v>
      </c>
      <c r="BV335" s="260">
        <v>20.670230777033744</v>
      </c>
      <c r="BW335" s="260">
        <v>24.491557397550569</v>
      </c>
      <c r="BX335" s="260">
        <v>36.328571786137658</v>
      </c>
      <c r="BY335" s="260">
        <v>3.662022268733728</v>
      </c>
      <c r="BZ335" s="276">
        <v>7</v>
      </c>
      <c r="DH335" s="179">
        <v>4.2998169475065611</v>
      </c>
      <c r="DI335" s="179">
        <v>-3.2847124566929131</v>
      </c>
      <c r="EH335" s="153" t="str">
        <f t="shared" si="56"/>
        <v/>
      </c>
      <c r="EI335" s="153" t="str">
        <f t="shared" si="57"/>
        <v/>
      </c>
    </row>
    <row r="336" spans="1:139" ht="18" customHeight="1" thickTop="1" thickBot="1">
      <c r="A336" s="235" t="s">
        <v>441</v>
      </c>
      <c r="B336" s="236" t="s">
        <v>29</v>
      </c>
      <c r="C336" s="237">
        <v>45043</v>
      </c>
      <c r="D336" s="238">
        <v>24</v>
      </c>
      <c r="E336" s="253">
        <v>19</v>
      </c>
      <c r="F336" s="247">
        <v>8</v>
      </c>
      <c r="G336" s="247">
        <v>9</v>
      </c>
      <c r="H336" s="247">
        <v>18</v>
      </c>
      <c r="I336" s="247">
        <v>16</v>
      </c>
      <c r="J336" s="247">
        <v>10</v>
      </c>
      <c r="K336" s="247">
        <v>2</v>
      </c>
      <c r="L336" s="247">
        <v>12</v>
      </c>
      <c r="M336" s="247">
        <v>17</v>
      </c>
      <c r="N336" s="247">
        <v>13</v>
      </c>
      <c r="O336" s="247">
        <v>14</v>
      </c>
      <c r="P336" s="247">
        <v>10</v>
      </c>
      <c r="Q336" s="247">
        <v>12</v>
      </c>
      <c r="R336" s="247">
        <v>17</v>
      </c>
      <c r="S336" s="247">
        <v>13</v>
      </c>
      <c r="T336" s="247">
        <v>3</v>
      </c>
      <c r="U336" s="247">
        <v>12</v>
      </c>
      <c r="V336" s="247">
        <v>15</v>
      </c>
      <c r="W336" s="247">
        <v>3</v>
      </c>
      <c r="X336" s="247">
        <v>4</v>
      </c>
      <c r="Y336" s="247">
        <v>15</v>
      </c>
      <c r="Z336" s="247">
        <v>10</v>
      </c>
      <c r="AA336" s="247">
        <v>4</v>
      </c>
      <c r="AB336" s="247">
        <v>6</v>
      </c>
      <c r="AC336" s="247">
        <v>13</v>
      </c>
      <c r="AD336" s="247">
        <v>9</v>
      </c>
      <c r="AE336" s="276">
        <v>13</v>
      </c>
      <c r="AG336" s="247">
        <f>RANKS_CSV!A333</f>
        <v>6</v>
      </c>
      <c r="AI336" s="264">
        <f t="array" ref="AI336">MEDIAN(E336:J336)</f>
        <v>13</v>
      </c>
      <c r="AJ336" s="260">
        <f t="array" ref="AJ336">MEDIAN(L336:S336)</f>
        <v>13</v>
      </c>
      <c r="AK336" s="260">
        <f t="array" ref="AK336">MEDIAN(T336:U336,X336,AA336,AB336)</f>
        <v>4</v>
      </c>
      <c r="AL336" s="260">
        <f t="array" ref="AL336">MEDIAN(V336,Y336,Z336,AC336:AE336)</f>
        <v>13</v>
      </c>
      <c r="AM336" s="260" t="s">
        <v>567</v>
      </c>
      <c r="AN336" s="281" t="s">
        <v>567</v>
      </c>
      <c r="AU336" s="264">
        <v>346.68216624250198</v>
      </c>
      <c r="AV336" s="260">
        <v>199.88926043648681</v>
      </c>
      <c r="AW336" s="260">
        <v>93.959466292024928</v>
      </c>
      <c r="AX336" s="260">
        <v>28.892783809116278</v>
      </c>
      <c r="AY336" s="260">
        <v>4.689212987760869</v>
      </c>
      <c r="AZ336" s="260">
        <v>21.348753827958706</v>
      </c>
      <c r="BA336" s="260">
        <v>78.871406329709799</v>
      </c>
      <c r="BB336" s="276">
        <v>5</v>
      </c>
      <c r="BC336" s="265">
        <v>96.709916533234221</v>
      </c>
      <c r="BD336" s="261">
        <v>117.58798690436362</v>
      </c>
      <c r="BE336" s="261">
        <v>74.518691221038864</v>
      </c>
      <c r="BF336" s="261">
        <v>26.048646504255323</v>
      </c>
      <c r="BG336" s="261">
        <v>6.031742900161853</v>
      </c>
      <c r="BH336" s="261">
        <v>14.691721724170163</v>
      </c>
      <c r="BI336" s="261">
        <v>8.2968177215002257</v>
      </c>
      <c r="BJ336" s="270">
        <v>5</v>
      </c>
      <c r="BK336" s="265">
        <v>76.858446941333384</v>
      </c>
      <c r="BL336" s="261">
        <v>139.14387428386621</v>
      </c>
      <c r="BM336" s="261">
        <v>76.828886235642713</v>
      </c>
      <c r="BN336" s="261">
        <v>26.815764927161709</v>
      </c>
      <c r="BO336" s="261">
        <v>5.7333756308289203</v>
      </c>
      <c r="BP336" s="261">
        <v>26.663744532587085</v>
      </c>
      <c r="BQ336" s="261">
        <v>21.047854419544997</v>
      </c>
      <c r="BR336" s="270">
        <v>5</v>
      </c>
      <c r="BS336" s="264">
        <v>70.602442959467098</v>
      </c>
      <c r="BT336" s="260">
        <v>136.19410757208951</v>
      </c>
      <c r="BU336" s="260">
        <v>78.17036287075166</v>
      </c>
      <c r="BV336" s="260">
        <v>25.672315341804637</v>
      </c>
      <c r="BW336" s="260">
        <v>4.3937943694448141</v>
      </c>
      <c r="BX336" s="260">
        <v>26.716363912474122</v>
      </c>
      <c r="BY336" s="260">
        <v>29.889794127278481</v>
      </c>
      <c r="BZ336" s="276">
        <v>5</v>
      </c>
      <c r="DH336" s="179">
        <v>3.7194157112860888</v>
      </c>
      <c r="DI336" s="179">
        <v>3.2063478832021008</v>
      </c>
      <c r="EH336" s="153">
        <f t="shared" si="56"/>
        <v>6.2955993293963255</v>
      </c>
      <c r="EI336" s="153">
        <f t="shared" si="57"/>
        <v>1.376788463254593</v>
      </c>
    </row>
    <row r="337" spans="1:139" ht="18" customHeight="1" thickTop="1" thickBot="1">
      <c r="A337" s="235" t="s">
        <v>442</v>
      </c>
      <c r="B337" s="236" t="s">
        <v>29</v>
      </c>
      <c r="C337" s="237">
        <v>44247</v>
      </c>
      <c r="D337" s="238">
        <v>26</v>
      </c>
      <c r="E337" s="253">
        <v>13</v>
      </c>
      <c r="F337" s="247">
        <v>10</v>
      </c>
      <c r="G337" s="247">
        <v>12</v>
      </c>
      <c r="H337" s="247">
        <v>9</v>
      </c>
      <c r="I337" s="247">
        <v>17</v>
      </c>
      <c r="J337" s="247">
        <v>16</v>
      </c>
      <c r="K337" s="247">
        <v>14</v>
      </c>
      <c r="L337" s="247">
        <v>13</v>
      </c>
      <c r="M337" s="247">
        <v>11</v>
      </c>
      <c r="N337" s="247">
        <v>14</v>
      </c>
      <c r="O337" s="247">
        <v>14</v>
      </c>
      <c r="P337" s="247">
        <v>20</v>
      </c>
      <c r="Q337" s="247">
        <v>12</v>
      </c>
      <c r="R337" s="247">
        <v>14</v>
      </c>
      <c r="S337" s="247">
        <v>14</v>
      </c>
      <c r="T337" s="247">
        <v>9</v>
      </c>
      <c r="U337" s="247">
        <v>20</v>
      </c>
      <c r="V337" s="247">
        <v>14</v>
      </c>
      <c r="W337" s="247">
        <v>9</v>
      </c>
      <c r="X337" s="247">
        <v>16</v>
      </c>
      <c r="Y337" s="247">
        <v>19</v>
      </c>
      <c r="Z337" s="247">
        <v>15</v>
      </c>
      <c r="AA337" s="247">
        <v>10</v>
      </c>
      <c r="AB337" s="247">
        <v>7</v>
      </c>
      <c r="AC337" s="247">
        <v>18</v>
      </c>
      <c r="AD337" s="247">
        <v>12</v>
      </c>
      <c r="AE337" s="276">
        <v>13</v>
      </c>
      <c r="AG337" s="247">
        <f>RANKS_CSV!A334</f>
        <v>7</v>
      </c>
      <c r="AI337" s="264">
        <f t="array" ref="AI337">MEDIAN(E337:J337)</f>
        <v>12.5</v>
      </c>
      <c r="AJ337" s="260">
        <f t="array" ref="AJ337">MEDIAN(L337:S337)</f>
        <v>14</v>
      </c>
      <c r="AK337" s="260">
        <f t="array" ref="AK337">MEDIAN(T337:U337,X337,AA337,AB337)</f>
        <v>10</v>
      </c>
      <c r="AL337" s="260">
        <f t="array" ref="AL337">MEDIAN(V337,Y337,Z337,AC337:AE337)</f>
        <v>14.5</v>
      </c>
      <c r="AM337" s="260" t="s">
        <v>567</v>
      </c>
      <c r="AN337" s="281" t="s">
        <v>567</v>
      </c>
      <c r="AU337" s="264">
        <v>381.96646720400224</v>
      </c>
      <c r="AV337" s="260">
        <v>225.8880782313833</v>
      </c>
      <c r="AW337" s="260">
        <v>110.67280092031756</v>
      </c>
      <c r="AX337" s="260">
        <v>36.320635270805084</v>
      </c>
      <c r="AY337" s="260">
        <v>2.8315812828458493</v>
      </c>
      <c r="AZ337" s="260">
        <v>10.205638956439856</v>
      </c>
      <c r="BA337" s="260">
        <v>58.442808291587106</v>
      </c>
      <c r="BB337" s="276">
        <v>5</v>
      </c>
      <c r="BC337" s="265">
        <v>139.75771869105358</v>
      </c>
      <c r="BD337" s="261">
        <v>153.78791064071842</v>
      </c>
      <c r="BE337" s="261">
        <v>97.476872736079187</v>
      </c>
      <c r="BF337" s="261">
        <v>38.58874618285676</v>
      </c>
      <c r="BG337" s="261">
        <v>5.7014448734621999</v>
      </c>
      <c r="BH337" s="261">
        <v>1.0302234269444137</v>
      </c>
      <c r="BI337" s="261">
        <v>1.4265818861160686</v>
      </c>
      <c r="BJ337" s="270">
        <v>6</v>
      </c>
      <c r="BK337" s="265">
        <v>126.27953858038057</v>
      </c>
      <c r="BL337" s="261">
        <v>176.62531711997732</v>
      </c>
      <c r="BM337" s="261">
        <v>90.35548926572794</v>
      </c>
      <c r="BN337" s="261">
        <v>36.438125934278986</v>
      </c>
      <c r="BO337" s="261">
        <v>10.602652951352859</v>
      </c>
      <c r="BP337" s="261">
        <v>4.3757586756890179</v>
      </c>
      <c r="BQ337" s="261">
        <v>5.2383900139444464</v>
      </c>
      <c r="BR337" s="270">
        <v>6</v>
      </c>
      <c r="BS337" s="264">
        <v>118.78247891863623</v>
      </c>
      <c r="BT337" s="260">
        <v>175.62168626386853</v>
      </c>
      <c r="BU337" s="260">
        <v>85.256307522460943</v>
      </c>
      <c r="BV337" s="260">
        <v>37.638472791324133</v>
      </c>
      <c r="BW337" s="260">
        <v>13.11587843168782</v>
      </c>
      <c r="BX337" s="260">
        <v>4.6694262015104684</v>
      </c>
      <c r="BY337" s="260">
        <v>11.266252348343526</v>
      </c>
      <c r="BZ337" s="276">
        <v>6</v>
      </c>
      <c r="DH337" s="179">
        <v>6.2955993293963255</v>
      </c>
      <c r="DI337" s="179">
        <v>1.376788463254593</v>
      </c>
      <c r="EH337" s="153">
        <f t="shared" si="56"/>
        <v>9.4448072112860881</v>
      </c>
      <c r="EI337" s="153">
        <f t="shared" si="57"/>
        <v>2.0799263832021007</v>
      </c>
    </row>
    <row r="338" spans="1:139" ht="18" customHeight="1" thickTop="1" thickBot="1">
      <c r="A338" s="235" t="s">
        <v>443</v>
      </c>
      <c r="B338" s="236" t="s">
        <v>33</v>
      </c>
      <c r="C338" s="237">
        <v>41744</v>
      </c>
      <c r="D338" s="238">
        <v>33</v>
      </c>
      <c r="E338" s="253">
        <v>16</v>
      </c>
      <c r="F338" s="247">
        <v>9</v>
      </c>
      <c r="G338" s="247">
        <v>9</v>
      </c>
      <c r="H338" s="247">
        <v>20</v>
      </c>
      <c r="I338" s="247">
        <v>18</v>
      </c>
      <c r="J338" s="247">
        <v>10</v>
      </c>
      <c r="K338" s="247">
        <v>7</v>
      </c>
      <c r="L338" s="247">
        <v>16</v>
      </c>
      <c r="M338" s="247">
        <v>17</v>
      </c>
      <c r="N338" s="247">
        <v>16</v>
      </c>
      <c r="O338" s="247">
        <v>15</v>
      </c>
      <c r="P338" s="247">
        <v>3</v>
      </c>
      <c r="Q338" s="247">
        <v>16</v>
      </c>
      <c r="R338" s="247">
        <v>14</v>
      </c>
      <c r="S338" s="247">
        <v>18</v>
      </c>
      <c r="T338" s="247">
        <v>11</v>
      </c>
      <c r="U338" s="247">
        <v>20</v>
      </c>
      <c r="V338" s="247">
        <v>17</v>
      </c>
      <c r="W338" s="247">
        <v>10</v>
      </c>
      <c r="X338" s="247">
        <v>7</v>
      </c>
      <c r="Y338" s="247">
        <v>19</v>
      </c>
      <c r="Z338" s="247">
        <v>13</v>
      </c>
      <c r="AA338" s="247">
        <v>7</v>
      </c>
      <c r="AB338" s="247">
        <v>11</v>
      </c>
      <c r="AC338" s="247">
        <v>19</v>
      </c>
      <c r="AD338" s="247">
        <v>18</v>
      </c>
      <c r="AE338" s="276">
        <v>17</v>
      </c>
      <c r="AG338" s="247">
        <f>RANKS_CSV!A335</f>
        <v>7</v>
      </c>
      <c r="AI338" s="264">
        <f t="array" ref="AI338">MEDIAN(E338:J338)</f>
        <v>13</v>
      </c>
      <c r="AJ338" s="260">
        <f t="array" ref="AJ338">MEDIAN(L338:S338)</f>
        <v>16</v>
      </c>
      <c r="AK338" s="260">
        <f t="array" ref="AK338">MEDIAN(T338:U338,X338,AA338,AB338)</f>
        <v>11</v>
      </c>
      <c r="AL338" s="260">
        <f t="array" ref="AL338">MEDIAN(V338,Y338,Z338,AC338:AE338)</f>
        <v>17.5</v>
      </c>
      <c r="AM338" s="260" t="s">
        <v>567</v>
      </c>
      <c r="AN338" s="281" t="s">
        <v>567</v>
      </c>
      <c r="AU338" s="264">
        <v>510.49418754515892</v>
      </c>
      <c r="AV338" s="260">
        <v>327.57653038517475</v>
      </c>
      <c r="AW338" s="260">
        <v>185.52198488674381</v>
      </c>
      <c r="AX338" s="260">
        <v>84.330551049866074</v>
      </c>
      <c r="AY338" s="260">
        <v>24.002228874541579</v>
      </c>
      <c r="AZ338" s="260">
        <v>4.5370183607703289</v>
      </c>
      <c r="BA338" s="260">
        <v>25.934919508552323</v>
      </c>
      <c r="BB338" s="276">
        <v>6</v>
      </c>
      <c r="BC338" s="265">
        <v>226.34407582406348</v>
      </c>
      <c r="BD338" s="261">
        <v>243.80311190589242</v>
      </c>
      <c r="BE338" s="261">
        <v>170.60471480814374</v>
      </c>
      <c r="BF338" s="261">
        <v>88.789223947167613</v>
      </c>
      <c r="BG338" s="261">
        <v>31.510734947581735</v>
      </c>
      <c r="BH338" s="261">
        <v>4.9416442582176519</v>
      </c>
      <c r="BI338" s="261">
        <v>19.182723161776625</v>
      </c>
      <c r="BJ338" s="270">
        <v>6</v>
      </c>
      <c r="BK338" s="265">
        <v>206.82478084013934</v>
      </c>
      <c r="BL338" s="261">
        <v>272.04734168358311</v>
      </c>
      <c r="BM338" s="261">
        <v>158.77233826804471</v>
      </c>
      <c r="BN338" s="261">
        <v>85.076675193037332</v>
      </c>
      <c r="BO338" s="261">
        <v>41.972439219657822</v>
      </c>
      <c r="BP338" s="261">
        <v>2.7089153614411359</v>
      </c>
      <c r="BQ338" s="261">
        <v>21.70893591404527</v>
      </c>
      <c r="BR338" s="270">
        <v>6</v>
      </c>
      <c r="BS338" s="264">
        <v>196.94314784118745</v>
      </c>
      <c r="BT338" s="260">
        <v>271.10771896042934</v>
      </c>
      <c r="BU338" s="260">
        <v>149.66358634422073</v>
      </c>
      <c r="BV338" s="260">
        <v>87.299519989051689</v>
      </c>
      <c r="BW338" s="260">
        <v>46.319924776932105</v>
      </c>
      <c r="BX338" s="260">
        <v>1.9788464267332384</v>
      </c>
      <c r="BY338" s="260">
        <v>30.465184417124565</v>
      </c>
      <c r="BZ338" s="276">
        <v>6</v>
      </c>
      <c r="DH338" s="179">
        <v>9.4448072112860881</v>
      </c>
      <c r="DI338" s="179">
        <v>2.0799263832021007</v>
      </c>
      <c r="EH338" s="153" t="str">
        <f t="shared" si="56"/>
        <v/>
      </c>
      <c r="EI338" s="153" t="str">
        <f t="shared" si="57"/>
        <v/>
      </c>
    </row>
    <row r="339" spans="1:139" ht="18" customHeight="1" thickTop="1" thickBot="1">
      <c r="A339" s="235" t="s">
        <v>445</v>
      </c>
      <c r="B339" s="236" t="s">
        <v>35</v>
      </c>
      <c r="C339" s="237">
        <v>46185</v>
      </c>
      <c r="D339" s="238">
        <v>21</v>
      </c>
      <c r="E339" s="253">
        <v>17</v>
      </c>
      <c r="F339" s="247">
        <v>10</v>
      </c>
      <c r="G339" s="247">
        <v>10</v>
      </c>
      <c r="H339" s="247">
        <v>15</v>
      </c>
      <c r="I339" s="247">
        <v>16</v>
      </c>
      <c r="J339" s="247">
        <v>5</v>
      </c>
      <c r="K339" s="247">
        <v>6</v>
      </c>
      <c r="L339" s="247">
        <v>14</v>
      </c>
      <c r="M339" s="247">
        <v>7</v>
      </c>
      <c r="N339" s="247">
        <v>14</v>
      </c>
      <c r="O339" s="247">
        <v>13</v>
      </c>
      <c r="P339" s="247">
        <v>9</v>
      </c>
      <c r="Q339" s="247">
        <v>8</v>
      </c>
      <c r="R339" s="247">
        <v>20</v>
      </c>
      <c r="S339" s="247">
        <v>16</v>
      </c>
      <c r="T339" s="247">
        <v>7</v>
      </c>
      <c r="U339" s="247">
        <v>13</v>
      </c>
      <c r="V339" s="247">
        <v>12</v>
      </c>
      <c r="W339" s="247">
        <v>14</v>
      </c>
      <c r="X339" s="247">
        <v>4</v>
      </c>
      <c r="Y339" s="247">
        <v>14</v>
      </c>
      <c r="Z339" s="247">
        <v>12</v>
      </c>
      <c r="AA339" s="247">
        <v>8</v>
      </c>
      <c r="AB339" s="247">
        <v>9</v>
      </c>
      <c r="AC339" s="247">
        <v>9</v>
      </c>
      <c r="AD339" s="247">
        <v>10</v>
      </c>
      <c r="AE339" s="276">
        <v>10</v>
      </c>
      <c r="AG339" s="247">
        <f>RANKS_CSV!A336</f>
        <v>6</v>
      </c>
      <c r="AI339" s="264">
        <f t="array" ref="AI339">MEDIAN(E339:J339)</f>
        <v>12.5</v>
      </c>
      <c r="AJ339" s="260">
        <f t="array" ref="AJ339">MEDIAN(L339:S339)</f>
        <v>13.5</v>
      </c>
      <c r="AK339" s="260">
        <f t="array" ref="AK339">MEDIAN(T339:U339,X339,AA339,AB339)</f>
        <v>8</v>
      </c>
      <c r="AL339" s="260">
        <f t="array" ref="AL339">MEDIAN(V339,Y339,Z339,AC339:AE339)</f>
        <v>11</v>
      </c>
      <c r="AM339" s="260" t="s">
        <v>567</v>
      </c>
      <c r="AN339" s="281" t="s">
        <v>567</v>
      </c>
      <c r="AU339" s="264">
        <v>282.93767444898566</v>
      </c>
      <c r="AV339" s="260">
        <v>151.31211604320364</v>
      </c>
      <c r="AW339" s="260">
        <v>60.549669298974919</v>
      </c>
      <c r="AX339" s="260">
        <v>10.650334216299422</v>
      </c>
      <c r="AY339" s="260">
        <v>1.6141107951771707</v>
      </c>
      <c r="AZ339" s="260">
        <v>33.440999035608165</v>
      </c>
      <c r="BA339" s="260">
        <v>106.13099893759239</v>
      </c>
      <c r="BB339" s="276">
        <v>5</v>
      </c>
      <c r="BC339" s="265">
        <v>80.074783005438505</v>
      </c>
      <c r="BD339" s="261">
        <v>90.572067599355222</v>
      </c>
      <c r="BE339" s="261">
        <v>49.270206834244739</v>
      </c>
      <c r="BF339" s="261">
        <v>11.144299472998023</v>
      </c>
      <c r="BG339" s="261">
        <v>0.25383716888643204</v>
      </c>
      <c r="BH339" s="261">
        <v>15.240469846971173</v>
      </c>
      <c r="BI339" s="261">
        <v>3.1249987022498984</v>
      </c>
      <c r="BJ339" s="270">
        <v>5</v>
      </c>
      <c r="BK339" s="265">
        <v>72.531353504018341</v>
      </c>
      <c r="BL339" s="261">
        <v>108.45341988639061</v>
      </c>
      <c r="BM339" s="261">
        <v>46.043822044197199</v>
      </c>
      <c r="BN339" s="261">
        <v>10.295718415575683</v>
      </c>
      <c r="BO339" s="261">
        <v>0.25570702417304431</v>
      </c>
      <c r="BP339" s="261">
        <v>23.327412728767527</v>
      </c>
      <c r="BQ339" s="261">
        <v>7.6757202053092879</v>
      </c>
      <c r="BR339" s="270">
        <v>5</v>
      </c>
      <c r="BS339" s="264">
        <v>67.185662343111545</v>
      </c>
      <c r="BT339" s="260">
        <v>107.48940437072488</v>
      </c>
      <c r="BU339" s="260">
        <v>44.340471135305251</v>
      </c>
      <c r="BV339" s="260">
        <v>10.665778041186153</v>
      </c>
      <c r="BW339" s="260">
        <v>1.261576067986433</v>
      </c>
      <c r="BX339" s="260">
        <v>24.584087600880338</v>
      </c>
      <c r="BY339" s="260">
        <v>11.026508797343318</v>
      </c>
      <c r="BZ339" s="276">
        <v>5</v>
      </c>
      <c r="DH339" s="228">
        <v>3.5020780341207347</v>
      </c>
      <c r="DI339" s="228">
        <v>0.63066301312335971</v>
      </c>
      <c r="EH339" s="153" t="str">
        <f t="shared" si="56"/>
        <v/>
      </c>
      <c r="EI339" s="153" t="str">
        <f t="shared" si="57"/>
        <v/>
      </c>
    </row>
    <row r="340" spans="1:139" ht="18" customHeight="1" thickTop="1" thickBot="1">
      <c r="A340" s="235" t="s">
        <v>446</v>
      </c>
      <c r="B340" s="236" t="s">
        <v>29</v>
      </c>
      <c r="C340" s="237">
        <v>46160</v>
      </c>
      <c r="D340" s="238">
        <v>21</v>
      </c>
      <c r="E340" s="253">
        <v>19</v>
      </c>
      <c r="F340" s="247">
        <v>9</v>
      </c>
      <c r="G340" s="247">
        <v>8</v>
      </c>
      <c r="H340" s="247">
        <v>14</v>
      </c>
      <c r="I340" s="247">
        <v>16</v>
      </c>
      <c r="J340" s="247">
        <v>4</v>
      </c>
      <c r="K340" s="247">
        <v>1</v>
      </c>
      <c r="L340" s="247">
        <v>14</v>
      </c>
      <c r="M340" s="247">
        <v>9</v>
      </c>
      <c r="N340" s="247">
        <v>14</v>
      </c>
      <c r="O340" s="247">
        <v>10</v>
      </c>
      <c r="P340" s="247">
        <v>9</v>
      </c>
      <c r="Q340" s="247">
        <v>10</v>
      </c>
      <c r="R340" s="247">
        <v>11</v>
      </c>
      <c r="S340" s="247">
        <v>12</v>
      </c>
      <c r="T340" s="247">
        <v>6</v>
      </c>
      <c r="U340" s="247">
        <v>9</v>
      </c>
      <c r="V340" s="247">
        <v>13</v>
      </c>
      <c r="W340" s="247">
        <v>4</v>
      </c>
      <c r="X340" s="247">
        <v>3</v>
      </c>
      <c r="Y340" s="247">
        <v>12</v>
      </c>
      <c r="Z340" s="247">
        <v>8</v>
      </c>
      <c r="AA340" s="247">
        <v>8</v>
      </c>
      <c r="AB340" s="247">
        <v>3</v>
      </c>
      <c r="AC340" s="247">
        <v>6</v>
      </c>
      <c r="AD340" s="247">
        <v>12</v>
      </c>
      <c r="AE340" s="276">
        <v>12</v>
      </c>
      <c r="AG340" s="247">
        <f>RANKS_CSV!A337</f>
        <v>6</v>
      </c>
      <c r="AI340" s="264">
        <f t="array" ref="AI340">MEDIAN(E340:J340)</f>
        <v>11.5</v>
      </c>
      <c r="AJ340" s="260">
        <f t="array" ref="AJ340">MEDIAN(L340:S340)</f>
        <v>10.5</v>
      </c>
      <c r="AK340" s="260">
        <f t="array" ref="AK340">MEDIAN(T340:U340,X340,AA340,AB340)</f>
        <v>6</v>
      </c>
      <c r="AL340" s="260">
        <f t="array" ref="AL340">MEDIAN(V340,Y340,Z340,AC340:AE340)</f>
        <v>12</v>
      </c>
      <c r="AM340" s="260" t="s">
        <v>567</v>
      </c>
      <c r="AN340" s="281" t="s">
        <v>567</v>
      </c>
      <c r="AU340" s="264">
        <v>232.09166295763117</v>
      </c>
      <c r="AV340" s="260">
        <v>117.9414782032278</v>
      </c>
      <c r="AW340" s="260">
        <v>44.654405110377617</v>
      </c>
      <c r="AX340" s="260">
        <v>12.230443679080681</v>
      </c>
      <c r="AY340" s="260">
        <v>20.669593909336985</v>
      </c>
      <c r="AZ340" s="260">
        <v>69.971855801146546</v>
      </c>
      <c r="BA340" s="260">
        <v>160.13722935450937</v>
      </c>
      <c r="BB340" s="276">
        <v>4</v>
      </c>
      <c r="BC340" s="265">
        <v>36.852888017140643</v>
      </c>
      <c r="BD340" s="261">
        <v>52.217763994259862</v>
      </c>
      <c r="BE340" s="261">
        <v>28.4505668463711</v>
      </c>
      <c r="BF340" s="261">
        <v>7.4499285232665491</v>
      </c>
      <c r="BG340" s="261">
        <v>16.357516944149165</v>
      </c>
      <c r="BH340" s="261">
        <v>50.688327801207976</v>
      </c>
      <c r="BI340" s="261">
        <v>27.789609905627589</v>
      </c>
      <c r="BJ340" s="270">
        <v>4</v>
      </c>
      <c r="BK340" s="265">
        <v>25.763471532819377</v>
      </c>
      <c r="BL340" s="261">
        <v>67.099247962665899</v>
      </c>
      <c r="BM340" s="261">
        <v>35.186328998893224</v>
      </c>
      <c r="BN340" s="261">
        <v>9.7193274734108108</v>
      </c>
      <c r="BO340" s="261">
        <v>9.843872964508245</v>
      </c>
      <c r="BP340" s="261">
        <v>68.325445893764098</v>
      </c>
      <c r="BQ340" s="261">
        <v>40.684351911891952</v>
      </c>
      <c r="BR340" s="270">
        <v>4</v>
      </c>
      <c r="BS340" s="264">
        <v>22.338109022700248</v>
      </c>
      <c r="BT340" s="260">
        <v>64.393233652585693</v>
      </c>
      <c r="BU340" s="260">
        <v>40.559659886749884</v>
      </c>
      <c r="BV340" s="260">
        <v>7.664927667190371</v>
      </c>
      <c r="BW340" s="260">
        <v>6.8113441033742328</v>
      </c>
      <c r="BX340" s="260">
        <v>69.722658116588121</v>
      </c>
      <c r="BY340" s="260">
        <v>45.57978434680885</v>
      </c>
      <c r="BZ340" s="276">
        <v>5</v>
      </c>
      <c r="DH340" s="228">
        <v>0.13775523884514393</v>
      </c>
      <c r="DI340" s="228">
        <v>2.0046920629921265</v>
      </c>
      <c r="EH340" s="153" t="str">
        <f t="shared" si="56"/>
        <v/>
      </c>
      <c r="EI340" s="153" t="str">
        <f t="shared" si="57"/>
        <v/>
      </c>
    </row>
    <row r="341" spans="1:139" ht="18" customHeight="1" thickTop="1" thickBot="1">
      <c r="A341" s="235" t="s">
        <v>447</v>
      </c>
      <c r="B341" s="236" t="s">
        <v>33</v>
      </c>
      <c r="C341" s="237">
        <v>46098</v>
      </c>
      <c r="D341" s="238">
        <v>21</v>
      </c>
      <c r="E341" s="253">
        <v>12</v>
      </c>
      <c r="F341" s="247">
        <v>9</v>
      </c>
      <c r="G341" s="247">
        <v>8</v>
      </c>
      <c r="H341" s="247">
        <v>13</v>
      </c>
      <c r="I341" s="247">
        <v>13</v>
      </c>
      <c r="J341" s="247">
        <v>5</v>
      </c>
      <c r="K341" s="247">
        <v>4</v>
      </c>
      <c r="L341" s="247">
        <v>13</v>
      </c>
      <c r="M341" s="247">
        <v>4</v>
      </c>
      <c r="N341" s="247">
        <v>14</v>
      </c>
      <c r="O341" s="247">
        <v>16</v>
      </c>
      <c r="P341" s="247">
        <v>11</v>
      </c>
      <c r="Q341" s="247">
        <v>13</v>
      </c>
      <c r="R341" s="247">
        <v>16</v>
      </c>
      <c r="S341" s="247">
        <v>14</v>
      </c>
      <c r="T341" s="247">
        <v>9</v>
      </c>
      <c r="U341" s="247">
        <v>9</v>
      </c>
      <c r="V341" s="247">
        <v>12</v>
      </c>
      <c r="W341" s="247">
        <v>3</v>
      </c>
      <c r="X341" s="247">
        <v>7</v>
      </c>
      <c r="Y341" s="247">
        <v>12</v>
      </c>
      <c r="Z341" s="247">
        <v>12</v>
      </c>
      <c r="AA341" s="247">
        <v>7</v>
      </c>
      <c r="AB341" s="247">
        <v>7</v>
      </c>
      <c r="AC341" s="247">
        <v>10</v>
      </c>
      <c r="AD341" s="247">
        <v>13</v>
      </c>
      <c r="AE341" s="276">
        <v>12</v>
      </c>
      <c r="AG341" s="247">
        <f>RANKS_CSV!A338</f>
        <v>6</v>
      </c>
      <c r="AI341" s="264">
        <f t="array" ref="AI341">MEDIAN(E341:J341)</f>
        <v>10.5</v>
      </c>
      <c r="AJ341" s="260">
        <f t="array" ref="AJ341">MEDIAN(L341:S341)</f>
        <v>13.5</v>
      </c>
      <c r="AK341" s="260">
        <f t="array" ref="AK341">MEDIAN(T341:U341,X341,AA341,AB341)</f>
        <v>7</v>
      </c>
      <c r="AL341" s="260">
        <f t="array" ref="AL341">MEDIAN(V341,Y341,Z341,AC341:AE341)</f>
        <v>12</v>
      </c>
      <c r="AM341" s="260" t="s">
        <v>567</v>
      </c>
      <c r="AN341" s="281" t="s">
        <v>567</v>
      </c>
      <c r="AU341" s="264">
        <v>269.84543237958439</v>
      </c>
      <c r="AV341" s="260">
        <v>143.20070488395075</v>
      </c>
      <c r="AW341" s="260">
        <v>57.419089049870308</v>
      </c>
      <c r="AX341" s="260">
        <v>12.500584877343099</v>
      </c>
      <c r="AY341" s="260">
        <v>8.4451923663691328</v>
      </c>
      <c r="AZ341" s="260">
        <v>45.252911516948409</v>
      </c>
      <c r="BA341" s="260">
        <v>122.92374232908094</v>
      </c>
      <c r="BB341" s="276">
        <v>5</v>
      </c>
      <c r="BC341" s="265">
        <v>58.356202294687456</v>
      </c>
      <c r="BD341" s="261">
        <v>74.136170268393357</v>
      </c>
      <c r="BE341" s="261">
        <v>41.41955309146001</v>
      </c>
      <c r="BF341" s="261">
        <v>9.3800101708059138</v>
      </c>
      <c r="BG341" s="261">
        <v>6.2811618556294366</v>
      </c>
      <c r="BH341" s="261">
        <v>29.571694330438149</v>
      </c>
      <c r="BI341" s="261">
        <v>13.412384551785932</v>
      </c>
      <c r="BJ341" s="270">
        <v>5</v>
      </c>
      <c r="BK341" s="265">
        <v>45.698692303034832</v>
      </c>
      <c r="BL341" s="261">
        <v>91.448103381829497</v>
      </c>
      <c r="BM341" s="261">
        <v>44.815219026379502</v>
      </c>
      <c r="BN341" s="261">
        <v>10.572771298010755</v>
      </c>
      <c r="BO341" s="261">
        <v>2.8377063358990191</v>
      </c>
      <c r="BP341" s="261">
        <v>43.627446197815985</v>
      </c>
      <c r="BQ341" s="261">
        <v>24.45982208944875</v>
      </c>
      <c r="BR341" s="270">
        <v>5</v>
      </c>
      <c r="BS341" s="264">
        <v>41.102064840003401</v>
      </c>
      <c r="BT341" s="260">
        <v>89.054743849953482</v>
      </c>
      <c r="BU341" s="260">
        <v>47.579024749018544</v>
      </c>
      <c r="BV341" s="260">
        <v>9.2869452879016308</v>
      </c>
      <c r="BW341" s="260">
        <v>1.1322126410362374</v>
      </c>
      <c r="BX341" s="260">
        <v>44.635583811463327</v>
      </c>
      <c r="BY341" s="260">
        <v>30.072919967234856</v>
      </c>
      <c r="BZ341" s="276">
        <v>5</v>
      </c>
      <c r="DH341" s="228">
        <v>1.822375738845144</v>
      </c>
      <c r="DI341" s="228">
        <v>2.0272880629921262</v>
      </c>
      <c r="EH341" s="153" t="str">
        <f t="shared" si="56"/>
        <v/>
      </c>
      <c r="EI341" s="153" t="str">
        <f t="shared" si="57"/>
        <v/>
      </c>
    </row>
    <row r="342" spans="1:139" ht="18" customHeight="1" thickTop="1" thickBot="1">
      <c r="A342" s="235" t="s">
        <v>449</v>
      </c>
      <c r="B342" s="236" t="s">
        <v>29</v>
      </c>
      <c r="C342" s="237">
        <v>45836</v>
      </c>
      <c r="D342" s="238">
        <v>22</v>
      </c>
      <c r="E342" s="253">
        <v>15</v>
      </c>
      <c r="F342" s="247">
        <v>13</v>
      </c>
      <c r="G342" s="247">
        <v>8</v>
      </c>
      <c r="H342" s="247">
        <v>13</v>
      </c>
      <c r="I342" s="247">
        <v>15</v>
      </c>
      <c r="J342" s="247">
        <v>8</v>
      </c>
      <c r="K342" s="247">
        <v>4</v>
      </c>
      <c r="L342" s="247">
        <v>12</v>
      </c>
      <c r="M342" s="247">
        <v>12</v>
      </c>
      <c r="N342" s="247">
        <v>10</v>
      </c>
      <c r="O342" s="247">
        <v>12</v>
      </c>
      <c r="P342" s="247">
        <v>8</v>
      </c>
      <c r="Q342" s="247">
        <v>13</v>
      </c>
      <c r="R342" s="247">
        <v>11</v>
      </c>
      <c r="S342" s="247">
        <v>10</v>
      </c>
      <c r="T342" s="247">
        <v>6</v>
      </c>
      <c r="U342" s="247">
        <v>10</v>
      </c>
      <c r="V342" s="247">
        <v>13</v>
      </c>
      <c r="W342" s="247">
        <v>4</v>
      </c>
      <c r="X342" s="247">
        <v>8</v>
      </c>
      <c r="Y342" s="247">
        <v>13</v>
      </c>
      <c r="Z342" s="247">
        <v>14</v>
      </c>
      <c r="AA342" s="247">
        <v>9</v>
      </c>
      <c r="AB342" s="247">
        <v>7</v>
      </c>
      <c r="AC342" s="247">
        <v>9</v>
      </c>
      <c r="AD342" s="247">
        <v>10</v>
      </c>
      <c r="AE342" s="276">
        <v>11</v>
      </c>
      <c r="AG342" s="247">
        <f>RANKS_CSV!A339</f>
        <v>6</v>
      </c>
      <c r="AI342" s="264">
        <f t="array" ref="AI342">MEDIAN(E342:J342)</f>
        <v>13</v>
      </c>
      <c r="AJ342" s="260">
        <f t="array" ref="AJ342">MEDIAN(L342:S342)</f>
        <v>11.5</v>
      </c>
      <c r="AK342" s="260">
        <f t="array" ref="AK342">MEDIAN(T342:U342,X342,AA342,AB342)</f>
        <v>8</v>
      </c>
      <c r="AL342" s="260">
        <f t="array" ref="AL342">MEDIAN(V342,Y342,Z342,AC342:AE342)</f>
        <v>12</v>
      </c>
      <c r="AM342" s="260" t="s">
        <v>567</v>
      </c>
      <c r="AN342" s="281" t="s">
        <v>567</v>
      </c>
      <c r="AU342" s="264">
        <v>227.4538895006406</v>
      </c>
      <c r="AV342" s="260">
        <v>112.2314234245255</v>
      </c>
      <c r="AW342" s="260">
        <v>37.87206900996366</v>
      </c>
      <c r="AX342" s="260">
        <v>4.3758262569550528</v>
      </c>
      <c r="AY342" s="260">
        <v>11.74269516549969</v>
      </c>
      <c r="AZ342" s="260">
        <v>59.972675735597576</v>
      </c>
      <c r="BA342" s="260">
        <v>149.06576796724872</v>
      </c>
      <c r="BB342" s="276">
        <v>4</v>
      </c>
      <c r="BC342" s="265">
        <v>45.147830788117894</v>
      </c>
      <c r="BD342" s="261">
        <v>55.38047293837348</v>
      </c>
      <c r="BE342" s="261">
        <v>26.085744214705013</v>
      </c>
      <c r="BF342" s="261">
        <v>2.5386697370686271</v>
      </c>
      <c r="BG342" s="261">
        <v>7.5651252094236181</v>
      </c>
      <c r="BH342" s="261">
        <v>37.246454755086482</v>
      </c>
      <c r="BI342" s="261">
        <v>16.213522529469639</v>
      </c>
      <c r="BJ342" s="270">
        <v>4</v>
      </c>
      <c r="BK342" s="265">
        <v>39.367754757801443</v>
      </c>
      <c r="BL342" s="261">
        <v>70.091633054967986</v>
      </c>
      <c r="BM342" s="261">
        <v>27.516496783651739</v>
      </c>
      <c r="BN342" s="261">
        <v>3.186463487805471</v>
      </c>
      <c r="BO342" s="261">
        <v>3.4220999126739686</v>
      </c>
      <c r="BP342" s="261">
        <v>50.268722674287922</v>
      </c>
      <c r="BQ342" s="261">
        <v>23.485781738102151</v>
      </c>
      <c r="BR342" s="270">
        <v>4</v>
      </c>
      <c r="BS342" s="264">
        <v>35.574240448638093</v>
      </c>
      <c r="BT342" s="260">
        <v>68.650032840758058</v>
      </c>
      <c r="BU342" s="260">
        <v>29.415292300297356</v>
      </c>
      <c r="BV342" s="260">
        <v>2.4780939938364441</v>
      </c>
      <c r="BW342" s="260">
        <v>2.5735313961137889</v>
      </c>
      <c r="BX342" s="260">
        <v>52.015416150348351</v>
      </c>
      <c r="BY342" s="260">
        <v>26.02551546732473</v>
      </c>
      <c r="BZ342" s="276">
        <v>4</v>
      </c>
      <c r="DH342" s="228">
        <v>1.238606238845144</v>
      </c>
      <c r="DI342" s="228">
        <v>0.67331606299212632</v>
      </c>
      <c r="EH342" s="153" t="str">
        <f t="shared" si="56"/>
        <v/>
      </c>
      <c r="EI342" s="153" t="str">
        <f t="shared" si="57"/>
        <v/>
      </c>
    </row>
    <row r="343" spans="1:139" ht="18" customHeight="1" thickTop="1" thickBot="1">
      <c r="A343" s="235" t="s">
        <v>450</v>
      </c>
      <c r="B343" s="236" t="s">
        <v>33</v>
      </c>
      <c r="C343" s="237">
        <v>45487</v>
      </c>
      <c r="D343" s="238">
        <v>23</v>
      </c>
      <c r="E343" s="253">
        <v>15</v>
      </c>
      <c r="F343" s="247">
        <v>9</v>
      </c>
      <c r="G343" s="247">
        <v>9</v>
      </c>
      <c r="H343" s="247">
        <v>14</v>
      </c>
      <c r="I343" s="247">
        <v>14</v>
      </c>
      <c r="J343" s="247">
        <v>5</v>
      </c>
      <c r="K343" s="247">
        <v>3</v>
      </c>
      <c r="L343" s="247">
        <v>12</v>
      </c>
      <c r="M343" s="247">
        <v>9</v>
      </c>
      <c r="N343" s="247">
        <v>11</v>
      </c>
      <c r="O343" s="247">
        <v>14</v>
      </c>
      <c r="P343" s="247">
        <v>10</v>
      </c>
      <c r="Q343" s="247">
        <v>9</v>
      </c>
      <c r="R343" s="247">
        <v>9</v>
      </c>
      <c r="S343" s="247">
        <v>9</v>
      </c>
      <c r="T343" s="247">
        <v>9</v>
      </c>
      <c r="U343" s="247">
        <v>17</v>
      </c>
      <c r="V343" s="247">
        <v>14</v>
      </c>
      <c r="W343" s="247">
        <v>5</v>
      </c>
      <c r="X343" s="247">
        <v>6</v>
      </c>
      <c r="Y343" s="247">
        <v>13</v>
      </c>
      <c r="Z343" s="247">
        <v>8</v>
      </c>
      <c r="AA343" s="247">
        <v>8</v>
      </c>
      <c r="AB343" s="247">
        <v>5</v>
      </c>
      <c r="AC343" s="247">
        <v>15</v>
      </c>
      <c r="AD343" s="247">
        <v>13</v>
      </c>
      <c r="AE343" s="276">
        <v>14</v>
      </c>
      <c r="AG343" s="247">
        <f>RANKS_CSV!A340</f>
        <v>6</v>
      </c>
      <c r="AI343" s="264">
        <f t="array" ref="AI343">MEDIAN(E343:J343)</f>
        <v>11.5</v>
      </c>
      <c r="AJ343" s="260">
        <f t="array" ref="AJ343">MEDIAN(L343:S343)</f>
        <v>9.5</v>
      </c>
      <c r="AK343" s="260">
        <f t="array" ref="AK343">MEDIAN(T343:U343,X343,AA343,AB343)</f>
        <v>8</v>
      </c>
      <c r="AL343" s="260">
        <f t="array" ref="AL343">MEDIAN(V343,Y343,Z343,AC343:AE343)</f>
        <v>13.5</v>
      </c>
      <c r="AM343" s="260" t="s">
        <v>567</v>
      </c>
      <c r="AN343" s="281" t="s">
        <v>567</v>
      </c>
      <c r="AU343" s="264">
        <v>294.33655303115273</v>
      </c>
      <c r="AV343" s="260">
        <v>160.96977195339619</v>
      </c>
      <c r="AW343" s="260">
        <v>68.466102537192853</v>
      </c>
      <c r="AX343" s="260">
        <v>16.82554478254276</v>
      </c>
      <c r="AY343" s="260">
        <v>6.0480986894459168</v>
      </c>
      <c r="AZ343" s="260">
        <v>36.133764257902314</v>
      </c>
      <c r="BA343" s="260">
        <v>107.08254148791195</v>
      </c>
      <c r="BB343" s="276">
        <v>5</v>
      </c>
      <c r="BC343" s="265">
        <v>70.076733026869178</v>
      </c>
      <c r="BD343" s="261">
        <v>87.53286568893661</v>
      </c>
      <c r="BE343" s="261">
        <v>51.339509578939662</v>
      </c>
      <c r="BF343" s="261">
        <v>13.810595711889588</v>
      </c>
      <c r="BG343" s="261">
        <v>5.0537264735500642</v>
      </c>
      <c r="BH343" s="261">
        <v>23.445347247489199</v>
      </c>
      <c r="BI343" s="261">
        <v>10.549902419583546</v>
      </c>
      <c r="BJ343" s="270">
        <v>5</v>
      </c>
      <c r="BK343" s="265">
        <v>55.045136223231559</v>
      </c>
      <c r="BL343" s="261">
        <v>106.25890039294408</v>
      </c>
      <c r="BM343" s="261">
        <v>54.349024542643107</v>
      </c>
      <c r="BN343" s="261">
        <v>14.854034626010332</v>
      </c>
      <c r="BO343" s="261">
        <v>2.6696484650116514</v>
      </c>
      <c r="BP343" s="261">
        <v>36.785298736763373</v>
      </c>
      <c r="BQ343" s="261">
        <v>22.139577399382897</v>
      </c>
      <c r="BR343" s="270">
        <v>5</v>
      </c>
      <c r="BS343" s="264">
        <v>49.893609407643169</v>
      </c>
      <c r="BT343" s="260">
        <v>103.68582601090569</v>
      </c>
      <c r="BU343" s="260">
        <v>56.622748851248133</v>
      </c>
      <c r="BV343" s="260">
        <v>13.621832763670179</v>
      </c>
      <c r="BW343" s="260">
        <v>1.0961362547463624</v>
      </c>
      <c r="BX343" s="260">
        <v>37.476477397764583</v>
      </c>
      <c r="BY343" s="260">
        <v>28.818353828457891</v>
      </c>
      <c r="BZ343" s="276">
        <v>5</v>
      </c>
      <c r="DH343" s="228">
        <v>2.4598609435695535</v>
      </c>
      <c r="DI343" s="228">
        <v>2.414281112860893</v>
      </c>
      <c r="EH343" s="153" t="str">
        <f t="shared" si="56"/>
        <v/>
      </c>
      <c r="EI343" s="153" t="str">
        <f t="shared" si="57"/>
        <v/>
      </c>
    </row>
    <row r="344" spans="1:139" ht="18" customHeight="1" thickTop="1" thickBot="1">
      <c r="A344" s="235" t="s">
        <v>451</v>
      </c>
      <c r="B344" s="236" t="s">
        <v>35</v>
      </c>
      <c r="C344" s="237">
        <v>45302</v>
      </c>
      <c r="D344" s="238">
        <v>23</v>
      </c>
      <c r="E344" s="253">
        <v>11</v>
      </c>
      <c r="F344" s="247">
        <v>8</v>
      </c>
      <c r="G344" s="247">
        <v>8</v>
      </c>
      <c r="H344" s="247">
        <v>14</v>
      </c>
      <c r="I344" s="247">
        <v>11</v>
      </c>
      <c r="J344" s="247">
        <v>11</v>
      </c>
      <c r="K344" s="247">
        <v>7</v>
      </c>
      <c r="L344" s="247">
        <v>13</v>
      </c>
      <c r="M344" s="247">
        <v>16</v>
      </c>
      <c r="N344" s="247">
        <v>11</v>
      </c>
      <c r="O344" s="247">
        <v>10</v>
      </c>
      <c r="P344" s="247">
        <v>10</v>
      </c>
      <c r="Q344" s="247">
        <v>13</v>
      </c>
      <c r="R344" s="247">
        <v>19</v>
      </c>
      <c r="S344" s="247">
        <v>17</v>
      </c>
      <c r="T344" s="247">
        <v>5</v>
      </c>
      <c r="U344" s="247">
        <v>12</v>
      </c>
      <c r="V344" s="247">
        <v>12</v>
      </c>
      <c r="W344" s="247">
        <v>13</v>
      </c>
      <c r="X344" s="247">
        <v>5</v>
      </c>
      <c r="Y344" s="247">
        <v>13</v>
      </c>
      <c r="Z344" s="247">
        <v>11</v>
      </c>
      <c r="AA344" s="247">
        <v>5</v>
      </c>
      <c r="AB344" s="247">
        <v>8</v>
      </c>
      <c r="AC344" s="247">
        <v>11</v>
      </c>
      <c r="AD344" s="247">
        <v>10</v>
      </c>
      <c r="AE344" s="276">
        <v>13</v>
      </c>
      <c r="AG344" s="247">
        <f>RANKS_CSV!A341</f>
        <v>6</v>
      </c>
      <c r="AI344" s="264">
        <f t="array" ref="AI344">MEDIAN(E344:J344)</f>
        <v>11</v>
      </c>
      <c r="AJ344" s="260">
        <f t="array" ref="AJ344">MEDIAN(L344:S344)</f>
        <v>13</v>
      </c>
      <c r="AK344" s="260">
        <f t="array" ref="AK344">MEDIAN(T344:U344,X344,AA344,AB344)</f>
        <v>5</v>
      </c>
      <c r="AL344" s="260">
        <f t="array" ref="AL344">MEDIAN(V344,Y344,Z344,AC344:AE344)</f>
        <v>11.5</v>
      </c>
      <c r="AM344" s="260" t="s">
        <v>567</v>
      </c>
      <c r="AN344" s="281" t="s">
        <v>567</v>
      </c>
      <c r="AU344" s="264">
        <v>233.34647998737145</v>
      </c>
      <c r="AV344" s="260">
        <v>116.9804978702816</v>
      </c>
      <c r="AW344" s="260">
        <v>41.47762741474498</v>
      </c>
      <c r="AX344" s="260">
        <v>6.8378686207615988</v>
      </c>
      <c r="AY344" s="260">
        <v>13.061221488331473</v>
      </c>
      <c r="AZ344" s="260">
        <v>60.147686017454589</v>
      </c>
      <c r="BA344" s="260">
        <v>148.09726220813093</v>
      </c>
      <c r="BB344" s="276">
        <v>4</v>
      </c>
      <c r="BC344" s="265">
        <v>43.740149078172173</v>
      </c>
      <c r="BD344" s="261">
        <v>56.107529403704255</v>
      </c>
      <c r="BE344" s="261">
        <v>27.924801897780213</v>
      </c>
      <c r="BF344" s="261">
        <v>4.0162250517976661</v>
      </c>
      <c r="BG344" s="261">
        <v>9.1004642322886173</v>
      </c>
      <c r="BH344" s="261">
        <v>39.273383839441962</v>
      </c>
      <c r="BI344" s="261">
        <v>18.334911342803277</v>
      </c>
      <c r="BJ344" s="270">
        <v>4</v>
      </c>
      <c r="BK344" s="265">
        <v>35.607806393309716</v>
      </c>
      <c r="BL344" s="261">
        <v>71.194859883712382</v>
      </c>
      <c r="BM344" s="261">
        <v>31.085958979495306</v>
      </c>
      <c r="BN344" s="261">
        <v>5.1859273754281272</v>
      </c>
      <c r="BO344" s="261">
        <v>4.3835009494349642</v>
      </c>
      <c r="BP344" s="261">
        <v>53.71555645595641</v>
      </c>
      <c r="BQ344" s="261">
        <v>27.654983706726668</v>
      </c>
      <c r="BR344" s="270">
        <v>5</v>
      </c>
      <c r="BS344" s="264">
        <v>31.815683234420579</v>
      </c>
      <c r="BT344" s="260">
        <v>69.279751529527346</v>
      </c>
      <c r="BU344" s="260">
        <v>34.064783882834135</v>
      </c>
      <c r="BV344" s="260">
        <v>4.0285368991750428</v>
      </c>
      <c r="BW344" s="260">
        <v>2.816495599217077</v>
      </c>
      <c r="BX344" s="260">
        <v>55.271299294893637</v>
      </c>
      <c r="BY344" s="260">
        <v>31.241162732762444</v>
      </c>
      <c r="BZ344" s="276">
        <v>5</v>
      </c>
      <c r="DH344" s="228">
        <v>1.0047957073490812</v>
      </c>
      <c r="DI344" s="228">
        <v>1.2163484527559052</v>
      </c>
      <c r="EH344" s="153">
        <f t="shared" si="56"/>
        <v>5.5615771482939627</v>
      </c>
      <c r="EI344" s="153">
        <f t="shared" si="57"/>
        <v>2.5161446627296598</v>
      </c>
    </row>
    <row r="345" spans="1:139" ht="18" customHeight="1" thickTop="1" thickBot="1">
      <c r="A345" s="235" t="s">
        <v>452</v>
      </c>
      <c r="B345" s="236" t="s">
        <v>33</v>
      </c>
      <c r="C345" s="237">
        <v>46279</v>
      </c>
      <c r="D345" s="238">
        <v>21</v>
      </c>
      <c r="E345" s="253">
        <v>17</v>
      </c>
      <c r="F345" s="247">
        <v>5</v>
      </c>
      <c r="G345" s="247">
        <v>9</v>
      </c>
      <c r="H345" s="247">
        <v>20</v>
      </c>
      <c r="I345" s="247">
        <v>17</v>
      </c>
      <c r="J345" s="247">
        <v>9</v>
      </c>
      <c r="K345" s="247">
        <v>7</v>
      </c>
      <c r="L345" s="247">
        <v>14</v>
      </c>
      <c r="M345" s="247">
        <v>11</v>
      </c>
      <c r="N345" s="247">
        <v>13</v>
      </c>
      <c r="O345" s="247">
        <v>6</v>
      </c>
      <c r="P345" s="247">
        <v>13</v>
      </c>
      <c r="Q345" s="247">
        <v>10</v>
      </c>
      <c r="R345" s="247">
        <v>10</v>
      </c>
      <c r="S345" s="247">
        <v>16</v>
      </c>
      <c r="T345" s="247">
        <v>6</v>
      </c>
      <c r="U345" s="247">
        <v>16</v>
      </c>
      <c r="V345" s="247">
        <v>14</v>
      </c>
      <c r="W345" s="247">
        <v>6</v>
      </c>
      <c r="X345" s="247">
        <v>8</v>
      </c>
      <c r="Y345" s="247">
        <v>15</v>
      </c>
      <c r="Z345" s="247">
        <v>10</v>
      </c>
      <c r="AA345" s="247">
        <v>6</v>
      </c>
      <c r="AB345" s="247">
        <v>7</v>
      </c>
      <c r="AC345" s="247">
        <v>15</v>
      </c>
      <c r="AD345" s="247">
        <v>14</v>
      </c>
      <c r="AE345" s="276">
        <v>15</v>
      </c>
      <c r="AG345" s="247">
        <f>RANKS_CSV!A342</f>
        <v>7</v>
      </c>
      <c r="AI345" s="264">
        <f t="array" ref="AI345">MEDIAN(E345:J345)</f>
        <v>13</v>
      </c>
      <c r="AJ345" s="260">
        <f t="array" ref="AJ345">MEDIAN(L345:S345)</f>
        <v>12</v>
      </c>
      <c r="AK345" s="260">
        <f t="array" ref="AK345">MEDIAN(T345:U345,X345,AA345,AB345)</f>
        <v>7</v>
      </c>
      <c r="AL345" s="260">
        <f t="array" ref="AL345">MEDIAN(V345,Y345,Z345,AC345:AE345)</f>
        <v>14.5</v>
      </c>
      <c r="AM345" s="260" t="s">
        <v>567</v>
      </c>
      <c r="AN345" s="281" t="s">
        <v>567</v>
      </c>
      <c r="AU345" s="264">
        <v>384.10453986640215</v>
      </c>
      <c r="AV345" s="260">
        <v>227.41536217267833</v>
      </c>
      <c r="AW345" s="260">
        <v>111.5892961405078</v>
      </c>
      <c r="AX345" s="260">
        <v>36.626341769890459</v>
      </c>
      <c r="AY345" s="260">
        <v>2.52649906082639</v>
      </c>
      <c r="AZ345" s="260">
        <v>9.2897680133155642</v>
      </c>
      <c r="BA345" s="260">
        <v>56.916148627357984</v>
      </c>
      <c r="BB345" s="276">
        <v>5</v>
      </c>
      <c r="BC345" s="265">
        <v>128.87015083826736</v>
      </c>
      <c r="BD345" s="261">
        <v>147.33243552668034</v>
      </c>
      <c r="BE345" s="261">
        <v>94.647090599312833</v>
      </c>
      <c r="BF345" s="261">
        <v>36.584466494040029</v>
      </c>
      <c r="BG345" s="261">
        <v>5.5439156543474377</v>
      </c>
      <c r="BH345" s="261">
        <v>3.4933991789601313</v>
      </c>
      <c r="BI345" s="261">
        <v>3.1201476258172178</v>
      </c>
      <c r="BJ345" s="270">
        <v>7</v>
      </c>
      <c r="BK345" s="265">
        <v>110.66784404739983</v>
      </c>
      <c r="BL345" s="261">
        <v>170.61212441341632</v>
      </c>
      <c r="BM345" s="261">
        <v>91.646606182852366</v>
      </c>
      <c r="BN345" s="261">
        <v>35.686700917676042</v>
      </c>
      <c r="BO345" s="261">
        <v>8.7963461810311294</v>
      </c>
      <c r="BP345" s="261">
        <v>10.341173285257845</v>
      </c>
      <c r="BQ345" s="261">
        <v>11.506224780044709</v>
      </c>
      <c r="BR345" s="270">
        <v>5</v>
      </c>
      <c r="BS345" s="264">
        <v>103.3420068779276</v>
      </c>
      <c r="BT345" s="260">
        <v>168.56725329708695</v>
      </c>
      <c r="BU345" s="260">
        <v>89.194885574957979</v>
      </c>
      <c r="BV345" s="260">
        <v>35.831821766500752</v>
      </c>
      <c r="BW345" s="260">
        <v>9.6072199998035313</v>
      </c>
      <c r="BX345" s="260">
        <v>10.288963486286583</v>
      </c>
      <c r="BY345" s="260">
        <v>19.632809960949249</v>
      </c>
      <c r="BZ345" s="276">
        <v>5</v>
      </c>
      <c r="DH345" s="228">
        <v>5.5615771482939627</v>
      </c>
      <c r="DI345" s="228">
        <v>2.5161446627296598</v>
      </c>
      <c r="EH345" s="153" t="str">
        <f t="shared" si="56"/>
        <v/>
      </c>
      <c r="EI345" s="153" t="str">
        <f t="shared" si="57"/>
        <v/>
      </c>
    </row>
    <row r="346" spans="1:139" ht="18" customHeight="1" thickTop="1" thickBot="1">
      <c r="A346" s="235" t="s">
        <v>453</v>
      </c>
      <c r="B346" s="236" t="s">
        <v>29</v>
      </c>
      <c r="C346" s="237">
        <v>46268</v>
      </c>
      <c r="D346" s="238">
        <v>21</v>
      </c>
      <c r="E346" s="253">
        <v>8</v>
      </c>
      <c r="F346" s="247">
        <v>12</v>
      </c>
      <c r="G346" s="247">
        <v>13</v>
      </c>
      <c r="H346" s="247">
        <v>10</v>
      </c>
      <c r="I346" s="247">
        <v>15</v>
      </c>
      <c r="J346" s="247">
        <v>8</v>
      </c>
      <c r="K346" s="247">
        <v>9</v>
      </c>
      <c r="L346" s="247">
        <v>6</v>
      </c>
      <c r="M346" s="247">
        <v>9</v>
      </c>
      <c r="N346" s="247">
        <v>4</v>
      </c>
      <c r="O346" s="247">
        <v>17</v>
      </c>
      <c r="P346" s="247">
        <v>9</v>
      </c>
      <c r="Q346" s="247">
        <v>10</v>
      </c>
      <c r="R346" s="247">
        <v>10</v>
      </c>
      <c r="S346" s="247">
        <v>11</v>
      </c>
      <c r="T346" s="247">
        <v>10</v>
      </c>
      <c r="U346" s="247">
        <v>6</v>
      </c>
      <c r="V346" s="247">
        <v>6</v>
      </c>
      <c r="W346" s="247">
        <v>2</v>
      </c>
      <c r="X346" s="247">
        <v>12</v>
      </c>
      <c r="Y346" s="247">
        <v>5</v>
      </c>
      <c r="Z346" s="247">
        <v>6</v>
      </c>
      <c r="AA346" s="247">
        <v>11</v>
      </c>
      <c r="AB346" s="247">
        <v>10</v>
      </c>
      <c r="AC346" s="247">
        <v>4</v>
      </c>
      <c r="AD346" s="247">
        <v>10</v>
      </c>
      <c r="AE346" s="276">
        <v>7</v>
      </c>
      <c r="AG346" s="247">
        <f>RANKS_CSV!A343</f>
        <v>2</v>
      </c>
      <c r="AI346" s="264">
        <f t="array" ref="AI346">MEDIAN(E346:J346)</f>
        <v>11</v>
      </c>
      <c r="AJ346" s="260">
        <f t="array" ref="AJ346">MEDIAN(L346:S346)</f>
        <v>9.5</v>
      </c>
      <c r="AK346" s="260">
        <f t="array" ref="AK346">MEDIAN(T346:U346,X346,AA346,AB346)</f>
        <v>10</v>
      </c>
      <c r="AL346" s="260">
        <f t="array" ref="AL346">MEDIAN(V346,Y346,Z346,AC346:AE346)</f>
        <v>6</v>
      </c>
      <c r="AM346" s="260" t="s">
        <v>567</v>
      </c>
      <c r="AN346" s="281" t="s">
        <v>567</v>
      </c>
      <c r="AU346" s="264">
        <v>50.516649657617734</v>
      </c>
      <c r="AV346" s="260">
        <v>8.301967241519959</v>
      </c>
      <c r="AW346" s="260">
        <v>6.9503964869754293</v>
      </c>
      <c r="AX346" s="260">
        <v>46.461937393984144</v>
      </c>
      <c r="AY346" s="260">
        <v>126.83658996254613</v>
      </c>
      <c r="AZ346" s="260">
        <v>248.07435419266127</v>
      </c>
      <c r="BA346" s="260">
        <v>410.17523008432977</v>
      </c>
      <c r="BB346" s="276">
        <v>3</v>
      </c>
      <c r="BC346" s="265">
        <v>11.733712224473205</v>
      </c>
      <c r="BD346" s="261">
        <v>2.0221383041356877</v>
      </c>
      <c r="BE346" s="261">
        <v>8.8859977306678886</v>
      </c>
      <c r="BF346" s="261">
        <v>44.420371849593792</v>
      </c>
      <c r="BG346" s="261">
        <v>109.93866230905854</v>
      </c>
      <c r="BH346" s="261">
        <v>191.5806557381905</v>
      </c>
      <c r="BI346" s="261">
        <v>135.53244234745694</v>
      </c>
      <c r="BJ346" s="270">
        <v>2</v>
      </c>
      <c r="BK346" s="265">
        <v>33.570859611371063</v>
      </c>
      <c r="BL346" s="261">
        <v>1.2472942319111398</v>
      </c>
      <c r="BM346" s="261">
        <v>12.821529353746962</v>
      </c>
      <c r="BN346" s="261">
        <v>46.175212755092332</v>
      </c>
      <c r="BO346" s="261">
        <v>94.999069165947745</v>
      </c>
      <c r="BP346" s="261">
        <v>210.92728062262779</v>
      </c>
      <c r="BQ346" s="261">
        <v>135.07633105494679</v>
      </c>
      <c r="BR346" s="270">
        <v>2</v>
      </c>
      <c r="BS346" s="264">
        <v>35.713985236540928</v>
      </c>
      <c r="BT346" s="260">
        <v>2.1741354811458726</v>
      </c>
      <c r="BU346" s="260">
        <v>18.948919442530752</v>
      </c>
      <c r="BV346" s="260">
        <v>45.315307040383885</v>
      </c>
      <c r="BW346" s="260">
        <v>93.413845577289493</v>
      </c>
      <c r="BX346" s="260">
        <v>216.24531914948665</v>
      </c>
      <c r="BY346" s="260">
        <v>125.22814021431145</v>
      </c>
      <c r="BZ346" s="276">
        <v>2</v>
      </c>
      <c r="DH346" s="228">
        <v>-5.3631959107611555</v>
      </c>
      <c r="DI346" s="228">
        <v>-3.9785841272965872</v>
      </c>
      <c r="EH346" s="153" t="str">
        <f t="shared" si="56"/>
        <v/>
      </c>
      <c r="EI346" s="153" t="str">
        <f t="shared" si="57"/>
        <v/>
      </c>
    </row>
    <row r="347" spans="1:139" ht="18" customHeight="1" thickTop="1" thickBot="1">
      <c r="A347" s="235" t="s">
        <v>454</v>
      </c>
      <c r="B347" s="236" t="s">
        <v>33</v>
      </c>
      <c r="C347" s="237">
        <v>46042</v>
      </c>
      <c r="D347" s="238">
        <v>21</v>
      </c>
      <c r="E347" s="253">
        <v>15</v>
      </c>
      <c r="F347" s="247">
        <v>9</v>
      </c>
      <c r="G347" s="247">
        <v>8</v>
      </c>
      <c r="H347" s="247">
        <v>18</v>
      </c>
      <c r="I347" s="247">
        <v>15</v>
      </c>
      <c r="J347" s="247">
        <v>10</v>
      </c>
      <c r="K347" s="247">
        <v>1</v>
      </c>
      <c r="L347" s="247">
        <v>9</v>
      </c>
      <c r="M347" s="247">
        <v>13</v>
      </c>
      <c r="N347" s="247">
        <v>11</v>
      </c>
      <c r="O347" s="247">
        <v>12</v>
      </c>
      <c r="P347" s="247">
        <v>2</v>
      </c>
      <c r="Q347" s="247">
        <v>11</v>
      </c>
      <c r="R347" s="247">
        <v>16</v>
      </c>
      <c r="S347" s="247">
        <v>16</v>
      </c>
      <c r="T347" s="247">
        <v>8</v>
      </c>
      <c r="U347" s="247">
        <v>13</v>
      </c>
      <c r="V347" s="247">
        <v>12</v>
      </c>
      <c r="W347" s="247">
        <v>6</v>
      </c>
      <c r="X347" s="247">
        <v>7</v>
      </c>
      <c r="Y347" s="247">
        <v>13</v>
      </c>
      <c r="Z347" s="247">
        <v>10</v>
      </c>
      <c r="AA347" s="247">
        <v>6</v>
      </c>
      <c r="AB347" s="247">
        <v>8</v>
      </c>
      <c r="AC347" s="247">
        <v>12</v>
      </c>
      <c r="AD347" s="247">
        <v>12</v>
      </c>
      <c r="AE347" s="276">
        <v>11</v>
      </c>
      <c r="AG347" s="247">
        <f>RANKS_CSV!A344</f>
        <v>6</v>
      </c>
      <c r="AI347" s="264">
        <f t="array" ref="AI347">MEDIAN(E347:J347)</f>
        <v>12.5</v>
      </c>
      <c r="AJ347" s="260">
        <f t="array" ref="AJ347">MEDIAN(L347:S347)</f>
        <v>11.5</v>
      </c>
      <c r="AK347" s="260">
        <f t="array" ref="AK347">MEDIAN(T347:U347,X347,AA347,AB347)</f>
        <v>8</v>
      </c>
      <c r="AL347" s="260">
        <f t="array" ref="AL347">MEDIAN(V347,Y347,Z347,AC347:AE347)</f>
        <v>12</v>
      </c>
      <c r="AM347" s="260" t="s">
        <v>567</v>
      </c>
      <c r="AN347" s="281" t="s">
        <v>567</v>
      </c>
      <c r="AU347" s="264">
        <v>258.00868437334429</v>
      </c>
      <c r="AV347" s="260">
        <v>133.33872288313199</v>
      </c>
      <c r="AW347" s="260">
        <v>49.531873054472911</v>
      </c>
      <c r="AX347" s="260">
        <v>6.5881348873670706</v>
      </c>
      <c r="AY347" s="260">
        <v>4.5075083818144712</v>
      </c>
      <c r="AZ347" s="260">
        <v>43.289993537815121</v>
      </c>
      <c r="BA347" s="260">
        <v>122.93559035536902</v>
      </c>
      <c r="BB347" s="276">
        <v>5</v>
      </c>
      <c r="BC347" s="265">
        <v>64.828622756718687</v>
      </c>
      <c r="BD347" s="261">
        <v>74.865298114854212</v>
      </c>
      <c r="BE347" s="261">
        <v>38.334103328845899</v>
      </c>
      <c r="BF347" s="261">
        <v>6.2824291941285981</v>
      </c>
      <c r="BG347" s="261">
        <v>1.9492234933003847</v>
      </c>
      <c r="BH347" s="261">
        <v>22.917452260830984</v>
      </c>
      <c r="BI347" s="261">
        <v>7.1073952132978873</v>
      </c>
      <c r="BJ347" s="270">
        <v>5</v>
      </c>
      <c r="BK347" s="265">
        <v>58.399928949150272</v>
      </c>
      <c r="BL347" s="261">
        <v>91.376812604348743</v>
      </c>
      <c r="BM347" s="261">
        <v>36.744227832184563</v>
      </c>
      <c r="BN347" s="261">
        <v>5.9652824319022733</v>
      </c>
      <c r="BO347" s="261">
        <v>0.33553650454725076</v>
      </c>
      <c r="BP347" s="261">
        <v>32.80679043962229</v>
      </c>
      <c r="BQ347" s="261">
        <v>12.443811863901404</v>
      </c>
      <c r="BR347" s="270">
        <v>5</v>
      </c>
      <c r="BS347" s="264">
        <v>53.694383195656464</v>
      </c>
      <c r="BT347" s="260">
        <v>90.29371249289872</v>
      </c>
      <c r="BU347" s="260">
        <v>36.349200169481847</v>
      </c>
      <c r="BV347" s="260">
        <v>5.9643387102082954</v>
      </c>
      <c r="BW347" s="260">
        <v>0.6946000249565728</v>
      </c>
      <c r="BX347" s="260">
        <v>34.297064880115364</v>
      </c>
      <c r="BY347" s="260">
        <v>15.28771837637219</v>
      </c>
      <c r="BZ347" s="276">
        <v>5</v>
      </c>
      <c r="DH347" s="228">
        <v>2.6067385301837267</v>
      </c>
      <c r="DI347" s="228">
        <v>0.55886458267716577</v>
      </c>
      <c r="EH347" s="153">
        <f t="shared" si="56"/>
        <v>5.5651104120734907</v>
      </c>
      <c r="EI347" s="153">
        <f t="shared" si="57"/>
        <v>1.3890100026246717</v>
      </c>
    </row>
    <row r="348" spans="1:139" ht="18" customHeight="1" thickTop="1" thickBot="1">
      <c r="A348" s="235" t="s">
        <v>455</v>
      </c>
      <c r="B348" s="236" t="s">
        <v>35</v>
      </c>
      <c r="C348" s="237">
        <v>45947</v>
      </c>
      <c r="D348" s="238">
        <v>21</v>
      </c>
      <c r="E348" s="253">
        <v>14</v>
      </c>
      <c r="F348" s="247">
        <v>7</v>
      </c>
      <c r="G348" s="247">
        <v>10</v>
      </c>
      <c r="H348" s="247">
        <v>12</v>
      </c>
      <c r="I348" s="247">
        <v>15</v>
      </c>
      <c r="J348" s="247">
        <v>9</v>
      </c>
      <c r="K348" s="247">
        <v>3</v>
      </c>
      <c r="L348" s="247">
        <v>15</v>
      </c>
      <c r="M348" s="247">
        <v>16</v>
      </c>
      <c r="N348" s="247">
        <v>15</v>
      </c>
      <c r="O348" s="247">
        <v>10</v>
      </c>
      <c r="P348" s="247">
        <v>12</v>
      </c>
      <c r="Q348" s="247">
        <v>14</v>
      </c>
      <c r="R348" s="247">
        <v>17</v>
      </c>
      <c r="S348" s="247">
        <v>14</v>
      </c>
      <c r="T348" s="247">
        <v>11</v>
      </c>
      <c r="U348" s="247">
        <v>19</v>
      </c>
      <c r="V348" s="247">
        <v>16</v>
      </c>
      <c r="W348" s="247">
        <v>15</v>
      </c>
      <c r="X348" s="247">
        <v>9</v>
      </c>
      <c r="Y348" s="247">
        <v>15</v>
      </c>
      <c r="Z348" s="247">
        <v>13</v>
      </c>
      <c r="AA348" s="247">
        <v>10</v>
      </c>
      <c r="AB348" s="247">
        <v>6</v>
      </c>
      <c r="AC348" s="247">
        <v>11</v>
      </c>
      <c r="AD348" s="247">
        <v>11</v>
      </c>
      <c r="AE348" s="276">
        <v>15</v>
      </c>
      <c r="AG348" s="247">
        <f>RANKS_CSV!A345</f>
        <v>7</v>
      </c>
      <c r="AI348" s="264">
        <f t="array" ref="AI348">MEDIAN(E348:J348)</f>
        <v>11</v>
      </c>
      <c r="AJ348" s="260">
        <f t="array" ref="AJ348">MEDIAN(L348:S348)</f>
        <v>14.5</v>
      </c>
      <c r="AK348" s="260">
        <f t="array" ref="AK348">MEDIAN(T348:U348,X348,AA348,AB348)</f>
        <v>10</v>
      </c>
      <c r="AL348" s="260">
        <f t="array" ref="AL348">MEDIAN(V348,Y348,Z348,AC348:AE348)</f>
        <v>14</v>
      </c>
      <c r="AM348" s="260" t="s">
        <v>567</v>
      </c>
      <c r="AN348" s="281" t="s">
        <v>567</v>
      </c>
      <c r="AU348" s="264">
        <v>358.84625180936132</v>
      </c>
      <c r="AV348" s="260">
        <v>208.06975739698694</v>
      </c>
      <c r="AW348" s="260">
        <v>98.156374646165816</v>
      </c>
      <c r="AX348" s="260">
        <v>29.106103556897885</v>
      </c>
      <c r="AY348" s="260">
        <v>0.91894412918321933</v>
      </c>
      <c r="AZ348" s="260">
        <v>13.5948963630218</v>
      </c>
      <c r="BA348" s="260">
        <v>67.133960258413623</v>
      </c>
      <c r="BB348" s="276">
        <v>5</v>
      </c>
      <c r="BC348" s="265">
        <v>123.29880886909473</v>
      </c>
      <c r="BD348" s="261">
        <v>137.23739580642487</v>
      </c>
      <c r="BE348" s="261">
        <v>84.801780295534485</v>
      </c>
      <c r="BF348" s="261">
        <v>30.624024532480544</v>
      </c>
      <c r="BG348" s="261">
        <v>2.8781277489300021</v>
      </c>
      <c r="BH348" s="261">
        <v>2.9522589108282329</v>
      </c>
      <c r="BI348" s="261">
        <v>0.46777939453290396</v>
      </c>
      <c r="BJ348" s="270">
        <v>7</v>
      </c>
      <c r="BK348" s="265">
        <v>110.39697913100493</v>
      </c>
      <c r="BL348" s="261">
        <v>159.04967119957797</v>
      </c>
      <c r="BM348" s="261">
        <v>79.179811074502538</v>
      </c>
      <c r="BN348" s="261">
        <v>28.955275552074756</v>
      </c>
      <c r="BO348" s="261">
        <v>6.4420741099763026</v>
      </c>
      <c r="BP348" s="261">
        <v>7.8879600992185859</v>
      </c>
      <c r="BQ348" s="261">
        <v>5.1528439648081283</v>
      </c>
      <c r="BR348" s="270">
        <v>7</v>
      </c>
      <c r="BS348" s="264">
        <v>103.40130816858013</v>
      </c>
      <c r="BT348" s="260">
        <v>157.89312551957613</v>
      </c>
      <c r="BU348" s="260">
        <v>75.241118775524868</v>
      </c>
      <c r="BV348" s="260">
        <v>29.80854933518015</v>
      </c>
      <c r="BW348" s="260">
        <v>8.3583282315078691</v>
      </c>
      <c r="BX348" s="260">
        <v>8.3404634422707034</v>
      </c>
      <c r="BY348" s="260">
        <v>10.915715500120147</v>
      </c>
      <c r="BZ348" s="276">
        <v>6</v>
      </c>
      <c r="DH348" s="228">
        <v>5.5651104120734907</v>
      </c>
      <c r="DI348" s="228">
        <v>1.3890100026246717</v>
      </c>
      <c r="EH348" s="153">
        <f t="shared" si="56"/>
        <v>3.1552134120734907</v>
      </c>
      <c r="EI348" s="153">
        <f t="shared" si="57"/>
        <v>1.5923815026246717</v>
      </c>
    </row>
    <row r="349" spans="1:139" ht="18" customHeight="1" thickTop="1" thickBot="1">
      <c r="A349" s="235" t="s">
        <v>456</v>
      </c>
      <c r="B349" s="236" t="s">
        <v>35</v>
      </c>
      <c r="C349" s="237">
        <v>45932</v>
      </c>
      <c r="D349" s="238">
        <v>22</v>
      </c>
      <c r="E349" s="253">
        <v>12</v>
      </c>
      <c r="F349" s="247">
        <v>9</v>
      </c>
      <c r="G349" s="247">
        <v>11</v>
      </c>
      <c r="H349" s="247">
        <v>11</v>
      </c>
      <c r="I349" s="247">
        <v>18</v>
      </c>
      <c r="J349" s="247">
        <v>18</v>
      </c>
      <c r="K349" s="247">
        <v>4</v>
      </c>
      <c r="L349" s="247">
        <v>13</v>
      </c>
      <c r="M349" s="247">
        <v>17</v>
      </c>
      <c r="N349" s="247">
        <v>12</v>
      </c>
      <c r="O349" s="247">
        <v>13</v>
      </c>
      <c r="P349" s="247">
        <v>14</v>
      </c>
      <c r="Q349" s="247">
        <v>12</v>
      </c>
      <c r="R349" s="247">
        <v>12</v>
      </c>
      <c r="S349" s="247">
        <v>9</v>
      </c>
      <c r="T349" s="247">
        <v>7</v>
      </c>
      <c r="U349" s="247">
        <v>18</v>
      </c>
      <c r="V349" s="247">
        <v>14</v>
      </c>
      <c r="W349" s="247">
        <v>20</v>
      </c>
      <c r="X349" s="247">
        <v>17</v>
      </c>
      <c r="Y349" s="247">
        <v>19</v>
      </c>
      <c r="Z349" s="247">
        <v>17</v>
      </c>
      <c r="AA349" s="247">
        <v>9</v>
      </c>
      <c r="AB349" s="247">
        <v>8</v>
      </c>
      <c r="AC349" s="247">
        <v>14</v>
      </c>
      <c r="AD349" s="247">
        <v>12</v>
      </c>
      <c r="AE349" s="276">
        <v>12</v>
      </c>
      <c r="AG349" s="247">
        <f>RANKS_CSV!A346</f>
        <v>7</v>
      </c>
      <c r="AI349" s="264">
        <f t="array" ref="AI349">MEDIAN(E349:J349)</f>
        <v>11.5</v>
      </c>
      <c r="AJ349" s="260">
        <f t="array" ref="AJ349">MEDIAN(L349:S349)</f>
        <v>12.5</v>
      </c>
      <c r="AK349" s="260">
        <f t="array" ref="AK349">MEDIAN(T349:U349,X349,AA349,AB349)</f>
        <v>9</v>
      </c>
      <c r="AL349" s="260">
        <f t="array" ref="AL349">MEDIAN(V349,Y349,Z349,AC349:AE349)</f>
        <v>14</v>
      </c>
      <c r="AM349" s="260" t="s">
        <v>567</v>
      </c>
      <c r="AN349" s="281" t="s">
        <v>567</v>
      </c>
      <c r="AU349" s="264">
        <v>293.66816705626468</v>
      </c>
      <c r="AV349" s="260">
        <v>159.52363548270384</v>
      </c>
      <c r="AW349" s="260">
        <v>66.242215570696189</v>
      </c>
      <c r="AX349" s="260">
        <v>13.823907320241787</v>
      </c>
      <c r="AY349" s="260">
        <v>2.2687107313406369</v>
      </c>
      <c r="AZ349" s="260">
        <v>31.57662580399273</v>
      </c>
      <c r="BA349" s="260">
        <v>101.74765253819808</v>
      </c>
      <c r="BB349" s="276">
        <v>5</v>
      </c>
      <c r="BC349" s="265">
        <v>77.243755931023543</v>
      </c>
      <c r="BD349" s="261">
        <v>91.534637148827173</v>
      </c>
      <c r="BE349" s="261">
        <v>51.845274931116762</v>
      </c>
      <c r="BF349" s="261">
        <v>12.641808700726559</v>
      </c>
      <c r="BG349" s="261">
        <v>1.3772738857729654</v>
      </c>
      <c r="BH349" s="261">
        <v>16.795724404314548</v>
      </c>
      <c r="BI349" s="261">
        <v>5.1147491167086834</v>
      </c>
      <c r="BJ349" s="270">
        <v>5</v>
      </c>
      <c r="BK349" s="265">
        <v>65.476101441569739</v>
      </c>
      <c r="BL349" s="261">
        <v>110.1779912905798</v>
      </c>
      <c r="BM349" s="261">
        <v>51.548099437180653</v>
      </c>
      <c r="BN349" s="261">
        <v>12.673962191123483</v>
      </c>
      <c r="BO349" s="261">
        <v>0.48543728633163408</v>
      </c>
      <c r="BP349" s="261">
        <v>27.252917788146028</v>
      </c>
      <c r="BQ349" s="261">
        <v>13.215512642333811</v>
      </c>
      <c r="BR349" s="270">
        <v>5</v>
      </c>
      <c r="BS349" s="264">
        <v>60.086405935485175</v>
      </c>
      <c r="BT349" s="260">
        <v>108.38857089396913</v>
      </c>
      <c r="BU349" s="260">
        <v>51.652190179926777</v>
      </c>
      <c r="BV349" s="260">
        <v>12.28003061150892</v>
      </c>
      <c r="BW349" s="260">
        <v>0.27277534174969659</v>
      </c>
      <c r="BX349" s="260">
        <v>28.156296278073697</v>
      </c>
      <c r="BY349" s="260">
        <v>18.446314925506044</v>
      </c>
      <c r="BZ349" s="276">
        <v>5</v>
      </c>
      <c r="DH349" s="228">
        <v>3.1552134120734907</v>
      </c>
      <c r="DI349" s="228">
        <v>1.5923815026246717</v>
      </c>
      <c r="EH349" s="153" t="str">
        <f t="shared" si="56"/>
        <v/>
      </c>
      <c r="EI349" s="153" t="str">
        <f t="shared" si="57"/>
        <v/>
      </c>
    </row>
    <row r="350" spans="1:139" ht="18" customHeight="1" thickTop="1" thickBot="1">
      <c r="A350" s="235" t="s">
        <v>457</v>
      </c>
      <c r="B350" s="236" t="s">
        <v>33</v>
      </c>
      <c r="C350" s="237">
        <v>45788</v>
      </c>
      <c r="D350" s="238">
        <v>22</v>
      </c>
      <c r="E350" s="253">
        <v>8</v>
      </c>
      <c r="F350" s="247">
        <v>12</v>
      </c>
      <c r="G350" s="247">
        <v>13</v>
      </c>
      <c r="H350" s="247">
        <v>12</v>
      </c>
      <c r="I350" s="247">
        <v>16</v>
      </c>
      <c r="J350" s="247">
        <v>18</v>
      </c>
      <c r="K350" s="247">
        <v>12</v>
      </c>
      <c r="L350" s="247">
        <v>13</v>
      </c>
      <c r="M350" s="247">
        <v>20</v>
      </c>
      <c r="N350" s="247">
        <v>5</v>
      </c>
      <c r="O350" s="247">
        <v>14</v>
      </c>
      <c r="P350" s="247">
        <v>6</v>
      </c>
      <c r="Q350" s="247">
        <v>14</v>
      </c>
      <c r="R350" s="247">
        <v>13</v>
      </c>
      <c r="S350" s="247">
        <v>16</v>
      </c>
      <c r="T350" s="247">
        <v>8</v>
      </c>
      <c r="U350" s="247">
        <v>12</v>
      </c>
      <c r="V350" s="247">
        <v>8</v>
      </c>
      <c r="W350" s="247">
        <v>5</v>
      </c>
      <c r="X350" s="247">
        <v>12</v>
      </c>
      <c r="Y350" s="247">
        <v>7</v>
      </c>
      <c r="Z350" s="247">
        <v>7</v>
      </c>
      <c r="AA350" s="247">
        <v>8</v>
      </c>
      <c r="AB350" s="247">
        <v>9</v>
      </c>
      <c r="AC350" s="247">
        <v>9</v>
      </c>
      <c r="AD350" s="247">
        <v>7</v>
      </c>
      <c r="AE350" s="276">
        <v>9</v>
      </c>
      <c r="AG350" s="247">
        <f>RANKS_CSV!A347</f>
        <v>3</v>
      </c>
      <c r="AI350" s="264">
        <f t="array" ref="AI350">MEDIAN(E350:J350)</f>
        <v>12.5</v>
      </c>
      <c r="AJ350" s="260">
        <f t="array" ref="AJ350">MEDIAN(L350:S350)</f>
        <v>13.5</v>
      </c>
      <c r="AK350" s="260">
        <f t="array" ref="AK350">MEDIAN(T350:U350,X350,AA350,AB350)</f>
        <v>9</v>
      </c>
      <c r="AL350" s="260">
        <f t="array" ref="AL350">MEDIAN(V350,Y350,Z350,AC350:AE350)</f>
        <v>7.5</v>
      </c>
      <c r="AM350" s="260" t="s">
        <v>567</v>
      </c>
      <c r="AN350" s="281" t="s">
        <v>567</v>
      </c>
      <c r="AU350" s="264">
        <v>111.83034968691123</v>
      </c>
      <c r="AV350" s="260">
        <v>36.965216252033457</v>
      </c>
      <c r="AW350" s="260">
        <v>2.9631944787089108</v>
      </c>
      <c r="AX350" s="260">
        <v>9.8242843669376096</v>
      </c>
      <c r="AY350" s="260">
        <v>57.548485916719557</v>
      </c>
      <c r="AZ350" s="260">
        <v>146.13579912805477</v>
      </c>
      <c r="BA350" s="260">
        <v>275.58622400094316</v>
      </c>
      <c r="BB350" s="276">
        <v>3</v>
      </c>
      <c r="BC350" s="265">
        <v>29.749043841206269</v>
      </c>
      <c r="BD350" s="261">
        <v>21.422660592958863</v>
      </c>
      <c r="BE350" s="261">
        <v>5.1768396775229046</v>
      </c>
      <c r="BF350" s="261">
        <v>11.957580191269619</v>
      </c>
      <c r="BG350" s="261">
        <v>46.266681548738546</v>
      </c>
      <c r="BH350" s="261">
        <v>99.273724829831679</v>
      </c>
      <c r="BI350" s="261">
        <v>60.761921701185216</v>
      </c>
      <c r="BJ350" s="270">
        <v>3</v>
      </c>
      <c r="BK350" s="265">
        <v>47.171952417945306</v>
      </c>
      <c r="BL350" s="261">
        <v>27.021041382388912</v>
      </c>
      <c r="BM350" s="261">
        <v>0.67589845176484575</v>
      </c>
      <c r="BN350" s="261">
        <v>10.987890820197622</v>
      </c>
      <c r="BO350" s="261">
        <v>39.227516035878011</v>
      </c>
      <c r="BP350" s="261">
        <v>109.51206282892883</v>
      </c>
      <c r="BQ350" s="261">
        <v>55.79617477836797</v>
      </c>
      <c r="BR350" s="270">
        <v>3</v>
      </c>
      <c r="BS350" s="264">
        <v>46.269916878020595</v>
      </c>
      <c r="BT350" s="260">
        <v>28.69294644844215</v>
      </c>
      <c r="BU350" s="260">
        <v>0.17314084772854282</v>
      </c>
      <c r="BV350" s="260">
        <v>12.061975476737111</v>
      </c>
      <c r="BW350" s="260">
        <v>40.989706967517876</v>
      </c>
      <c r="BX350" s="260">
        <v>113.79111872460855</v>
      </c>
      <c r="BY350" s="260">
        <v>47.963922479099118</v>
      </c>
      <c r="BZ350" s="276">
        <v>3</v>
      </c>
      <c r="DH350" s="228">
        <v>-1.0165865879265092</v>
      </c>
      <c r="DI350" s="228">
        <v>-3.8420119973753284</v>
      </c>
      <c r="EH350" s="153" t="str">
        <f t="shared" si="56"/>
        <v/>
      </c>
      <c r="EI350" s="153" t="str">
        <f t="shared" si="57"/>
        <v/>
      </c>
    </row>
    <row r="351" spans="1:139" ht="18" customHeight="1" thickTop="1" thickBot="1">
      <c r="A351" s="235" t="s">
        <v>461</v>
      </c>
      <c r="B351" s="236" t="s">
        <v>33</v>
      </c>
      <c r="C351" s="237">
        <v>47103</v>
      </c>
      <c r="D351" s="238">
        <v>18</v>
      </c>
      <c r="E351" s="253">
        <v>8</v>
      </c>
      <c r="F351" s="247">
        <v>9</v>
      </c>
      <c r="G351" s="247">
        <v>7</v>
      </c>
      <c r="H351" s="247">
        <v>7</v>
      </c>
      <c r="I351" s="247">
        <v>10</v>
      </c>
      <c r="J351" s="247">
        <v>10</v>
      </c>
      <c r="K351" s="247">
        <v>4</v>
      </c>
      <c r="L351" s="247">
        <v>10</v>
      </c>
      <c r="M351" s="247">
        <v>15</v>
      </c>
      <c r="N351" s="247">
        <v>11</v>
      </c>
      <c r="O351" s="247">
        <v>19</v>
      </c>
      <c r="P351" s="247">
        <v>13</v>
      </c>
      <c r="Q351" s="247">
        <v>11</v>
      </c>
      <c r="R351" s="247">
        <v>16</v>
      </c>
      <c r="S351" s="247">
        <v>17</v>
      </c>
      <c r="T351" s="247">
        <v>3</v>
      </c>
      <c r="U351" s="247">
        <v>8</v>
      </c>
      <c r="V351" s="247">
        <v>2</v>
      </c>
      <c r="W351" s="247">
        <v>1</v>
      </c>
      <c r="X351" s="247">
        <v>4</v>
      </c>
      <c r="Y351" s="247">
        <v>7</v>
      </c>
      <c r="Z351" s="247">
        <v>4</v>
      </c>
      <c r="AA351" s="247">
        <v>1</v>
      </c>
      <c r="AB351" s="247">
        <v>1</v>
      </c>
      <c r="AC351" s="247">
        <v>4</v>
      </c>
      <c r="AD351" s="247">
        <v>3</v>
      </c>
      <c r="AE351" s="276">
        <v>6</v>
      </c>
      <c r="AG351" s="247">
        <f>RANKS_CSV!A348</f>
        <v>1</v>
      </c>
      <c r="AI351" s="264">
        <f t="array" ref="AI351">MEDIAN(E351:J351)</f>
        <v>8.5</v>
      </c>
      <c r="AJ351" s="260">
        <f t="array" ref="AJ351">MEDIAN(L351:S351)</f>
        <v>14</v>
      </c>
      <c r="AK351" s="260">
        <f t="array" ref="AK351">MEDIAN(T351:U351,X351,AA351,AB351)</f>
        <v>3</v>
      </c>
      <c r="AL351" s="260">
        <f t="array" ref="AL351">MEDIAN(V351,Y351,Z351,AC351:AE351)</f>
        <v>4</v>
      </c>
      <c r="AM351" s="260" t="s">
        <v>567</v>
      </c>
      <c r="AN351" s="281" t="s">
        <v>567</v>
      </c>
      <c r="AU351" s="264">
        <v>165.66563491272723</v>
      </c>
      <c r="AV351" s="260">
        <v>96.449707809280127</v>
      </c>
      <c r="AW351" s="260">
        <v>68.096892367386275</v>
      </c>
      <c r="AX351" s="260">
        <v>80.607188587045655</v>
      </c>
      <c r="AY351" s="260">
        <v>133.98059646825826</v>
      </c>
      <c r="AZ351" s="260">
        <v>228.21711601102416</v>
      </c>
      <c r="BA351" s="260">
        <v>363.31674721534324</v>
      </c>
      <c r="BB351" s="276">
        <v>3</v>
      </c>
      <c r="BC351" s="265">
        <v>15.729587309610322</v>
      </c>
      <c r="BD351" s="261">
        <v>34.340875775867872</v>
      </c>
      <c r="BE351" s="261">
        <v>47.123292955403755</v>
      </c>
      <c r="BF351" s="261">
        <v>67.288428405138831</v>
      </c>
      <c r="BG351" s="261">
        <v>121.98918154637222</v>
      </c>
      <c r="BH351" s="261">
        <v>199.41920797741702</v>
      </c>
      <c r="BI351" s="261">
        <v>151.10285818856801</v>
      </c>
      <c r="BJ351" s="270">
        <v>1</v>
      </c>
      <c r="BK351" s="265">
        <v>5.287150205570903</v>
      </c>
      <c r="BL351" s="261">
        <v>40.829186392205642</v>
      </c>
      <c r="BM351" s="261">
        <v>70.473196448245318</v>
      </c>
      <c r="BN351" s="261">
        <v>74.832120404086027</v>
      </c>
      <c r="BO351" s="261">
        <v>102.5018258288359</v>
      </c>
      <c r="BP351" s="261">
        <v>233.88624640090586</v>
      </c>
      <c r="BQ351" s="261">
        <v>175.65182443046822</v>
      </c>
      <c r="BR351" s="270">
        <v>1</v>
      </c>
      <c r="BS351" s="264">
        <v>6.3194555132916017</v>
      </c>
      <c r="BT351" s="260">
        <v>35.863836776475502</v>
      </c>
      <c r="BU351" s="260">
        <v>88.212158715159333</v>
      </c>
      <c r="BV351" s="260">
        <v>68.839793840468246</v>
      </c>
      <c r="BW351" s="260">
        <v>92.798493027525979</v>
      </c>
      <c r="BX351" s="260">
        <v>236.33157722756397</v>
      </c>
      <c r="BY351" s="260">
        <v>180.18309716030771</v>
      </c>
      <c r="BZ351" s="276">
        <v>1</v>
      </c>
      <c r="DH351" s="228">
        <v>-6.7976225879265089</v>
      </c>
      <c r="DI351" s="228">
        <v>3.1461540026246717</v>
      </c>
      <c r="EH351" s="153" t="str">
        <f t="shared" si="56"/>
        <v/>
      </c>
      <c r="EI351" s="153" t="str">
        <f t="shared" si="57"/>
        <v/>
      </c>
    </row>
    <row r="352" spans="1:139" ht="18" customHeight="1" thickTop="1" thickBot="1">
      <c r="A352" s="235" t="s">
        <v>462</v>
      </c>
      <c r="B352" s="236" t="s">
        <v>33</v>
      </c>
      <c r="C352" s="237">
        <v>46861</v>
      </c>
      <c r="D352" s="238">
        <v>19</v>
      </c>
      <c r="E352" s="253">
        <v>14</v>
      </c>
      <c r="F352" s="247">
        <v>11</v>
      </c>
      <c r="G352" s="247">
        <v>8</v>
      </c>
      <c r="H352" s="247">
        <v>11</v>
      </c>
      <c r="I352" s="247">
        <v>12</v>
      </c>
      <c r="J352" s="247">
        <v>12</v>
      </c>
      <c r="K352" s="247">
        <v>4</v>
      </c>
      <c r="L352" s="247">
        <v>4</v>
      </c>
      <c r="M352" s="247">
        <v>19</v>
      </c>
      <c r="N352" s="247">
        <v>5</v>
      </c>
      <c r="O352" s="247">
        <v>8</v>
      </c>
      <c r="P352" s="247">
        <v>7</v>
      </c>
      <c r="Q352" s="247">
        <v>10</v>
      </c>
      <c r="R352" s="247">
        <v>8</v>
      </c>
      <c r="S352" s="247">
        <v>10</v>
      </c>
      <c r="T352" s="247">
        <v>10</v>
      </c>
      <c r="U352" s="247">
        <v>7</v>
      </c>
      <c r="V352" s="247">
        <v>5</v>
      </c>
      <c r="W352" s="247">
        <v>2</v>
      </c>
      <c r="X352" s="247">
        <v>6</v>
      </c>
      <c r="Y352" s="247">
        <v>5</v>
      </c>
      <c r="Z352" s="247">
        <v>10</v>
      </c>
      <c r="AA352" s="247">
        <v>11</v>
      </c>
      <c r="AB352" s="247">
        <v>10</v>
      </c>
      <c r="AC352" s="247">
        <v>6</v>
      </c>
      <c r="AD352" s="247">
        <v>8</v>
      </c>
      <c r="AE352" s="276">
        <v>7</v>
      </c>
      <c r="AG352" s="247">
        <f>RANKS_CSV!A349</f>
        <v>2</v>
      </c>
      <c r="AI352" s="264">
        <f t="array" ref="AI352">MEDIAN(E352:J352)</f>
        <v>11.5</v>
      </c>
      <c r="AJ352" s="260">
        <f t="array" ref="AJ352">MEDIAN(L352:S352)</f>
        <v>8</v>
      </c>
      <c r="AK352" s="260">
        <f t="array" ref="AK352">MEDIAN(T352:U352,X352,AA352,AB352)</f>
        <v>10</v>
      </c>
      <c r="AL352" s="260">
        <f t="array" ref="AL352">MEDIAN(V352,Y352,Z352,AC352:AE352)</f>
        <v>6.5</v>
      </c>
      <c r="AM352" s="260" t="s">
        <v>567</v>
      </c>
      <c r="AN352" s="281" t="s">
        <v>567</v>
      </c>
      <c r="AU352" s="264">
        <v>67.895683798065093</v>
      </c>
      <c r="AV352" s="260">
        <v>16.334969785183727</v>
      </c>
      <c r="AW352" s="260">
        <v>5.6373674338555935</v>
      </c>
      <c r="AX352" s="260">
        <v>35.802876744080699</v>
      </c>
      <c r="AY352" s="260">
        <v>106.83149771585907</v>
      </c>
      <c r="AZ352" s="260">
        <v>218.72323034919063</v>
      </c>
      <c r="BA352" s="260">
        <v>371.47807464407555</v>
      </c>
      <c r="BB352" s="276">
        <v>3</v>
      </c>
      <c r="BC352" s="265">
        <v>5.9815176513231849</v>
      </c>
      <c r="BD352" s="261">
        <v>0.53937758696978788</v>
      </c>
      <c r="BE352" s="261">
        <v>4.3550948979240651</v>
      </c>
      <c r="BF352" s="261">
        <v>32.857273735637229</v>
      </c>
      <c r="BG352" s="261">
        <v>91.578507965896321</v>
      </c>
      <c r="BH352" s="261">
        <v>167.79826842163612</v>
      </c>
      <c r="BI352" s="261">
        <v>115.80494726881966</v>
      </c>
      <c r="BJ352" s="270">
        <v>2</v>
      </c>
      <c r="BK352" s="265">
        <v>22.475296382474312</v>
      </c>
      <c r="BL352" s="261">
        <v>1.8727993559807239</v>
      </c>
      <c r="BM352" s="261">
        <v>9.6366222415205183</v>
      </c>
      <c r="BN352" s="261">
        <v>34.978260571590042</v>
      </c>
      <c r="BO352" s="261">
        <v>77.321230227814212</v>
      </c>
      <c r="BP352" s="261">
        <v>187.76584422219719</v>
      </c>
      <c r="BQ352" s="261">
        <v>118.15280255618644</v>
      </c>
      <c r="BR352" s="270">
        <v>2</v>
      </c>
      <c r="BS352" s="264">
        <v>23.947331506096436</v>
      </c>
      <c r="BT352" s="260">
        <v>2.0854344744986393</v>
      </c>
      <c r="BU352" s="260">
        <v>16.302240845012427</v>
      </c>
      <c r="BV352" s="260">
        <v>33.712630542823405</v>
      </c>
      <c r="BW352" s="260">
        <v>75.142818832649127</v>
      </c>
      <c r="BX352" s="260">
        <v>192.49954485920355</v>
      </c>
      <c r="BY352" s="260">
        <v>110.69324486421138</v>
      </c>
      <c r="BZ352" s="276">
        <v>2</v>
      </c>
      <c r="DH352" s="228">
        <v>-4.8356597060367461</v>
      </c>
      <c r="DI352" s="228">
        <v>-2.9402690774278208</v>
      </c>
      <c r="EH352" s="153" t="str">
        <f t="shared" si="56"/>
        <v/>
      </c>
      <c r="EI352" s="153" t="str">
        <f t="shared" si="57"/>
        <v/>
      </c>
    </row>
    <row r="353" spans="1:139" ht="18" customHeight="1" thickTop="1" thickBot="1">
      <c r="A353" s="235" t="s">
        <v>463</v>
      </c>
      <c r="B353" s="236" t="s">
        <v>29</v>
      </c>
      <c r="C353" s="237">
        <v>46861</v>
      </c>
      <c r="D353" s="238">
        <v>19</v>
      </c>
      <c r="E353" s="253">
        <v>8</v>
      </c>
      <c r="F353" s="247">
        <v>9</v>
      </c>
      <c r="G353" s="247">
        <v>7</v>
      </c>
      <c r="H353" s="247">
        <v>10</v>
      </c>
      <c r="I353" s="247">
        <v>6</v>
      </c>
      <c r="J353" s="247">
        <v>10</v>
      </c>
      <c r="K353" s="247">
        <v>5</v>
      </c>
      <c r="L353" s="247">
        <v>7</v>
      </c>
      <c r="M353" s="247">
        <v>14</v>
      </c>
      <c r="N353" s="247">
        <v>9</v>
      </c>
      <c r="O353" s="247">
        <v>13</v>
      </c>
      <c r="P353" s="247">
        <v>9</v>
      </c>
      <c r="Q353" s="247">
        <v>12</v>
      </c>
      <c r="R353" s="247">
        <v>15</v>
      </c>
      <c r="S353" s="247">
        <v>16</v>
      </c>
      <c r="T353" s="247">
        <v>9</v>
      </c>
      <c r="U353" s="247">
        <v>7</v>
      </c>
      <c r="V353" s="247">
        <v>3</v>
      </c>
      <c r="W353" s="247">
        <v>2</v>
      </c>
      <c r="X353" s="247">
        <v>6</v>
      </c>
      <c r="Y353" s="247">
        <v>7</v>
      </c>
      <c r="Z353" s="247">
        <v>3</v>
      </c>
      <c r="AA353" s="247">
        <v>3</v>
      </c>
      <c r="AB353" s="247">
        <v>4</v>
      </c>
      <c r="AC353" s="247">
        <v>8</v>
      </c>
      <c r="AD353" s="247">
        <v>3</v>
      </c>
      <c r="AE353" s="276">
        <v>4</v>
      </c>
      <c r="AG353" s="247">
        <f>RANKS_CSV!A350</f>
        <v>2</v>
      </c>
      <c r="AI353" s="264">
        <f t="array" ref="AI353">MEDIAN(E353:J353)</f>
        <v>8.5</v>
      </c>
      <c r="AJ353" s="260">
        <f t="array" ref="AJ353">MEDIAN(L353:S353)</f>
        <v>12.5</v>
      </c>
      <c r="AK353" s="260">
        <f t="array" ref="AK353">MEDIAN(T353:U353,X353,AA353,AB353)</f>
        <v>6</v>
      </c>
      <c r="AL353" s="260">
        <f t="array" ref="AL353">MEDIAN(V353,Y353,Z353,AC353:AE353)</f>
        <v>3.5</v>
      </c>
      <c r="AM353" s="260" t="s">
        <v>567</v>
      </c>
      <c r="AN353" s="281" t="s">
        <v>567</v>
      </c>
      <c r="AU353" s="264">
        <v>93.413218651643319</v>
      </c>
      <c r="AV353" s="260">
        <v>43.420294167071297</v>
      </c>
      <c r="AW353" s="260">
        <v>34.290481344052516</v>
      </c>
      <c r="AX353" s="260">
        <v>66.023780182586975</v>
      </c>
      <c r="AY353" s="260">
        <v>138.62019068267466</v>
      </c>
      <c r="AZ353" s="260">
        <v>252.07971284431562</v>
      </c>
      <c r="BA353" s="260">
        <v>406.40234666750985</v>
      </c>
      <c r="BB353" s="276">
        <v>3</v>
      </c>
      <c r="BC353" s="265">
        <v>3.1177578807386328</v>
      </c>
      <c r="BD353" s="261">
        <v>8.5961367061356135</v>
      </c>
      <c r="BE353" s="261">
        <v>23.640356702679046</v>
      </c>
      <c r="BF353" s="261">
        <v>56.922901183795204</v>
      </c>
      <c r="BG353" s="261">
        <v>123.20348713972069</v>
      </c>
      <c r="BH353" s="261">
        <v>208.66880613655528</v>
      </c>
      <c r="BI353" s="261">
        <v>153.09635706729398</v>
      </c>
      <c r="BJ353" s="270">
        <v>1</v>
      </c>
      <c r="BK353" s="265">
        <v>8.2495581580235147</v>
      </c>
      <c r="BL353" s="261">
        <v>10.429097046830757</v>
      </c>
      <c r="BM353" s="261">
        <v>39.996183663428162</v>
      </c>
      <c r="BN353" s="261">
        <v>62.425859180977</v>
      </c>
      <c r="BO353" s="261">
        <v>104.08701349487714</v>
      </c>
      <c r="BP353" s="261">
        <v>238.23161777943045</v>
      </c>
      <c r="BQ353" s="261">
        <v>167.27728276184445</v>
      </c>
      <c r="BR353" s="270">
        <v>1</v>
      </c>
      <c r="BS353" s="264">
        <v>10.436812300779707</v>
      </c>
      <c r="BT353" s="260">
        <v>7.9748163970125105</v>
      </c>
      <c r="BU353" s="260">
        <v>53.891016244224502</v>
      </c>
      <c r="BV353" s="260">
        <v>58.345890684641851</v>
      </c>
      <c r="BW353" s="260">
        <v>97.346822838464504</v>
      </c>
      <c r="BX353" s="260">
        <v>242.20121012095203</v>
      </c>
      <c r="BY353" s="260">
        <v>164.86015945039952</v>
      </c>
      <c r="BZ353" s="276">
        <v>2</v>
      </c>
      <c r="DH353" s="228">
        <v>-7.0774483832020998</v>
      </c>
      <c r="DI353" s="228">
        <v>-0.11215544750656159</v>
      </c>
      <c r="EH353" s="153" t="str">
        <f t="shared" si="56"/>
        <v/>
      </c>
      <c r="EI353" s="153" t="str">
        <f t="shared" si="57"/>
        <v/>
      </c>
    </row>
    <row r="354" spans="1:139" ht="18" customHeight="1" thickTop="1" thickBot="1">
      <c r="A354" s="235" t="s">
        <v>464</v>
      </c>
      <c r="B354" s="236" t="s">
        <v>35</v>
      </c>
      <c r="C354" s="237">
        <v>46845</v>
      </c>
      <c r="D354" s="238">
        <v>19</v>
      </c>
      <c r="E354" s="253">
        <v>8</v>
      </c>
      <c r="F354" s="247">
        <v>10</v>
      </c>
      <c r="G354" s="247">
        <v>10</v>
      </c>
      <c r="H354" s="247">
        <v>8</v>
      </c>
      <c r="I354" s="247">
        <v>9</v>
      </c>
      <c r="J354" s="247">
        <v>14</v>
      </c>
      <c r="K354" s="247">
        <v>9</v>
      </c>
      <c r="L354" s="247">
        <v>11</v>
      </c>
      <c r="M354" s="247">
        <v>3</v>
      </c>
      <c r="N354" s="247">
        <v>11</v>
      </c>
      <c r="O354" s="247">
        <v>9</v>
      </c>
      <c r="P354" s="247">
        <v>11</v>
      </c>
      <c r="Q354" s="247">
        <v>13</v>
      </c>
      <c r="R354" s="247">
        <v>9</v>
      </c>
      <c r="S354" s="247">
        <v>10</v>
      </c>
      <c r="T354" s="247">
        <v>3</v>
      </c>
      <c r="U354" s="247">
        <v>7</v>
      </c>
      <c r="V354" s="247">
        <v>3</v>
      </c>
      <c r="W354" s="247">
        <v>10</v>
      </c>
      <c r="X354" s="247">
        <v>6</v>
      </c>
      <c r="Y354" s="247">
        <v>9</v>
      </c>
      <c r="Z354" s="247">
        <v>8</v>
      </c>
      <c r="AA354" s="247">
        <v>2</v>
      </c>
      <c r="AB354" s="247">
        <v>3</v>
      </c>
      <c r="AC354" s="247">
        <v>7</v>
      </c>
      <c r="AD354" s="247">
        <v>5</v>
      </c>
      <c r="AE354" s="276">
        <v>9</v>
      </c>
      <c r="AG354" s="247">
        <f>RANKS_CSV!A351</f>
        <v>1</v>
      </c>
      <c r="AI354" s="264">
        <f t="array" ref="AI354">MEDIAN(E354:J354)</f>
        <v>9.5</v>
      </c>
      <c r="AJ354" s="260">
        <f t="array" ref="AJ354">MEDIAN(L354:S354)</f>
        <v>10.5</v>
      </c>
      <c r="AK354" s="260">
        <f t="array" ref="AK354">MEDIAN(T354:U354,X354,AA354,AB354)</f>
        <v>3</v>
      </c>
      <c r="AL354" s="260">
        <f t="array" ref="AL354">MEDIAN(V354,Y354,Z354,AC354:AE354)</f>
        <v>7.5</v>
      </c>
      <c r="AM354" s="260" t="s">
        <v>567</v>
      </c>
      <c r="AN354" s="281" t="s">
        <v>567</v>
      </c>
      <c r="AU354" s="264">
        <v>164.32998220062595</v>
      </c>
      <c r="AV354" s="260">
        <v>81.544636152455993</v>
      </c>
      <c r="AW354" s="260">
        <v>39.622401765839285</v>
      </c>
      <c r="AX354" s="260">
        <v>38.563279040775804</v>
      </c>
      <c r="AY354" s="260">
        <v>78.367267977265584</v>
      </c>
      <c r="AZ354" s="260">
        <v>159.03436857530858</v>
      </c>
      <c r="BA354" s="260">
        <v>280.56458083490492</v>
      </c>
      <c r="BB354" s="276">
        <v>4</v>
      </c>
      <c r="BC354" s="265">
        <v>8.3643090033027434</v>
      </c>
      <c r="BD354" s="261">
        <v>23.235499984959098</v>
      </c>
      <c r="BE354" s="261">
        <v>22.438865771940598</v>
      </c>
      <c r="BF354" s="261">
        <v>29.318665721406148</v>
      </c>
      <c r="BG354" s="261">
        <v>68.668274311317958</v>
      </c>
      <c r="BH354" s="261">
        <v>131.10609414716683</v>
      </c>
      <c r="BI354" s="261">
        <v>91.152959247144594</v>
      </c>
      <c r="BJ354" s="270">
        <v>1</v>
      </c>
      <c r="BK354" s="265">
        <v>0.63364778023002077</v>
      </c>
      <c r="BL354" s="261">
        <v>32.056070780755604</v>
      </c>
      <c r="BM354" s="261">
        <v>38.091666741732332</v>
      </c>
      <c r="BN354" s="261">
        <v>34.452980439714963</v>
      </c>
      <c r="BO354" s="261">
        <v>54.224019735866037</v>
      </c>
      <c r="BP354" s="261">
        <v>158.19048374812436</v>
      </c>
      <c r="BQ354" s="261">
        <v>109.26468711183695</v>
      </c>
      <c r="BR354" s="270">
        <v>1</v>
      </c>
      <c r="BS354" s="264">
        <v>0.17688796326472114</v>
      </c>
      <c r="BT354" s="260">
        <v>28.433896122827775</v>
      </c>
      <c r="BU354" s="260">
        <v>50.360533935533724</v>
      </c>
      <c r="BV354" s="260">
        <v>30.333426367104387</v>
      </c>
      <c r="BW354" s="260">
        <v>47.640620619865757</v>
      </c>
      <c r="BX354" s="260">
        <v>160.52376040365922</v>
      </c>
      <c r="BY354" s="260">
        <v>112.61505225877713</v>
      </c>
      <c r="BZ354" s="276">
        <v>1</v>
      </c>
      <c r="DH354" s="228">
        <v>-4.1925807060367459</v>
      </c>
      <c r="DI354" s="228">
        <v>2.0894354225721794</v>
      </c>
      <c r="EH354" s="153" t="str">
        <f t="shared" si="56"/>
        <v/>
      </c>
      <c r="EI354" s="153" t="str">
        <f t="shared" si="57"/>
        <v/>
      </c>
    </row>
    <row r="355" spans="1:139" ht="18" customHeight="1" thickTop="1" thickBot="1">
      <c r="A355" s="235" t="s">
        <v>465</v>
      </c>
      <c r="B355" s="236" t="s">
        <v>29</v>
      </c>
      <c r="C355" s="237">
        <v>46836</v>
      </c>
      <c r="D355" s="238">
        <v>19</v>
      </c>
      <c r="E355" s="253">
        <v>7</v>
      </c>
      <c r="F355" s="247">
        <v>8</v>
      </c>
      <c r="G355" s="247">
        <v>7</v>
      </c>
      <c r="H355" s="247">
        <v>12</v>
      </c>
      <c r="I355" s="247">
        <v>7</v>
      </c>
      <c r="J355" s="247">
        <v>8</v>
      </c>
      <c r="K355" s="247">
        <v>4</v>
      </c>
      <c r="L355" s="247">
        <v>9</v>
      </c>
      <c r="M355" s="247">
        <v>5</v>
      </c>
      <c r="N355" s="247">
        <v>11</v>
      </c>
      <c r="O355" s="247">
        <v>18</v>
      </c>
      <c r="P355" s="247">
        <v>14</v>
      </c>
      <c r="Q355" s="247">
        <v>2</v>
      </c>
      <c r="R355" s="247">
        <v>9</v>
      </c>
      <c r="S355" s="247">
        <v>10</v>
      </c>
      <c r="T355" s="247">
        <v>2</v>
      </c>
      <c r="U355" s="247">
        <v>6</v>
      </c>
      <c r="V355" s="247">
        <v>7</v>
      </c>
      <c r="W355" s="247">
        <v>2</v>
      </c>
      <c r="X355" s="247">
        <v>2</v>
      </c>
      <c r="Y355" s="247">
        <v>9</v>
      </c>
      <c r="Z355" s="247">
        <v>8</v>
      </c>
      <c r="AA355" s="247">
        <v>4</v>
      </c>
      <c r="AB355" s="247">
        <v>5</v>
      </c>
      <c r="AC355" s="247">
        <v>3</v>
      </c>
      <c r="AD355" s="247">
        <v>5</v>
      </c>
      <c r="AE355" s="276">
        <v>7</v>
      </c>
      <c r="AG355" s="247">
        <f>RANKS_CSV!A352</f>
        <v>1</v>
      </c>
      <c r="AI355" s="264">
        <f t="array" ref="AI355">MEDIAN(E355:J355)</f>
        <v>7.5</v>
      </c>
      <c r="AJ355" s="260">
        <f t="array" ref="AJ355">MEDIAN(L355:S355)</f>
        <v>9.5</v>
      </c>
      <c r="AK355" s="260">
        <f t="array" ref="AK355">MEDIAN(T355:U355,X355,AA355,AB355)</f>
        <v>4</v>
      </c>
      <c r="AL355" s="260">
        <f t="array" ref="AL355">MEDIAN(V355,Y355,Z355,AC355:AE355)</f>
        <v>7</v>
      </c>
      <c r="AM355" s="260" t="s">
        <v>567</v>
      </c>
      <c r="AN355" s="281" t="s">
        <v>567</v>
      </c>
      <c r="AU355" s="264">
        <v>171.07403138205268</v>
      </c>
      <c r="AV355" s="260">
        <v>95.264751542422516</v>
      </c>
      <c r="AW355" s="260">
        <v>60.318583364345614</v>
      </c>
      <c r="AX355" s="260">
        <v>66.235526847821944</v>
      </c>
      <c r="AY355" s="260">
        <v>113.01558199285154</v>
      </c>
      <c r="AZ355" s="260">
        <v>200.65874879943431</v>
      </c>
      <c r="BA355" s="260">
        <v>329.16502726757039</v>
      </c>
      <c r="BB355" s="276">
        <v>3</v>
      </c>
      <c r="BC355" s="265">
        <v>13.420831806374794</v>
      </c>
      <c r="BD355" s="261">
        <v>31.941615080867322</v>
      </c>
      <c r="BE355" s="261">
        <v>39.716347721568852</v>
      </c>
      <c r="BF355" s="261">
        <v>53.9604857460848</v>
      </c>
      <c r="BG355" s="261">
        <v>102.1547029265196</v>
      </c>
      <c r="BH355" s="261">
        <v>173.537044077437</v>
      </c>
      <c r="BI355" s="261">
        <v>128.85418489052324</v>
      </c>
      <c r="BJ355" s="270">
        <v>1</v>
      </c>
      <c r="BK355" s="265">
        <v>2.4769981150193381</v>
      </c>
      <c r="BL355" s="261">
        <v>39.689774345873602</v>
      </c>
      <c r="BM355" s="261">
        <v>61.003092993415905</v>
      </c>
      <c r="BN355" s="261">
        <v>60.844439670298854</v>
      </c>
      <c r="BO355" s="261">
        <v>84.413696327885617</v>
      </c>
      <c r="BP355" s="261">
        <v>205.85618643731976</v>
      </c>
      <c r="BQ355" s="261">
        <v>152.10104703042876</v>
      </c>
      <c r="BR355" s="270">
        <v>1</v>
      </c>
      <c r="BS355" s="264">
        <v>2.8751975851917089</v>
      </c>
      <c r="BT355" s="260">
        <v>34.963541954218563</v>
      </c>
      <c r="BU355" s="260">
        <v>77.170306137546021</v>
      </c>
      <c r="BV355" s="260">
        <v>55.334363216539863</v>
      </c>
      <c r="BW355" s="260">
        <v>75.534633180276543</v>
      </c>
      <c r="BX355" s="260">
        <v>208.11913670424082</v>
      </c>
      <c r="BY355" s="260">
        <v>156.86623801163975</v>
      </c>
      <c r="BZ355" s="276">
        <v>1</v>
      </c>
      <c r="DH355" s="228">
        <v>-5.851370824146982</v>
      </c>
      <c r="DI355" s="228">
        <v>3.0782138425196854</v>
      </c>
      <c r="EH355" s="153" t="str">
        <f t="shared" si="56"/>
        <v/>
      </c>
      <c r="EI355" s="153" t="str">
        <f t="shared" si="57"/>
        <v/>
      </c>
    </row>
    <row r="356" spans="1:139" ht="18" customHeight="1" thickTop="1" thickBot="1">
      <c r="A356" s="235" t="s">
        <v>466</v>
      </c>
      <c r="B356" s="236" t="s">
        <v>35</v>
      </c>
      <c r="C356" s="237">
        <v>46835</v>
      </c>
      <c r="D356" s="238">
        <v>19</v>
      </c>
      <c r="E356" s="253">
        <v>10</v>
      </c>
      <c r="F356" s="247">
        <v>7</v>
      </c>
      <c r="G356" s="247">
        <v>6</v>
      </c>
      <c r="H356" s="247">
        <v>8</v>
      </c>
      <c r="I356" s="247">
        <v>8</v>
      </c>
      <c r="J356" s="247">
        <v>5</v>
      </c>
      <c r="K356" s="247">
        <v>1</v>
      </c>
      <c r="L356" s="247">
        <v>12</v>
      </c>
      <c r="M356" s="247">
        <v>10</v>
      </c>
      <c r="N356" s="247">
        <v>11</v>
      </c>
      <c r="O356" s="247">
        <v>15</v>
      </c>
      <c r="P356" s="247">
        <v>10</v>
      </c>
      <c r="Q356" s="247">
        <v>12</v>
      </c>
      <c r="R356" s="247">
        <v>15</v>
      </c>
      <c r="S356" s="247">
        <v>9</v>
      </c>
      <c r="T356" s="247">
        <v>4</v>
      </c>
      <c r="U356" s="247">
        <v>10</v>
      </c>
      <c r="V356" s="247">
        <v>6</v>
      </c>
      <c r="W356" s="247">
        <v>6</v>
      </c>
      <c r="X356" s="247">
        <v>6</v>
      </c>
      <c r="Y356" s="247">
        <v>11</v>
      </c>
      <c r="Z356" s="247">
        <v>7</v>
      </c>
      <c r="AA356" s="247">
        <v>5</v>
      </c>
      <c r="AB356" s="247">
        <v>2</v>
      </c>
      <c r="AC356" s="247">
        <v>7</v>
      </c>
      <c r="AD356" s="247">
        <v>7</v>
      </c>
      <c r="AE356" s="276">
        <v>9</v>
      </c>
      <c r="AG356" s="247">
        <f>RANKS_CSV!A353</f>
        <v>1</v>
      </c>
      <c r="AI356" s="264">
        <f t="array" ref="AI356">MEDIAN(E356:J356)</f>
        <v>7.5</v>
      </c>
      <c r="AJ356" s="260">
        <f t="array" ref="AJ356">MEDIAN(L356:S356)</f>
        <v>11.5</v>
      </c>
      <c r="AK356" s="260">
        <f t="array" ref="AK356">MEDIAN(T356:U356,X356,AA356,AB356)</f>
        <v>5</v>
      </c>
      <c r="AL356" s="260">
        <f t="array" ref="AL356">MEDIAN(V356,Y356,Z356,AC356:AE356)</f>
        <v>7</v>
      </c>
      <c r="AM356" s="260" t="s">
        <v>567</v>
      </c>
      <c r="AN356" s="281" t="s">
        <v>567</v>
      </c>
      <c r="AU356" s="264">
        <v>204.87451722531682</v>
      </c>
      <c r="AV356" s="260">
        <v>111.53136834084687</v>
      </c>
      <c r="AW356" s="260">
        <v>59.051331117930147</v>
      </c>
      <c r="AX356" s="260">
        <v>47.434405556566681</v>
      </c>
      <c r="AY356" s="260">
        <v>76.680591656756448</v>
      </c>
      <c r="AZ356" s="260">
        <v>146.78988941849946</v>
      </c>
      <c r="BA356" s="260">
        <v>257.76229884179571</v>
      </c>
      <c r="BB356" s="276">
        <v>4</v>
      </c>
      <c r="BC356" s="265">
        <v>19.428962872878508</v>
      </c>
      <c r="BD356" s="261">
        <v>40.331324573005993</v>
      </c>
      <c r="BE356" s="261">
        <v>37.204045458095592</v>
      </c>
      <c r="BF356" s="261">
        <v>36.513725867675824</v>
      </c>
      <c r="BG356" s="261">
        <v>68.851463889999877</v>
      </c>
      <c r="BH356" s="261">
        <v>126.02950534546399</v>
      </c>
      <c r="BI356" s="261">
        <v>90.356024953520944</v>
      </c>
      <c r="BJ356" s="270">
        <v>1</v>
      </c>
      <c r="BK356" s="265">
        <v>4.3894151911595873</v>
      </c>
      <c r="BL356" s="261">
        <v>51.622094089175491</v>
      </c>
      <c r="BM356" s="261">
        <v>55.550587181467002</v>
      </c>
      <c r="BN356" s="261">
        <v>42.419168718000897</v>
      </c>
      <c r="BO356" s="261">
        <v>54.685370198098077</v>
      </c>
      <c r="BP356" s="261">
        <v>154.82239322598397</v>
      </c>
      <c r="BQ356" s="261">
        <v>112.91267134872572</v>
      </c>
      <c r="BR356" s="270">
        <v>1</v>
      </c>
      <c r="BS356" s="264">
        <v>3.2371231462400023</v>
      </c>
      <c r="BT356" s="260">
        <v>46.903781336661538</v>
      </c>
      <c r="BU356" s="260">
        <v>69.1874125508199</v>
      </c>
      <c r="BV356" s="260">
        <v>37.542021518077924</v>
      </c>
      <c r="BW356" s="260">
        <v>46.947916189548401</v>
      </c>
      <c r="BX356" s="260">
        <v>156.40605850659804</v>
      </c>
      <c r="BY356" s="260">
        <v>119.52650167194527</v>
      </c>
      <c r="BZ356" s="276">
        <v>1</v>
      </c>
      <c r="DH356" s="228">
        <v>-3.8202113241469817</v>
      </c>
      <c r="DI356" s="228">
        <v>3.5740863425196854</v>
      </c>
      <c r="EH356" s="153" t="str">
        <f t="shared" si="56"/>
        <v/>
      </c>
      <c r="EI356" s="153" t="str">
        <f t="shared" si="57"/>
        <v/>
      </c>
    </row>
    <row r="357" spans="1:139" ht="18" customHeight="1" thickTop="1" thickBot="1">
      <c r="A357" s="235" t="s">
        <v>467</v>
      </c>
      <c r="B357" s="236" t="s">
        <v>35</v>
      </c>
      <c r="C357" s="237">
        <v>44980</v>
      </c>
      <c r="D357" s="238">
        <v>24</v>
      </c>
      <c r="E357" s="253">
        <v>19</v>
      </c>
      <c r="F357" s="247">
        <v>11</v>
      </c>
      <c r="G357" s="247">
        <v>9</v>
      </c>
      <c r="H357" s="247">
        <v>18</v>
      </c>
      <c r="I357" s="247">
        <v>17</v>
      </c>
      <c r="J357" s="247">
        <v>10</v>
      </c>
      <c r="K357" s="247">
        <v>1</v>
      </c>
      <c r="L357" s="247">
        <v>12</v>
      </c>
      <c r="M357" s="247">
        <v>16</v>
      </c>
      <c r="N357" s="247">
        <v>12</v>
      </c>
      <c r="O357" s="247">
        <v>13</v>
      </c>
      <c r="P357" s="247">
        <v>6</v>
      </c>
      <c r="Q357" s="247">
        <v>13</v>
      </c>
      <c r="R357" s="247">
        <v>19</v>
      </c>
      <c r="S357" s="247">
        <v>15</v>
      </c>
      <c r="T357" s="247">
        <v>15</v>
      </c>
      <c r="U357" s="247">
        <v>15</v>
      </c>
      <c r="V357" s="247">
        <v>20</v>
      </c>
      <c r="W357" s="247">
        <v>18</v>
      </c>
      <c r="X357" s="247">
        <v>11</v>
      </c>
      <c r="Y357" s="247">
        <v>16</v>
      </c>
      <c r="Z357" s="247">
        <v>15</v>
      </c>
      <c r="AA357" s="247">
        <v>12</v>
      </c>
      <c r="AB357" s="247">
        <v>15</v>
      </c>
      <c r="AC357" s="247">
        <v>11</v>
      </c>
      <c r="AD357" s="247">
        <v>15</v>
      </c>
      <c r="AE357" s="276">
        <v>13</v>
      </c>
      <c r="AG357" s="247">
        <f>RANKS_CSV!A354</f>
        <v>5</v>
      </c>
      <c r="AI357" s="264">
        <f t="array" ref="AI357">MEDIAN(E357:J357)</f>
        <v>14</v>
      </c>
      <c r="AJ357" s="260">
        <f t="array" ref="AJ357">MEDIAN(L357:S357)</f>
        <v>13</v>
      </c>
      <c r="AK357" s="260">
        <f t="array" ref="AK357">MEDIAN(T357:U357,X357,AA357,AB357)</f>
        <v>15</v>
      </c>
      <c r="AL357" s="260">
        <f t="array" ref="AL357">MEDIAN(V357,Y357,Z357,AC357:AE357)</f>
        <v>15</v>
      </c>
      <c r="AM357" s="260" t="s">
        <v>567</v>
      </c>
      <c r="AN357" s="281" t="s">
        <v>567</v>
      </c>
      <c r="AU357" s="264">
        <v>351.29029226932232</v>
      </c>
      <c r="AV357" s="260">
        <v>204.72793772732953</v>
      </c>
      <c r="AW357" s="260">
        <v>99.028694846890147</v>
      </c>
      <c r="AX357" s="260">
        <v>34.19256362800391</v>
      </c>
      <c r="AY357" s="260">
        <v>10.219544070670953</v>
      </c>
      <c r="AZ357" s="260">
        <v>27.109636174891232</v>
      </c>
      <c r="BA357" s="260">
        <v>84.86283994066477</v>
      </c>
      <c r="BB357" s="276">
        <v>5</v>
      </c>
      <c r="BC357" s="265">
        <v>148.03116045804845</v>
      </c>
      <c r="BD357" s="261">
        <v>152.16034310328311</v>
      </c>
      <c r="BE357" s="261">
        <v>93.837848173178244</v>
      </c>
      <c r="BF357" s="261">
        <v>40.391296719782972</v>
      </c>
      <c r="BG357" s="261">
        <v>11.360987213555575</v>
      </c>
      <c r="BH357" s="261">
        <v>8.2320698645156103</v>
      </c>
      <c r="BI357" s="261">
        <v>5.8833623822878929</v>
      </c>
      <c r="BJ357" s="270">
        <v>7</v>
      </c>
      <c r="BK357" s="265">
        <v>145.84413883822367</v>
      </c>
      <c r="BL357" s="261">
        <v>172.44392418201724</v>
      </c>
      <c r="BM357" s="261">
        <v>79.952732591579064</v>
      </c>
      <c r="BN357" s="261">
        <v>36.224424704016272</v>
      </c>
      <c r="BO357" s="261">
        <v>17.832014694016117</v>
      </c>
      <c r="BP357" s="261">
        <v>6.3160757225859694</v>
      </c>
      <c r="BQ357" s="261">
        <v>0.96807589714750342</v>
      </c>
      <c r="BR357" s="270">
        <v>7</v>
      </c>
      <c r="BS357" s="264">
        <v>138.74274959133817</v>
      </c>
      <c r="BT357" s="260">
        <v>173.49752480133026</v>
      </c>
      <c r="BU357" s="260">
        <v>70.812115204076207</v>
      </c>
      <c r="BV357" s="260">
        <v>39.213573348415501</v>
      </c>
      <c r="BW357" s="260">
        <v>23.173934428113103</v>
      </c>
      <c r="BX357" s="260">
        <v>7.6161837100460712</v>
      </c>
      <c r="BY357" s="260">
        <v>1.9659870433575508</v>
      </c>
      <c r="BZ357" s="276">
        <v>7</v>
      </c>
      <c r="DH357" s="228">
        <v>6.786181675853018</v>
      </c>
      <c r="DI357" s="228">
        <v>-1.1133321574803146</v>
      </c>
      <c r="EH357" s="153" t="str">
        <f t="shared" si="56"/>
        <v/>
      </c>
      <c r="EI357" s="153" t="str">
        <f t="shared" si="57"/>
        <v/>
      </c>
    </row>
    <row r="358" spans="1:139" ht="18" customHeight="1" thickTop="1" thickBot="1">
      <c r="A358" s="235" t="s">
        <v>468</v>
      </c>
      <c r="B358" s="236" t="s">
        <v>35</v>
      </c>
      <c r="C358" s="237">
        <v>44931</v>
      </c>
      <c r="D358" s="238">
        <v>24</v>
      </c>
      <c r="E358" s="253">
        <v>17</v>
      </c>
      <c r="F358" s="247">
        <v>12</v>
      </c>
      <c r="G358" s="247">
        <v>15</v>
      </c>
      <c r="H358" s="247">
        <v>14</v>
      </c>
      <c r="I358" s="247">
        <v>14</v>
      </c>
      <c r="J358" s="247">
        <v>14</v>
      </c>
      <c r="K358" s="247">
        <v>7</v>
      </c>
      <c r="L358" s="247">
        <v>7</v>
      </c>
      <c r="M358" s="247">
        <v>16</v>
      </c>
      <c r="N358" s="247">
        <v>7</v>
      </c>
      <c r="O358" s="247">
        <v>12</v>
      </c>
      <c r="P358" s="247">
        <v>6</v>
      </c>
      <c r="Q358" s="247">
        <v>14</v>
      </c>
      <c r="R358" s="247">
        <v>20</v>
      </c>
      <c r="S358" s="247">
        <v>18</v>
      </c>
      <c r="T358" s="247">
        <v>19</v>
      </c>
      <c r="U358" s="247">
        <v>14</v>
      </c>
      <c r="V358" s="247">
        <v>12</v>
      </c>
      <c r="W358" s="247">
        <v>20</v>
      </c>
      <c r="X358" s="247">
        <v>15</v>
      </c>
      <c r="Y358" s="247">
        <v>15</v>
      </c>
      <c r="Z358" s="247">
        <v>15</v>
      </c>
      <c r="AA358" s="247">
        <v>20</v>
      </c>
      <c r="AB358" s="247">
        <v>20</v>
      </c>
      <c r="AC358" s="247">
        <v>9</v>
      </c>
      <c r="AD358" s="247">
        <v>9</v>
      </c>
      <c r="AE358" s="276">
        <v>10</v>
      </c>
      <c r="AG358" s="247">
        <f>RANKS_CSV!A355</f>
        <v>4</v>
      </c>
      <c r="AI358" s="264">
        <f t="array" ref="AI358">MEDIAN(E358:J358)</f>
        <v>14</v>
      </c>
      <c r="AJ358" s="260">
        <f t="array" ref="AJ358">MEDIAN(L358:S358)</f>
        <v>13</v>
      </c>
      <c r="AK358" s="260">
        <f t="array" ref="AK358">MEDIAN(T358:U358,X358,AA358,AB358)</f>
        <v>19</v>
      </c>
      <c r="AL358" s="260">
        <f t="array" ref="AL358">MEDIAN(V358,Y358,Z358,AC358:AE358)</f>
        <v>11</v>
      </c>
      <c r="AM358" s="260" t="s">
        <v>567</v>
      </c>
      <c r="AN358" s="281" t="s">
        <v>567</v>
      </c>
      <c r="AU358" s="264">
        <v>215.45944497191195</v>
      </c>
      <c r="AV358" s="260">
        <v>112.14029980880758</v>
      </c>
      <c r="AW358" s="260">
        <v>49.68426630725655</v>
      </c>
      <c r="AX358" s="260">
        <v>28.091344467258729</v>
      </c>
      <c r="AY358" s="260">
        <v>47.361534288814148</v>
      </c>
      <c r="AZ358" s="260">
        <v>107.49483577192281</v>
      </c>
      <c r="BA358" s="260">
        <v>208.49124891658477</v>
      </c>
      <c r="BB358" s="276">
        <v>4</v>
      </c>
      <c r="BC358" s="265">
        <v>116.12238100295387</v>
      </c>
      <c r="BD358" s="261">
        <v>101.61688791764102</v>
      </c>
      <c r="BE358" s="261">
        <v>58.42898285881774</v>
      </c>
      <c r="BF358" s="261">
        <v>37.866170795361832</v>
      </c>
      <c r="BG358" s="261">
        <v>40.902801669611321</v>
      </c>
      <c r="BH358" s="261">
        <v>63.664069346392594</v>
      </c>
      <c r="BI358" s="261">
        <v>42.274845142710888</v>
      </c>
      <c r="BJ358" s="270">
        <v>4</v>
      </c>
      <c r="BK358" s="265">
        <v>137.47922388592389</v>
      </c>
      <c r="BL358" s="261">
        <v>112.22780926199343</v>
      </c>
      <c r="BM358" s="261">
        <v>39.403277608389139</v>
      </c>
      <c r="BN358" s="261">
        <v>32.33647214443809</v>
      </c>
      <c r="BO358" s="261">
        <v>43.76031845263789</v>
      </c>
      <c r="BP358" s="261">
        <v>59.808193882358523</v>
      </c>
      <c r="BQ358" s="261">
        <v>25.56960883295265</v>
      </c>
      <c r="BR358" s="270">
        <v>7</v>
      </c>
      <c r="BS358" s="264">
        <v>133.54088897553746</v>
      </c>
      <c r="BT358" s="260">
        <v>116.31785783323109</v>
      </c>
      <c r="BU358" s="260">
        <v>28.476552506481916</v>
      </c>
      <c r="BV358" s="260">
        <v>36.925547272943277</v>
      </c>
      <c r="BW358" s="260">
        <v>51.398390006259056</v>
      </c>
      <c r="BX358" s="260">
        <v>63.729030903497595</v>
      </c>
      <c r="BY358" s="260">
        <v>16.039233870974869</v>
      </c>
      <c r="BZ358" s="276">
        <v>7</v>
      </c>
      <c r="DH358" s="228">
        <v>4.1381481167978995</v>
      </c>
      <c r="DI358" s="228">
        <v>-5.6286614475065617</v>
      </c>
      <c r="EH358" s="153" t="str">
        <f t="shared" si="56"/>
        <v/>
      </c>
      <c r="EI358" s="153" t="str">
        <f t="shared" si="57"/>
        <v/>
      </c>
    </row>
    <row r="359" spans="1:139" ht="18" customHeight="1" thickTop="1" thickBot="1">
      <c r="A359" s="235" t="s">
        <v>469</v>
      </c>
      <c r="B359" s="236" t="s">
        <v>29</v>
      </c>
      <c r="C359" s="237">
        <v>44149</v>
      </c>
      <c r="D359" s="238">
        <v>26</v>
      </c>
      <c r="E359" s="253">
        <v>10</v>
      </c>
      <c r="F359" s="247">
        <v>12</v>
      </c>
      <c r="G359" s="247">
        <v>16</v>
      </c>
      <c r="H359" s="247">
        <v>10</v>
      </c>
      <c r="I359" s="247">
        <v>16</v>
      </c>
      <c r="J359" s="247">
        <v>20</v>
      </c>
      <c r="K359" s="247">
        <v>2</v>
      </c>
      <c r="L359" s="247">
        <v>7</v>
      </c>
      <c r="M359" s="247">
        <v>18</v>
      </c>
      <c r="N359" s="247">
        <v>7</v>
      </c>
      <c r="O359" s="247">
        <v>16</v>
      </c>
      <c r="P359" s="247">
        <v>9</v>
      </c>
      <c r="Q359" s="247">
        <v>13</v>
      </c>
      <c r="R359" s="247">
        <v>20</v>
      </c>
      <c r="S359" s="247">
        <v>18</v>
      </c>
      <c r="T359" s="247">
        <v>16</v>
      </c>
      <c r="U359" s="247">
        <v>9</v>
      </c>
      <c r="V359" s="247">
        <v>8</v>
      </c>
      <c r="W359" s="247">
        <v>4</v>
      </c>
      <c r="X359" s="247">
        <v>15</v>
      </c>
      <c r="Y359" s="247">
        <v>5</v>
      </c>
      <c r="Z359" s="247">
        <v>8</v>
      </c>
      <c r="AA359" s="247">
        <v>10</v>
      </c>
      <c r="AB359" s="247">
        <v>12</v>
      </c>
      <c r="AC359" s="247">
        <v>7</v>
      </c>
      <c r="AD359" s="247">
        <v>10</v>
      </c>
      <c r="AE359" s="276">
        <v>8</v>
      </c>
      <c r="AG359" s="247">
        <f>RANKS_CSV!A356</f>
        <v>4</v>
      </c>
      <c r="AI359" s="264">
        <f t="array" ref="AI359">MEDIAN(E359:J359)</f>
        <v>14</v>
      </c>
      <c r="AJ359" s="260">
        <f t="array" ref="AJ359">MEDIAN(L359:S359)</f>
        <v>14.5</v>
      </c>
      <c r="AK359" s="260">
        <f t="array" ref="AK359">MEDIAN(T359:U359,X359,AA359,AB359)</f>
        <v>12</v>
      </c>
      <c r="AL359" s="260">
        <f t="array" ref="AL359">MEDIAN(V359,Y359,Z359,AC359:AE359)</f>
        <v>8</v>
      </c>
      <c r="AM359" s="260" t="s">
        <v>567</v>
      </c>
      <c r="AN359" s="281" t="s">
        <v>567</v>
      </c>
      <c r="AU359" s="264">
        <v>86.576003893573159</v>
      </c>
      <c r="AV359" s="260">
        <v>27.281864847171128</v>
      </c>
      <c r="AW359" s="260">
        <v>8.8508374623223212</v>
      </c>
      <c r="AX359" s="260">
        <v>31.282921739026765</v>
      </c>
      <c r="AY359" s="260">
        <v>94.578117677284453</v>
      </c>
      <c r="AZ359" s="260">
        <v>198.73642527709538</v>
      </c>
      <c r="BA359" s="260">
        <v>343.75784453845961</v>
      </c>
      <c r="BB359" s="276">
        <v>3</v>
      </c>
      <c r="BC359" s="265">
        <v>53.780172158505941</v>
      </c>
      <c r="BD359" s="261">
        <v>34.464031577266034</v>
      </c>
      <c r="BE359" s="261">
        <v>19.726263991590578</v>
      </c>
      <c r="BF359" s="261">
        <v>37.023479982501911</v>
      </c>
      <c r="BG359" s="261">
        <v>80.518371740652185</v>
      </c>
      <c r="BH359" s="261">
        <v>139.78210279470176</v>
      </c>
      <c r="BI359" s="261">
        <v>95.480375674692581</v>
      </c>
      <c r="BJ359" s="270">
        <v>3</v>
      </c>
      <c r="BK359" s="265">
        <v>84.18915487194171</v>
      </c>
      <c r="BL359" s="261">
        <v>36.265693206609868</v>
      </c>
      <c r="BM359" s="261">
        <v>9.2183142512611767</v>
      </c>
      <c r="BN359" s="261">
        <v>34.296641626037975</v>
      </c>
      <c r="BO359" s="261">
        <v>73.923091784873478</v>
      </c>
      <c r="BP359" s="261">
        <v>145.75464914793744</v>
      </c>
      <c r="BQ359" s="261">
        <v>81.744308220579299</v>
      </c>
      <c r="BR359" s="270">
        <v>3</v>
      </c>
      <c r="BS359" s="264">
        <v>84.204427828567347</v>
      </c>
      <c r="BT359" s="260">
        <v>40.055872108923815</v>
      </c>
      <c r="BU359" s="260">
        <v>5.3804233348474462</v>
      </c>
      <c r="BV359" s="260">
        <v>37.006925884856244</v>
      </c>
      <c r="BW359" s="260">
        <v>78.226424492124067</v>
      </c>
      <c r="BX359" s="260">
        <v>151.29445337246858</v>
      </c>
      <c r="BY359" s="260">
        <v>68.119143320166955</v>
      </c>
      <c r="BZ359" s="276">
        <v>3</v>
      </c>
      <c r="DH359" s="228">
        <v>-1.1781427375328086</v>
      </c>
      <c r="DI359" s="228">
        <v>-6.5720826876640421</v>
      </c>
      <c r="EH359" s="153" t="str">
        <f t="shared" si="56"/>
        <v/>
      </c>
      <c r="EI359" s="153" t="str">
        <f t="shared" si="57"/>
        <v/>
      </c>
    </row>
    <row r="360" spans="1:139" ht="18" customHeight="1" thickTop="1" thickBot="1">
      <c r="A360" s="235" t="s">
        <v>470</v>
      </c>
      <c r="B360" s="236" t="s">
        <v>35</v>
      </c>
      <c r="C360" s="237">
        <v>45475</v>
      </c>
      <c r="D360" s="238">
        <v>23</v>
      </c>
      <c r="E360" s="253">
        <v>12</v>
      </c>
      <c r="F360" s="247">
        <v>13</v>
      </c>
      <c r="G360" s="247">
        <v>15</v>
      </c>
      <c r="H360" s="247">
        <v>13</v>
      </c>
      <c r="I360" s="247">
        <v>16</v>
      </c>
      <c r="J360" s="247">
        <v>16</v>
      </c>
      <c r="K360" s="247">
        <v>4</v>
      </c>
      <c r="L360" s="247">
        <v>6</v>
      </c>
      <c r="M360" s="247">
        <v>13</v>
      </c>
      <c r="N360" s="247">
        <v>9</v>
      </c>
      <c r="O360" s="247">
        <v>19</v>
      </c>
      <c r="P360" s="247">
        <v>10</v>
      </c>
      <c r="Q360" s="247">
        <v>11</v>
      </c>
      <c r="R360" s="247">
        <v>13</v>
      </c>
      <c r="S360" s="247">
        <v>16</v>
      </c>
      <c r="T360" s="247">
        <v>14</v>
      </c>
      <c r="U360" s="247">
        <v>12</v>
      </c>
      <c r="V360" s="247">
        <v>8</v>
      </c>
      <c r="W360" s="247">
        <v>12</v>
      </c>
      <c r="X360" s="247">
        <v>13</v>
      </c>
      <c r="Y360" s="247">
        <v>8</v>
      </c>
      <c r="Z360" s="247">
        <v>9</v>
      </c>
      <c r="AA360" s="247">
        <v>10</v>
      </c>
      <c r="AB360" s="247">
        <v>9</v>
      </c>
      <c r="AC360" s="247">
        <v>11</v>
      </c>
      <c r="AD360" s="247">
        <v>8</v>
      </c>
      <c r="AE360" s="276">
        <v>12</v>
      </c>
      <c r="AG360" s="247">
        <f>RANKS_CSV!A357</f>
        <v>4</v>
      </c>
      <c r="AI360" s="264">
        <f t="array" ref="AI360">MEDIAN(E360:J360)</f>
        <v>14</v>
      </c>
      <c r="AJ360" s="260">
        <f t="array" ref="AJ360">MEDIAN(L360:S360)</f>
        <v>12</v>
      </c>
      <c r="AK360" s="260">
        <f t="array" ref="AK360">MEDIAN(T360:U360,X360,AA360,AB360)</f>
        <v>12</v>
      </c>
      <c r="AL360" s="260">
        <f t="array" ref="AL360">MEDIAN(V360,Y360,Z360,AC360:AE360)</f>
        <v>8.5</v>
      </c>
      <c r="AM360" s="260" t="s">
        <v>567</v>
      </c>
      <c r="AN360" s="281" t="s">
        <v>567</v>
      </c>
      <c r="AU360" s="264">
        <v>143.7406377659095</v>
      </c>
      <c r="AV360" s="260">
        <v>56.994255843720175</v>
      </c>
      <c r="AW360" s="260">
        <v>11.110985583084094</v>
      </c>
      <c r="AX360" s="260">
        <v>6.0908269840012581</v>
      </c>
      <c r="AY360" s="260">
        <v>41.933780046471668</v>
      </c>
      <c r="AZ360" s="260">
        <v>118.63984477049532</v>
      </c>
      <c r="BA360" s="260">
        <v>236.20902115607225</v>
      </c>
      <c r="BB360" s="276">
        <v>4</v>
      </c>
      <c r="BC360" s="265">
        <v>46.432655144910314</v>
      </c>
      <c r="BD360" s="261">
        <v>38.419425902415455</v>
      </c>
      <c r="BE360" s="261">
        <v>13.58834888842002</v>
      </c>
      <c r="BF360" s="261">
        <v>9.8467911939097892</v>
      </c>
      <c r="BG360" s="261">
        <v>32.69379875024817</v>
      </c>
      <c r="BH360" s="261">
        <v>75.144047406885235</v>
      </c>
      <c r="BI360" s="261">
        <v>43.061167672776811</v>
      </c>
      <c r="BJ360" s="270">
        <v>4</v>
      </c>
      <c r="BK360" s="265">
        <v>62.450360202724688</v>
      </c>
      <c r="BL360" s="261">
        <v>46.322977136076339</v>
      </c>
      <c r="BM360" s="261">
        <v>5.832056193501689</v>
      </c>
      <c r="BN360" s="261">
        <v>7.8291755603940922</v>
      </c>
      <c r="BO360" s="261">
        <v>28.607378065880507</v>
      </c>
      <c r="BP360" s="261">
        <v>81.908826097877849</v>
      </c>
      <c r="BQ360" s="261">
        <v>36.252554823295711</v>
      </c>
      <c r="BR360" s="270">
        <v>3</v>
      </c>
      <c r="BS360" s="264">
        <v>60.430327205044463</v>
      </c>
      <c r="BT360" s="260">
        <v>48.311722830477315</v>
      </c>
      <c r="BU360" s="260">
        <v>2.7965585655021479</v>
      </c>
      <c r="BV360" s="260">
        <v>9.654311691067031</v>
      </c>
      <c r="BW360" s="260">
        <v>31.664138233683609</v>
      </c>
      <c r="BX360" s="260">
        <v>85.823947883108559</v>
      </c>
      <c r="BY360" s="260">
        <v>29.064589814768368</v>
      </c>
      <c r="BZ360" s="276">
        <v>3</v>
      </c>
      <c r="DH360" s="228">
        <v>0.60043708530183693</v>
      </c>
      <c r="DI360" s="228">
        <v>-3.8415685577427814</v>
      </c>
      <c r="EH360" s="153" t="str">
        <f t="shared" si="56"/>
        <v/>
      </c>
      <c r="EI360" s="153" t="str">
        <f t="shared" si="57"/>
        <v/>
      </c>
    </row>
    <row r="361" spans="1:139" ht="18" customHeight="1" thickTop="1" thickBot="1">
      <c r="A361" s="235" t="s">
        <v>471</v>
      </c>
      <c r="B361" s="236" t="s">
        <v>35</v>
      </c>
      <c r="C361" s="237">
        <v>45440</v>
      </c>
      <c r="D361" s="238">
        <v>23</v>
      </c>
      <c r="E361" s="253">
        <v>20</v>
      </c>
      <c r="F361" s="247">
        <v>9</v>
      </c>
      <c r="G361" s="247">
        <v>13</v>
      </c>
      <c r="H361" s="247">
        <v>19</v>
      </c>
      <c r="I361" s="247">
        <v>17</v>
      </c>
      <c r="J361" s="247">
        <v>8</v>
      </c>
      <c r="K361" s="247">
        <v>6</v>
      </c>
      <c r="L361" s="247">
        <v>9</v>
      </c>
      <c r="M361" s="247">
        <v>16</v>
      </c>
      <c r="N361" s="247">
        <v>9</v>
      </c>
      <c r="O361" s="247">
        <v>15</v>
      </c>
      <c r="P361" s="247">
        <v>9</v>
      </c>
      <c r="Q361" s="247">
        <v>13</v>
      </c>
      <c r="R361" s="247">
        <v>20</v>
      </c>
      <c r="S361" s="247">
        <v>16</v>
      </c>
      <c r="T361" s="247">
        <v>17</v>
      </c>
      <c r="U361" s="247">
        <v>11</v>
      </c>
      <c r="V361" s="247">
        <v>12</v>
      </c>
      <c r="W361" s="247">
        <v>12</v>
      </c>
      <c r="X361" s="247">
        <v>10</v>
      </c>
      <c r="Y361" s="247">
        <v>8</v>
      </c>
      <c r="Z361" s="247">
        <v>11</v>
      </c>
      <c r="AA361" s="247">
        <v>16</v>
      </c>
      <c r="AB361" s="247">
        <v>14</v>
      </c>
      <c r="AC361" s="247">
        <v>8</v>
      </c>
      <c r="AD361" s="247">
        <v>10</v>
      </c>
      <c r="AE361" s="276">
        <v>11</v>
      </c>
      <c r="AG361" s="247">
        <f>RANKS_CSV!A358</f>
        <v>4</v>
      </c>
      <c r="AI361" s="264">
        <f t="array" ref="AI361">MEDIAN(E361:J361)</f>
        <v>15</v>
      </c>
      <c r="AJ361" s="260">
        <f t="array" ref="AJ361">MEDIAN(L361:S361)</f>
        <v>14</v>
      </c>
      <c r="AK361" s="260">
        <f t="array" ref="AK361">MEDIAN(T361:U361,X361,AA361,AB361)</f>
        <v>14</v>
      </c>
      <c r="AL361" s="260">
        <f t="array" ref="AL361">MEDIAN(V361,Y361,Z361,AC361:AE361)</f>
        <v>10.5</v>
      </c>
      <c r="AM361" s="260" t="s">
        <v>567</v>
      </c>
      <c r="AN361" s="281" t="s">
        <v>567</v>
      </c>
      <c r="AU361" s="264">
        <v>185.37113298782663</v>
      </c>
      <c r="AV361" s="260">
        <v>88.246956346632487</v>
      </c>
      <c r="AW361" s="260">
        <v>31.985891366991567</v>
      </c>
      <c r="AX361" s="260">
        <v>16.587938048903901</v>
      </c>
      <c r="AY361" s="260">
        <v>42.053096392369469</v>
      </c>
      <c r="AZ361" s="260">
        <v>108.38136639738831</v>
      </c>
      <c r="BA361" s="260">
        <v>215.57274806396035</v>
      </c>
      <c r="BB361" s="276">
        <v>4</v>
      </c>
      <c r="BC361" s="265">
        <v>87.225446830013709</v>
      </c>
      <c r="BD361" s="261">
        <v>74.990643018041482</v>
      </c>
      <c r="BE361" s="261">
        <v>38.520789860098247</v>
      </c>
      <c r="BF361" s="261">
        <v>24.197517392380718</v>
      </c>
      <c r="BG361" s="261">
        <v>34.553215475539439</v>
      </c>
      <c r="BH361" s="261">
        <v>64.562451289187862</v>
      </c>
      <c r="BI361" s="261">
        <v>39.214792669441252</v>
      </c>
      <c r="BJ361" s="270">
        <v>4</v>
      </c>
      <c r="BK361" s="265">
        <v>106.75098482653293</v>
      </c>
      <c r="BL361" s="261">
        <v>84.578089470901858</v>
      </c>
      <c r="BM361" s="261">
        <v>23.556009097218475</v>
      </c>
      <c r="BN361" s="261">
        <v>19.93444527277434</v>
      </c>
      <c r="BO361" s="261">
        <v>34.878726117287627</v>
      </c>
      <c r="BP361" s="261">
        <v>64.546470410039973</v>
      </c>
      <c r="BQ361" s="261">
        <v>26.043863228313164</v>
      </c>
      <c r="BR361" s="270">
        <v>4</v>
      </c>
      <c r="BS361" s="264">
        <v>103.52163270222808</v>
      </c>
      <c r="BT361" s="260">
        <v>87.920055603903364</v>
      </c>
      <c r="BU361" s="260">
        <v>15.480841881773456</v>
      </c>
      <c r="BV361" s="260">
        <v>23.529025605494112</v>
      </c>
      <c r="BW361" s="260">
        <v>40.866831291278494</v>
      </c>
      <c r="BX361" s="260">
        <v>68.476739475604603</v>
      </c>
      <c r="BY361" s="260">
        <v>17.316052836983676</v>
      </c>
      <c r="BZ361" s="276">
        <v>3</v>
      </c>
      <c r="DH361" s="228">
        <v>2.8446306719160099</v>
      </c>
      <c r="DI361" s="228">
        <v>-5.0009245879265087</v>
      </c>
      <c r="EH361" s="153" t="str">
        <f t="shared" si="56"/>
        <v/>
      </c>
      <c r="EI361" s="153" t="str">
        <f t="shared" si="57"/>
        <v/>
      </c>
    </row>
    <row r="362" spans="1:139" ht="18" customHeight="1" thickTop="1" thickBot="1">
      <c r="A362" s="235" t="s">
        <v>472</v>
      </c>
      <c r="B362" s="236" t="s">
        <v>33</v>
      </c>
      <c r="C362" s="237">
        <v>45410</v>
      </c>
      <c r="D362" s="238">
        <v>23</v>
      </c>
      <c r="E362" s="253">
        <v>16</v>
      </c>
      <c r="F362" s="247">
        <v>10</v>
      </c>
      <c r="G362" s="247">
        <v>9</v>
      </c>
      <c r="H362" s="247">
        <v>16</v>
      </c>
      <c r="I362" s="247">
        <v>12</v>
      </c>
      <c r="J362" s="247">
        <v>5</v>
      </c>
      <c r="K362" s="247">
        <v>3</v>
      </c>
      <c r="L362" s="247">
        <v>14</v>
      </c>
      <c r="M362" s="247">
        <v>12</v>
      </c>
      <c r="N362" s="247">
        <v>12</v>
      </c>
      <c r="O362" s="247">
        <v>6</v>
      </c>
      <c r="P362" s="247">
        <v>6</v>
      </c>
      <c r="Q362" s="247">
        <v>14</v>
      </c>
      <c r="R362" s="247">
        <v>11</v>
      </c>
      <c r="S362" s="247">
        <v>13</v>
      </c>
      <c r="T362" s="247">
        <v>7</v>
      </c>
      <c r="U362" s="247">
        <v>13</v>
      </c>
      <c r="V362" s="247">
        <v>18</v>
      </c>
      <c r="W362" s="247">
        <v>7</v>
      </c>
      <c r="X362" s="247">
        <v>7</v>
      </c>
      <c r="Y362" s="247">
        <v>16</v>
      </c>
      <c r="Z362" s="247">
        <v>15</v>
      </c>
      <c r="AA362" s="247">
        <v>8</v>
      </c>
      <c r="AB362" s="247">
        <v>9</v>
      </c>
      <c r="AC362" s="247">
        <v>13</v>
      </c>
      <c r="AD362" s="247">
        <v>12</v>
      </c>
      <c r="AE362" s="276">
        <v>12</v>
      </c>
      <c r="AG362" s="247">
        <f>RANKS_CSV!A359</f>
        <v>6</v>
      </c>
      <c r="AI362" s="264">
        <f t="array" ref="AI362">MEDIAN(E362:J362)</f>
        <v>11</v>
      </c>
      <c r="AJ362" s="260">
        <f t="array" ref="AJ362">MEDIAN(L362:S362)</f>
        <v>12</v>
      </c>
      <c r="AK362" s="260">
        <f t="array" ref="AK362">MEDIAN(T362:U362,X362,AA362,AB362)</f>
        <v>8</v>
      </c>
      <c r="AL362" s="260">
        <f t="array" ref="AL362">MEDIAN(V362,Y362,Z362,AC362:AE362)</f>
        <v>14</v>
      </c>
      <c r="AM362" s="260" t="s">
        <v>567</v>
      </c>
      <c r="AN362" s="281" t="s">
        <v>567</v>
      </c>
      <c r="AU362" s="264">
        <v>305.33304974363318</v>
      </c>
      <c r="AV362" s="260">
        <v>168.06162154714232</v>
      </c>
      <c r="AW362" s="260">
        <v>71.653305012204726</v>
      </c>
      <c r="AX362" s="260">
        <v>16.108100138820323</v>
      </c>
      <c r="AY362" s="260">
        <v>1.4260069269891826</v>
      </c>
      <c r="AZ362" s="260">
        <v>27.607025376711281</v>
      </c>
      <c r="BA362" s="260">
        <v>94.651155487986628</v>
      </c>
      <c r="BB362" s="276">
        <v>5</v>
      </c>
      <c r="BC362" s="265">
        <v>83.884675267919931</v>
      </c>
      <c r="BD362" s="261">
        <v>98.624666084286162</v>
      </c>
      <c r="BE362" s="261">
        <v>57.013561462994403</v>
      </c>
      <c r="BF362" s="261">
        <v>15.154311209040786</v>
      </c>
      <c r="BG362" s="261">
        <v>1.0754716571941094</v>
      </c>
      <c r="BH362" s="261">
        <v>13.978276161753785</v>
      </c>
      <c r="BI362" s="261">
        <v>3.8979089960997042</v>
      </c>
      <c r="BJ362" s="270">
        <v>5</v>
      </c>
      <c r="BK362" s="265">
        <v>71.360918438023077</v>
      </c>
      <c r="BL362" s="261">
        <v>117.9015788124743</v>
      </c>
      <c r="BM362" s="261">
        <v>56.215731779896835</v>
      </c>
      <c r="BN362" s="261">
        <v>15.019179920818402</v>
      </c>
      <c r="BO362" s="261">
        <v>0.81122054120988596</v>
      </c>
      <c r="BP362" s="261">
        <v>23.826946970004045</v>
      </c>
      <c r="BQ362" s="261">
        <v>11.901372249955468</v>
      </c>
      <c r="BR362" s="270">
        <v>5</v>
      </c>
      <c r="BS362" s="264">
        <v>65.695979747568856</v>
      </c>
      <c r="BT362" s="260">
        <v>116.10772953556557</v>
      </c>
      <c r="BU362" s="260">
        <v>55.883909015444885</v>
      </c>
      <c r="BV362" s="260">
        <v>14.732079795985916</v>
      </c>
      <c r="BW362" s="260">
        <v>0.79237659625073287</v>
      </c>
      <c r="BX362" s="260">
        <v>24.6073782966882</v>
      </c>
      <c r="BY362" s="260">
        <v>17.47326029529027</v>
      </c>
      <c r="BZ362" s="276">
        <v>5</v>
      </c>
      <c r="DH362" s="228">
        <v>3.5129260538057738</v>
      </c>
      <c r="DI362" s="228">
        <v>1.6871058320209975</v>
      </c>
      <c r="EH362" s="153" t="str">
        <f t="shared" si="56"/>
        <v/>
      </c>
      <c r="EI362" s="153" t="str">
        <f t="shared" si="57"/>
        <v/>
      </c>
    </row>
    <row r="363" spans="1:139" ht="18" customHeight="1" thickTop="1" thickBot="1">
      <c r="A363" s="235" t="s">
        <v>473</v>
      </c>
      <c r="B363" s="236" t="s">
        <v>29</v>
      </c>
      <c r="C363" s="237">
        <v>44981</v>
      </c>
      <c r="D363" s="238">
        <v>24</v>
      </c>
      <c r="E363" s="253">
        <v>16</v>
      </c>
      <c r="F363" s="247">
        <v>10</v>
      </c>
      <c r="G363" s="247">
        <v>8</v>
      </c>
      <c r="H363" s="247">
        <v>20</v>
      </c>
      <c r="I363" s="247">
        <v>16</v>
      </c>
      <c r="J363" s="247">
        <v>9</v>
      </c>
      <c r="K363" s="247">
        <v>2</v>
      </c>
      <c r="L363" s="247">
        <v>14</v>
      </c>
      <c r="M363" s="247">
        <v>17</v>
      </c>
      <c r="N363" s="247">
        <v>13</v>
      </c>
      <c r="O363" s="247">
        <v>12</v>
      </c>
      <c r="P363" s="247">
        <v>7</v>
      </c>
      <c r="Q363" s="247">
        <v>14</v>
      </c>
      <c r="R363" s="247">
        <v>20</v>
      </c>
      <c r="S363" s="247">
        <v>20</v>
      </c>
      <c r="T363" s="247">
        <v>15</v>
      </c>
      <c r="U363" s="247">
        <v>11</v>
      </c>
      <c r="V363" s="247">
        <v>8</v>
      </c>
      <c r="W363" s="247">
        <v>5</v>
      </c>
      <c r="X363" s="247">
        <v>7</v>
      </c>
      <c r="Y363" s="247">
        <v>14</v>
      </c>
      <c r="Z363" s="247">
        <v>13</v>
      </c>
      <c r="AA363" s="247">
        <v>8</v>
      </c>
      <c r="AB363" s="247">
        <v>11</v>
      </c>
      <c r="AC363" s="247">
        <v>9</v>
      </c>
      <c r="AD363" s="247">
        <v>7</v>
      </c>
      <c r="AE363" s="276">
        <v>13</v>
      </c>
      <c r="AG363" s="247">
        <f>RANKS_CSV!A360</f>
        <v>5</v>
      </c>
      <c r="AI363" s="264">
        <f t="array" ref="AI363">MEDIAN(E363:J363)</f>
        <v>13</v>
      </c>
      <c r="AJ363" s="260">
        <f t="array" ref="AJ363">MEDIAN(L363:S363)</f>
        <v>14</v>
      </c>
      <c r="AK363" s="260">
        <f t="array" ref="AK363">MEDIAN(T363:U363,X363,AA363,AB363)</f>
        <v>11</v>
      </c>
      <c r="AL363" s="260">
        <f t="array" ref="AL363">MEDIAN(V363,Y363,Z363,AC363:AE363)</f>
        <v>11</v>
      </c>
      <c r="AM363" s="260" t="s">
        <v>567</v>
      </c>
      <c r="AN363" s="281" t="s">
        <v>567</v>
      </c>
      <c r="AU363" s="264">
        <v>278.44762226461819</v>
      </c>
      <c r="AV363" s="260">
        <v>148.23794459414745</v>
      </c>
      <c r="AW363" s="260">
        <v>58.891378585229894</v>
      </c>
      <c r="AX363" s="260">
        <v>10.407924237865593</v>
      </c>
      <c r="AY363" s="260">
        <v>2.7875815520545437</v>
      </c>
      <c r="AZ363" s="260">
        <v>36.030350527796742</v>
      </c>
      <c r="BA363" s="260">
        <v>110.13623116509217</v>
      </c>
      <c r="BB363" s="276">
        <v>5</v>
      </c>
      <c r="BC363" s="265">
        <v>87.471717622161975</v>
      </c>
      <c r="BD363" s="261">
        <v>94.298564719881696</v>
      </c>
      <c r="BE363" s="261">
        <v>50.673773590732985</v>
      </c>
      <c r="BF363" s="261">
        <v>12.677614353072762</v>
      </c>
      <c r="BG363" s="261">
        <v>1.1489477583791821</v>
      </c>
      <c r="BH363" s="261">
        <v>14.791034549543044</v>
      </c>
      <c r="BI363" s="261">
        <v>2.8145106760607734</v>
      </c>
      <c r="BJ363" s="270">
        <v>5</v>
      </c>
      <c r="BK363" s="265">
        <v>83.922938834292637</v>
      </c>
      <c r="BL363" s="261">
        <v>111.63883268164523</v>
      </c>
      <c r="BM363" s="261">
        <v>44.307305710377221</v>
      </c>
      <c r="BN363" s="261">
        <v>10.878846426511274</v>
      </c>
      <c r="BO363" s="261">
        <v>2.2803041103216106</v>
      </c>
      <c r="BP363" s="261">
        <v>20.263652170498681</v>
      </c>
      <c r="BQ363" s="261">
        <v>3.7435681767309932</v>
      </c>
      <c r="BR363" s="270">
        <v>5</v>
      </c>
      <c r="BS363" s="264">
        <v>78.522326109005604</v>
      </c>
      <c r="BT363" s="260">
        <v>111.50710736528688</v>
      </c>
      <c r="BU363" s="260">
        <v>40.620545099940124</v>
      </c>
      <c r="BV363" s="260">
        <v>12.059322524058652</v>
      </c>
      <c r="BW363" s="260">
        <v>4.5872086778685306</v>
      </c>
      <c r="BX363" s="260">
        <v>21.832864157843069</v>
      </c>
      <c r="BY363" s="260">
        <v>5.3181693877713601</v>
      </c>
      <c r="BZ363" s="276">
        <v>5</v>
      </c>
      <c r="DH363" s="228">
        <v>3.9816624356955379</v>
      </c>
      <c r="DI363" s="228">
        <v>-0.30674024803149652</v>
      </c>
      <c r="EH363" s="153" t="str">
        <f t="shared" si="56"/>
        <v/>
      </c>
      <c r="EI363" s="153" t="str">
        <f t="shared" si="57"/>
        <v/>
      </c>
    </row>
    <row r="364" spans="1:139" ht="18" customHeight="1" thickTop="1" thickBot="1">
      <c r="A364" s="235" t="s">
        <v>485</v>
      </c>
      <c r="B364" s="236" t="s">
        <v>33</v>
      </c>
      <c r="C364" s="237">
        <v>44735</v>
      </c>
      <c r="D364" s="238">
        <v>25</v>
      </c>
      <c r="E364" s="253">
        <v>11</v>
      </c>
      <c r="F364" s="247">
        <v>14</v>
      </c>
      <c r="G364" s="247">
        <v>17</v>
      </c>
      <c r="H364" s="247">
        <v>10</v>
      </c>
      <c r="I364" s="247">
        <v>15</v>
      </c>
      <c r="J364" s="247">
        <v>19</v>
      </c>
      <c r="K364" s="247">
        <v>12</v>
      </c>
      <c r="L364" s="247">
        <v>9</v>
      </c>
      <c r="M364" s="247">
        <v>20</v>
      </c>
      <c r="N364" s="247">
        <v>8</v>
      </c>
      <c r="O364" s="247">
        <v>14</v>
      </c>
      <c r="P364" s="247">
        <v>11</v>
      </c>
      <c r="Q364" s="247">
        <v>13</v>
      </c>
      <c r="R364" s="247">
        <v>15</v>
      </c>
      <c r="S364" s="247">
        <v>13</v>
      </c>
      <c r="T364" s="247">
        <v>20</v>
      </c>
      <c r="U364" s="247">
        <v>10</v>
      </c>
      <c r="V364" s="247">
        <v>11</v>
      </c>
      <c r="W364" s="247">
        <v>7</v>
      </c>
      <c r="X364" s="247">
        <v>19</v>
      </c>
      <c r="Y364" s="247">
        <v>11</v>
      </c>
      <c r="Z364" s="247">
        <v>13</v>
      </c>
      <c r="AA364" s="247">
        <v>15</v>
      </c>
      <c r="AB364" s="247">
        <v>18</v>
      </c>
      <c r="AC364" s="247">
        <v>9</v>
      </c>
      <c r="AD364" s="247">
        <v>13</v>
      </c>
      <c r="AE364" s="276">
        <v>9</v>
      </c>
      <c r="AG364" s="247">
        <f>RANKS_CSV!A361</f>
        <v>4</v>
      </c>
      <c r="AI364" s="264">
        <f t="array" ref="AI364">MEDIAN(E364:J364)</f>
        <v>14.5</v>
      </c>
      <c r="AJ364" s="260">
        <f t="array" ref="AJ364">MEDIAN(L364:S364)</f>
        <v>13</v>
      </c>
      <c r="AK364" s="260">
        <f t="array" ref="AK364">MEDIAN(T364:U364,X364,AA364,AB364)</f>
        <v>18</v>
      </c>
      <c r="AL364" s="260">
        <f t="array" ref="AL364">MEDIAN(V364,Y364,Z364,AC364:AE364)</f>
        <v>11</v>
      </c>
      <c r="AM364" s="260" t="s">
        <v>567</v>
      </c>
      <c r="AN364" s="281" t="s">
        <v>567</v>
      </c>
      <c r="AU364" s="264">
        <v>181.20792909988538</v>
      </c>
      <c r="AV364" s="260">
        <v>96.913723622243481</v>
      </c>
      <c r="AW364" s="260">
        <v>53.482629806154804</v>
      </c>
      <c r="AX364" s="260">
        <v>50.914647651619376</v>
      </c>
      <c r="AY364" s="260">
        <v>89.209777158637223</v>
      </c>
      <c r="AZ364" s="260">
        <v>168.36801832720829</v>
      </c>
      <c r="BA364" s="260">
        <v>288.38937115733256</v>
      </c>
      <c r="BB364" s="276">
        <v>4</v>
      </c>
      <c r="BC364" s="265">
        <v>133.02760037950389</v>
      </c>
      <c r="BD364" s="261">
        <v>108.36297984311462</v>
      </c>
      <c r="BE364" s="261">
        <v>70.027745442560317</v>
      </c>
      <c r="BF364" s="261">
        <v>63.325488472618915</v>
      </c>
      <c r="BG364" s="261">
        <v>79.388422046378182</v>
      </c>
      <c r="BH364" s="261">
        <v>112.13553362002652</v>
      </c>
      <c r="BI364" s="261">
        <v>82.857857369938259</v>
      </c>
      <c r="BJ364" s="270">
        <v>4</v>
      </c>
      <c r="BK364" s="265">
        <v>166.80811877558187</v>
      </c>
      <c r="BL364" s="261">
        <v>114.57463220035419</v>
      </c>
      <c r="BM364" s="261">
        <v>46.836384337870896</v>
      </c>
      <c r="BN364" s="261">
        <v>56.616006681079874</v>
      </c>
      <c r="BO364" s="261">
        <v>81.455646298698838</v>
      </c>
      <c r="BP364" s="261">
        <v>105.79187359868146</v>
      </c>
      <c r="BQ364" s="261">
        <v>58.892503879840149</v>
      </c>
      <c r="BR364" s="270">
        <v>3</v>
      </c>
      <c r="BS364" s="264">
        <v>164.15983183947702</v>
      </c>
      <c r="BT364" s="260">
        <v>120.47012972507481</v>
      </c>
      <c r="BU364" s="260">
        <v>33.890535896014271</v>
      </c>
      <c r="BV364" s="260">
        <v>62.394651230922072</v>
      </c>
      <c r="BW364" s="260">
        <v>90.889332114041153</v>
      </c>
      <c r="BX364" s="260">
        <v>111.010973087762</v>
      </c>
      <c r="BY364" s="260">
        <v>43.813031652684977</v>
      </c>
      <c r="BZ364" s="276">
        <v>3</v>
      </c>
      <c r="DH364" s="228">
        <v>3.3359661994750653</v>
      </c>
      <c r="DI364" s="228">
        <v>-8.1210699081364837</v>
      </c>
      <c r="EH364" s="153" t="str">
        <f t="shared" si="56"/>
        <v/>
      </c>
      <c r="EI364" s="153" t="str">
        <f t="shared" si="57"/>
        <v/>
      </c>
    </row>
    <row r="365" spans="1:139" ht="18" customHeight="1" thickTop="1" thickBot="1">
      <c r="A365" s="235" t="s">
        <v>486</v>
      </c>
      <c r="B365" s="236" t="s">
        <v>33</v>
      </c>
      <c r="C365" s="237">
        <v>44757</v>
      </c>
      <c r="D365" s="238">
        <v>25</v>
      </c>
      <c r="E365" s="253">
        <v>11</v>
      </c>
      <c r="F365" s="247">
        <v>9</v>
      </c>
      <c r="G365" s="247">
        <v>12</v>
      </c>
      <c r="H365" s="247">
        <v>13</v>
      </c>
      <c r="I365" s="247">
        <v>14</v>
      </c>
      <c r="J365" s="247">
        <v>17</v>
      </c>
      <c r="K365" s="247">
        <v>5</v>
      </c>
      <c r="L365" s="247">
        <v>14</v>
      </c>
      <c r="M365" s="247">
        <v>15</v>
      </c>
      <c r="N365" s="247">
        <v>9</v>
      </c>
      <c r="O365" s="247">
        <v>17</v>
      </c>
      <c r="P365" s="247">
        <v>11</v>
      </c>
      <c r="Q365" s="247">
        <v>10</v>
      </c>
      <c r="R365" s="247">
        <v>10</v>
      </c>
      <c r="S365" s="247">
        <v>12</v>
      </c>
      <c r="T365" s="247">
        <v>7</v>
      </c>
      <c r="U365" s="247">
        <v>16</v>
      </c>
      <c r="V365" s="247">
        <v>10</v>
      </c>
      <c r="W365" s="247">
        <v>6</v>
      </c>
      <c r="X365" s="247">
        <v>13</v>
      </c>
      <c r="Y365" s="247">
        <v>12</v>
      </c>
      <c r="Z365" s="247">
        <v>11</v>
      </c>
      <c r="AA365" s="247">
        <v>6</v>
      </c>
      <c r="AB365" s="247">
        <v>8</v>
      </c>
      <c r="AC365" s="247">
        <v>10</v>
      </c>
      <c r="AD365" s="247">
        <v>9</v>
      </c>
      <c r="AE365" s="276">
        <v>12</v>
      </c>
      <c r="AG365" s="247">
        <f>RANKS_CSV!A362</f>
        <v>3</v>
      </c>
      <c r="AI365" s="264">
        <f t="array" ref="AI365">MEDIAN(E365:J365)</f>
        <v>12.5</v>
      </c>
      <c r="AJ365" s="260">
        <f t="array" ref="AJ365">MEDIAN(L365:S365)</f>
        <v>11.5</v>
      </c>
      <c r="AK365" s="260">
        <f t="array" ref="AK365">MEDIAN(T365:U365,X365,AA365,AB365)</f>
        <v>8</v>
      </c>
      <c r="AL365" s="260">
        <f t="array" ref="AL365">MEDIAN(V365,Y365,Z365,AC365:AE365)</f>
        <v>10.5</v>
      </c>
      <c r="AM365" s="260" t="s">
        <v>567</v>
      </c>
      <c r="AN365" s="281" t="s">
        <v>567</v>
      </c>
      <c r="AU365" s="264">
        <v>220.73899300468611</v>
      </c>
      <c r="AV365" s="260">
        <v>107.8754462945917</v>
      </c>
      <c r="AW365" s="260">
        <v>35.875011246050491</v>
      </c>
      <c r="AX365" s="260">
        <v>4.7376878590625253</v>
      </c>
      <c r="AY365" s="260">
        <v>14.463476133627813</v>
      </c>
      <c r="AZ365" s="260">
        <v>65.052376069746344</v>
      </c>
      <c r="BA365" s="260">
        <v>156.50438766741811</v>
      </c>
      <c r="BB365" s="276">
        <v>4</v>
      </c>
      <c r="BC365" s="265">
        <v>40.348371876905688</v>
      </c>
      <c r="BD365" s="261">
        <v>50.918382115018865</v>
      </c>
      <c r="BE365" s="261">
        <v>23.696152177005832</v>
      </c>
      <c r="BF365" s="261">
        <v>2.3618185761030972</v>
      </c>
      <c r="BG365" s="261">
        <v>9.8843729680924532</v>
      </c>
      <c r="BH365" s="261">
        <v>41.947875802325164</v>
      </c>
      <c r="BI365" s="261">
        <v>19.539002896766192</v>
      </c>
      <c r="BJ365" s="270">
        <v>4</v>
      </c>
      <c r="BK365" s="265">
        <v>34.426401979469503</v>
      </c>
      <c r="BL365" s="261">
        <v>65.201164777350755</v>
      </c>
      <c r="BM365" s="261">
        <v>26.161210955747972</v>
      </c>
      <c r="BN365" s="261">
        <v>3.33589659220489</v>
      </c>
      <c r="BO365" s="261">
        <v>4.9921968906792138</v>
      </c>
      <c r="BP365" s="261">
        <v>55.992814151145566</v>
      </c>
      <c r="BQ365" s="261">
        <v>27.599580942209062</v>
      </c>
      <c r="BR365" s="270">
        <v>4</v>
      </c>
      <c r="BS365" s="264">
        <v>30.875547974597346</v>
      </c>
      <c r="BT365" s="260">
        <v>63.600977507179643</v>
      </c>
      <c r="BU365" s="260">
        <v>28.814172443012701</v>
      </c>
      <c r="BV365" s="260">
        <v>2.3794462569415673</v>
      </c>
      <c r="BW365" s="260">
        <v>3.7265593409778028</v>
      </c>
      <c r="BX365" s="260">
        <v>57.782162681300115</v>
      </c>
      <c r="BY365" s="260">
        <v>30.198284638872249</v>
      </c>
      <c r="BZ365" s="276">
        <v>4</v>
      </c>
      <c r="DH365" s="228">
        <v>0.8436275813648294</v>
      </c>
      <c r="DI365" s="228">
        <v>0.77631051181102317</v>
      </c>
      <c r="EH365" s="153" t="str">
        <f t="shared" si="56"/>
        <v/>
      </c>
      <c r="EI365" s="153" t="str">
        <f t="shared" si="57"/>
        <v/>
      </c>
    </row>
    <row r="366" spans="1:139" ht="18" customHeight="1" thickTop="1" thickBot="1">
      <c r="A366" s="235" t="s">
        <v>487</v>
      </c>
      <c r="B366" s="236" t="s">
        <v>35</v>
      </c>
      <c r="C366" s="237">
        <v>44790</v>
      </c>
      <c r="D366" s="238">
        <v>25</v>
      </c>
      <c r="E366" s="253">
        <v>16</v>
      </c>
      <c r="F366" s="247">
        <v>8</v>
      </c>
      <c r="G366" s="247">
        <v>11</v>
      </c>
      <c r="H366" s="247">
        <v>16</v>
      </c>
      <c r="I366" s="247">
        <v>16</v>
      </c>
      <c r="J366" s="247">
        <v>17</v>
      </c>
      <c r="K366" s="247">
        <v>3</v>
      </c>
      <c r="L366" s="247">
        <v>3</v>
      </c>
      <c r="M366" s="247">
        <v>15</v>
      </c>
      <c r="N366" s="247">
        <v>3</v>
      </c>
      <c r="O366" s="247">
        <v>8</v>
      </c>
      <c r="P366" s="247">
        <v>4</v>
      </c>
      <c r="Q366" s="247">
        <v>10</v>
      </c>
      <c r="R366" s="247">
        <v>12</v>
      </c>
      <c r="S366" s="247">
        <v>18</v>
      </c>
      <c r="T366" s="247">
        <v>17</v>
      </c>
      <c r="U366" s="247">
        <v>6</v>
      </c>
      <c r="V366" s="247">
        <v>8</v>
      </c>
      <c r="W366" s="247">
        <v>15</v>
      </c>
      <c r="X366" s="247">
        <v>10</v>
      </c>
      <c r="Y366" s="247">
        <v>5</v>
      </c>
      <c r="Z366" s="247">
        <v>14</v>
      </c>
      <c r="AA366" s="247">
        <v>13</v>
      </c>
      <c r="AB366" s="247">
        <v>14</v>
      </c>
      <c r="AC366" s="247">
        <v>4</v>
      </c>
      <c r="AD366" s="247">
        <v>5</v>
      </c>
      <c r="AE366" s="276">
        <v>7</v>
      </c>
      <c r="AG366" s="247">
        <f>RANKS_CSV!A363</f>
        <v>4</v>
      </c>
      <c r="AI366" s="264">
        <f t="array" ref="AI366">MEDIAN(E366:J366)</f>
        <v>16</v>
      </c>
      <c r="AJ366" s="260">
        <f t="array" ref="AJ366">MEDIAN(L366:S366)</f>
        <v>9</v>
      </c>
      <c r="AK366" s="260">
        <f t="array" ref="AK366">MEDIAN(T366:U366,X366,AA366,AB366)</f>
        <v>13</v>
      </c>
      <c r="AL366" s="260">
        <f t="array" ref="AL366">MEDIAN(V366,Y366,Z366,AC366:AE366)</f>
        <v>6</v>
      </c>
      <c r="AM366" s="260" t="s">
        <v>567</v>
      </c>
      <c r="AN366" s="281" t="s">
        <v>567</v>
      </c>
      <c r="AU366" s="264">
        <v>56.541395505428966</v>
      </c>
      <c r="AV366" s="260">
        <v>14.425740116097462</v>
      </c>
      <c r="AW366" s="260">
        <v>13.173196388319194</v>
      </c>
      <c r="AX366" s="260">
        <v>52.783764322094179</v>
      </c>
      <c r="AY366" s="260">
        <v>133.25744391742239</v>
      </c>
      <c r="AZ366" s="260">
        <v>254.59423517430386</v>
      </c>
      <c r="BA366" s="260">
        <v>416.79413809273865</v>
      </c>
      <c r="BB366" s="276">
        <v>3</v>
      </c>
      <c r="BC366" s="265">
        <v>57.463428678894594</v>
      </c>
      <c r="BD366" s="261">
        <v>33.473468360178835</v>
      </c>
      <c r="BE366" s="261">
        <v>27.261180096630373</v>
      </c>
      <c r="BF366" s="261">
        <v>58.465935357864616</v>
      </c>
      <c r="BG366" s="261">
        <v>116.20482410095327</v>
      </c>
      <c r="BH366" s="261">
        <v>187.70832406634551</v>
      </c>
      <c r="BI366" s="261">
        <v>135.16289023676384</v>
      </c>
      <c r="BJ366" s="270">
        <v>3</v>
      </c>
      <c r="BK366" s="265">
        <v>94.350649482668246</v>
      </c>
      <c r="BL366" s="261">
        <v>31.63271786281377</v>
      </c>
      <c r="BM366" s="261">
        <v>17.361033725185393</v>
      </c>
      <c r="BN366" s="261">
        <v>56.005199718008171</v>
      </c>
      <c r="BO366" s="261">
        <v>107.06140681075094</v>
      </c>
      <c r="BP366" s="261">
        <v>195.18479580068538</v>
      </c>
      <c r="BQ366" s="261">
        <v>119.62843786791298</v>
      </c>
      <c r="BR366" s="270">
        <v>3</v>
      </c>
      <c r="BS366" s="264">
        <v>95.763776944150976</v>
      </c>
      <c r="BT366" s="260">
        <v>35.975636150461092</v>
      </c>
      <c r="BU366" s="260">
        <v>14.530059342513933</v>
      </c>
      <c r="BV366" s="260">
        <v>58.675125062935166</v>
      </c>
      <c r="BW366" s="260">
        <v>111.18380167040294</v>
      </c>
      <c r="BX366" s="260">
        <v>201.56351872966485</v>
      </c>
      <c r="BY366" s="260">
        <v>103.09731743803846</v>
      </c>
      <c r="BZ366" s="276">
        <v>3</v>
      </c>
      <c r="DH366" s="228">
        <v>-2.7350377139107613</v>
      </c>
      <c r="DI366" s="228">
        <v>-7.6617604383202105</v>
      </c>
      <c r="EH366" s="153" t="str">
        <f t="shared" si="56"/>
        <v/>
      </c>
      <c r="EI366" s="153" t="str">
        <f t="shared" si="57"/>
        <v/>
      </c>
    </row>
    <row r="367" spans="1:139" ht="18" customHeight="1" thickTop="1" thickBot="1">
      <c r="A367" s="235" t="s">
        <v>488</v>
      </c>
      <c r="B367" s="236" t="s">
        <v>35</v>
      </c>
      <c r="C367" s="237">
        <v>44685</v>
      </c>
      <c r="D367" s="238">
        <v>25</v>
      </c>
      <c r="E367" s="253">
        <v>16</v>
      </c>
      <c r="F367" s="247">
        <v>9</v>
      </c>
      <c r="G367" s="247">
        <v>11</v>
      </c>
      <c r="H367" s="247">
        <v>16</v>
      </c>
      <c r="I367" s="247">
        <v>16</v>
      </c>
      <c r="J367" s="247">
        <v>17</v>
      </c>
      <c r="K367" s="247">
        <v>5</v>
      </c>
      <c r="L367" s="247">
        <v>4</v>
      </c>
      <c r="M367" s="247">
        <v>14</v>
      </c>
      <c r="N367" s="247">
        <v>4</v>
      </c>
      <c r="O367" s="247">
        <v>6</v>
      </c>
      <c r="P367" s="247">
        <v>11</v>
      </c>
      <c r="Q367" s="247">
        <v>9</v>
      </c>
      <c r="R367" s="247">
        <v>9</v>
      </c>
      <c r="S367" s="247">
        <v>8</v>
      </c>
      <c r="T367" s="247">
        <v>14</v>
      </c>
      <c r="U367" s="247">
        <v>7</v>
      </c>
      <c r="V367" s="247">
        <v>5</v>
      </c>
      <c r="W367" s="247">
        <v>13</v>
      </c>
      <c r="X367" s="247">
        <v>13</v>
      </c>
      <c r="Y367" s="247">
        <v>6</v>
      </c>
      <c r="Z367" s="247">
        <v>11</v>
      </c>
      <c r="AA367" s="247">
        <v>14</v>
      </c>
      <c r="AB367" s="247">
        <v>12</v>
      </c>
      <c r="AC367" s="247">
        <v>4</v>
      </c>
      <c r="AD367" s="247">
        <v>8</v>
      </c>
      <c r="AE367" s="276">
        <v>7</v>
      </c>
      <c r="AG367" s="247">
        <f>RANKS_CSV!A364</f>
        <v>4</v>
      </c>
      <c r="AI367" s="264">
        <f t="array" ref="AI367">MEDIAN(E367:J367)</f>
        <v>16</v>
      </c>
      <c r="AJ367" s="260">
        <f t="array" ref="AJ367">MEDIAN(L367:S367)</f>
        <v>8.5</v>
      </c>
      <c r="AK367" s="260">
        <f t="array" ref="AK367">MEDIAN(T367:U367,X367,AA367,AB367)</f>
        <v>13</v>
      </c>
      <c r="AL367" s="260">
        <f t="array" ref="AL367">MEDIAN(V367,Y367,Z367,AC367:AE367)</f>
        <v>6.5</v>
      </c>
      <c r="AM367" s="260" t="s">
        <v>567</v>
      </c>
      <c r="AN367" s="281" t="s">
        <v>567</v>
      </c>
      <c r="AU367" s="264">
        <v>59.391311833871541</v>
      </c>
      <c r="AV367" s="260">
        <v>11.403497592650828</v>
      </c>
      <c r="AW367" s="260">
        <v>4.2787950129833625</v>
      </c>
      <c r="AX367" s="260">
        <v>38.017204094869143</v>
      </c>
      <c r="AY367" s="260">
        <v>112.61872483830815</v>
      </c>
      <c r="AZ367" s="260">
        <v>228.08335724330044</v>
      </c>
      <c r="BA367" s="260">
        <v>384.41110130984589</v>
      </c>
      <c r="BB367" s="276">
        <v>3</v>
      </c>
      <c r="BC367" s="265">
        <v>35.697626184847188</v>
      </c>
      <c r="BD367" s="261">
        <v>18.026833009713489</v>
      </c>
      <c r="BE367" s="261">
        <v>13.248672801856616</v>
      </c>
      <c r="BF367" s="261">
        <v>41.160347366541153</v>
      </c>
      <c r="BG367" s="261">
        <v>96.634699390545407</v>
      </c>
      <c r="BH367" s="261">
        <v>167.33651201691563</v>
      </c>
      <c r="BI367" s="261">
        <v>116.43282735609878</v>
      </c>
      <c r="BJ367" s="270">
        <v>3</v>
      </c>
      <c r="BK367" s="265">
        <v>65.396657645154107</v>
      </c>
      <c r="BL367" s="261">
        <v>17.77735487060281</v>
      </c>
      <c r="BM367" s="261">
        <v>7.7256822866584045</v>
      </c>
      <c r="BN367" s="261">
        <v>40.005778486072494</v>
      </c>
      <c r="BO367" s="261">
        <v>86.437177251723796</v>
      </c>
      <c r="BP367" s="261">
        <v>178.23434904946259</v>
      </c>
      <c r="BQ367" s="261">
        <v>106.50514254318645</v>
      </c>
      <c r="BR367" s="270">
        <v>3</v>
      </c>
      <c r="BS367" s="264">
        <v>66.576471547180844</v>
      </c>
      <c r="BT367" s="260">
        <v>20.800637921651767</v>
      </c>
      <c r="BU367" s="260">
        <v>7.5203416874659483</v>
      </c>
      <c r="BV367" s="260">
        <v>41.519989263265579</v>
      </c>
      <c r="BW367" s="260">
        <v>88.730142239577148</v>
      </c>
      <c r="BX367" s="260">
        <v>183.97649985569362</v>
      </c>
      <c r="BY367" s="260">
        <v>93.175876854594904</v>
      </c>
      <c r="BZ367" s="276">
        <v>3</v>
      </c>
      <c r="DH367" s="228">
        <v>-3.0765233910761158</v>
      </c>
      <c r="DI367" s="228">
        <v>-6.0711178083989497</v>
      </c>
      <c r="EH367" s="153" t="str">
        <f t="shared" si="56"/>
        <v/>
      </c>
      <c r="EI367" s="153" t="str">
        <f t="shared" si="57"/>
        <v/>
      </c>
    </row>
    <row r="368" spans="1:139" ht="18" customHeight="1" thickTop="1" thickBot="1">
      <c r="A368" s="235" t="s">
        <v>489</v>
      </c>
      <c r="B368" s="236" t="s">
        <v>29</v>
      </c>
      <c r="C368" s="237">
        <v>44737</v>
      </c>
      <c r="D368" s="238">
        <v>25</v>
      </c>
      <c r="E368" s="253">
        <v>10</v>
      </c>
      <c r="F368" s="247">
        <v>8</v>
      </c>
      <c r="G368" s="247">
        <v>17</v>
      </c>
      <c r="H368" s="247">
        <v>9</v>
      </c>
      <c r="I368" s="247">
        <v>16</v>
      </c>
      <c r="J368" s="247">
        <v>17</v>
      </c>
      <c r="K368" s="247">
        <v>14</v>
      </c>
      <c r="L368" s="247">
        <v>10</v>
      </c>
      <c r="M368" s="247">
        <v>5</v>
      </c>
      <c r="N368" s="247">
        <v>14</v>
      </c>
      <c r="O368" s="247">
        <v>10</v>
      </c>
      <c r="P368" s="247">
        <v>10</v>
      </c>
      <c r="Q368" s="247">
        <v>8</v>
      </c>
      <c r="R368" s="247">
        <v>11</v>
      </c>
      <c r="S368" s="247">
        <v>15</v>
      </c>
      <c r="T368" s="247">
        <v>9</v>
      </c>
      <c r="U368" s="247">
        <v>18</v>
      </c>
      <c r="V368" s="247">
        <v>13</v>
      </c>
      <c r="W368" s="247">
        <v>8</v>
      </c>
      <c r="X368" s="247">
        <v>14</v>
      </c>
      <c r="Y368" s="247">
        <v>10</v>
      </c>
      <c r="Z368" s="247">
        <v>11</v>
      </c>
      <c r="AA368" s="247">
        <v>5</v>
      </c>
      <c r="AB368" s="247">
        <v>8</v>
      </c>
      <c r="AC368" s="247">
        <v>10</v>
      </c>
      <c r="AD368" s="247">
        <v>8</v>
      </c>
      <c r="AE368" s="276">
        <v>15</v>
      </c>
      <c r="AG368" s="247">
        <f>RANKS_CSV!A365</f>
        <v>3</v>
      </c>
      <c r="AI368" s="264">
        <f t="array" ref="AI368">MEDIAN(E368:J368)</f>
        <v>13</v>
      </c>
      <c r="AJ368" s="260">
        <f t="array" ref="AJ368">MEDIAN(L368:S368)</f>
        <v>10</v>
      </c>
      <c r="AK368" s="260">
        <f t="array" ref="AK368">MEDIAN(T368:U368,X368,AA368,AB368)</f>
        <v>9</v>
      </c>
      <c r="AL368" s="260">
        <f t="array" ref="AL368">MEDIAN(V368,Y368,Z368,AC368:AE368)</f>
        <v>10.5</v>
      </c>
      <c r="AM368" s="260" t="s">
        <v>567</v>
      </c>
      <c r="AN368" s="281" t="s">
        <v>567</v>
      </c>
      <c r="AU368" s="264">
        <v>185.62021665475612</v>
      </c>
      <c r="AV368" s="260">
        <v>83.512084925273271</v>
      </c>
      <c r="AW368" s="260">
        <v>22.267064857343662</v>
      </c>
      <c r="AX368" s="260">
        <v>1.8851564509672829</v>
      </c>
      <c r="AY368" s="260">
        <v>22.366359706144152</v>
      </c>
      <c r="AZ368" s="260">
        <v>83.710674622874265</v>
      </c>
      <c r="BA368" s="260">
        <v>185.91810120115764</v>
      </c>
      <c r="BB368" s="276">
        <v>4</v>
      </c>
      <c r="BC368" s="265">
        <v>30.418101248708034</v>
      </c>
      <c r="BD368" s="261">
        <v>36.590976773091427</v>
      </c>
      <c r="BE368" s="261">
        <v>13.351895297785388</v>
      </c>
      <c r="BF368" s="261">
        <v>0.26991845433651795</v>
      </c>
      <c r="BG368" s="261">
        <v>15.899239191314344</v>
      </c>
      <c r="BH368" s="261">
        <v>54.572379994519835</v>
      </c>
      <c r="BI368" s="261">
        <v>27.368558525933729</v>
      </c>
      <c r="BJ368" s="270">
        <v>4</v>
      </c>
      <c r="BK368" s="265">
        <v>30.101579717349512</v>
      </c>
      <c r="BL368" s="261">
        <v>48.485409156386275</v>
      </c>
      <c r="BM368" s="261">
        <v>14.769182049239511</v>
      </c>
      <c r="BN368" s="261">
        <v>0.97536262967668896</v>
      </c>
      <c r="BO368" s="261">
        <v>10.011408004382396</v>
      </c>
      <c r="BP368" s="261">
        <v>68.332931611174544</v>
      </c>
      <c r="BQ368" s="261">
        <v>32.748033367107993</v>
      </c>
      <c r="BR368" s="270">
        <v>4</v>
      </c>
      <c r="BS368" s="264">
        <v>27.349746252950052</v>
      </c>
      <c r="BT368" s="260">
        <v>47.583529115177527</v>
      </c>
      <c r="BU368" s="260">
        <v>17.127396596304045</v>
      </c>
      <c r="BV368" s="260">
        <v>0.3579750490134796</v>
      </c>
      <c r="BW368" s="260">
        <v>9.2216660881821806</v>
      </c>
      <c r="BX368" s="260">
        <v>70.756497670776199</v>
      </c>
      <c r="BY368" s="260">
        <v>32.839320017725441</v>
      </c>
      <c r="BZ368" s="276">
        <v>4</v>
      </c>
      <c r="DH368" s="228">
        <v>0.1410323451443567</v>
      </c>
      <c r="DI368" s="228">
        <v>-0.28542014829396328</v>
      </c>
      <c r="EH368" s="153" t="str">
        <f t="shared" si="56"/>
        <v/>
      </c>
      <c r="EI368" s="153" t="str">
        <f t="shared" si="57"/>
        <v/>
      </c>
    </row>
    <row r="369" spans="1:139" ht="18" customHeight="1" thickTop="1" thickBot="1">
      <c r="A369" s="235" t="s">
        <v>491</v>
      </c>
      <c r="B369" s="236" t="s">
        <v>35</v>
      </c>
      <c r="C369" s="237">
        <v>46634</v>
      </c>
      <c r="D369" s="238">
        <v>20</v>
      </c>
      <c r="E369" s="253">
        <v>10</v>
      </c>
      <c r="F369" s="247">
        <v>9</v>
      </c>
      <c r="G369" s="247">
        <v>8</v>
      </c>
      <c r="H369" s="247">
        <v>15</v>
      </c>
      <c r="I369" s="247">
        <v>12</v>
      </c>
      <c r="J369" s="247">
        <v>4</v>
      </c>
      <c r="K369" s="247">
        <v>2</v>
      </c>
      <c r="L369" s="247">
        <v>13</v>
      </c>
      <c r="M369" s="247">
        <v>8</v>
      </c>
      <c r="N369" s="247">
        <v>12</v>
      </c>
      <c r="O369" s="247">
        <v>12</v>
      </c>
      <c r="P369" s="247">
        <v>10</v>
      </c>
      <c r="Q369" s="247">
        <v>8</v>
      </c>
      <c r="R369" s="247">
        <v>11</v>
      </c>
      <c r="S369" s="247">
        <v>11</v>
      </c>
      <c r="T369" s="247">
        <v>5</v>
      </c>
      <c r="U369" s="247">
        <v>10</v>
      </c>
      <c r="V369" s="247">
        <v>15</v>
      </c>
      <c r="W369" s="247">
        <v>15</v>
      </c>
      <c r="X369" s="247">
        <v>4</v>
      </c>
      <c r="Y369" s="247">
        <v>11</v>
      </c>
      <c r="Z369" s="247">
        <v>9</v>
      </c>
      <c r="AA369" s="247">
        <v>7</v>
      </c>
      <c r="AB369" s="247">
        <v>7</v>
      </c>
      <c r="AC369" s="247">
        <v>6</v>
      </c>
      <c r="AD369" s="247">
        <v>9</v>
      </c>
      <c r="AE369" s="276">
        <v>12</v>
      </c>
      <c r="AG369" s="247">
        <f>RANKS_CSV!A366</f>
        <v>6</v>
      </c>
      <c r="AI369" s="264">
        <f t="array" ref="AI369">MEDIAN(E369:J369)</f>
        <v>9.5</v>
      </c>
      <c r="AJ369" s="260">
        <f t="array" ref="AJ369">MEDIAN(L369:S369)</f>
        <v>11</v>
      </c>
      <c r="AK369" s="260">
        <f t="array" ref="AK369">MEDIAN(T369:U369,X369,AA369,AB369)</f>
        <v>7</v>
      </c>
      <c r="AL369" s="260">
        <f t="array" ref="AL369">MEDIAN(V369,Y369,Z369,AC369:AE369)</f>
        <v>10</v>
      </c>
      <c r="AM369" s="260" t="s">
        <v>567</v>
      </c>
      <c r="AN369" s="281" t="s">
        <v>567</v>
      </c>
      <c r="AU369" s="264">
        <v>223.47751491448631</v>
      </c>
      <c r="AV369" s="260">
        <v>113.18629618339406</v>
      </c>
      <c r="AW369" s="260">
        <v>43.758189113855103</v>
      </c>
      <c r="AX369" s="260">
        <v>15.193193705869373</v>
      </c>
      <c r="AY369" s="260">
        <v>27.49130995943689</v>
      </c>
      <c r="AZ369" s="260">
        <v>80.652537874557623</v>
      </c>
      <c r="BA369" s="260">
        <v>174.67687745123163</v>
      </c>
      <c r="BB369" s="276">
        <v>4</v>
      </c>
      <c r="BC369" s="265">
        <v>30.994558909255232</v>
      </c>
      <c r="BD369" s="261">
        <v>47.047556040139071</v>
      </c>
      <c r="BE369" s="261">
        <v>26.796223528913739</v>
      </c>
      <c r="BF369" s="261">
        <v>9.4575672397541979</v>
      </c>
      <c r="BG369" s="261">
        <v>22.523676828028286</v>
      </c>
      <c r="BH369" s="261">
        <v>60.849075865530502</v>
      </c>
      <c r="BI369" s="261">
        <v>35.665516102652035</v>
      </c>
      <c r="BJ369" s="270">
        <v>4</v>
      </c>
      <c r="BK369" s="265">
        <v>19.52952178566186</v>
      </c>
      <c r="BL369" s="261">
        <v>61.238243082304834</v>
      </c>
      <c r="BM369" s="261">
        <v>35.356290298343531</v>
      </c>
      <c r="BN369" s="261">
        <v>12.301044303716424</v>
      </c>
      <c r="BO369" s="261">
        <v>14.728952089236886</v>
      </c>
      <c r="BP369" s="261">
        <v>80.272725892441642</v>
      </c>
      <c r="BQ369" s="261">
        <v>49.993896098914234</v>
      </c>
      <c r="BR369" s="270">
        <v>4</v>
      </c>
      <c r="BS369" s="264">
        <v>16.508182827064751</v>
      </c>
      <c r="BT369" s="260">
        <v>58.240174180487912</v>
      </c>
      <c r="BU369" s="260">
        <v>42.049046479749194</v>
      </c>
      <c r="BV369" s="260">
        <v>9.807066676997545</v>
      </c>
      <c r="BW369" s="260">
        <v>10.959573272207988</v>
      </c>
      <c r="BX369" s="260">
        <v>81.729625601416387</v>
      </c>
      <c r="BY369" s="260">
        <v>55.049514946031728</v>
      </c>
      <c r="BZ369" s="276">
        <v>4</v>
      </c>
      <c r="DH369" s="228">
        <v>-0.53359845013123397</v>
      </c>
      <c r="DI369" s="228">
        <v>2.2083259015748036</v>
      </c>
      <c r="EH369" s="153" t="str">
        <f t="shared" si="56"/>
        <v/>
      </c>
      <c r="EI369" s="153" t="str">
        <f t="shared" si="57"/>
        <v/>
      </c>
    </row>
    <row r="370" spans="1:139" ht="18" customHeight="1" thickTop="1" thickBot="1">
      <c r="A370" s="235" t="s">
        <v>492</v>
      </c>
      <c r="B370" s="236" t="s">
        <v>29</v>
      </c>
      <c r="C370" s="237">
        <v>46254</v>
      </c>
      <c r="D370" s="238">
        <v>21</v>
      </c>
      <c r="E370" s="253">
        <v>15</v>
      </c>
      <c r="F370" s="247">
        <v>12</v>
      </c>
      <c r="G370" s="247">
        <v>8</v>
      </c>
      <c r="H370" s="247">
        <v>13</v>
      </c>
      <c r="I370" s="247">
        <v>15</v>
      </c>
      <c r="J370" s="247">
        <v>5</v>
      </c>
      <c r="K370" s="247">
        <v>1</v>
      </c>
      <c r="L370" s="247">
        <v>13</v>
      </c>
      <c r="M370" s="247">
        <v>8</v>
      </c>
      <c r="N370" s="247">
        <v>13</v>
      </c>
      <c r="O370" s="247">
        <v>13</v>
      </c>
      <c r="P370" s="247">
        <v>6</v>
      </c>
      <c r="Q370" s="247">
        <v>11</v>
      </c>
      <c r="R370" s="247">
        <v>11</v>
      </c>
      <c r="S370" s="247">
        <v>13</v>
      </c>
      <c r="T370" s="247">
        <v>7</v>
      </c>
      <c r="U370" s="247">
        <v>14</v>
      </c>
      <c r="V370" s="247">
        <v>14</v>
      </c>
      <c r="W370" s="247">
        <v>4</v>
      </c>
      <c r="X370" s="247">
        <v>5</v>
      </c>
      <c r="Y370" s="247">
        <v>11</v>
      </c>
      <c r="Z370" s="247">
        <v>10</v>
      </c>
      <c r="AA370" s="247">
        <v>7</v>
      </c>
      <c r="AB370" s="247">
        <v>8</v>
      </c>
      <c r="AC370" s="247">
        <v>11</v>
      </c>
      <c r="AD370" s="247">
        <v>10</v>
      </c>
      <c r="AE370" s="276">
        <v>13</v>
      </c>
      <c r="AG370" s="247">
        <f>RANKS_CSV!A367</f>
        <v>6</v>
      </c>
      <c r="AI370" s="264">
        <f t="array" ref="AI370">MEDIAN(E370:J370)</f>
        <v>12.5</v>
      </c>
      <c r="AJ370" s="260">
        <f t="array" ref="AJ370">MEDIAN(L370:S370)</f>
        <v>12</v>
      </c>
      <c r="AK370" s="260">
        <f t="array" ref="AK370">MEDIAN(T370:U370,X370,AA370,AB370)</f>
        <v>7</v>
      </c>
      <c r="AL370" s="260">
        <f t="array" ref="AL370">MEDIAN(V370,Y370,Z370,AC370:AE370)</f>
        <v>11</v>
      </c>
      <c r="AM370" s="260" t="s">
        <v>567</v>
      </c>
      <c r="AN370" s="281" t="s">
        <v>567</v>
      </c>
      <c r="AU370" s="264">
        <v>271.29398556402754</v>
      </c>
      <c r="AV370" s="260">
        <v>144.79032703500957</v>
      </c>
      <c r="AW370" s="260">
        <v>59.149780167544804</v>
      </c>
      <c r="AX370" s="260">
        <v>14.372344961633296</v>
      </c>
      <c r="AY370" s="260">
        <v>10.458021417275029</v>
      </c>
      <c r="AZ370" s="260">
        <v>47.406809534470014</v>
      </c>
      <c r="BA370" s="260">
        <v>125.21870931321826</v>
      </c>
      <c r="BB370" s="276">
        <v>5</v>
      </c>
      <c r="BC370" s="265">
        <v>56.626145458951626</v>
      </c>
      <c r="BD370" s="261">
        <v>73.614128337539213</v>
      </c>
      <c r="BE370" s="261">
        <v>42.115427832352765</v>
      </c>
      <c r="BF370" s="261">
        <v>10.575762397574014</v>
      </c>
      <c r="BG370" s="261">
        <v>8.2814336708521914</v>
      </c>
      <c r="BH370" s="261">
        <v>32.565336997938459</v>
      </c>
      <c r="BI370" s="261">
        <v>16.027829670249755</v>
      </c>
      <c r="BJ370" s="270">
        <v>5</v>
      </c>
      <c r="BK370" s="265">
        <v>42.708858235928076</v>
      </c>
      <c r="BL370" s="261">
        <v>90.987535317260097</v>
      </c>
      <c r="BM370" s="261">
        <v>46.726425717639081</v>
      </c>
      <c r="BN370" s="261">
        <v>12.139526831890816</v>
      </c>
      <c r="BO370" s="261">
        <v>4.3088490532459005</v>
      </c>
      <c r="BP370" s="261">
        <v>47.672331563292673</v>
      </c>
      <c r="BQ370" s="261">
        <v>28.378306793971024</v>
      </c>
      <c r="BR370" s="270">
        <v>5</v>
      </c>
      <c r="BS370" s="264">
        <v>38.18825847105245</v>
      </c>
      <c r="BT370" s="260">
        <v>88.3002318542068</v>
      </c>
      <c r="BU370" s="260">
        <v>50.282484297492104</v>
      </c>
      <c r="BV370" s="260">
        <v>10.544638731989215</v>
      </c>
      <c r="BW370" s="260">
        <v>2.1026040538201318</v>
      </c>
      <c r="BX370" s="260">
        <v>48.595016446956279</v>
      </c>
      <c r="BY370" s="260">
        <v>34.550548567419867</v>
      </c>
      <c r="BZ370" s="276">
        <v>5</v>
      </c>
      <c r="DH370" s="228">
        <v>1.5789534317585301</v>
      </c>
      <c r="DI370" s="228">
        <v>2.3399118215223096</v>
      </c>
      <c r="EH370" s="153" t="str">
        <f t="shared" si="56"/>
        <v/>
      </c>
      <c r="EI370" s="153" t="str">
        <f t="shared" si="57"/>
        <v/>
      </c>
    </row>
    <row r="371" spans="1:139" ht="18" customHeight="1" thickTop="1" thickBot="1">
      <c r="A371" s="235" t="s">
        <v>493</v>
      </c>
      <c r="B371" s="236" t="s">
        <v>35</v>
      </c>
      <c r="C371" s="237">
        <v>46203</v>
      </c>
      <c r="D371" s="238">
        <v>21</v>
      </c>
      <c r="E371" s="253">
        <v>10</v>
      </c>
      <c r="F371" s="247">
        <v>8</v>
      </c>
      <c r="G371" s="247">
        <v>13</v>
      </c>
      <c r="H371" s="247">
        <v>16</v>
      </c>
      <c r="I371" s="247">
        <v>14</v>
      </c>
      <c r="J371" s="247">
        <v>5</v>
      </c>
      <c r="K371" s="247">
        <v>4</v>
      </c>
      <c r="L371" s="247">
        <v>9</v>
      </c>
      <c r="M371" s="247">
        <v>11</v>
      </c>
      <c r="N371" s="247">
        <v>9</v>
      </c>
      <c r="O371" s="247">
        <v>8</v>
      </c>
      <c r="P371" s="247">
        <v>10</v>
      </c>
      <c r="Q371" s="247">
        <v>13</v>
      </c>
      <c r="R371" s="247">
        <v>8</v>
      </c>
      <c r="S371" s="247">
        <v>10</v>
      </c>
      <c r="T371" s="247">
        <v>13</v>
      </c>
      <c r="U371" s="247">
        <v>8</v>
      </c>
      <c r="V371" s="247">
        <v>12</v>
      </c>
      <c r="W371" s="247">
        <v>14</v>
      </c>
      <c r="X371" s="247">
        <v>8</v>
      </c>
      <c r="Y371" s="247">
        <v>9</v>
      </c>
      <c r="Z371" s="247">
        <v>10</v>
      </c>
      <c r="AA371" s="247">
        <v>12</v>
      </c>
      <c r="AB371" s="247">
        <v>13</v>
      </c>
      <c r="AC371" s="247">
        <v>8</v>
      </c>
      <c r="AD371" s="247">
        <v>9</v>
      </c>
      <c r="AE371" s="276">
        <v>11</v>
      </c>
      <c r="AG371" s="247">
        <f>RANKS_CSV!A368</f>
        <v>4</v>
      </c>
      <c r="AI371" s="264">
        <f t="array" ref="AI371">MEDIAN(E371:J371)</f>
        <v>11.5</v>
      </c>
      <c r="AJ371" s="260">
        <f t="array" ref="AJ371">MEDIAN(L371:S371)</f>
        <v>9.5</v>
      </c>
      <c r="AK371" s="260">
        <f t="array" ref="AK371">MEDIAN(T371:U371,X371,AA371,AB371)</f>
        <v>12</v>
      </c>
      <c r="AL371" s="260">
        <f t="array" ref="AL371">MEDIAN(V371,Y371,Z371,AC371:AE371)</f>
        <v>9.5</v>
      </c>
      <c r="AM371" s="260" t="s">
        <v>567</v>
      </c>
      <c r="AN371" s="281" t="s">
        <v>567</v>
      </c>
      <c r="AU371" s="264">
        <v>106.74278431848285</v>
      </c>
      <c r="AV371" s="260">
        <v>33.905001345651947</v>
      </c>
      <c r="AW371" s="260">
        <v>1.9303300343742698</v>
      </c>
      <c r="AX371" s="260">
        <v>10.818770384649833</v>
      </c>
      <c r="AY371" s="260">
        <v>60.570322396478637</v>
      </c>
      <c r="AZ371" s="260">
        <v>151.18498606986068</v>
      </c>
      <c r="BA371" s="260">
        <v>282.66276140479602</v>
      </c>
      <c r="BB371" s="276">
        <v>3</v>
      </c>
      <c r="BC371" s="265">
        <v>26.088574673558988</v>
      </c>
      <c r="BD371" s="261">
        <v>18.131171305177439</v>
      </c>
      <c r="BE371" s="261">
        <v>3.7393264616563089</v>
      </c>
      <c r="BF371" s="261">
        <v>12.446240472016745</v>
      </c>
      <c r="BG371" s="261">
        <v>48.944186368187026</v>
      </c>
      <c r="BH371" s="261">
        <v>104.05518030216588</v>
      </c>
      <c r="BI371" s="261">
        <v>64.34114986436893</v>
      </c>
      <c r="BJ371" s="270">
        <v>3</v>
      </c>
      <c r="BK371" s="265">
        <v>43.306280053370088</v>
      </c>
      <c r="BL371" s="261">
        <v>23.367181829996767</v>
      </c>
      <c r="BM371" s="261">
        <v>0.20405563163852644</v>
      </c>
      <c r="BN371" s="261">
        <v>11.780359170601521</v>
      </c>
      <c r="BO371" s="261">
        <v>41.228945995022464</v>
      </c>
      <c r="BP371" s="261">
        <v>115.23831716315004</v>
      </c>
      <c r="BQ371" s="261">
        <v>60.136476199001578</v>
      </c>
      <c r="BR371" s="270">
        <v>3</v>
      </c>
      <c r="BS371" s="264">
        <v>42.616889497786346</v>
      </c>
      <c r="BT371" s="260">
        <v>24.883864416557014</v>
      </c>
      <c r="BU371" s="260">
        <v>0.39916995933350269</v>
      </c>
      <c r="BV371" s="260">
        <v>12.621656989310056</v>
      </c>
      <c r="BW371" s="260">
        <v>42.601033290482057</v>
      </c>
      <c r="BX371" s="260">
        <v>119.54817726995826</v>
      </c>
      <c r="BY371" s="260">
        <v>52.391872711273514</v>
      </c>
      <c r="BZ371" s="276">
        <v>3</v>
      </c>
      <c r="DH371" s="228">
        <v>-1.370671540682415</v>
      </c>
      <c r="DI371" s="228">
        <v>-3.7331039986876635</v>
      </c>
      <c r="EH371" s="153" t="str">
        <f t="shared" si="56"/>
        <v/>
      </c>
      <c r="EI371" s="153" t="str">
        <f t="shared" si="57"/>
        <v/>
      </c>
    </row>
    <row r="372" spans="1:139" ht="18" customHeight="1" thickTop="1" thickBot="1">
      <c r="A372" s="235" t="s">
        <v>494</v>
      </c>
      <c r="B372" s="236" t="s">
        <v>33</v>
      </c>
      <c r="C372" s="237">
        <v>45916</v>
      </c>
      <c r="D372" s="238">
        <v>22</v>
      </c>
      <c r="E372" s="253">
        <v>16</v>
      </c>
      <c r="F372" s="247">
        <v>10</v>
      </c>
      <c r="G372" s="247">
        <v>11</v>
      </c>
      <c r="H372" s="247">
        <v>16</v>
      </c>
      <c r="I372" s="247">
        <v>16</v>
      </c>
      <c r="J372" s="247">
        <v>15</v>
      </c>
      <c r="K372" s="247">
        <v>2</v>
      </c>
      <c r="L372" s="247">
        <v>6</v>
      </c>
      <c r="M372" s="247">
        <v>16</v>
      </c>
      <c r="N372" s="247">
        <v>6</v>
      </c>
      <c r="O372" s="247">
        <v>14</v>
      </c>
      <c r="P372" s="247">
        <v>10</v>
      </c>
      <c r="Q372" s="247">
        <v>12</v>
      </c>
      <c r="R372" s="247">
        <v>12</v>
      </c>
      <c r="S372" s="247">
        <v>15</v>
      </c>
      <c r="T372" s="247">
        <v>15</v>
      </c>
      <c r="U372" s="247">
        <v>7</v>
      </c>
      <c r="V372" s="247">
        <v>8</v>
      </c>
      <c r="W372" s="247">
        <v>4</v>
      </c>
      <c r="X372" s="247">
        <v>9</v>
      </c>
      <c r="Y372" s="247">
        <v>9</v>
      </c>
      <c r="Z372" s="247">
        <v>14</v>
      </c>
      <c r="AA372" s="247">
        <v>13</v>
      </c>
      <c r="AB372" s="247">
        <v>15</v>
      </c>
      <c r="AC372" s="247">
        <v>5</v>
      </c>
      <c r="AD372" s="247">
        <v>6</v>
      </c>
      <c r="AE372" s="276">
        <v>10</v>
      </c>
      <c r="AG372" s="247">
        <f>RANKS_CSV!A369</f>
        <v>4</v>
      </c>
      <c r="AI372" s="264">
        <f t="array" ref="AI372">MEDIAN(E372:J372)</f>
        <v>15.5</v>
      </c>
      <c r="AJ372" s="260">
        <f t="array" ref="AJ372">MEDIAN(L372:S372)</f>
        <v>12</v>
      </c>
      <c r="AK372" s="260">
        <f t="array" ref="AK372">MEDIAN(T372:U372,X372,AA372,AB372)</f>
        <v>13</v>
      </c>
      <c r="AL372" s="260">
        <f t="array" ref="AL372">MEDIAN(V372,Y372,Z372,AC372:AE372)</f>
        <v>8.5</v>
      </c>
      <c r="AM372" s="260" t="s">
        <v>567</v>
      </c>
      <c r="AN372" s="281" t="s">
        <v>567</v>
      </c>
      <c r="AU372" s="264">
        <v>119.56204595854045</v>
      </c>
      <c r="AV372" s="260">
        <v>45.238009826806056</v>
      </c>
      <c r="AW372" s="260">
        <v>11.777085356624905</v>
      </c>
      <c r="AX372" s="260">
        <v>19.179272547996995</v>
      </c>
      <c r="AY372" s="260">
        <v>67.444571400922328</v>
      </c>
      <c r="AZ372" s="260">
        <v>156.5729819154009</v>
      </c>
      <c r="BA372" s="260">
        <v>286.56450409143275</v>
      </c>
      <c r="BB372" s="276">
        <v>3</v>
      </c>
      <c r="BC372" s="265">
        <v>58.387656375116244</v>
      </c>
      <c r="BD372" s="261">
        <v>42.756031359406627</v>
      </c>
      <c r="BE372" s="261">
        <v>20.186354934297263</v>
      </c>
      <c r="BF372" s="261">
        <v>25.190272708809708</v>
      </c>
      <c r="BG372" s="261">
        <v>55.999464611998341</v>
      </c>
      <c r="BH372" s="261">
        <v>104.26437829916294</v>
      </c>
      <c r="BI372" s="261">
        <v>67.276107851752727</v>
      </c>
      <c r="BJ372" s="270">
        <v>3</v>
      </c>
      <c r="BK372" s="265">
        <v>83.555011394430096</v>
      </c>
      <c r="BL372" s="261">
        <v>47.714858436831697</v>
      </c>
      <c r="BM372" s="261">
        <v>8.7536007978333839</v>
      </c>
      <c r="BN372" s="261">
        <v>22.110851705426093</v>
      </c>
      <c r="BO372" s="261">
        <v>51.798639408487617</v>
      </c>
      <c r="BP372" s="261">
        <v>108.58375268083401</v>
      </c>
      <c r="BQ372" s="261">
        <v>54.685575292002142</v>
      </c>
      <c r="BR372" s="270">
        <v>3</v>
      </c>
      <c r="BS372" s="264">
        <v>82.326305298134429</v>
      </c>
      <c r="BT372" s="260">
        <v>51.11835478135518</v>
      </c>
      <c r="BU372" s="260">
        <v>3.7801575459375245</v>
      </c>
      <c r="BV372" s="260">
        <v>24.956697978103847</v>
      </c>
      <c r="BW372" s="260">
        <v>56.422400673120606</v>
      </c>
      <c r="BX372" s="260">
        <v>113.41955060082788</v>
      </c>
      <c r="BY372" s="260">
        <v>43.413591532499467</v>
      </c>
      <c r="BZ372" s="276">
        <v>3</v>
      </c>
      <c r="DH372" s="228">
        <v>0.25891716404199483</v>
      </c>
      <c r="DI372" s="228">
        <v>-5.7231164488188986</v>
      </c>
      <c r="EH372" s="153" t="str">
        <f t="shared" si="56"/>
        <v/>
      </c>
      <c r="EI372" s="153" t="str">
        <f t="shared" si="57"/>
        <v/>
      </c>
    </row>
    <row r="373" spans="1:139" ht="18" customHeight="1" thickTop="1" thickBot="1">
      <c r="A373" s="235" t="s">
        <v>495</v>
      </c>
      <c r="B373" s="236" t="s">
        <v>33</v>
      </c>
      <c r="C373" s="237">
        <v>46589</v>
      </c>
      <c r="D373" s="238">
        <v>20</v>
      </c>
      <c r="E373" s="253">
        <v>17</v>
      </c>
      <c r="F373" s="247">
        <v>12</v>
      </c>
      <c r="G373" s="247">
        <v>11</v>
      </c>
      <c r="H373" s="247">
        <v>14</v>
      </c>
      <c r="I373" s="247">
        <v>14</v>
      </c>
      <c r="J373" s="247">
        <v>10</v>
      </c>
      <c r="K373" s="247">
        <v>6</v>
      </c>
      <c r="L373" s="247">
        <v>7</v>
      </c>
      <c r="M373" s="247">
        <v>15</v>
      </c>
      <c r="N373" s="247">
        <v>7</v>
      </c>
      <c r="O373" s="247">
        <v>17</v>
      </c>
      <c r="P373" s="247">
        <v>7</v>
      </c>
      <c r="Q373" s="247">
        <v>12</v>
      </c>
      <c r="R373" s="247">
        <v>18</v>
      </c>
      <c r="S373" s="247">
        <v>13</v>
      </c>
      <c r="T373" s="247">
        <v>18</v>
      </c>
      <c r="U373" s="247">
        <v>9</v>
      </c>
      <c r="V373" s="247">
        <v>8</v>
      </c>
      <c r="W373" s="247">
        <v>10</v>
      </c>
      <c r="X373" s="247">
        <v>10</v>
      </c>
      <c r="Y373" s="247">
        <v>12</v>
      </c>
      <c r="Z373" s="247">
        <v>12</v>
      </c>
      <c r="AA373" s="247">
        <v>13</v>
      </c>
      <c r="AB373" s="247">
        <v>13</v>
      </c>
      <c r="AC373" s="247">
        <v>11</v>
      </c>
      <c r="AD373" s="247">
        <v>11</v>
      </c>
      <c r="AE373" s="276">
        <v>11</v>
      </c>
      <c r="AG373" s="247">
        <f>RANKS_CSV!A370</f>
        <v>5</v>
      </c>
      <c r="AI373" s="264">
        <f t="array" ref="AI373">MEDIAN(E373:J373)</f>
        <v>13</v>
      </c>
      <c r="AJ373" s="260">
        <f t="array" ref="AJ373">MEDIAN(L373:S373)</f>
        <v>12.5</v>
      </c>
      <c r="AK373" s="260">
        <f t="array" ref="AK373">MEDIAN(T373:U373,X373,AA373,AB373)</f>
        <v>13</v>
      </c>
      <c r="AL373" s="260">
        <f t="array" ref="AL373">MEDIAN(V373,Y373,Z373,AC373:AE373)</f>
        <v>11</v>
      </c>
      <c r="AM373" s="260" t="s">
        <v>567</v>
      </c>
      <c r="AN373" s="281" t="s">
        <v>567</v>
      </c>
      <c r="AU373" s="264">
        <v>183.11649262369932</v>
      </c>
      <c r="AV373" s="260">
        <v>82.536879157646737</v>
      </c>
      <c r="AW373" s="260">
        <v>22.820377353147396</v>
      </c>
      <c r="AX373" s="260">
        <v>3.9669872102013022</v>
      </c>
      <c r="AY373" s="260">
        <v>25.97670872880845</v>
      </c>
      <c r="AZ373" s="260">
        <v>88.849541908968845</v>
      </c>
      <c r="BA373" s="260">
        <v>192.58548675068249</v>
      </c>
      <c r="BB373" s="276">
        <v>4</v>
      </c>
      <c r="BC373" s="265">
        <v>60.244790433943166</v>
      </c>
      <c r="BD373" s="261">
        <v>55.422399331755763</v>
      </c>
      <c r="BE373" s="261">
        <v>23.198491670165815</v>
      </c>
      <c r="BF373" s="261">
        <v>8.0804314844352909</v>
      </c>
      <c r="BG373" s="261">
        <v>19.141259732382206</v>
      </c>
      <c r="BH373" s="261">
        <v>51.324906385342032</v>
      </c>
      <c r="BI373" s="261">
        <v>26.023096580545381</v>
      </c>
      <c r="BJ373" s="270">
        <v>4</v>
      </c>
      <c r="BK373" s="265">
        <v>71.649221664366635</v>
      </c>
      <c r="BL373" s="261">
        <v>66.217058255806933</v>
      </c>
      <c r="BM373" s="261">
        <v>14.396501452656338</v>
      </c>
      <c r="BN373" s="261">
        <v>5.6790292928091821</v>
      </c>
      <c r="BO373" s="261">
        <v>17.34032786870111</v>
      </c>
      <c r="BP373" s="261">
        <v>56.401166917858554</v>
      </c>
      <c r="BQ373" s="261">
        <v>20.057015084547722</v>
      </c>
      <c r="BR373" s="270">
        <v>4</v>
      </c>
      <c r="BS373" s="264">
        <v>68.473879791994648</v>
      </c>
      <c r="BT373" s="260">
        <v>67.897880661609975</v>
      </c>
      <c r="BU373" s="260">
        <v>10.189861648489583</v>
      </c>
      <c r="BV373" s="260">
        <v>7.6785531073752535</v>
      </c>
      <c r="BW373" s="260">
        <v>20.772245994582338</v>
      </c>
      <c r="BX373" s="260">
        <v>59.683175811033855</v>
      </c>
      <c r="BY373" s="260">
        <v>14.941172694411746</v>
      </c>
      <c r="BZ373" s="276">
        <v>4</v>
      </c>
      <c r="DH373" s="228">
        <v>1.9601475459317581</v>
      </c>
      <c r="DI373" s="228">
        <v>-3.1118790288713907</v>
      </c>
      <c r="EH373" s="153" t="str">
        <f t="shared" si="56"/>
        <v/>
      </c>
      <c r="EI373" s="153" t="str">
        <f t="shared" si="57"/>
        <v/>
      </c>
    </row>
    <row r="374" spans="1:139" ht="18" customHeight="1" thickTop="1" thickBot="1">
      <c r="A374" s="235" t="s">
        <v>496</v>
      </c>
      <c r="B374" s="236" t="s">
        <v>33</v>
      </c>
      <c r="C374" s="237">
        <v>46593</v>
      </c>
      <c r="D374" s="238">
        <v>20</v>
      </c>
      <c r="E374" s="253">
        <v>15</v>
      </c>
      <c r="F374" s="247">
        <v>11</v>
      </c>
      <c r="G374" s="247">
        <v>9</v>
      </c>
      <c r="H374" s="247">
        <v>17</v>
      </c>
      <c r="I374" s="247">
        <v>16</v>
      </c>
      <c r="J374" s="247">
        <v>7</v>
      </c>
      <c r="K374" s="247">
        <v>4</v>
      </c>
      <c r="L374" s="247">
        <v>14</v>
      </c>
      <c r="M374" s="247">
        <v>10</v>
      </c>
      <c r="N374" s="247">
        <v>15</v>
      </c>
      <c r="O374" s="247">
        <v>13</v>
      </c>
      <c r="P374" s="247">
        <v>11</v>
      </c>
      <c r="Q374" s="247">
        <v>14</v>
      </c>
      <c r="R374" s="247">
        <v>15</v>
      </c>
      <c r="S374" s="247">
        <v>18</v>
      </c>
      <c r="T374" s="247">
        <v>5</v>
      </c>
      <c r="U374" s="247">
        <v>15</v>
      </c>
      <c r="V374" s="247">
        <v>15</v>
      </c>
      <c r="W374" s="247">
        <v>5</v>
      </c>
      <c r="X374" s="247">
        <v>4</v>
      </c>
      <c r="Y374" s="247">
        <v>12</v>
      </c>
      <c r="Z374" s="247">
        <v>13</v>
      </c>
      <c r="AA374" s="247">
        <v>9</v>
      </c>
      <c r="AB374" s="247">
        <v>6</v>
      </c>
      <c r="AC374" s="247">
        <v>8</v>
      </c>
      <c r="AD374" s="247">
        <v>12</v>
      </c>
      <c r="AE374" s="276">
        <v>9</v>
      </c>
      <c r="AG374" s="247">
        <f>RANKS_CSV!A371</f>
        <v>6</v>
      </c>
      <c r="AI374" s="264">
        <f t="array" ref="AI374">MEDIAN(E374:J374)</f>
        <v>13</v>
      </c>
      <c r="AJ374" s="260">
        <f t="array" ref="AJ374">MEDIAN(L374:S374)</f>
        <v>14</v>
      </c>
      <c r="AK374" s="260">
        <f t="array" ref="AK374">MEDIAN(T374:U374,X374,AA374,AB374)</f>
        <v>6</v>
      </c>
      <c r="AL374" s="260">
        <f t="array" ref="AL374">MEDIAN(V374,Y374,Z374,AC374:AE374)</f>
        <v>12</v>
      </c>
      <c r="AM374" s="260" t="s">
        <v>567</v>
      </c>
      <c r="AN374" s="281" t="s">
        <v>567</v>
      </c>
      <c r="AU374" s="264">
        <v>329.23716079145385</v>
      </c>
      <c r="AV374" s="260">
        <v>185.83445093707016</v>
      </c>
      <c r="AW374" s="260">
        <v>83.294852744239705</v>
      </c>
      <c r="AX374" s="260">
        <v>21.618366212962524</v>
      </c>
      <c r="AY374" s="260">
        <v>0.80499134323857802</v>
      </c>
      <c r="AZ374" s="260">
        <v>20.854728135067877</v>
      </c>
      <c r="BA374" s="260">
        <v>81.767576588450424</v>
      </c>
      <c r="BB374" s="276">
        <v>5</v>
      </c>
      <c r="BC374" s="265">
        <v>96.685839334529874</v>
      </c>
      <c r="BD374" s="261">
        <v>112.75799778841733</v>
      </c>
      <c r="BE374" s="261">
        <v>67.794565534055977</v>
      </c>
      <c r="BF374" s="261">
        <v>20.867521006497689</v>
      </c>
      <c r="BG374" s="261">
        <v>1.5194213883888716</v>
      </c>
      <c r="BH374" s="261">
        <v>9.8129615378635062</v>
      </c>
      <c r="BI374" s="261">
        <v>2.7586107166094638</v>
      </c>
      <c r="BJ374" s="270">
        <v>5</v>
      </c>
      <c r="BK374" s="265">
        <v>82.20383667947921</v>
      </c>
      <c r="BL374" s="261">
        <v>133.31031194857221</v>
      </c>
      <c r="BM374" s="261">
        <v>66.453525430894018</v>
      </c>
      <c r="BN374" s="261">
        <v>20.537989823238501</v>
      </c>
      <c r="BO374" s="261">
        <v>2.3016403173218065</v>
      </c>
      <c r="BP374" s="261">
        <v>18.84479916755263</v>
      </c>
      <c r="BQ374" s="261">
        <v>11.048701218459479</v>
      </c>
      <c r="BR374" s="270">
        <v>5</v>
      </c>
      <c r="BS374" s="264">
        <v>76.022580294534748</v>
      </c>
      <c r="BT374" s="260">
        <v>131.39964397847626</v>
      </c>
      <c r="BU374" s="260">
        <v>65.550976560635647</v>
      </c>
      <c r="BV374" s="260">
        <v>20.348519979575578</v>
      </c>
      <c r="BW374" s="260">
        <v>2.481964652718974</v>
      </c>
      <c r="BX374" s="260">
        <v>19.350699597121285</v>
      </c>
      <c r="BY374" s="260">
        <v>17.500609086224667</v>
      </c>
      <c r="BZ374" s="276">
        <v>5</v>
      </c>
      <c r="DH374" s="228">
        <v>4.1307809278215224</v>
      </c>
      <c r="DI374" s="228">
        <v>1.9893423910761154</v>
      </c>
      <c r="EH374" s="153" t="str">
        <f t="shared" si="56"/>
        <v/>
      </c>
      <c r="EI374" s="153" t="str">
        <f t="shared" si="57"/>
        <v/>
      </c>
    </row>
    <row r="375" spans="1:139" ht="18" customHeight="1" thickTop="1" thickBot="1">
      <c r="A375" s="235" t="s">
        <v>497</v>
      </c>
      <c r="B375" s="236" t="s">
        <v>35</v>
      </c>
      <c r="C375" s="237">
        <v>46364</v>
      </c>
      <c r="D375" s="238">
        <v>20</v>
      </c>
      <c r="E375" s="253">
        <v>20</v>
      </c>
      <c r="F375" s="247">
        <v>10</v>
      </c>
      <c r="G375" s="247">
        <v>11</v>
      </c>
      <c r="H375" s="247">
        <v>18</v>
      </c>
      <c r="I375" s="247">
        <v>14</v>
      </c>
      <c r="J375" s="247">
        <v>9</v>
      </c>
      <c r="K375" s="247">
        <v>5</v>
      </c>
      <c r="L375" s="247">
        <v>7</v>
      </c>
      <c r="M375" s="247">
        <v>14</v>
      </c>
      <c r="N375" s="247">
        <v>7</v>
      </c>
      <c r="O375" s="247">
        <v>14</v>
      </c>
      <c r="P375" s="247">
        <v>7</v>
      </c>
      <c r="Q375" s="247">
        <v>13</v>
      </c>
      <c r="R375" s="247">
        <v>10</v>
      </c>
      <c r="S375" s="247">
        <v>9</v>
      </c>
      <c r="T375" s="247">
        <v>10</v>
      </c>
      <c r="U375" s="247">
        <v>3</v>
      </c>
      <c r="V375" s="247">
        <v>8</v>
      </c>
      <c r="W375" s="247">
        <v>12</v>
      </c>
      <c r="X375" s="247">
        <v>7</v>
      </c>
      <c r="Y375" s="247">
        <v>8</v>
      </c>
      <c r="Z375" s="247">
        <v>11</v>
      </c>
      <c r="AA375" s="247">
        <v>9</v>
      </c>
      <c r="AB375" s="247">
        <v>7</v>
      </c>
      <c r="AC375" s="247">
        <v>6</v>
      </c>
      <c r="AD375" s="247">
        <v>11</v>
      </c>
      <c r="AE375" s="276">
        <v>6</v>
      </c>
      <c r="AG375" s="247">
        <f>RANKS_CSV!A372</f>
        <v>2</v>
      </c>
      <c r="AI375" s="264">
        <f t="array" ref="AI375">MEDIAN(E375:J375)</f>
        <v>12.5</v>
      </c>
      <c r="AJ375" s="260">
        <f t="array" ref="AJ375">MEDIAN(L375:S375)</f>
        <v>9.5</v>
      </c>
      <c r="AK375" s="260">
        <f t="array" ref="AK375">MEDIAN(T375:U375,X375,AA375,AB375)</f>
        <v>7</v>
      </c>
      <c r="AL375" s="260">
        <f t="array" ref="AL375">MEDIAN(V375,Y375,Z375,AC375:AE375)</f>
        <v>8</v>
      </c>
      <c r="AM375" s="260" t="s">
        <v>567</v>
      </c>
      <c r="AN375" s="281" t="s">
        <v>567</v>
      </c>
      <c r="AU375" s="264">
        <v>105.3508956342197</v>
      </c>
      <c r="AV375" s="260">
        <v>33.56617073962996</v>
      </c>
      <c r="AW375" s="260">
        <v>2.6445575065934697</v>
      </c>
      <c r="AX375" s="260">
        <v>12.586055935110219</v>
      </c>
      <c r="AY375" s="260">
        <v>63.390666025180209</v>
      </c>
      <c r="AZ375" s="260">
        <v>155.05838777680347</v>
      </c>
      <c r="BA375" s="260">
        <v>287.58922118997992</v>
      </c>
      <c r="BB375" s="276">
        <v>3</v>
      </c>
      <c r="BC375" s="265">
        <v>12.045433201521977</v>
      </c>
      <c r="BD375" s="261">
        <v>9.1103605008151334</v>
      </c>
      <c r="BE375" s="261">
        <v>0.1304715002746257</v>
      </c>
      <c r="BF375" s="261">
        <v>11.332633283778257</v>
      </c>
      <c r="BG375" s="261">
        <v>51.632261770574907</v>
      </c>
      <c r="BH375" s="261">
        <v>111.29656436579846</v>
      </c>
      <c r="BI375" s="261">
        <v>69.754655075374217</v>
      </c>
      <c r="BJ375" s="270">
        <v>3</v>
      </c>
      <c r="BK375" s="265">
        <v>24.067832291986591</v>
      </c>
      <c r="BL375" s="261">
        <v>14.512329325225378</v>
      </c>
      <c r="BM375" s="261">
        <v>1.7877273440929744</v>
      </c>
      <c r="BN375" s="261">
        <v>12.253990584685873</v>
      </c>
      <c r="BO375" s="261">
        <v>41.596198459090509</v>
      </c>
      <c r="BP375" s="261">
        <v>126.99690287841588</v>
      </c>
      <c r="BQ375" s="261">
        <v>71.052746836110259</v>
      </c>
      <c r="BR375" s="270">
        <v>3</v>
      </c>
      <c r="BS375" s="264">
        <v>23.739066750416228</v>
      </c>
      <c r="BT375" s="260">
        <v>14.791551043973653</v>
      </c>
      <c r="BU375" s="260">
        <v>5.3838313364436443</v>
      </c>
      <c r="BV375" s="260">
        <v>11.777821620994352</v>
      </c>
      <c r="BW375" s="260">
        <v>40.830646515194978</v>
      </c>
      <c r="BX375" s="260">
        <v>130.96487285116177</v>
      </c>
      <c r="BY375" s="260">
        <v>65.613239776721173</v>
      </c>
      <c r="BZ375" s="276">
        <v>3</v>
      </c>
      <c r="DH375" s="228">
        <v>-2.4484756902887144</v>
      </c>
      <c r="DI375" s="228">
        <v>-2.4302131889763769</v>
      </c>
      <c r="EH375" s="153" t="str">
        <f t="shared" si="56"/>
        <v/>
      </c>
      <c r="EI375" s="153" t="str">
        <f t="shared" si="57"/>
        <v/>
      </c>
    </row>
    <row r="376" spans="1:139" ht="18" customHeight="1" thickTop="1" thickBot="1">
      <c r="A376" s="235" t="s">
        <v>498</v>
      </c>
      <c r="B376" s="236" t="s">
        <v>33</v>
      </c>
      <c r="C376" s="237">
        <v>46282</v>
      </c>
      <c r="D376" s="238">
        <v>21</v>
      </c>
      <c r="E376" s="253">
        <v>16</v>
      </c>
      <c r="F376" s="247">
        <v>12</v>
      </c>
      <c r="G376" s="247">
        <v>10</v>
      </c>
      <c r="H376" s="247">
        <v>19</v>
      </c>
      <c r="I376" s="247">
        <v>16</v>
      </c>
      <c r="J376" s="247">
        <v>9</v>
      </c>
      <c r="K376" s="247">
        <v>5</v>
      </c>
      <c r="L376" s="247">
        <v>7</v>
      </c>
      <c r="M376" s="247">
        <v>17</v>
      </c>
      <c r="N376" s="247">
        <v>11</v>
      </c>
      <c r="O376" s="247">
        <v>11</v>
      </c>
      <c r="P376" s="247">
        <v>9</v>
      </c>
      <c r="Q376" s="247">
        <v>12</v>
      </c>
      <c r="R376" s="247">
        <v>14</v>
      </c>
      <c r="S376" s="247">
        <v>14</v>
      </c>
      <c r="T376" s="247">
        <v>13</v>
      </c>
      <c r="U376" s="247">
        <v>7</v>
      </c>
      <c r="V376" s="247">
        <v>7</v>
      </c>
      <c r="W376" s="247">
        <v>4</v>
      </c>
      <c r="X376" s="247">
        <v>5</v>
      </c>
      <c r="Y376" s="247">
        <v>10</v>
      </c>
      <c r="Z376" s="247">
        <v>11</v>
      </c>
      <c r="AA376" s="247">
        <v>7</v>
      </c>
      <c r="AB376" s="247">
        <v>11</v>
      </c>
      <c r="AC376" s="247">
        <v>10</v>
      </c>
      <c r="AD376" s="247">
        <v>8</v>
      </c>
      <c r="AE376" s="276">
        <v>10</v>
      </c>
      <c r="AG376" s="247">
        <f>RANKS_CSV!A373</f>
        <v>3</v>
      </c>
      <c r="AI376" s="264">
        <f t="array" ref="AI376">MEDIAN(E376:J376)</f>
        <v>14</v>
      </c>
      <c r="AJ376" s="260">
        <f t="array" ref="AJ376">MEDIAN(L376:S376)</f>
        <v>11.5</v>
      </c>
      <c r="AK376" s="260">
        <f t="array" ref="AK376">MEDIAN(T376:U376,X376,AA376,AB376)</f>
        <v>7</v>
      </c>
      <c r="AL376" s="260">
        <f t="array" ref="AL376">MEDIAN(V376,Y376,Z376,AC376:AE376)</f>
        <v>10</v>
      </c>
      <c r="AM376" s="260" t="s">
        <v>567</v>
      </c>
      <c r="AN376" s="281" t="s">
        <v>567</v>
      </c>
      <c r="AU376" s="264">
        <v>174.95240189312031</v>
      </c>
      <c r="AV376" s="260">
        <v>75.983034936818314</v>
      </c>
      <c r="AW376" s="260">
        <v>17.876779642069557</v>
      </c>
      <c r="AX376" s="260">
        <v>0.63363600887404037</v>
      </c>
      <c r="AY376" s="260">
        <v>24.253604037231767</v>
      </c>
      <c r="AZ376" s="260">
        <v>88.736683727142747</v>
      </c>
      <c r="BA376" s="260">
        <v>194.08287507860697</v>
      </c>
      <c r="BB376" s="276">
        <v>4</v>
      </c>
      <c r="BC376" s="265">
        <v>44.165294330834428</v>
      </c>
      <c r="BD376" s="261">
        <v>42.899898602045411</v>
      </c>
      <c r="BE376" s="261">
        <v>15.154545798657123</v>
      </c>
      <c r="BF376" s="261">
        <v>2.5763208609897119</v>
      </c>
      <c r="BG376" s="261">
        <v>17.176142637373275</v>
      </c>
      <c r="BH376" s="261">
        <v>53.368998475414465</v>
      </c>
      <c r="BI376" s="261">
        <v>26.299200023671848</v>
      </c>
      <c r="BJ376" s="270">
        <v>4</v>
      </c>
      <c r="BK376" s="265">
        <v>51.968458779136114</v>
      </c>
      <c r="BL376" s="261">
        <v>53.646050542353478</v>
      </c>
      <c r="BM376" s="261">
        <v>10.289061218904584</v>
      </c>
      <c r="BN376" s="261">
        <v>1.3820430901745266</v>
      </c>
      <c r="BO376" s="261">
        <v>13.507400474897478</v>
      </c>
      <c r="BP376" s="261">
        <v>61.916217062309023</v>
      </c>
      <c r="BQ376" s="261">
        <v>24.388544006220577</v>
      </c>
      <c r="BR376" s="270">
        <v>4</v>
      </c>
      <c r="BS376" s="264">
        <v>49.131045551766015</v>
      </c>
      <c r="BT376" s="260">
        <v>54.42195033329503</v>
      </c>
      <c r="BU376" s="260">
        <v>8.6897279795323374</v>
      </c>
      <c r="BV376" s="260">
        <v>2.3882024241534801</v>
      </c>
      <c r="BW376" s="260">
        <v>15.322051313723783</v>
      </c>
      <c r="BX376" s="260">
        <v>64.980877478460414</v>
      </c>
      <c r="BY376" s="260">
        <v>20.869035329963911</v>
      </c>
      <c r="BZ376" s="276">
        <v>4</v>
      </c>
      <c r="DH376" s="228">
        <v>1.0749435734908135</v>
      </c>
      <c r="DI376" s="228">
        <v>-2.1832788490813648</v>
      </c>
      <c r="EH376" s="153" t="str">
        <f t="shared" si="56"/>
        <v/>
      </c>
      <c r="EI376" s="153" t="str">
        <f t="shared" si="57"/>
        <v/>
      </c>
    </row>
    <row r="377" spans="1:139" ht="18" customHeight="1" thickTop="1" thickBot="1">
      <c r="A377" s="235" t="s">
        <v>499</v>
      </c>
      <c r="B377" s="236" t="s">
        <v>35</v>
      </c>
      <c r="C377" s="237">
        <v>46051</v>
      </c>
      <c r="D377" s="238">
        <v>21</v>
      </c>
      <c r="E377" s="253">
        <v>10</v>
      </c>
      <c r="F377" s="247">
        <v>5</v>
      </c>
      <c r="G377" s="247">
        <v>10</v>
      </c>
      <c r="H377" s="247">
        <v>15</v>
      </c>
      <c r="I377" s="247">
        <v>15</v>
      </c>
      <c r="J377" s="247">
        <v>12</v>
      </c>
      <c r="K377" s="247">
        <v>5</v>
      </c>
      <c r="L377" s="247">
        <v>15</v>
      </c>
      <c r="M377" s="247">
        <v>7</v>
      </c>
      <c r="N377" s="247">
        <v>11</v>
      </c>
      <c r="O377" s="247">
        <v>11</v>
      </c>
      <c r="P377" s="247">
        <v>7</v>
      </c>
      <c r="Q377" s="247">
        <v>8</v>
      </c>
      <c r="R377" s="247">
        <v>15</v>
      </c>
      <c r="S377" s="247">
        <v>13</v>
      </c>
      <c r="T377" s="247">
        <v>10</v>
      </c>
      <c r="U377" s="247">
        <v>9</v>
      </c>
      <c r="V377" s="247">
        <v>12</v>
      </c>
      <c r="W377" s="247">
        <v>16</v>
      </c>
      <c r="X377" s="247">
        <v>9</v>
      </c>
      <c r="Y377" s="247">
        <v>11</v>
      </c>
      <c r="Z377" s="247">
        <v>12</v>
      </c>
      <c r="AA377" s="247">
        <v>7</v>
      </c>
      <c r="AB377" s="247">
        <v>7</v>
      </c>
      <c r="AC377" s="247">
        <v>7</v>
      </c>
      <c r="AD377" s="247">
        <v>12</v>
      </c>
      <c r="AE377" s="276">
        <v>9</v>
      </c>
      <c r="AG377" s="247">
        <f>RANKS_CSV!A374</f>
        <v>3</v>
      </c>
      <c r="AI377" s="264">
        <f t="array" ref="AI377">MEDIAN(E377:J377)</f>
        <v>11</v>
      </c>
      <c r="AJ377" s="260">
        <f t="array" ref="AJ377">MEDIAN(L377:S377)</f>
        <v>11</v>
      </c>
      <c r="AK377" s="260">
        <f t="array" ref="AK377">MEDIAN(T377:U377,X377,AA377,AB377)</f>
        <v>9</v>
      </c>
      <c r="AL377" s="260">
        <f t="array" ref="AL377">MEDIAN(V377,Y377,Z377,AC377:AE377)</f>
        <v>11.5</v>
      </c>
      <c r="AM377" s="260" t="s">
        <v>567</v>
      </c>
      <c r="AN377" s="281" t="s">
        <v>567</v>
      </c>
      <c r="AU377" s="264">
        <v>184.09874969150741</v>
      </c>
      <c r="AV377" s="260">
        <v>82.540215586934067</v>
      </c>
      <c r="AW377" s="260">
        <v>21.844793143913979</v>
      </c>
      <c r="AX377" s="260">
        <v>2.0124823624471304</v>
      </c>
      <c r="AY377" s="260">
        <v>23.04328324253353</v>
      </c>
      <c r="AZ377" s="260">
        <v>84.937195784173156</v>
      </c>
      <c r="BA377" s="260">
        <v>187.69421998736601</v>
      </c>
      <c r="BB377" s="276">
        <v>4</v>
      </c>
      <c r="BC377" s="265">
        <v>29.596661899869009</v>
      </c>
      <c r="BD377" s="261">
        <v>35.75661039993156</v>
      </c>
      <c r="BE377" s="261">
        <v>12.916097514682283</v>
      </c>
      <c r="BF377" s="261">
        <v>0.32133887542213774</v>
      </c>
      <c r="BG377" s="261">
        <v>16.481727996229029</v>
      </c>
      <c r="BH377" s="261">
        <v>55.644317004056816</v>
      </c>
      <c r="BI377" s="261">
        <v>28.142720887595829</v>
      </c>
      <c r="BJ377" s="270">
        <v>4</v>
      </c>
      <c r="BK377" s="265">
        <v>29.343499680485877</v>
      </c>
      <c r="BL377" s="261">
        <v>47.544525495883576</v>
      </c>
      <c r="BM377" s="261">
        <v>14.485482525827404</v>
      </c>
      <c r="BN377" s="261">
        <v>1.0757188043750912</v>
      </c>
      <c r="BO377" s="261">
        <v>10.45667447387982</v>
      </c>
      <c r="BP377" s="261">
        <v>69.566846234138723</v>
      </c>
      <c r="BQ377" s="261">
        <v>33.609090242800157</v>
      </c>
      <c r="BR377" s="270">
        <v>4</v>
      </c>
      <c r="BS377" s="264">
        <v>26.643462779356788</v>
      </c>
      <c r="BT377" s="260">
        <v>46.627615901958379</v>
      </c>
      <c r="BU377" s="260">
        <v>16.961835893810761</v>
      </c>
      <c r="BV377" s="260">
        <v>0.42320331903109848</v>
      </c>
      <c r="BW377" s="260">
        <v>9.6064245658541125</v>
      </c>
      <c r="BX377" s="260">
        <v>72.007131518648947</v>
      </c>
      <c r="BY377" s="260">
        <v>33.671302829370283</v>
      </c>
      <c r="BZ377" s="276">
        <v>4</v>
      </c>
      <c r="DH377" s="228">
        <v>6.5944337270340742E-2</v>
      </c>
      <c r="DI377" s="228">
        <v>-0.28503850918635132</v>
      </c>
      <c r="EH377" s="153" t="str">
        <f t="shared" si="56"/>
        <v/>
      </c>
      <c r="EI377" s="153" t="str">
        <f t="shared" si="57"/>
        <v/>
      </c>
    </row>
    <row r="378" spans="1:139" ht="18" customHeight="1" thickTop="1" thickBot="1">
      <c r="A378" s="235" t="s">
        <v>536</v>
      </c>
      <c r="B378" s="236" t="s">
        <v>29</v>
      </c>
      <c r="C378" s="237">
        <v>46915</v>
      </c>
      <c r="D378" s="238">
        <v>19</v>
      </c>
      <c r="E378" s="253">
        <v>8</v>
      </c>
      <c r="F378" s="247">
        <v>10</v>
      </c>
      <c r="G378" s="247">
        <v>10</v>
      </c>
      <c r="H378" s="247">
        <v>10</v>
      </c>
      <c r="I378" s="247">
        <v>13</v>
      </c>
      <c r="J378" s="247">
        <v>10</v>
      </c>
      <c r="K378" s="247">
        <v>14</v>
      </c>
      <c r="L378" s="247">
        <v>7</v>
      </c>
      <c r="M378" s="247">
        <v>15</v>
      </c>
      <c r="N378" s="247">
        <v>10</v>
      </c>
      <c r="O378" s="247">
        <v>15</v>
      </c>
      <c r="P378" s="247">
        <v>7</v>
      </c>
      <c r="Q378" s="247">
        <v>13</v>
      </c>
      <c r="R378" s="247">
        <v>11</v>
      </c>
      <c r="S378" s="247">
        <v>12</v>
      </c>
      <c r="T378" s="247">
        <v>13</v>
      </c>
      <c r="U378" s="247">
        <v>9</v>
      </c>
      <c r="V378" s="247">
        <v>6</v>
      </c>
      <c r="W378" s="247">
        <v>4</v>
      </c>
      <c r="X378" s="247">
        <v>9</v>
      </c>
      <c r="Y378" s="247">
        <v>6</v>
      </c>
      <c r="Z378" s="247">
        <v>8</v>
      </c>
      <c r="AA378" s="247">
        <v>7</v>
      </c>
      <c r="AB378" s="247">
        <v>8</v>
      </c>
      <c r="AC378" s="247">
        <v>8</v>
      </c>
      <c r="AD378" s="247">
        <v>7</v>
      </c>
      <c r="AE378" s="276">
        <v>9</v>
      </c>
      <c r="AG378" s="247">
        <f>RANKS_CSV!A375</f>
        <v>2</v>
      </c>
      <c r="AI378" s="264">
        <f t="array" ref="AI378">MEDIAN(E378:J378)</f>
        <v>10</v>
      </c>
      <c r="AJ378" s="260">
        <f t="array" ref="AJ378">MEDIAN(L378:S378)</f>
        <v>11.5</v>
      </c>
      <c r="AK378" s="260">
        <f t="array" ref="AK378">MEDIAN(T378:U378,X378,AA378,AB378)</f>
        <v>9</v>
      </c>
      <c r="AL378" s="260">
        <f t="array" ref="AL378">MEDIAN(V378,Y378,Z378,AC378:AE378)</f>
        <v>7.5</v>
      </c>
      <c r="AM378" s="260" t="s">
        <v>567</v>
      </c>
      <c r="AN378" s="281" t="s">
        <v>567</v>
      </c>
      <c r="AU378" s="264">
        <v>101.85805191216981</v>
      </c>
      <c r="AV378" s="260">
        <v>31.569598893750623</v>
      </c>
      <c r="AW378" s="260">
        <v>2.1442575368846759</v>
      </c>
      <c r="AX378" s="260">
        <v>13.582027841571971</v>
      </c>
      <c r="AY378" s="260">
        <v>65.88290980781251</v>
      </c>
      <c r="AZ378" s="260">
        <v>159.04690343560634</v>
      </c>
      <c r="BA378" s="260">
        <v>293.07400872495333</v>
      </c>
      <c r="BB378" s="276">
        <v>3</v>
      </c>
      <c r="BC378" s="265">
        <v>12.072482432286785</v>
      </c>
      <c r="BD378" s="261">
        <v>8.5200195484625834</v>
      </c>
      <c r="BE378" s="261">
        <v>8.9036652617324671E-2</v>
      </c>
      <c r="BF378" s="261">
        <v>12.437495523010066</v>
      </c>
      <c r="BG378" s="261">
        <v>53.861793669188735</v>
      </c>
      <c r="BH378" s="261">
        <v>114.44155450251858</v>
      </c>
      <c r="BI378" s="261">
        <v>72.233993930254783</v>
      </c>
      <c r="BJ378" s="270">
        <v>3</v>
      </c>
      <c r="BK378" s="265">
        <v>24.880672748662668</v>
      </c>
      <c r="BL378" s="261">
        <v>13.58931015600065</v>
      </c>
      <c r="BM378" s="261">
        <v>1.5950229765445993</v>
      </c>
      <c r="BN378" s="261">
        <v>13.319803349973959</v>
      </c>
      <c r="BO378" s="261">
        <v>43.689528509534881</v>
      </c>
      <c r="BP378" s="261">
        <v>130.09760401350579</v>
      </c>
      <c r="BQ378" s="261">
        <v>73.15310155236206</v>
      </c>
      <c r="BR378" s="270">
        <v>3</v>
      </c>
      <c r="BS378" s="264">
        <v>24.662771733863988</v>
      </c>
      <c r="BT378" s="260">
        <v>13.967036714959573</v>
      </c>
      <c r="BU378" s="260">
        <v>5.1465561964755651</v>
      </c>
      <c r="BV378" s="260">
        <v>12.892208466163515</v>
      </c>
      <c r="BW378" s="260">
        <v>42.992453262249342</v>
      </c>
      <c r="BX378" s="260">
        <v>134.15422510610941</v>
      </c>
      <c r="BY378" s="260">
        <v>67.362115666615225</v>
      </c>
      <c r="BZ378" s="276">
        <v>3</v>
      </c>
      <c r="DH378" s="228">
        <v>-2.5451702217847769</v>
      </c>
      <c r="DI378" s="228">
        <v>-2.579381799212598</v>
      </c>
      <c r="EH378" s="153" t="str">
        <f t="shared" si="56"/>
        <v/>
      </c>
      <c r="EI378" s="153" t="str">
        <f t="shared" si="57"/>
        <v/>
      </c>
    </row>
    <row r="379" spans="1:139" ht="18" customHeight="1" thickTop="1" thickBot="1">
      <c r="A379" s="235" t="s">
        <v>537</v>
      </c>
      <c r="B379" s="236" t="s">
        <v>35</v>
      </c>
      <c r="C379" s="237">
        <v>46881</v>
      </c>
      <c r="D379" s="238">
        <v>19</v>
      </c>
      <c r="E379" s="253">
        <v>8</v>
      </c>
      <c r="F379" s="247">
        <v>10</v>
      </c>
      <c r="G379" s="247">
        <v>8</v>
      </c>
      <c r="H379" s="247">
        <v>14</v>
      </c>
      <c r="I379" s="247">
        <v>10</v>
      </c>
      <c r="J379" s="247">
        <v>5</v>
      </c>
      <c r="K379" s="247">
        <v>5</v>
      </c>
      <c r="L379" s="247">
        <v>13</v>
      </c>
      <c r="M379" s="247">
        <v>10</v>
      </c>
      <c r="N379" s="247">
        <v>12</v>
      </c>
      <c r="O379" s="247">
        <v>12</v>
      </c>
      <c r="P379" s="247">
        <v>19</v>
      </c>
      <c r="Q379" s="247">
        <v>12</v>
      </c>
      <c r="R379" s="247">
        <v>12</v>
      </c>
      <c r="S379" s="247">
        <v>8</v>
      </c>
      <c r="T379" s="247">
        <v>7</v>
      </c>
      <c r="U379" s="247">
        <v>6</v>
      </c>
      <c r="V379" s="247">
        <v>11</v>
      </c>
      <c r="W379" s="247">
        <v>8</v>
      </c>
      <c r="X379" s="247">
        <v>2</v>
      </c>
      <c r="Y379" s="247">
        <v>7</v>
      </c>
      <c r="Z379" s="247">
        <v>6</v>
      </c>
      <c r="AA379" s="247">
        <v>6</v>
      </c>
      <c r="AB379" s="247">
        <v>4</v>
      </c>
      <c r="AC379" s="247">
        <v>10</v>
      </c>
      <c r="AD379" s="247">
        <v>7</v>
      </c>
      <c r="AE379" s="276">
        <v>11</v>
      </c>
      <c r="AG379" s="247">
        <f>RANKS_CSV!A376</f>
        <v>1</v>
      </c>
      <c r="AI379" s="264">
        <f t="array" ref="AI379">MEDIAN(E379:J379)</f>
        <v>9</v>
      </c>
      <c r="AJ379" s="260">
        <f t="array" ref="AJ379">MEDIAN(L379:S379)</f>
        <v>12</v>
      </c>
      <c r="AK379" s="260">
        <f t="array" ref="AK379">MEDIAN(T379:U379,X379,AA379,AB379)</f>
        <v>6</v>
      </c>
      <c r="AL379" s="260">
        <f t="array" ref="AL379">MEDIAN(V379,Y379,Z379,AC379:AE379)</f>
        <v>8.5</v>
      </c>
      <c r="AM379" s="260" t="s">
        <v>567</v>
      </c>
      <c r="AN379" s="281" t="s">
        <v>567</v>
      </c>
      <c r="AU379" s="264">
        <v>213.87212966165302</v>
      </c>
      <c r="AV379" s="260">
        <v>112.97947887936274</v>
      </c>
      <c r="AW379" s="260">
        <v>52.949939758625717</v>
      </c>
      <c r="AX379" s="260">
        <v>33.783512299441931</v>
      </c>
      <c r="AY379" s="260">
        <v>55.480196501811378</v>
      </c>
      <c r="AZ379" s="260">
        <v>118.03999236573408</v>
      </c>
      <c r="BA379" s="260">
        <v>221.46289989121004</v>
      </c>
      <c r="BB379" s="276">
        <v>4</v>
      </c>
      <c r="BC379" s="265">
        <v>22.319424284116831</v>
      </c>
      <c r="BD379" s="261">
        <v>42.133764380038222</v>
      </c>
      <c r="BE379" s="261">
        <v>32.365995717946141</v>
      </c>
      <c r="BF379" s="261">
        <v>24.591434639817038</v>
      </c>
      <c r="BG379" s="261">
        <v>48.936058296776558</v>
      </c>
      <c r="BH379" s="261">
        <v>98.484225506889189</v>
      </c>
      <c r="BI379" s="261">
        <v>67.21638449764346</v>
      </c>
      <c r="BJ379" s="270">
        <v>1</v>
      </c>
      <c r="BK379" s="265">
        <v>7.7427448691400169</v>
      </c>
      <c r="BL379" s="261">
        <v>54.794907047437171</v>
      </c>
      <c r="BM379" s="261">
        <v>47.394270524864147</v>
      </c>
      <c r="BN379" s="261">
        <v>29.450177126912696</v>
      </c>
      <c r="BO379" s="261">
        <v>37.170938813910432</v>
      </c>
      <c r="BP379" s="261">
        <v>123.9972282953636</v>
      </c>
      <c r="BQ379" s="261">
        <v>87.241307470680667</v>
      </c>
      <c r="BR379" s="270">
        <v>1</v>
      </c>
      <c r="BS379" s="264">
        <v>5.8134109283932718</v>
      </c>
      <c r="BT379" s="260">
        <v>50.586126607708124</v>
      </c>
      <c r="BU379" s="260">
        <v>58.612233137098514</v>
      </c>
      <c r="BV379" s="260">
        <v>25.369047065116256</v>
      </c>
      <c r="BW379" s="260">
        <v>30.771602717583026</v>
      </c>
      <c r="BX379" s="260">
        <v>125.4449954449576</v>
      </c>
      <c r="BY379" s="260">
        <v>93.662524527649708</v>
      </c>
      <c r="BZ379" s="276">
        <v>1</v>
      </c>
      <c r="DH379" s="228">
        <v>-2.5545818398950133</v>
      </c>
      <c r="DI379" s="228">
        <v>3.242319120734908</v>
      </c>
      <c r="EH379" s="153" t="str">
        <f t="shared" si="56"/>
        <v/>
      </c>
      <c r="EI379" s="153" t="str">
        <f t="shared" si="57"/>
        <v/>
      </c>
    </row>
    <row r="380" spans="1:139" ht="18" customHeight="1" thickTop="1" thickBot="1">
      <c r="A380" s="235" t="s">
        <v>538</v>
      </c>
      <c r="B380" s="236" t="s">
        <v>33</v>
      </c>
      <c r="C380" s="237">
        <v>46799</v>
      </c>
      <c r="D380" s="238">
        <v>19</v>
      </c>
      <c r="E380" s="253">
        <v>11</v>
      </c>
      <c r="F380" s="247">
        <v>10</v>
      </c>
      <c r="G380" s="247">
        <v>8</v>
      </c>
      <c r="H380" s="247">
        <v>13</v>
      </c>
      <c r="I380" s="247">
        <v>13</v>
      </c>
      <c r="J380" s="247">
        <v>7</v>
      </c>
      <c r="K380" s="247">
        <v>1</v>
      </c>
      <c r="L380" s="247">
        <v>8</v>
      </c>
      <c r="M380" s="247">
        <v>11</v>
      </c>
      <c r="N380" s="247">
        <v>12</v>
      </c>
      <c r="O380" s="247">
        <v>7</v>
      </c>
      <c r="P380" s="247">
        <v>11</v>
      </c>
      <c r="Q380" s="247">
        <v>11</v>
      </c>
      <c r="R380" s="247">
        <v>13</v>
      </c>
      <c r="S380" s="247">
        <v>14</v>
      </c>
      <c r="T380" s="247">
        <v>11</v>
      </c>
      <c r="U380" s="247">
        <v>10</v>
      </c>
      <c r="V380" s="247">
        <v>11</v>
      </c>
      <c r="W380" s="247">
        <v>5</v>
      </c>
      <c r="X380" s="247">
        <v>7</v>
      </c>
      <c r="Y380" s="247">
        <v>16</v>
      </c>
      <c r="Z380" s="247">
        <v>11</v>
      </c>
      <c r="AA380" s="247">
        <v>6</v>
      </c>
      <c r="AB380" s="247">
        <v>10</v>
      </c>
      <c r="AC380" s="247">
        <v>10</v>
      </c>
      <c r="AD380" s="247">
        <v>10</v>
      </c>
      <c r="AE380" s="276">
        <v>14</v>
      </c>
      <c r="AG380" s="247">
        <f>RANKS_CSV!A377</f>
        <v>3</v>
      </c>
      <c r="AI380" s="264">
        <f t="array" ref="AI380">MEDIAN(E380:J380)</f>
        <v>10.5</v>
      </c>
      <c r="AJ380" s="260">
        <f t="array" ref="AJ380">MEDIAN(L380:S380)</f>
        <v>11</v>
      </c>
      <c r="AK380" s="260">
        <f t="array" ref="AK380">MEDIAN(T380:U380,X380,AA380,AB380)</f>
        <v>10</v>
      </c>
      <c r="AL380" s="260">
        <f t="array" ref="AL380">MEDIAN(V380,Y380,Z380,AC380:AE380)</f>
        <v>11</v>
      </c>
      <c r="AM380" s="260" t="s">
        <v>567</v>
      </c>
      <c r="AN380" s="281" t="s">
        <v>567</v>
      </c>
      <c r="AU380" s="264">
        <v>205.69685463113478</v>
      </c>
      <c r="AV380" s="260">
        <v>97.968217507779002</v>
      </c>
      <c r="AW380" s="260">
        <v>31.102692045976461</v>
      </c>
      <c r="AX380" s="260">
        <v>5.1002782457271545</v>
      </c>
      <c r="AY380" s="260">
        <v>19.96097610703109</v>
      </c>
      <c r="AZ380" s="260">
        <v>75.684785629888268</v>
      </c>
      <c r="BA380" s="260">
        <v>172.27170681429868</v>
      </c>
      <c r="BB380" s="276">
        <v>4</v>
      </c>
      <c r="BC380" s="265">
        <v>32.417345161406331</v>
      </c>
      <c r="BD380" s="261">
        <v>42.660716072490978</v>
      </c>
      <c r="BE380" s="261">
        <v>18.972731746504444</v>
      </c>
      <c r="BF380" s="261">
        <v>2.1267953585327435</v>
      </c>
      <c r="BG380" s="261">
        <v>14.497580675643864</v>
      </c>
      <c r="BH380" s="261">
        <v>50.986545542393287</v>
      </c>
      <c r="BI380" s="261">
        <v>25.846837818049909</v>
      </c>
      <c r="BJ380" s="270">
        <v>4</v>
      </c>
      <c r="BK380" s="265">
        <v>27.304201939731346</v>
      </c>
      <c r="BL380" s="261">
        <v>55.933210355298456</v>
      </c>
      <c r="BM380" s="261">
        <v>22.658943237295208</v>
      </c>
      <c r="BN380" s="261">
        <v>3.4971657708063453</v>
      </c>
      <c r="BO380" s="261">
        <v>8.4072693548122572</v>
      </c>
      <c r="BP380" s="261">
        <v>66.373257076333033</v>
      </c>
      <c r="BQ380" s="261">
        <v>34.501617858027451</v>
      </c>
      <c r="BR380" s="270">
        <v>4</v>
      </c>
      <c r="BS380" s="264">
        <v>24.226623813074088</v>
      </c>
      <c r="BT380" s="260">
        <v>54.241900562907034</v>
      </c>
      <c r="BU380" s="260">
        <v>26.286192646479286</v>
      </c>
      <c r="BV380" s="260">
        <v>2.2635058774435848</v>
      </c>
      <c r="BW380" s="260">
        <v>6.6587649982604749</v>
      </c>
      <c r="BX380" s="260">
        <v>68.334065601353529</v>
      </c>
      <c r="BY380" s="260">
        <v>36.732388822934062</v>
      </c>
      <c r="BZ380" s="276">
        <v>4</v>
      </c>
      <c r="DH380" s="228">
        <v>0.18017104199475015</v>
      </c>
      <c r="DI380" s="228">
        <v>0.72676354068241533</v>
      </c>
      <c r="EH380" s="153" t="str">
        <f t="shared" si="56"/>
        <v/>
      </c>
      <c r="EI380" s="153" t="str">
        <f t="shared" si="57"/>
        <v/>
      </c>
    </row>
    <row r="381" spans="1:139" ht="18" customHeight="1" thickTop="1" thickBot="1">
      <c r="A381" s="235" t="s">
        <v>539</v>
      </c>
      <c r="B381" s="236" t="s">
        <v>33</v>
      </c>
      <c r="C381" s="237">
        <v>46308</v>
      </c>
      <c r="D381" s="238">
        <v>20</v>
      </c>
      <c r="E381" s="253">
        <v>15</v>
      </c>
      <c r="F381" s="247">
        <v>9</v>
      </c>
      <c r="G381" s="247">
        <v>7</v>
      </c>
      <c r="H381" s="247">
        <v>18</v>
      </c>
      <c r="I381" s="247">
        <v>15</v>
      </c>
      <c r="J381" s="247">
        <v>4</v>
      </c>
      <c r="K381" s="247">
        <v>4</v>
      </c>
      <c r="L381" s="247">
        <v>11</v>
      </c>
      <c r="M381" s="247">
        <v>11</v>
      </c>
      <c r="N381" s="247">
        <v>13</v>
      </c>
      <c r="O381" s="247">
        <v>18</v>
      </c>
      <c r="P381" s="247">
        <v>13</v>
      </c>
      <c r="Q381" s="247">
        <v>13</v>
      </c>
      <c r="R381" s="247">
        <v>15</v>
      </c>
      <c r="S381" s="247">
        <v>12</v>
      </c>
      <c r="T381" s="247">
        <v>4</v>
      </c>
      <c r="U381" s="247">
        <v>4</v>
      </c>
      <c r="V381" s="247">
        <v>8</v>
      </c>
      <c r="W381" s="247">
        <v>3</v>
      </c>
      <c r="X381" s="247">
        <v>2</v>
      </c>
      <c r="Y381" s="247">
        <v>9</v>
      </c>
      <c r="Z381" s="247">
        <v>9</v>
      </c>
      <c r="AA381" s="247">
        <v>7</v>
      </c>
      <c r="AB381" s="247">
        <v>7</v>
      </c>
      <c r="AC381" s="247">
        <v>4</v>
      </c>
      <c r="AD381" s="247">
        <v>7</v>
      </c>
      <c r="AE381" s="276">
        <v>10</v>
      </c>
      <c r="AG381" s="247">
        <f>RANKS_CSV!A378</f>
        <v>1</v>
      </c>
      <c r="AI381" s="264">
        <f t="array" ref="AI381">MEDIAN(E381:J381)</f>
        <v>12</v>
      </c>
      <c r="AJ381" s="260">
        <f t="array" ref="AJ381">MEDIAN(L381:S381)</f>
        <v>13</v>
      </c>
      <c r="AK381" s="260">
        <f t="array" ref="AK381">MEDIAN(T381:U381,X381,AA381,AB381)</f>
        <v>4</v>
      </c>
      <c r="AL381" s="260">
        <f t="array" ref="AL381">MEDIAN(V381,Y381,Z381,AC381:AE381)</f>
        <v>8.5</v>
      </c>
      <c r="AM381" s="260" t="s">
        <v>567</v>
      </c>
      <c r="AN381" s="281" t="s">
        <v>567</v>
      </c>
      <c r="AU381" s="264">
        <v>188.42295797566811</v>
      </c>
      <c r="AV381" s="260">
        <v>87.149352098043579</v>
      </c>
      <c r="AW381" s="260">
        <v>26.738857881972304</v>
      </c>
      <c r="AX381" s="260">
        <v>7.1914753274542651</v>
      </c>
      <c r="AY381" s="260">
        <v>28.507204434489473</v>
      </c>
      <c r="AZ381" s="260">
        <v>90.686045203077924</v>
      </c>
      <c r="BA381" s="260">
        <v>193.72799763321962</v>
      </c>
      <c r="BB381" s="276">
        <v>4</v>
      </c>
      <c r="BC381" s="265">
        <v>23.456094403486585</v>
      </c>
      <c r="BD381" s="261">
        <v>33.514881256711433</v>
      </c>
      <c r="BE381" s="261">
        <v>14.477922591029659</v>
      </c>
      <c r="BF381" s="261">
        <v>3.3442347343364087</v>
      </c>
      <c r="BG381" s="261">
        <v>21.93435595951863</v>
      </c>
      <c r="BH381" s="261">
        <v>64.14843152942349</v>
      </c>
      <c r="BI381" s="261">
        <v>35.519516826295472</v>
      </c>
      <c r="BJ381" s="270">
        <v>4</v>
      </c>
      <c r="BK381" s="265">
        <v>19.121612876699739</v>
      </c>
      <c r="BL381" s="261">
        <v>45.533926961376373</v>
      </c>
      <c r="BM381" s="261">
        <v>19.918721685482403</v>
      </c>
      <c r="BN381" s="261">
        <v>5.2796634624402978</v>
      </c>
      <c r="BO381" s="261">
        <v>14.245722410010559</v>
      </c>
      <c r="BP381" s="261">
        <v>81.410269559083872</v>
      </c>
      <c r="BQ381" s="261">
        <v>45.160241332914019</v>
      </c>
      <c r="BR381" s="270">
        <v>4</v>
      </c>
      <c r="BS381" s="264">
        <v>16.650689685835022</v>
      </c>
      <c r="BT381" s="260">
        <v>43.673939177869649</v>
      </c>
      <c r="BU381" s="260">
        <v>24.912909539231396</v>
      </c>
      <c r="BV381" s="260">
        <v>3.6415394872753795</v>
      </c>
      <c r="BW381" s="260">
        <v>11.799671879483761</v>
      </c>
      <c r="BX381" s="260">
        <v>83.569872394695281</v>
      </c>
      <c r="BY381" s="260">
        <v>47.03421527414347</v>
      </c>
      <c r="BZ381" s="276">
        <v>4</v>
      </c>
      <c r="DH381" s="228">
        <v>-0.69567731233595831</v>
      </c>
      <c r="DI381" s="228">
        <v>0.72279480052493517</v>
      </c>
    </row>
    <row r="382" spans="1:139" ht="18" customHeight="1" thickTop="1" thickBot="1">
      <c r="A382" s="235" t="s">
        <v>543</v>
      </c>
      <c r="B382" s="236" t="s">
        <v>29</v>
      </c>
      <c r="C382" s="237">
        <v>47107</v>
      </c>
      <c r="D382" s="238">
        <v>18</v>
      </c>
      <c r="E382" s="253">
        <v>17</v>
      </c>
      <c r="F382" s="247">
        <v>5</v>
      </c>
      <c r="G382" s="247">
        <v>8</v>
      </c>
      <c r="H382" s="247">
        <v>14</v>
      </c>
      <c r="I382" s="247">
        <v>16</v>
      </c>
      <c r="J382" s="247">
        <v>4</v>
      </c>
      <c r="K382" s="247">
        <v>1</v>
      </c>
      <c r="L382" s="247">
        <v>13</v>
      </c>
      <c r="M382" s="247">
        <v>9</v>
      </c>
      <c r="N382" s="247">
        <v>13</v>
      </c>
      <c r="O382" s="247">
        <v>7</v>
      </c>
      <c r="P382" s="247">
        <v>4</v>
      </c>
      <c r="Q382" s="247">
        <v>10</v>
      </c>
      <c r="R382" s="247">
        <v>10</v>
      </c>
      <c r="S382" s="247">
        <v>11</v>
      </c>
      <c r="T382" s="247">
        <v>6</v>
      </c>
      <c r="U382" s="247">
        <v>8</v>
      </c>
      <c r="V382" s="247">
        <v>12</v>
      </c>
      <c r="W382" s="247">
        <v>1</v>
      </c>
      <c r="X382" s="247">
        <v>3</v>
      </c>
      <c r="Y382" s="247">
        <v>9</v>
      </c>
      <c r="Z382" s="247">
        <v>11</v>
      </c>
      <c r="AA382" s="247">
        <v>6</v>
      </c>
      <c r="AB382" s="247">
        <v>5</v>
      </c>
      <c r="AC382" s="247">
        <v>6</v>
      </c>
      <c r="AD382" s="247">
        <v>12</v>
      </c>
      <c r="AE382" s="276">
        <v>9</v>
      </c>
      <c r="AG382" s="247">
        <f>RANKS_CSV!A379</f>
        <v>3</v>
      </c>
      <c r="AI382" s="264">
        <f t="array" ref="AI382">MEDIAN(E382:J382)</f>
        <v>11</v>
      </c>
      <c r="AJ382" s="260">
        <f t="array" ref="AJ382">MEDIAN(L382:S382)</f>
        <v>10</v>
      </c>
      <c r="AK382" s="260">
        <f t="array" ref="AK382">MEDIAN(T382:U382,X382,AA382,AB382)</f>
        <v>6</v>
      </c>
      <c r="AL382" s="260">
        <f t="array" ref="AL382">MEDIAN(V382,Y382,Z382,AC382:AE382)</f>
        <v>10</v>
      </c>
      <c r="AM382" s="260" t="s">
        <v>567</v>
      </c>
      <c r="AN382" s="281" t="s">
        <v>567</v>
      </c>
      <c r="AU382" s="264">
        <v>201.24529734675988</v>
      </c>
      <c r="AV382" s="260">
        <v>100.1579245919125</v>
      </c>
      <c r="AW382" s="260">
        <v>39.933663498618351</v>
      </c>
      <c r="AX382" s="260">
        <v>20.572514066877449</v>
      </c>
      <c r="AY382" s="260">
        <v>42.074476296689788</v>
      </c>
      <c r="AZ382" s="260">
        <v>104.43955018805536</v>
      </c>
      <c r="BA382" s="260">
        <v>207.66773574097419</v>
      </c>
      <c r="BB382" s="276">
        <v>4</v>
      </c>
      <c r="BC382" s="265">
        <v>20.454826758568196</v>
      </c>
      <c r="BD382" s="261">
        <v>36.302356628408418</v>
      </c>
      <c r="BE382" s="261">
        <v>22.735804727945393</v>
      </c>
      <c r="BF382" s="261">
        <v>13.559764844789742</v>
      </c>
      <c r="BG382" s="261">
        <v>35.52549655906256</v>
      </c>
      <c r="BH382" s="261">
        <v>82.055339166592233</v>
      </c>
      <c r="BI382" s="261">
        <v>51.882347061694205</v>
      </c>
      <c r="BJ382" s="270">
        <v>4</v>
      </c>
      <c r="BK382" s="265">
        <v>10.039233638862681</v>
      </c>
      <c r="BL382" s="261">
        <v>48.710057747888172</v>
      </c>
      <c r="BM382" s="261">
        <v>33.853684312983241</v>
      </c>
      <c r="BN382" s="261">
        <v>17.226004871416038</v>
      </c>
      <c r="BO382" s="261">
        <v>25.428284252443742</v>
      </c>
      <c r="BP382" s="261">
        <v>104.20073155375637</v>
      </c>
      <c r="BQ382" s="261">
        <v>67.677554008271784</v>
      </c>
      <c r="BR382" s="270">
        <v>1</v>
      </c>
      <c r="BS382" s="264">
        <v>7.8858771742978471</v>
      </c>
      <c r="BT382" s="260">
        <v>45.45765825938475</v>
      </c>
      <c r="BU382" s="260">
        <v>42.531782946055259</v>
      </c>
      <c r="BV382" s="260">
        <v>14.141028698343398</v>
      </c>
      <c r="BW382" s="260">
        <v>20.641194923805298</v>
      </c>
      <c r="BX382" s="260">
        <v>105.93680394999049</v>
      </c>
      <c r="BY382" s="260">
        <v>72.251436037609096</v>
      </c>
      <c r="BZ382" s="276">
        <v>1</v>
      </c>
      <c r="DH382" s="228">
        <v>-1.7930993713910766</v>
      </c>
      <c r="DI382" s="228">
        <v>2.2175590104986882</v>
      </c>
    </row>
    <row r="383" spans="1:139" ht="18" customHeight="1" thickTop="1" thickBot="1">
      <c r="A383" s="235" t="s">
        <v>544</v>
      </c>
      <c r="B383" s="236" t="s">
        <v>33</v>
      </c>
      <c r="C383" s="237">
        <v>47308</v>
      </c>
      <c r="D383" s="238">
        <v>18</v>
      </c>
      <c r="E383" s="253">
        <v>14</v>
      </c>
      <c r="F383" s="247">
        <v>12</v>
      </c>
      <c r="G383" s="247">
        <v>9</v>
      </c>
      <c r="H383" s="247">
        <v>10</v>
      </c>
      <c r="I383" s="247">
        <v>10</v>
      </c>
      <c r="J383" s="247">
        <v>5</v>
      </c>
      <c r="K383" s="247">
        <v>3</v>
      </c>
      <c r="L383" s="247">
        <v>9</v>
      </c>
      <c r="M383" s="247">
        <v>12</v>
      </c>
      <c r="N383" s="247">
        <v>13</v>
      </c>
      <c r="O383" s="247">
        <v>12</v>
      </c>
      <c r="P383" s="247">
        <v>5</v>
      </c>
      <c r="Q383" s="247">
        <v>11</v>
      </c>
      <c r="R383" s="247">
        <v>10</v>
      </c>
      <c r="S383" s="247">
        <v>12</v>
      </c>
      <c r="T383" s="247">
        <v>8</v>
      </c>
      <c r="U383" s="247">
        <v>8</v>
      </c>
      <c r="V383" s="247">
        <v>9</v>
      </c>
      <c r="W383" s="247">
        <v>4</v>
      </c>
      <c r="X383" s="247">
        <v>2</v>
      </c>
      <c r="Y383" s="247">
        <v>9</v>
      </c>
      <c r="Z383" s="247">
        <v>9</v>
      </c>
      <c r="AA383" s="247">
        <v>9</v>
      </c>
      <c r="AB383" s="247">
        <v>8</v>
      </c>
      <c r="AC383" s="247">
        <v>9</v>
      </c>
      <c r="AD383" s="247">
        <v>8</v>
      </c>
      <c r="AE383" s="276">
        <v>10</v>
      </c>
      <c r="AG383" s="247">
        <f>RANKS_CSV!A380</f>
        <v>3</v>
      </c>
      <c r="AI383" s="264">
        <f t="array" ref="AI383">MEDIAN(E383:J383)</f>
        <v>10</v>
      </c>
      <c r="AJ383" s="260">
        <f t="array" ref="AJ383">MEDIAN(L383:S383)</f>
        <v>11.5</v>
      </c>
      <c r="AK383" s="260">
        <f t="array" ref="AK383">MEDIAN(T383:U383,X383,AA383,AB383)</f>
        <v>8</v>
      </c>
      <c r="AL383" s="260">
        <f t="array" ref="AL383">MEDIAN(V383,Y383,Z383,AC383:AE383)</f>
        <v>9</v>
      </c>
      <c r="AM383" s="260" t="s">
        <v>567</v>
      </c>
      <c r="AN383" s="281" t="s">
        <v>567</v>
      </c>
      <c r="AU383" s="264">
        <v>144.70905261811055</v>
      </c>
      <c r="AV383" s="260">
        <v>60.834293381092287</v>
      </c>
      <c r="AW383" s="260">
        <v>17.822645805627236</v>
      </c>
      <c r="AX383" s="260">
        <v>15.674109891715421</v>
      </c>
      <c r="AY383" s="260">
        <v>54.388685639356858</v>
      </c>
      <c r="AZ383" s="260">
        <v>133.96637304855153</v>
      </c>
      <c r="BA383" s="260">
        <v>254.40717211929947</v>
      </c>
      <c r="BB383" s="276">
        <v>4</v>
      </c>
      <c r="BC383" s="265">
        <v>7.7676366188059491</v>
      </c>
      <c r="BD383" s="261">
        <v>15.301911697588221</v>
      </c>
      <c r="BE383" s="261">
        <v>6.9344828066807995</v>
      </c>
      <c r="BF383" s="261">
        <v>10.570345006095256</v>
      </c>
      <c r="BG383" s="261">
        <v>44.805877056787104</v>
      </c>
      <c r="BH383" s="261">
        <v>100.99934150703155</v>
      </c>
      <c r="BI383" s="261">
        <v>63.470602333376135</v>
      </c>
      <c r="BJ383" s="270">
        <v>3</v>
      </c>
      <c r="BK383" s="265">
        <v>7.6672173561885124</v>
      </c>
      <c r="BL383" s="261">
        <v>23.79380312720064</v>
      </c>
      <c r="BM383" s="261">
        <v>15.136236119828029</v>
      </c>
      <c r="BN383" s="261">
        <v>13.429027694549101</v>
      </c>
      <c r="BO383" s="261">
        <v>33.635617070201327</v>
      </c>
      <c r="BP383" s="261">
        <v>121.62585564397899</v>
      </c>
      <c r="BQ383" s="261">
        <v>73.62571431389317</v>
      </c>
      <c r="BR383" s="270">
        <v>1</v>
      </c>
      <c r="BS383" s="264">
        <v>6.7264938307191731</v>
      </c>
      <c r="BT383" s="260">
        <v>21.964577858739336</v>
      </c>
      <c r="BU383" s="260">
        <v>22.53988519660675</v>
      </c>
      <c r="BV383" s="260">
        <v>11.202795568077713</v>
      </c>
      <c r="BW383" s="260">
        <v>30.121349259692977</v>
      </c>
      <c r="BX383" s="260">
        <v>124.47146077912241</v>
      </c>
      <c r="BY383" s="260">
        <v>73.5898484401838</v>
      </c>
      <c r="BZ383" s="276">
        <v>1</v>
      </c>
      <c r="DH383" s="228">
        <v>-2.6813530485564305</v>
      </c>
      <c r="DI383" s="228">
        <v>0.18913214041994716</v>
      </c>
    </row>
    <row r="384" spans="1:139" ht="18" customHeight="1" thickTop="1" thickBot="1">
      <c r="A384" s="243" t="s">
        <v>568</v>
      </c>
      <c r="B384" s="244" t="s">
        <v>29</v>
      </c>
      <c r="C384" s="245">
        <v>46154</v>
      </c>
      <c r="D384" s="246">
        <v>21</v>
      </c>
      <c r="E384" s="256">
        <v>9</v>
      </c>
      <c r="F384" s="257">
        <v>11</v>
      </c>
      <c r="G384" s="257">
        <v>12</v>
      </c>
      <c r="H384" s="257">
        <v>9</v>
      </c>
      <c r="I384" s="257">
        <v>13</v>
      </c>
      <c r="J384" s="257">
        <v>12</v>
      </c>
      <c r="K384" s="257">
        <v>13</v>
      </c>
      <c r="L384" s="257">
        <v>12</v>
      </c>
      <c r="M384" s="257">
        <v>11</v>
      </c>
      <c r="N384" s="257">
        <v>7</v>
      </c>
      <c r="O384" s="257">
        <v>7</v>
      </c>
      <c r="P384" s="257">
        <v>7</v>
      </c>
      <c r="Q384" s="257">
        <v>11</v>
      </c>
      <c r="R384" s="257">
        <v>13</v>
      </c>
      <c r="S384" s="257">
        <v>12</v>
      </c>
      <c r="T384" s="257">
        <v>6</v>
      </c>
      <c r="U384" s="257">
        <v>15</v>
      </c>
      <c r="V384" s="257">
        <v>7</v>
      </c>
      <c r="W384" s="257">
        <v>5</v>
      </c>
      <c r="X384" s="257">
        <v>9</v>
      </c>
      <c r="Y384" s="257">
        <v>9</v>
      </c>
      <c r="Z384" s="257">
        <v>6</v>
      </c>
      <c r="AA384" s="257">
        <v>5</v>
      </c>
      <c r="AB384" s="257">
        <v>7</v>
      </c>
      <c r="AC384" s="257">
        <v>10</v>
      </c>
      <c r="AD384" s="257">
        <v>6</v>
      </c>
      <c r="AE384" s="278">
        <v>12</v>
      </c>
      <c r="AG384" s="247">
        <f>RANKS_CSV!A381</f>
        <v>3</v>
      </c>
      <c r="AI384" s="272">
        <f t="array" ref="AI384">MEDIAN(E384:J384)</f>
        <v>11.5</v>
      </c>
      <c r="AJ384" s="273">
        <f t="array" ref="AJ384">MEDIAN(L384:S384)</f>
        <v>11</v>
      </c>
      <c r="AK384" s="273">
        <f t="array" ref="AK384">MEDIAN(T384:U384,X384,AA384,AB384)</f>
        <v>7</v>
      </c>
      <c r="AL384" s="273">
        <f t="array" ref="AL384">MEDIAN(V384,Y384,Z384,AC384:AE384)</f>
        <v>8</v>
      </c>
      <c r="AM384" s="273" t="s">
        <v>567</v>
      </c>
      <c r="AN384" s="282" t="s">
        <v>567</v>
      </c>
      <c r="AU384" s="272">
        <v>136.66971956219675</v>
      </c>
      <c r="AV384" s="273">
        <v>53.912407764879966</v>
      </c>
      <c r="AW384" s="273">
        <v>12.018207629116443</v>
      </c>
      <c r="AX384" s="273">
        <v>10.987119154906154</v>
      </c>
      <c r="AY384" s="273">
        <v>50.819142342249108</v>
      </c>
      <c r="AZ384" s="273">
        <v>131.51427719114534</v>
      </c>
      <c r="BA384" s="273">
        <v>253.07252370159475</v>
      </c>
      <c r="BB384" s="278">
        <v>4</v>
      </c>
      <c r="BC384" s="266">
        <v>9.5947745977202104</v>
      </c>
      <c r="BD384" s="267">
        <v>14.057322090481263</v>
      </c>
      <c r="BE384" s="267">
        <v>3.6954738663667457</v>
      </c>
      <c r="BF384" s="267">
        <v>7.3796084990187616</v>
      </c>
      <c r="BG384" s="267">
        <v>41.014958160314734</v>
      </c>
      <c r="BH384" s="267">
        <v>96.021963451691306</v>
      </c>
      <c r="BI384" s="267">
        <v>58.646462980654512</v>
      </c>
      <c r="BJ384" s="271">
        <v>3</v>
      </c>
      <c r="BK384" s="266">
        <v>12.831304250961452</v>
      </c>
      <c r="BL384" s="267">
        <v>22.10935090649529</v>
      </c>
      <c r="BM384" s="267">
        <v>9.2491284686793147</v>
      </c>
      <c r="BN384" s="267">
        <v>9.4366177597732257</v>
      </c>
      <c r="BO384" s="267">
        <v>30.80744174375053</v>
      </c>
      <c r="BP384" s="267">
        <v>114.43938212868315</v>
      </c>
      <c r="BQ384" s="267">
        <v>65.758318104296762</v>
      </c>
      <c r="BR384" s="271">
        <v>3</v>
      </c>
      <c r="BS384" s="272">
        <v>11.838176028598511</v>
      </c>
      <c r="BT384" s="273">
        <v>20.978880762994265</v>
      </c>
      <c r="BU384" s="273">
        <v>14.977391851297767</v>
      </c>
      <c r="BV384" s="273">
        <v>7.8933157207250861</v>
      </c>
      <c r="BW384" s="273">
        <v>28.390053664662396</v>
      </c>
      <c r="BX384" s="273">
        <v>117.54460914291421</v>
      </c>
      <c r="BY384" s="273">
        <v>64.238818093484596</v>
      </c>
      <c r="BZ384" s="278">
        <v>4</v>
      </c>
      <c r="DH384" s="228">
        <v>-2.2704839304461943</v>
      </c>
      <c r="DI384" s="228">
        <v>-0.59582127952755881</v>
      </c>
    </row>
    <row r="385" ht="18" customHeight="1" thickTop="1"/>
  </sheetData>
  <autoFilter ref="AG1:AG384"/>
  <mergeCells count="12">
    <mergeCell ref="AR2:AS2"/>
    <mergeCell ref="AP2:AQ2"/>
    <mergeCell ref="CD20:CD21"/>
    <mergeCell ref="BK2:BR2"/>
    <mergeCell ref="BS2:BZ2"/>
    <mergeCell ref="BC2:BJ2"/>
    <mergeCell ref="AU2:BB2"/>
    <mergeCell ref="A2:D2"/>
    <mergeCell ref="E2:J2"/>
    <mergeCell ref="K2:S2"/>
    <mergeCell ref="T2:AE2"/>
    <mergeCell ref="AI2:AN2"/>
  </mergeCells>
  <conditionalFormatting sqref="A4:A400">
    <cfRule type="expression" dxfId="41" priority="1">
      <formula>$AG4=1</formula>
    </cfRule>
    <cfRule type="expression" dxfId="40" priority="2">
      <formula>$AG4=4</formula>
    </cfRule>
    <cfRule type="expression" dxfId="39" priority="3">
      <formula>$AG4=7</formula>
    </cfRule>
    <cfRule type="expression" dxfId="38" priority="4">
      <formula>$AG4=6</formula>
    </cfRule>
    <cfRule type="expression" dxfId="37" priority="5">
      <formula>$AG4=5</formula>
    </cfRule>
    <cfRule type="expression" dxfId="36" priority="6">
      <formula>$AG4=3</formula>
    </cfRule>
    <cfRule type="expression" dxfId="35" priority="7">
      <formula>$AG4=2</formula>
    </cfRule>
  </conditionalFormatting>
  <pageMargins left="0.7" right="0.7" top="0.75" bottom="0.75" header="0.3" footer="0.3"/>
  <pageSetup scale="10" orientation="landscape" r:id="rId1"/>
  <drawing r:id="rId2"/>
  <legacyDrawing r:id="rId3"/>
  <controls>
    <control shapeId="1026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2:O102"/>
  <sheetViews>
    <sheetView zoomScale="85" zoomScaleNormal="85" workbookViewId="0">
      <selection activeCell="K6" sqref="K6"/>
    </sheetView>
  </sheetViews>
  <sheetFormatPr defaultColWidth="9.109375" defaultRowHeight="12"/>
  <cols>
    <col min="1" max="3" width="10.6640625" style="3" customWidth="1"/>
    <col min="4" max="4" width="16.6640625" style="3" customWidth="1"/>
    <col min="5" max="5" width="21.5546875" style="3" customWidth="1"/>
    <col min="6" max="14" width="16.6640625" style="3" customWidth="1"/>
    <col min="15" max="15" width="16.6640625" style="4" customWidth="1"/>
    <col min="16" max="16" width="16.6640625" style="3" customWidth="1"/>
    <col min="17" max="18" width="12.6640625" style="3" customWidth="1"/>
    <col min="19" max="16384" width="9.109375" style="3"/>
  </cols>
  <sheetData>
    <row r="2" spans="2:15">
      <c r="C2" s="12" t="s">
        <v>365</v>
      </c>
      <c r="D2" s="12">
        <f>FSheet1!CN53</f>
        <v>2.6177552015379848</v>
      </c>
    </row>
    <row r="5" spans="2:15">
      <c r="B5" s="1"/>
      <c r="C5" s="1"/>
      <c r="D5" s="1" t="s">
        <v>265</v>
      </c>
      <c r="E5" s="2" t="s">
        <v>263</v>
      </c>
      <c r="F5" s="2" t="s">
        <v>261</v>
      </c>
      <c r="G5" s="2" t="s">
        <v>390</v>
      </c>
      <c r="H5" s="3" t="s">
        <v>392</v>
      </c>
      <c r="K5" s="1" t="s">
        <v>239</v>
      </c>
    </row>
    <row r="6" spans="2:15">
      <c r="C6" s="5" t="str">
        <f>FSheet1!CE45</f>
        <v>WRI</v>
      </c>
      <c r="D6" s="6">
        <f>FSheet1!CF45</f>
        <v>6.6493615309367052E-2</v>
      </c>
      <c r="E6" s="6">
        <f>FSheet1!CG45</f>
        <v>1.6080528551760287</v>
      </c>
      <c r="F6" s="6">
        <f>FSheet1!CH45</f>
        <v>2.2796149793522349</v>
      </c>
      <c r="G6" s="100">
        <f>FSheet1!CI45</f>
        <v>251</v>
      </c>
      <c r="H6" s="101">
        <f>FSheet1!CJ45</f>
        <v>0.62135804458515065</v>
      </c>
      <c r="K6" s="7">
        <f>FSheet1!CL45</f>
        <v>1</v>
      </c>
    </row>
    <row r="7" spans="2:15">
      <c r="C7" s="5" t="str">
        <f>FSheet1!CE46</f>
        <v>PAS</v>
      </c>
      <c r="D7" s="6">
        <f>FSheet1!CF46</f>
        <v>1.4705318770340663E-2</v>
      </c>
      <c r="E7" s="6">
        <f>FSheet1!CG46</f>
        <v>1.3214368971479096</v>
      </c>
      <c r="F7" s="6">
        <f>FSheet1!CH46</f>
        <v>2.3202121175634192</v>
      </c>
      <c r="G7" s="100">
        <f>FSheet1!CI46</f>
        <v>368</v>
      </c>
      <c r="H7" s="101">
        <f>FSheet1!CJ46</f>
        <v>0.52507350700036581</v>
      </c>
      <c r="K7" s="7">
        <f>FSheet1!CL46</f>
        <v>1</v>
      </c>
    </row>
    <row r="8" spans="2:15">
      <c r="C8" s="5" t="str">
        <f>FSheet1!CE47</f>
        <v>GTO</v>
      </c>
      <c r="D8" s="6">
        <f>FSheet1!CF47</f>
        <v>0.18301728252217686</v>
      </c>
      <c r="E8" s="6">
        <f>FSheet1!CG47</f>
        <v>1.1397019014141854</v>
      </c>
      <c r="F8" s="6">
        <f>FSheet1!CH47</f>
        <v>2.7571135346763631</v>
      </c>
      <c r="G8" s="100">
        <f>FSheet1!CI47</f>
        <v>358</v>
      </c>
      <c r="H8" s="101">
        <f>FSheet1!CJ47</f>
        <v>0.57632901814025295</v>
      </c>
      <c r="K8" s="7">
        <f>FSheet1!CL47</f>
        <v>2</v>
      </c>
    </row>
    <row r="9" spans="2:15">
      <c r="C9" s="5" t="str">
        <f>FSheet1!CE48</f>
        <v>SLA</v>
      </c>
      <c r="D9" s="6">
        <f>FSheet1!CF48</f>
        <v>-0.19491397674476643</v>
      </c>
      <c r="E9" s="6">
        <f>FSheet1!CG48</f>
        <v>1.4203360851709452</v>
      </c>
      <c r="F9" s="6">
        <f>FSheet1!CH48</f>
        <v>3.7011026510335454</v>
      </c>
      <c r="G9" s="100">
        <f>FSheet1!CI48</f>
        <v>391</v>
      </c>
      <c r="H9" s="101">
        <f>FSheet1!CJ48</f>
        <v>0.59483548065108238</v>
      </c>
      <c r="K9" s="7">
        <f>FSheet1!CL48</f>
        <v>3</v>
      </c>
    </row>
    <row r="10" spans="2:15">
      <c r="C10" s="5" t="str">
        <f>FSheet1!CE49</f>
        <v>DEF</v>
      </c>
      <c r="D10" s="6">
        <f>FSheet1!CF49</f>
        <v>0.19226519261843156</v>
      </c>
      <c r="E10" s="6">
        <f>FSheet1!CG49</f>
        <v>1.1295840876693817</v>
      </c>
      <c r="F10" s="6">
        <f>FSheet1!CH49</f>
        <v>3.3215286989954547</v>
      </c>
      <c r="G10" s="100">
        <f>FSheet1!CI49</f>
        <v>358</v>
      </c>
      <c r="H10" s="101">
        <f>FSheet1!CJ49</f>
        <v>0.57898339199821636</v>
      </c>
      <c r="K10" s="7">
        <f>FSheet1!CL49</f>
        <v>5</v>
      </c>
    </row>
    <row r="11" spans="2:15">
      <c r="C11" s="5" t="str">
        <f>FSheet1!CE50</f>
        <v>STR</v>
      </c>
      <c r="D11" s="6">
        <f>FSheet1!CF50</f>
        <v>1.1622682071588952E-2</v>
      </c>
      <c r="E11" s="6">
        <f>FSheet1!CG50</f>
        <v>1.1465497372088358</v>
      </c>
      <c r="F11" s="6">
        <f>FSheet1!CH50</f>
        <v>4.5885507345529568</v>
      </c>
      <c r="G11" s="100">
        <f>FSheet1!CI50</f>
        <v>834</v>
      </c>
      <c r="H11" s="101">
        <f>FSheet1!CJ50</f>
        <v>0.11910058964026816</v>
      </c>
      <c r="K11" s="7">
        <f>FSheet1!CL50</f>
        <v>8</v>
      </c>
      <c r="L11" s="3" t="s">
        <v>277</v>
      </c>
    </row>
    <row r="12" spans="2:15">
      <c r="C12" s="5" t="str">
        <f>FSheet1!CE51</f>
        <v>WRI</v>
      </c>
      <c r="D12" s="6">
        <f>FSheet1!CF51</f>
        <v>6.6493615309367052E-2</v>
      </c>
      <c r="E12" s="6">
        <f>FSheet1!CG51</f>
        <v>1.6080528551760287</v>
      </c>
      <c r="F12" s="6">
        <f>FSheet1!CH51</f>
        <v>2.2796149793522349</v>
      </c>
      <c r="G12" s="100">
        <f>FSheet1!CI51</f>
        <v>251</v>
      </c>
      <c r="H12" s="101">
        <f>FSheet1!CJ51</f>
        <v>0.62135804458515065</v>
      </c>
      <c r="K12" s="7">
        <f>FSheet1!CL51</f>
        <v>13</v>
      </c>
    </row>
    <row r="13" spans="2:15">
      <c r="C13" s="5"/>
      <c r="D13" s="11"/>
      <c r="E13" s="11"/>
      <c r="F13" s="11"/>
      <c r="G13" s="2"/>
      <c r="K13" s="1"/>
    </row>
    <row r="14" spans="2:15">
      <c r="C14" s="8"/>
    </row>
    <row r="15" spans="2:15" s="9" customFormat="1" ht="12.6" customHeight="1">
      <c r="O15" s="4"/>
    </row>
    <row r="16" spans="2:15" ht="12.6" customHeight="1"/>
    <row r="17" spans="2:12" ht="12.6" customHeight="1">
      <c r="D17" s="1"/>
      <c r="E17" s="1"/>
      <c r="F17" s="1"/>
      <c r="G17" s="1"/>
      <c r="H17" s="1"/>
      <c r="I17" s="1"/>
      <c r="K17" s="3" t="s">
        <v>239</v>
      </c>
    </row>
    <row r="18" spans="2:12" ht="12.6" customHeight="1">
      <c r="C18" s="3" t="str">
        <f>C6</f>
        <v>WRI</v>
      </c>
      <c r="D18" s="17">
        <f>G6</f>
        <v>251</v>
      </c>
      <c r="E18" s="18">
        <f>H6*G6</f>
        <v>155.96086919087281</v>
      </c>
      <c r="F18" s="18">
        <f>H6</f>
        <v>0.62135804458515065</v>
      </c>
      <c r="G18" s="15">
        <v>1</v>
      </c>
      <c r="H18" s="1"/>
      <c r="I18" s="2"/>
      <c r="K18" s="3">
        <f>K6</f>
        <v>1</v>
      </c>
      <c r="L18" s="8"/>
    </row>
    <row r="19" spans="2:12" ht="12.6" customHeight="1">
      <c r="C19" s="3" t="str">
        <f t="shared" ref="C19:C24" si="0">C7</f>
        <v>PAS</v>
      </c>
      <c r="D19" s="17">
        <f t="shared" ref="D19:D24" si="1">G7</f>
        <v>368</v>
      </c>
      <c r="E19" s="18">
        <f t="shared" ref="E19:E24" si="2">H7*G7</f>
        <v>193.22705057613462</v>
      </c>
      <c r="F19" s="18">
        <f t="shared" ref="F19:F24" si="3">H7</f>
        <v>0.52507350700036581</v>
      </c>
      <c r="G19" s="15">
        <v>1</v>
      </c>
      <c r="H19" s="1"/>
      <c r="I19" s="2"/>
      <c r="K19" s="3">
        <f t="shared" ref="K19:K24" si="4">K7</f>
        <v>1</v>
      </c>
    </row>
    <row r="20" spans="2:12" ht="12.6" customHeight="1">
      <c r="C20" s="3" t="str">
        <f t="shared" si="0"/>
        <v>GTO</v>
      </c>
      <c r="D20" s="17">
        <f t="shared" si="1"/>
        <v>358</v>
      </c>
      <c r="E20" s="18">
        <f t="shared" si="2"/>
        <v>206.32578849421054</v>
      </c>
      <c r="F20" s="18">
        <f t="shared" si="3"/>
        <v>0.57632901814025295</v>
      </c>
      <c r="G20" s="15">
        <v>1</v>
      </c>
      <c r="H20" s="1"/>
      <c r="I20" s="2"/>
      <c r="K20" s="3">
        <f t="shared" si="4"/>
        <v>2</v>
      </c>
    </row>
    <row r="21" spans="2:12" ht="12.6" customHeight="1">
      <c r="C21" s="3" t="str">
        <f t="shared" si="0"/>
        <v>SLA</v>
      </c>
      <c r="D21" s="17">
        <f t="shared" si="1"/>
        <v>391</v>
      </c>
      <c r="E21" s="18">
        <f t="shared" si="2"/>
        <v>232.58067293457322</v>
      </c>
      <c r="F21" s="18">
        <f t="shared" si="3"/>
        <v>0.59483548065108238</v>
      </c>
      <c r="G21" s="15">
        <v>1</v>
      </c>
      <c r="H21" s="1"/>
      <c r="I21" s="2"/>
      <c r="J21" s="8"/>
      <c r="K21" s="3">
        <f t="shared" si="4"/>
        <v>3</v>
      </c>
    </row>
    <row r="22" spans="2:12">
      <c r="C22" s="3" t="str">
        <f t="shared" si="0"/>
        <v>DEF</v>
      </c>
      <c r="D22" s="17">
        <f t="shared" si="1"/>
        <v>358</v>
      </c>
      <c r="E22" s="18">
        <f t="shared" si="2"/>
        <v>207.27605433536147</v>
      </c>
      <c r="F22" s="18">
        <f t="shared" si="3"/>
        <v>0.57898339199821636</v>
      </c>
      <c r="G22" s="15">
        <v>1</v>
      </c>
      <c r="H22" s="1"/>
      <c r="I22" s="2"/>
      <c r="K22" s="3">
        <f t="shared" si="4"/>
        <v>5</v>
      </c>
    </row>
    <row r="23" spans="2:12">
      <c r="C23" s="3" t="str">
        <f t="shared" si="0"/>
        <v>STR</v>
      </c>
      <c r="D23" s="17">
        <f t="shared" si="1"/>
        <v>834</v>
      </c>
      <c r="E23" s="18">
        <f t="shared" si="2"/>
        <v>99.329891759983653</v>
      </c>
      <c r="F23" s="18">
        <f t="shared" si="3"/>
        <v>0.11910058964026816</v>
      </c>
      <c r="G23" s="15">
        <v>1</v>
      </c>
      <c r="H23" s="1"/>
      <c r="I23" s="2"/>
      <c r="K23" s="3">
        <f t="shared" si="4"/>
        <v>8</v>
      </c>
    </row>
    <row r="24" spans="2:12">
      <c r="C24" s="3" t="str">
        <f t="shared" si="0"/>
        <v>WRI</v>
      </c>
      <c r="D24" s="17">
        <f t="shared" si="1"/>
        <v>251</v>
      </c>
      <c r="E24" s="18">
        <f t="shared" si="2"/>
        <v>155.96086919087281</v>
      </c>
      <c r="F24" s="18">
        <f t="shared" si="3"/>
        <v>0.62135804458515065</v>
      </c>
      <c r="G24" s="15">
        <v>1</v>
      </c>
      <c r="H24" s="1"/>
      <c r="I24" s="1"/>
      <c r="K24" s="3">
        <f t="shared" si="4"/>
        <v>13</v>
      </c>
    </row>
    <row r="25" spans="2:12">
      <c r="B25" s="8" t="s">
        <v>308</v>
      </c>
    </row>
    <row r="27" spans="2:12">
      <c r="C27" s="8"/>
      <c r="D27" s="15">
        <f t="array" ref="D27:J32">TRANSPOSE(D18:G24)</f>
        <v>251</v>
      </c>
      <c r="E27" s="15">
        <v>368</v>
      </c>
      <c r="F27" s="15">
        <v>358</v>
      </c>
      <c r="G27" s="15">
        <v>391</v>
      </c>
      <c r="H27" s="15">
        <v>358</v>
      </c>
      <c r="I27" s="15">
        <v>834</v>
      </c>
      <c r="J27" s="15">
        <v>251</v>
      </c>
    </row>
    <row r="28" spans="2:12">
      <c r="D28" s="15">
        <v>155.96086919087281</v>
      </c>
      <c r="E28" s="15">
        <v>193.22705057613462</v>
      </c>
      <c r="F28" s="15">
        <v>206.32578849421054</v>
      </c>
      <c r="G28" s="15">
        <v>232.58067293457322</v>
      </c>
      <c r="H28" s="15">
        <v>207.27605433536147</v>
      </c>
      <c r="I28" s="15">
        <v>99.329891759983653</v>
      </c>
      <c r="J28" s="15">
        <v>155.96086919087281</v>
      </c>
    </row>
    <row r="29" spans="2:12">
      <c r="D29" s="15">
        <v>0.62135804458515065</v>
      </c>
      <c r="E29" s="15">
        <v>0.52507350700036581</v>
      </c>
      <c r="F29" s="15">
        <v>0.57632901814025295</v>
      </c>
      <c r="G29" s="15">
        <v>0.59483548065108238</v>
      </c>
      <c r="H29" s="15">
        <v>0.57898339199821636</v>
      </c>
      <c r="I29" s="15">
        <v>0.11910058964026816</v>
      </c>
      <c r="J29" s="15">
        <v>0.62135804458515065</v>
      </c>
    </row>
    <row r="30" spans="2:12">
      <c r="D30" s="15">
        <v>1</v>
      </c>
      <c r="E30" s="15">
        <v>1</v>
      </c>
      <c r="F30" s="15">
        <v>1</v>
      </c>
      <c r="G30" s="15">
        <v>1</v>
      </c>
      <c r="H30" s="15">
        <v>1</v>
      </c>
      <c r="I30" s="15">
        <v>1</v>
      </c>
      <c r="J30" s="15">
        <v>1</v>
      </c>
    </row>
    <row r="31" spans="2:12">
      <c r="D31" s="1" t="e">
        <v>#N/A</v>
      </c>
      <c r="E31" s="1" t="e">
        <v>#N/A</v>
      </c>
      <c r="F31" s="1" t="e">
        <v>#N/A</v>
      </c>
      <c r="G31" s="1" t="e">
        <v>#N/A</v>
      </c>
      <c r="H31" s="1" t="e">
        <v>#N/A</v>
      </c>
      <c r="I31" s="1" t="e">
        <v>#N/A</v>
      </c>
      <c r="J31" s="1" t="e">
        <v>#N/A</v>
      </c>
    </row>
    <row r="32" spans="2:12">
      <c r="C32" s="8"/>
      <c r="D32" s="1" t="e">
        <v>#N/A</v>
      </c>
      <c r="E32" s="1" t="e">
        <v>#N/A</v>
      </c>
      <c r="F32" s="1" t="e">
        <v>#N/A</v>
      </c>
      <c r="G32" s="1" t="e">
        <v>#N/A</v>
      </c>
      <c r="H32" s="1" t="e">
        <v>#N/A</v>
      </c>
      <c r="I32" s="1" t="e">
        <v>#N/A</v>
      </c>
      <c r="J32" s="1" t="e">
        <v>#N/A</v>
      </c>
    </row>
    <row r="35" spans="3:14">
      <c r="C35" s="8"/>
      <c r="D35" s="10">
        <f t="array" ref="D35:I40">MMULT(D27:J30,D18:G24)</f>
        <v>1366191</v>
      </c>
      <c r="E35" s="10">
        <v>471249.54352406698</v>
      </c>
      <c r="F35" s="10">
        <v>1250.661196482009</v>
      </c>
      <c r="G35" s="10">
        <v>2811</v>
      </c>
      <c r="H35" s="10" t="e">
        <v>#N/A</v>
      </c>
      <c r="I35" s="10" t="e">
        <v>#N/A</v>
      </c>
      <c r="K35" s="1"/>
    </row>
    <row r="36" spans="3:14">
      <c r="D36" s="10">
        <v>471249.54352406698</v>
      </c>
      <c r="E36" s="10">
        <v>235478.16903023957</v>
      </c>
      <c r="F36" s="10">
        <v>684.3719036895136</v>
      </c>
      <c r="G36" s="10">
        <v>1250.661196482009</v>
      </c>
      <c r="H36" s="10" t="e">
        <v>#N/A</v>
      </c>
      <c r="I36" s="10" t="e">
        <v>#N/A</v>
      </c>
      <c r="K36" s="1"/>
    </row>
    <row r="37" spans="3:14">
      <c r="D37" s="10">
        <v>1250.661196482009</v>
      </c>
      <c r="E37" s="10">
        <v>684.3719036895136</v>
      </c>
      <c r="F37" s="10">
        <v>2.0832649317493592</v>
      </c>
      <c r="G37" s="10">
        <v>3.6370380766004868</v>
      </c>
      <c r="H37" s="10" t="e">
        <v>#N/A</v>
      </c>
      <c r="I37" s="10" t="e">
        <v>#N/A</v>
      </c>
      <c r="K37" s="1"/>
    </row>
    <row r="38" spans="3:14">
      <c r="D38" s="10">
        <v>2811</v>
      </c>
      <c r="E38" s="10">
        <v>1250.661196482009</v>
      </c>
      <c r="F38" s="10">
        <v>3.6370380766004868</v>
      </c>
      <c r="G38" s="10">
        <v>7</v>
      </c>
      <c r="H38" s="10" t="e">
        <v>#N/A</v>
      </c>
      <c r="I38" s="10" t="e">
        <v>#N/A</v>
      </c>
      <c r="K38" s="1"/>
      <c r="M38" s="8"/>
    </row>
    <row r="39" spans="3:14">
      <c r="C39" s="8"/>
      <c r="D39" s="10" t="e">
        <v>#N/A</v>
      </c>
      <c r="E39" s="10" t="e">
        <v>#N/A</v>
      </c>
      <c r="F39" s="10" t="e">
        <v>#N/A</v>
      </c>
      <c r="G39" s="10" t="e">
        <v>#N/A</v>
      </c>
      <c r="H39" s="10" t="e">
        <v>#N/A</v>
      </c>
      <c r="I39" s="10" t="e">
        <v>#N/A</v>
      </c>
      <c r="J39" s="8"/>
      <c r="K39" s="1"/>
    </row>
    <row r="40" spans="3:14">
      <c r="D40" s="10" t="e">
        <v>#N/A</v>
      </c>
      <c r="E40" s="10" t="e">
        <v>#N/A</v>
      </c>
      <c r="F40" s="10" t="e">
        <v>#N/A</v>
      </c>
      <c r="G40" s="10" t="e">
        <v>#N/A</v>
      </c>
      <c r="H40" s="10" t="e">
        <v>#N/A</v>
      </c>
      <c r="I40" s="10" t="e">
        <v>#N/A</v>
      </c>
      <c r="K40" s="1"/>
    </row>
    <row r="41" spans="3:14">
      <c r="K41" s="16" t="s">
        <v>271</v>
      </c>
    </row>
    <row r="42" spans="3:14">
      <c r="D42" s="15">
        <f t="array" ref="D42:I47">MINVERSE(D35:G38)</f>
        <v>3.8358557009429765E-4</v>
      </c>
      <c r="E42" s="15">
        <v>-4.2513123025221202E-4</v>
      </c>
      <c r="F42" s="15">
        <v>0.49184787046409634</v>
      </c>
      <c r="G42" s="15">
        <v>-0.33363333388839334</v>
      </c>
      <c r="H42" s="15" t="e">
        <v>#N/A</v>
      </c>
      <c r="I42" s="15" t="e">
        <v>#N/A</v>
      </c>
      <c r="K42" s="15">
        <f t="array" ref="K42:K47">MMULT(D42:G45,MMULT(D27:J30,K18:K24))</f>
        <v>6.2765239866104494E-2</v>
      </c>
    </row>
    <row r="43" spans="3:14">
      <c r="C43" s="8"/>
      <c r="D43" s="15">
        <v>-4.2513123025221598E-4</v>
      </c>
      <c r="E43" s="15">
        <v>6.4189849856180828E-4</v>
      </c>
      <c r="F43" s="15">
        <v>-0.57560165092672755</v>
      </c>
      <c r="G43" s="15">
        <v>0.35510449505461028</v>
      </c>
      <c r="H43" s="15" t="e">
        <v>#N/A</v>
      </c>
      <c r="I43" s="15" t="e">
        <v>#N/A</v>
      </c>
      <c r="K43" s="15">
        <v>-0.13355992940705264</v>
      </c>
      <c r="L43" s="8"/>
      <c r="N43" s="8"/>
    </row>
    <row r="44" spans="3:14">
      <c r="D44" s="15">
        <v>0.49184787046409717</v>
      </c>
      <c r="E44" s="15">
        <v>-0.57560165092672333</v>
      </c>
      <c r="F44" s="15">
        <v>641.27527681218885</v>
      </c>
      <c r="G44" s="15">
        <v>-427.86347339685568</v>
      </c>
      <c r="H44" s="15" t="e">
        <v>#N/A</v>
      </c>
      <c r="I44" s="15" t="e">
        <v>#N/A</v>
      </c>
      <c r="K44" s="15">
        <v>86.031590677088388</v>
      </c>
    </row>
    <row r="45" spans="3:14">
      <c r="D45" s="15">
        <v>-0.333633333888393</v>
      </c>
      <c r="E45" s="15">
        <v>0.35510449505460656</v>
      </c>
      <c r="F45" s="15">
        <v>-427.8634733968546</v>
      </c>
      <c r="G45" s="15">
        <v>292.9833761757198</v>
      </c>
      <c r="H45" s="15" t="e">
        <v>#N/A</v>
      </c>
      <c r="I45" s="15" t="e">
        <v>#N/A</v>
      </c>
      <c r="K45" s="15">
        <v>-41.327862747490144</v>
      </c>
    </row>
    <row r="46" spans="3:14">
      <c r="D46" s="15" t="e">
        <v>#N/A</v>
      </c>
      <c r="E46" s="15" t="e">
        <v>#N/A</v>
      </c>
      <c r="F46" s="15" t="e">
        <v>#N/A</v>
      </c>
      <c r="G46" s="15" t="e">
        <v>#N/A</v>
      </c>
      <c r="H46" s="15" t="e">
        <v>#N/A</v>
      </c>
      <c r="I46" s="15" t="e">
        <v>#N/A</v>
      </c>
      <c r="K46" s="15" t="e">
        <v>#N/A</v>
      </c>
    </row>
    <row r="47" spans="3:14">
      <c r="C47" s="8"/>
      <c r="D47" s="15" t="e">
        <v>#N/A</v>
      </c>
      <c r="E47" s="15" t="e">
        <v>#N/A</v>
      </c>
      <c r="F47" s="15" t="e">
        <v>#N/A</v>
      </c>
      <c r="G47" s="15" t="e">
        <v>#N/A</v>
      </c>
      <c r="H47" s="15" t="e">
        <v>#N/A</v>
      </c>
      <c r="I47" s="15" t="e">
        <v>#N/A</v>
      </c>
      <c r="K47" s="15" t="e">
        <v>#N/A</v>
      </c>
    </row>
    <row r="50" spans="2:12">
      <c r="K50" s="8"/>
    </row>
    <row r="56" spans="2:12">
      <c r="J56" s="8"/>
      <c r="L56" s="8"/>
    </row>
    <row r="57" spans="2:12">
      <c r="F57" s="8"/>
      <c r="G57" s="8"/>
      <c r="H57" s="8"/>
    </row>
    <row r="58" spans="2:12">
      <c r="F58" s="8"/>
      <c r="G58" s="8"/>
      <c r="H58" s="8"/>
    </row>
    <row r="59" spans="2:12">
      <c r="F59" s="8"/>
      <c r="G59" s="8"/>
      <c r="H59" s="8"/>
    </row>
    <row r="60" spans="2:12">
      <c r="F60" s="8"/>
      <c r="G60" s="8"/>
      <c r="H60" s="8"/>
    </row>
    <row r="61" spans="2:12">
      <c r="F61" s="8"/>
      <c r="G61" s="8"/>
      <c r="H61" s="8"/>
    </row>
    <row r="62" spans="2:12">
      <c r="F62" s="8"/>
      <c r="G62" s="8"/>
      <c r="H62" s="8"/>
    </row>
    <row r="63" spans="2:12">
      <c r="B63" s="8"/>
      <c r="H63" s="8"/>
      <c r="I63" s="8"/>
    </row>
    <row r="64" spans="2:12">
      <c r="E64" s="8"/>
      <c r="F64" s="8"/>
      <c r="H64" s="8"/>
      <c r="I64" s="8"/>
    </row>
    <row r="66" spans="5:9">
      <c r="E66" s="8"/>
      <c r="F66" s="8"/>
      <c r="I66" s="8"/>
    </row>
    <row r="102" spans="8:8">
      <c r="H102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CS385"/>
  <sheetViews>
    <sheetView zoomScale="70" zoomScaleNormal="70" workbookViewId="0">
      <selection activeCell="E5" sqref="E5"/>
    </sheetView>
  </sheetViews>
  <sheetFormatPr defaultColWidth="9.109375" defaultRowHeight="14.4"/>
  <cols>
    <col min="1" max="1" width="16.6640625" style="13" customWidth="1"/>
    <col min="2" max="4" width="6.6640625" style="13" customWidth="1"/>
    <col min="5" max="5" width="9.109375" style="13" customWidth="1"/>
    <col min="6" max="28" width="9.109375" style="13"/>
    <col min="29" max="29" width="12" style="13" bestFit="1" customWidth="1"/>
    <col min="30" max="52" width="9.109375" style="13"/>
    <col min="53" max="53" width="12" style="33" bestFit="1" customWidth="1"/>
    <col min="54" max="57" width="9.109375" style="33"/>
    <col min="58" max="60" width="9.109375" style="13"/>
    <col min="61" max="61" width="11" style="13" bestFit="1" customWidth="1"/>
    <col min="62" max="16384" width="9.109375" style="13"/>
  </cols>
  <sheetData>
    <row r="1" spans="1:92">
      <c r="M1" s="296" t="s">
        <v>425</v>
      </c>
      <c r="N1" s="297"/>
      <c r="O1" s="296" t="s">
        <v>426</v>
      </c>
      <c r="P1" s="297"/>
      <c r="Q1" s="296" t="s">
        <v>427</v>
      </c>
      <c r="R1" s="297"/>
      <c r="S1" s="296" t="s">
        <v>428</v>
      </c>
      <c r="T1" s="297"/>
      <c r="U1" s="296" t="s">
        <v>429</v>
      </c>
      <c r="V1" s="297"/>
      <c r="W1" s="296" t="s">
        <v>430</v>
      </c>
      <c r="X1" s="297"/>
      <c r="Y1" s="296" t="s">
        <v>431</v>
      </c>
      <c r="Z1" s="298"/>
      <c r="AK1" s="27" t="s">
        <v>425</v>
      </c>
      <c r="AL1" s="27"/>
      <c r="AM1" s="27" t="s">
        <v>426</v>
      </c>
      <c r="AN1" s="27"/>
      <c r="AO1" s="27" t="s">
        <v>427</v>
      </c>
      <c r="AP1" s="27"/>
      <c r="AQ1" s="27" t="s">
        <v>428</v>
      </c>
      <c r="AR1" s="27"/>
      <c r="AS1" s="27" t="s">
        <v>429</v>
      </c>
      <c r="AT1" s="27"/>
      <c r="AU1" s="27" t="s">
        <v>430</v>
      </c>
      <c r="AV1" s="27"/>
      <c r="AW1" s="27" t="s">
        <v>431</v>
      </c>
      <c r="AX1" s="27"/>
      <c r="BI1" s="27" t="s">
        <v>425</v>
      </c>
      <c r="BJ1" s="27"/>
      <c r="BK1" s="27" t="s">
        <v>426</v>
      </c>
      <c r="BL1" s="27"/>
      <c r="BM1" s="27" t="s">
        <v>427</v>
      </c>
      <c r="BN1" s="27"/>
      <c r="BO1" s="27" t="s">
        <v>428</v>
      </c>
      <c r="BP1" s="27"/>
      <c r="BQ1" s="27" t="s">
        <v>429</v>
      </c>
      <c r="BR1" s="27"/>
      <c r="BS1" s="27" t="s">
        <v>430</v>
      </c>
      <c r="BT1" s="27"/>
      <c r="BU1" s="27" t="s">
        <v>431</v>
      </c>
      <c r="BV1" s="27"/>
    </row>
    <row r="2" spans="1:92">
      <c r="A2" s="13" t="s">
        <v>424</v>
      </c>
      <c r="M2" s="19" t="s">
        <v>238</v>
      </c>
      <c r="N2" s="19" t="s">
        <v>239</v>
      </c>
      <c r="O2" s="19" t="s">
        <v>238</v>
      </c>
      <c r="P2" s="19" t="s">
        <v>239</v>
      </c>
      <c r="Q2" s="19" t="s">
        <v>238</v>
      </c>
      <c r="R2" s="19" t="s">
        <v>239</v>
      </c>
      <c r="S2" s="19" t="s">
        <v>238</v>
      </c>
      <c r="T2" s="19" t="s">
        <v>239</v>
      </c>
      <c r="U2" s="19" t="s">
        <v>238</v>
      </c>
      <c r="V2" s="19" t="s">
        <v>239</v>
      </c>
      <c r="W2" s="19" t="s">
        <v>238</v>
      </c>
      <c r="X2" s="19" t="s">
        <v>239</v>
      </c>
      <c r="Y2" s="19" t="s">
        <v>238</v>
      </c>
      <c r="Z2" s="32" t="s">
        <v>239</v>
      </c>
      <c r="AA2" s="39" t="s">
        <v>458</v>
      </c>
      <c r="AB2" s="37">
        <f>SUM(AA5:AA400)</f>
        <v>2130.0970076827311</v>
      </c>
      <c r="AK2" s="24" t="s">
        <v>238</v>
      </c>
      <c r="AL2" s="24" t="s">
        <v>239</v>
      </c>
      <c r="AM2" s="24" t="s">
        <v>238</v>
      </c>
      <c r="AN2" s="24" t="s">
        <v>239</v>
      </c>
      <c r="AO2" s="24" t="s">
        <v>238</v>
      </c>
      <c r="AP2" s="24" t="s">
        <v>239</v>
      </c>
      <c r="AQ2" s="24" t="s">
        <v>238</v>
      </c>
      <c r="AR2" s="24" t="s">
        <v>239</v>
      </c>
      <c r="AS2" s="24" t="s">
        <v>238</v>
      </c>
      <c r="AT2" s="24" t="s">
        <v>239</v>
      </c>
      <c r="AU2" s="24" t="s">
        <v>238</v>
      </c>
      <c r="AV2" s="24" t="s">
        <v>239</v>
      </c>
      <c r="AW2" s="24" t="s">
        <v>238</v>
      </c>
      <c r="AX2" s="24" t="s">
        <v>239</v>
      </c>
      <c r="AY2" s="38" t="s">
        <v>459</v>
      </c>
      <c r="AZ2" s="28">
        <f>SUM(AY5:AY400)</f>
        <v>1005.0651257693017</v>
      </c>
      <c r="BA2" s="47">
        <f>(AZ2-AB2)/AB2</f>
        <v>-0.5281599278604302</v>
      </c>
      <c r="BB2" s="35"/>
      <c r="BC2" s="35"/>
      <c r="BD2" s="35"/>
      <c r="BE2" s="35"/>
      <c r="BI2" s="27" t="s">
        <v>238</v>
      </c>
      <c r="BJ2" s="27" t="s">
        <v>239</v>
      </c>
      <c r="BK2" s="27" t="s">
        <v>238</v>
      </c>
      <c r="BL2" s="27" t="s">
        <v>239</v>
      </c>
      <c r="BM2" s="27" t="s">
        <v>238</v>
      </c>
      <c r="BN2" s="27" t="s">
        <v>239</v>
      </c>
      <c r="BO2" s="27" t="s">
        <v>238</v>
      </c>
      <c r="BP2" s="27" t="s">
        <v>239</v>
      </c>
      <c r="BQ2" s="27" t="s">
        <v>238</v>
      </c>
      <c r="BR2" s="27" t="s">
        <v>239</v>
      </c>
      <c r="BS2" s="27" t="s">
        <v>238</v>
      </c>
      <c r="BT2" s="27" t="s">
        <v>239</v>
      </c>
      <c r="BU2" s="27" t="s">
        <v>238</v>
      </c>
      <c r="BV2" s="27" t="s">
        <v>239</v>
      </c>
      <c r="BW2" s="46" t="s">
        <v>458</v>
      </c>
      <c r="BX2" s="44">
        <f>SUM(BW5:BW400)</f>
        <v>1036.3384600312945</v>
      </c>
      <c r="BY2" s="48">
        <f>(BX2-AZ2)/AZ2</f>
        <v>3.1115729180291065E-2</v>
      </c>
      <c r="CE2" s="13" t="s">
        <v>474</v>
      </c>
      <c r="CF2" s="13">
        <f>(MAX(B5:B364)-MIN(B5:B364))/10</f>
        <v>2.2038475303149605</v>
      </c>
    </row>
    <row r="3" spans="1:92">
      <c r="A3" s="13">
        <v>2</v>
      </c>
      <c r="E3" s="33" t="s">
        <v>484</v>
      </c>
      <c r="M3" s="45">
        <f t="array" ref="M3">SUM(($E5:$E401^$A$3)*B$5:B$401)/SUM($E5:$E401^$A$3)</f>
        <v>-7.8484702584899821</v>
      </c>
      <c r="N3" s="45">
        <f t="array" ref="N3">SUM(($E5:$E401^$A$3)*C$5:C$401)/SUM($E5:$E401^$A$3)</f>
        <v>-1.0949137524272832</v>
      </c>
      <c r="O3" s="45">
        <f t="array" ref="O3">IF(O2="X",SUM(($F5:$F401^$A$3)*$B$5:$B$401)/SUM($F5:$F401^$A$3),SUM(($F5:$F401^$A$3)*$C$5:$C$401)/SUM($F5:$F401^$A$3))</f>
        <v>-6.7066101147354988</v>
      </c>
      <c r="P3" s="45">
        <f t="array" ref="P3">IF(P2="X",SUM(($F5:$F401^$A$3)*$B$5:$B$401)/SUM($F5:$F401^$A$3),SUM(($F5:$F401^$A$3)*$C$5:$C$401)/SUM($F5:$F401^$A$3))</f>
        <v>-3.1536599088095292</v>
      </c>
      <c r="Q3" s="45">
        <f t="array" ref="Q3">IF(Q2="X",SUM(($G5:$G401^$A$3)*$B$5:$B$401)/SUM($G5:$G401^$A$3),SUM(($G5:$G401^$A$3)*$C$5:$C$401)/SUM($G5:$G401^$A$3))</f>
        <v>-3.1361451461757763</v>
      </c>
      <c r="R3" s="45">
        <f t="array" ref="R3">IF(R2="X",SUM(($G5:$G401^$A$3)*$B$5:$B$401)/SUM($G5:$G401^$A$3),SUM(($G5:$G401^$A$3)*$C$5:$C$401)/SUM($G5:$G401^$A$3))</f>
        <v>-2.4056552873560841</v>
      </c>
      <c r="S3" s="45">
        <f t="array" ref="S3">IF(S2="X",SUM(($H5:$H401^$A$3)*$B$5:$B$401)/SUM($H5:$H401^$A$3),SUM(($H5:$H401^$A$3)*$C$5:$C$401)/SUM($H5:$H401^$A$3))</f>
        <v>0.37462240910390854</v>
      </c>
      <c r="T3" s="45">
        <f t="array" ref="T3">IF(T2="X",SUM(($H5:$H401^$A$3)*$B$5:$B$401)/SUM($H5:$H401^$A$3),SUM(($H5:$H401^$A$3)*$C$5:$C$401)/SUM($H5:$H401^$A$3))</f>
        <v>-0.60815390161598448</v>
      </c>
      <c r="U3" s="45">
        <f t="array" ref="U3">IF(U2="X",SUM(($I5:$I401^$A$3)*$B$5:$B$401)/SUM($I5:$I401^$A$3),SUM(($I5:$I401^$A$3)*$C$5:$C$401)/SUM($I5:$I401^$A$3))</f>
        <v>4.3780970494798632</v>
      </c>
      <c r="V3" s="45">
        <f t="array" ref="V3">IF(V2="X",SUM(($I5:$I401^$A$3)*$B$5:$B$401)/SUM($I5:$I401^$A$3),SUM(($I5:$I401^$A$3)*$C$5:$C$401)/SUM($I5:$I401^$A$3))</f>
        <v>0.71078211310290906</v>
      </c>
      <c r="W3" s="45">
        <f t="array" ref="W3">IF(W2="X",SUM(($J5:$J401^$A$3)*$B$5:$B$401)/SUM($J5:$J401^$A$3),SUM(($J5:$J401^$A$3)*$C$5:$C$401)/SUM($J5:$J401^$A$3))</f>
        <v>8.6403190950489073</v>
      </c>
      <c r="X3" s="45">
        <f t="array" ref="X3">IF(X2="X",SUM(($J5:$J401^$A$3)*$B$5:$B$401)/SUM($J5:$J401^$A$3),SUM(($J5:$J401^$A$3)*$C$5:$C$401)/SUM($J5:$J401^$A$3))</f>
        <v>2.0666271639023144</v>
      </c>
      <c r="Y3" s="45">
        <f t="array" ref="Y3">IF(Y2="X",SUM(($K5:$K401^$A$3)*$B$5:$B$401)/SUM($K5:$K401^$A$3),SUM(($K5:$K401^$A$3)*$C$5:$C$401)/SUM($K5:$K401^$A$3))</f>
        <v>9.7235475390927188</v>
      </c>
      <c r="Z3" s="45">
        <f t="array" ref="Z3">IF(Z2="X",SUM(($K5:$K401^$A$3)*$B$5:$B$401)/SUM($K5:$K401^$A$3),SUM(($K5:$K401^$A$3)*$C$5:$C$401)/SUM($K5:$K401^$A$3))</f>
        <v>6.7772137325829568E-2</v>
      </c>
      <c r="AK3" s="20">
        <f t="array" ref="AK3">IF(AK2="X",SUM(($AC5:$AC401^$A$3)*$B$5:$B$401)/SUM($AC5:$AC401^$A$3),SUM(($AC5:$AC401^$A$3)*$C$5:$C$401)/SUM($AC5:$AC401^$A$3))</f>
        <v>-5.1144379972227476</v>
      </c>
      <c r="AL3" s="20">
        <f t="array" ref="AL3">IF(AL2="X",SUM(($AC5:$AC401^$A$3)*$B$5:$B$401)/SUM($AC5:$AC401^$A$3),SUM(($AC5:$AC401^$A$3)*$C$5:$C$401)/SUM($AC5:$AC401^$A$3))</f>
        <v>0.76247782962284916</v>
      </c>
      <c r="AM3" s="20">
        <f t="array" ref="AM3">IF(AM2="X",SUM(($AD5:$AD401^$A$3)*$B$5:$B$401)/SUM($AD5:$AD401^$A$3),SUM(($AD5:$AD401^$A$3)*$C$5:$C$401)/SUM($AD5:$AD401^$A$3))</f>
        <v>-5.1578000058312679</v>
      </c>
      <c r="AN3" s="20">
        <f t="array" ref="AN3">IF(AN2="X",SUM(($AD5:$AD401^$A$3)*$B$5:$B$401)/SUM($AD5:$AD401^$A$3),SUM(($AD5:$AD401^$A$3)*$C$5:$C$401)/SUM($AD5:$AD401^$A$3))</f>
        <v>-2.3146850395234395</v>
      </c>
      <c r="AO3" s="20">
        <f t="array" ref="AO3">IF(AO2="X",SUM(($AE5:$AE401^$A$3)*$B$5:$B$401)/SUM($AE5:$AE401^$A$3),SUM(($AE5:$AE401^$A$3)*$C$5:$C$401)/SUM($AE5:$AE401^$A$3))</f>
        <v>-2.2122634160927603</v>
      </c>
      <c r="AP3" s="20">
        <f t="array" ref="AP3">IF(AP2="X",SUM(($AE5:$AE401^$A$3)*$B$5:$B$401)/SUM($AE5:$AE401^$A$3),SUM(($AE5:$AE401^$A$3)*$C$5:$C$401)/SUM($AE5:$AE401^$A$3))</f>
        <v>-2.3157464528635936</v>
      </c>
      <c r="AQ3" s="20">
        <f t="array" ref="AQ3">IF(AQ2="X",SUM(($AF5:$AF401^$A$3)*$B$5:$B$401)/SUM($AF5:$AF401^$A$3),SUM(($AF5:$AF401^$A$3)*$C$5:$C$401)/SUM($AF5:$AF401^$A$3))</f>
        <v>0.3858013588427267</v>
      </c>
      <c r="AR3" s="20">
        <f t="array" ref="AR3">IF(AR2="X",SUM(($AF5:$AF401^$A$3)*$B$5:$B$401)/SUM($AF5:$AF401^$A$3),SUM(($AF5:$AF401^$A$3)*$C$5:$C$401)/SUM($AF5:$AF401^$A$3))</f>
        <v>-0.56992408392737037</v>
      </c>
      <c r="AS3" s="20">
        <f t="array" ref="AS3">IF(AS2="X",SUM(($AG5:$AG401^$A$3)*$B$5:$B$401)/SUM($AG5:$AG401^$A$3),SUM(($AG5:$AG401^$A$3)*$C$5:$C$401)/SUM($AG5:$AG401^$A$3))</f>
        <v>3.2311428992281632</v>
      </c>
      <c r="AT3" s="20">
        <f t="array" ref="AT3">IF(AT2="X",SUM(($AG5:$AG401^$A$3)*$B$5:$B$401)/SUM($AG5:$AG401^$A$3),SUM(($AG5:$AG401^$A$3)*$C$5:$C$401)/SUM($AG5:$AG401^$A$3))</f>
        <v>0.50644903072693004</v>
      </c>
      <c r="AU3" s="20">
        <f t="array" ref="AU3">IF(AU2="X",SUM(($AH5:$AH401^$A$3)*$B$5:$B$401)/SUM($AH5:$AH401^$A$3),SUM(($AH5:$AH401^$A$3)*$C$5:$C$401)/SUM($AH5:$AH401^$A$3))</f>
        <v>7.5284686384896036</v>
      </c>
      <c r="AV3" s="20">
        <f t="array" ref="AV3">IF(AV2="X",SUM(($AH5:$AH401^$A$3)*$B$5:$B$401)/SUM($AH5:$AH401^$A$3),SUM(($AH5:$AH401^$A$3)*$C$5:$C$401)/SUM($AH5:$AH401^$A$3))</f>
        <v>0.91742007375178825</v>
      </c>
      <c r="AW3" s="20">
        <f t="array" ref="AW3">IF(AW2="X",SUM(($AI5:$AI401^$A$3)*$B$5:$B$401)/SUM($AI5:$AI401^$A$3),SUM(($AI5:$AI401^$A$3)*$C$5:$C$401)/SUM($AI5:$AI401^$A$3))</f>
        <v>5.0603345325892253</v>
      </c>
      <c r="AX3" s="20">
        <f t="array" ref="AX3">IF(AX2="X",SUM(($AI5:$AI401^$A$3)*$B$5:$B$401)/SUM($AI5:$AI401^$A$3),SUM(($AI5:$AI401^$A$3)*$C$5:$C$401)/SUM($AI5:$AI401^$A$3))</f>
        <v>0.10208759179151884</v>
      </c>
      <c r="BI3" s="20">
        <f t="array" ref="BI3">IF(BI2="X",SUM(($BA5:$BA401^$A$3)*$B$5:$B$401)/SUM($BA5:$BA401^$A$3),SUM(($BA5:$BA401^$A$3)*$C$5:$C$401)/SUM($BA5:$BA401^$A$3))</f>
        <v>-4.7694428896358696</v>
      </c>
      <c r="BJ3" s="20">
        <f t="array" ref="BJ3">IF(BJ2="X",SUM(($BA5:$BA401^$A$3)*$B$5:$B$401)/SUM($BA5:$BA401^$A$3),SUM(($BA5:$BA401^$A$3)*$C$5:$C$401)/SUM($BA5:$BA401^$A$3))</f>
        <v>2.0188956303133678</v>
      </c>
      <c r="BK3" s="20">
        <f t="array" ref="BK3">IF(BK2="X",SUM(($BB5:$BB401^$A$3)*$B$5:$B$401)/SUM($BB5:$BB401^$A$3),SUM(($BB5:$BB401^$A$3)*$C$5:$C$401)/SUM($BB5:$BB401^$A$3))</f>
        <v>-5.8745956211713448</v>
      </c>
      <c r="BL3" s="20">
        <f t="array" ref="BL3">IF(BL2="X",SUM(($BB5:$BB401^$A$3)*$B$5:$B$401)/SUM($BB5:$BB401^$A$3),SUM(($BB5:$BB401^$A$3)*$C$5:$C$401)/SUM($BB5:$BB401^$A$3))</f>
        <v>-2.7506786287288842</v>
      </c>
      <c r="BM3" s="20">
        <f t="array" ref="BM3">IF(BM2="X",SUM(($BC5:$BC401^$A$3)*$B$5:$B$401)/SUM($BC5:$BC401^$A$3),SUM(($BC5:$BC401^$A$3)*$C$5:$C$401)/SUM($BC5:$BC401^$A$3))</f>
        <v>-1.4836749110042082</v>
      </c>
      <c r="BN3" s="20">
        <f t="array" ref="BN3">IF(BN2="X",SUM(($BC5:$BC401^$A$3)*$B$5:$B$401)/SUM($BC5:$BC401^$A$3),SUM(($BC5:$BC401^$A$3)*$C$5:$C$401)/SUM($BC5:$BC401^$A$3))</f>
        <v>-3.6687945129255382</v>
      </c>
      <c r="BO3" s="20">
        <f t="array" ref="BO3">IF(BO2="X",SUM(($BD5:$BD401^$A$3)*$B$5:$B$401)/SUM($BD5:$BD401^$A$3),SUM(($BD5:$BD401^$A$3)*$C$5:$C$401)/SUM($BD5:$BD401^$A$3))</f>
        <v>0.56359954816723568</v>
      </c>
      <c r="BP3" s="20">
        <f t="array" ref="BP3">IF(BP2="X",SUM(($BD5:$BD401^$A$3)*$B$5:$B$401)/SUM($BD5:$BD401^$A$3),SUM(($BD5:$BD401^$A$3)*$C$5:$C$401)/SUM($BD5:$BD401^$A$3))</f>
        <v>-0.87368775361950546</v>
      </c>
      <c r="BQ3" s="20">
        <f t="array" ref="BQ3">IF(BQ2="X",SUM(($BE5:$BE401^$A$3)*$B$5:$B$401)/SUM($BE5:$BE401^$A$3),SUM(($BE5:$BE401^$A$3)*$C$5:$C$401)/SUM($BE5:$BE401^$A$3))</f>
        <v>2.760688279585251</v>
      </c>
      <c r="BR3" s="20">
        <f t="array" ref="BR3">IF(BR2="X",SUM(($BE5:$BE401^$A$3)*$B$5:$B$401)/SUM($BE5:$BE401^$A$3),SUM(($BE5:$BE401^$A$3)*$C$5:$C$401)/SUM($BE5:$BE401^$A$3))</f>
        <v>1.0032735191361284</v>
      </c>
      <c r="BS3" s="20">
        <f t="array" ref="BS3">IF(BS2="X",SUM(($BF5:$BF401^$A$3)*$B$5:$B$401)/SUM($BF5:$BF401^$A$3),SUM(($BF5:$BF401^$A$3)*$C$5:$C$401)/SUM($BF5:$BF401^$A$3))</f>
        <v>8.197726556195331</v>
      </c>
      <c r="BT3" s="20">
        <f t="array" ref="BT3">IF(BT2="X",SUM(($BF5:$BF401^$A$3)*$B$5:$B$401)/SUM($BF5:$BF401^$A$3),SUM(($BF5:$BF401^$A$3)*$C$5:$C$401)/SUM($BF5:$BF401^$A$3))</f>
        <v>0.91264245367243191</v>
      </c>
      <c r="BU3" s="20">
        <f t="array" ref="BU3">IF(BU2="X",SUM(($BG5:$BG401^$A$3)*$B$5:$B$401)/SUM($BG5:$BG401^$A$3),SUM(($BG5:$BG401^$A$3)*$C$5:$C$401)/SUM($BG5:$BG401^$A$3))</f>
        <v>5.7555066964522741</v>
      </c>
      <c r="BV3" s="20">
        <f t="array" ref="BV3">IF(BV2="X",SUM(($BG5:$BG401^$A$3)*$B$5:$B$401)/SUM($BG5:$BG401^$A$3),SUM(($BG5:$BG401^$A$3)*$C$5:$C$401)/SUM($BG5:$BG401^$A$3))</f>
        <v>-1.1256410068452045</v>
      </c>
    </row>
    <row r="4" spans="1:92">
      <c r="A4" s="19" t="s">
        <v>26</v>
      </c>
      <c r="B4" s="19" t="s">
        <v>238</v>
      </c>
      <c r="C4" s="19" t="s">
        <v>239</v>
      </c>
      <c r="D4" s="23"/>
      <c r="E4" s="19" t="s">
        <v>417</v>
      </c>
      <c r="F4" s="19" t="s">
        <v>418</v>
      </c>
      <c r="G4" s="19" t="s">
        <v>419</v>
      </c>
      <c r="H4" s="19" t="s">
        <v>420</v>
      </c>
      <c r="I4" s="19" t="s">
        <v>421</v>
      </c>
      <c r="J4" s="19" t="s">
        <v>422</v>
      </c>
      <c r="K4" s="19" t="s">
        <v>423</v>
      </c>
      <c r="N4" s="35"/>
      <c r="O4" s="35"/>
      <c r="S4" s="23"/>
      <c r="T4" s="23"/>
      <c r="U4" s="23"/>
      <c r="V4" s="23"/>
      <c r="W4" s="23"/>
      <c r="X4" s="23"/>
      <c r="Y4" s="23"/>
      <c r="AC4" s="25" t="s">
        <v>417</v>
      </c>
      <c r="AD4" s="25" t="s">
        <v>418</v>
      </c>
      <c r="AE4" s="25" t="s">
        <v>419</v>
      </c>
      <c r="AF4" s="25" t="s">
        <v>420</v>
      </c>
      <c r="AG4" s="25" t="s">
        <v>421</v>
      </c>
      <c r="AH4" s="25" t="s">
        <v>422</v>
      </c>
      <c r="AI4" s="25" t="s">
        <v>423</v>
      </c>
      <c r="BA4" s="43" t="s">
        <v>417</v>
      </c>
      <c r="BB4" s="43" t="s">
        <v>418</v>
      </c>
      <c r="BC4" s="43" t="s">
        <v>419</v>
      </c>
      <c r="BD4" s="43" t="s">
        <v>420</v>
      </c>
      <c r="BE4" s="43" t="s">
        <v>421</v>
      </c>
      <c r="BF4" s="43" t="s">
        <v>422</v>
      </c>
      <c r="BG4" s="43" t="s">
        <v>423</v>
      </c>
      <c r="CE4" s="13" t="s">
        <v>482</v>
      </c>
      <c r="CF4" s="13" t="s">
        <v>483</v>
      </c>
      <c r="CG4" s="13" t="s">
        <v>238</v>
      </c>
      <c r="CH4" s="13" t="s">
        <v>475</v>
      </c>
      <c r="CI4" s="13" t="s">
        <v>476</v>
      </c>
      <c r="CJ4" s="13" t="s">
        <v>477</v>
      </c>
      <c r="CK4" s="13" t="s">
        <v>478</v>
      </c>
      <c r="CL4" s="13" t="s">
        <v>479</v>
      </c>
      <c r="CM4" s="13" t="s">
        <v>480</v>
      </c>
      <c r="CN4" s="13" t="s">
        <v>481</v>
      </c>
    </row>
    <row r="5" spans="1:92">
      <c r="A5" s="21" t="str">
        <f>FSheet1!A4</f>
        <v>Godbout</v>
      </c>
      <c r="B5" s="20">
        <f>FSheet1!DH4</f>
        <v>7.5928545065616797</v>
      </c>
      <c r="C5" s="20">
        <f>FSheet1!DI4</f>
        <v>-1.1158214999999998</v>
      </c>
      <c r="D5" s="22"/>
      <c r="E5" s="20">
        <f>1/(POWER(FSheet1!AU4,2/($A$3-1))*SUM(1/POWER(FSheet1!$AU4,2/($A$3-1)),1/POWER(FSheet1!$AV4,2/($A$3-1)),1/POWER(FSheet1!$AW4,2/($A$3-1)),1/POWER(FSheet1!$AX4,2/($A$3-1)),1/POWER(FSheet1!$AY4,2/($A$3-1)),1/POWER(FSheet1!$AZ4,2/($A$3-1)),1/POWER(FSheet1!$BA4,2/($A$3-1))))</f>
        <v>9.7012619466242092E-4</v>
      </c>
      <c r="F5" s="20">
        <f>1/(POWER(FSheet1!AV4,2/($A$3-1))*SUM(1/POWER(FSheet1!$AU4,2/($A$3-1)),1/POWER(FSheet1!$AV4,2/($A$3-1)),1/POWER(FSheet1!$AW4,2/($A$3-1)),1/POWER(FSheet1!$AX4,2/($A$3-1)),1/POWER(FSheet1!$AY4,2/($A$3-1)),1/POWER(FSheet1!$AZ4,2/($A$3-1)),1/POWER(FSheet1!$BA4,2/($A$3-1))))</f>
        <v>2.7146857973351637E-3</v>
      </c>
      <c r="G5" s="20">
        <f>1/(POWER(FSheet1!AW4,2/($A$3-1))*SUM(1/POWER(FSheet1!$AU4,2/($A$3-1)),1/POWER(FSheet1!$AV4,2/($A$3-1)),1/POWER(FSheet1!$AW4,2/($A$3-1)),1/POWER(FSheet1!$AX4,2/($A$3-1)),1/POWER(FSheet1!$AY4,2/($A$3-1)),1/POWER(FSheet1!$AZ4,2/($A$3-1)),1/POWER(FSheet1!$BA4,2/($A$3-1))))</f>
        <v>1.0539971513378977E-2</v>
      </c>
      <c r="H5" s="20">
        <f>1/(POWER(FSheet1!AX4,2/($A$3-1))*SUM(1/POWER(FSheet1!$AU4,2/($A$3-1)),1/POWER(FSheet1!$AV4,2/($A$3-1)),1/POWER(FSheet1!$AW4,2/($A$3-1)),1/POWER(FSheet1!$AX4,2/($A$3-1)),1/POWER(FSheet1!$AY4,2/($A$3-1)),1/POWER(FSheet1!$AZ4,2/($A$3-1)),1/POWER(FSheet1!$BA4,2/($A$3-1))))</f>
        <v>7.1158067044667608E-2</v>
      </c>
      <c r="I5" s="20">
        <f>1/(POWER(FSheet1!AY4,2/($A$3-1))*SUM(1/POWER(FSheet1!$AU4,2/($A$3-1)),1/POWER(FSheet1!$AV4,2/($A$3-1)),1/POWER(FSheet1!$AW4,2/($A$3-1)),1/POWER(FSheet1!$AX4,2/($A$3-1)),1/POWER(FSheet1!$AY4,2/($A$3-1)),1/POWER(FSheet1!$AZ4,2/($A$3-1)),1/POWER(FSheet1!$BA4,2/($A$3-1))))</f>
        <v>0.67436328251751354</v>
      </c>
      <c r="J5" s="20">
        <f>1/(POWER(FSheet1!AZ4,2/($A$3-1))*SUM(1/POWER(FSheet1!$AU4,2/($A$3-1)),1/POWER(FSheet1!$AV4,2/($A$3-1)),1/POWER(FSheet1!$AW4,2/($A$3-1)),1/POWER(FSheet1!$AX4,2/($A$3-1)),1/POWER(FSheet1!$AY4,2/($A$3-1)),1/POWER(FSheet1!$AZ4,2/($A$3-1)),1/POWER(FSheet1!$BA4,2/($A$3-1))))</f>
        <v>0.21685776387337924</v>
      </c>
      <c r="K5" s="20">
        <f>1/(POWER(FSheet1!BA4,2/($A$3-1))*SUM(1/POWER(FSheet1!$AU4,2/($A$3-1)),1/POWER(FSheet1!$AV4,2/($A$3-1)),1/POWER(FSheet1!$AW4,2/($A$3-1)),1/POWER(FSheet1!$AX4,2/($A$3-1)),1/POWER(FSheet1!$AY4,2/($A$3-1)),1/POWER(FSheet1!$AZ4,2/($A$3-1)),1/POWER(FSheet1!$BA4,2/($A$3-1))))</f>
        <v>2.3396103059063089E-2</v>
      </c>
      <c r="M5" s="35">
        <f>MIN(B:B)</f>
        <v>-10.073559985564305</v>
      </c>
      <c r="N5" s="36">
        <f>kpdf(M5,B5:B384)</f>
        <v>4.7402970141280677E-3</v>
      </c>
      <c r="O5" s="31"/>
      <c r="P5" s="35">
        <f>MIN(C:C)</f>
        <v>-9.3010854133858256</v>
      </c>
      <c r="Q5" s="36">
        <f>kpdf(P5,C5:C384)</f>
        <v>2.3556498729458784E-3</v>
      </c>
      <c r="R5" s="31"/>
      <c r="S5" s="36"/>
      <c r="T5" s="36"/>
      <c r="U5" s="36"/>
      <c r="V5" s="36"/>
      <c r="W5" s="36"/>
      <c r="X5" s="36"/>
      <c r="Y5" s="36"/>
      <c r="Z5" s="31"/>
      <c r="AA5" s="34">
        <f>SUM((E5^$A$3)*(($B5-$M$3)^2+($C5-$N$3)^2),(F5^$A$3)*(($B5-$O$3)^2+($C5-$P$3)^2),(G5^$A$3)*(($B5-$Q$3)^2+($C5-$R$3)^2),(H5^$A$3)*(($B5-$S$3)^2+($C5-$T$3)^2),(I5^$A$3)*(($B5-$U$3)^2+($C5-$V$3)^2),(J5^$A$3)*(($B5-$W$3)^2+($C5-$X$3)^2),(K5^$A$3)*(($B5-$Y$3)^2+($C5-$Z$3)^2))</f>
        <v>7.0281719374482066</v>
      </c>
      <c r="AC5" s="26">
        <f t="array" ref="AC5">1/(POWER(FSheet1!BC4,1/($A$3-1))*SUM(1/POWER(FSheet1!$BC4,1/($A$3-1)),1/POWER(FSheet1!$BD4,1/($A$3-1)),1/POWER(FSheet1!$BE4,1/($A$3-1)),1/POWER(FSheet1!$BF4,1/($A$3-1)),1/POWER(FSheet1!$BG4,1/($A$3-1)),1/POWER(FSheet1!$BH4,1/($A$3-1)),1/POWER(FSheet1!$BI4,1/($A$3-1))))</f>
        <v>1.7754202396914394E-2</v>
      </c>
      <c r="AD5" s="26">
        <f>1/(POWER(FSheet1!BD4,1/($A$3-1))*SUM(1/POWER(FSheet1!$BC4,1/($A$3-1)),1/POWER(FSheet1!$BD4,1/($A$3-1)),1/POWER(FSheet1!$BE4,1/($A$3-1)),1/POWER(FSheet1!$BF4,1/($A$3-1)),1/POWER(FSheet1!$BG4,1/($A$3-1)),1/POWER(FSheet1!$BH4,1/($A$3-1)),1/POWER(FSheet1!$BI4,1/($A$3-1))))</f>
        <v>1.73144284637495E-2</v>
      </c>
      <c r="AE5" s="26">
        <f>1/(POWER(FSheet1!BE4,1/($A$3-1))*SUM(1/POWER(FSheet1!$BC4,1/($A$3-1)),1/POWER(FSheet1!$BD4,1/($A$3-1)),1/POWER(FSheet1!$BE4,1/($A$3-1)),1/POWER(FSheet1!$BF4,1/($A$3-1)),1/POWER(FSheet1!$BG4,1/($A$3-1)),1/POWER(FSheet1!$BH4,1/($A$3-1)),1/POWER(FSheet1!$BI4,1/($A$3-1))))</f>
        <v>2.7171976538796785E-2</v>
      </c>
      <c r="AF5" s="26">
        <f>1/(POWER(FSheet1!BF4,1/($A$3-1))*SUM(1/POWER(FSheet1!$BC4,1/($A$3-1)),1/POWER(FSheet1!$BD4,1/($A$3-1)),1/POWER(FSheet1!$BE4,1/($A$3-1)),1/POWER(FSheet1!$BF4,1/($A$3-1)),1/POWER(FSheet1!$BG4,1/($A$3-1)),1/POWER(FSheet1!$BH4,1/($A$3-1)),1/POWER(FSheet1!$BI4,1/($A$3-1))))</f>
        <v>5.8270451260280166E-2</v>
      </c>
      <c r="AG5" s="26">
        <f>1/(POWER(FSheet1!BG4,1/($A$3-1))*SUM(1/POWER(FSheet1!$BC4,1/($A$3-1)),1/POWER(FSheet1!$BD4,1/($A$3-1)),1/POWER(FSheet1!$BE4,1/($A$3-1)),1/POWER(FSheet1!$BF4,1/($A$3-1)),1/POWER(FSheet1!$BG4,1/($A$3-1)),1/POWER(FSheet1!$BH4,1/($A$3-1)),1/POWER(FSheet1!$BI4,1/($A$3-1))))</f>
        <v>0.18068846066425193</v>
      </c>
      <c r="AH5" s="26">
        <f>1/(POWER(FSheet1!BH4,1/($A$3-1))*SUM(1/POWER(FSheet1!$BC4,1/($A$3-1)),1/POWER(FSheet1!$BD4,1/($A$3-1)),1/POWER(FSheet1!$BE4,1/($A$3-1)),1/POWER(FSheet1!$BF4,1/($A$3-1)),1/POWER(FSheet1!$BG4,1/($A$3-1)),1/POWER(FSheet1!$BH4,1/($A$3-1)),1/POWER(FSheet1!$BI4,1/($A$3-1))))</f>
        <v>0.36678984593661074</v>
      </c>
      <c r="AI5" s="26">
        <f>1/(POWER(FSheet1!BI4,1/($A$3-1))*SUM(1/POWER(FSheet1!$BC4,1/($A$3-1)),1/POWER(FSheet1!$BD4,1/($A$3-1)),1/POWER(FSheet1!$BE4,1/($A$3-1)),1/POWER(FSheet1!$BF4,1/($A$3-1)),1/POWER(FSheet1!$BG4,1/($A$3-1)),1/POWER(FSheet1!$BH4,1/($A$3-1)),1/POWER(FSheet1!$BI4,1/($A$3-1))))</f>
        <v>0.33201063473939657</v>
      </c>
      <c r="AL5" s="14"/>
      <c r="AY5" s="13">
        <f>SUM((AC5^$A$3)*(($B5-$AK$3)^2+($C5-$AL$3)^2),(AD5^$A$3)*(($B5-$AM$3)^2+($C5-$AN$3)^2),(AE5^$A$3)*(($B5-$AO$3)^2+($C5-$AP$3)^2),(AF5^$A$3)*(($B5-$AQ$3)^2+($C5-$AR$3)^2),(AG5^$A$3)*(($B5-$AS$3)^2+($C5-$AT$3)^2),(AH5^$A$3)*(($B5-$AU$3)^2+($C5-$AV$3)^2),(AI5^$A$3)*(($B5-$AW$3)^2+($C5-$AX$3)^2))</f>
        <v>2.4848690667694511</v>
      </c>
      <c r="BA5" s="45">
        <f>1/(POWER(FSheet1!$BK4,1/($A$3-1))*SUM(1/POWER(FSheet1!$BK4,1/($A$3-1)),1/POWER(FSheet1!$BL4,1/($A$3-1)),1/POWER(FSheet1!$BM4,1/($A$3-1)),1/POWER(FSheet1!$BN4,1/($A$3-1)),1/POWER(FSheet1!$BO4,1/($A$3-1)),1/POWER(FSheet1!$BP4,1/($A$3-1)),1/POWER(FSheet1!$BQ4,1/($A$3-1))))</f>
        <v>9.694981393945163E-3</v>
      </c>
      <c r="BB5" s="45">
        <f>1/(POWER(FSheet1!$BL4,1/($A$3-1))*SUM(1/POWER(FSheet1!$BK4,1/($A$3-1)),1/POWER(FSheet1!$BL4,1/($A$3-1)),1/POWER(FSheet1!$BM4,1/($A$3-1)),1/POWER(FSheet1!$BN4,1/($A$3-1)),1/POWER(FSheet1!$BO4,1/($A$3-1)),1/POWER(FSheet1!$BP4,1/($A$3-1)),1/POWER(FSheet1!$BQ4,1/($A$3-1))))</f>
        <v>8.2667134750792921E-3</v>
      </c>
      <c r="BC5" s="45">
        <f>1/(POWER(FSheet1!$BM4,1/($A$3-1))*SUM(1/POWER(FSheet1!$BK4,1/($A$3-1)),1/POWER(FSheet1!$BL4,1/($A$3-1)),1/POWER(FSheet1!$BM4,1/($A$3-1)),1/POWER(FSheet1!$BN4,1/($A$3-1)),1/POWER(FSheet1!$BO4,1/($A$3-1)),1/POWER(FSheet1!$BP4,1/($A$3-1)),1/POWER(FSheet1!$BQ4,1/($A$3-1))))</f>
        <v>1.6980037393493616E-2</v>
      </c>
      <c r="BD5" s="45">
        <f>1/(POWER(FSheet1!$BN4,1/($A$3-1))*SUM(1/POWER(FSheet1!$BK4,1/($A$3-1)),1/POWER(FSheet1!$BL4,1/($A$3-1)),1/POWER(FSheet1!$BM4,1/($A$3-1)),1/POWER(FSheet1!$BN4,1/($A$3-1)),1/POWER(FSheet1!$BO4,1/($A$3-1)),1/POWER(FSheet1!$BP4,1/($A$3-1)),1/POWER(FSheet1!$BQ4,1/($A$3-1))))</f>
        <v>3.4425663798079334E-2</v>
      </c>
      <c r="BE5" s="45">
        <f>1/(POWER(FSheet1!$BO4,1/($A$3-1))*SUM(1/POWER(FSheet1!$BK4,1/($A$3-1)),1/POWER(FSheet1!$BL4,1/($A$3-1)),1/POWER(FSheet1!$BM4,1/($A$3-1)),1/POWER(FSheet1!$BN4,1/($A$3-1)),1/POWER(FSheet1!$BO4,1/($A$3-1)),1/POWER(FSheet1!$BP4,1/($A$3-1)),1/POWER(FSheet1!$BQ4,1/($A$3-1))))</f>
        <v>6.5508806341522979E-2</v>
      </c>
      <c r="BF5" s="45">
        <f>1/(POWER(FSheet1!$BP4,1/($A$3-1))*SUM(1/POWER(FSheet1!$BK4,1/($A$3-1)),1/POWER(FSheet1!$BL4,1/($A$3-1)),1/POWER(FSheet1!$BM4,1/($A$3-1)),1/POWER(FSheet1!$BN4,1/($A$3-1)),1/POWER(FSheet1!$BO4,1/($A$3-1)),1/POWER(FSheet1!$BP4,1/($A$3-1)),1/POWER(FSheet1!$BQ4,1/($A$3-1))))</f>
        <v>0.35696149750654932</v>
      </c>
      <c r="BG5" s="45">
        <f>1/(POWER(FSheet1!$BQ4,1/($A$3-1))*SUM(1/POWER(FSheet1!$BK4,1/($A$3-1)),1/POWER(FSheet1!$BL4,1/($A$3-1)),1/POWER(FSheet1!$BM4,1/($A$3-1)),1/POWER(FSheet1!$BN4,1/($A$3-1)),1/POWER(FSheet1!$BO4,1/($A$3-1)),1/POWER(FSheet1!$BP4,1/($A$3-1)),1/POWER(FSheet1!$BQ4,1/($A$3-1))))</f>
        <v>0.50816230009133023</v>
      </c>
      <c r="BW5" s="13">
        <f t="array" ref="BW5">SUM((BA5^$A$3)*(($B5-$AK$3)^2+($C5-$AL$3)^2),(BB5^$A$3)*(($B5-$AM$3)^2+($C5-$AN$3)^2),(BC5^$A$3)*(($B5-$AO$3)^2+($C5-$AP$3)^2),(BD5^$A$3)*(($B5-$AQ$3)^2+($C5-$AR$3)^2),(BE5^$A$3)*(($B5-$AS$3)^2+($C5-$AT$3)^2),(BF5^$A$3)*(($B5-$AU$3)^2+($C5-$AV$3)^2),(BG5^$A$3)*(($B5-$AW$3)^2+($C5-$BV$3)^2))</f>
        <v>2.3932132401760593</v>
      </c>
      <c r="CE5" s="42">
        <f>-3</f>
        <v>-3</v>
      </c>
      <c r="CF5" s="42">
        <f>CE6+5/1000</f>
        <v>-2.7949999999999999</v>
      </c>
      <c r="CG5" s="14">
        <f>(CE5+CF5)/2</f>
        <v>-2.8975</v>
      </c>
      <c r="CH5" s="13">
        <f t="array" ref="CH5">SUM(IF($B$5:$B$364&lt;=$CF5,E$5:E$364))-SUM(IF($B$5:$B$364&lt;=$CE5,E$5:E$364))</f>
        <v>1.2101398974206479E-2</v>
      </c>
      <c r="CI5" s="33">
        <f t="array" ref="CI5">SUM(IF($B$5:$B$364&lt;=$CF5,F$5:F$364))-SUM(IF($B$5:$B$364&lt;=$CE5,F$5:F$364))</f>
        <v>0.1194590436072609</v>
      </c>
      <c r="CJ5" s="33">
        <f t="array" ref="CJ5">SUM(IF($B$5:$B$364&lt;=$CF5,G$5:G$364))-SUM(IF($B$5:$B$364&lt;=$CE5,G$5:G$364))</f>
        <v>6.0801957129730937</v>
      </c>
      <c r="CK5" s="33">
        <f t="array" ref="CK5">SUM(IF($B$5:$B$364&lt;=$CF5,H$5:H$364))-SUM(IF($B$5:$B$364&lt;=$CE5,H$5:H$364))</f>
        <v>0.73282319363232062</v>
      </c>
      <c r="CL5" s="33">
        <f t="array" ref="CL5">SUM(IF($B$5:$B$364&lt;=$CF5,I$5:I$364))-SUM(IF($B$5:$B$364&lt;=$CE5,I$5:I$364))</f>
        <v>4.5523448400803801E-2</v>
      </c>
      <c r="CM5" s="33">
        <f t="array" ref="CM5">SUM(IF($B$5:$B$364&lt;=$CF5,J$5:J$364))-SUM(IF($B$5:$B$364&lt;=$CE5,J$5:J$364))</f>
        <v>7.6931771871060484E-3</v>
      </c>
      <c r="CN5" s="33">
        <f t="array" ref="CN5">SUM(IF($B$5:$B$364&lt;=$CF5,K$5:K$364))-SUM(IF($B$5:$B$364&lt;=$CE5,K$5:K$364))</f>
        <v>2.2040252251858128E-3</v>
      </c>
    </row>
    <row r="6" spans="1:92">
      <c r="A6" s="21" t="str">
        <f>FSheet1!A5</f>
        <v>Canzanello</v>
      </c>
      <c r="B6" s="20">
        <f>FSheet1!DH5</f>
        <v>1.7334683293963251</v>
      </c>
      <c r="C6" s="20">
        <f>FSheet1!DI5</f>
        <v>-4.6285763700787399</v>
      </c>
      <c r="D6" s="22"/>
      <c r="E6" s="20">
        <f>1/(POWER(FSheet1!AU5,2/($A$3-1))*SUM(1/POWER(FSheet1!$AU5,2/($A$3-1)),1/POWER(FSheet1!$AV5,2/($A$3-1)),1/POWER(FSheet1!$AW5,2/($A$3-1)),1/POWER(FSheet1!$AX5,2/($A$3-1)),1/POWER(FSheet1!$AY5,2/($A$3-1)),1/POWER(FSheet1!$AZ5,2/($A$3-1)),1/POWER(FSheet1!$BA5,2/($A$3-1))))</f>
        <v>3.3452299365757344E-3</v>
      </c>
      <c r="F6" s="20">
        <f>1/(POWER(FSheet1!AV5,2/($A$3-1))*SUM(1/POWER(FSheet1!$AU5,2/($A$3-1)),1/POWER(FSheet1!$AV5,2/($A$3-1)),1/POWER(FSheet1!$AW5,2/($A$3-1)),1/POWER(FSheet1!$AX5,2/($A$3-1)),1/POWER(FSheet1!$AY5,2/($A$3-1)),1/POWER(FSheet1!$AZ5,2/($A$3-1)),1/POWER(FSheet1!$BA5,2/($A$3-1))))</f>
        <v>1.7589971420026343E-2</v>
      </c>
      <c r="G6" s="20">
        <f>1/(POWER(FSheet1!AW5,2/($A$3-1))*SUM(1/POWER(FSheet1!$AU5,2/($A$3-1)),1/POWER(FSheet1!$AV5,2/($A$3-1)),1/POWER(FSheet1!$AW5,2/($A$3-1)),1/POWER(FSheet1!$AX5,2/($A$3-1)),1/POWER(FSheet1!$AY5,2/($A$3-1)),1/POWER(FSheet1!$AZ5,2/($A$3-1)),1/POWER(FSheet1!$BA5,2/($A$3-1))))</f>
        <v>0.2119813177666193</v>
      </c>
      <c r="H6" s="20">
        <f>1/(POWER(FSheet1!AX5,2/($A$3-1))*SUM(1/POWER(FSheet1!$AU5,2/($A$3-1)),1/POWER(FSheet1!$AV5,2/($A$3-1)),1/POWER(FSheet1!$AW5,2/($A$3-1)),1/POWER(FSheet1!$AX5,2/($A$3-1)),1/POWER(FSheet1!$AY5,2/($A$3-1)),1/POWER(FSheet1!$AZ5,2/($A$3-1)),1/POWER(FSheet1!$BA5,2/($A$3-1))))</f>
        <v>0.71122781639024713</v>
      </c>
      <c r="I6" s="20">
        <f>1/(POWER(FSheet1!AY5,2/($A$3-1))*SUM(1/POWER(FSheet1!$AU5,2/($A$3-1)),1/POWER(FSheet1!$AV5,2/($A$3-1)),1/POWER(FSheet1!$AW5,2/($A$3-1)),1/POWER(FSheet1!$AX5,2/($A$3-1)),1/POWER(FSheet1!$AY5,2/($A$3-1)),1/POWER(FSheet1!$AZ5,2/($A$3-1)),1/POWER(FSheet1!$BA5,2/($A$3-1))))</f>
        <v>4.7644909691404246E-2</v>
      </c>
      <c r="J6" s="20">
        <f>1/(POWER(FSheet1!AZ5,2/($A$3-1))*SUM(1/POWER(FSheet1!$AU5,2/($A$3-1)),1/POWER(FSheet1!$AV5,2/($A$3-1)),1/POWER(FSheet1!$AW5,2/($A$3-1)),1/POWER(FSheet1!$AX5,2/($A$3-1)),1/POWER(FSheet1!$AY5,2/($A$3-1)),1/POWER(FSheet1!$AZ5,2/($A$3-1)),1/POWER(FSheet1!$BA5,2/($A$3-1))))</f>
        <v>6.5472013469246287E-3</v>
      </c>
      <c r="K6" s="20">
        <f>1/(POWER(FSheet1!BA5,2/($A$3-1))*SUM(1/POWER(FSheet1!$AU5,2/($A$3-1)),1/POWER(FSheet1!$AV5,2/($A$3-1)),1/POWER(FSheet1!$AW5,2/($A$3-1)),1/POWER(FSheet1!$AX5,2/($A$3-1)),1/POWER(FSheet1!$AY5,2/($A$3-1)),1/POWER(FSheet1!$AZ5,2/($A$3-1)),1/POWER(FSheet1!$BA5,2/($A$3-1))))</f>
        <v>1.6635534482026752E-3</v>
      </c>
      <c r="M6" s="35">
        <f>M5+(MAX($B:$B)-$M5)/15</f>
        <v>-8.6043282986876655</v>
      </c>
      <c r="N6" s="36">
        <f t="shared" ref="N6:N46" si="0">kpdf(M6,B6:B385)</f>
        <v>1.6642581635260025E-2</v>
      </c>
      <c r="O6" s="31"/>
      <c r="P6" s="35">
        <f>P5+(MAX($C:$C)-$P5)/15</f>
        <v>-8.2473268152230954</v>
      </c>
      <c r="Q6" s="36">
        <f t="shared" ref="Q6:Q46" si="1">kpdf(P6,C6:C385)</f>
        <v>7.1514018794099979E-3</v>
      </c>
      <c r="R6" s="31"/>
      <c r="S6" s="36"/>
      <c r="T6" s="36"/>
      <c r="U6" s="36"/>
      <c r="V6" s="36"/>
      <c r="W6" s="36"/>
      <c r="X6" s="36"/>
      <c r="Y6" s="36"/>
      <c r="Z6" s="31"/>
      <c r="AA6" s="34">
        <f t="shared" ref="AA6:AA69" si="2">SUM((E6^$A$3)*(($B6-$M$3)^2+($C6-$N$3)^2),(F6^$A$3)*(($B6-$O$3)^2+($C6-$P$3)^2),(G6^$A$3)*(($B6-$Q$3)^2+($C6-$R$3)^2),(H6^$A$3)*(($B6-$S$3)^2+($C6-$T$3)^2),(I6^$A$3)*(($B6-$U$3)^2+($C6-$V$3)^2),(J6^$A$3)*(($B6-$W$3)^2+($C6-$X$3)^2),(K6^$A$3)*(($B6-$Y$3)^2+($C6-$Z$3)^2))</f>
        <v>10.506698762082166</v>
      </c>
      <c r="AC6" s="26">
        <f>1/(POWER(FSheet1!BC5,1/($A$3-1))*SUM(1/POWER(FSheet1!$BC5,1/($A$3-1)),1/POWER(FSheet1!$BD5,1/($A$3-1)),1/POWER(FSheet1!$BE5,1/($A$3-1)),1/POWER(FSheet1!$BF5,1/($A$3-1)),1/POWER(FSheet1!$BG5,1/($A$3-1)),1/POWER(FSheet1!$BH5,1/($A$3-1)),1/POWER(FSheet1!$BI5,1/($A$3-1))))</f>
        <v>7.5271772700939335E-2</v>
      </c>
      <c r="AD6" s="26">
        <f>1/(POWER(FSheet1!BD5,1/($A$3-1))*SUM(1/POWER(FSheet1!$BC5,1/($A$3-1)),1/POWER(FSheet1!$BD5,1/($A$3-1)),1/POWER(FSheet1!$BE5,1/($A$3-1)),1/POWER(FSheet1!$BF5,1/($A$3-1)),1/POWER(FSheet1!$BG5,1/($A$3-1)),1/POWER(FSheet1!$BH5,1/($A$3-1)),1/POWER(FSheet1!$BI5,1/($A$3-1))))</f>
        <v>8.9974164398247458E-2</v>
      </c>
      <c r="AE6" s="26">
        <f>1/(POWER(FSheet1!BE5,1/($A$3-1))*SUM(1/POWER(FSheet1!$BC5,1/($A$3-1)),1/POWER(FSheet1!$BD5,1/($A$3-1)),1/POWER(FSheet1!$BE5,1/($A$3-1)),1/POWER(FSheet1!$BF5,1/($A$3-1)),1/POWER(FSheet1!$BG5,1/($A$3-1)),1/POWER(FSheet1!$BH5,1/($A$3-1)),1/POWER(FSheet1!$BI5,1/($A$3-1))))</f>
        <v>0.19848050479287541</v>
      </c>
      <c r="AF6" s="26">
        <f>1/(POWER(FSheet1!BF5,1/($A$3-1))*SUM(1/POWER(FSheet1!$BC5,1/($A$3-1)),1/POWER(FSheet1!$BD5,1/($A$3-1)),1/POWER(FSheet1!$BE5,1/($A$3-1)),1/POWER(FSheet1!$BF5,1/($A$3-1)),1/POWER(FSheet1!$BG5,1/($A$3-1)),1/POWER(FSheet1!$BH5,1/($A$3-1)),1/POWER(FSheet1!$BI5,1/($A$3-1))))</f>
        <v>0.29615648439586012</v>
      </c>
      <c r="AG6" s="26">
        <f>1/(POWER(FSheet1!BG5,1/($A$3-1))*SUM(1/POWER(FSheet1!$BC5,1/($A$3-1)),1/POWER(FSheet1!$BD5,1/($A$3-1)),1/POWER(FSheet1!$BE5,1/($A$3-1)),1/POWER(FSheet1!$BF5,1/($A$3-1)),1/POWER(FSheet1!$BG5,1/($A$3-1)),1/POWER(FSheet1!$BH5,1/($A$3-1)),1/POWER(FSheet1!$BI5,1/($A$3-1))))</f>
        <v>0.14766020898098581</v>
      </c>
      <c r="AH6" s="26">
        <f>1/(POWER(FSheet1!BH5,1/($A$3-1))*SUM(1/POWER(FSheet1!$BC5,1/($A$3-1)),1/POWER(FSheet1!$BD5,1/($A$3-1)),1/POWER(FSheet1!$BE5,1/($A$3-1)),1/POWER(FSheet1!$BF5,1/($A$3-1)),1/POWER(FSheet1!$BG5,1/($A$3-1)),1/POWER(FSheet1!$BH5,1/($A$3-1)),1/POWER(FSheet1!$BI5,1/($A$3-1))))</f>
        <v>7.1344699415716598E-2</v>
      </c>
      <c r="AI6" s="26">
        <f>1/(POWER(FSheet1!BI5,1/($A$3-1))*SUM(1/POWER(FSheet1!$BC5,1/($A$3-1)),1/POWER(FSheet1!$BD5,1/($A$3-1)),1/POWER(FSheet1!$BE5,1/($A$3-1)),1/POWER(FSheet1!$BF5,1/($A$3-1)),1/POWER(FSheet1!$BG5,1/($A$3-1)),1/POWER(FSheet1!$BH5,1/($A$3-1)),1/POWER(FSheet1!$BI5,1/($A$3-1))))</f>
        <v>0.12111216531537529</v>
      </c>
      <c r="AY6" s="13">
        <f t="shared" ref="AY6:AY69" si="3">SUM((AC6^$A$3)*(($B6-$AK$3)^2+($C6-$AL$3)^2),(AD6^$A$3)*(($B6-$AM$3)^2+($C6-$AN$3)^2),(AE6^$A$3)*(($B6-$AO$3)^2+($C6-$AP$3)^2),(AF6^$A$3)*(($B6-$AQ$3)^2+($C6-$AR$3)^2),(AG6^$A$3)*(($B6-$AS$3)^2+($C6-$AT$3)^2),(AH6^$A$3)*(($B6-$AU$3)^2+($C6-$AV$3)^2),(AI6^$A$3)*(($B6-$AW$3)^2+($C6-$AX$3)^2))</f>
        <v>4.7282320471968644</v>
      </c>
      <c r="BA6" s="45">
        <f>1/(POWER(FSheet1!$BK5,1/($A$3-1))*SUM(1/POWER(FSheet1!$BK5,1/($A$3-1)),1/POWER(FSheet1!$BL5,1/($A$3-1)),1/POWER(FSheet1!$BM5,1/($A$3-1)),1/POWER(FSheet1!$BN5,1/($A$3-1)),1/POWER(FSheet1!$BO5,1/($A$3-1)),1/POWER(FSheet1!$BP5,1/($A$3-1)),1/POWER(FSheet1!$BQ5,1/($A$3-1))))</f>
        <v>4.6566724070945087E-2</v>
      </c>
      <c r="BB6" s="45">
        <f>1/(POWER(FSheet1!$BL5,1/($A$3-1))*SUM(1/POWER(FSheet1!$BK5,1/($A$3-1)),1/POWER(FSheet1!$BL5,1/($A$3-1)),1/POWER(FSheet1!$BM5,1/($A$3-1)),1/POWER(FSheet1!$BN5,1/($A$3-1)),1/POWER(FSheet1!$BO5,1/($A$3-1)),1/POWER(FSheet1!$BP5,1/($A$3-1)),1/POWER(FSheet1!$BQ5,1/($A$3-1))))</f>
        <v>6.1856434566676839E-2</v>
      </c>
      <c r="BC6" s="45">
        <f>1/(POWER(FSheet1!$BM5,1/($A$3-1))*SUM(1/POWER(FSheet1!$BK5,1/($A$3-1)),1/POWER(FSheet1!$BL5,1/($A$3-1)),1/POWER(FSheet1!$BM5,1/($A$3-1)),1/POWER(FSheet1!$BN5,1/($A$3-1)),1/POWER(FSheet1!$BO5,1/($A$3-1)),1/POWER(FSheet1!$BP5,1/($A$3-1)),1/POWER(FSheet1!$BQ5,1/($A$3-1))))</f>
        <v>0.2945728609905276</v>
      </c>
      <c r="BD6" s="45">
        <f>1/(POWER(FSheet1!$BN5,1/($A$3-1))*SUM(1/POWER(FSheet1!$BK5,1/($A$3-1)),1/POWER(FSheet1!$BL5,1/($A$3-1)),1/POWER(FSheet1!$BM5,1/($A$3-1)),1/POWER(FSheet1!$BN5,1/($A$3-1)),1/POWER(FSheet1!$BO5,1/($A$3-1)),1/POWER(FSheet1!$BP5,1/($A$3-1)),1/POWER(FSheet1!$BQ5,1/($A$3-1))))</f>
        <v>0.29050439289403274</v>
      </c>
      <c r="BE6" s="45">
        <f>1/(POWER(FSheet1!$BO5,1/($A$3-1))*SUM(1/POWER(FSheet1!$BK5,1/($A$3-1)),1/POWER(FSheet1!$BL5,1/($A$3-1)),1/POWER(FSheet1!$BM5,1/($A$3-1)),1/POWER(FSheet1!$BN5,1/($A$3-1)),1/POWER(FSheet1!$BO5,1/($A$3-1)),1/POWER(FSheet1!$BP5,1/($A$3-1)),1/POWER(FSheet1!$BQ5,1/($A$3-1))))</f>
        <v>0.1233991448278641</v>
      </c>
      <c r="BF6" s="45">
        <f>1/(POWER(FSheet1!$BP5,1/($A$3-1))*SUM(1/POWER(FSheet1!$BK5,1/($A$3-1)),1/POWER(FSheet1!$BL5,1/($A$3-1)),1/POWER(FSheet1!$BM5,1/($A$3-1)),1/POWER(FSheet1!$BN5,1/($A$3-1)),1/POWER(FSheet1!$BO5,1/($A$3-1)),1/POWER(FSheet1!$BP5,1/($A$3-1)),1/POWER(FSheet1!$BQ5,1/($A$3-1))))</f>
        <v>5.4175903571358271E-2</v>
      </c>
      <c r="BG6" s="45">
        <f>1/(POWER(FSheet1!$BQ5,1/($A$3-1))*SUM(1/POWER(FSheet1!$BK5,1/($A$3-1)),1/POWER(FSheet1!$BL5,1/($A$3-1)),1/POWER(FSheet1!$BM5,1/($A$3-1)),1/POWER(FSheet1!$BN5,1/($A$3-1)),1/POWER(FSheet1!$BO5,1/($A$3-1)),1/POWER(FSheet1!$BP5,1/($A$3-1)),1/POWER(FSheet1!$BQ5,1/($A$3-1))))</f>
        <v>0.12892453907859522</v>
      </c>
      <c r="BW6" s="33">
        <f t="array" ref="BW6">SUM((BA6^$A$3)*(($B6-$AK$3)^2+($C6-$AL$3)^2),(BB6^$A$3)*(($B6-$AM$3)^2+($C6-$AN$3)^2),(BC6^$A$3)*(($B6-$AO$3)^2+($C6-$AP$3)^2),(BD6^$A$3)*(($B6-$AQ$3)^2+($C6-$AR$3)^2),(BE6^$A$3)*(($B6-$AS$3)^2+($C6-$AT$3)^2),(BF6^$A$3)*(($B6-$AU$3)^2+($C6-$AV$3)^2),(BG6^$A$3)*(($B6-$AW$3)^2+($C6-$BV$3)^2))</f>
        <v>4.7379107266011005</v>
      </c>
      <c r="CE6" s="42">
        <f>CE5+0.2</f>
        <v>-2.8</v>
      </c>
      <c r="CF6" s="42">
        <f>CF5+0.2</f>
        <v>-2.5949999999999998</v>
      </c>
      <c r="CG6" s="14">
        <f t="shared" ref="CG6:CG17" si="4">(CE6+CF6)/2</f>
        <v>-2.6974999999999998</v>
      </c>
      <c r="CH6" s="33">
        <f t="array" ref="CH6">SUM(IF($B$5:$B$364&lt;=$CF6,E$5:E$364))-SUM(IF($B$5:$B$364&lt;=$CE6,E$5:E$364))</f>
        <v>3.2922392775134757E-2</v>
      </c>
      <c r="CI6" s="33">
        <f t="array" ref="CI6">SUM(IF($B$5:$B$364&lt;=$CF6,F$5:F$364))-SUM(IF($B$5:$B$364&lt;=$CE6,F$5:F$364))</f>
        <v>0.15359688053243659</v>
      </c>
      <c r="CJ6" s="33">
        <f t="array" ref="CJ6">SUM(IF($B$5:$B$364&lt;=$CF6,G$5:G$364))-SUM(IF($B$5:$B$364&lt;=$CE6,G$5:G$364))</f>
        <v>1.3172341954213209</v>
      </c>
      <c r="CK6" s="33">
        <f t="array" ref="CK6">SUM(IF($B$5:$B$364&lt;=$CF6,H$5:H$364))-SUM(IF($B$5:$B$364&lt;=$CE6,H$5:H$364))</f>
        <v>2.0700374282097371</v>
      </c>
      <c r="CL6" s="33">
        <f t="array" ref="CL6">SUM(IF($B$5:$B$364&lt;=$CF6,I$5:I$364))-SUM(IF($B$5:$B$364&lt;=$CE6,I$5:I$364))</f>
        <v>0.34478709984568567</v>
      </c>
      <c r="CM6" s="33">
        <f t="array" ref="CM6">SUM(IF($B$5:$B$364&lt;=$CF6,J$5:J$364))-SUM(IF($B$5:$B$364&lt;=$CE6,J$5:J$364))</f>
        <v>6.3734086679409829E-2</v>
      </c>
      <c r="CN6" s="33">
        <f t="array" ref="CN6">SUM(IF($B$5:$B$364&lt;=$CF6,K$5:K$364))-SUM(IF($B$5:$B$364&lt;=$CE6,K$5:K$364))</f>
        <v>1.7687916536273995E-2</v>
      </c>
    </row>
    <row r="7" spans="1:92">
      <c r="A7" s="21" t="str">
        <f>FSheet1!A6</f>
        <v>Jarvinen</v>
      </c>
      <c r="B7" s="20">
        <f>FSheet1!DH6</f>
        <v>1.8532054160104985</v>
      </c>
      <c r="C7" s="20">
        <f>FSheet1!DI6</f>
        <v>-6.040065400262467</v>
      </c>
      <c r="D7" s="22"/>
      <c r="E7" s="20">
        <f>1/(POWER(FSheet1!AU6,2/($A$3-1))*SUM(1/POWER(FSheet1!$AU6,2/($A$3-1)),1/POWER(FSheet1!$AV6,2/($A$3-1)),1/POWER(FSheet1!$AW6,2/($A$3-1)),1/POWER(FSheet1!$AX6,2/($A$3-1)),1/POWER(FSheet1!$AY6,2/($A$3-1)),1/POWER(FSheet1!$AZ6,2/($A$3-1)),1/POWER(FSheet1!$BA6,2/($A$3-1))))</f>
        <v>1.0210495033590873E-2</v>
      </c>
      <c r="F7" s="20">
        <f>1/(POWER(FSheet1!AV6,2/($A$3-1))*SUM(1/POWER(FSheet1!$AU6,2/($A$3-1)),1/POWER(FSheet1!$AV6,2/($A$3-1)),1/POWER(FSheet1!$AW6,2/($A$3-1)),1/POWER(FSheet1!$AX6,2/($A$3-1)),1/POWER(FSheet1!$AY6,2/($A$3-1)),1/POWER(FSheet1!$AZ6,2/($A$3-1)),1/POWER(FSheet1!$BA6,2/($A$3-1))))</f>
        <v>5.0836402930803756E-2</v>
      </c>
      <c r="G7" s="20">
        <f>1/(POWER(FSheet1!AW6,2/($A$3-1))*SUM(1/POWER(FSheet1!$AU6,2/($A$3-1)),1/POWER(FSheet1!$AV6,2/($A$3-1)),1/POWER(FSheet1!$AW6,2/($A$3-1)),1/POWER(FSheet1!$AX6,2/($A$3-1)),1/POWER(FSheet1!$AY6,2/($A$3-1)),1/POWER(FSheet1!$AZ6,2/($A$3-1)),1/POWER(FSheet1!$BA6,2/($A$3-1))))</f>
        <v>0.38143544137259461</v>
      </c>
      <c r="H7" s="20">
        <f>1/(POWER(FSheet1!AX6,2/($A$3-1))*SUM(1/POWER(FSheet1!$AU6,2/($A$3-1)),1/POWER(FSheet1!$AV6,2/($A$3-1)),1/POWER(FSheet1!$AW6,2/($A$3-1)),1/POWER(FSheet1!$AX6,2/($A$3-1)),1/POWER(FSheet1!$AY6,2/($A$3-1)),1/POWER(FSheet1!$AZ6,2/($A$3-1)),1/POWER(FSheet1!$BA6,2/($A$3-1))))</f>
        <v>0.47675395609254373</v>
      </c>
      <c r="I7" s="20">
        <f>1/(POWER(FSheet1!AY6,2/($A$3-1))*SUM(1/POWER(FSheet1!$AU6,2/($A$3-1)),1/POWER(FSheet1!$AV6,2/($A$3-1)),1/POWER(FSheet1!$AW6,2/($A$3-1)),1/POWER(FSheet1!$AX6,2/($A$3-1)),1/POWER(FSheet1!$AY6,2/($A$3-1)),1/POWER(FSheet1!$AZ6,2/($A$3-1)),1/POWER(FSheet1!$BA6,2/($A$3-1))))</f>
        <v>6.4992133174870195E-2</v>
      </c>
      <c r="J7" s="20">
        <f>1/(POWER(FSheet1!AZ6,2/($A$3-1))*SUM(1/POWER(FSheet1!$AU6,2/($A$3-1)),1/POWER(FSheet1!$AV6,2/($A$3-1)),1/POWER(FSheet1!$AW6,2/($A$3-1)),1/POWER(FSheet1!$AX6,2/($A$3-1)),1/POWER(FSheet1!$AY6,2/($A$3-1)),1/POWER(FSheet1!$AZ6,2/($A$3-1)),1/POWER(FSheet1!$BA6,2/($A$3-1))))</f>
        <v>1.2231265023521037E-2</v>
      </c>
      <c r="K7" s="20">
        <f>1/(POWER(FSheet1!BA6,2/($A$3-1))*SUM(1/POWER(FSheet1!$AU6,2/($A$3-1)),1/POWER(FSheet1!$AV6,2/($A$3-1)),1/POWER(FSheet1!$AW6,2/($A$3-1)),1/POWER(FSheet1!$AX6,2/($A$3-1)),1/POWER(FSheet1!$AY6,2/($A$3-1)),1/POWER(FSheet1!$AZ6,2/($A$3-1)),1/POWER(FSheet1!$BA6,2/($A$3-1))))</f>
        <v>3.5403063720757149E-3</v>
      </c>
      <c r="M7" s="35">
        <f t="shared" ref="M7:M46" si="5">M6+(MAX($B:$B)-$M6)/15</f>
        <v>-7.2330453909361339</v>
      </c>
      <c r="N7" s="36">
        <f t="shared" si="0"/>
        <v>3.1935417415597897E-2</v>
      </c>
      <c r="O7" s="35"/>
      <c r="P7" s="35">
        <f t="shared" ref="P7:P46" si="6">P6+(MAX($C:$C)-$P6)/15</f>
        <v>-7.2638187902712144</v>
      </c>
      <c r="Q7" s="36">
        <f t="shared" si="1"/>
        <v>1.5091115512855677E-2</v>
      </c>
      <c r="R7" s="31"/>
      <c r="S7" s="31"/>
      <c r="T7" s="31"/>
      <c r="U7" s="31"/>
      <c r="V7" s="31"/>
      <c r="W7" s="31"/>
      <c r="X7" s="31"/>
      <c r="Y7" s="31"/>
      <c r="Z7" s="31"/>
      <c r="AA7" s="34">
        <f t="shared" si="2"/>
        <v>13.207685113226493</v>
      </c>
      <c r="AC7" s="26">
        <f>1/(POWER(FSheet1!BC6,1/($A$3-1))*SUM(1/POWER(FSheet1!$BC6,1/($A$3-1)),1/POWER(FSheet1!$BD6,1/($A$3-1)),1/POWER(FSheet1!$BE6,1/($A$3-1)),1/POWER(FSheet1!$BF6,1/($A$3-1)),1/POWER(FSheet1!$BG6,1/($A$3-1)),1/POWER(FSheet1!$BH6,1/($A$3-1)),1/POWER(FSheet1!$BI6,1/($A$3-1))))</f>
        <v>8.8644849780332324E-2</v>
      </c>
      <c r="AD7" s="26">
        <f>1/(POWER(FSheet1!BD6,1/($A$3-1))*SUM(1/POWER(FSheet1!$BC6,1/($A$3-1)),1/POWER(FSheet1!$BD6,1/($A$3-1)),1/POWER(FSheet1!$BE6,1/($A$3-1)),1/POWER(FSheet1!$BF6,1/($A$3-1)),1/POWER(FSheet1!$BG6,1/($A$3-1)),1/POWER(FSheet1!$BH6,1/($A$3-1)),1/POWER(FSheet1!$BI6,1/($A$3-1))))</f>
        <v>0.11105462170143084</v>
      </c>
      <c r="AE7" s="26">
        <f>1/(POWER(FSheet1!BE6,1/($A$3-1))*SUM(1/POWER(FSheet1!$BC6,1/($A$3-1)),1/POWER(FSheet1!$BD6,1/($A$3-1)),1/POWER(FSheet1!$BE6,1/($A$3-1)),1/POWER(FSheet1!$BF6,1/($A$3-1)),1/POWER(FSheet1!$BG6,1/($A$3-1)),1/POWER(FSheet1!$BH6,1/($A$3-1)),1/POWER(FSheet1!$BI6,1/($A$3-1))))</f>
        <v>0.2101565218885503</v>
      </c>
      <c r="AF7" s="26">
        <f>1/(POWER(FSheet1!BF6,1/($A$3-1))*SUM(1/POWER(FSheet1!$BC6,1/($A$3-1)),1/POWER(FSheet1!$BD6,1/($A$3-1)),1/POWER(FSheet1!$BE6,1/($A$3-1)),1/POWER(FSheet1!$BF6,1/($A$3-1)),1/POWER(FSheet1!$BG6,1/($A$3-1)),1/POWER(FSheet1!$BH6,1/($A$3-1)),1/POWER(FSheet1!$BI6,1/($A$3-1))))</f>
        <v>0.23965361775658142</v>
      </c>
      <c r="AG7" s="26">
        <f>1/(POWER(FSheet1!BG6,1/($A$3-1))*SUM(1/POWER(FSheet1!$BC6,1/($A$3-1)),1/POWER(FSheet1!$BD6,1/($A$3-1)),1/POWER(FSheet1!$BE6,1/($A$3-1)),1/POWER(FSheet1!$BF6,1/($A$3-1)),1/POWER(FSheet1!$BG6,1/($A$3-1)),1/POWER(FSheet1!$BH6,1/($A$3-1)),1/POWER(FSheet1!$BI6,1/($A$3-1))))</f>
        <v>0.14333602077068777</v>
      </c>
      <c r="AH7" s="26">
        <f>1/(POWER(FSheet1!BH6,1/($A$3-1))*SUM(1/POWER(FSheet1!$BC6,1/($A$3-1)),1/POWER(FSheet1!$BD6,1/($A$3-1)),1/POWER(FSheet1!$BE6,1/($A$3-1)),1/POWER(FSheet1!$BF6,1/($A$3-1)),1/POWER(FSheet1!$BG6,1/($A$3-1)),1/POWER(FSheet1!$BH6,1/($A$3-1)),1/POWER(FSheet1!$BI6,1/($A$3-1))))</f>
        <v>8.1620079261962061E-2</v>
      </c>
      <c r="AI7" s="26">
        <f>1/(POWER(FSheet1!BI6,1/($A$3-1))*SUM(1/POWER(FSheet1!$BC6,1/($A$3-1)),1/POWER(FSheet1!$BD6,1/($A$3-1)),1/POWER(FSheet1!$BE6,1/($A$3-1)),1/POWER(FSheet1!$BF6,1/($A$3-1)),1/POWER(FSheet1!$BG6,1/($A$3-1)),1/POWER(FSheet1!$BH6,1/($A$3-1)),1/POWER(FSheet1!$BI6,1/($A$3-1))))</f>
        <v>0.12553428884045528</v>
      </c>
      <c r="AY7" s="13">
        <f t="shared" si="3"/>
        <v>6.9204748618869898</v>
      </c>
      <c r="BA7" s="45">
        <f>1/(POWER(FSheet1!$BK6,1/($A$3-1))*SUM(1/POWER(FSheet1!$BK6,1/($A$3-1)),1/POWER(FSheet1!$BL6,1/($A$3-1)),1/POWER(FSheet1!$BM6,1/($A$3-1)),1/POWER(FSheet1!$BN6,1/($A$3-1)),1/POWER(FSheet1!$BO6,1/($A$3-1)),1/POWER(FSheet1!$BP6,1/($A$3-1)),1/POWER(FSheet1!$BQ6,1/($A$3-1))))</f>
        <v>5.5377772887880733E-2</v>
      </c>
      <c r="BB7" s="45">
        <f>1/(POWER(FSheet1!$BL6,1/($A$3-1))*SUM(1/POWER(FSheet1!$BK6,1/($A$3-1)),1/POWER(FSheet1!$BL6,1/($A$3-1)),1/POWER(FSheet1!$BM6,1/($A$3-1)),1/POWER(FSheet1!$BN6,1/($A$3-1)),1/POWER(FSheet1!$BO6,1/($A$3-1)),1/POWER(FSheet1!$BP6,1/($A$3-1)),1/POWER(FSheet1!$BQ6,1/($A$3-1))))</f>
        <v>8.2165829318858671E-2</v>
      </c>
      <c r="BC7" s="45">
        <f>1/(POWER(FSheet1!$BM6,1/($A$3-1))*SUM(1/POWER(FSheet1!$BK6,1/($A$3-1)),1/POWER(FSheet1!$BL6,1/($A$3-1)),1/POWER(FSheet1!$BM6,1/($A$3-1)),1/POWER(FSheet1!$BN6,1/($A$3-1)),1/POWER(FSheet1!$BO6,1/($A$3-1)),1/POWER(FSheet1!$BP6,1/($A$3-1)),1/POWER(FSheet1!$BQ6,1/($A$3-1))))</f>
        <v>0.30829401060596001</v>
      </c>
      <c r="BD7" s="45">
        <f>1/(POWER(FSheet1!$BN6,1/($A$3-1))*SUM(1/POWER(FSheet1!$BK6,1/($A$3-1)),1/POWER(FSheet1!$BL6,1/($A$3-1)),1/POWER(FSheet1!$BM6,1/($A$3-1)),1/POWER(FSheet1!$BN6,1/($A$3-1)),1/POWER(FSheet1!$BO6,1/($A$3-1)),1/POWER(FSheet1!$BP6,1/($A$3-1)),1/POWER(FSheet1!$BQ6,1/($A$3-1))))</f>
        <v>0.22819537903548015</v>
      </c>
      <c r="BE7" s="45">
        <f>1/(POWER(FSheet1!$BO6,1/($A$3-1))*SUM(1/POWER(FSheet1!$BK6,1/($A$3-1)),1/POWER(FSheet1!$BL6,1/($A$3-1)),1/POWER(FSheet1!$BM6,1/($A$3-1)),1/POWER(FSheet1!$BN6,1/($A$3-1)),1/POWER(FSheet1!$BO6,1/($A$3-1)),1/POWER(FSheet1!$BP6,1/($A$3-1)),1/POWER(FSheet1!$BQ6,1/($A$3-1))))</f>
        <v>0.11989894416182659</v>
      </c>
      <c r="BF7" s="45">
        <f>1/(POWER(FSheet1!$BP6,1/($A$3-1))*SUM(1/POWER(FSheet1!$BK6,1/($A$3-1)),1/POWER(FSheet1!$BL6,1/($A$3-1)),1/POWER(FSheet1!$BM6,1/($A$3-1)),1/POWER(FSheet1!$BN6,1/($A$3-1)),1/POWER(FSheet1!$BO6,1/($A$3-1)),1/POWER(FSheet1!$BP6,1/($A$3-1)),1/POWER(FSheet1!$BQ6,1/($A$3-1))))</f>
        <v>6.6392242390695702E-2</v>
      </c>
      <c r="BG7" s="45">
        <f>1/(POWER(FSheet1!$BQ6,1/($A$3-1))*SUM(1/POWER(FSheet1!$BK6,1/($A$3-1)),1/POWER(FSheet1!$BL6,1/($A$3-1)),1/POWER(FSheet1!$BM6,1/($A$3-1)),1/POWER(FSheet1!$BN6,1/($A$3-1)),1/POWER(FSheet1!$BO6,1/($A$3-1)),1/POWER(FSheet1!$BP6,1/($A$3-1)),1/POWER(FSheet1!$BQ6,1/($A$3-1))))</f>
        <v>0.13967582159929814</v>
      </c>
      <c r="BW7" s="33">
        <f t="array" ref="BW7">SUM((BA7^$A$3)*(($B7-$AK$3)^2+($C7-$AL$3)^2),(BB7^$A$3)*(($B7-$AM$3)^2+($C7-$AN$3)^2),(BC7^$A$3)*(($B7-$AO$3)^2+($C7-$AP$3)^2),(BD7^$A$3)*(($B7-$AQ$3)^2+($C7-$AR$3)^2),(BE7^$A$3)*(($B7-$AS$3)^2+($C7-$AT$3)^2),(BF7^$A$3)*(($B7-$AU$3)^2+($C7-$AV$3)^2),(BG7^$A$3)*(($B7-$AW$3)^2+($C7-$BV$3)^2))</f>
        <v>6.9464520318868175</v>
      </c>
      <c r="CE7" s="42">
        <f t="shared" ref="CE7:CE34" si="7">CE6+0.2</f>
        <v>-2.5999999999999996</v>
      </c>
      <c r="CF7" s="42">
        <f t="shared" ref="CF7:CF34" si="8">CF6+0.2</f>
        <v>-2.3949999999999996</v>
      </c>
      <c r="CG7" s="14">
        <f t="shared" si="4"/>
        <v>-2.4974999999999996</v>
      </c>
      <c r="CH7" s="33">
        <f t="array" ref="CH7">SUM(IF($B$5:$B$364&lt;=$CF7,E$5:E$364))-SUM(IF($B$5:$B$364&lt;=$CE7,E$5:E$364))</f>
        <v>1.8026119445480493E-2</v>
      </c>
      <c r="CI7" s="33">
        <f t="array" ref="CI7">SUM(IF($B$5:$B$364&lt;=$CF7,F$5:F$364))-SUM(IF($B$5:$B$364&lt;=$CE7,F$5:F$364))</f>
        <v>9.3981425067426017E-2</v>
      </c>
      <c r="CJ7" s="33">
        <f t="array" ref="CJ7">SUM(IF($B$5:$B$364&lt;=$CF7,G$5:G$364))-SUM(IF($B$5:$B$364&lt;=$CE7,G$5:G$364))</f>
        <v>3.3746426411817865</v>
      </c>
      <c r="CK7" s="33">
        <f t="array" ref="CK7">SUM(IF($B$5:$B$364&lt;=$CF7,H$5:H$364))-SUM(IF($B$5:$B$364&lt;=$CE7,H$5:H$364))</f>
        <v>1.273423381178425</v>
      </c>
      <c r="CL7" s="33">
        <f t="array" ref="CL7">SUM(IF($B$5:$B$364&lt;=$CF7,I$5:I$364))-SUM(IF($B$5:$B$364&lt;=$CE7,I$5:I$364))</f>
        <v>0.19210678451959318</v>
      </c>
      <c r="CM7" s="33">
        <f t="array" ref="CM7">SUM(IF($B$5:$B$364&lt;=$CF7,J$5:J$364))-SUM(IF($B$5:$B$364&lt;=$CE7,J$5:J$364))</f>
        <v>3.7400382704641633E-2</v>
      </c>
      <c r="CN7" s="33">
        <f t="array" ref="CN7">SUM(IF($B$5:$B$364&lt;=$CF7,K$5:K$364))-SUM(IF($B$5:$B$364&lt;=$CE7,K$5:K$364))</f>
        <v>1.0419265902651409E-2</v>
      </c>
    </row>
    <row r="8" spans="1:92">
      <c r="A8" s="21" t="str">
        <f>FSheet1!A7</f>
        <v>Coric</v>
      </c>
      <c r="B8" s="20">
        <f>FSheet1!DH7</f>
        <v>5.2994629750656159</v>
      </c>
      <c r="C8" s="20">
        <f>FSheet1!DI7</f>
        <v>-0.1369281102362204</v>
      </c>
      <c r="D8" s="22"/>
      <c r="E8" s="20">
        <f>1/(POWER(FSheet1!AU7,2/($A$3-1))*SUM(1/POWER(FSheet1!$AU7,2/($A$3-1)),1/POWER(FSheet1!$AV7,2/($A$3-1)),1/POWER(FSheet1!$AW7,2/($A$3-1)),1/POWER(FSheet1!$AX7,2/($A$3-1)),1/POWER(FSheet1!$AY7,2/($A$3-1)),1/POWER(FSheet1!$AZ7,2/($A$3-1)),1/POWER(FSheet1!$BA7,2/($A$3-1))))</f>
        <v>5.2569037826335378E-5</v>
      </c>
      <c r="F8" s="20">
        <f>1/(POWER(FSheet1!AV7,2/($A$3-1))*SUM(1/POWER(FSheet1!$AU7,2/($A$3-1)),1/POWER(FSheet1!$AV7,2/($A$3-1)),1/POWER(FSheet1!$AW7,2/($A$3-1)),1/POWER(FSheet1!$AX7,2/($A$3-1)),1/POWER(FSheet1!$AY7,2/($A$3-1)),1/POWER(FSheet1!$AZ7,2/($A$3-1)),1/POWER(FSheet1!$BA7,2/($A$3-1))))</f>
        <v>1.6734712416818681E-4</v>
      </c>
      <c r="G8" s="20">
        <f>1/(POWER(FSheet1!AW7,2/($A$3-1))*SUM(1/POWER(FSheet1!$AU7,2/($A$3-1)),1/POWER(FSheet1!$AV7,2/($A$3-1)),1/POWER(FSheet1!$AW7,2/($A$3-1)),1/POWER(FSheet1!$AX7,2/($A$3-1)),1/POWER(FSheet1!$AY7,2/($A$3-1)),1/POWER(FSheet1!$AZ7,2/($A$3-1)),1/POWER(FSheet1!$BA7,2/($A$3-1))))</f>
        <v>8.5113851847089012E-4</v>
      </c>
      <c r="H8" s="20">
        <f>1/(POWER(FSheet1!AX7,2/($A$3-1))*SUM(1/POWER(FSheet1!$AU7,2/($A$3-1)),1/POWER(FSheet1!$AV7,2/($A$3-1)),1/POWER(FSheet1!$AW7,2/($A$3-1)),1/POWER(FSheet1!$AX7,2/($A$3-1)),1/POWER(FSheet1!$AY7,2/($A$3-1)),1/POWER(FSheet1!$AZ7,2/($A$3-1)),1/POWER(FSheet1!$BA7,2/($A$3-1))))</f>
        <v>1.2777285257843314E-2</v>
      </c>
      <c r="I8" s="20">
        <f>1/(POWER(FSheet1!AY7,2/($A$3-1))*SUM(1/POWER(FSheet1!$AU7,2/($A$3-1)),1/POWER(FSheet1!$AV7,2/($A$3-1)),1/POWER(FSheet1!$AW7,2/($A$3-1)),1/POWER(FSheet1!$AX7,2/($A$3-1)),1/POWER(FSheet1!$AY7,2/($A$3-1)),1/POWER(FSheet1!$AZ7,2/($A$3-1)),1/POWER(FSheet1!$BA7,2/($A$3-1))))</f>
        <v>0.97684582939800468</v>
      </c>
      <c r="J8" s="20">
        <f>1/(POWER(FSheet1!AZ7,2/($A$3-1))*SUM(1/POWER(FSheet1!$AU7,2/($A$3-1)),1/POWER(FSheet1!$AV7,2/($A$3-1)),1/POWER(FSheet1!$AW7,2/($A$3-1)),1/POWER(FSheet1!$AX7,2/($A$3-1)),1/POWER(FSheet1!$AY7,2/($A$3-1)),1/POWER(FSheet1!$AZ7,2/($A$3-1)),1/POWER(FSheet1!$BA7,2/($A$3-1))))</f>
        <v>8.6179336571539054E-3</v>
      </c>
      <c r="K8" s="20">
        <f>1/(POWER(FSheet1!BA7,2/($A$3-1))*SUM(1/POWER(FSheet1!$AU7,2/($A$3-1)),1/POWER(FSheet1!$AV7,2/($A$3-1)),1/POWER(FSheet1!$AW7,2/($A$3-1)),1/POWER(FSheet1!$AX7,2/($A$3-1)),1/POWER(FSheet1!$AY7,2/($A$3-1)),1/POWER(FSheet1!$AZ7,2/($A$3-1)),1/POWER(FSheet1!$BA7,2/($A$3-1))))</f>
        <v>6.8789700653260673E-4</v>
      </c>
      <c r="M8" s="35">
        <f t="shared" si="5"/>
        <v>-5.9531813437013712</v>
      </c>
      <c r="N8" s="36">
        <f t="shared" si="0"/>
        <v>4.6872115028481535E-2</v>
      </c>
      <c r="O8" s="31"/>
      <c r="P8" s="35">
        <f t="shared" si="6"/>
        <v>-6.3458779669827923</v>
      </c>
      <c r="Q8" s="36">
        <f t="shared" si="1"/>
        <v>2.3850805695103647E-2</v>
      </c>
      <c r="R8" s="31"/>
      <c r="S8" s="31"/>
      <c r="T8" s="31"/>
      <c r="U8" s="31"/>
      <c r="V8" s="31"/>
      <c r="W8" s="31"/>
      <c r="X8" s="31"/>
      <c r="Y8" s="31"/>
      <c r="Z8" s="31"/>
      <c r="AA8" s="34">
        <f t="shared" si="2"/>
        <v>1.5010333953932427</v>
      </c>
      <c r="AC8" s="26">
        <f>1/(POWER(FSheet1!BC7,1/($A$3-1))*SUM(1/POWER(FSheet1!$BC7,1/($A$3-1)),1/POWER(FSheet1!$BD7,1/($A$3-1)),1/POWER(FSheet1!$BE7,1/($A$3-1)),1/POWER(FSheet1!$BF7,1/($A$3-1)),1/POWER(FSheet1!$BG7,1/($A$3-1)),1/POWER(FSheet1!$BH7,1/($A$3-1)),1/POWER(FSheet1!$BI7,1/($A$3-1))))</f>
        <v>4.8594916277529474E-3</v>
      </c>
      <c r="AD8" s="26">
        <f>1/(POWER(FSheet1!BD7,1/($A$3-1))*SUM(1/POWER(FSheet1!$BC7,1/($A$3-1)),1/POWER(FSheet1!$BD7,1/($A$3-1)),1/POWER(FSheet1!$BE7,1/($A$3-1)),1/POWER(FSheet1!$BF7,1/($A$3-1)),1/POWER(FSheet1!$BG7,1/($A$3-1)),1/POWER(FSheet1!$BH7,1/($A$3-1)),1/POWER(FSheet1!$BI7,1/($A$3-1))))</f>
        <v>4.5496067069497386E-3</v>
      </c>
      <c r="AE8" s="26">
        <f>1/(POWER(FSheet1!BE7,1/($A$3-1))*SUM(1/POWER(FSheet1!$BC7,1/($A$3-1)),1/POWER(FSheet1!$BD7,1/($A$3-1)),1/POWER(FSheet1!$BE7,1/($A$3-1)),1/POWER(FSheet1!$BF7,1/($A$3-1)),1/POWER(FSheet1!$BG7,1/($A$3-1)),1/POWER(FSheet1!$BH7,1/($A$3-1)),1/POWER(FSheet1!$BI7,1/($A$3-1))))</f>
        <v>7.7931010271853271E-3</v>
      </c>
      <c r="AF8" s="26">
        <f>1/(POWER(FSheet1!BF7,1/($A$3-1))*SUM(1/POWER(FSheet1!$BC7,1/($A$3-1)),1/POWER(FSheet1!$BD7,1/($A$3-1)),1/POWER(FSheet1!$BE7,1/($A$3-1)),1/POWER(FSheet1!$BF7,1/($A$3-1)),1/POWER(FSheet1!$BG7,1/($A$3-1)),1/POWER(FSheet1!$BH7,1/($A$3-1)),1/POWER(FSheet1!$BI7,1/($A$3-1))))</f>
        <v>2.3167853205632121E-2</v>
      </c>
      <c r="AG8" s="26">
        <f>1/(POWER(FSheet1!BG7,1/($A$3-1))*SUM(1/POWER(FSheet1!$BC7,1/($A$3-1)),1/POWER(FSheet1!$BD7,1/($A$3-1)),1/POWER(FSheet1!$BE7,1/($A$3-1)),1/POWER(FSheet1!$BF7,1/($A$3-1)),1/POWER(FSheet1!$BG7,1/($A$3-1)),1/POWER(FSheet1!$BH7,1/($A$3-1)),1/POWER(FSheet1!$BI7,1/($A$3-1))))</f>
        <v>0.21847023016732636</v>
      </c>
      <c r="AH8" s="26">
        <f>1/(POWER(FSheet1!BH7,1/($A$3-1))*SUM(1/POWER(FSheet1!$BC7,1/($A$3-1)),1/POWER(FSheet1!$BD7,1/($A$3-1)),1/POWER(FSheet1!$BE7,1/($A$3-1)),1/POWER(FSheet1!$BF7,1/($A$3-1)),1/POWER(FSheet1!$BG7,1/($A$3-1)),1/POWER(FSheet1!$BH7,1/($A$3-1)),1/POWER(FSheet1!$BI7,1/($A$3-1))))</f>
        <v>7.637760026296056E-2</v>
      </c>
      <c r="AI8" s="26">
        <f>1/(POWER(FSheet1!BI7,1/($A$3-1))*SUM(1/POWER(FSheet1!$BC7,1/($A$3-1)),1/POWER(FSheet1!$BD7,1/($A$3-1)),1/POWER(FSheet1!$BE7,1/($A$3-1)),1/POWER(FSheet1!$BF7,1/($A$3-1)),1/POWER(FSheet1!$BG7,1/($A$3-1)),1/POWER(FSheet1!$BH7,1/($A$3-1)),1/POWER(FSheet1!$BI7,1/($A$3-1))))</f>
        <v>0.66478211700219292</v>
      </c>
      <c r="AY8" s="13">
        <f t="shared" si="3"/>
        <v>0.3316435182593751</v>
      </c>
      <c r="BA8" s="45">
        <f>1/(POWER(FSheet1!$BK7,1/($A$3-1))*SUM(1/POWER(FSheet1!$BK7,1/($A$3-1)),1/POWER(FSheet1!$BL7,1/($A$3-1)),1/POWER(FSheet1!$BM7,1/($A$3-1)),1/POWER(FSheet1!$BN7,1/($A$3-1)),1/POWER(FSheet1!$BO7,1/($A$3-1)),1/POWER(FSheet1!$BP7,1/($A$3-1)),1/POWER(FSheet1!$BQ7,1/($A$3-1))))</f>
        <v>5.8768794511579094E-3</v>
      </c>
      <c r="BB8" s="45">
        <f>1/(POWER(FSheet1!$BL7,1/($A$3-1))*SUM(1/POWER(FSheet1!$BK7,1/($A$3-1)),1/POWER(FSheet1!$BL7,1/($A$3-1)),1/POWER(FSheet1!$BM7,1/($A$3-1)),1/POWER(FSheet1!$BN7,1/($A$3-1)),1/POWER(FSheet1!$BO7,1/($A$3-1)),1/POWER(FSheet1!$BP7,1/($A$3-1)),1/POWER(FSheet1!$BQ7,1/($A$3-1))))</f>
        <v>4.5157922541690263E-3</v>
      </c>
      <c r="BC8" s="45">
        <f>1/(POWER(FSheet1!$BM7,1/($A$3-1))*SUM(1/POWER(FSheet1!$BK7,1/($A$3-1)),1/POWER(FSheet1!$BL7,1/($A$3-1)),1/POWER(FSheet1!$BM7,1/($A$3-1)),1/POWER(FSheet1!$BN7,1/($A$3-1)),1/POWER(FSheet1!$BO7,1/($A$3-1)),1/POWER(FSheet1!$BP7,1/($A$3-1)),1/POWER(FSheet1!$BQ7,1/($A$3-1))))</f>
        <v>1.0209943626251347E-2</v>
      </c>
      <c r="BD8" s="45">
        <f>1/(POWER(FSheet1!$BN7,1/($A$3-1))*SUM(1/POWER(FSheet1!$BK7,1/($A$3-1)),1/POWER(FSheet1!$BL7,1/($A$3-1)),1/POWER(FSheet1!$BM7,1/($A$3-1)),1/POWER(FSheet1!$BN7,1/($A$3-1)),1/POWER(FSheet1!$BO7,1/($A$3-1)),1/POWER(FSheet1!$BP7,1/($A$3-1)),1/POWER(FSheet1!$BQ7,1/($A$3-1))))</f>
        <v>2.9835015590859194E-2</v>
      </c>
      <c r="BE8" s="45">
        <f>1/(POWER(FSheet1!$BO7,1/($A$3-1))*SUM(1/POWER(FSheet1!$BK7,1/($A$3-1)),1/POWER(FSheet1!$BL7,1/($A$3-1)),1/POWER(FSheet1!$BM7,1/($A$3-1)),1/POWER(FSheet1!$BN7,1/($A$3-1)),1/POWER(FSheet1!$BO7,1/($A$3-1)),1/POWER(FSheet1!$BP7,1/($A$3-1)),1/POWER(FSheet1!$BQ7,1/($A$3-1))))</f>
        <v>0.10577365640433503</v>
      </c>
      <c r="BF8" s="45">
        <f>1/(POWER(FSheet1!$BP7,1/($A$3-1))*SUM(1/POWER(FSheet1!$BK7,1/($A$3-1)),1/POWER(FSheet1!$BL7,1/($A$3-1)),1/POWER(FSheet1!$BM7,1/($A$3-1)),1/POWER(FSheet1!$BN7,1/($A$3-1)),1/POWER(FSheet1!$BO7,1/($A$3-1)),1/POWER(FSheet1!$BP7,1/($A$3-1)),1/POWER(FSheet1!$BQ7,1/($A$3-1))))</f>
        <v>6.2626418228788477E-2</v>
      </c>
      <c r="BG8" s="45">
        <f>1/(POWER(FSheet1!$BQ7,1/($A$3-1))*SUM(1/POWER(FSheet1!$BK7,1/($A$3-1)),1/POWER(FSheet1!$BL7,1/($A$3-1)),1/POWER(FSheet1!$BM7,1/($A$3-1)),1/POWER(FSheet1!$BN7,1/($A$3-1)),1/POWER(FSheet1!$BO7,1/($A$3-1)),1/POWER(FSheet1!$BP7,1/($A$3-1)),1/POWER(FSheet1!$BQ7,1/($A$3-1))))</f>
        <v>0.78116229444443908</v>
      </c>
      <c r="BW8" s="33">
        <f t="array" ref="BW8">SUM((BA8^$A$3)*(($B8-$AK$3)^2+($C8-$AL$3)^2),(BB8^$A$3)*(($B8-$AM$3)^2+($C8-$AN$3)^2),(BC8^$A$3)*(($B8-$AO$3)^2+($C8-$AP$3)^2),(BD8^$A$3)*(($B8-$AQ$3)^2+($C8-$AR$3)^2),(BE8^$A$3)*(($B8-$AS$3)^2+($C8-$AT$3)^2),(BF8^$A$3)*(($B8-$AU$3)^2+($C8-$AV$3)^2),(BG8^$A$3)*(($B8-$AW$3)^2+($C8-$BV$3)^2))</f>
        <v>0.74188574576736643</v>
      </c>
      <c r="CE8" s="42">
        <f t="shared" si="7"/>
        <v>-2.3999999999999995</v>
      </c>
      <c r="CF8" s="42">
        <f t="shared" si="8"/>
        <v>-2.1949999999999994</v>
      </c>
      <c r="CG8" s="14">
        <f t="shared" si="4"/>
        <v>-2.2974999999999994</v>
      </c>
      <c r="CH8" s="33">
        <f t="array" ref="CH8">SUM(IF($B$5:$B$364&lt;=$CF8,E$5:E$364))-SUM(IF($B$5:$B$364&lt;=$CE8,E$5:E$364))</f>
        <v>1.1831923808975908E-2</v>
      </c>
      <c r="CI8" s="33">
        <f t="array" ref="CI8">SUM(IF($B$5:$B$364&lt;=$CF8,F$5:F$364))-SUM(IF($B$5:$B$364&lt;=$CE8,F$5:F$364))</f>
        <v>6.1249551132963376E-2</v>
      </c>
      <c r="CJ8" s="33">
        <f t="array" ref="CJ8">SUM(IF($B$5:$B$364&lt;=$CF8,G$5:G$364))-SUM(IF($B$5:$B$364&lt;=$CE8,G$5:G$364))</f>
        <v>1.6165238073314754</v>
      </c>
      <c r="CK8" s="33">
        <f t="array" ref="CK8">SUM(IF($B$5:$B$364&lt;=$CF8,H$5:H$364))-SUM(IF($B$5:$B$364&lt;=$CE8,H$5:H$364))</f>
        <v>1.1343063685032888</v>
      </c>
      <c r="CL8" s="33">
        <f t="array" ref="CL8">SUM(IF($B$5:$B$364&lt;=$CF8,I$5:I$364))-SUM(IF($B$5:$B$364&lt;=$CE8,I$5:I$364))</f>
        <v>0.14493936818663045</v>
      </c>
      <c r="CM8" s="33">
        <f t="array" ref="CM8">SUM(IF($B$5:$B$364&lt;=$CF8,J$5:J$364))-SUM(IF($B$5:$B$364&lt;=$CE8,J$5:J$364))</f>
        <v>2.4582604434234989E-2</v>
      </c>
      <c r="CN8" s="33">
        <f t="array" ref="CN8">SUM(IF($B$5:$B$364&lt;=$CF8,K$5:K$364))-SUM(IF($B$5:$B$364&lt;=$CE8,K$5:K$364))</f>
        <v>6.5663766024410819E-3</v>
      </c>
    </row>
    <row r="9" spans="1:92">
      <c r="A9" s="21" t="str">
        <f>FSheet1!A8</f>
        <v>Nygren</v>
      </c>
      <c r="B9" s="20">
        <f>FSheet1!DH8</f>
        <v>-0.30849670209973779</v>
      </c>
      <c r="C9" s="20">
        <f>FSheet1!DI8</f>
        <v>-0.58876398031496058</v>
      </c>
      <c r="D9" s="22"/>
      <c r="E9" s="20">
        <f>1/(POWER(FSheet1!AU8,2/($A$3-1))*SUM(1/POWER(FSheet1!$AU8,2/($A$3-1)),1/POWER(FSheet1!$AV8,2/($A$3-1)),1/POWER(FSheet1!$AW8,2/($A$3-1)),1/POWER(FSheet1!$AX8,2/($A$3-1)),1/POWER(FSheet1!$AY8,2/($A$3-1)),1/POWER(FSheet1!$AZ8,2/($A$3-1)),1/POWER(FSheet1!$BA8,2/($A$3-1))))</f>
        <v>1.6522432294691555E-4</v>
      </c>
      <c r="F9" s="20">
        <f>1/(POWER(FSheet1!AV8,2/($A$3-1))*SUM(1/POWER(FSheet1!$AU8,2/($A$3-1)),1/POWER(FSheet1!$AV8,2/($A$3-1)),1/POWER(FSheet1!$AW8,2/($A$3-1)),1/POWER(FSheet1!$AX8,2/($A$3-1)),1/POWER(FSheet1!$AY8,2/($A$3-1)),1/POWER(FSheet1!$AZ8,2/($A$3-1)),1/POWER(FSheet1!$BA8,2/($A$3-1))))</f>
        <v>8.836897210463266E-4</v>
      </c>
      <c r="G9" s="20">
        <f>1/(POWER(FSheet1!AW8,2/($A$3-1))*SUM(1/POWER(FSheet1!$AU8,2/($A$3-1)),1/POWER(FSheet1!$AV8,2/($A$3-1)),1/POWER(FSheet1!$AW8,2/($A$3-1)),1/POWER(FSheet1!$AX8,2/($A$3-1)),1/POWER(FSheet1!$AY8,2/($A$3-1)),1/POWER(FSheet1!$AZ8,2/($A$3-1)),1/POWER(FSheet1!$BA8,2/($A$3-1))))</f>
        <v>1.5452510117344056E-2</v>
      </c>
      <c r="H9" s="20">
        <f>1/(POWER(FSheet1!AX8,2/($A$3-1))*SUM(1/POWER(FSheet1!$AU8,2/($A$3-1)),1/POWER(FSheet1!$AV8,2/($A$3-1)),1/POWER(FSheet1!$AW8,2/($A$3-1)),1/POWER(FSheet1!$AX8,2/($A$3-1)),1/POWER(FSheet1!$AY8,2/($A$3-1)),1/POWER(FSheet1!$AZ8,2/($A$3-1)),1/POWER(FSheet1!$BA8,2/($A$3-1))))</f>
        <v>0.97647111382330454</v>
      </c>
      <c r="I9" s="20">
        <f>1/(POWER(FSheet1!AY8,2/($A$3-1))*SUM(1/POWER(FSheet1!$AU8,2/($A$3-1)),1/POWER(FSheet1!$AV8,2/($A$3-1)),1/POWER(FSheet1!$AW8,2/($A$3-1)),1/POWER(FSheet1!$AX8,2/($A$3-1)),1/POWER(FSheet1!$AY8,2/($A$3-1)),1/POWER(FSheet1!$AZ8,2/($A$3-1)),1/POWER(FSheet1!$BA8,2/($A$3-1))))</f>
        <v>6.3573160170993992E-3</v>
      </c>
      <c r="J9" s="20">
        <f>1/(POWER(FSheet1!AZ8,2/($A$3-1))*SUM(1/POWER(FSheet1!$AU8,2/($A$3-1)),1/POWER(FSheet1!$AV8,2/($A$3-1)),1/POWER(FSheet1!$AW8,2/($A$3-1)),1/POWER(FSheet1!$AX8,2/($A$3-1)),1/POWER(FSheet1!$AY8,2/($A$3-1)),1/POWER(FSheet1!$AZ8,2/($A$3-1)),1/POWER(FSheet1!$BA8,2/($A$3-1))))</f>
        <v>5.5015135127756446E-4</v>
      </c>
      <c r="K9" s="20">
        <f>1/(POWER(FSheet1!BA8,2/($A$3-1))*SUM(1/POWER(FSheet1!$AU8,2/($A$3-1)),1/POWER(FSheet1!$AV8,2/($A$3-1)),1/POWER(FSheet1!$AW8,2/($A$3-1)),1/POWER(FSheet1!$AX8,2/($A$3-1)),1/POWER(FSheet1!$AY8,2/($A$3-1)),1/POWER(FSheet1!$AZ8,2/($A$3-1)),1/POWER(FSheet1!$BA8,2/($A$3-1))))</f>
        <v>1.1999464698115039E-4</v>
      </c>
      <c r="M9" s="35">
        <f t="shared" si="5"/>
        <v>-4.7586415662822592</v>
      </c>
      <c r="N9" s="36">
        <f t="shared" si="0"/>
        <v>5.8860175336070304E-2</v>
      </c>
      <c r="O9" s="31"/>
      <c r="P9" s="35">
        <f t="shared" si="6"/>
        <v>-5.4891331985802649</v>
      </c>
      <c r="Q9" s="36">
        <f t="shared" si="1"/>
        <v>3.3106021504533581E-2</v>
      </c>
      <c r="R9" s="31"/>
      <c r="S9" s="31"/>
      <c r="T9" s="31"/>
      <c r="U9" s="31"/>
      <c r="V9" s="31"/>
      <c r="W9" s="31"/>
      <c r="X9" s="31"/>
      <c r="Y9" s="31"/>
      <c r="Z9" s="31"/>
      <c r="AA9" s="34">
        <f t="shared" si="2"/>
        <v>0.44902881840964481</v>
      </c>
      <c r="AC9" s="26">
        <f>1/(POWER(FSheet1!BC8,1/($A$3-1))*SUM(1/POWER(FSheet1!$BC8,1/($A$3-1)),1/POWER(FSheet1!$BD8,1/($A$3-1)),1/POWER(FSheet1!$BE8,1/($A$3-1)),1/POWER(FSheet1!$BF8,1/($A$3-1)),1/POWER(FSheet1!$BG8,1/($A$3-1)),1/POWER(FSheet1!$BH8,1/($A$3-1)),1/POWER(FSheet1!$BI8,1/($A$3-1))))</f>
        <v>1.9584993122195082E-2</v>
      </c>
      <c r="AD9" s="26">
        <f>1/(POWER(FSheet1!BD8,1/($A$3-1))*SUM(1/POWER(FSheet1!$BC8,1/($A$3-1)),1/POWER(FSheet1!$BD8,1/($A$3-1)),1/POWER(FSheet1!$BE8,1/($A$3-1)),1/POWER(FSheet1!$BF8,1/($A$3-1)),1/POWER(FSheet1!$BG8,1/($A$3-1)),1/POWER(FSheet1!$BH8,1/($A$3-1)),1/POWER(FSheet1!$BI8,1/($A$3-1))))</f>
        <v>1.645515166497306E-2</v>
      </c>
      <c r="AE9" s="26">
        <f>1/(POWER(FSheet1!BE8,1/($A$3-1))*SUM(1/POWER(FSheet1!$BC8,1/($A$3-1)),1/POWER(FSheet1!$BD8,1/($A$3-1)),1/POWER(FSheet1!$BE8,1/($A$3-1)),1/POWER(FSheet1!$BF8,1/($A$3-1)),1/POWER(FSheet1!$BG8,1/($A$3-1)),1/POWER(FSheet1!$BH8,1/($A$3-1)),1/POWER(FSheet1!$BI8,1/($A$3-1))))</f>
        <v>5.1759249034840117E-2</v>
      </c>
      <c r="AF9" s="26">
        <f>1/(POWER(FSheet1!BF8,1/($A$3-1))*SUM(1/POWER(FSheet1!$BC8,1/($A$3-1)),1/POWER(FSheet1!$BD8,1/($A$3-1)),1/POWER(FSheet1!$BE8,1/($A$3-1)),1/POWER(FSheet1!$BF8,1/($A$3-1)),1/POWER(FSheet1!$BG8,1/($A$3-1)),1/POWER(FSheet1!$BH8,1/($A$3-1)),1/POWER(FSheet1!$BI8,1/($A$3-1))))</f>
        <v>0.86423503029279969</v>
      </c>
      <c r="AG9" s="26">
        <f>1/(POWER(FSheet1!BG8,1/($A$3-1))*SUM(1/POWER(FSheet1!$BC8,1/($A$3-1)),1/POWER(FSheet1!$BD8,1/($A$3-1)),1/POWER(FSheet1!$BE8,1/($A$3-1)),1/POWER(FSheet1!$BF8,1/($A$3-1)),1/POWER(FSheet1!$BG8,1/($A$3-1)),1/POWER(FSheet1!$BH8,1/($A$3-1)),1/POWER(FSheet1!$BI8,1/($A$3-1))))</f>
        <v>2.4709021258495955E-2</v>
      </c>
      <c r="AH9" s="26">
        <f>1/(POWER(FSheet1!BH8,1/($A$3-1))*SUM(1/POWER(FSheet1!$BC8,1/($A$3-1)),1/POWER(FSheet1!$BD8,1/($A$3-1)),1/POWER(FSheet1!$BE8,1/($A$3-1)),1/POWER(FSheet1!$BF8,1/($A$3-1)),1/POWER(FSheet1!$BG8,1/($A$3-1)),1/POWER(FSheet1!$BH8,1/($A$3-1)),1/POWER(FSheet1!$BI8,1/($A$3-1))))</f>
        <v>8.0243627944821573E-3</v>
      </c>
      <c r="AI9" s="26">
        <f>1/(POWER(FSheet1!BI8,1/($A$3-1))*SUM(1/POWER(FSheet1!$BC8,1/($A$3-1)),1/POWER(FSheet1!$BD8,1/($A$3-1)),1/POWER(FSheet1!$BE8,1/($A$3-1)),1/POWER(FSheet1!$BF8,1/($A$3-1)),1/POWER(FSheet1!$BG8,1/($A$3-1)),1/POWER(FSheet1!$BH8,1/($A$3-1)),1/POWER(FSheet1!$BI8,1/($A$3-1))))</f>
        <v>1.5232191832213974E-2</v>
      </c>
      <c r="AY9" s="13">
        <f t="shared" si="3"/>
        <v>0.41402373432264233</v>
      </c>
      <c r="BA9" s="45">
        <f>1/(POWER(FSheet1!$BK8,1/($A$3-1))*SUM(1/POWER(FSheet1!$BK8,1/($A$3-1)),1/POWER(FSheet1!$BL8,1/($A$3-1)),1/POWER(FSheet1!$BM8,1/($A$3-1)),1/POWER(FSheet1!$BN8,1/($A$3-1)),1/POWER(FSheet1!$BO8,1/($A$3-1)),1/POWER(FSheet1!$BP8,1/($A$3-1)),1/POWER(FSheet1!$BQ8,1/($A$3-1))))</f>
        <v>3.7195183201893897E-2</v>
      </c>
      <c r="BB9" s="45">
        <f>1/(POWER(FSheet1!$BL8,1/($A$3-1))*SUM(1/POWER(FSheet1!$BK8,1/($A$3-1)),1/POWER(FSheet1!$BL8,1/($A$3-1)),1/POWER(FSheet1!$BM8,1/($A$3-1)),1/POWER(FSheet1!$BN8,1/($A$3-1)),1/POWER(FSheet1!$BO8,1/($A$3-1)),1/POWER(FSheet1!$BP8,1/($A$3-1)),1/POWER(FSheet1!$BQ8,1/($A$3-1))))</f>
        <v>2.4390958517941524E-2</v>
      </c>
      <c r="BC9" s="45">
        <f>1/(POWER(FSheet1!$BM8,1/($A$3-1))*SUM(1/POWER(FSheet1!$BK8,1/($A$3-1)),1/POWER(FSheet1!$BL8,1/($A$3-1)),1/POWER(FSheet1!$BM8,1/($A$3-1)),1/POWER(FSheet1!$BN8,1/($A$3-1)),1/POWER(FSheet1!$BO8,1/($A$3-1)),1/POWER(FSheet1!$BP8,1/($A$3-1)),1/POWER(FSheet1!$BQ8,1/($A$3-1))))</f>
        <v>8.9160071119803119E-2</v>
      </c>
      <c r="BD9" s="45">
        <f>1/(POWER(FSheet1!$BN8,1/($A$3-1))*SUM(1/POWER(FSheet1!$BK8,1/($A$3-1)),1/POWER(FSheet1!$BL8,1/($A$3-1)),1/POWER(FSheet1!$BM8,1/($A$3-1)),1/POWER(FSheet1!$BN8,1/($A$3-1)),1/POWER(FSheet1!$BO8,1/($A$3-1)),1/POWER(FSheet1!$BP8,1/($A$3-1)),1/POWER(FSheet1!$BQ8,1/($A$3-1))))</f>
        <v>0.73567931209800042</v>
      </c>
      <c r="BE9" s="45">
        <f>1/(POWER(FSheet1!$BO8,1/($A$3-1))*SUM(1/POWER(FSheet1!$BK8,1/($A$3-1)),1/POWER(FSheet1!$BL8,1/($A$3-1)),1/POWER(FSheet1!$BM8,1/($A$3-1)),1/POWER(FSheet1!$BN8,1/($A$3-1)),1/POWER(FSheet1!$BO8,1/($A$3-1)),1/POWER(FSheet1!$BP8,1/($A$3-1)),1/POWER(FSheet1!$BQ8,1/($A$3-1))))</f>
        <v>7.3773489977438086E-2</v>
      </c>
      <c r="BF9" s="45">
        <f>1/(POWER(FSheet1!$BP8,1/($A$3-1))*SUM(1/POWER(FSheet1!$BK8,1/($A$3-1)),1/POWER(FSheet1!$BL8,1/($A$3-1)),1/POWER(FSheet1!$BM8,1/($A$3-1)),1/POWER(FSheet1!$BN8,1/($A$3-1)),1/POWER(FSheet1!$BO8,1/($A$3-1)),1/POWER(FSheet1!$BP8,1/($A$3-1)),1/POWER(FSheet1!$BQ8,1/($A$3-1))))</f>
        <v>1.3142966785909838E-2</v>
      </c>
      <c r="BG9" s="45">
        <f>1/(POWER(FSheet1!$BQ8,1/($A$3-1))*SUM(1/POWER(FSheet1!$BK8,1/($A$3-1)),1/POWER(FSheet1!$BL8,1/($A$3-1)),1/POWER(FSheet1!$BM8,1/($A$3-1)),1/POWER(FSheet1!$BN8,1/($A$3-1)),1/POWER(FSheet1!$BO8,1/($A$3-1)),1/POWER(FSheet1!$BP8,1/($A$3-1)),1/POWER(FSheet1!$BQ8,1/($A$3-1))))</f>
        <v>2.6658018299013188E-2</v>
      </c>
      <c r="BW9" s="33">
        <f t="array" ref="BW9">SUM((BA9^$A$3)*(($B9-$AK$3)^2+($C9-$AL$3)^2),(BB9^$A$3)*(($B9-$AM$3)^2+($C9-$AN$3)^2),(BC9^$A$3)*(($B9-$AO$3)^2+($C9-$AP$3)^2),(BD9^$A$3)*(($B9-$AQ$3)^2+($C9-$AR$3)^2),(BE9^$A$3)*(($B9-$AS$3)^2+($C9-$AT$3)^2),(BF9^$A$3)*(($B9-$AU$3)^2+($C9-$AV$3)^2),(BG9^$A$3)*(($B9-$AW$3)^2+($C9-$BV$3)^2))</f>
        <v>0.4702602999835423</v>
      </c>
      <c r="CE9" s="42">
        <f t="shared" si="7"/>
        <v>-2.1999999999999993</v>
      </c>
      <c r="CF9" s="42">
        <f t="shared" si="8"/>
        <v>-1.9949999999999994</v>
      </c>
      <c r="CG9" s="14">
        <f t="shared" si="4"/>
        <v>-2.0974999999999993</v>
      </c>
      <c r="CH9" s="33">
        <f t="array" ref="CH9">SUM(IF($B$5:$B$364&lt;=$CF9,E$5:E$364))-SUM(IF($B$5:$B$364&lt;=$CE9,E$5:E$364))</f>
        <v>2.2097163002201992E-2</v>
      </c>
      <c r="CI9" s="33">
        <f t="array" ref="CI9">SUM(IF($B$5:$B$364&lt;=$CF9,F$5:F$364))-SUM(IF($B$5:$B$364&lt;=$CE9,F$5:F$364))</f>
        <v>0.22159521139868588</v>
      </c>
      <c r="CJ9" s="33">
        <f t="array" ref="CJ9">SUM(IF($B$5:$B$364&lt;=$CF9,G$5:G$364))-SUM(IF($B$5:$B$364&lt;=$CE9,G$5:G$364))</f>
        <v>2.6312062467505655</v>
      </c>
      <c r="CK9" s="33">
        <f t="array" ref="CK9">SUM(IF($B$5:$B$364&lt;=$CF9,H$5:H$364))-SUM(IF($B$5:$B$364&lt;=$CE9,H$5:H$364))</f>
        <v>0.9472103754143717</v>
      </c>
      <c r="CL9" s="33">
        <f t="array" ref="CL9">SUM(IF($B$5:$B$364&lt;=$CF9,I$5:I$364))-SUM(IF($B$5:$B$364&lt;=$CE9,I$5:I$364))</f>
        <v>0.14669395977981114</v>
      </c>
      <c r="CM9" s="33">
        <f t="array" ref="CM9">SUM(IF($B$5:$B$364&lt;=$CF9,J$5:J$364))-SUM(IF($B$5:$B$364&lt;=$CE9,J$5:J$364))</f>
        <v>2.4668148031890214E-2</v>
      </c>
      <c r="CN9" s="33">
        <f t="array" ref="CN9">SUM(IF($B$5:$B$364&lt;=$CF9,K$5:K$364))-SUM(IF($B$5:$B$364&lt;=$CE9,K$5:K$364))</f>
        <v>6.5288956224618389E-3</v>
      </c>
    </row>
    <row r="10" spans="1:92">
      <c r="A10" s="21" t="str">
        <f>FSheet1!A9</f>
        <v>Popov</v>
      </c>
      <c r="B10" s="20">
        <f>FSheet1!DH9</f>
        <v>4.238929120734908</v>
      </c>
      <c r="C10" s="20">
        <f>FSheet1!DI9</f>
        <v>1.6436011496062994</v>
      </c>
      <c r="D10" s="22"/>
      <c r="E10" s="20">
        <f>1/(POWER(FSheet1!AU9,2/($A$3-1))*SUM(1/POWER(FSheet1!$AU9,2/($A$3-1)),1/POWER(FSheet1!$AV9,2/($A$3-1)),1/POWER(FSheet1!$AW9,2/($A$3-1)),1/POWER(FSheet1!$AX9,2/($A$3-1)),1/POWER(FSheet1!$AY9,2/($A$3-1)),1/POWER(FSheet1!$AZ9,2/($A$3-1)),1/POWER(FSheet1!$BA9,2/($A$3-1))))</f>
        <v>9.1202737454409129E-7</v>
      </c>
      <c r="F10" s="20">
        <f>1/(POWER(FSheet1!AV9,2/($A$3-1))*SUM(1/POWER(FSheet1!$AU9,2/($A$3-1)),1/POWER(FSheet1!$AV9,2/($A$3-1)),1/POWER(FSheet1!$AW9,2/($A$3-1)),1/POWER(FSheet1!$AX9,2/($A$3-1)),1/POWER(FSheet1!$AY9,2/($A$3-1)),1/POWER(FSheet1!$AZ9,2/($A$3-1)),1/POWER(FSheet1!$BA9,2/($A$3-1))))</f>
        <v>2.8934856142921146E-6</v>
      </c>
      <c r="G10" s="20">
        <f>1/(POWER(FSheet1!AW9,2/($A$3-1))*SUM(1/POWER(FSheet1!$AU9,2/($A$3-1)),1/POWER(FSheet1!$AV9,2/($A$3-1)),1/POWER(FSheet1!$AW9,2/($A$3-1)),1/POWER(FSheet1!$AX9,2/($A$3-1)),1/POWER(FSheet1!$AY9,2/($A$3-1)),1/POWER(FSheet1!$AZ9,2/($A$3-1)),1/POWER(FSheet1!$BA9,2/($A$3-1))))</f>
        <v>1.4742012255268026E-5</v>
      </c>
      <c r="H10" s="20">
        <f>1/(POWER(FSheet1!AX9,2/($A$3-1))*SUM(1/POWER(FSheet1!$AU9,2/($A$3-1)),1/POWER(FSheet1!$AV9,2/($A$3-1)),1/POWER(FSheet1!$AW9,2/($A$3-1)),1/POWER(FSheet1!$AX9,2/($A$3-1)),1/POWER(FSheet1!$AY9,2/($A$3-1)),1/POWER(FSheet1!$AZ9,2/($A$3-1)),1/POWER(FSheet1!$BA9,2/($A$3-1))))</f>
        <v>2.3799191632122507E-4</v>
      </c>
      <c r="I10" s="20">
        <f>1/(POWER(FSheet1!AY9,2/($A$3-1))*SUM(1/POWER(FSheet1!$AU9,2/($A$3-1)),1/POWER(FSheet1!$AV9,2/($A$3-1)),1/POWER(FSheet1!$AW9,2/($A$3-1)),1/POWER(FSheet1!$AX9,2/($A$3-1)),1/POWER(FSheet1!$AY9,2/($A$3-1)),1/POWER(FSheet1!$AZ9,2/($A$3-1)),1/POWER(FSheet1!$BA9,2/($A$3-1))))</f>
        <v>0.99951948442100669</v>
      </c>
      <c r="J10" s="20">
        <f>1/(POWER(FSheet1!AZ9,2/($A$3-1))*SUM(1/POWER(FSheet1!$AU9,2/($A$3-1)),1/POWER(FSheet1!$AV9,2/($A$3-1)),1/POWER(FSheet1!$AW9,2/($A$3-1)),1/POWER(FSheet1!$AX9,2/($A$3-1)),1/POWER(FSheet1!$AY9,2/($A$3-1)),1/POWER(FSheet1!$AZ9,2/($A$3-1)),1/POWER(FSheet1!$BA9,2/($A$3-1))))</f>
        <v>2.1013336195703879E-4</v>
      </c>
      <c r="K10" s="20">
        <f>1/(POWER(FSheet1!BA9,2/($A$3-1))*SUM(1/POWER(FSheet1!$AU9,2/($A$3-1)),1/POWER(FSheet1!$AV9,2/($A$3-1)),1/POWER(FSheet1!$AW9,2/($A$3-1)),1/POWER(FSheet1!$AX9,2/($A$3-1)),1/POWER(FSheet1!$AY9,2/($A$3-1)),1/POWER(FSheet1!$AZ9,2/($A$3-1)),1/POWER(FSheet1!$BA9,2/($A$3-1))))</f>
        <v>1.384277547105918E-5</v>
      </c>
      <c r="M10" s="35">
        <f t="shared" si="5"/>
        <v>-3.6437377740244221</v>
      </c>
      <c r="N10" s="36">
        <f t="shared" si="0"/>
        <v>6.6131761443170664E-2</v>
      </c>
      <c r="O10" s="31"/>
      <c r="P10" s="35">
        <f t="shared" si="6"/>
        <v>-4.6895047480712391</v>
      </c>
      <c r="Q10" s="36">
        <f t="shared" si="1"/>
        <v>4.4301803276057351E-2</v>
      </c>
      <c r="R10" s="31"/>
      <c r="S10" s="31"/>
      <c r="T10" s="31"/>
      <c r="U10" s="31"/>
      <c r="V10" s="31"/>
      <c r="W10" s="31"/>
      <c r="X10" s="31"/>
      <c r="Y10" s="31"/>
      <c r="Z10" s="31"/>
      <c r="AA10" s="34">
        <f t="shared" si="2"/>
        <v>0.8886664363392236</v>
      </c>
      <c r="AC10" s="26">
        <f>1/(POWER(FSheet1!BC9,1/($A$3-1))*SUM(1/POWER(FSheet1!$BC9,1/($A$3-1)),1/POWER(FSheet1!$BD9,1/($A$3-1)),1/POWER(FSheet1!$BE9,1/($A$3-1)),1/POWER(FSheet1!$BF9,1/($A$3-1)),1/POWER(FSheet1!$BG9,1/($A$3-1)),1/POWER(FSheet1!$BH9,1/($A$3-1)),1/POWER(FSheet1!$BI9,1/($A$3-1))))</f>
        <v>5.2913048687109193E-3</v>
      </c>
      <c r="AD10" s="26">
        <f>1/(POWER(FSheet1!BD9,1/($A$3-1))*SUM(1/POWER(FSheet1!$BC9,1/($A$3-1)),1/POWER(FSheet1!$BD9,1/($A$3-1)),1/POWER(FSheet1!$BE9,1/($A$3-1)),1/POWER(FSheet1!$BF9,1/($A$3-1)),1/POWER(FSheet1!$BG9,1/($A$3-1)),1/POWER(FSheet1!$BH9,1/($A$3-1)),1/POWER(FSheet1!$BI9,1/($A$3-1))))</f>
        <v>4.595450505787471E-3</v>
      </c>
      <c r="AE10" s="26">
        <f>1/(POWER(FSheet1!BE9,1/($A$3-1))*SUM(1/POWER(FSheet1!$BC9,1/($A$3-1)),1/POWER(FSheet1!$BD9,1/($A$3-1)),1/POWER(FSheet1!$BE9,1/($A$3-1)),1/POWER(FSheet1!$BF9,1/($A$3-1)),1/POWER(FSheet1!$BG9,1/($A$3-1)),1/POWER(FSheet1!$BH9,1/($A$3-1)),1/POWER(FSheet1!$BI9,1/($A$3-1))))</f>
        <v>7.7430811626253123E-3</v>
      </c>
      <c r="AF10" s="26">
        <f>1/(POWER(FSheet1!BF9,1/($A$3-1))*SUM(1/POWER(FSheet1!$BC9,1/($A$3-1)),1/POWER(FSheet1!$BD9,1/($A$3-1)),1/POWER(FSheet1!$BE9,1/($A$3-1)),1/POWER(FSheet1!$BF9,1/($A$3-1)),1/POWER(FSheet1!$BG9,1/($A$3-1)),1/POWER(FSheet1!$BH9,1/($A$3-1)),1/POWER(FSheet1!$BI9,1/($A$3-1))))</f>
        <v>2.5781278968727291E-2</v>
      </c>
      <c r="AG10" s="26">
        <f>1/(POWER(FSheet1!BG9,1/($A$3-1))*SUM(1/POWER(FSheet1!$BC9,1/($A$3-1)),1/POWER(FSheet1!$BD9,1/($A$3-1)),1/POWER(FSheet1!$BE9,1/($A$3-1)),1/POWER(FSheet1!$BF9,1/($A$3-1)),1/POWER(FSheet1!$BG9,1/($A$3-1)),1/POWER(FSheet1!$BH9,1/($A$3-1)),1/POWER(FSheet1!$BI9,1/($A$3-1))))</f>
        <v>0.61533351366381539</v>
      </c>
      <c r="AH10" s="26">
        <f>1/(POWER(FSheet1!BH9,1/($A$3-1))*SUM(1/POWER(FSheet1!$BC9,1/($A$3-1)),1/POWER(FSheet1!$BD9,1/($A$3-1)),1/POWER(FSheet1!$BE9,1/($A$3-1)),1/POWER(FSheet1!$BF9,1/($A$3-1)),1/POWER(FSheet1!$BG9,1/($A$3-1)),1/POWER(FSheet1!$BH9,1/($A$3-1)),1/POWER(FSheet1!$BI9,1/($A$3-1))))</f>
        <v>5.658326012617431E-2</v>
      </c>
      <c r="AI10" s="26">
        <f>1/(POWER(FSheet1!BI9,1/($A$3-1))*SUM(1/POWER(FSheet1!$BC9,1/($A$3-1)),1/POWER(FSheet1!$BD9,1/($A$3-1)),1/POWER(FSheet1!$BE9,1/($A$3-1)),1/POWER(FSheet1!$BF9,1/($A$3-1)),1/POWER(FSheet1!$BG9,1/($A$3-1)),1/POWER(FSheet1!$BH9,1/($A$3-1)),1/POWER(FSheet1!$BI9,1/($A$3-1))))</f>
        <v>0.28467211070415932</v>
      </c>
      <c r="AY10" s="13">
        <f t="shared" si="3"/>
        <v>1.1789792812086384</v>
      </c>
      <c r="BA10" s="45">
        <f>1/(POWER(FSheet1!$BK9,1/($A$3-1))*SUM(1/POWER(FSheet1!$BK9,1/($A$3-1)),1/POWER(FSheet1!$BL9,1/($A$3-1)),1/POWER(FSheet1!$BM9,1/($A$3-1)),1/POWER(FSheet1!$BN9,1/($A$3-1)),1/POWER(FSheet1!$BO9,1/($A$3-1)),1/POWER(FSheet1!$BP9,1/($A$3-1)),1/POWER(FSheet1!$BQ9,1/($A$3-1))))</f>
        <v>1.5196199880285638E-2</v>
      </c>
      <c r="BB10" s="45">
        <f>1/(POWER(FSheet1!$BL9,1/($A$3-1))*SUM(1/POWER(FSheet1!$BK9,1/($A$3-1)),1/POWER(FSheet1!$BL9,1/($A$3-1)),1/POWER(FSheet1!$BM9,1/($A$3-1)),1/POWER(FSheet1!$BN9,1/($A$3-1)),1/POWER(FSheet1!$BO9,1/($A$3-1)),1/POWER(FSheet1!$BP9,1/($A$3-1)),1/POWER(FSheet1!$BQ9,1/($A$3-1))))</f>
        <v>9.6838556391169641E-3</v>
      </c>
      <c r="BC10" s="45">
        <f>1/(POWER(FSheet1!$BM9,1/($A$3-1))*SUM(1/POWER(FSheet1!$BK9,1/($A$3-1)),1/POWER(FSheet1!$BL9,1/($A$3-1)),1/POWER(FSheet1!$BM9,1/($A$3-1)),1/POWER(FSheet1!$BN9,1/($A$3-1)),1/POWER(FSheet1!$BO9,1/($A$3-1)),1/POWER(FSheet1!$BP9,1/($A$3-1)),1/POWER(FSheet1!$BQ9,1/($A$3-1))))</f>
        <v>1.9983248031809404E-2</v>
      </c>
      <c r="BD10" s="45">
        <f>1/(POWER(FSheet1!$BN9,1/($A$3-1))*SUM(1/POWER(FSheet1!$BK9,1/($A$3-1)),1/POWER(FSheet1!$BL9,1/($A$3-1)),1/POWER(FSheet1!$BM9,1/($A$3-1)),1/POWER(FSheet1!$BN9,1/($A$3-1)),1/POWER(FSheet1!$BO9,1/($A$3-1)),1/POWER(FSheet1!$BP9,1/($A$3-1)),1/POWER(FSheet1!$BQ9,1/($A$3-1))))</f>
        <v>6.6282225235697961E-2</v>
      </c>
      <c r="BE10" s="45">
        <f>1/(POWER(FSheet1!$BO9,1/($A$3-1))*SUM(1/POWER(FSheet1!$BK9,1/($A$3-1)),1/POWER(FSheet1!$BL9,1/($A$3-1)),1/POWER(FSheet1!$BM9,1/($A$3-1)),1/POWER(FSheet1!$BN9,1/($A$3-1)),1/POWER(FSheet1!$BO9,1/($A$3-1)),1/POWER(FSheet1!$BP9,1/($A$3-1)),1/POWER(FSheet1!$BQ9,1/($A$3-1))))</f>
        <v>0.67019394238999785</v>
      </c>
      <c r="BF10" s="45">
        <f>1/(POWER(FSheet1!$BP9,1/($A$3-1))*SUM(1/POWER(FSheet1!$BK9,1/($A$3-1)),1/POWER(FSheet1!$BL9,1/($A$3-1)),1/POWER(FSheet1!$BM9,1/($A$3-1)),1/POWER(FSheet1!$BN9,1/($A$3-1)),1/POWER(FSheet1!$BO9,1/($A$3-1)),1/POWER(FSheet1!$BP9,1/($A$3-1)),1/POWER(FSheet1!$BQ9,1/($A$3-1))))</f>
        <v>7.3943508723155596E-2</v>
      </c>
      <c r="BG10" s="45">
        <f>1/(POWER(FSheet1!$BQ9,1/($A$3-1))*SUM(1/POWER(FSheet1!$BK9,1/($A$3-1)),1/POWER(FSheet1!$BL9,1/($A$3-1)),1/POWER(FSheet1!$BM9,1/($A$3-1)),1/POWER(FSheet1!$BN9,1/($A$3-1)),1/POWER(FSheet1!$BO9,1/($A$3-1)),1/POWER(FSheet1!$BP9,1/($A$3-1)),1/POWER(FSheet1!$BQ9,1/($A$3-1))))</f>
        <v>0.14471702009993667</v>
      </c>
      <c r="BW10" s="33">
        <f t="array" ref="BW10">SUM((BA10^$A$3)*(($B10-$AK$3)^2+($C10-$AL$3)^2),(BB10^$A$3)*(($B10-$AM$3)^2+($C10-$AN$3)^2),(BC10^$A$3)*(($B10-$AO$3)^2+($C10-$AP$3)^2),(BD10^$A$3)*(($B10-$AQ$3)^2+($C10-$AR$3)^2),(BE10^$A$3)*(($B10-$AS$3)^2+($C10-$AT$3)^2),(BF10^$A$3)*(($B10-$AU$3)^2+($C10-$AV$3)^2),(BG10^$A$3)*(($B10-$AW$3)^2+($C10-$BV$3)^2))</f>
        <v>1.4135451402944834</v>
      </c>
      <c r="CE10" s="42">
        <f t="shared" si="7"/>
        <v>-1.9999999999999993</v>
      </c>
      <c r="CF10" s="42">
        <f t="shared" si="8"/>
        <v>-1.7949999999999995</v>
      </c>
      <c r="CG10" s="14">
        <f t="shared" si="4"/>
        <v>-1.8974999999999995</v>
      </c>
      <c r="CH10" s="33">
        <f t="array" ref="CH10">SUM(IF($B$5:$B$364&lt;=$CF10,E$5:E$364))-SUM(IF($B$5:$B$364&lt;=$CE10,E$5:E$364))</f>
        <v>9.3080645316976351E-3</v>
      </c>
      <c r="CI10" s="33">
        <f t="array" ref="CI10">SUM(IF($B$5:$B$364&lt;=$CF10,F$5:F$364))-SUM(IF($B$5:$B$364&lt;=$CE10,F$5:F$364))</f>
        <v>3.3130634050849039E-2</v>
      </c>
      <c r="CJ10" s="33">
        <f t="array" ref="CJ10">SUM(IF($B$5:$B$364&lt;=$CF10,G$5:G$364))-SUM(IF($B$5:$B$364&lt;=$CE10,G$5:G$364))</f>
        <v>0.16006231275284222</v>
      </c>
      <c r="CK10" s="33">
        <f t="array" ref="CK10">SUM(IF($B$5:$B$364&lt;=$CF10,H$5:H$364))-SUM(IF($B$5:$B$364&lt;=$CE10,H$5:H$364))</f>
        <v>0.52381011572622782</v>
      </c>
      <c r="CL10" s="33">
        <f t="array" ref="CL10">SUM(IF($B$5:$B$364&lt;=$CF10,I$5:I$364))-SUM(IF($B$5:$B$364&lt;=$CE10,I$5:I$364))</f>
        <v>0.21825590144303142</v>
      </c>
      <c r="CM10" s="33">
        <f t="array" ref="CM10">SUM(IF($B$5:$B$364&lt;=$CF10,J$5:J$364))-SUM(IF($B$5:$B$364&lt;=$CE10,J$5:J$364))</f>
        <v>4.3841071033830836E-2</v>
      </c>
      <c r="CN10" s="33">
        <f t="array" ref="CN10">SUM(IF($B$5:$B$364&lt;=$CF10,K$5:K$364))-SUM(IF($B$5:$B$364&lt;=$CE10,K$5:K$364))</f>
        <v>1.1591900461534355E-2</v>
      </c>
    </row>
    <row r="11" spans="1:92">
      <c r="A11" s="21" t="str">
        <f>FSheet1!A10</f>
        <v>Craig</v>
      </c>
      <c r="B11" s="20">
        <f>FSheet1!DH10</f>
        <v>2.5214435026246718</v>
      </c>
      <c r="C11" s="20">
        <f>FSheet1!DI10</f>
        <v>-1.6903044304461938</v>
      </c>
      <c r="D11" s="22"/>
      <c r="E11" s="20">
        <f>1/(POWER(FSheet1!AU10,2/($A$3-1))*SUM(1/POWER(FSheet1!$AU10,2/($A$3-1)),1/POWER(FSheet1!$AV10,2/($A$3-1)),1/POWER(FSheet1!$AW10,2/($A$3-1)),1/POWER(FSheet1!$AX10,2/($A$3-1)),1/POWER(FSheet1!$AY10,2/($A$3-1)),1/POWER(FSheet1!$AZ10,2/($A$3-1)),1/POWER(FSheet1!$BA10,2/($A$3-1))))</f>
        <v>1.3425546942251524E-4</v>
      </c>
      <c r="F11" s="20">
        <f>1/(POWER(FSheet1!AV10,2/($A$3-1))*SUM(1/POWER(FSheet1!$AU10,2/($A$3-1)),1/POWER(FSheet1!$AV10,2/($A$3-1)),1/POWER(FSheet1!$AW10,2/($A$3-1)),1/POWER(FSheet1!$AX10,2/($A$3-1)),1/POWER(FSheet1!$AY10,2/($A$3-1)),1/POWER(FSheet1!$AZ10,2/($A$3-1)),1/POWER(FSheet1!$BA10,2/($A$3-1))))</f>
        <v>5.7805550389501974E-4</v>
      </c>
      <c r="G11" s="20">
        <f>1/(POWER(FSheet1!AW10,2/($A$3-1))*SUM(1/POWER(FSheet1!$AU10,2/($A$3-1)),1/POWER(FSheet1!$AV10,2/($A$3-1)),1/POWER(FSheet1!$AW10,2/($A$3-1)),1/POWER(FSheet1!$AX10,2/($A$3-1)),1/POWER(FSheet1!$AY10,2/($A$3-1)),1/POWER(FSheet1!$AZ10,2/($A$3-1)),1/POWER(FSheet1!$BA10,2/($A$3-1))))</f>
        <v>5.7692928364234536E-3</v>
      </c>
      <c r="H11" s="20">
        <f>1/(POWER(FSheet1!AX10,2/($A$3-1))*SUM(1/POWER(FSheet1!$AU10,2/($A$3-1)),1/POWER(FSheet1!$AV10,2/($A$3-1)),1/POWER(FSheet1!$AW10,2/($A$3-1)),1/POWER(FSheet1!$AX10,2/($A$3-1)),1/POWER(FSheet1!$AY10,2/($A$3-1)),1/POWER(FSheet1!$AZ10,2/($A$3-1)),1/POWER(FSheet1!$BA10,2/($A$3-1))))</f>
        <v>0.95427716720543843</v>
      </c>
      <c r="I11" s="20">
        <f>1/(POWER(FSheet1!AY10,2/($A$3-1))*SUM(1/POWER(FSheet1!$AU10,2/($A$3-1)),1/POWER(FSheet1!$AV10,2/($A$3-1)),1/POWER(FSheet1!$AW10,2/($A$3-1)),1/POWER(FSheet1!$AX10,2/($A$3-1)),1/POWER(FSheet1!$AY10,2/($A$3-1)),1/POWER(FSheet1!$AZ10,2/($A$3-1)),1/POWER(FSheet1!$BA10,2/($A$3-1))))</f>
        <v>3.7457214669962956E-2</v>
      </c>
      <c r="J11" s="20">
        <f>1/(POWER(FSheet1!AZ10,2/($A$3-1))*SUM(1/POWER(FSheet1!$AU10,2/($A$3-1)),1/POWER(FSheet1!$AV10,2/($A$3-1)),1/POWER(FSheet1!$AW10,2/($A$3-1)),1/POWER(FSheet1!$AX10,2/($A$3-1)),1/POWER(FSheet1!$AY10,2/($A$3-1)),1/POWER(FSheet1!$AZ10,2/($A$3-1)),1/POWER(FSheet1!$BA10,2/($A$3-1))))</f>
        <v>1.5264405243372275E-3</v>
      </c>
      <c r="K11" s="20">
        <f>1/(POWER(FSheet1!BA10,2/($A$3-1))*SUM(1/POWER(FSheet1!$AU10,2/($A$3-1)),1/POWER(FSheet1!$AV10,2/($A$3-1)),1/POWER(FSheet1!$AW10,2/($A$3-1)),1/POWER(FSheet1!$AX10,2/($A$3-1)),1/POWER(FSheet1!$AY10,2/($A$3-1)),1/POWER(FSheet1!$AZ10,2/($A$3-1)),1/POWER(FSheet1!$BA10,2/($A$3-1))))</f>
        <v>2.5757379052043393E-4</v>
      </c>
      <c r="M11" s="35">
        <f t="shared" si="5"/>
        <v>-2.6031609012504404</v>
      </c>
      <c r="N11" s="36">
        <f t="shared" si="0"/>
        <v>7.0186581193208142E-2</v>
      </c>
      <c r="O11" s="31"/>
      <c r="P11" s="35">
        <f t="shared" si="6"/>
        <v>-3.9431848609294819</v>
      </c>
      <c r="Q11" s="36">
        <f t="shared" si="1"/>
        <v>5.5572757137818118E-2</v>
      </c>
      <c r="R11" s="31"/>
      <c r="S11" s="31"/>
      <c r="T11" s="31"/>
      <c r="U11" s="31"/>
      <c r="V11" s="31"/>
      <c r="W11" s="31"/>
      <c r="X11" s="31"/>
      <c r="Y11" s="31"/>
      <c r="Z11" s="31"/>
      <c r="AA11" s="34">
        <f t="shared" si="2"/>
        <v>5.2775906132181953</v>
      </c>
      <c r="AC11" s="26">
        <f>1/(POWER(FSheet1!BC10,1/($A$3-1))*SUM(1/POWER(FSheet1!$BC10,1/($A$3-1)),1/POWER(FSheet1!$BD10,1/($A$3-1)),1/POWER(FSheet1!$BE10,1/($A$3-1)),1/POWER(FSheet1!$BF10,1/($A$3-1)),1/POWER(FSheet1!$BG10,1/($A$3-1)),1/POWER(FSheet1!$BH10,1/($A$3-1)),1/POWER(FSheet1!$BI10,1/($A$3-1))))</f>
        <v>3.2773731809504651E-2</v>
      </c>
      <c r="AD11" s="26">
        <f>1/(POWER(FSheet1!BD10,1/($A$3-1))*SUM(1/POWER(FSheet1!$BC10,1/($A$3-1)),1/POWER(FSheet1!$BD10,1/($A$3-1)),1/POWER(FSheet1!$BE10,1/($A$3-1)),1/POWER(FSheet1!$BF10,1/($A$3-1)),1/POWER(FSheet1!$BG10,1/($A$3-1)),1/POWER(FSheet1!$BH10,1/($A$3-1)),1/POWER(FSheet1!$BI10,1/($A$3-1))))</f>
        <v>3.2269881154079444E-2</v>
      </c>
      <c r="AE11" s="26">
        <f>1/(POWER(FSheet1!BE10,1/($A$3-1))*SUM(1/POWER(FSheet1!$BC10,1/($A$3-1)),1/POWER(FSheet1!$BD10,1/($A$3-1)),1/POWER(FSheet1!$BE10,1/($A$3-1)),1/POWER(FSheet1!$BF10,1/($A$3-1)),1/POWER(FSheet1!$BG10,1/($A$3-1)),1/POWER(FSheet1!$BH10,1/($A$3-1)),1/POWER(FSheet1!$BI10,1/($A$3-1))))</f>
        <v>7.1845351591581383E-2</v>
      </c>
      <c r="AF11" s="26">
        <f>1/(POWER(FSheet1!BF10,1/($A$3-1))*SUM(1/POWER(FSheet1!$BC10,1/($A$3-1)),1/POWER(FSheet1!$BD10,1/($A$3-1)),1/POWER(FSheet1!$BE10,1/($A$3-1)),1/POWER(FSheet1!$BF10,1/($A$3-1)),1/POWER(FSheet1!$BG10,1/($A$3-1)),1/POWER(FSheet1!$BH10,1/($A$3-1)),1/POWER(FSheet1!$BI10,1/($A$3-1))))</f>
        <v>0.39414635432552303</v>
      </c>
      <c r="AG11" s="26">
        <f>1/(POWER(FSheet1!BG10,1/($A$3-1))*SUM(1/POWER(FSheet1!$BC10,1/($A$3-1)),1/POWER(FSheet1!$BD10,1/($A$3-1)),1/POWER(FSheet1!$BE10,1/($A$3-1)),1/POWER(FSheet1!$BF10,1/($A$3-1)),1/POWER(FSheet1!$BG10,1/($A$3-1)),1/POWER(FSheet1!$BH10,1/($A$3-1)),1/POWER(FSheet1!$BI10,1/($A$3-1))))</f>
        <v>0.2545933217351477</v>
      </c>
      <c r="AH11" s="26">
        <f>1/(POWER(FSheet1!BH10,1/($A$3-1))*SUM(1/POWER(FSheet1!$BC10,1/($A$3-1)),1/POWER(FSheet1!$BD10,1/($A$3-1)),1/POWER(FSheet1!$BE10,1/($A$3-1)),1/POWER(FSheet1!$BF10,1/($A$3-1)),1/POWER(FSheet1!$BG10,1/($A$3-1)),1/POWER(FSheet1!$BH10,1/($A$3-1)),1/POWER(FSheet1!$BI10,1/($A$3-1))))</f>
        <v>6.1260121864999274E-2</v>
      </c>
      <c r="AI11" s="26">
        <f>1/(POWER(FSheet1!BI10,1/($A$3-1))*SUM(1/POWER(FSheet1!$BC10,1/($A$3-1)),1/POWER(FSheet1!$BD10,1/($A$3-1)),1/POWER(FSheet1!$BE10,1/($A$3-1)),1/POWER(FSheet1!$BF10,1/($A$3-1)),1/POWER(FSheet1!$BG10,1/($A$3-1)),1/POWER(FSheet1!$BH10,1/($A$3-1)),1/POWER(FSheet1!$BI10,1/($A$3-1))))</f>
        <v>0.15311123751916453</v>
      </c>
      <c r="AY11" s="13">
        <f t="shared" si="3"/>
        <v>1.8436178046561635</v>
      </c>
      <c r="BA11" s="45">
        <f>1/(POWER(FSheet1!$BK10,1/($A$3-1))*SUM(1/POWER(FSheet1!$BK10,1/($A$3-1)),1/POWER(FSheet1!$BL10,1/($A$3-1)),1/POWER(FSheet1!$BM10,1/($A$3-1)),1/POWER(FSheet1!$BN10,1/($A$3-1)),1/POWER(FSheet1!$BO10,1/($A$3-1)),1/POWER(FSheet1!$BP10,1/($A$3-1)),1/POWER(FSheet1!$BQ10,1/($A$3-1))))</f>
        <v>2.4104707960218543E-2</v>
      </c>
      <c r="BB11" s="45">
        <f>1/(POWER(FSheet1!$BL10,1/($A$3-1))*SUM(1/POWER(FSheet1!$BK10,1/($A$3-1)),1/POWER(FSheet1!$BL10,1/($A$3-1)),1/POWER(FSheet1!$BM10,1/($A$3-1)),1/POWER(FSheet1!$BN10,1/($A$3-1)),1/POWER(FSheet1!$BO10,1/($A$3-1)),1/POWER(FSheet1!$BP10,1/($A$3-1)),1/POWER(FSheet1!$BQ10,1/($A$3-1))))</f>
        <v>2.0946850796278324E-2</v>
      </c>
      <c r="BC11" s="45">
        <f>1/(POWER(FSheet1!$BM10,1/($A$3-1))*SUM(1/POWER(FSheet1!$BK10,1/($A$3-1)),1/POWER(FSheet1!$BL10,1/($A$3-1)),1/POWER(FSheet1!$BM10,1/($A$3-1)),1/POWER(FSheet1!$BN10,1/($A$3-1)),1/POWER(FSheet1!$BO10,1/($A$3-1)),1/POWER(FSheet1!$BP10,1/($A$3-1)),1/POWER(FSheet1!$BQ10,1/($A$3-1))))</f>
        <v>7.3092014722896198E-2</v>
      </c>
      <c r="BD11" s="45">
        <f>1/(POWER(FSheet1!$BN10,1/($A$3-1))*SUM(1/POWER(FSheet1!$BK10,1/($A$3-1)),1/POWER(FSheet1!$BL10,1/($A$3-1)),1/POWER(FSheet1!$BM10,1/($A$3-1)),1/POWER(FSheet1!$BN10,1/($A$3-1)),1/POWER(FSheet1!$BO10,1/($A$3-1)),1/POWER(FSheet1!$BP10,1/($A$3-1)),1/POWER(FSheet1!$BQ10,1/($A$3-1))))</f>
        <v>0.46840968320789628</v>
      </c>
      <c r="BE11" s="45">
        <f>1/(POWER(FSheet1!$BO10,1/($A$3-1))*SUM(1/POWER(FSheet1!$BK10,1/($A$3-1)),1/POWER(FSheet1!$BL10,1/($A$3-1)),1/POWER(FSheet1!$BM10,1/($A$3-1)),1/POWER(FSheet1!$BN10,1/($A$3-1)),1/POWER(FSheet1!$BO10,1/($A$3-1)),1/POWER(FSheet1!$BP10,1/($A$3-1)),1/POWER(FSheet1!$BQ10,1/($A$3-1))))</f>
        <v>0.23274441497747253</v>
      </c>
      <c r="BF11" s="45">
        <f>1/(POWER(FSheet1!$BP10,1/($A$3-1))*SUM(1/POWER(FSheet1!$BK10,1/($A$3-1)),1/POWER(FSheet1!$BL10,1/($A$3-1)),1/POWER(FSheet1!$BM10,1/($A$3-1)),1/POWER(FSheet1!$BN10,1/($A$3-1)),1/POWER(FSheet1!$BO10,1/($A$3-1)),1/POWER(FSheet1!$BP10,1/($A$3-1)),1/POWER(FSheet1!$BQ10,1/($A$3-1))))</f>
        <v>4.0568481423239988E-2</v>
      </c>
      <c r="BG11" s="45">
        <f>1/(POWER(FSheet1!$BQ10,1/($A$3-1))*SUM(1/POWER(FSheet1!$BK10,1/($A$3-1)),1/POWER(FSheet1!$BL10,1/($A$3-1)),1/POWER(FSheet1!$BM10,1/($A$3-1)),1/POWER(FSheet1!$BN10,1/($A$3-1)),1/POWER(FSheet1!$BO10,1/($A$3-1)),1/POWER(FSheet1!$BP10,1/($A$3-1)),1/POWER(FSheet1!$BQ10,1/($A$3-1))))</f>
        <v>0.14013384691199801</v>
      </c>
      <c r="BW11" s="33">
        <f t="array" ref="BW11">SUM((BA11^$A$3)*(($B11-$AK$3)^2+($C11-$AL$3)^2),(BB11^$A$3)*(($B11-$AM$3)^2+($C11-$AN$3)^2),(BC11^$A$3)*(($B11-$AO$3)^2+($C11-$AP$3)^2),(BD11^$A$3)*(($B11-$AQ$3)^2+($C11-$AR$3)^2),(BE11^$A$3)*(($B11-$AS$3)^2+($C11-$AT$3)^2),(BF11^$A$3)*(($B11-$AU$3)^2+($C11-$AV$3)^2),(BG11^$A$3)*(($B11-$AW$3)^2+($C11-$BV$3)^2))</f>
        <v>1.9353356602372997</v>
      </c>
      <c r="CE11" s="42">
        <f t="shared" si="7"/>
        <v>-1.7999999999999994</v>
      </c>
      <c r="CF11" s="42">
        <f t="shared" si="8"/>
        <v>-1.5949999999999995</v>
      </c>
      <c r="CG11" s="14">
        <f t="shared" si="4"/>
        <v>-1.6974999999999993</v>
      </c>
      <c r="CH11" s="33">
        <f t="array" ref="CH11">SUM(IF($B$5:$B$364&lt;=$CF11,E$5:E$364))-SUM(IF($B$5:$B$364&lt;=$CE11,E$5:E$364))</f>
        <v>2.4371782136362707E-2</v>
      </c>
      <c r="CI11" s="33">
        <f t="array" ref="CI11">SUM(IF($B$5:$B$364&lt;=$CF11,F$5:F$364))-SUM(IF($B$5:$B$364&lt;=$CE11,F$5:F$364))</f>
        <v>0.17996475515162302</v>
      </c>
      <c r="CJ11" s="33">
        <f t="array" ref="CJ11">SUM(IF($B$5:$B$364&lt;=$CF11,G$5:G$364))-SUM(IF($B$5:$B$364&lt;=$CE11,G$5:G$364))</f>
        <v>1.5445293437872323</v>
      </c>
      <c r="CK11" s="33">
        <f t="array" ref="CK11">SUM(IF($B$5:$B$364&lt;=$CF11,H$5:H$364))-SUM(IF($B$5:$B$364&lt;=$CE11,H$5:H$364))</f>
        <v>2.8582438078176828</v>
      </c>
      <c r="CL11" s="33">
        <f t="array" ref="CL11">SUM(IF($B$5:$B$364&lt;=$CF11,I$5:I$364))-SUM(IF($B$5:$B$364&lt;=$CE11,I$5:I$364))</f>
        <v>0.325849555186986</v>
      </c>
      <c r="CM11" s="33">
        <f t="array" ref="CM11">SUM(IF($B$5:$B$364&lt;=$CF11,J$5:J$364))-SUM(IF($B$5:$B$364&lt;=$CE11,J$5:J$364))</f>
        <v>5.3383013170878346E-2</v>
      </c>
      <c r="CN11" s="33">
        <f t="array" ref="CN11">SUM(IF($B$5:$B$364&lt;=$CF11,K$5:K$364))-SUM(IF($B$5:$B$364&lt;=$CE11,K$5:K$364))</f>
        <v>1.3657742749222601E-2</v>
      </c>
    </row>
    <row r="12" spans="1:92">
      <c r="A12" s="21" t="str">
        <f>FSheet1!A11</f>
        <v>Saviels</v>
      </c>
      <c r="B12" s="20">
        <f>FSheet1!DH11</f>
        <v>0.82163414829396286</v>
      </c>
      <c r="C12" s="20">
        <f>FSheet1!DI11</f>
        <v>-4.7772181706036747</v>
      </c>
      <c r="D12" s="22"/>
      <c r="E12" s="20">
        <f>1/(POWER(FSheet1!AU11,2/($A$3-1))*SUM(1/POWER(FSheet1!$AU11,2/($A$3-1)),1/POWER(FSheet1!$AV11,2/($A$3-1)),1/POWER(FSheet1!$AW11,2/($A$3-1)),1/POWER(FSheet1!$AX11,2/($A$3-1)),1/POWER(FSheet1!$AY11,2/($A$3-1)),1/POWER(FSheet1!$AZ11,2/($A$3-1)),1/POWER(FSheet1!$BA11,2/($A$3-1))))</f>
        <v>3.6184826060555132E-3</v>
      </c>
      <c r="F12" s="20">
        <f>1/(POWER(FSheet1!AV11,2/($A$3-1))*SUM(1/POWER(FSheet1!$AU11,2/($A$3-1)),1/POWER(FSheet1!$AV11,2/($A$3-1)),1/POWER(FSheet1!$AW11,2/($A$3-1)),1/POWER(FSheet1!$AX11,2/($A$3-1)),1/POWER(FSheet1!$AY11,2/($A$3-1)),1/POWER(FSheet1!$AZ11,2/($A$3-1)),1/POWER(FSheet1!$BA11,2/($A$3-1))))</f>
        <v>2.2566154752954738E-2</v>
      </c>
      <c r="G12" s="20">
        <f>1/(POWER(FSheet1!AW11,2/($A$3-1))*SUM(1/POWER(FSheet1!$AU11,2/($A$3-1)),1/POWER(FSheet1!$AV11,2/($A$3-1)),1/POWER(FSheet1!$AW11,2/($A$3-1)),1/POWER(FSheet1!$AX11,2/($A$3-1)),1/POWER(FSheet1!$AY11,2/($A$3-1)),1/POWER(FSheet1!$AZ11,2/($A$3-1)),1/POWER(FSheet1!$BA11,2/($A$3-1))))</f>
        <v>0.40525335784972988</v>
      </c>
      <c r="H12" s="20">
        <f>1/(POWER(FSheet1!AX11,2/($A$3-1))*SUM(1/POWER(FSheet1!$AU11,2/($A$3-1)),1/POWER(FSheet1!$AV11,2/($A$3-1)),1/POWER(FSheet1!$AW11,2/($A$3-1)),1/POWER(FSheet1!$AX11,2/($A$3-1)),1/POWER(FSheet1!$AY11,2/($A$3-1)),1/POWER(FSheet1!$AZ11,2/($A$3-1)),1/POWER(FSheet1!$BA11,2/($A$3-1))))</f>
        <v>0.53595305167035634</v>
      </c>
      <c r="I12" s="20">
        <f>1/(POWER(FSheet1!AY11,2/($A$3-1))*SUM(1/POWER(FSheet1!$AU11,2/($A$3-1)),1/POWER(FSheet1!$AV11,2/($A$3-1)),1/POWER(FSheet1!$AW11,2/($A$3-1)),1/POWER(FSheet1!$AX11,2/($A$3-1)),1/POWER(FSheet1!$AY11,2/($A$3-1)),1/POWER(FSheet1!$AZ11,2/($A$3-1)),1/POWER(FSheet1!$BA11,2/($A$3-1))))</f>
        <v>2.7391272240522777E-2</v>
      </c>
      <c r="J12" s="20">
        <f>1/(POWER(FSheet1!AZ11,2/($A$3-1))*SUM(1/POWER(FSheet1!$AU11,2/($A$3-1)),1/POWER(FSheet1!$AV11,2/($A$3-1)),1/POWER(FSheet1!$AW11,2/($A$3-1)),1/POWER(FSheet1!$AX11,2/($A$3-1)),1/POWER(FSheet1!$AY11,2/($A$3-1)),1/POWER(FSheet1!$AZ11,2/($A$3-1)),1/POWER(FSheet1!$BA11,2/($A$3-1))))</f>
        <v>4.1093811235604081E-3</v>
      </c>
      <c r="K12" s="20">
        <f>1/(POWER(FSheet1!BA11,2/($A$3-1))*SUM(1/POWER(FSheet1!$AU11,2/($A$3-1)),1/POWER(FSheet1!$AV11,2/($A$3-1)),1/POWER(FSheet1!$AW11,2/($A$3-1)),1/POWER(FSheet1!$AX11,2/($A$3-1)),1/POWER(FSheet1!$AY11,2/($A$3-1)),1/POWER(FSheet1!$AZ11,2/($A$3-1)),1/POWER(FSheet1!$BA11,2/($A$3-1))))</f>
        <v>1.1082997568204254E-3</v>
      </c>
      <c r="M12" s="35">
        <f t="shared" si="5"/>
        <v>-1.6319558199947242</v>
      </c>
      <c r="N12" s="36">
        <f t="shared" si="0"/>
        <v>7.2723510756426343E-2</v>
      </c>
      <c r="O12" s="35"/>
      <c r="P12" s="35">
        <f t="shared" si="6"/>
        <v>-3.2466196329305088</v>
      </c>
      <c r="Q12" s="36">
        <f t="shared" si="1"/>
        <v>6.5931380334631889E-2</v>
      </c>
      <c r="R12" s="35"/>
      <c r="S12" s="35"/>
      <c r="T12" s="35"/>
      <c r="U12" s="35"/>
      <c r="V12" s="35"/>
      <c r="W12" s="35"/>
      <c r="X12" s="35"/>
      <c r="Y12" s="35"/>
      <c r="Z12" s="35"/>
      <c r="AA12" s="34">
        <f t="shared" si="2"/>
        <v>8.6116311728149739</v>
      </c>
      <c r="AC12" s="26">
        <f>1/(POWER(FSheet1!BC11,1/($A$3-1))*SUM(1/POWER(FSheet1!$BC11,1/($A$3-1)),1/POWER(FSheet1!$BD11,1/($A$3-1)),1/POWER(FSheet1!$BE11,1/($A$3-1)),1/POWER(FSheet1!$BF11,1/($A$3-1)),1/POWER(FSheet1!$BG11,1/($A$3-1)),1/POWER(FSheet1!$BH11,1/($A$3-1)),1/POWER(FSheet1!$BI11,1/($A$3-1))))</f>
        <v>8.4757482279852928E-2</v>
      </c>
      <c r="AD12" s="26">
        <f>1/(POWER(FSheet1!BD11,1/($A$3-1))*SUM(1/POWER(FSheet1!$BC11,1/($A$3-1)),1/POWER(FSheet1!$BD11,1/($A$3-1)),1/POWER(FSheet1!$BE11,1/($A$3-1)),1/POWER(FSheet1!$BF11,1/($A$3-1)),1/POWER(FSheet1!$BG11,1/($A$3-1)),1/POWER(FSheet1!$BH11,1/($A$3-1)),1/POWER(FSheet1!$BI11,1/($A$3-1))))</f>
        <v>0.10713022660710791</v>
      </c>
      <c r="AE12" s="26">
        <f>1/(POWER(FSheet1!BE11,1/($A$3-1))*SUM(1/POWER(FSheet1!$BC11,1/($A$3-1)),1/POWER(FSheet1!$BD11,1/($A$3-1)),1/POWER(FSheet1!$BE11,1/($A$3-1)),1/POWER(FSheet1!$BF11,1/($A$3-1)),1/POWER(FSheet1!$BG11,1/($A$3-1)),1/POWER(FSheet1!$BH11,1/($A$3-1)),1/POWER(FSheet1!$BI11,1/($A$3-1))))</f>
        <v>0.25529581214844566</v>
      </c>
      <c r="AF12" s="26">
        <f>1/(POWER(FSheet1!BF11,1/($A$3-1))*SUM(1/POWER(FSheet1!$BC11,1/($A$3-1)),1/POWER(FSheet1!$BD11,1/($A$3-1)),1/POWER(FSheet1!$BE11,1/($A$3-1)),1/POWER(FSheet1!$BF11,1/($A$3-1)),1/POWER(FSheet1!$BG11,1/($A$3-1)),1/POWER(FSheet1!$BH11,1/($A$3-1)),1/POWER(FSheet1!$BI11,1/($A$3-1))))</f>
        <v>0.28489416063791201</v>
      </c>
      <c r="AG12" s="26">
        <f>1/(POWER(FSheet1!BG11,1/($A$3-1))*SUM(1/POWER(FSheet1!$BC11,1/($A$3-1)),1/POWER(FSheet1!$BD11,1/($A$3-1)),1/POWER(FSheet1!$BE11,1/($A$3-1)),1/POWER(FSheet1!$BF11,1/($A$3-1)),1/POWER(FSheet1!$BG11,1/($A$3-1)),1/POWER(FSheet1!$BH11,1/($A$3-1)),1/POWER(FSheet1!$BI11,1/($A$3-1))))</f>
        <v>0.11681862106209252</v>
      </c>
      <c r="AH12" s="26">
        <f>1/(POWER(FSheet1!BH11,1/($A$3-1))*SUM(1/POWER(FSheet1!$BC11,1/($A$3-1)),1/POWER(FSheet1!$BD11,1/($A$3-1)),1/POWER(FSheet1!$BE11,1/($A$3-1)),1/POWER(FSheet1!$BF11,1/($A$3-1)),1/POWER(FSheet1!$BG11,1/($A$3-1)),1/POWER(FSheet1!$BH11,1/($A$3-1)),1/POWER(FSheet1!$BI11,1/($A$3-1))))</f>
        <v>5.6976545847008023E-2</v>
      </c>
      <c r="AI12" s="26">
        <f>1/(POWER(FSheet1!BI11,1/($A$3-1))*SUM(1/POWER(FSheet1!$BC11,1/($A$3-1)),1/POWER(FSheet1!$BD11,1/($A$3-1)),1/POWER(FSheet1!$BE11,1/($A$3-1)),1/POWER(FSheet1!$BF11,1/($A$3-1)),1/POWER(FSheet1!$BG11,1/($A$3-1)),1/POWER(FSheet1!$BH11,1/($A$3-1)),1/POWER(FSheet1!$BI11,1/($A$3-1))))</f>
        <v>9.412715141758092E-2</v>
      </c>
      <c r="AY12" s="13">
        <f t="shared" si="3"/>
        <v>4.4820953013370097</v>
      </c>
      <c r="BA12" s="45">
        <f>1/(POWER(FSheet1!$BK11,1/($A$3-1))*SUM(1/POWER(FSheet1!$BK11,1/($A$3-1)),1/POWER(FSheet1!$BL11,1/($A$3-1)),1/POWER(FSheet1!$BM11,1/($A$3-1)),1/POWER(FSheet1!$BN11,1/($A$3-1)),1/POWER(FSheet1!$BO11,1/($A$3-1)),1/POWER(FSheet1!$BP11,1/($A$3-1)),1/POWER(FSheet1!$BQ11,1/($A$3-1))))</f>
        <v>4.5422751428543143E-2</v>
      </c>
      <c r="BB12" s="45">
        <f>1/(POWER(FSheet1!$BL11,1/($A$3-1))*SUM(1/POWER(FSheet1!$BK11,1/($A$3-1)),1/POWER(FSheet1!$BL11,1/($A$3-1)),1/POWER(FSheet1!$BM11,1/($A$3-1)),1/POWER(FSheet1!$BN11,1/($A$3-1)),1/POWER(FSheet1!$BO11,1/($A$3-1)),1/POWER(FSheet1!$BP11,1/($A$3-1)),1/POWER(FSheet1!$BQ11,1/($A$3-1))))</f>
        <v>6.746956047644298E-2</v>
      </c>
      <c r="BC12" s="45">
        <f>1/(POWER(FSheet1!$BM11,1/($A$3-1))*SUM(1/POWER(FSheet1!$BK11,1/($A$3-1)),1/POWER(FSheet1!$BL11,1/($A$3-1)),1/POWER(FSheet1!$BM11,1/($A$3-1)),1/POWER(FSheet1!$BN11,1/($A$3-1)),1/POWER(FSheet1!$BO11,1/($A$3-1)),1/POWER(FSheet1!$BP11,1/($A$3-1)),1/POWER(FSheet1!$BQ11,1/($A$3-1))))</f>
        <v>0.41951193049511226</v>
      </c>
      <c r="BD12" s="45">
        <f>1/(POWER(FSheet1!$BN11,1/($A$3-1))*SUM(1/POWER(FSheet1!$BK11,1/($A$3-1)),1/POWER(FSheet1!$BL11,1/($A$3-1)),1/POWER(FSheet1!$BM11,1/($A$3-1)),1/POWER(FSheet1!$BN11,1/($A$3-1)),1/POWER(FSheet1!$BO11,1/($A$3-1)),1/POWER(FSheet1!$BP11,1/($A$3-1)),1/POWER(FSheet1!$BQ11,1/($A$3-1))))</f>
        <v>0.24948475467870579</v>
      </c>
      <c r="BE12" s="45">
        <f>1/(POWER(FSheet1!$BO11,1/($A$3-1))*SUM(1/POWER(FSheet1!$BK11,1/($A$3-1)),1/POWER(FSheet1!$BL11,1/($A$3-1)),1/POWER(FSheet1!$BM11,1/($A$3-1)),1/POWER(FSheet1!$BN11,1/($A$3-1)),1/POWER(FSheet1!$BO11,1/($A$3-1)),1/POWER(FSheet1!$BP11,1/($A$3-1)),1/POWER(FSheet1!$BQ11,1/($A$3-1))))</f>
        <v>9.2984979751409985E-2</v>
      </c>
      <c r="BF12" s="45">
        <f>1/(POWER(FSheet1!$BP11,1/($A$3-1))*SUM(1/POWER(FSheet1!$BK11,1/($A$3-1)),1/POWER(FSheet1!$BL11,1/($A$3-1)),1/POWER(FSheet1!$BM11,1/($A$3-1)),1/POWER(FSheet1!$BN11,1/($A$3-1)),1/POWER(FSheet1!$BO11,1/($A$3-1)),1/POWER(FSheet1!$BP11,1/($A$3-1)),1/POWER(FSheet1!$BQ11,1/($A$3-1))))</f>
        <v>3.9318205116464229E-2</v>
      </c>
      <c r="BG12" s="45">
        <f>1/(POWER(FSheet1!$BQ11,1/($A$3-1))*SUM(1/POWER(FSheet1!$BK11,1/($A$3-1)),1/POWER(FSheet1!$BL11,1/($A$3-1)),1/POWER(FSheet1!$BM11,1/($A$3-1)),1/POWER(FSheet1!$BN11,1/($A$3-1)),1/POWER(FSheet1!$BO11,1/($A$3-1)),1/POWER(FSheet1!$BP11,1/($A$3-1)),1/POWER(FSheet1!$BQ11,1/($A$3-1))))</f>
        <v>8.5807818053321688E-2</v>
      </c>
      <c r="BW12" s="33">
        <f t="array" ref="BW12">SUM((BA12^$A$3)*(($B12-$AK$3)^2+($C12-$AL$3)^2),(BB12^$A$3)*(($B12-$AM$3)^2+($C12-$AN$3)^2),(BC12^$A$3)*(($B12-$AO$3)^2+($C12-$AP$3)^2),(BD12^$A$3)*(($B12-$AQ$3)^2+($C12-$AR$3)^2),(BE12^$A$3)*(($B12-$AS$3)^2+($C12-$AT$3)^2),(BF12^$A$3)*(($B12-$AU$3)^2+($C12-$AV$3)^2),(BG12^$A$3)*(($B12-$AW$3)^2+($C12-$BV$3)^2))</f>
        <v>4.7678958211201445</v>
      </c>
      <c r="CE12" s="42">
        <f t="shared" si="7"/>
        <v>-1.5999999999999994</v>
      </c>
      <c r="CF12" s="42">
        <f t="shared" si="8"/>
        <v>-1.3949999999999996</v>
      </c>
      <c r="CG12" s="14">
        <f t="shared" si="4"/>
        <v>-1.4974999999999996</v>
      </c>
      <c r="CH12" s="33">
        <f t="array" ref="CH12">SUM(IF($B$5:$B$364&lt;=$CF12,E$5:E$364))-SUM(IF($B$5:$B$364&lt;=$CE12,E$5:E$364))</f>
        <v>1.211254869305467E-2</v>
      </c>
      <c r="CI12" s="33">
        <f t="array" ref="CI12">SUM(IF($B$5:$B$364&lt;=$CF12,F$5:F$364))-SUM(IF($B$5:$B$364&lt;=$CE12,F$5:F$364))</f>
        <v>7.5378883168074395E-2</v>
      </c>
      <c r="CJ12" s="33">
        <f t="array" ref="CJ12">SUM(IF($B$5:$B$364&lt;=$CF12,G$5:G$364))-SUM(IF($B$5:$B$364&lt;=$CE12,G$5:G$364))</f>
        <v>2.665726152203888</v>
      </c>
      <c r="CK12" s="33">
        <f t="array" ref="CK12">SUM(IF($B$5:$B$364&lt;=$CF12,H$5:H$364))-SUM(IF($B$5:$B$364&lt;=$CE12,H$5:H$364))</f>
        <v>3.0012276080937283</v>
      </c>
      <c r="CL12" s="33">
        <f t="array" ref="CL12">SUM(IF($B$5:$B$364&lt;=$CF12,I$5:I$364))-SUM(IF($B$5:$B$364&lt;=$CE12,I$5:I$364))</f>
        <v>0.21147626089065241</v>
      </c>
      <c r="CM12" s="33">
        <f t="array" ref="CM12">SUM(IF($B$5:$B$364&lt;=$CF12,J$5:J$364))-SUM(IF($B$5:$B$364&lt;=$CE12,J$5:J$364))</f>
        <v>2.7389297499796239E-2</v>
      </c>
      <c r="CN12" s="33">
        <f t="array" ref="CN12">SUM(IF($B$5:$B$364&lt;=$CF12,K$5:K$364))-SUM(IF($B$5:$B$364&lt;=$CE12,K$5:K$364))</f>
        <v>6.6892494508230538E-3</v>
      </c>
    </row>
    <row r="13" spans="1:92">
      <c r="A13" s="21" t="str">
        <f>FSheet1!A12</f>
        <v>Jakubowski</v>
      </c>
      <c r="B13" s="20">
        <f>FSheet1!DH12</f>
        <v>2.2411606482939628</v>
      </c>
      <c r="C13" s="20">
        <f>FSheet1!DI12</f>
        <v>-0.46140367060367421</v>
      </c>
      <c r="D13" s="22"/>
      <c r="E13" s="20">
        <f>1/(POWER(FSheet1!AU12,2/($A$3-1))*SUM(1/POWER(FSheet1!$AU12,2/($A$3-1)),1/POWER(FSheet1!$AV12,2/($A$3-1)),1/POWER(FSheet1!$AW12,2/($A$3-1)),1/POWER(FSheet1!$AX12,2/($A$3-1)),1/POWER(FSheet1!$AY12,2/($A$3-1)),1/POWER(FSheet1!$AZ12,2/($A$3-1)),1/POWER(FSheet1!$BA12,2/($A$3-1))))</f>
        <v>1.1269232688756176E-4</v>
      </c>
      <c r="F13" s="20">
        <f>1/(POWER(FSheet1!AV12,2/($A$3-1))*SUM(1/POWER(FSheet1!$AU12,2/($A$3-1)),1/POWER(FSheet1!$AV12,2/($A$3-1)),1/POWER(FSheet1!$AW12,2/($A$3-1)),1/POWER(FSheet1!$AX12,2/($A$3-1)),1/POWER(FSheet1!$AY12,2/($A$3-1)),1/POWER(FSheet1!$AZ12,2/($A$3-1)),1/POWER(FSheet1!$BA12,2/($A$3-1))))</f>
        <v>4.6451365753630807E-4</v>
      </c>
      <c r="G13" s="20">
        <f>1/(POWER(FSheet1!AW12,2/($A$3-1))*SUM(1/POWER(FSheet1!$AU12,2/($A$3-1)),1/POWER(FSheet1!$AV12,2/($A$3-1)),1/POWER(FSheet1!$AW12,2/($A$3-1)),1/POWER(FSheet1!$AX12,2/($A$3-1)),1/POWER(FSheet1!$AY12,2/($A$3-1)),1/POWER(FSheet1!$AZ12,2/($A$3-1)),1/POWER(FSheet1!$BA12,2/($A$3-1))))</f>
        <v>4.245623290845193E-3</v>
      </c>
      <c r="H13" s="20">
        <f>1/(POWER(FSheet1!AX12,2/($A$3-1))*SUM(1/POWER(FSheet1!$AU12,2/($A$3-1)),1/POWER(FSheet1!$AV12,2/($A$3-1)),1/POWER(FSheet1!$AW12,2/($A$3-1)),1/POWER(FSheet1!$AX12,2/($A$3-1)),1/POWER(FSheet1!$AY12,2/($A$3-1)),1/POWER(FSheet1!$AZ12,2/($A$3-1)),1/POWER(FSheet1!$BA12,2/($A$3-1))))</f>
        <v>0.91127619629256285</v>
      </c>
      <c r="I13" s="20">
        <f>1/(POWER(FSheet1!AY12,2/($A$3-1))*SUM(1/POWER(FSheet1!$AU12,2/($A$3-1)),1/POWER(FSheet1!$AV12,2/($A$3-1)),1/POWER(FSheet1!$AW12,2/($A$3-1)),1/POWER(FSheet1!$AX12,2/($A$3-1)),1/POWER(FSheet1!$AY12,2/($A$3-1)),1/POWER(FSheet1!$AZ12,2/($A$3-1)),1/POWER(FSheet1!$BA12,2/($A$3-1))))</f>
        <v>8.1670037832045794E-2</v>
      </c>
      <c r="J13" s="20">
        <f>1/(POWER(FSheet1!AZ12,2/($A$3-1))*SUM(1/POWER(FSheet1!$AU12,2/($A$3-1)),1/POWER(FSheet1!$AV12,2/($A$3-1)),1/POWER(FSheet1!$AW12,2/($A$3-1)),1/POWER(FSheet1!$AX12,2/($A$3-1)),1/POWER(FSheet1!$AY12,2/($A$3-1)),1/POWER(FSheet1!$AZ12,2/($A$3-1)),1/POWER(FSheet1!$BA12,2/($A$3-1))))</f>
        <v>1.9402873736412609E-3</v>
      </c>
      <c r="K13" s="20">
        <f>1/(POWER(FSheet1!BA12,2/($A$3-1))*SUM(1/POWER(FSheet1!$AU12,2/($A$3-1)),1/POWER(FSheet1!$AV12,2/($A$3-1)),1/POWER(FSheet1!$AW12,2/($A$3-1)),1/POWER(FSheet1!$AX12,2/($A$3-1)),1/POWER(FSheet1!$AY12,2/($A$3-1)),1/POWER(FSheet1!$AZ12,2/($A$3-1)),1/POWER(FSheet1!$BA12,2/($A$3-1))))</f>
        <v>2.9064922648113932E-4</v>
      </c>
      <c r="M13" s="35">
        <f t="shared" si="5"/>
        <v>-0.72549774415605583</v>
      </c>
      <c r="N13" s="36">
        <f t="shared" si="0"/>
        <v>7.6352837398970433E-2</v>
      </c>
      <c r="O13" s="35"/>
      <c r="P13" s="35">
        <f t="shared" si="6"/>
        <v>-2.5964920867981336</v>
      </c>
      <c r="Q13" s="36">
        <f t="shared" si="1"/>
        <v>8.0617453512846202E-2</v>
      </c>
      <c r="R13" s="35"/>
      <c r="S13" s="35"/>
      <c r="T13" s="35"/>
      <c r="U13" s="35"/>
      <c r="V13" s="35"/>
      <c r="W13" s="35"/>
      <c r="X13" s="35"/>
      <c r="Y13" s="35"/>
      <c r="Z13" s="35"/>
      <c r="AA13" s="34">
        <f t="shared" si="2"/>
        <v>2.9514686036221218</v>
      </c>
      <c r="AC13" s="26">
        <f>1/(POWER(FSheet1!BC12,1/($A$3-1))*SUM(1/POWER(FSheet1!$BC12,1/($A$3-1)),1/POWER(FSheet1!$BD12,1/($A$3-1)),1/POWER(FSheet1!$BE12,1/($A$3-1)),1/POWER(FSheet1!$BF12,1/($A$3-1)),1/POWER(FSheet1!$BG12,1/($A$3-1)),1/POWER(FSheet1!$BH12,1/($A$3-1)),1/POWER(FSheet1!$BI12,1/($A$3-1))))</f>
        <v>2.4066910750732799E-2</v>
      </c>
      <c r="AD13" s="26">
        <f>1/(POWER(FSheet1!BD12,1/($A$3-1))*SUM(1/POWER(FSheet1!$BC12,1/($A$3-1)),1/POWER(FSheet1!$BD12,1/($A$3-1)),1/POWER(FSheet1!$BE12,1/($A$3-1)),1/POWER(FSheet1!$BF12,1/($A$3-1)),1/POWER(FSheet1!$BG12,1/($A$3-1)),1/POWER(FSheet1!$BH12,1/($A$3-1)),1/POWER(FSheet1!$BI12,1/($A$3-1))))</f>
        <v>2.185138757667221E-2</v>
      </c>
      <c r="AE13" s="26">
        <f>1/(POWER(FSheet1!BE12,1/($A$3-1))*SUM(1/POWER(FSheet1!$BC12,1/($A$3-1)),1/POWER(FSheet1!$BD12,1/($A$3-1)),1/POWER(FSheet1!$BE12,1/($A$3-1)),1/POWER(FSheet1!$BF12,1/($A$3-1)),1/POWER(FSheet1!$BG12,1/($A$3-1)),1/POWER(FSheet1!$BH12,1/($A$3-1)),1/POWER(FSheet1!$BI12,1/($A$3-1))))</f>
        <v>4.7356191600659923E-2</v>
      </c>
      <c r="AF13" s="26">
        <f>1/(POWER(FSheet1!BF12,1/($A$3-1))*SUM(1/POWER(FSheet1!$BC12,1/($A$3-1)),1/POWER(FSheet1!$BD12,1/($A$3-1)),1/POWER(FSheet1!$BE12,1/($A$3-1)),1/POWER(FSheet1!$BF12,1/($A$3-1)),1/POWER(FSheet1!$BG12,1/($A$3-1)),1/POWER(FSheet1!$BH12,1/($A$3-1)),1/POWER(FSheet1!$BI12,1/($A$3-1))))</f>
        <v>0.42339496228724655</v>
      </c>
      <c r="AG13" s="26">
        <f>1/(POWER(FSheet1!BG12,1/($A$3-1))*SUM(1/POWER(FSheet1!$BC12,1/($A$3-1)),1/POWER(FSheet1!$BD12,1/($A$3-1)),1/POWER(FSheet1!$BE12,1/($A$3-1)),1/POWER(FSheet1!$BF12,1/($A$3-1)),1/POWER(FSheet1!$BG12,1/($A$3-1)),1/POWER(FSheet1!$BH12,1/($A$3-1)),1/POWER(FSheet1!$BI12,1/($A$3-1))))</f>
        <v>0.30599441668547139</v>
      </c>
      <c r="AH13" s="26">
        <f>1/(POWER(FSheet1!BH12,1/($A$3-1))*SUM(1/POWER(FSheet1!$BC12,1/($A$3-1)),1/POWER(FSheet1!$BD12,1/($A$3-1)),1/POWER(FSheet1!$BE12,1/($A$3-1)),1/POWER(FSheet1!$BF12,1/($A$3-1)),1/POWER(FSheet1!$BG12,1/($A$3-1)),1/POWER(FSheet1!$BH12,1/($A$3-1)),1/POWER(FSheet1!$BI12,1/($A$3-1))))</f>
        <v>4.668070192905889E-2</v>
      </c>
      <c r="AI13" s="26">
        <f>1/(POWER(FSheet1!BI12,1/($A$3-1))*SUM(1/POWER(FSheet1!$BC12,1/($A$3-1)),1/POWER(FSheet1!$BD12,1/($A$3-1)),1/POWER(FSheet1!$BE12,1/($A$3-1)),1/POWER(FSheet1!$BF12,1/($A$3-1)),1/POWER(FSheet1!$BG12,1/($A$3-1)),1/POWER(FSheet1!$BH12,1/($A$3-1)),1/POWER(FSheet1!$BI12,1/($A$3-1))))</f>
        <v>0.13065542917015852</v>
      </c>
      <c r="AY13" s="13">
        <f t="shared" si="3"/>
        <v>1.1170050675231038</v>
      </c>
      <c r="BA13" s="45">
        <f>1/(POWER(FSheet1!$BK12,1/($A$3-1))*SUM(1/POWER(FSheet1!$BK12,1/($A$3-1)),1/POWER(FSheet1!$BL12,1/($A$3-1)),1/POWER(FSheet1!$BM12,1/($A$3-1)),1/POWER(FSheet1!$BN12,1/($A$3-1)),1/POWER(FSheet1!$BO12,1/($A$3-1)),1/POWER(FSheet1!$BP12,1/($A$3-1)),1/POWER(FSheet1!$BQ12,1/($A$3-1))))</f>
        <v>1.8393109663215983E-2</v>
      </c>
      <c r="BB13" s="45">
        <f>1/(POWER(FSheet1!$BL12,1/($A$3-1))*SUM(1/POWER(FSheet1!$BK12,1/($A$3-1)),1/POWER(FSheet1!$BL12,1/($A$3-1)),1/POWER(FSheet1!$BM12,1/($A$3-1)),1/POWER(FSheet1!$BN12,1/($A$3-1)),1/POWER(FSheet1!$BO12,1/($A$3-1)),1/POWER(FSheet1!$BP12,1/($A$3-1)),1/POWER(FSheet1!$BQ12,1/($A$3-1))))</f>
        <v>1.3271574974402376E-2</v>
      </c>
      <c r="BC13" s="45">
        <f>1/(POWER(FSheet1!$BM12,1/($A$3-1))*SUM(1/POWER(FSheet1!$BK12,1/($A$3-1)),1/POWER(FSheet1!$BL12,1/($A$3-1)),1/POWER(FSheet1!$BM12,1/($A$3-1)),1/POWER(FSheet1!$BN12,1/($A$3-1)),1/POWER(FSheet1!$BO12,1/($A$3-1)),1/POWER(FSheet1!$BP12,1/($A$3-1)),1/POWER(FSheet1!$BQ12,1/($A$3-1))))</f>
        <v>3.9719014874627458E-2</v>
      </c>
      <c r="BD13" s="45">
        <f>1/(POWER(FSheet1!$BN12,1/($A$3-1))*SUM(1/POWER(FSheet1!$BK12,1/($A$3-1)),1/POWER(FSheet1!$BL12,1/($A$3-1)),1/POWER(FSheet1!$BM12,1/($A$3-1)),1/POWER(FSheet1!$BN12,1/($A$3-1)),1/POWER(FSheet1!$BO12,1/($A$3-1)),1/POWER(FSheet1!$BP12,1/($A$3-1)),1/POWER(FSheet1!$BQ12,1/($A$3-1))))</f>
        <v>0.41381444914371091</v>
      </c>
      <c r="BE13" s="45">
        <f>1/(POWER(FSheet1!$BO12,1/($A$3-1))*SUM(1/POWER(FSheet1!$BK12,1/($A$3-1)),1/POWER(FSheet1!$BL12,1/($A$3-1)),1/POWER(FSheet1!$BM12,1/($A$3-1)),1/POWER(FSheet1!$BN12,1/($A$3-1)),1/POWER(FSheet1!$BO12,1/($A$3-1)),1/POWER(FSheet1!$BP12,1/($A$3-1)),1/POWER(FSheet1!$BQ12,1/($A$3-1))))</f>
        <v>0.40835235285769417</v>
      </c>
      <c r="BF13" s="45">
        <f>1/(POWER(FSheet1!$BP12,1/($A$3-1))*SUM(1/POWER(FSheet1!$BK12,1/($A$3-1)),1/POWER(FSheet1!$BL12,1/($A$3-1)),1/POWER(FSheet1!$BM12,1/($A$3-1)),1/POWER(FSheet1!$BN12,1/($A$3-1)),1/POWER(FSheet1!$BO12,1/($A$3-1)),1/POWER(FSheet1!$BP12,1/($A$3-1)),1/POWER(FSheet1!$BQ12,1/($A$3-1))))</f>
        <v>2.682505492258478E-2</v>
      </c>
      <c r="BG13" s="45">
        <f>1/(POWER(FSheet1!$BQ12,1/($A$3-1))*SUM(1/POWER(FSheet1!$BK12,1/($A$3-1)),1/POWER(FSheet1!$BL12,1/($A$3-1)),1/POWER(FSheet1!$BM12,1/($A$3-1)),1/POWER(FSheet1!$BN12,1/($A$3-1)),1/POWER(FSheet1!$BO12,1/($A$3-1)),1/POWER(FSheet1!$BP12,1/($A$3-1)),1/POWER(FSheet1!$BQ12,1/($A$3-1))))</f>
        <v>7.9624443563764427E-2</v>
      </c>
      <c r="BW13" s="33">
        <f t="array" ref="BW13">SUM((BA13^$A$3)*(($B13-$AK$3)^2+($C13-$AL$3)^2),(BB13^$A$3)*(($B13-$AM$3)^2+($C13-$AN$3)^2),(BC13^$A$3)*(($B13-$AO$3)^2+($C13-$AP$3)^2),(BD13^$A$3)*(($B13-$AQ$3)^2+($C13-$AR$3)^2),(BE13^$A$3)*(($B13-$AS$3)^2+($C13-$AT$3)^2),(BF13^$A$3)*(($B13-$AU$3)^2+($C13-$AV$3)^2),(BG13^$A$3)*(($B13-$AW$3)^2+($C13-$BV$3)^2))</f>
        <v>1.0515667225860905</v>
      </c>
      <c r="CE13" s="42">
        <f t="shared" si="7"/>
        <v>-1.3999999999999995</v>
      </c>
      <c r="CF13" s="42">
        <f t="shared" si="8"/>
        <v>-1.1949999999999996</v>
      </c>
      <c r="CG13" s="14">
        <f t="shared" si="4"/>
        <v>-1.2974999999999994</v>
      </c>
      <c r="CH13" s="33">
        <f t="array" ref="CH13">SUM(IF($B$5:$B$364&lt;=$CF13,E$5:E$364))-SUM(IF($B$5:$B$364&lt;=$CE13,E$5:E$364))</f>
        <v>1.8561249792513834E-2</v>
      </c>
      <c r="CI13" s="33">
        <f t="array" ref="CI13">SUM(IF($B$5:$B$364&lt;=$CF13,F$5:F$364))-SUM(IF($B$5:$B$364&lt;=$CE13,F$5:F$364))</f>
        <v>0.133701565504321</v>
      </c>
      <c r="CJ13" s="33">
        <f t="array" ref="CJ13">SUM(IF($B$5:$B$364&lt;=$CF13,G$5:G$364))-SUM(IF($B$5:$B$364&lt;=$CE13,G$5:G$364))</f>
        <v>4.0347084789814005</v>
      </c>
      <c r="CK13" s="33">
        <f t="array" ref="CK13">SUM(IF($B$5:$B$364&lt;=$CF13,H$5:H$364))-SUM(IF($B$5:$B$364&lt;=$CE13,H$5:H$364))</f>
        <v>4.4656248281012623</v>
      </c>
      <c r="CL13" s="33">
        <f t="array" ref="CL13">SUM(IF($B$5:$B$364&lt;=$CF13,I$5:I$364))-SUM(IF($B$5:$B$364&lt;=$CE13,I$5:I$364))</f>
        <v>0.2902998117069906</v>
      </c>
      <c r="CM13" s="33">
        <f t="array" ref="CM13">SUM(IF($B$5:$B$364&lt;=$CF13,J$5:J$364))-SUM(IF($B$5:$B$364&lt;=$CE13,J$5:J$364))</f>
        <v>4.582775153701224E-2</v>
      </c>
      <c r="CN13" s="33">
        <f t="array" ref="CN13">SUM(IF($B$5:$B$364&lt;=$CF13,K$5:K$364))-SUM(IF($B$5:$B$364&lt;=$CE13,K$5:K$364))</f>
        <v>1.1276314376483576E-2</v>
      </c>
    </row>
    <row r="14" spans="1:92">
      <c r="A14" s="21" t="str">
        <f>FSheet1!A13</f>
        <v>Rajala</v>
      </c>
      <c r="B14" s="20">
        <f>FSheet1!DH13</f>
        <v>1.135068589238845</v>
      </c>
      <c r="C14" s="20">
        <f>FSheet1!DI13</f>
        <v>-6.9694264606299212</v>
      </c>
      <c r="D14" s="22"/>
      <c r="E14" s="20">
        <f>1/(POWER(FSheet1!AU13,2/($A$3-1))*SUM(1/POWER(FSheet1!$AU13,2/($A$3-1)),1/POWER(FSheet1!$AV13,2/($A$3-1)),1/POWER(FSheet1!$AW13,2/($A$3-1)),1/POWER(FSheet1!$AX13,2/($A$3-1)),1/POWER(FSheet1!$AY13,2/($A$3-1)),1/POWER(FSheet1!$AZ13,2/($A$3-1)),1/POWER(FSheet1!$BA13,2/($A$3-1))))</f>
        <v>1.7064518878785951E-2</v>
      </c>
      <c r="F14" s="20">
        <f>1/(POWER(FSheet1!AV13,2/($A$3-1))*SUM(1/POWER(FSheet1!$AU13,2/($A$3-1)),1/POWER(FSheet1!$AV13,2/($A$3-1)),1/POWER(FSheet1!$AW13,2/($A$3-1)),1/POWER(FSheet1!$AX13,2/($A$3-1)),1/POWER(FSheet1!$AY13,2/($A$3-1)),1/POWER(FSheet1!$AZ13,2/($A$3-1)),1/POWER(FSheet1!$BA13,2/($A$3-1))))</f>
        <v>9.0623171720981777E-2</v>
      </c>
      <c r="G14" s="20">
        <f>1/(POWER(FSheet1!AW13,2/($A$3-1))*SUM(1/POWER(FSheet1!$AU13,2/($A$3-1)),1/POWER(FSheet1!$AV13,2/($A$3-1)),1/POWER(FSheet1!$AW13,2/($A$3-1)),1/POWER(FSheet1!$AX13,2/($A$3-1)),1/POWER(FSheet1!$AY13,2/($A$3-1)),1/POWER(FSheet1!$AZ13,2/($A$3-1)),1/POWER(FSheet1!$BA13,2/($A$3-1))))</f>
        <v>0.52879119762361626</v>
      </c>
      <c r="H14" s="20">
        <f>1/(POWER(FSheet1!AX13,2/($A$3-1))*SUM(1/POWER(FSheet1!$AU13,2/($A$3-1)),1/POWER(FSheet1!$AV13,2/($A$3-1)),1/POWER(FSheet1!$AW13,2/($A$3-1)),1/POWER(FSheet1!$AX13,2/($A$3-1)),1/POWER(FSheet1!$AY13,2/($A$3-1)),1/POWER(FSheet1!$AZ13,2/($A$3-1)),1/POWER(FSheet1!$BA13,2/($A$3-1))))</f>
        <v>0.30352698086983465</v>
      </c>
      <c r="I14" s="20">
        <f>1/(POWER(FSheet1!AY13,2/($A$3-1))*SUM(1/POWER(FSheet1!$AU13,2/($A$3-1)),1/POWER(FSheet1!$AV13,2/($A$3-1)),1/POWER(FSheet1!$AW13,2/($A$3-1)),1/POWER(FSheet1!$AX13,2/($A$3-1)),1/POWER(FSheet1!$AY13,2/($A$3-1)),1/POWER(FSheet1!$AZ13,2/($A$3-1)),1/POWER(FSheet1!$BA13,2/($A$3-1))))</f>
        <v>4.6414897688029928E-2</v>
      </c>
      <c r="J14" s="20">
        <f>1/(POWER(FSheet1!AZ13,2/($A$3-1))*SUM(1/POWER(FSheet1!$AU13,2/($A$3-1)),1/POWER(FSheet1!$AV13,2/($A$3-1)),1/POWER(FSheet1!$AW13,2/($A$3-1)),1/POWER(FSheet1!$AX13,2/($A$3-1)),1/POWER(FSheet1!$AY13,2/($A$3-1)),1/POWER(FSheet1!$AZ13,2/($A$3-1)),1/POWER(FSheet1!$BA13,2/($A$3-1))))</f>
        <v>1.0296891577785766E-2</v>
      </c>
      <c r="K14" s="20">
        <f>1/(POWER(FSheet1!BA13,2/($A$3-1))*SUM(1/POWER(FSheet1!$AU13,2/($A$3-1)),1/POWER(FSheet1!$AV13,2/($A$3-1)),1/POWER(FSheet1!$AW13,2/($A$3-1)),1/POWER(FSheet1!$AX13,2/($A$3-1)),1/POWER(FSheet1!$AY13,2/($A$3-1)),1/POWER(FSheet1!$AZ13,2/($A$3-1)),1/POWER(FSheet1!$BA13,2/($A$3-1))))</f>
        <v>3.2823416409657941E-3</v>
      </c>
      <c r="M14" s="35">
        <f t="shared" si="5"/>
        <v>0.12052979329336799</v>
      </c>
      <c r="N14" s="36">
        <f t="shared" si="0"/>
        <v>7.844611976305621E-2</v>
      </c>
      <c r="P14" s="35">
        <f t="shared" si="6"/>
        <v>-1.9897063770745835</v>
      </c>
      <c r="Q14" s="36">
        <f t="shared" si="1"/>
        <v>9.8259264033923932E-2</v>
      </c>
      <c r="AA14" s="34">
        <f t="shared" si="2"/>
        <v>15.530270456604432</v>
      </c>
      <c r="AC14" s="26">
        <f>1/(POWER(FSheet1!BC13,1/($A$3-1))*SUM(1/POWER(FSheet1!$BC13,1/($A$3-1)),1/POWER(FSheet1!$BD13,1/($A$3-1)),1/POWER(FSheet1!$BE13,1/($A$3-1)),1/POWER(FSheet1!$BF13,1/($A$3-1)),1/POWER(FSheet1!$BG13,1/($A$3-1)),1/POWER(FSheet1!$BH13,1/($A$3-1)),1/POWER(FSheet1!$BI13,1/($A$3-1))))</f>
        <v>0.10211924610927924</v>
      </c>
      <c r="AD14" s="26">
        <f>1/(POWER(FSheet1!BD13,1/($A$3-1))*SUM(1/POWER(FSheet1!$BC13,1/($A$3-1)),1/POWER(FSheet1!$BD13,1/($A$3-1)),1/POWER(FSheet1!$BE13,1/($A$3-1)),1/POWER(FSheet1!$BF13,1/($A$3-1)),1/POWER(FSheet1!$BG13,1/($A$3-1)),1/POWER(FSheet1!$BH13,1/($A$3-1)),1/POWER(FSheet1!$BI13,1/($A$3-1))))</f>
        <v>0.13529853780292456</v>
      </c>
      <c r="AE14" s="26">
        <f>1/(POWER(FSheet1!BE13,1/($A$3-1))*SUM(1/POWER(FSheet1!$BC13,1/($A$3-1)),1/POWER(FSheet1!$BD13,1/($A$3-1)),1/POWER(FSheet1!$BE13,1/($A$3-1)),1/POWER(FSheet1!$BF13,1/($A$3-1)),1/POWER(FSheet1!$BG13,1/($A$3-1)),1/POWER(FSheet1!$BH13,1/($A$3-1)),1/POWER(FSheet1!$BI13,1/($A$3-1))))</f>
        <v>0.23630695831529447</v>
      </c>
      <c r="AF14" s="26">
        <f>1/(POWER(FSheet1!BF13,1/($A$3-1))*SUM(1/POWER(FSheet1!$BC13,1/($A$3-1)),1/POWER(FSheet1!$BD13,1/($A$3-1)),1/POWER(FSheet1!$BE13,1/($A$3-1)),1/POWER(FSheet1!$BF13,1/($A$3-1)),1/POWER(FSheet1!$BG13,1/($A$3-1)),1/POWER(FSheet1!$BH13,1/($A$3-1)),1/POWER(FSheet1!$BI13,1/($A$3-1))))</f>
        <v>0.2147269291017658</v>
      </c>
      <c r="AG14" s="26">
        <f>1/(POWER(FSheet1!BG13,1/($A$3-1))*SUM(1/POWER(FSheet1!$BC13,1/($A$3-1)),1/POWER(FSheet1!$BD13,1/($A$3-1)),1/POWER(FSheet1!$BE13,1/($A$3-1)),1/POWER(FSheet1!$BF13,1/($A$3-1)),1/POWER(FSheet1!$BG13,1/($A$3-1)),1/POWER(FSheet1!$BH13,1/($A$3-1)),1/POWER(FSheet1!$BI13,1/($A$3-1))))</f>
        <v>0.12540367545950531</v>
      </c>
      <c r="AH14" s="26">
        <f>1/(POWER(FSheet1!BH13,1/($A$3-1))*SUM(1/POWER(FSheet1!$BC13,1/($A$3-1)),1/POWER(FSheet1!$BD13,1/($A$3-1)),1/POWER(FSheet1!$BE13,1/($A$3-1)),1/POWER(FSheet1!$BF13,1/($A$3-1)),1/POWER(FSheet1!$BG13,1/($A$3-1)),1/POWER(FSheet1!$BH13,1/($A$3-1)),1/POWER(FSheet1!$BI13,1/($A$3-1))))</f>
        <v>7.5499536503695175E-2</v>
      </c>
      <c r="AI14" s="26">
        <f>1/(POWER(FSheet1!BI13,1/($A$3-1))*SUM(1/POWER(FSheet1!$BC13,1/($A$3-1)),1/POWER(FSheet1!$BD13,1/($A$3-1)),1/POWER(FSheet1!$BE13,1/($A$3-1)),1/POWER(FSheet1!$BF13,1/($A$3-1)),1/POWER(FSheet1!$BG13,1/($A$3-1)),1/POWER(FSheet1!$BH13,1/($A$3-1)),1/POWER(FSheet1!$BI13,1/($A$3-1))))</f>
        <v>0.11064511670753552</v>
      </c>
      <c r="AY14" s="13">
        <f t="shared" si="3"/>
        <v>8.2378136270904374</v>
      </c>
      <c r="BA14" s="45">
        <f>1/(POWER(FSheet1!$BK13,1/($A$3-1))*SUM(1/POWER(FSheet1!$BK13,1/($A$3-1)),1/POWER(FSheet1!$BL13,1/($A$3-1)),1/POWER(FSheet1!$BM13,1/($A$3-1)),1/POWER(FSheet1!$BN13,1/($A$3-1)),1/POWER(FSheet1!$BO13,1/($A$3-1)),1/POWER(FSheet1!$BP13,1/($A$3-1)),1/POWER(FSheet1!$BQ13,1/($A$3-1))))</f>
        <v>6.1502063165830123E-2</v>
      </c>
      <c r="BB14" s="45">
        <f>1/(POWER(FSheet1!$BL13,1/($A$3-1))*SUM(1/POWER(FSheet1!$BK13,1/($A$3-1)),1/POWER(FSheet1!$BL13,1/($A$3-1)),1/POWER(FSheet1!$BM13,1/($A$3-1)),1/POWER(FSheet1!$BN13,1/($A$3-1)),1/POWER(FSheet1!$BO13,1/($A$3-1)),1/POWER(FSheet1!$BP13,1/($A$3-1)),1/POWER(FSheet1!$BQ13,1/($A$3-1))))</f>
        <v>0.10351553727908147</v>
      </c>
      <c r="BC14" s="45">
        <f>1/(POWER(FSheet1!$BM13,1/($A$3-1))*SUM(1/POWER(FSheet1!$BK13,1/($A$3-1)),1/POWER(FSheet1!$BL13,1/($A$3-1)),1/POWER(FSheet1!$BM13,1/($A$3-1)),1/POWER(FSheet1!$BN13,1/($A$3-1)),1/POWER(FSheet1!$BO13,1/($A$3-1)),1/POWER(FSheet1!$BP13,1/($A$3-1)),1/POWER(FSheet1!$BQ13,1/($A$3-1))))</f>
        <v>0.35012624459412889</v>
      </c>
      <c r="BD14" s="45">
        <f>1/(POWER(FSheet1!$BN13,1/($A$3-1))*SUM(1/POWER(FSheet1!$BK13,1/($A$3-1)),1/POWER(FSheet1!$BL13,1/($A$3-1)),1/POWER(FSheet1!$BM13,1/($A$3-1)),1/POWER(FSheet1!$BN13,1/($A$3-1)),1/POWER(FSheet1!$BO13,1/($A$3-1)),1/POWER(FSheet1!$BP13,1/($A$3-1)),1/POWER(FSheet1!$BQ13,1/($A$3-1))))</f>
        <v>0.19875033085968988</v>
      </c>
      <c r="BE14" s="45">
        <f>1/(POWER(FSheet1!$BO13,1/($A$3-1))*SUM(1/POWER(FSheet1!$BK13,1/($A$3-1)),1/POWER(FSheet1!$BL13,1/($A$3-1)),1/POWER(FSheet1!$BM13,1/($A$3-1)),1/POWER(FSheet1!$BN13,1/($A$3-1)),1/POWER(FSheet1!$BO13,1/($A$3-1)),1/POWER(FSheet1!$BP13,1/($A$3-1)),1/POWER(FSheet1!$BQ13,1/($A$3-1))))</f>
        <v>0.10646652529694056</v>
      </c>
      <c r="BF14" s="45">
        <f>1/(POWER(FSheet1!$BP13,1/($A$3-1))*SUM(1/POWER(FSheet1!$BK13,1/($A$3-1)),1/POWER(FSheet1!$BL13,1/($A$3-1)),1/POWER(FSheet1!$BM13,1/($A$3-1)),1/POWER(FSheet1!$BN13,1/($A$3-1)),1/POWER(FSheet1!$BO13,1/($A$3-1)),1/POWER(FSheet1!$BP13,1/($A$3-1)),1/POWER(FSheet1!$BQ13,1/($A$3-1))))</f>
        <v>6.1782240388505417E-2</v>
      </c>
      <c r="BG14" s="45">
        <f>1/(POWER(FSheet1!$BQ13,1/($A$3-1))*SUM(1/POWER(FSheet1!$BK13,1/($A$3-1)),1/POWER(FSheet1!$BL13,1/($A$3-1)),1/POWER(FSheet1!$BM13,1/($A$3-1)),1/POWER(FSheet1!$BN13,1/($A$3-1)),1/POWER(FSheet1!$BO13,1/($A$3-1)),1/POWER(FSheet1!$BP13,1/($A$3-1)),1/POWER(FSheet1!$BQ13,1/($A$3-1))))</f>
        <v>0.11785705841582371</v>
      </c>
      <c r="BW14" s="33">
        <f t="array" ref="BW14">SUM((BA14^$A$3)*(($B14-$AK$3)^2+($C14-$AL$3)^2),(BB14^$A$3)*(($B14-$AM$3)^2+($C14-$AN$3)^2),(BC14^$A$3)*(($B14-$AO$3)^2+($C14-$AP$3)^2),(BD14^$A$3)*(($B14-$AQ$3)^2+($C14-$AR$3)^2),(BE14^$A$3)*(($B14-$AS$3)^2+($C14-$AT$3)^2),(BF14^$A$3)*(($B14-$AU$3)^2+($C14-$AV$3)^2),(BG14^$A$3)*(($B14-$AW$3)^2+($C14-$BV$3)^2))</f>
        <v>8.4638244753523324</v>
      </c>
      <c r="CE14" s="42">
        <f t="shared" si="7"/>
        <v>-1.1999999999999995</v>
      </c>
      <c r="CF14" s="42">
        <f t="shared" si="8"/>
        <v>-0.99499999999999966</v>
      </c>
      <c r="CG14" s="14">
        <f t="shared" si="4"/>
        <v>-1.0974999999999997</v>
      </c>
      <c r="CH14" s="33">
        <f t="array" ref="CH14">SUM(IF($B$5:$B$364&lt;=$CF14,E$5:E$364))-SUM(IF($B$5:$B$364&lt;=$CE14,E$5:E$364))</f>
        <v>2.2014837887773364E-2</v>
      </c>
      <c r="CI14" s="33">
        <f t="array" ref="CI14">SUM(IF($B$5:$B$364&lt;=$CF14,F$5:F$364))-SUM(IF($B$5:$B$364&lt;=$CE14,F$5:F$364))</f>
        <v>0.17735035412482958</v>
      </c>
      <c r="CJ14" s="33">
        <f t="array" ref="CJ14">SUM(IF($B$5:$B$364&lt;=$CF14,G$5:G$364))-SUM(IF($B$5:$B$364&lt;=$CE14,G$5:G$364))</f>
        <v>4.8723954921019299</v>
      </c>
      <c r="CK14" s="33">
        <f t="array" ref="CK14">SUM(IF($B$5:$B$364&lt;=$CF14,H$5:H$364))-SUM(IF($B$5:$B$364&lt;=$CE14,H$5:H$364))</f>
        <v>2.5937547776443139</v>
      </c>
      <c r="CL14" s="33">
        <f t="array" ref="CL14">SUM(IF($B$5:$B$364&lt;=$CF14,I$5:I$364))-SUM(IF($B$5:$B$364&lt;=$CE14,I$5:I$364))</f>
        <v>0.28859711498473217</v>
      </c>
      <c r="CM14" s="33">
        <f t="array" ref="CM14">SUM(IF($B$5:$B$364&lt;=$CF14,J$5:J$364))-SUM(IF($B$5:$B$364&lt;=$CE14,J$5:J$364))</f>
        <v>3.7007222888432612E-2</v>
      </c>
      <c r="CN14" s="33">
        <f t="array" ref="CN14">SUM(IF($B$5:$B$364&lt;=$CF14,K$5:K$364))-SUM(IF($B$5:$B$364&lt;=$CE14,K$5:K$364))</f>
        <v>8.8802003679863128E-3</v>
      </c>
    </row>
    <row r="15" spans="1:92">
      <c r="A15" s="21" t="str">
        <f>FSheet1!A14</f>
        <v>Vachon</v>
      </c>
      <c r="B15" s="20">
        <f>FSheet1!DH14</f>
        <v>-8.0890136469816269</v>
      </c>
      <c r="C15" s="20">
        <f>FSheet1!DI14</f>
        <v>-1.8796241207349076</v>
      </c>
      <c r="D15" s="22"/>
      <c r="E15" s="20">
        <f>1/(POWER(FSheet1!AU14,2/($A$3-1))*SUM(1/POWER(FSheet1!$AU14,2/($A$3-1)),1/POWER(FSheet1!$AV14,2/($A$3-1)),1/POWER(FSheet1!$AW14,2/($A$3-1)),1/POWER(FSheet1!$AX14,2/($A$3-1)),1/POWER(FSheet1!$AY14,2/($A$3-1)),1/POWER(FSheet1!$AZ14,2/($A$3-1)),1/POWER(FSheet1!$BA14,2/($A$3-1))))</f>
        <v>9.9362969325750991E-2</v>
      </c>
      <c r="F15" s="20">
        <f>1/(POWER(FSheet1!AV14,2/($A$3-1))*SUM(1/POWER(FSheet1!$AU14,2/($A$3-1)),1/POWER(FSheet1!$AV14,2/($A$3-1)),1/POWER(FSheet1!$AW14,2/($A$3-1)),1/POWER(FSheet1!$AX14,2/($A$3-1)),1/POWER(FSheet1!$AY14,2/($A$3-1)),1/POWER(FSheet1!$AZ14,2/($A$3-1)),1/POWER(FSheet1!$BA14,2/($A$3-1))))</f>
        <v>0.5212397770059416</v>
      </c>
      <c r="G15" s="20">
        <f>1/(POWER(FSheet1!AW14,2/($A$3-1))*SUM(1/POWER(FSheet1!$AU14,2/($A$3-1)),1/POWER(FSheet1!$AV14,2/($A$3-1)),1/POWER(FSheet1!$AW14,2/($A$3-1)),1/POWER(FSheet1!$AX14,2/($A$3-1)),1/POWER(FSheet1!$AY14,2/($A$3-1)),1/POWER(FSheet1!$AZ14,2/($A$3-1)),1/POWER(FSheet1!$BA14,2/($A$3-1))))</f>
        <v>0.31058131960545909</v>
      </c>
      <c r="H15" s="20">
        <f>1/(POWER(FSheet1!AX14,2/($A$3-1))*SUM(1/POWER(FSheet1!$AU14,2/($A$3-1)),1/POWER(FSheet1!$AV14,2/($A$3-1)),1/POWER(FSheet1!$AW14,2/($A$3-1)),1/POWER(FSheet1!$AX14,2/($A$3-1)),1/POWER(FSheet1!$AY14,2/($A$3-1)),1/POWER(FSheet1!$AZ14,2/($A$3-1)),1/POWER(FSheet1!$BA14,2/($A$3-1))))</f>
        <v>5.1647924479554526E-2</v>
      </c>
      <c r="I15" s="20">
        <f>1/(POWER(FSheet1!AY14,2/($A$3-1))*SUM(1/POWER(FSheet1!$AU14,2/($A$3-1)),1/POWER(FSheet1!$AV14,2/($A$3-1)),1/POWER(FSheet1!$AW14,2/($A$3-1)),1/POWER(FSheet1!$AX14,2/($A$3-1)),1/POWER(FSheet1!$AY14,2/($A$3-1)),1/POWER(FSheet1!$AZ14,2/($A$3-1)),1/POWER(FSheet1!$BA14,2/($A$3-1))))</f>
        <v>1.1808015837514327E-2</v>
      </c>
      <c r="J15" s="20">
        <f>1/(POWER(FSheet1!AZ14,2/($A$3-1))*SUM(1/POWER(FSheet1!$AU14,2/($A$3-1)),1/POWER(FSheet1!$AV14,2/($A$3-1)),1/POWER(FSheet1!$AW14,2/($A$3-1)),1/POWER(FSheet1!$AX14,2/($A$3-1)),1/POWER(FSheet1!$AY14,2/($A$3-1)),1/POWER(FSheet1!$AZ14,2/($A$3-1)),1/POWER(FSheet1!$BA14,2/($A$3-1))))</f>
        <v>3.8096424140083972E-3</v>
      </c>
      <c r="K15" s="20">
        <f>1/(POWER(FSheet1!BA14,2/($A$3-1))*SUM(1/POWER(FSheet1!$AU14,2/($A$3-1)),1/POWER(FSheet1!$AV14,2/($A$3-1)),1/POWER(FSheet1!$AW14,2/($A$3-1)),1/POWER(FSheet1!$AX14,2/($A$3-1)),1/POWER(FSheet1!$AY14,2/($A$3-1)),1/POWER(FSheet1!$AZ14,2/($A$3-1)),1/POWER(FSheet1!$BA14,2/($A$3-1))))</f>
        <v>1.5503513317710912E-3</v>
      </c>
      <c r="M15" s="35">
        <f t="shared" si="5"/>
        <v>0.91015549491283021</v>
      </c>
      <c r="N15" s="36">
        <f t="shared" si="0"/>
        <v>7.7678259689782841E-2</v>
      </c>
      <c r="P15" s="35">
        <f t="shared" si="6"/>
        <v>-1.4233730479992701</v>
      </c>
      <c r="Q15" s="36">
        <f t="shared" si="1"/>
        <v>0.1140484101847979</v>
      </c>
      <c r="AA15" s="34">
        <f t="shared" si="2"/>
        <v>3.5828848115272725</v>
      </c>
      <c r="AC15" s="26">
        <f>1/(POWER(FSheet1!BC14,1/($A$3-1))*SUM(1/POWER(FSheet1!$BC14,1/($A$3-1)),1/POWER(FSheet1!$BD14,1/($A$3-1)),1/POWER(FSheet1!$BE14,1/($A$3-1)),1/POWER(FSheet1!$BF14,1/($A$3-1)),1/POWER(FSheet1!$BG14,1/($A$3-1)),1/POWER(FSheet1!$BH14,1/($A$3-1)),1/POWER(FSheet1!$BI14,1/($A$3-1))))</f>
        <v>0.3519544634998133</v>
      </c>
      <c r="AD15" s="26">
        <f>1/(POWER(FSheet1!BD14,1/($A$3-1))*SUM(1/POWER(FSheet1!$BC14,1/($A$3-1)),1/POWER(FSheet1!$BD14,1/($A$3-1)),1/POWER(FSheet1!$BE14,1/($A$3-1)),1/POWER(FSheet1!$BF14,1/($A$3-1)),1/POWER(FSheet1!$BG14,1/($A$3-1)),1/POWER(FSheet1!$BH14,1/($A$3-1)),1/POWER(FSheet1!$BI14,1/($A$3-1))))</f>
        <v>0.43863316222718218</v>
      </c>
      <c r="AE15" s="26">
        <f>1/(POWER(FSheet1!BE14,1/($A$3-1))*SUM(1/POWER(FSheet1!$BC14,1/($A$3-1)),1/POWER(FSheet1!$BD14,1/($A$3-1)),1/POWER(FSheet1!$BE14,1/($A$3-1)),1/POWER(FSheet1!$BF14,1/($A$3-1)),1/POWER(FSheet1!$BG14,1/($A$3-1)),1/POWER(FSheet1!$BH14,1/($A$3-1)),1/POWER(FSheet1!$BI14,1/($A$3-1))))</f>
        <v>0.11442750863219568</v>
      </c>
      <c r="AF15" s="26">
        <f>1/(POWER(FSheet1!BF14,1/($A$3-1))*SUM(1/POWER(FSheet1!$BC14,1/($A$3-1)),1/POWER(FSheet1!$BD14,1/($A$3-1)),1/POWER(FSheet1!$BE14,1/($A$3-1)),1/POWER(FSheet1!$BF14,1/($A$3-1)),1/POWER(FSheet1!$BG14,1/($A$3-1)),1/POWER(FSheet1!$BH14,1/($A$3-1)),1/POWER(FSheet1!$BI14,1/($A$3-1))))</f>
        <v>4.3483602418222307E-2</v>
      </c>
      <c r="AG15" s="26">
        <f>1/(POWER(FSheet1!BG14,1/($A$3-1))*SUM(1/POWER(FSheet1!$BC14,1/($A$3-1)),1/POWER(FSheet1!$BD14,1/($A$3-1)),1/POWER(FSheet1!$BE14,1/($A$3-1)),1/POWER(FSheet1!$BF14,1/($A$3-1)),1/POWER(FSheet1!$BG14,1/($A$3-1)),1/POWER(FSheet1!$BH14,1/($A$3-1)),1/POWER(FSheet1!$BI14,1/($A$3-1))))</f>
        <v>2.1105360997803434E-2</v>
      </c>
      <c r="AH15" s="26">
        <f>1/(POWER(FSheet1!BH14,1/($A$3-1))*SUM(1/POWER(FSheet1!$BC14,1/($A$3-1)),1/POWER(FSheet1!$BD14,1/($A$3-1)),1/POWER(FSheet1!$BE14,1/($A$3-1)),1/POWER(FSheet1!$BF14,1/($A$3-1)),1/POWER(FSheet1!$BG14,1/($A$3-1)),1/POWER(FSheet1!$BH14,1/($A$3-1)),1/POWER(FSheet1!$BI14,1/($A$3-1))))</f>
        <v>1.2992456452156324E-2</v>
      </c>
      <c r="AI15" s="26">
        <f>1/(POWER(FSheet1!BI14,1/($A$3-1))*SUM(1/POWER(FSheet1!$BC14,1/($A$3-1)),1/POWER(FSheet1!$BD14,1/($A$3-1)),1/POWER(FSheet1!$BE14,1/($A$3-1)),1/POWER(FSheet1!$BF14,1/($A$3-1)),1/POWER(FSheet1!$BG14,1/($A$3-1)),1/POWER(FSheet1!$BH14,1/($A$3-1)),1/POWER(FSheet1!$BI14,1/($A$3-1))))</f>
        <v>1.7403445772626942E-2</v>
      </c>
      <c r="AY15" s="13">
        <f t="shared" si="3"/>
        <v>4.3996679773089378</v>
      </c>
      <c r="BA15" s="45">
        <f>1/(POWER(FSheet1!$BK14,1/($A$3-1))*SUM(1/POWER(FSheet1!$BK14,1/($A$3-1)),1/POWER(FSheet1!$BL14,1/($A$3-1)),1/POWER(FSheet1!$BM14,1/($A$3-1)),1/POWER(FSheet1!$BN14,1/($A$3-1)),1/POWER(FSheet1!$BO14,1/($A$3-1)),1/POWER(FSheet1!$BP14,1/($A$3-1)),1/POWER(FSheet1!$BQ14,1/($A$3-1))))</f>
        <v>0.15258292423894063</v>
      </c>
      <c r="BB15" s="45">
        <f>1/(POWER(FSheet1!$BL14,1/($A$3-1))*SUM(1/POWER(FSheet1!$BK14,1/($A$3-1)),1/POWER(FSheet1!$BL14,1/($A$3-1)),1/POWER(FSheet1!$BM14,1/($A$3-1)),1/POWER(FSheet1!$BN14,1/($A$3-1)),1/POWER(FSheet1!$BO14,1/($A$3-1)),1/POWER(FSheet1!$BP14,1/($A$3-1)),1/POWER(FSheet1!$BQ14,1/($A$3-1))))</f>
        <v>0.65933915172929991</v>
      </c>
      <c r="BC15" s="45">
        <f>1/(POWER(FSheet1!$BM14,1/($A$3-1))*SUM(1/POWER(FSheet1!$BK14,1/($A$3-1)),1/POWER(FSheet1!$BL14,1/($A$3-1)),1/POWER(FSheet1!$BM14,1/($A$3-1)),1/POWER(FSheet1!$BN14,1/($A$3-1)),1/POWER(FSheet1!$BO14,1/($A$3-1)),1/POWER(FSheet1!$BP14,1/($A$3-1)),1/POWER(FSheet1!$BQ14,1/($A$3-1))))</f>
        <v>8.4371107545275437E-2</v>
      </c>
      <c r="BD15" s="45">
        <f>1/(POWER(FSheet1!$BN14,1/($A$3-1))*SUM(1/POWER(FSheet1!$BK14,1/($A$3-1)),1/POWER(FSheet1!$BL14,1/($A$3-1)),1/POWER(FSheet1!$BM14,1/($A$3-1)),1/POWER(FSheet1!$BN14,1/($A$3-1)),1/POWER(FSheet1!$BO14,1/($A$3-1)),1/POWER(FSheet1!$BP14,1/($A$3-1)),1/POWER(FSheet1!$BQ14,1/($A$3-1))))</f>
        <v>4.5294052084566688E-2</v>
      </c>
      <c r="BE15" s="45">
        <f>1/(POWER(FSheet1!$BO14,1/($A$3-1))*SUM(1/POWER(FSheet1!$BK14,1/($A$3-1)),1/POWER(FSheet1!$BL14,1/($A$3-1)),1/POWER(FSheet1!$BM14,1/($A$3-1)),1/POWER(FSheet1!$BN14,1/($A$3-1)),1/POWER(FSheet1!$BO14,1/($A$3-1)),1/POWER(FSheet1!$BP14,1/($A$3-1)),1/POWER(FSheet1!$BQ14,1/($A$3-1))))</f>
        <v>2.7081897332609406E-2</v>
      </c>
      <c r="BF15" s="45">
        <f>1/(POWER(FSheet1!$BP14,1/($A$3-1))*SUM(1/POWER(FSheet1!$BK14,1/($A$3-1)),1/POWER(FSheet1!$BL14,1/($A$3-1)),1/POWER(FSheet1!$BM14,1/($A$3-1)),1/POWER(FSheet1!$BN14,1/($A$3-1)),1/POWER(FSheet1!$BO14,1/($A$3-1)),1/POWER(FSheet1!$BP14,1/($A$3-1)),1/POWER(FSheet1!$BQ14,1/($A$3-1))))</f>
        <v>1.2938768501992565E-2</v>
      </c>
      <c r="BG15" s="45">
        <f>1/(POWER(FSheet1!$BQ14,1/($A$3-1))*SUM(1/POWER(FSheet1!$BK14,1/($A$3-1)),1/POWER(FSheet1!$BL14,1/($A$3-1)),1/POWER(FSheet1!$BM14,1/($A$3-1)),1/POWER(FSheet1!$BN14,1/($A$3-1)),1/POWER(FSheet1!$BO14,1/($A$3-1)),1/POWER(FSheet1!$BP14,1/($A$3-1)),1/POWER(FSheet1!$BQ14,1/($A$3-1))))</f>
        <v>1.8392098567315222E-2</v>
      </c>
      <c r="BW15" s="33">
        <f t="array" ref="BW15">SUM((BA15^$A$3)*(($B15-$AK$3)^2+($C15-$AL$3)^2),(BB15^$A$3)*(($B15-$AM$3)^2+($C15-$AN$3)^2),(BC15^$A$3)*(($B15-$AO$3)^2+($C15-$AP$3)^2),(BD15^$A$3)*(($B15-$AQ$3)^2+($C15-$AR$3)^2),(BE15^$A$3)*(($B15-$AS$3)^2+($C15-$AT$3)^2),(BF15^$A$3)*(($B15-$AU$3)^2+($C15-$AV$3)^2),(BG15^$A$3)*(($B15-$AW$3)^2+($C15-$BV$3)^2))</f>
        <v>4.7830441184863854</v>
      </c>
      <c r="CE15" s="42">
        <f t="shared" si="7"/>
        <v>-0.99999999999999956</v>
      </c>
      <c r="CF15" s="42">
        <f t="shared" si="8"/>
        <v>-0.79499999999999971</v>
      </c>
      <c r="CG15" s="14">
        <f t="shared" si="4"/>
        <v>-0.89749999999999963</v>
      </c>
      <c r="CH15" s="33">
        <f t="array" ref="CH15">SUM(IF($B$5:$B$364&lt;=$CF15,E$5:E$364))-SUM(IF($B$5:$B$364&lt;=$CE15,E$5:E$364))</f>
        <v>4.9680575819652795E-3</v>
      </c>
      <c r="CI15" s="33">
        <f t="array" ref="CI15">SUM(IF($B$5:$B$364&lt;=$CF15,F$5:F$364))-SUM(IF($B$5:$B$364&lt;=$CE15,F$5:F$364))</f>
        <v>2.4184563293943029E-2</v>
      </c>
      <c r="CJ15" s="33">
        <f t="array" ref="CJ15">SUM(IF($B$5:$B$364&lt;=$CF15,G$5:G$364))-SUM(IF($B$5:$B$364&lt;=$CE15,G$5:G$364))</f>
        <v>0.68805137051029419</v>
      </c>
      <c r="CK15" s="33">
        <f t="array" ref="CK15">SUM(IF($B$5:$B$364&lt;=$CF15,H$5:H$364))-SUM(IF($B$5:$B$364&lt;=$CE15,H$5:H$364))</f>
        <v>2.0792961914128298</v>
      </c>
      <c r="CL15" s="33">
        <f t="array" ref="CL15">SUM(IF($B$5:$B$364&lt;=$CF15,I$5:I$364))-SUM(IF($B$5:$B$364&lt;=$CE15,I$5:I$364))</f>
        <v>0.17666453580549124</v>
      </c>
      <c r="CM15" s="33">
        <f t="array" ref="CM15">SUM(IF($B$5:$B$364&lt;=$CF15,J$5:J$364))-SUM(IF($B$5:$B$364&lt;=$CE15,J$5:J$364))</f>
        <v>2.1860054184121847E-2</v>
      </c>
      <c r="CN15" s="33">
        <f t="array" ref="CN15">SUM(IF($B$5:$B$364&lt;=$CF15,K$5:K$364))-SUM(IF($B$5:$B$364&lt;=$CE15,K$5:K$364))</f>
        <v>4.9752272113454676E-3</v>
      </c>
    </row>
    <row r="16" spans="1:92">
      <c r="A16" s="21" t="str">
        <f>FSheet1!A15</f>
        <v>Guillemette</v>
      </c>
      <c r="B16" s="20">
        <f>FSheet1!DH15</f>
        <v>3.4074408530183722</v>
      </c>
      <c r="C16" s="20">
        <f>FSheet1!DI15</f>
        <v>1.6052223792650926</v>
      </c>
      <c r="D16" s="22"/>
      <c r="E16" s="20">
        <f>1/(POWER(FSheet1!AU15,2/($A$3-1))*SUM(1/POWER(FSheet1!$AU15,2/($A$3-1)),1/POWER(FSheet1!$AV15,2/($A$3-1)),1/POWER(FSheet1!$AW15,2/($A$3-1)),1/POWER(FSheet1!$AX15,2/($A$3-1)),1/POWER(FSheet1!$AY15,2/($A$3-1)),1/POWER(FSheet1!$AZ15,2/($A$3-1)),1/POWER(FSheet1!$BA15,2/($A$3-1))))</f>
        <v>2.8005119538962036E-5</v>
      </c>
      <c r="F16" s="20">
        <f>1/(POWER(FSheet1!AV15,2/($A$3-1))*SUM(1/POWER(FSheet1!$AU15,2/($A$3-1)),1/POWER(FSheet1!$AV15,2/($A$3-1)),1/POWER(FSheet1!$AW15,2/($A$3-1)),1/POWER(FSheet1!$AX15,2/($A$3-1)),1/POWER(FSheet1!$AY15,2/($A$3-1)),1/POWER(FSheet1!$AZ15,2/($A$3-1)),1/POWER(FSheet1!$BA15,2/($A$3-1))))</f>
        <v>9.3432110597379517E-5</v>
      </c>
      <c r="G16" s="20">
        <f>1/(POWER(FSheet1!AW15,2/($A$3-1))*SUM(1/POWER(FSheet1!$AU15,2/($A$3-1)),1/POWER(FSheet1!$AV15,2/($A$3-1)),1/POWER(FSheet1!$AW15,2/($A$3-1)),1/POWER(FSheet1!$AX15,2/($A$3-1)),1/POWER(FSheet1!$AY15,2/($A$3-1)),1/POWER(FSheet1!$AZ15,2/($A$3-1)),1/POWER(FSheet1!$BA15,2/($A$3-1))))</f>
        <v>5.2543295021233204E-4</v>
      </c>
      <c r="H16" s="20">
        <f>1/(POWER(FSheet1!AX15,2/($A$3-1))*SUM(1/POWER(FSheet1!$AU15,2/($A$3-1)),1/POWER(FSheet1!$AV15,2/($A$3-1)),1/POWER(FSheet1!$AW15,2/($A$3-1)),1/POWER(FSheet1!$AX15,2/($A$3-1)),1/POWER(FSheet1!$AY15,2/($A$3-1)),1/POWER(FSheet1!$AZ15,2/($A$3-1)),1/POWER(FSheet1!$BA15,2/($A$3-1))))</f>
        <v>1.1135516148838315E-2</v>
      </c>
      <c r="I16" s="20">
        <f>1/(POWER(FSheet1!AY15,2/($A$3-1))*SUM(1/POWER(FSheet1!$AU15,2/($A$3-1)),1/POWER(FSheet1!$AV15,2/($A$3-1)),1/POWER(FSheet1!$AW15,2/($A$3-1)),1/POWER(FSheet1!$AX15,2/($A$3-1)),1/POWER(FSheet1!$AY15,2/($A$3-1)),1/POWER(FSheet1!$AZ15,2/($A$3-1)),1/POWER(FSheet1!$BA15,2/($A$3-1))))</f>
        <v>0.98493722902401148</v>
      </c>
      <c r="J16" s="20">
        <f>1/(POWER(FSheet1!AZ15,2/($A$3-1))*SUM(1/POWER(FSheet1!$AU15,2/($A$3-1)),1/POWER(FSheet1!$AV15,2/($A$3-1)),1/POWER(FSheet1!$AW15,2/($A$3-1)),1/POWER(FSheet1!$AX15,2/($A$3-1)),1/POWER(FSheet1!$AY15,2/($A$3-1)),1/POWER(FSheet1!$AZ15,2/($A$3-1)),1/POWER(FSheet1!$BA15,2/($A$3-1))))</f>
        <v>3.0126153788772609E-3</v>
      </c>
      <c r="K16" s="20">
        <f>1/(POWER(FSheet1!BA15,2/($A$3-1))*SUM(1/POWER(FSheet1!$AU15,2/($A$3-1)),1/POWER(FSheet1!$AV15,2/($A$3-1)),1/POWER(FSheet1!$AW15,2/($A$3-1)),1/POWER(FSheet1!$AX15,2/($A$3-1)),1/POWER(FSheet1!$AY15,2/($A$3-1)),1/POWER(FSheet1!$AZ15,2/($A$3-1)),1/POWER(FSheet1!$BA15,2/($A$3-1))))</f>
        <v>2.6776926792443243E-4</v>
      </c>
      <c r="M16" s="35">
        <f t="shared" si="5"/>
        <v>1.6471394830909949</v>
      </c>
      <c r="N16" s="36">
        <f t="shared" si="0"/>
        <v>7.5687204650076292E-2</v>
      </c>
      <c r="P16" s="35">
        <f t="shared" si="6"/>
        <v>-0.8947952741956442</v>
      </c>
      <c r="Q16" s="36">
        <f t="shared" si="1"/>
        <v>0.12680816376580484</v>
      </c>
      <c r="AA16" s="34">
        <f t="shared" si="2"/>
        <v>1.6921264708097175</v>
      </c>
      <c r="AC16" s="26">
        <f>1/(POWER(FSheet1!BC15,1/($A$3-1))*SUM(1/POWER(FSheet1!$BC15,1/($A$3-1)),1/POWER(FSheet1!$BD15,1/($A$3-1)),1/POWER(FSheet1!$BE15,1/($A$3-1)),1/POWER(FSheet1!$BF15,1/($A$3-1)),1/POWER(FSheet1!$BG15,1/($A$3-1)),1/POWER(FSheet1!$BH15,1/($A$3-1)),1/POWER(FSheet1!$BI15,1/($A$3-1))))</f>
        <v>8.8717609678352124E-3</v>
      </c>
      <c r="AD16" s="26">
        <f>1/(POWER(FSheet1!BD15,1/($A$3-1))*SUM(1/POWER(FSheet1!$BC15,1/($A$3-1)),1/POWER(FSheet1!$BD15,1/($A$3-1)),1/POWER(FSheet1!$BE15,1/($A$3-1)),1/POWER(FSheet1!$BF15,1/($A$3-1)),1/POWER(FSheet1!$BG15,1/($A$3-1)),1/POWER(FSheet1!$BH15,1/($A$3-1)),1/POWER(FSheet1!$BI15,1/($A$3-1))))</f>
        <v>7.5425638741429841E-3</v>
      </c>
      <c r="AE16" s="26">
        <f>1/(POWER(FSheet1!BE15,1/($A$3-1))*SUM(1/POWER(FSheet1!$BC15,1/($A$3-1)),1/POWER(FSheet1!$BD15,1/($A$3-1)),1/POWER(FSheet1!$BE15,1/($A$3-1)),1/POWER(FSheet1!$BF15,1/($A$3-1)),1/POWER(FSheet1!$BG15,1/($A$3-1)),1/POWER(FSheet1!$BH15,1/($A$3-1)),1/POWER(FSheet1!$BI15,1/($A$3-1))))</f>
        <v>1.3167329480788472E-2</v>
      </c>
      <c r="AF16" s="26">
        <f>1/(POWER(FSheet1!BF15,1/($A$3-1))*SUM(1/POWER(FSheet1!$BC15,1/($A$3-1)),1/POWER(FSheet1!$BD15,1/($A$3-1)),1/POWER(FSheet1!$BE15,1/($A$3-1)),1/POWER(FSheet1!$BF15,1/($A$3-1)),1/POWER(FSheet1!$BG15,1/($A$3-1)),1/POWER(FSheet1!$BH15,1/($A$3-1)),1/POWER(FSheet1!$BI15,1/($A$3-1))))</f>
        <v>5.126395188270446E-2</v>
      </c>
      <c r="AG16" s="26">
        <f>1/(POWER(FSheet1!BG15,1/($A$3-1))*SUM(1/POWER(FSheet1!$BC15,1/($A$3-1)),1/POWER(FSheet1!$BD15,1/($A$3-1)),1/POWER(FSheet1!$BE15,1/($A$3-1)),1/POWER(FSheet1!$BF15,1/($A$3-1)),1/POWER(FSheet1!$BG15,1/($A$3-1)),1/POWER(FSheet1!$BH15,1/($A$3-1)),1/POWER(FSheet1!$BI15,1/($A$3-1))))</f>
        <v>0.69499385725236962</v>
      </c>
      <c r="AH16" s="26">
        <f>1/(POWER(FSheet1!BH15,1/($A$3-1))*SUM(1/POWER(FSheet1!$BC15,1/($A$3-1)),1/POWER(FSheet1!$BD15,1/($A$3-1)),1/POWER(FSheet1!$BE15,1/($A$3-1)),1/POWER(FSheet1!$BF15,1/($A$3-1)),1/POWER(FSheet1!$BG15,1/($A$3-1)),1/POWER(FSheet1!$BH15,1/($A$3-1)),1/POWER(FSheet1!$BI15,1/($A$3-1))))</f>
        <v>4.898529705764721E-2</v>
      </c>
      <c r="AI16" s="26">
        <f>1/(POWER(FSheet1!BI15,1/($A$3-1))*SUM(1/POWER(FSheet1!$BC15,1/($A$3-1)),1/POWER(FSheet1!$BD15,1/($A$3-1)),1/POWER(FSheet1!$BE15,1/($A$3-1)),1/POWER(FSheet1!$BF15,1/($A$3-1)),1/POWER(FSheet1!$BG15,1/($A$3-1)),1/POWER(FSheet1!$BH15,1/($A$3-1)),1/POWER(FSheet1!$BI15,1/($A$3-1))))</f>
        <v>0.17517523948451183</v>
      </c>
      <c r="AY16" s="13">
        <f t="shared" si="3"/>
        <v>0.8486052650358118</v>
      </c>
      <c r="BA16" s="45">
        <f>1/(POWER(FSheet1!$BK15,1/($A$3-1))*SUM(1/POWER(FSheet1!$BK15,1/($A$3-1)),1/POWER(FSheet1!$BL15,1/($A$3-1)),1/POWER(FSheet1!$BM15,1/($A$3-1)),1/POWER(FSheet1!$BN15,1/($A$3-1)),1/POWER(FSheet1!$BO15,1/($A$3-1)),1/POWER(FSheet1!$BP15,1/($A$3-1)),1/POWER(FSheet1!$BQ15,1/($A$3-1))))</f>
        <v>7.631851137557712E-3</v>
      </c>
      <c r="BB16" s="45">
        <f>1/(POWER(FSheet1!$BL15,1/($A$3-1))*SUM(1/POWER(FSheet1!$BK15,1/($A$3-1)),1/POWER(FSheet1!$BL15,1/($A$3-1)),1/POWER(FSheet1!$BM15,1/($A$3-1)),1/POWER(FSheet1!$BN15,1/($A$3-1)),1/POWER(FSheet1!$BO15,1/($A$3-1)),1/POWER(FSheet1!$BP15,1/($A$3-1)),1/POWER(FSheet1!$BQ15,1/($A$3-1))))</f>
        <v>4.6170159371515295E-3</v>
      </c>
      <c r="BC16" s="45">
        <f>1/(POWER(FSheet1!$BM15,1/($A$3-1))*SUM(1/POWER(FSheet1!$BK15,1/($A$3-1)),1/POWER(FSheet1!$BL15,1/($A$3-1)),1/POWER(FSheet1!$BM15,1/($A$3-1)),1/POWER(FSheet1!$BN15,1/($A$3-1)),1/POWER(FSheet1!$BO15,1/($A$3-1)),1/POWER(FSheet1!$BP15,1/($A$3-1)),1/POWER(FSheet1!$BQ15,1/($A$3-1))))</f>
        <v>9.7940965469789573E-3</v>
      </c>
      <c r="BD16" s="45">
        <f>1/(POWER(FSheet1!$BN15,1/($A$3-1))*SUM(1/POWER(FSheet1!$BK15,1/($A$3-1)),1/POWER(FSheet1!$BL15,1/($A$3-1)),1/POWER(FSheet1!$BM15,1/($A$3-1)),1/POWER(FSheet1!$BN15,1/($A$3-1)),1/POWER(FSheet1!$BO15,1/($A$3-1)),1/POWER(FSheet1!$BP15,1/($A$3-1)),1/POWER(FSheet1!$BQ15,1/($A$3-1))))</f>
        <v>3.7922696984223375E-2</v>
      </c>
      <c r="BE16" s="45">
        <f>1/(POWER(FSheet1!$BO15,1/($A$3-1))*SUM(1/POWER(FSheet1!$BK15,1/($A$3-1)),1/POWER(FSheet1!$BL15,1/($A$3-1)),1/POWER(FSheet1!$BM15,1/($A$3-1)),1/POWER(FSheet1!$BN15,1/($A$3-1)),1/POWER(FSheet1!$BO15,1/($A$3-1)),1/POWER(FSheet1!$BP15,1/($A$3-1)),1/POWER(FSheet1!$BQ15,1/($A$3-1))))</f>
        <v>0.87424020255064494</v>
      </c>
      <c r="BF16" s="45">
        <f>1/(POWER(FSheet1!$BP15,1/($A$3-1))*SUM(1/POWER(FSheet1!$BK15,1/($A$3-1)),1/POWER(FSheet1!$BL15,1/($A$3-1)),1/POWER(FSheet1!$BM15,1/($A$3-1)),1/POWER(FSheet1!$BN15,1/($A$3-1)),1/POWER(FSheet1!$BO15,1/($A$3-1)),1/POWER(FSheet1!$BP15,1/($A$3-1)),1/POWER(FSheet1!$BQ15,1/($A$3-1))))</f>
        <v>2.1486470118267945E-2</v>
      </c>
      <c r="BG16" s="45">
        <f>1/(POWER(FSheet1!$BQ15,1/($A$3-1))*SUM(1/POWER(FSheet1!$BK15,1/($A$3-1)),1/POWER(FSheet1!$BL15,1/($A$3-1)),1/POWER(FSheet1!$BM15,1/($A$3-1)),1/POWER(FSheet1!$BN15,1/($A$3-1)),1/POWER(FSheet1!$BO15,1/($A$3-1)),1/POWER(FSheet1!$BP15,1/($A$3-1)),1/POWER(FSheet1!$BQ15,1/($A$3-1))))</f>
        <v>4.4307666725175471E-2</v>
      </c>
      <c r="BW16" s="33">
        <f t="array" ref="BW16">SUM((BA16^$A$3)*(($B16-$AK$3)^2+($C16-$AL$3)^2),(BB16^$A$3)*(($B16-$AM$3)^2+($C16-$AN$3)^2),(BC16^$A$3)*(($B16-$AO$3)^2+($C16-$AP$3)^2),(BD16^$A$3)*(($B16-$AQ$3)^2+($C16-$AR$3)^2),(BE16^$A$3)*(($B16-$AS$3)^2+($C16-$AT$3)^2),(BF16^$A$3)*(($B16-$AU$3)^2+($C16-$AV$3)^2),(BG16^$A$3)*(($B16-$AW$3)^2+($C16-$BV$3)^2))</f>
        <v>1.0051562153240672</v>
      </c>
      <c r="CE16" s="42">
        <f t="shared" si="7"/>
        <v>-0.7999999999999996</v>
      </c>
      <c r="CF16" s="42">
        <f t="shared" si="8"/>
        <v>-0.59499999999999975</v>
      </c>
      <c r="CG16" s="14">
        <f t="shared" si="4"/>
        <v>-0.69749999999999968</v>
      </c>
      <c r="CH16" s="33">
        <f t="array" ref="CH16">SUM(IF($B$5:$B$364&lt;=$CF16,E$5:E$364))-SUM(IF($B$5:$B$364&lt;=$CE16,E$5:E$364))</f>
        <v>3.7850022235774716E-4</v>
      </c>
      <c r="CI16" s="33">
        <f t="array" ref="CI16">SUM(IF($B$5:$B$364&lt;=$CF16,F$5:F$364))-SUM(IF($B$5:$B$364&lt;=$CE16,F$5:F$364))</f>
        <v>2.0571869371757145E-3</v>
      </c>
      <c r="CJ16" s="33">
        <f t="array" ref="CJ16">SUM(IF($B$5:$B$364&lt;=$CF16,G$5:G$364))-SUM(IF($B$5:$B$364&lt;=$CE16,G$5:G$364))</f>
        <v>3.6192195139690853E-2</v>
      </c>
      <c r="CK16" s="33">
        <f t="array" ref="CK16">SUM(IF($B$5:$B$364&lt;=$CF16,H$5:H$364))-SUM(IF($B$5:$B$364&lt;=$CE16,H$5:H$364))</f>
        <v>0.94861515562776333</v>
      </c>
      <c r="CL16" s="33">
        <f t="array" ref="CL16">SUM(IF($B$5:$B$364&lt;=$CF16,I$5:I$364))-SUM(IF($B$5:$B$364&lt;=$CE16,I$5:I$364))</f>
        <v>1.1417879135011688E-2</v>
      </c>
      <c r="CM16" s="33">
        <f t="array" ref="CM16">SUM(IF($B$5:$B$364&lt;=$CF16,J$5:J$364))-SUM(IF($B$5:$B$364&lt;=$CE16,J$5:J$364))</f>
        <v>1.0926888870268492E-3</v>
      </c>
      <c r="CN16" s="33">
        <f t="array" ref="CN16">SUM(IF($B$5:$B$364&lt;=$CF16,K$5:K$364))-SUM(IF($B$5:$B$364&lt;=$CE16,K$5:K$364))</f>
        <v>2.4639405097282019E-4</v>
      </c>
    </row>
    <row r="17" spans="1:97">
      <c r="A17" s="21" t="str">
        <f>FSheet1!A16</f>
        <v>Walker</v>
      </c>
      <c r="B17" s="20">
        <f>FSheet1!DH16</f>
        <v>-1.1866388241469821</v>
      </c>
      <c r="C17" s="20">
        <f>FSheet1!DI16</f>
        <v>0.87807900918635229</v>
      </c>
      <c r="D17" s="22"/>
      <c r="E17" s="20">
        <f>1/(POWER(FSheet1!AU16,2/($A$3-1))*SUM(1/POWER(FSheet1!$AU16,2/($A$3-1)),1/POWER(FSheet1!$AV16,2/($A$3-1)),1/POWER(FSheet1!$AW16,2/($A$3-1)),1/POWER(FSheet1!$AX16,2/($A$3-1)),1/POWER(FSheet1!$AY16,2/($A$3-1)),1/POWER(FSheet1!$AZ16,2/($A$3-1)),1/POWER(FSheet1!$BA16,2/($A$3-1))))</f>
        <v>2.2780867093113557E-3</v>
      </c>
      <c r="F17" s="20">
        <f>1/(POWER(FSheet1!AV16,2/($A$3-1))*SUM(1/POWER(FSheet1!$AU16,2/($A$3-1)),1/POWER(FSheet1!$AV16,2/($A$3-1)),1/POWER(FSheet1!$AW16,2/($A$3-1)),1/POWER(FSheet1!$AX16,2/($A$3-1)),1/POWER(FSheet1!$AY16,2/($A$3-1)),1/POWER(FSheet1!$AZ16,2/($A$3-1)),1/POWER(FSheet1!$BA16,2/($A$3-1))))</f>
        <v>1.0736570195353822E-2</v>
      </c>
      <c r="G17" s="20">
        <f>1/(POWER(FSheet1!AW16,2/($A$3-1))*SUM(1/POWER(FSheet1!$AU16,2/($A$3-1)),1/POWER(FSheet1!$AV16,2/($A$3-1)),1/POWER(FSheet1!$AW16,2/($A$3-1)),1/POWER(FSheet1!$AX16,2/($A$3-1)),1/POWER(FSheet1!$AY16,2/($A$3-1)),1/POWER(FSheet1!$AZ16,2/($A$3-1)),1/POWER(FSheet1!$BA16,2/($A$3-1))))</f>
        <v>0.10827089064291626</v>
      </c>
      <c r="H17" s="20">
        <f>1/(POWER(FSheet1!AX16,2/($A$3-1))*SUM(1/POWER(FSheet1!$AU16,2/($A$3-1)),1/POWER(FSheet1!$AV16,2/($A$3-1)),1/POWER(FSheet1!$AW16,2/($A$3-1)),1/POWER(FSheet1!$AX16,2/($A$3-1)),1/POWER(FSheet1!$AY16,2/($A$3-1)),1/POWER(FSheet1!$AZ16,2/($A$3-1)),1/POWER(FSheet1!$BA16,2/($A$3-1))))</f>
        <v>0.80276002826925674</v>
      </c>
      <c r="I17" s="20">
        <f>1/(POWER(FSheet1!AY16,2/($A$3-1))*SUM(1/POWER(FSheet1!$AU16,2/($A$3-1)),1/POWER(FSheet1!$AV16,2/($A$3-1)),1/POWER(FSheet1!$AW16,2/($A$3-1)),1/POWER(FSheet1!$AX16,2/($A$3-1)),1/POWER(FSheet1!$AY16,2/($A$3-1)),1/POWER(FSheet1!$AZ16,2/($A$3-1)),1/POWER(FSheet1!$BA16,2/($A$3-1))))</f>
        <v>6.6359542820913928E-2</v>
      </c>
      <c r="J17" s="20">
        <f>1/(POWER(FSheet1!AZ16,2/($A$3-1))*SUM(1/POWER(FSheet1!$AU16,2/($A$3-1)),1/POWER(FSheet1!$AV16,2/($A$3-1)),1/POWER(FSheet1!$AW16,2/($A$3-1)),1/POWER(FSheet1!$AX16,2/($A$3-1)),1/POWER(FSheet1!$AY16,2/($A$3-1)),1/POWER(FSheet1!$AZ16,2/($A$3-1)),1/POWER(FSheet1!$BA16,2/($A$3-1))))</f>
        <v>7.7810230252189647E-3</v>
      </c>
      <c r="K17" s="20">
        <f>1/(POWER(FSheet1!BA16,2/($A$3-1))*SUM(1/POWER(FSheet1!$AU16,2/($A$3-1)),1/POWER(FSheet1!$AV16,2/($A$3-1)),1/POWER(FSheet1!$AW16,2/($A$3-1)),1/POWER(FSheet1!$AX16,2/($A$3-1)),1/POWER(FSheet1!$AY16,2/($A$3-1)),1/POWER(FSheet1!$AZ16,2/($A$3-1)),1/POWER(FSheet1!$BA16,2/($A$3-1))))</f>
        <v>1.8138583370290295E-3</v>
      </c>
      <c r="M17" s="35">
        <f t="shared" si="5"/>
        <v>2.3349912053906152</v>
      </c>
      <c r="N17" s="36">
        <f t="shared" si="0"/>
        <v>7.1793293614704781E-2</v>
      </c>
      <c r="P17" s="35">
        <f t="shared" si="6"/>
        <v>-0.40145601864559333</v>
      </c>
      <c r="Q17" s="36">
        <f t="shared" si="1"/>
        <v>0.13605144157031038</v>
      </c>
      <c r="AA17" s="34">
        <f t="shared" si="2"/>
        <v>3.3136710783677787</v>
      </c>
      <c r="AC17" s="26">
        <f>1/(POWER(FSheet1!BC16,1/($A$3-1))*SUM(1/POWER(FSheet1!$BC16,1/($A$3-1)),1/POWER(FSheet1!$BD16,1/($A$3-1)),1/POWER(FSheet1!$BE16,1/($A$3-1)),1/POWER(FSheet1!$BF16,1/($A$3-1)),1/POWER(FSheet1!$BG16,1/($A$3-1)),1/POWER(FSheet1!$BH16,1/($A$3-1)),1/POWER(FSheet1!$BI16,1/($A$3-1))))</f>
        <v>0.12012078524702881</v>
      </c>
      <c r="AD17" s="26">
        <f>1/(POWER(FSheet1!BD16,1/($A$3-1))*SUM(1/POWER(FSheet1!$BC16,1/($A$3-1)),1/POWER(FSheet1!$BD16,1/($A$3-1)),1/POWER(FSheet1!$BE16,1/($A$3-1)),1/POWER(FSheet1!$BF16,1/($A$3-1)),1/POWER(FSheet1!$BG16,1/($A$3-1)),1/POWER(FSheet1!$BH16,1/($A$3-1)),1/POWER(FSheet1!$BI16,1/($A$3-1))))</f>
        <v>7.7893286463756803E-2</v>
      </c>
      <c r="AE17" s="26">
        <f>1/(POWER(FSheet1!BE16,1/($A$3-1))*SUM(1/POWER(FSheet1!$BC16,1/($A$3-1)),1/POWER(FSheet1!$BD16,1/($A$3-1)),1/POWER(FSheet1!$BE16,1/($A$3-1)),1/POWER(FSheet1!$BF16,1/($A$3-1)),1/POWER(FSheet1!$BG16,1/($A$3-1)),1/POWER(FSheet1!$BH16,1/($A$3-1)),1/POWER(FSheet1!$BI16,1/($A$3-1))))</f>
        <v>0.17186227145019595</v>
      </c>
      <c r="AF17" s="26">
        <f>1/(POWER(FSheet1!BF16,1/($A$3-1))*SUM(1/POWER(FSheet1!$BC16,1/($A$3-1)),1/POWER(FSheet1!$BD16,1/($A$3-1)),1/POWER(FSheet1!$BE16,1/($A$3-1)),1/POWER(FSheet1!$BF16,1/($A$3-1)),1/POWER(FSheet1!$BG16,1/($A$3-1)),1/POWER(FSheet1!$BH16,1/($A$3-1)),1/POWER(FSheet1!$BI16,1/($A$3-1))))</f>
        <v>0.45354908026359836</v>
      </c>
      <c r="AG17" s="26">
        <f>1/(POWER(FSheet1!BG16,1/($A$3-1))*SUM(1/POWER(FSheet1!$BC16,1/($A$3-1)),1/POWER(FSheet1!$BD16,1/($A$3-1)),1/POWER(FSheet1!$BE16,1/($A$3-1)),1/POWER(FSheet1!$BF16,1/($A$3-1)),1/POWER(FSheet1!$BG16,1/($A$3-1)),1/POWER(FSheet1!$BH16,1/($A$3-1)),1/POWER(FSheet1!$BI16,1/($A$3-1))))</f>
        <v>8.7584741015779552E-2</v>
      </c>
      <c r="AH17" s="26">
        <f>1/(POWER(FSheet1!BH16,1/($A$3-1))*SUM(1/POWER(FSheet1!$BC16,1/($A$3-1)),1/POWER(FSheet1!$BD16,1/($A$3-1)),1/POWER(FSheet1!$BE16,1/($A$3-1)),1/POWER(FSheet1!$BF16,1/($A$3-1)),1/POWER(FSheet1!$BG16,1/($A$3-1)),1/POWER(FSheet1!$BH16,1/($A$3-1)),1/POWER(FSheet1!$BI16,1/($A$3-1))))</f>
        <v>3.2624287764851392E-2</v>
      </c>
      <c r="AI17" s="26">
        <f>1/(POWER(FSheet1!BI16,1/($A$3-1))*SUM(1/POWER(FSheet1!$BC16,1/($A$3-1)),1/POWER(FSheet1!$BD16,1/($A$3-1)),1/POWER(FSheet1!$BE16,1/($A$3-1)),1/POWER(FSheet1!$BF16,1/($A$3-1)),1/POWER(FSheet1!$BG16,1/($A$3-1)),1/POWER(FSheet1!$BH16,1/($A$3-1)),1/POWER(FSheet1!$BI16,1/($A$3-1))))</f>
        <v>5.6365547794789188E-2</v>
      </c>
      <c r="AY17" s="13">
        <f t="shared" si="3"/>
        <v>2.0101347446954301</v>
      </c>
      <c r="BA17" s="45">
        <f>1/(POWER(FSheet1!$BK16,1/($A$3-1))*SUM(1/POWER(FSheet1!$BK16,1/($A$3-1)),1/POWER(FSheet1!$BL16,1/($A$3-1)),1/POWER(FSheet1!$BM16,1/($A$3-1)),1/POWER(FSheet1!$BN16,1/($A$3-1)),1/POWER(FSheet1!$BO16,1/($A$3-1)),1/POWER(FSheet1!$BP16,1/($A$3-1)),1/POWER(FSheet1!$BQ16,1/($A$3-1))))</f>
        <v>0.1875354380485727</v>
      </c>
      <c r="BB17" s="45">
        <f>1/(POWER(FSheet1!$BL16,1/($A$3-1))*SUM(1/POWER(FSheet1!$BK16,1/($A$3-1)),1/POWER(FSheet1!$BL16,1/($A$3-1)),1/POWER(FSheet1!$BM16,1/($A$3-1)),1/POWER(FSheet1!$BN16,1/($A$3-1)),1/POWER(FSheet1!$BO16,1/($A$3-1)),1/POWER(FSheet1!$BP16,1/($A$3-1)),1/POWER(FSheet1!$BQ16,1/($A$3-1))))</f>
        <v>6.7064718782597454E-2</v>
      </c>
      <c r="BC17" s="45">
        <f>1/(POWER(FSheet1!$BM16,1/($A$3-1))*SUM(1/POWER(FSheet1!$BK16,1/($A$3-1)),1/POWER(FSheet1!$BL16,1/($A$3-1)),1/POWER(FSheet1!$BM16,1/($A$3-1)),1/POWER(FSheet1!$BN16,1/($A$3-1)),1/POWER(FSheet1!$BO16,1/($A$3-1)),1/POWER(FSheet1!$BP16,1/($A$3-1)),1/POWER(FSheet1!$BQ16,1/($A$3-1))))</f>
        <v>0.13662291542005264</v>
      </c>
      <c r="BD17" s="45">
        <f>1/(POWER(FSheet1!$BN16,1/($A$3-1))*SUM(1/POWER(FSheet1!$BK16,1/($A$3-1)),1/POWER(FSheet1!$BL16,1/($A$3-1)),1/POWER(FSheet1!$BM16,1/($A$3-1)),1/POWER(FSheet1!$BN16,1/($A$3-1)),1/POWER(FSheet1!$BO16,1/($A$3-1)),1/POWER(FSheet1!$BP16,1/($A$3-1)),1/POWER(FSheet1!$BQ16,1/($A$3-1))))</f>
        <v>0.37075735132652587</v>
      </c>
      <c r="BE17" s="45">
        <f>1/(POWER(FSheet1!$BO16,1/($A$3-1))*SUM(1/POWER(FSheet1!$BK16,1/($A$3-1)),1/POWER(FSheet1!$BL16,1/($A$3-1)),1/POWER(FSheet1!$BM16,1/($A$3-1)),1/POWER(FSheet1!$BN16,1/($A$3-1)),1/POWER(FSheet1!$BO16,1/($A$3-1)),1/POWER(FSheet1!$BP16,1/($A$3-1)),1/POWER(FSheet1!$BQ16,1/($A$3-1))))</f>
        <v>0.15379430642868733</v>
      </c>
      <c r="BF17" s="45">
        <f>1/(POWER(FSheet1!$BP16,1/($A$3-1))*SUM(1/POWER(FSheet1!$BK16,1/($A$3-1)),1/POWER(FSheet1!$BL16,1/($A$3-1)),1/POWER(FSheet1!$BM16,1/($A$3-1)),1/POWER(FSheet1!$BN16,1/($A$3-1)),1/POWER(FSheet1!$BO16,1/($A$3-1)),1/POWER(FSheet1!$BP16,1/($A$3-1)),1/POWER(FSheet1!$BQ16,1/($A$3-1))))</f>
        <v>3.0861309411787243E-2</v>
      </c>
      <c r="BG17" s="45">
        <f>1/(POWER(FSheet1!$BQ16,1/($A$3-1))*SUM(1/POWER(FSheet1!$BK16,1/($A$3-1)),1/POWER(FSheet1!$BL16,1/($A$3-1)),1/POWER(FSheet1!$BM16,1/($A$3-1)),1/POWER(FSheet1!$BN16,1/($A$3-1)),1/POWER(FSheet1!$BO16,1/($A$3-1)),1/POWER(FSheet1!$BP16,1/($A$3-1)),1/POWER(FSheet1!$BQ16,1/($A$3-1))))</f>
        <v>5.3363960581776677E-2</v>
      </c>
      <c r="BW17" s="33">
        <f t="array" ref="BW17">SUM((BA17^$A$3)*(($B17-$AK$3)^2+($C17-$AL$3)^2),(BB17^$A$3)*(($B17-$AM$3)^2+($C17-$AN$3)^2),(BC17^$A$3)*(($B17-$AO$3)^2+($C17-$AP$3)^2),(BD17^$A$3)*(($B17-$AQ$3)^2+($C17-$AR$3)^2),(BE17^$A$3)*(($B17-$AS$3)^2+($C17-$AT$3)^2),(BF17^$A$3)*(($B17-$AU$3)^2+($C17-$AV$3)^2),(BG17^$A$3)*(($B17-$AW$3)^2+($C17-$BV$3)^2))</f>
        <v>2.1577590716410811</v>
      </c>
      <c r="CE17" s="42">
        <f t="shared" si="7"/>
        <v>-0.59999999999999964</v>
      </c>
      <c r="CF17" s="42">
        <f t="shared" si="8"/>
        <v>-0.39499999999999974</v>
      </c>
      <c r="CG17" s="14">
        <f t="shared" si="4"/>
        <v>-0.49749999999999972</v>
      </c>
      <c r="CH17" s="33">
        <f t="array" ref="CH17">SUM(IF($B$5:$B$364&lt;=$CF17,E$5:E$364))-SUM(IF($B$5:$B$364&lt;=$CE17,E$5:E$364))</f>
        <v>1.6704961891695902E-3</v>
      </c>
      <c r="CI17" s="33">
        <f t="array" ref="CI17">SUM(IF($B$5:$B$364&lt;=$CF17,F$5:F$364))-SUM(IF($B$5:$B$364&lt;=$CE17,F$5:F$364))</f>
        <v>8.7947474696932204E-3</v>
      </c>
      <c r="CJ17" s="33">
        <f t="array" ref="CJ17">SUM(IF($B$5:$B$364&lt;=$CF17,G$5:G$364))-SUM(IF($B$5:$B$364&lt;=$CE17,G$5:G$364))</f>
        <v>0.14847013748421034</v>
      </c>
      <c r="CK17" s="33">
        <f t="array" ref="CK17">SUM(IF($B$5:$B$364&lt;=$CF17,H$5:H$364))-SUM(IF($B$5:$B$364&lt;=$CE17,H$5:H$364))</f>
        <v>4.7727198594584834</v>
      </c>
      <c r="CL17" s="33">
        <f t="array" ref="CL17">SUM(IF($B$5:$B$364&lt;=$CF17,I$5:I$364))-SUM(IF($B$5:$B$364&lt;=$CE17,I$5:I$364))</f>
        <v>6.1487094218730221E-2</v>
      </c>
      <c r="CM17" s="33">
        <f t="array" ref="CM17">SUM(IF($B$5:$B$364&lt;=$CF17,J$5:J$364))-SUM(IF($B$5:$B$364&lt;=$CE17,J$5:J$364))</f>
        <v>5.6203572322353068E-3</v>
      </c>
      <c r="CN17" s="33">
        <f t="array" ref="CN17">SUM(IF($B$5:$B$364&lt;=$CF17,K$5:K$364))-SUM(IF($B$5:$B$364&lt;=$CE17,K$5:K$364))</f>
        <v>1.2373079474865545E-3</v>
      </c>
      <c r="CR17" s="13">
        <v>-2</v>
      </c>
      <c r="CS17" s="13">
        <f>CH10</f>
        <v>9.3080645316976351E-3</v>
      </c>
    </row>
    <row r="18" spans="1:97">
      <c r="A18" s="21" t="str">
        <f>FSheet1!A17</f>
        <v>Brannare</v>
      </c>
      <c r="B18" s="20">
        <f>FSheet1!DH17</f>
        <v>-1.1429254422572179</v>
      </c>
      <c r="C18" s="20">
        <f>FSheet1!DI17</f>
        <v>-5.507261070866142</v>
      </c>
      <c r="D18" s="22"/>
      <c r="E18" s="20">
        <f>1/(POWER(FSheet1!AU17,2/($A$3-1))*SUM(1/POWER(FSheet1!$AU17,2/($A$3-1)),1/POWER(FSheet1!$AV17,2/($A$3-1)),1/POWER(FSheet1!$AW17,2/($A$3-1)),1/POWER(FSheet1!$AX17,2/($A$3-1)),1/POWER(FSheet1!$AY17,2/($A$3-1)),1/POWER(FSheet1!$AZ17,2/($A$3-1)),1/POWER(FSheet1!$BA17,2/($A$3-1))))</f>
        <v>2.2902938962340103E-3</v>
      </c>
      <c r="F18" s="20">
        <f>1/(POWER(FSheet1!AV17,2/($A$3-1))*SUM(1/POWER(FSheet1!$AU17,2/($A$3-1)),1/POWER(FSheet1!$AV17,2/($A$3-1)),1/POWER(FSheet1!$AW17,2/($A$3-1)),1/POWER(FSheet1!$AX17,2/($A$3-1)),1/POWER(FSheet1!$AY17,2/($A$3-1)),1/POWER(FSheet1!$AZ17,2/($A$3-1)),1/POWER(FSheet1!$BA17,2/($A$3-1))))</f>
        <v>2.4162522455616051E-2</v>
      </c>
      <c r="G18" s="20">
        <f>1/(POWER(FSheet1!AW17,2/($A$3-1))*SUM(1/POWER(FSheet1!$AU17,2/($A$3-1)),1/POWER(FSheet1!$AV17,2/($A$3-1)),1/POWER(FSheet1!$AW17,2/($A$3-1)),1/POWER(FSheet1!$AX17,2/($A$3-1)),1/POWER(FSheet1!$AY17,2/($A$3-1)),1/POWER(FSheet1!$AZ17,2/($A$3-1)),1/POWER(FSheet1!$BA17,2/($A$3-1))))</f>
        <v>0.92445456728345987</v>
      </c>
      <c r="H18" s="20">
        <f>1/(POWER(FSheet1!AX17,2/($A$3-1))*SUM(1/POWER(FSheet1!$AU17,2/($A$3-1)),1/POWER(FSheet1!$AV17,2/($A$3-1)),1/POWER(FSheet1!$AW17,2/($A$3-1)),1/POWER(FSheet1!$AX17,2/($A$3-1)),1/POWER(FSheet1!$AY17,2/($A$3-1)),1/POWER(FSheet1!$AZ17,2/($A$3-1)),1/POWER(FSheet1!$BA17,2/($A$3-1))))</f>
        <v>4.4961383345616016E-2</v>
      </c>
      <c r="I18" s="20">
        <f>1/(POWER(FSheet1!AY17,2/($A$3-1))*SUM(1/POWER(FSheet1!$AU17,2/($A$3-1)),1/POWER(FSheet1!$AV17,2/($A$3-1)),1/POWER(FSheet1!$AW17,2/($A$3-1)),1/POWER(FSheet1!$AX17,2/($A$3-1)),1/POWER(FSheet1!$AY17,2/($A$3-1)),1/POWER(FSheet1!$AZ17,2/($A$3-1)),1/POWER(FSheet1!$BA17,2/($A$3-1))))</f>
        <v>3.2798101028713462E-3</v>
      </c>
      <c r="J18" s="20">
        <f>1/(POWER(FSheet1!AZ17,2/($A$3-1))*SUM(1/POWER(FSheet1!$AU17,2/($A$3-1)),1/POWER(FSheet1!$AV17,2/($A$3-1)),1/POWER(FSheet1!$AW17,2/($A$3-1)),1/POWER(FSheet1!$AX17,2/($A$3-1)),1/POWER(FSheet1!$AY17,2/($A$3-1)),1/POWER(FSheet1!$AZ17,2/($A$3-1)),1/POWER(FSheet1!$BA17,2/($A$3-1))))</f>
        <v>6.4826637866404336E-4</v>
      </c>
      <c r="K18" s="20">
        <f>1/(POWER(FSheet1!BA17,2/($A$3-1))*SUM(1/POWER(FSheet1!$AU17,2/($A$3-1)),1/POWER(FSheet1!$AV17,2/($A$3-1)),1/POWER(FSheet1!$AW17,2/($A$3-1)),1/POWER(FSheet1!$AX17,2/($A$3-1)),1/POWER(FSheet1!$AY17,2/($A$3-1)),1/POWER(FSheet1!$AZ17,2/($A$3-1)),1/POWER(FSheet1!$BA17,2/($A$3-1))))</f>
        <v>2.0315653753855633E-4</v>
      </c>
      <c r="M18" s="35">
        <f t="shared" si="5"/>
        <v>2.9769861462035943</v>
      </c>
      <c r="N18" s="36">
        <f t="shared" si="0"/>
        <v>6.7235290591494024E-2</v>
      </c>
      <c r="P18" s="35">
        <f t="shared" si="6"/>
        <v>5.8993953201120775E-2</v>
      </c>
      <c r="Q18" s="36">
        <f t="shared" si="1"/>
        <v>0.14242917405846287</v>
      </c>
      <c r="AA18" s="34">
        <f t="shared" si="2"/>
        <v>11.69233196956076</v>
      </c>
      <c r="AC18" s="26">
        <f>1/(POWER(FSheet1!BC17,1/($A$3-1))*SUM(1/POWER(FSheet1!$BC17,1/($A$3-1)),1/POWER(FSheet1!$BD17,1/($A$3-1)),1/POWER(FSheet1!$BE17,1/($A$3-1)),1/POWER(FSheet1!$BF17,1/($A$3-1)),1/POWER(FSheet1!$BG17,1/($A$3-1)),1/POWER(FSheet1!$BH17,1/($A$3-1)),1/POWER(FSheet1!$BI17,1/($A$3-1))))</f>
        <v>0.10861311416774791</v>
      </c>
      <c r="AD18" s="26">
        <f>1/(POWER(FSheet1!BD17,1/($A$3-1))*SUM(1/POWER(FSheet1!$BC17,1/($A$3-1)),1/POWER(FSheet1!$BD17,1/($A$3-1)),1/POWER(FSheet1!$BE17,1/($A$3-1)),1/POWER(FSheet1!$BF17,1/($A$3-1)),1/POWER(FSheet1!$BG17,1/($A$3-1)),1/POWER(FSheet1!$BH17,1/($A$3-1)),1/POWER(FSheet1!$BI17,1/($A$3-1))))</f>
        <v>0.16830556084048098</v>
      </c>
      <c r="AE18" s="26">
        <f>1/(POWER(FSheet1!BE17,1/($A$3-1))*SUM(1/POWER(FSheet1!$BC17,1/($A$3-1)),1/POWER(FSheet1!$BD17,1/($A$3-1)),1/POWER(FSheet1!$BE17,1/($A$3-1)),1/POWER(FSheet1!$BF17,1/($A$3-1)),1/POWER(FSheet1!$BG17,1/($A$3-1)),1/POWER(FSheet1!$BH17,1/($A$3-1)),1/POWER(FSheet1!$BI17,1/($A$3-1))))</f>
        <v>0.37806628843531287</v>
      </c>
      <c r="AF18" s="26">
        <f>1/(POWER(FSheet1!BF17,1/($A$3-1))*SUM(1/POWER(FSheet1!$BC17,1/($A$3-1)),1/POWER(FSheet1!$BD17,1/($A$3-1)),1/POWER(FSheet1!$BE17,1/($A$3-1)),1/POWER(FSheet1!$BF17,1/($A$3-1)),1/POWER(FSheet1!$BG17,1/($A$3-1)),1/POWER(FSheet1!$BH17,1/($A$3-1)),1/POWER(FSheet1!$BI17,1/($A$3-1))))</f>
        <v>0.18017436469049342</v>
      </c>
      <c r="AG18" s="26">
        <f>1/(POWER(FSheet1!BG17,1/($A$3-1))*SUM(1/POWER(FSheet1!$BC17,1/($A$3-1)),1/POWER(FSheet1!$BD17,1/($A$3-1)),1/POWER(FSheet1!$BE17,1/($A$3-1)),1/POWER(FSheet1!$BF17,1/($A$3-1)),1/POWER(FSheet1!$BG17,1/($A$3-1)),1/POWER(FSheet1!$BH17,1/($A$3-1)),1/POWER(FSheet1!$BI17,1/($A$3-1))))</f>
        <v>7.0119722411088589E-2</v>
      </c>
      <c r="AH18" s="26">
        <f>1/(POWER(FSheet1!BH17,1/($A$3-1))*SUM(1/POWER(FSheet1!$BC17,1/($A$3-1)),1/POWER(FSheet1!$BD17,1/($A$3-1)),1/POWER(FSheet1!$BE17,1/($A$3-1)),1/POWER(FSheet1!$BF17,1/($A$3-1)),1/POWER(FSheet1!$BG17,1/($A$3-1)),1/POWER(FSheet1!$BH17,1/($A$3-1)),1/POWER(FSheet1!$BI17,1/($A$3-1))))</f>
        <v>3.7534739121728389E-2</v>
      </c>
      <c r="AI18" s="26">
        <f>1/(POWER(FSheet1!BI17,1/($A$3-1))*SUM(1/POWER(FSheet1!$BC17,1/($A$3-1)),1/POWER(FSheet1!$BD17,1/($A$3-1)),1/POWER(FSheet1!$BE17,1/($A$3-1)),1/POWER(FSheet1!$BF17,1/($A$3-1)),1/POWER(FSheet1!$BG17,1/($A$3-1)),1/POWER(FSheet1!$BH17,1/($A$3-1)),1/POWER(FSheet1!$BI17,1/($A$3-1))))</f>
        <v>5.7186210333147768E-2</v>
      </c>
      <c r="AY18" s="13">
        <f t="shared" si="3"/>
        <v>4.5463945165563038</v>
      </c>
      <c r="BA18" s="45">
        <f>1/(POWER(FSheet1!$BK17,1/($A$3-1))*SUM(1/POWER(FSheet1!$BK17,1/($A$3-1)),1/POWER(FSheet1!$BL17,1/($A$3-1)),1/POWER(FSheet1!$BM17,1/($A$3-1)),1/POWER(FSheet1!$BN17,1/($A$3-1)),1/POWER(FSheet1!$BO17,1/($A$3-1)),1/POWER(FSheet1!$BP17,1/($A$3-1)),1/POWER(FSheet1!$BQ17,1/($A$3-1))))</f>
        <v>3.9400735579102314E-2</v>
      </c>
      <c r="BB18" s="45">
        <f>1/(POWER(FSheet1!$BL17,1/($A$3-1))*SUM(1/POWER(FSheet1!$BK17,1/($A$3-1)),1/POWER(FSheet1!$BL17,1/($A$3-1)),1/POWER(FSheet1!$BM17,1/($A$3-1)),1/POWER(FSheet1!$BN17,1/($A$3-1)),1/POWER(FSheet1!$BO17,1/($A$3-1)),1/POWER(FSheet1!$BP17,1/($A$3-1)),1/POWER(FSheet1!$BQ17,1/($A$3-1))))</f>
        <v>8.7248604117379211E-2</v>
      </c>
      <c r="BC18" s="45">
        <f>1/(POWER(FSheet1!$BM17,1/($A$3-1))*SUM(1/POWER(FSheet1!$BK17,1/($A$3-1)),1/POWER(FSheet1!$BL17,1/($A$3-1)),1/POWER(FSheet1!$BM17,1/($A$3-1)),1/POWER(FSheet1!$BN17,1/($A$3-1)),1/POWER(FSheet1!$BO17,1/($A$3-1)),1/POWER(FSheet1!$BP17,1/($A$3-1)),1/POWER(FSheet1!$BQ17,1/($A$3-1))))</f>
        <v>0.65602985303574257</v>
      </c>
      <c r="BD18" s="45">
        <f>1/(POWER(FSheet1!$BN17,1/($A$3-1))*SUM(1/POWER(FSheet1!$BK17,1/($A$3-1)),1/POWER(FSheet1!$BL17,1/($A$3-1)),1/POWER(FSheet1!$BM17,1/($A$3-1)),1/POWER(FSheet1!$BN17,1/($A$3-1)),1/POWER(FSheet1!$BO17,1/($A$3-1)),1/POWER(FSheet1!$BP17,1/($A$3-1)),1/POWER(FSheet1!$BQ17,1/($A$3-1))))</f>
        <v>0.11345673242337616</v>
      </c>
      <c r="BE18" s="45">
        <f>1/(POWER(FSheet1!$BO17,1/($A$3-1))*SUM(1/POWER(FSheet1!$BK17,1/($A$3-1)),1/POWER(FSheet1!$BL17,1/($A$3-1)),1/POWER(FSheet1!$BM17,1/($A$3-1)),1/POWER(FSheet1!$BN17,1/($A$3-1)),1/POWER(FSheet1!$BO17,1/($A$3-1)),1/POWER(FSheet1!$BP17,1/($A$3-1)),1/POWER(FSheet1!$BQ17,1/($A$3-1))))</f>
        <v>4.5370188812003921E-2</v>
      </c>
      <c r="BF18" s="45">
        <f>1/(POWER(FSheet1!$BP17,1/($A$3-1))*SUM(1/POWER(FSheet1!$BK17,1/($A$3-1)),1/POWER(FSheet1!$BL17,1/($A$3-1)),1/POWER(FSheet1!$BM17,1/($A$3-1)),1/POWER(FSheet1!$BN17,1/($A$3-1)),1/POWER(FSheet1!$BO17,1/($A$3-1)),1/POWER(FSheet1!$BP17,1/($A$3-1)),1/POWER(FSheet1!$BQ17,1/($A$3-1))))</f>
        <v>2.0479455223788072E-2</v>
      </c>
      <c r="BG18" s="45">
        <f>1/(POWER(FSheet1!$BQ17,1/($A$3-1))*SUM(1/POWER(FSheet1!$BK17,1/($A$3-1)),1/POWER(FSheet1!$BL17,1/($A$3-1)),1/POWER(FSheet1!$BM17,1/($A$3-1)),1/POWER(FSheet1!$BN17,1/($A$3-1)),1/POWER(FSheet1!$BO17,1/($A$3-1)),1/POWER(FSheet1!$BP17,1/($A$3-1)),1/POWER(FSheet1!$BQ17,1/($A$3-1))))</f>
        <v>3.8014430808607863E-2</v>
      </c>
      <c r="BW18" s="33">
        <f t="array" ref="BW18">SUM((BA18^$A$3)*(($B18-$AK$3)^2+($C18-$AL$3)^2),(BB18^$A$3)*(($B18-$AM$3)^2+($C18-$AN$3)^2),(BC18^$A$3)*(($B18-$AO$3)^2+($C18-$AP$3)^2),(BD18^$A$3)*(($B18-$AQ$3)^2+($C18-$AR$3)^2),(BE18^$A$3)*(($B18-$AS$3)^2+($C18-$AT$3)^2),(BF18^$A$3)*(($B18-$AU$3)^2+($C18-$AV$3)^2),(BG18^$A$3)*(($B18-$AW$3)^2+($C18-$BV$3)^2))</f>
        <v>5.7515369591064509</v>
      </c>
      <c r="CE18" s="42">
        <f t="shared" si="7"/>
        <v>-0.39999999999999963</v>
      </c>
      <c r="CF18" s="42">
        <f t="shared" si="8"/>
        <v>-0.19499999999999973</v>
      </c>
      <c r="CG18" s="14">
        <f t="shared" ref="CG18:CG34" si="9">(CE18+CF18)/2</f>
        <v>-0.29749999999999965</v>
      </c>
      <c r="CH18" s="33">
        <f t="array" ref="CH18">SUM(IF($B$5:$B$364&lt;=$CF18,E$5:E$364))-SUM(IF($B$5:$B$364&lt;=$CE18,E$5:E$364))</f>
        <v>5.7455260723751067E-3</v>
      </c>
      <c r="CI18" s="33">
        <f t="array" ref="CI18">SUM(IF($B$5:$B$364&lt;=$CF18,F$5:F$364))-SUM(IF($B$5:$B$364&lt;=$CE18,F$5:F$364))</f>
        <v>2.4872490158774241E-2</v>
      </c>
      <c r="CJ18" s="33">
        <f t="array" ref="CJ18">SUM(IF($B$5:$B$364&lt;=$CF18,G$5:G$364))-SUM(IF($B$5:$B$364&lt;=$CE18,G$5:G$364))</f>
        <v>0.64615171866404353</v>
      </c>
      <c r="CK18" s="33">
        <f t="array" ref="CK18">SUM(IF($B$5:$B$364&lt;=$CF18,H$5:H$364))-SUM(IF($B$5:$B$364&lt;=$CE18,H$5:H$364))</f>
        <v>2.861804029666942</v>
      </c>
      <c r="CL18" s="33">
        <f t="array" ref="CL18">SUM(IF($B$5:$B$364&lt;=$CF18,I$5:I$364))-SUM(IF($B$5:$B$364&lt;=$CE18,I$5:I$364))</f>
        <v>0.39091817162554854</v>
      </c>
      <c r="CM18" s="33">
        <f t="array" ref="CM18">SUM(IF($B$5:$B$364&lt;=$CF18,J$5:J$364))-SUM(IF($B$5:$B$364&lt;=$CE18,J$5:J$364))</f>
        <v>5.8167677502209969E-2</v>
      </c>
      <c r="CN18" s="33">
        <f t="array" ref="CN18">SUM(IF($B$5:$B$364&lt;=$CF18,K$5:K$364))-SUM(IF($B$5:$B$364&lt;=$CE18,K$5:K$364))</f>
        <v>1.234038631012413E-2</v>
      </c>
    </row>
    <row r="19" spans="1:97">
      <c r="A19" s="21" t="str">
        <f>FSheet1!A18</f>
        <v>Butcher. M</v>
      </c>
      <c r="B19" s="20">
        <f>FSheet1!DH18</f>
        <v>1.9042964396325457</v>
      </c>
      <c r="C19" s="20">
        <f>FSheet1!DI18</f>
        <v>0.85601534908136523</v>
      </c>
      <c r="D19" s="22"/>
      <c r="E19" s="20">
        <f>1/(POWER(FSheet1!AU18,2/($A$3-1))*SUM(1/POWER(FSheet1!$AU18,2/($A$3-1)),1/POWER(FSheet1!$AV18,2/($A$3-1)),1/POWER(FSheet1!$AW18,2/($A$3-1)),1/POWER(FSheet1!$AX18,2/($A$3-1)),1/POWER(FSheet1!$AY18,2/($A$3-1)),1/POWER(FSheet1!$AZ18,2/($A$3-1)),1/POWER(FSheet1!$BA18,2/($A$3-1))))</f>
        <v>3.5334415323732556E-4</v>
      </c>
      <c r="F19" s="20">
        <f>1/(POWER(FSheet1!AV18,2/($A$3-1))*SUM(1/POWER(FSheet1!$AU18,2/($A$3-1)),1/POWER(FSheet1!$AV18,2/($A$3-1)),1/POWER(FSheet1!$AW18,2/($A$3-1)),1/POWER(FSheet1!$AX18,2/($A$3-1)),1/POWER(FSheet1!$AY18,2/($A$3-1)),1/POWER(FSheet1!$AZ18,2/($A$3-1)),1/POWER(FSheet1!$BA18,2/($A$3-1))))</f>
        <v>1.3633400213846094E-3</v>
      </c>
      <c r="G19" s="20">
        <f>1/(POWER(FSheet1!AW18,2/($A$3-1))*SUM(1/POWER(FSheet1!$AU18,2/($A$3-1)),1/POWER(FSheet1!$AV18,2/($A$3-1)),1/POWER(FSheet1!$AW18,2/($A$3-1)),1/POWER(FSheet1!$AX18,2/($A$3-1)),1/POWER(FSheet1!$AY18,2/($A$3-1)),1/POWER(FSheet1!$AZ18,2/($A$3-1)),1/POWER(FSheet1!$BA18,2/($A$3-1))))</f>
        <v>1.0451741536819313E-2</v>
      </c>
      <c r="H19" s="20">
        <f>1/(POWER(FSheet1!AX18,2/($A$3-1))*SUM(1/POWER(FSheet1!$AU18,2/($A$3-1)),1/POWER(FSheet1!$AV18,2/($A$3-1)),1/POWER(FSheet1!$AW18,2/($A$3-1)),1/POWER(FSheet1!$AX18,2/($A$3-1)),1/POWER(FSheet1!$AY18,2/($A$3-1)),1/POWER(FSheet1!$AZ18,2/($A$3-1)),1/POWER(FSheet1!$BA18,2/($A$3-1))))</f>
        <v>0.59721200116693252</v>
      </c>
      <c r="I19" s="20">
        <f>1/(POWER(FSheet1!AY18,2/($A$3-1))*SUM(1/POWER(FSheet1!$AU18,2/($A$3-1)),1/POWER(FSheet1!$AV18,2/($A$3-1)),1/POWER(FSheet1!$AW18,2/($A$3-1)),1/POWER(FSheet1!$AX18,2/($A$3-1)),1/POWER(FSheet1!$AY18,2/($A$3-1)),1/POWER(FSheet1!$AZ18,2/($A$3-1)),1/POWER(FSheet1!$BA18,2/($A$3-1))))</f>
        <v>0.38077154692701887</v>
      </c>
      <c r="J19" s="20">
        <f>1/(POWER(FSheet1!AZ18,2/($A$3-1))*SUM(1/POWER(FSheet1!$AU18,2/($A$3-1)),1/POWER(FSheet1!$AV18,2/($A$3-1)),1/POWER(FSheet1!$AW18,2/($A$3-1)),1/POWER(FSheet1!$AX18,2/($A$3-1)),1/POWER(FSheet1!$AY18,2/($A$3-1)),1/POWER(FSheet1!$AZ18,2/($A$3-1)),1/POWER(FSheet1!$BA18,2/($A$3-1))))</f>
        <v>8.6353211594831381E-3</v>
      </c>
      <c r="K19" s="20">
        <f>1/(POWER(FSheet1!BA18,2/($A$3-1))*SUM(1/POWER(FSheet1!$AU18,2/($A$3-1)),1/POWER(FSheet1!$AV18,2/($A$3-1)),1/POWER(FSheet1!$AW18,2/($A$3-1)),1/POWER(FSheet1!$AX18,2/($A$3-1)),1/POWER(FSheet1!$AY18,2/($A$3-1)),1/POWER(FSheet1!$AZ18,2/($A$3-1)),1/POWER(FSheet1!$BA18,2/($A$3-1))))</f>
        <v>1.2127050351242571E-3</v>
      </c>
      <c r="M19" s="35">
        <f t="shared" si="5"/>
        <v>3.576181424295708</v>
      </c>
      <c r="N19" s="36">
        <f t="shared" si="0"/>
        <v>6.2029248447397836E-2</v>
      </c>
      <c r="P19" s="35">
        <f t="shared" si="6"/>
        <v>0.48874726025805398</v>
      </c>
      <c r="Q19" s="36">
        <f t="shared" si="1"/>
        <v>0.14604295727653124</v>
      </c>
      <c r="AA19" s="34">
        <f t="shared" si="2"/>
        <v>2.4971986571238221</v>
      </c>
      <c r="AC19" s="26">
        <f>1/(POWER(FSheet1!BC18,1/($A$3-1))*SUM(1/POWER(FSheet1!$BC18,1/($A$3-1)),1/POWER(FSheet1!$BD18,1/($A$3-1)),1/POWER(FSheet1!$BE18,1/($A$3-1)),1/POWER(FSheet1!$BF18,1/($A$3-1)),1/POWER(FSheet1!$BG18,1/($A$3-1)),1/POWER(FSheet1!$BH18,1/($A$3-1)),1/POWER(FSheet1!$BI18,1/($A$3-1))))</f>
        <v>2.8717358025966366E-2</v>
      </c>
      <c r="AD19" s="26">
        <f>1/(POWER(FSheet1!BD18,1/($A$3-1))*SUM(1/POWER(FSheet1!$BC18,1/($A$3-1)),1/POWER(FSheet1!$BD18,1/($A$3-1)),1/POWER(FSheet1!$BE18,1/($A$3-1)),1/POWER(FSheet1!$BF18,1/($A$3-1)),1/POWER(FSheet1!$BG18,1/($A$3-1)),1/POWER(FSheet1!$BH18,1/($A$3-1)),1/POWER(FSheet1!$BI18,1/($A$3-1))))</f>
        <v>2.3887383166392943E-2</v>
      </c>
      <c r="AE19" s="26">
        <f>1/(POWER(FSheet1!BE18,1/($A$3-1))*SUM(1/POWER(FSheet1!$BC18,1/($A$3-1)),1/POWER(FSheet1!$BD18,1/($A$3-1)),1/POWER(FSheet1!$BE18,1/($A$3-1)),1/POWER(FSheet1!$BF18,1/($A$3-1)),1/POWER(FSheet1!$BG18,1/($A$3-1)),1/POWER(FSheet1!$BH18,1/($A$3-1)),1/POWER(FSheet1!$BI18,1/($A$3-1))))</f>
        <v>4.7618025921973478E-2</v>
      </c>
      <c r="AF19" s="26">
        <f>1/(POWER(FSheet1!BF18,1/($A$3-1))*SUM(1/POWER(FSheet1!$BC18,1/($A$3-1)),1/POWER(FSheet1!$BD18,1/($A$3-1)),1/POWER(FSheet1!$BE18,1/($A$3-1)),1/POWER(FSheet1!$BF18,1/($A$3-1)),1/POWER(FSheet1!$BG18,1/($A$3-1)),1/POWER(FSheet1!$BH18,1/($A$3-1)),1/POWER(FSheet1!$BI18,1/($A$3-1))))</f>
        <v>0.34418041639640412</v>
      </c>
      <c r="AG19" s="26">
        <f>1/(POWER(FSheet1!BG18,1/($A$3-1))*SUM(1/POWER(FSheet1!$BC18,1/($A$3-1)),1/POWER(FSheet1!$BD18,1/($A$3-1)),1/POWER(FSheet1!$BE18,1/($A$3-1)),1/POWER(FSheet1!$BF18,1/($A$3-1)),1/POWER(FSheet1!$BG18,1/($A$3-1)),1/POWER(FSheet1!$BH18,1/($A$3-1)),1/POWER(FSheet1!$BI18,1/($A$3-1))))</f>
        <v>0.36236790562258991</v>
      </c>
      <c r="AH19" s="26">
        <f>1/(POWER(FSheet1!BH18,1/($A$3-1))*SUM(1/POWER(FSheet1!$BC18,1/($A$3-1)),1/POWER(FSheet1!$BD18,1/($A$3-1)),1/POWER(FSheet1!$BE18,1/($A$3-1)),1/POWER(FSheet1!$BF18,1/($A$3-1)),1/POWER(FSheet1!$BG18,1/($A$3-1)),1/POWER(FSheet1!$BH18,1/($A$3-1)),1/POWER(FSheet1!$BI18,1/($A$3-1))))</f>
        <v>5.3711304166018554E-2</v>
      </c>
      <c r="AI19" s="26">
        <f>1/(POWER(FSheet1!BI18,1/($A$3-1))*SUM(1/POWER(FSheet1!$BC18,1/($A$3-1)),1/POWER(FSheet1!$BD18,1/($A$3-1)),1/POWER(FSheet1!$BE18,1/($A$3-1)),1/POWER(FSheet1!$BF18,1/($A$3-1)),1/POWER(FSheet1!$BG18,1/($A$3-1)),1/POWER(FSheet1!$BH18,1/($A$3-1)),1/POWER(FSheet1!$BI18,1/($A$3-1))))</f>
        <v>0.13951760670065463</v>
      </c>
      <c r="AY19" s="13">
        <f t="shared" si="3"/>
        <v>1.1935110606672812</v>
      </c>
      <c r="BA19" s="45">
        <f>1/(POWER(FSheet1!$BK18,1/($A$3-1))*SUM(1/POWER(FSheet1!$BK18,1/($A$3-1)),1/POWER(FSheet1!$BL18,1/($A$3-1)),1/POWER(FSheet1!$BM18,1/($A$3-1)),1/POWER(FSheet1!$BN18,1/($A$3-1)),1/POWER(FSheet1!$BO18,1/($A$3-1)),1/POWER(FSheet1!$BP18,1/($A$3-1)),1/POWER(FSheet1!$BQ18,1/($A$3-1))))</f>
        <v>1.9539679110500367E-2</v>
      </c>
      <c r="BB19" s="45">
        <f>1/(POWER(FSheet1!$BL18,1/($A$3-1))*SUM(1/POWER(FSheet1!$BK18,1/($A$3-1)),1/POWER(FSheet1!$BL18,1/($A$3-1)),1/POWER(FSheet1!$BM18,1/($A$3-1)),1/POWER(FSheet1!$BN18,1/($A$3-1)),1/POWER(FSheet1!$BO18,1/($A$3-1)),1/POWER(FSheet1!$BP18,1/($A$3-1)),1/POWER(FSheet1!$BQ18,1/($A$3-1))))</f>
        <v>1.1373926138510342E-2</v>
      </c>
      <c r="BC19" s="45">
        <f>1/(POWER(FSheet1!$BM18,1/($A$3-1))*SUM(1/POWER(FSheet1!$BK18,1/($A$3-1)),1/POWER(FSheet1!$BL18,1/($A$3-1)),1/POWER(FSheet1!$BM18,1/($A$3-1)),1/POWER(FSheet1!$BN18,1/($A$3-1)),1/POWER(FSheet1!$BO18,1/($A$3-1)),1/POWER(FSheet1!$BP18,1/($A$3-1)),1/POWER(FSheet1!$BQ18,1/($A$3-1))))</f>
        <v>2.7707691130006675E-2</v>
      </c>
      <c r="BD19" s="45">
        <f>1/(POWER(FSheet1!$BN18,1/($A$3-1))*SUM(1/POWER(FSheet1!$BK18,1/($A$3-1)),1/POWER(FSheet1!$BL18,1/($A$3-1)),1/POWER(FSheet1!$BM18,1/($A$3-1)),1/POWER(FSheet1!$BN18,1/($A$3-1)),1/POWER(FSheet1!$BO18,1/($A$3-1)),1/POWER(FSheet1!$BP18,1/($A$3-1)),1/POWER(FSheet1!$BQ18,1/($A$3-1))))</f>
        <v>0.18928665222115143</v>
      </c>
      <c r="BE19" s="45">
        <f>1/(POWER(FSheet1!$BO18,1/($A$3-1))*SUM(1/POWER(FSheet1!$BK18,1/($A$3-1)),1/POWER(FSheet1!$BL18,1/($A$3-1)),1/POWER(FSheet1!$BM18,1/($A$3-1)),1/POWER(FSheet1!$BN18,1/($A$3-1)),1/POWER(FSheet1!$BO18,1/($A$3-1)),1/POWER(FSheet1!$BP18,1/($A$3-1)),1/POWER(FSheet1!$BQ18,1/($A$3-1))))</f>
        <v>0.67892719933216539</v>
      </c>
      <c r="BF19" s="45">
        <f>1/(POWER(FSheet1!$BP18,1/($A$3-1))*SUM(1/POWER(FSheet1!$BK18,1/($A$3-1)),1/POWER(FSheet1!$BL18,1/($A$3-1)),1/POWER(FSheet1!$BM18,1/($A$3-1)),1/POWER(FSheet1!$BN18,1/($A$3-1)),1/POWER(FSheet1!$BO18,1/($A$3-1)),1/POWER(FSheet1!$BP18,1/($A$3-1)),1/POWER(FSheet1!$BQ18,1/($A$3-1))))</f>
        <v>2.2578997745499568E-2</v>
      </c>
      <c r="BG19" s="45">
        <f>1/(POWER(FSheet1!$BQ18,1/($A$3-1))*SUM(1/POWER(FSheet1!$BK18,1/($A$3-1)),1/POWER(FSheet1!$BL18,1/($A$3-1)),1/POWER(FSheet1!$BM18,1/($A$3-1)),1/POWER(FSheet1!$BN18,1/($A$3-1)),1/POWER(FSheet1!$BO18,1/($A$3-1)),1/POWER(FSheet1!$BP18,1/($A$3-1)),1/POWER(FSheet1!$BQ18,1/($A$3-1))))</f>
        <v>5.0585854322166439E-2</v>
      </c>
      <c r="BW19" s="33">
        <f t="array" ref="BW19">SUM((BA19^$A$3)*(($B19-$AK$3)^2+($C19-$AL$3)^2),(BB19^$A$3)*(($B19-$AM$3)^2+($C19-$AN$3)^2),(BC19^$A$3)*(($B19-$AO$3)^2+($C19-$AP$3)^2),(BD19^$A$3)*(($B19-$AQ$3)^2+($C19-$AR$3)^2),(BE19^$A$3)*(($B19-$AS$3)^2+($C19-$AT$3)^2),(BF19^$A$3)*(($B19-$AU$3)^2+($C19-$AV$3)^2),(BG19^$A$3)*(($B19-$AW$3)^2+($C19-$BV$3)^2))</f>
        <v>1.1222551587297238</v>
      </c>
      <c r="CE19" s="42">
        <f t="shared" si="7"/>
        <v>-0.19999999999999962</v>
      </c>
      <c r="CF19" s="42">
        <f t="shared" si="8"/>
        <v>5.000000000000282E-3</v>
      </c>
      <c r="CG19" s="14">
        <f t="shared" si="9"/>
        <v>-9.749999999999967E-2</v>
      </c>
      <c r="CH19" s="33">
        <f t="array" ref="CH19">SUM(IF($B$5:$B$364&lt;=$CF19,E$5:E$364))-SUM(IF($B$5:$B$364&lt;=$CE19,E$5:E$364))</f>
        <v>1.8211600064012234E-2</v>
      </c>
      <c r="CI19" s="33">
        <f t="array" ref="CI19">SUM(IF($B$5:$B$364&lt;=$CF19,F$5:F$364))-SUM(IF($B$5:$B$364&lt;=$CE19,F$5:F$364))</f>
        <v>8.4337660347621579E-2</v>
      </c>
      <c r="CJ19" s="33">
        <f t="array" ref="CJ19">SUM(IF($B$5:$B$364&lt;=$CF19,G$5:G$364))-SUM(IF($B$5:$B$364&lt;=$CE19,G$5:G$364))</f>
        <v>1.4288263579576608</v>
      </c>
      <c r="CK19" s="33">
        <f t="array" ref="CK19">SUM(IF($B$5:$B$364&lt;=$CF19,H$5:H$364))-SUM(IF($B$5:$B$364&lt;=$CE19,H$5:H$364))</f>
        <v>4.045236855743866</v>
      </c>
      <c r="CL19" s="33">
        <f t="array" ref="CL19">SUM(IF($B$5:$B$364&lt;=$CF19,I$5:I$364))-SUM(IF($B$5:$B$364&lt;=$CE19,I$5:I$364))</f>
        <v>1.2148269145298443</v>
      </c>
      <c r="CM19" s="33">
        <f t="array" ref="CM19">SUM(IF($B$5:$B$364&lt;=$CF19,J$5:J$364))-SUM(IF($B$5:$B$364&lt;=$CE19,J$5:J$364))</f>
        <v>0.17231660724000974</v>
      </c>
      <c r="CN19" s="33">
        <f t="array" ref="CN19">SUM(IF($B$5:$B$364&lt;=$CF19,K$5:K$364))-SUM(IF($B$5:$B$364&lt;=$CE19,K$5:K$364))</f>
        <v>3.6244004117045758E-2</v>
      </c>
    </row>
    <row r="20" spans="1:97">
      <c r="A20" s="21" t="str">
        <f>FSheet1!A19</f>
        <v>McDade</v>
      </c>
      <c r="B20" s="20">
        <f>FSheet1!DH19</f>
        <v>-3.0058722965879268</v>
      </c>
      <c r="C20" s="20">
        <f>FSheet1!DI19</f>
        <v>-4.668914311023622</v>
      </c>
      <c r="D20" s="22"/>
      <c r="E20" s="20">
        <f>1/(POWER(FSheet1!AU19,2/($A$3-1))*SUM(1/POWER(FSheet1!$AU19,2/($A$3-1)),1/POWER(FSheet1!$AV19,2/($A$3-1)),1/POWER(FSheet1!$AW19,2/($A$3-1)),1/POWER(FSheet1!$AX19,2/($A$3-1)),1/POWER(FSheet1!$AY19,2/($A$3-1)),1/POWER(FSheet1!$AZ19,2/($A$3-1)),1/POWER(FSheet1!$BA19,2/($A$3-1))))</f>
        <v>4.5673374402275853E-5</v>
      </c>
      <c r="F20" s="20">
        <f>1/(POWER(FSheet1!AV19,2/($A$3-1))*SUM(1/POWER(FSheet1!$AU19,2/($A$3-1)),1/POWER(FSheet1!$AV19,2/($A$3-1)),1/POWER(FSheet1!$AW19,2/($A$3-1)),1/POWER(FSheet1!$AX19,2/($A$3-1)),1/POWER(FSheet1!$AY19,2/($A$3-1)),1/POWER(FSheet1!$AZ19,2/($A$3-1)),1/POWER(FSheet1!$BA19,2/($A$3-1))))</f>
        <v>9.6759448587592132E-4</v>
      </c>
      <c r="G20" s="20">
        <f>1/(POWER(FSheet1!AW19,2/($A$3-1))*SUM(1/POWER(FSheet1!$AU19,2/($A$3-1)),1/POWER(FSheet1!$AV19,2/($A$3-1)),1/POWER(FSheet1!$AW19,2/($A$3-1)),1/POWER(FSheet1!$AX19,2/($A$3-1)),1/POWER(FSheet1!$AY19,2/($A$3-1)),1/POWER(FSheet1!$AZ19,2/($A$3-1)),1/POWER(FSheet1!$BA19,2/($A$3-1))))</f>
        <v>0.99861576166812294</v>
      </c>
      <c r="H20" s="20">
        <f>1/(POWER(FSheet1!AX19,2/($A$3-1))*SUM(1/POWER(FSheet1!$AU19,2/($A$3-1)),1/POWER(FSheet1!$AV19,2/($A$3-1)),1/POWER(FSheet1!$AW19,2/($A$3-1)),1/POWER(FSheet1!$AX19,2/($A$3-1)),1/POWER(FSheet1!$AY19,2/($A$3-1)),1/POWER(FSheet1!$AZ19,2/($A$3-1)),1/POWER(FSheet1!$BA19,2/($A$3-1))))</f>
        <v>3.3634552503044647E-4</v>
      </c>
      <c r="I20" s="20">
        <f>1/(POWER(FSheet1!AY19,2/($A$3-1))*SUM(1/POWER(FSheet1!$AU19,2/($A$3-1)),1/POWER(FSheet1!$AV19,2/($A$3-1)),1/POWER(FSheet1!$AW19,2/($A$3-1)),1/POWER(FSheet1!$AX19,2/($A$3-1)),1/POWER(FSheet1!$AY19,2/($A$3-1)),1/POWER(FSheet1!$AZ19,2/($A$3-1)),1/POWER(FSheet1!$BA19,2/($A$3-1))))</f>
        <v>2.6922970219371377E-5</v>
      </c>
      <c r="J20" s="20">
        <f>1/(POWER(FSheet1!AZ19,2/($A$3-1))*SUM(1/POWER(FSheet1!$AU19,2/($A$3-1)),1/POWER(FSheet1!$AV19,2/($A$3-1)),1/POWER(FSheet1!$AW19,2/($A$3-1)),1/POWER(FSheet1!$AX19,2/($A$3-1)),1/POWER(FSheet1!$AY19,2/($A$3-1)),1/POWER(FSheet1!$AZ19,2/($A$3-1)),1/POWER(FSheet1!$BA19,2/($A$3-1))))</f>
        <v>5.7896891283793837E-6</v>
      </c>
      <c r="K20" s="20">
        <f>1/(POWER(FSheet1!BA19,2/($A$3-1))*SUM(1/POWER(FSheet1!$AU19,2/($A$3-1)),1/POWER(FSheet1!$AV19,2/($A$3-1)),1/POWER(FSheet1!$AW19,2/($A$3-1)),1/POWER(FSheet1!$AX19,2/($A$3-1)),1/POWER(FSheet1!$AY19,2/($A$3-1)),1/POWER(FSheet1!$AZ19,2/($A$3-1)),1/POWER(FSheet1!$BA19,2/($A$3-1))))</f>
        <v>1.9122872204124886E-6</v>
      </c>
      <c r="M20" s="35">
        <f t="shared" si="5"/>
        <v>4.1354303505150138</v>
      </c>
      <c r="N20" s="36">
        <f t="shared" si="0"/>
        <v>5.5682807218591548E-2</v>
      </c>
      <c r="P20" s="35">
        <f t="shared" si="6"/>
        <v>0.88985034684452491</v>
      </c>
      <c r="Q20" s="36">
        <f t="shared" si="1"/>
        <v>0.14364606558608659</v>
      </c>
      <c r="AA20" s="34">
        <f t="shared" si="2"/>
        <v>5.1251124774521504</v>
      </c>
      <c r="AC20" s="26">
        <f>1/(POWER(FSheet1!BC19,1/($A$3-1))*SUM(1/POWER(FSheet1!$BC19,1/($A$3-1)),1/POWER(FSheet1!$BD19,1/($A$3-1)),1/POWER(FSheet1!$BE19,1/($A$3-1)),1/POWER(FSheet1!$BF19,1/($A$3-1)),1/POWER(FSheet1!$BG19,1/($A$3-1)),1/POWER(FSheet1!$BH19,1/($A$3-1)),1/POWER(FSheet1!$BI19,1/($A$3-1))))</f>
        <v>0.10946087730098873</v>
      </c>
      <c r="AD20" s="26">
        <f>1/(POWER(FSheet1!BD19,1/($A$3-1))*SUM(1/POWER(FSheet1!$BC19,1/($A$3-1)),1/POWER(FSheet1!$BD19,1/($A$3-1)),1/POWER(FSheet1!$BE19,1/($A$3-1)),1/POWER(FSheet1!$BF19,1/($A$3-1)),1/POWER(FSheet1!$BG19,1/($A$3-1)),1/POWER(FSheet1!$BH19,1/($A$3-1)),1/POWER(FSheet1!$BI19,1/($A$3-1))))</f>
        <v>0.23498642670442338</v>
      </c>
      <c r="AE20" s="26">
        <f>1/(POWER(FSheet1!BE19,1/($A$3-1))*SUM(1/POWER(FSheet1!$BC19,1/($A$3-1)),1/POWER(FSheet1!$BD19,1/($A$3-1)),1/POWER(FSheet1!$BE19,1/($A$3-1)),1/POWER(FSheet1!$BF19,1/($A$3-1)),1/POWER(FSheet1!$BG19,1/($A$3-1)),1/POWER(FSheet1!$BH19,1/($A$3-1)),1/POWER(FSheet1!$BI19,1/($A$3-1))))</f>
        <v>0.49277159073225235</v>
      </c>
      <c r="AF20" s="26">
        <f>1/(POWER(FSheet1!BF19,1/($A$3-1))*SUM(1/POWER(FSheet1!$BC19,1/($A$3-1)),1/POWER(FSheet1!$BD19,1/($A$3-1)),1/POWER(FSheet1!$BE19,1/($A$3-1)),1/POWER(FSheet1!$BF19,1/($A$3-1)),1/POWER(FSheet1!$BG19,1/($A$3-1)),1/POWER(FSheet1!$BH19,1/($A$3-1)),1/POWER(FSheet1!$BI19,1/($A$3-1))))</f>
        <v>8.9329957735355126E-2</v>
      </c>
      <c r="AG20" s="26">
        <f>1/(POWER(FSheet1!BG19,1/($A$3-1))*SUM(1/POWER(FSheet1!$BC19,1/($A$3-1)),1/POWER(FSheet1!$BD19,1/($A$3-1)),1/POWER(FSheet1!$BE19,1/($A$3-1)),1/POWER(FSheet1!$BF19,1/($A$3-1)),1/POWER(FSheet1!$BG19,1/($A$3-1)),1/POWER(FSheet1!$BH19,1/($A$3-1)),1/POWER(FSheet1!$BI19,1/($A$3-1))))</f>
        <v>3.1424663055254223E-2</v>
      </c>
      <c r="AH20" s="26">
        <f>1/(POWER(FSheet1!BH19,1/($A$3-1))*SUM(1/POWER(FSheet1!$BC19,1/($A$3-1)),1/POWER(FSheet1!$BD19,1/($A$3-1)),1/POWER(FSheet1!$BE19,1/($A$3-1)),1/POWER(FSheet1!$BF19,1/($A$3-1)),1/POWER(FSheet1!$BG19,1/($A$3-1)),1/POWER(FSheet1!$BH19,1/($A$3-1)),1/POWER(FSheet1!$BI19,1/($A$3-1))))</f>
        <v>1.6881832083566441E-2</v>
      </c>
      <c r="AI20" s="26">
        <f>1/(POWER(FSheet1!BI19,1/($A$3-1))*SUM(1/POWER(FSheet1!$BC19,1/($A$3-1)),1/POWER(FSheet1!$BD19,1/($A$3-1)),1/POWER(FSheet1!$BE19,1/($A$3-1)),1/POWER(FSheet1!$BF19,1/($A$3-1)),1/POWER(FSheet1!$BG19,1/($A$3-1)),1/POWER(FSheet1!$BH19,1/($A$3-1)),1/POWER(FSheet1!$BI19,1/($A$3-1))))</f>
        <v>2.514465238815989E-2</v>
      </c>
      <c r="AY20" s="13">
        <f t="shared" si="3"/>
        <v>2.8528111866516381</v>
      </c>
      <c r="BA20" s="45">
        <f>1/(POWER(FSheet1!$BK19,1/($A$3-1))*SUM(1/POWER(FSheet1!$BK19,1/($A$3-1)),1/POWER(FSheet1!$BL19,1/($A$3-1)),1/POWER(FSheet1!$BM19,1/($A$3-1)),1/POWER(FSheet1!$BN19,1/($A$3-1)),1/POWER(FSheet1!$BO19,1/($A$3-1)),1/POWER(FSheet1!$BP19,1/($A$3-1)),1/POWER(FSheet1!$BQ19,1/($A$3-1))))</f>
        <v>3.9288205879001184E-2</v>
      </c>
      <c r="BB20" s="45">
        <f>1/(POWER(FSheet1!$BL19,1/($A$3-1))*SUM(1/POWER(FSheet1!$BK19,1/($A$3-1)),1/POWER(FSheet1!$BL19,1/($A$3-1)),1/POWER(FSheet1!$BM19,1/($A$3-1)),1/POWER(FSheet1!$BN19,1/($A$3-1)),1/POWER(FSheet1!$BO19,1/($A$3-1)),1/POWER(FSheet1!$BP19,1/($A$3-1)),1/POWER(FSheet1!$BQ19,1/($A$3-1))))</f>
        <v>0.14704629986691686</v>
      </c>
      <c r="BC20" s="45">
        <f>1/(POWER(FSheet1!$BM19,1/($A$3-1))*SUM(1/POWER(FSheet1!$BK19,1/($A$3-1)),1/POWER(FSheet1!$BL19,1/($A$3-1)),1/POWER(FSheet1!$BM19,1/($A$3-1)),1/POWER(FSheet1!$BN19,1/($A$3-1)),1/POWER(FSheet1!$BO19,1/($A$3-1)),1/POWER(FSheet1!$BP19,1/($A$3-1)),1/POWER(FSheet1!$BQ19,1/($A$3-1))))</f>
        <v>0.69131717435385698</v>
      </c>
      <c r="BD20" s="45">
        <f>1/(POWER(FSheet1!$BN19,1/($A$3-1))*SUM(1/POWER(FSheet1!$BK19,1/($A$3-1)),1/POWER(FSheet1!$BL19,1/($A$3-1)),1/POWER(FSheet1!$BM19,1/($A$3-1)),1/POWER(FSheet1!$BN19,1/($A$3-1)),1/POWER(FSheet1!$BO19,1/($A$3-1)),1/POWER(FSheet1!$BP19,1/($A$3-1)),1/POWER(FSheet1!$BQ19,1/($A$3-1))))</f>
        <v>6.5447619406434565E-2</v>
      </c>
      <c r="BE20" s="45">
        <f>1/(POWER(FSheet1!$BO19,1/($A$3-1))*SUM(1/POWER(FSheet1!$BK19,1/($A$3-1)),1/POWER(FSheet1!$BL19,1/($A$3-1)),1/POWER(FSheet1!$BM19,1/($A$3-1)),1/POWER(FSheet1!$BN19,1/($A$3-1)),1/POWER(FSheet1!$BO19,1/($A$3-1)),1/POWER(FSheet1!$BP19,1/($A$3-1)),1/POWER(FSheet1!$BQ19,1/($A$3-1))))</f>
        <v>2.6326409357472595E-2</v>
      </c>
      <c r="BF20" s="45">
        <f>1/(POWER(FSheet1!$BP19,1/($A$3-1))*SUM(1/POWER(FSheet1!$BK19,1/($A$3-1)),1/POWER(FSheet1!$BL19,1/($A$3-1)),1/POWER(FSheet1!$BM19,1/($A$3-1)),1/POWER(FSheet1!$BN19,1/($A$3-1)),1/POWER(FSheet1!$BO19,1/($A$3-1)),1/POWER(FSheet1!$BP19,1/($A$3-1)),1/POWER(FSheet1!$BQ19,1/($A$3-1))))</f>
        <v>1.1248629374531473E-2</v>
      </c>
      <c r="BG20" s="45">
        <f>1/(POWER(FSheet1!$BQ19,1/($A$3-1))*SUM(1/POWER(FSheet1!$BK19,1/($A$3-1)),1/POWER(FSheet1!$BL19,1/($A$3-1)),1/POWER(FSheet1!$BM19,1/($A$3-1)),1/POWER(FSheet1!$BN19,1/($A$3-1)),1/POWER(FSheet1!$BO19,1/($A$3-1)),1/POWER(FSheet1!$BP19,1/($A$3-1)),1/POWER(FSheet1!$BQ19,1/($A$3-1))))</f>
        <v>1.9325661761786395E-2</v>
      </c>
      <c r="BW20" s="33">
        <f t="array" ref="BW20">SUM((BA20^$A$3)*(($B20-$AK$3)^2+($C20-$AL$3)^2),(BB20^$A$3)*(($B20-$AM$3)^2+($C20-$AN$3)^2),(BC20^$A$3)*(($B20-$AO$3)^2+($C20-$AP$3)^2),(BD20^$A$3)*(($B20-$AQ$3)^2+($C20-$AR$3)^2),(BE20^$A$3)*(($B20-$AS$3)^2+($C20-$AT$3)^2),(BF20^$A$3)*(($B20-$AU$3)^2+($C20-$AV$3)^2),(BG20^$A$3)*(($B20-$AW$3)^2+($C20-$BV$3)^2))</f>
        <v>3.4335464049535993</v>
      </c>
      <c r="CE20" s="42">
        <f t="shared" si="7"/>
        <v>3.8857805861880479E-16</v>
      </c>
      <c r="CF20" s="42">
        <f t="shared" si="8"/>
        <v>0.20500000000000029</v>
      </c>
      <c r="CG20" s="14">
        <f t="shared" si="9"/>
        <v>0.10250000000000034</v>
      </c>
      <c r="CH20" s="33">
        <f t="array" ref="CH20">SUM(IF($B$5:$B$364&lt;=$CF20,E$5:E$364))-SUM(IF($B$5:$B$364&lt;=$CE20,E$5:E$364))</f>
        <v>3.7166584458390162E-3</v>
      </c>
      <c r="CI20" s="33">
        <f t="array" ref="CI20">SUM(IF($B$5:$B$364&lt;=$CF20,F$5:F$364))-SUM(IF($B$5:$B$364&lt;=$CE20,F$5:F$364))</f>
        <v>1.443515184290689E-2</v>
      </c>
      <c r="CJ20" s="33">
        <f t="array" ref="CJ20">SUM(IF($B$5:$B$364&lt;=$CF20,G$5:G$364))-SUM(IF($B$5:$B$364&lt;=$CE20,G$5:G$364))</f>
        <v>0.10237974558860685</v>
      </c>
      <c r="CK20" s="33">
        <f t="array" ref="CK20">SUM(IF($B$5:$B$364&lt;=$CF20,H$5:H$364))-SUM(IF($B$5:$B$364&lt;=$CE20,H$5:H$364))</f>
        <v>2.3577011594607384</v>
      </c>
      <c r="CL20" s="33">
        <f t="array" ref="CL20">SUM(IF($B$5:$B$364&lt;=$CF20,I$5:I$364))-SUM(IF($B$5:$B$364&lt;=$CE20,I$5:I$364))</f>
        <v>0.473080141344834</v>
      </c>
      <c r="CM20" s="33">
        <f t="array" ref="CM20">SUM(IF($B$5:$B$364&lt;=$CF20,J$5:J$364))-SUM(IF($B$5:$B$364&lt;=$CE20,J$5:J$364))</f>
        <v>4.0895443047285429E-2</v>
      </c>
      <c r="CN20" s="33">
        <f t="array" ref="CN20">SUM(IF($B$5:$B$364&lt;=$CF20,K$5:K$364))-SUM(IF($B$5:$B$364&lt;=$CE20,K$5:K$364))</f>
        <v>7.7917002697829307E-3</v>
      </c>
    </row>
    <row r="21" spans="1:97">
      <c r="A21" s="21" t="str">
        <f>FSheet1!A20</f>
        <v>Hults</v>
      </c>
      <c r="B21" s="20">
        <f>FSheet1!DH20</f>
        <v>4.8385292034120733</v>
      </c>
      <c r="C21" s="20">
        <f>FSheet1!DI20</f>
        <v>1.488506188976378</v>
      </c>
      <c r="D21" s="22"/>
      <c r="E21" s="20">
        <f>1/(POWER(FSheet1!AU20,2/($A$3-1))*SUM(1/POWER(FSheet1!$AU20,2/($A$3-1)),1/POWER(FSheet1!$AV20,2/($A$3-1)),1/POWER(FSheet1!$AW20,2/($A$3-1)),1/POWER(FSheet1!$AX20,2/($A$3-1)),1/POWER(FSheet1!$AY20,2/($A$3-1)),1/POWER(FSheet1!$AZ20,2/($A$3-1)),1/POWER(FSheet1!$BA20,2/($A$3-1))))</f>
        <v>1.0910196922029634E-7</v>
      </c>
      <c r="F21" s="20">
        <f>1/(POWER(FSheet1!AV20,2/($A$3-1))*SUM(1/POWER(FSheet1!$AU20,2/($A$3-1)),1/POWER(FSheet1!$AV20,2/($A$3-1)),1/POWER(FSheet1!$AW20,2/($A$3-1)),1/POWER(FSheet1!$AX20,2/($A$3-1)),1/POWER(FSheet1!$AY20,2/($A$3-1)),1/POWER(FSheet1!$AZ20,2/($A$3-1)),1/POWER(FSheet1!$BA20,2/($A$3-1))))</f>
        <v>3.367959487333108E-7</v>
      </c>
      <c r="G21" s="20">
        <f>1/(POWER(FSheet1!AW20,2/($A$3-1))*SUM(1/POWER(FSheet1!$AU20,2/($A$3-1)),1/POWER(FSheet1!$AV20,2/($A$3-1)),1/POWER(FSheet1!$AW20,2/($A$3-1)),1/POWER(FSheet1!$AX20,2/($A$3-1)),1/POWER(FSheet1!$AY20,2/($A$3-1)),1/POWER(FSheet1!$AZ20,2/($A$3-1)),1/POWER(FSheet1!$BA20,2/($A$3-1))))</f>
        <v>1.627270386176315E-6</v>
      </c>
      <c r="H21" s="20">
        <f>1/(POWER(FSheet1!AX20,2/($A$3-1))*SUM(1/POWER(FSheet1!$AU20,2/($A$3-1)),1/POWER(FSheet1!$AV20,2/($A$3-1)),1/POWER(FSheet1!$AW20,2/($A$3-1)),1/POWER(FSheet1!$AX20,2/($A$3-1)),1/POWER(FSheet1!$AY20,2/($A$3-1)),1/POWER(FSheet1!$AZ20,2/($A$3-1)),1/POWER(FSheet1!$BA20,2/($A$3-1))))</f>
        <v>2.2702598364216882E-5</v>
      </c>
      <c r="I21" s="20">
        <f>1/(POWER(FSheet1!AY20,2/($A$3-1))*SUM(1/POWER(FSheet1!$AU20,2/($A$3-1)),1/POWER(FSheet1!$AV20,2/($A$3-1)),1/POWER(FSheet1!$AW20,2/($A$3-1)),1/POWER(FSheet1!$AX20,2/($A$3-1)),1/POWER(FSheet1!$AY20,2/($A$3-1)),1/POWER(FSheet1!$AZ20,2/($A$3-1)),1/POWER(FSheet1!$BA20,2/($A$3-1))))</f>
        <v>0.99993263347575845</v>
      </c>
      <c r="J21" s="20">
        <f>1/(POWER(FSheet1!AZ20,2/($A$3-1))*SUM(1/POWER(FSheet1!$AU20,2/($A$3-1)),1/POWER(FSheet1!$AV20,2/($A$3-1)),1/POWER(FSheet1!$AW20,2/($A$3-1)),1/POWER(FSheet1!$AX20,2/($A$3-1)),1/POWER(FSheet1!$AY20,2/($A$3-1)),1/POWER(FSheet1!$AZ20,2/($A$3-1)),1/POWER(FSheet1!$BA20,2/($A$3-1))))</f>
        <v>4.0420127366809857E-5</v>
      </c>
      <c r="K21" s="20">
        <f>1/(POWER(FSheet1!BA20,2/($A$3-1))*SUM(1/POWER(FSheet1!$AU20,2/($A$3-1)),1/POWER(FSheet1!$AV20,2/($A$3-1)),1/POWER(FSheet1!$AW20,2/($A$3-1)),1/POWER(FSheet1!$AX20,2/($A$3-1)),1/POWER(FSheet1!$AY20,2/($A$3-1)),1/POWER(FSheet1!$AZ20,2/($A$3-1)),1/POWER(FSheet1!$BA20,2/($A$3-1))))</f>
        <v>2.1706302065104916E-6</v>
      </c>
      <c r="M21" s="35">
        <f t="shared" si="5"/>
        <v>4.6573960149863662</v>
      </c>
      <c r="N21" s="36">
        <f t="shared" si="0"/>
        <v>5.1183086990940971E-2</v>
      </c>
      <c r="P21" s="35">
        <f t="shared" si="6"/>
        <v>1.2642132276585645</v>
      </c>
      <c r="Q21" s="36">
        <f t="shared" si="1"/>
        <v>0.13791862880554229</v>
      </c>
      <c r="AA21" s="34">
        <f t="shared" si="2"/>
        <v>0.8167424902928101</v>
      </c>
      <c r="AC21" s="26">
        <f>1/(POWER(FSheet1!BC20,1/($A$3-1))*SUM(1/POWER(FSheet1!$BC20,1/($A$3-1)),1/POWER(FSheet1!$BD20,1/($A$3-1)),1/POWER(FSheet1!$BE20,1/($A$3-1)),1/POWER(FSheet1!$BF20,1/($A$3-1)),1/POWER(FSheet1!$BG20,1/($A$3-1)),1/POWER(FSheet1!$BH20,1/($A$3-1)),1/POWER(FSheet1!$BI20,1/($A$3-1))))</f>
        <v>3.7023255461026377E-3</v>
      </c>
      <c r="AD21" s="26">
        <f>1/(POWER(FSheet1!BD20,1/($A$3-1))*SUM(1/POWER(FSheet1!$BC20,1/($A$3-1)),1/POWER(FSheet1!$BD20,1/($A$3-1)),1/POWER(FSheet1!$BE20,1/($A$3-1)),1/POWER(FSheet1!$BF20,1/($A$3-1)),1/POWER(FSheet1!$BG20,1/($A$3-1)),1/POWER(FSheet1!$BH20,1/($A$3-1)),1/POWER(FSheet1!$BI20,1/($A$3-1))))</f>
        <v>3.2733356914953554E-3</v>
      </c>
      <c r="AE21" s="26">
        <f>1/(POWER(FSheet1!BE20,1/($A$3-1))*SUM(1/POWER(FSheet1!$BC20,1/($A$3-1)),1/POWER(FSheet1!$BD20,1/($A$3-1)),1/POWER(FSheet1!$BE20,1/($A$3-1)),1/POWER(FSheet1!$BF20,1/($A$3-1)),1/POWER(FSheet1!$BG20,1/($A$3-1)),1/POWER(FSheet1!$BH20,1/($A$3-1)),1/POWER(FSheet1!$BI20,1/($A$3-1))))</f>
        <v>5.4251673176845781E-3</v>
      </c>
      <c r="AF21" s="26">
        <f>1/(POWER(FSheet1!BF20,1/($A$3-1))*SUM(1/POWER(FSheet1!$BC20,1/($A$3-1)),1/POWER(FSheet1!$BD20,1/($A$3-1)),1/POWER(FSheet1!$BE20,1/($A$3-1)),1/POWER(FSheet1!$BF20,1/($A$3-1)),1/POWER(FSheet1!$BG20,1/($A$3-1)),1/POWER(FSheet1!$BH20,1/($A$3-1)),1/POWER(FSheet1!$BI20,1/($A$3-1))))</f>
        <v>1.6617523224284014E-2</v>
      </c>
      <c r="AG21" s="26">
        <f>1/(POWER(FSheet1!BG20,1/($A$3-1))*SUM(1/POWER(FSheet1!$BC20,1/($A$3-1)),1/POWER(FSheet1!$BD20,1/($A$3-1)),1/POWER(FSheet1!$BE20,1/($A$3-1)),1/POWER(FSheet1!$BF20,1/($A$3-1)),1/POWER(FSheet1!$BG20,1/($A$3-1)),1/POWER(FSheet1!$BH20,1/($A$3-1)),1/POWER(FSheet1!$BI20,1/($A$3-1))))</f>
        <v>0.32148581123563208</v>
      </c>
      <c r="AH21" s="26">
        <f>1/(POWER(FSheet1!BH20,1/($A$3-1))*SUM(1/POWER(FSheet1!$BC20,1/($A$3-1)),1/POWER(FSheet1!$BD20,1/($A$3-1)),1/POWER(FSheet1!$BE20,1/($A$3-1)),1/POWER(FSheet1!$BF20,1/($A$3-1)),1/POWER(FSheet1!$BG20,1/($A$3-1)),1/POWER(FSheet1!$BH20,1/($A$3-1)),1/POWER(FSheet1!$BI20,1/($A$3-1))))</f>
        <v>6.8267934151896359E-2</v>
      </c>
      <c r="AI21" s="26">
        <f>1/(POWER(FSheet1!BI20,1/($A$3-1))*SUM(1/POWER(FSheet1!$BC20,1/($A$3-1)),1/POWER(FSheet1!$BD20,1/($A$3-1)),1/POWER(FSheet1!$BE20,1/($A$3-1)),1/POWER(FSheet1!$BF20,1/($A$3-1)),1/POWER(FSheet1!$BG20,1/($A$3-1)),1/POWER(FSheet1!$BH20,1/($A$3-1)),1/POWER(FSheet1!$BI20,1/($A$3-1))))</f>
        <v>0.58122790283290482</v>
      </c>
      <c r="AY21" s="13">
        <f t="shared" si="3"/>
        <v>1.0790517952993741</v>
      </c>
      <c r="BA21" s="45">
        <f>1/(POWER(FSheet1!$BK20,1/($A$3-1))*SUM(1/POWER(FSheet1!$BK20,1/($A$3-1)),1/POWER(FSheet1!$BL20,1/($A$3-1)),1/POWER(FSheet1!$BM20,1/($A$3-1)),1/POWER(FSheet1!$BN20,1/($A$3-1)),1/POWER(FSheet1!$BO20,1/($A$3-1)),1/POWER(FSheet1!$BP20,1/($A$3-1)),1/POWER(FSheet1!$BQ20,1/($A$3-1))))</f>
        <v>1.7514424664813354E-2</v>
      </c>
      <c r="BB21" s="45">
        <f>1/(POWER(FSheet1!$BL20,1/($A$3-1))*SUM(1/POWER(FSheet1!$BK20,1/($A$3-1)),1/POWER(FSheet1!$BL20,1/($A$3-1)),1/POWER(FSheet1!$BM20,1/($A$3-1)),1/POWER(FSheet1!$BN20,1/($A$3-1)),1/POWER(FSheet1!$BO20,1/($A$3-1)),1/POWER(FSheet1!$BP20,1/($A$3-1)),1/POWER(FSheet1!$BQ20,1/($A$3-1))))</f>
        <v>1.1672529668036081E-2</v>
      </c>
      <c r="BC21" s="45">
        <f>1/(POWER(FSheet1!$BM20,1/($A$3-1))*SUM(1/POWER(FSheet1!$BK20,1/($A$3-1)),1/POWER(FSheet1!$BL20,1/($A$3-1)),1/POWER(FSheet1!$BM20,1/($A$3-1)),1/POWER(FSheet1!$BN20,1/($A$3-1)),1/POWER(FSheet1!$BO20,1/($A$3-1)),1/POWER(FSheet1!$BP20,1/($A$3-1)),1/POWER(FSheet1!$BQ20,1/($A$3-1))))</f>
        <v>2.3917341937270766E-2</v>
      </c>
      <c r="BD21" s="45">
        <f>1/(POWER(FSheet1!$BN20,1/($A$3-1))*SUM(1/POWER(FSheet1!$BK20,1/($A$3-1)),1/POWER(FSheet1!$BL20,1/($A$3-1)),1/POWER(FSheet1!$BM20,1/($A$3-1)),1/POWER(FSheet1!$BN20,1/($A$3-1)),1/POWER(FSheet1!$BO20,1/($A$3-1)),1/POWER(FSheet1!$BP20,1/($A$3-1)),1/POWER(FSheet1!$BQ20,1/($A$3-1))))</f>
        <v>7.2774286780950992E-2</v>
      </c>
      <c r="BE21" s="45">
        <f>1/(POWER(FSheet1!$BO20,1/($A$3-1))*SUM(1/POWER(FSheet1!$BK20,1/($A$3-1)),1/POWER(FSheet1!$BL20,1/($A$3-1)),1/POWER(FSheet1!$BM20,1/($A$3-1)),1/POWER(FSheet1!$BN20,1/($A$3-1)),1/POWER(FSheet1!$BO20,1/($A$3-1)),1/POWER(FSheet1!$BP20,1/($A$3-1)),1/POWER(FSheet1!$BQ20,1/($A$3-1))))</f>
        <v>0.48421033908885763</v>
      </c>
      <c r="BF21" s="45">
        <f>1/(POWER(FSheet1!$BP20,1/($A$3-1))*SUM(1/POWER(FSheet1!$BK20,1/($A$3-1)),1/POWER(FSheet1!$BL20,1/($A$3-1)),1/POWER(FSheet1!$BM20,1/($A$3-1)),1/POWER(FSheet1!$BN20,1/($A$3-1)),1/POWER(FSheet1!$BO20,1/($A$3-1)),1/POWER(FSheet1!$BP20,1/($A$3-1)),1/POWER(FSheet1!$BQ20,1/($A$3-1))))</f>
        <v>0.13351546397113437</v>
      </c>
      <c r="BG21" s="45">
        <f>1/(POWER(FSheet1!$BQ20,1/($A$3-1))*SUM(1/POWER(FSheet1!$BK20,1/($A$3-1)),1/POWER(FSheet1!$BL20,1/($A$3-1)),1/POWER(FSheet1!$BM20,1/($A$3-1)),1/POWER(FSheet1!$BN20,1/($A$3-1)),1/POWER(FSheet1!$BO20,1/($A$3-1)),1/POWER(FSheet1!$BP20,1/($A$3-1)),1/POWER(FSheet1!$BQ20,1/($A$3-1))))</f>
        <v>0.25639561388893684</v>
      </c>
      <c r="BW21" s="33">
        <f t="array" ref="BW21">SUM((BA21^$A$3)*(($B21-$AK$3)^2+($C21-$AL$3)^2),(BB21^$A$3)*(($B21-$AM$3)^2+($C21-$AN$3)^2),(BC21^$A$3)*(($B21-$AO$3)^2+($C21-$AP$3)^2),(BD21^$A$3)*(($B21-$AQ$3)^2+($C21-$AR$3)^2),(BE21^$A$3)*(($B21-$AS$3)^2+($C21-$AT$3)^2),(BF21^$A$3)*(($B21-$AU$3)^2+($C21-$AV$3)^2),(BG21^$A$3)*(($B21-$AW$3)^2+($C21-$BV$3)^2))</f>
        <v>1.6294679067178743</v>
      </c>
      <c r="CE21" s="42">
        <f t="shared" si="7"/>
        <v>0.2000000000000004</v>
      </c>
      <c r="CF21" s="42">
        <f t="shared" si="8"/>
        <v>0.4050000000000003</v>
      </c>
      <c r="CG21" s="14">
        <f t="shared" si="9"/>
        <v>0.30250000000000032</v>
      </c>
      <c r="CH21" s="33">
        <f t="array" ref="CH21">SUM(IF($B$5:$B$364&lt;=$CF21,E$5:E$364))-SUM(IF($B$5:$B$364&lt;=$CE21,E$5:E$364))</f>
        <v>6.9924467722426442E-3</v>
      </c>
      <c r="CI21" s="33">
        <f t="array" ref="CI21">SUM(IF($B$5:$B$364&lt;=$CF21,F$5:F$364))-SUM(IF($B$5:$B$364&lt;=$CE21,F$5:F$364))</f>
        <v>2.5841833725305463E-2</v>
      </c>
      <c r="CJ21" s="33">
        <f t="array" ref="CJ21">SUM(IF($B$5:$B$364&lt;=$CF21,G$5:G$364))-SUM(IF($B$5:$B$364&lt;=$CE21,G$5:G$364))</f>
        <v>0.16980186287418064</v>
      </c>
      <c r="CK21" s="33">
        <f t="array" ref="CK21">SUM(IF($B$5:$B$364&lt;=$CF21,H$5:H$364))-SUM(IF($B$5:$B$364&lt;=$CE21,H$5:H$364))</f>
        <v>5.6714444011552345</v>
      </c>
      <c r="CL21" s="33">
        <f t="array" ref="CL21">SUM(IF($B$5:$B$364&lt;=$CF21,I$5:I$364))-SUM(IF($B$5:$B$364&lt;=$CE21,I$5:I$364))</f>
        <v>1.0072166049654943</v>
      </c>
      <c r="CM21" s="33">
        <f t="array" ref="CM21">SUM(IF($B$5:$B$364&lt;=$CF21,J$5:J$364))-SUM(IF($B$5:$B$364&lt;=$CE21,J$5:J$364))</f>
        <v>9.9925531816629221E-2</v>
      </c>
      <c r="CN21" s="33">
        <f t="array" ref="CN21">SUM(IF($B$5:$B$364&lt;=$CF21,K$5:K$364))-SUM(IF($B$5:$B$364&lt;=$CE21,K$5:K$364))</f>
        <v>1.877731869093735E-2</v>
      </c>
    </row>
    <row r="22" spans="1:97">
      <c r="A22" s="21" t="str">
        <f>FSheet1!A21</f>
        <v>Coffman</v>
      </c>
      <c r="B22" s="20">
        <f>FSheet1!DH21</f>
        <v>-5.7911603556430453</v>
      </c>
      <c r="C22" s="20">
        <f>FSheet1!DI21</f>
        <v>0.88317289895013185</v>
      </c>
      <c r="D22" s="22"/>
      <c r="E22" s="20">
        <f>1/(POWER(FSheet1!AU21,2/($A$3-1))*SUM(1/POWER(FSheet1!$AU21,2/($A$3-1)),1/POWER(FSheet1!$AV21,2/($A$3-1)),1/POWER(FSheet1!$AW21,2/($A$3-1)),1/POWER(FSheet1!$AX21,2/($A$3-1)),1/POWER(FSheet1!$AY21,2/($A$3-1)),1/POWER(FSheet1!$AZ21,2/($A$3-1)),1/POWER(FSheet1!$BA21,2/($A$3-1))))</f>
        <v>3.7992480005191571E-2</v>
      </c>
      <c r="F22" s="20">
        <f>1/(POWER(FSheet1!AV21,2/($A$3-1))*SUM(1/POWER(FSheet1!$AU21,2/($A$3-1)),1/POWER(FSheet1!$AV21,2/($A$3-1)),1/POWER(FSheet1!$AW21,2/($A$3-1)),1/POWER(FSheet1!$AX21,2/($A$3-1)),1/POWER(FSheet1!$AY21,2/($A$3-1)),1/POWER(FSheet1!$AZ21,2/($A$3-1)),1/POWER(FSheet1!$BA21,2/($A$3-1))))</f>
        <v>0.17196283153587905</v>
      </c>
      <c r="G22" s="20">
        <f>1/(POWER(FSheet1!AW21,2/($A$3-1))*SUM(1/POWER(FSheet1!$AU21,2/($A$3-1)),1/POWER(FSheet1!$AV21,2/($A$3-1)),1/POWER(FSheet1!$AW21,2/($A$3-1)),1/POWER(FSheet1!$AX21,2/($A$3-1)),1/POWER(FSheet1!$AY21,2/($A$3-1)),1/POWER(FSheet1!$AZ21,2/($A$3-1)),1/POWER(FSheet1!$BA21,2/($A$3-1))))</f>
        <v>0.5029034863505587</v>
      </c>
      <c r="H22" s="20">
        <f>1/(POWER(FSheet1!AX21,2/($A$3-1))*SUM(1/POWER(FSheet1!$AU21,2/($A$3-1)),1/POWER(FSheet1!$AV21,2/($A$3-1)),1/POWER(FSheet1!$AW21,2/($A$3-1)),1/POWER(FSheet1!$AX21,2/($A$3-1)),1/POWER(FSheet1!$AY21,2/($A$3-1)),1/POWER(FSheet1!$AZ21,2/($A$3-1)),1/POWER(FSheet1!$BA21,2/($A$3-1))))</f>
        <v>0.22117196800396127</v>
      </c>
      <c r="I22" s="20">
        <f>1/(POWER(FSheet1!AY21,2/($A$3-1))*SUM(1/POWER(FSheet1!$AU21,2/($A$3-1)),1/POWER(FSheet1!$AV21,2/($A$3-1)),1/POWER(FSheet1!$AW21,2/($A$3-1)),1/POWER(FSheet1!$AX21,2/($A$3-1)),1/POWER(FSheet1!$AY21,2/($A$3-1)),1/POWER(FSheet1!$AZ21,2/($A$3-1)),1/POWER(FSheet1!$BA21,2/($A$3-1))))</f>
        <v>4.8088512559029441E-2</v>
      </c>
      <c r="J22" s="20">
        <f>1/(POWER(FSheet1!AZ21,2/($A$3-1))*SUM(1/POWER(FSheet1!$AU21,2/($A$3-1)),1/POWER(FSheet1!$AV21,2/($A$3-1)),1/POWER(FSheet1!$AW21,2/($A$3-1)),1/POWER(FSheet1!$AX21,2/($A$3-1)),1/POWER(FSheet1!$AY21,2/($A$3-1)),1/POWER(FSheet1!$AZ21,2/($A$3-1)),1/POWER(FSheet1!$BA21,2/($A$3-1))))</f>
        <v>1.3176840266269996E-2</v>
      </c>
      <c r="K22" s="20">
        <f>1/(POWER(FSheet1!BA21,2/($A$3-1))*SUM(1/POWER(FSheet1!$AU21,2/($A$3-1)),1/POWER(FSheet1!$AV21,2/($A$3-1)),1/POWER(FSheet1!$AW21,2/($A$3-1)),1/POWER(FSheet1!$AX21,2/($A$3-1)),1/POWER(FSheet1!$AY21,2/($A$3-1)),1/POWER(FSheet1!$AZ21,2/($A$3-1)),1/POWER(FSheet1!$BA21,2/($A$3-1))))</f>
        <v>4.7038812791099652E-3</v>
      </c>
      <c r="M22" s="35">
        <f t="shared" si="5"/>
        <v>5.144563968492962</v>
      </c>
      <c r="N22" s="36">
        <f t="shared" si="0"/>
        <v>4.6273654996544483E-2</v>
      </c>
      <c r="P22" s="35">
        <f t="shared" si="6"/>
        <v>1.6136185830850014</v>
      </c>
      <c r="Q22" s="36">
        <f t="shared" si="1"/>
        <v>0.12880049594676413</v>
      </c>
      <c r="AA22" s="34">
        <f t="shared" si="2"/>
        <v>7.2862555525634818</v>
      </c>
      <c r="AC22" s="26">
        <f>1/(POWER(FSheet1!BC21,1/($A$3-1))*SUM(1/POWER(FSheet1!$BC21,1/($A$3-1)),1/POWER(FSheet1!$BD21,1/($A$3-1)),1/POWER(FSheet1!$BE21,1/($A$3-1)),1/POWER(FSheet1!$BF21,1/($A$3-1)),1/POWER(FSheet1!$BG21,1/($A$3-1)),1/POWER(FSheet1!$BH21,1/($A$3-1)),1/POWER(FSheet1!$BI21,1/($A$3-1))))</f>
        <v>0.70974076152663768</v>
      </c>
      <c r="AD22" s="26">
        <f>1/(POWER(FSheet1!BD21,1/($A$3-1))*SUM(1/POWER(FSheet1!$BC21,1/($A$3-1)),1/POWER(FSheet1!$BD21,1/($A$3-1)),1/POWER(FSheet1!$BE21,1/($A$3-1)),1/POWER(FSheet1!$BF21,1/($A$3-1)),1/POWER(FSheet1!$BG21,1/($A$3-1)),1/POWER(FSheet1!$BH21,1/($A$3-1)),1/POWER(FSheet1!$BI21,1/($A$3-1))))</f>
        <v>0.1330300338153996</v>
      </c>
      <c r="AE22" s="26">
        <f>1/(POWER(FSheet1!BE21,1/($A$3-1))*SUM(1/POWER(FSheet1!$BC21,1/($A$3-1)),1/POWER(FSheet1!$BD21,1/($A$3-1)),1/POWER(FSheet1!$BE21,1/($A$3-1)),1/POWER(FSheet1!$BF21,1/($A$3-1)),1/POWER(FSheet1!$BG21,1/($A$3-1)),1/POWER(FSheet1!$BH21,1/($A$3-1)),1/POWER(FSheet1!$BI21,1/($A$3-1))))</f>
        <v>7.9809756789771327E-2</v>
      </c>
      <c r="AF22" s="26">
        <f>1/(POWER(FSheet1!BF21,1/($A$3-1))*SUM(1/POWER(FSheet1!$BC21,1/($A$3-1)),1/POWER(FSheet1!$BD21,1/($A$3-1)),1/POWER(FSheet1!$BE21,1/($A$3-1)),1/POWER(FSheet1!$BF21,1/($A$3-1)),1/POWER(FSheet1!$BG21,1/($A$3-1)),1/POWER(FSheet1!$BH21,1/($A$3-1)),1/POWER(FSheet1!$BI21,1/($A$3-1))))</f>
        <v>3.8438937101806271E-2</v>
      </c>
      <c r="AG22" s="26">
        <f>1/(POWER(FSheet1!BG21,1/($A$3-1))*SUM(1/POWER(FSheet1!$BC21,1/($A$3-1)),1/POWER(FSheet1!$BD21,1/($A$3-1)),1/POWER(FSheet1!$BE21,1/($A$3-1)),1/POWER(FSheet1!$BF21,1/($A$3-1)),1/POWER(FSheet1!$BG21,1/($A$3-1)),1/POWER(FSheet1!$BH21,1/($A$3-1)),1/POWER(FSheet1!$BI21,1/($A$3-1))))</f>
        <v>1.6641529597485997E-2</v>
      </c>
      <c r="AH22" s="26">
        <f>1/(POWER(FSheet1!BH21,1/($A$3-1))*SUM(1/POWER(FSheet1!$BC21,1/($A$3-1)),1/POWER(FSheet1!$BD21,1/($A$3-1)),1/POWER(FSheet1!$BE21,1/($A$3-1)),1/POWER(FSheet1!$BF21,1/($A$3-1)),1/POWER(FSheet1!$BG21,1/($A$3-1)),1/POWER(FSheet1!$BH21,1/($A$3-1)),1/POWER(FSheet1!$BI21,1/($A$3-1))))</f>
        <v>9.3176977230503208E-3</v>
      </c>
      <c r="AI22" s="26">
        <f>1/(POWER(FSheet1!BI21,1/($A$3-1))*SUM(1/POWER(FSheet1!$BC21,1/($A$3-1)),1/POWER(FSheet1!$BD21,1/($A$3-1)),1/POWER(FSheet1!$BE21,1/($A$3-1)),1/POWER(FSheet1!$BF21,1/($A$3-1)),1/POWER(FSheet1!$BG21,1/($A$3-1)),1/POWER(FSheet1!$BH21,1/($A$3-1)),1/POWER(FSheet1!$BI21,1/($A$3-1))))</f>
        <v>1.3021283445848514E-2</v>
      </c>
      <c r="AY22" s="13">
        <f t="shared" si="3"/>
        <v>0.69041362635477554</v>
      </c>
      <c r="BA22" s="45">
        <f>1/(POWER(FSheet1!$BK21,1/($A$3-1))*SUM(1/POWER(FSheet1!$BK21,1/($A$3-1)),1/POWER(FSheet1!$BL21,1/($A$3-1)),1/POWER(FSheet1!$BM21,1/($A$3-1)),1/POWER(FSheet1!$BN21,1/($A$3-1)),1/POWER(FSheet1!$BO21,1/($A$3-1)),1/POWER(FSheet1!$BP21,1/($A$3-1)),1/POWER(FSheet1!$BQ21,1/($A$3-1))))</f>
        <v>0.8266160985555322</v>
      </c>
      <c r="BB22" s="45">
        <f>1/(POWER(FSheet1!$BL21,1/($A$3-1))*SUM(1/POWER(FSheet1!$BK21,1/($A$3-1)),1/POWER(FSheet1!$BL21,1/($A$3-1)),1/POWER(FSheet1!$BM21,1/($A$3-1)),1/POWER(FSheet1!$BN21,1/($A$3-1)),1/POWER(FSheet1!$BO21,1/($A$3-1)),1/POWER(FSheet1!$BP21,1/($A$3-1)),1/POWER(FSheet1!$BQ21,1/($A$3-1))))</f>
        <v>7.6886781985036845E-2</v>
      </c>
      <c r="BC22" s="45">
        <f>1/(POWER(FSheet1!$BM21,1/($A$3-1))*SUM(1/POWER(FSheet1!$BK21,1/($A$3-1)),1/POWER(FSheet1!$BL21,1/($A$3-1)),1/POWER(FSheet1!$BM21,1/($A$3-1)),1/POWER(FSheet1!$BN21,1/($A$3-1)),1/POWER(FSheet1!$BO21,1/($A$3-1)),1/POWER(FSheet1!$BP21,1/($A$3-1)),1/POWER(FSheet1!$BQ21,1/($A$3-1))))</f>
        <v>3.6142744658948789E-2</v>
      </c>
      <c r="BD22" s="45">
        <f>1/(POWER(FSheet1!$BN21,1/($A$3-1))*SUM(1/POWER(FSheet1!$BK21,1/($A$3-1)),1/POWER(FSheet1!$BL21,1/($A$3-1)),1/POWER(FSheet1!$BM21,1/($A$3-1)),1/POWER(FSheet1!$BN21,1/($A$3-1)),1/POWER(FSheet1!$BO21,1/($A$3-1)),1/POWER(FSheet1!$BP21,1/($A$3-1)),1/POWER(FSheet1!$BQ21,1/($A$3-1))))</f>
        <v>2.7842669530050112E-2</v>
      </c>
      <c r="BE22" s="45">
        <f>1/(POWER(FSheet1!$BO21,1/($A$3-1))*SUM(1/POWER(FSheet1!$BK21,1/($A$3-1)),1/POWER(FSheet1!$BL21,1/($A$3-1)),1/POWER(FSheet1!$BM21,1/($A$3-1)),1/POWER(FSheet1!$BN21,1/($A$3-1)),1/POWER(FSheet1!$BO21,1/($A$3-1)),1/POWER(FSheet1!$BP21,1/($A$3-1)),1/POWER(FSheet1!$BQ21,1/($A$3-1))))</f>
        <v>1.6561232998630965E-2</v>
      </c>
      <c r="BF22" s="45">
        <f>1/(POWER(FSheet1!$BP21,1/($A$3-1))*SUM(1/POWER(FSheet1!$BK21,1/($A$3-1)),1/POWER(FSheet1!$BL21,1/($A$3-1)),1/POWER(FSheet1!$BM21,1/($A$3-1)),1/POWER(FSheet1!$BN21,1/($A$3-1)),1/POWER(FSheet1!$BO21,1/($A$3-1)),1/POWER(FSheet1!$BP21,1/($A$3-1)),1/POWER(FSheet1!$BQ21,1/($A$3-1))))</f>
        <v>6.5317594051057092E-3</v>
      </c>
      <c r="BG22" s="45">
        <f>1/(POWER(FSheet1!$BQ21,1/($A$3-1))*SUM(1/POWER(FSheet1!$BK21,1/($A$3-1)),1/POWER(FSheet1!$BL21,1/($A$3-1)),1/POWER(FSheet1!$BM21,1/($A$3-1)),1/POWER(FSheet1!$BN21,1/($A$3-1)),1/POWER(FSheet1!$BO21,1/($A$3-1)),1/POWER(FSheet1!$BP21,1/($A$3-1)),1/POWER(FSheet1!$BQ21,1/($A$3-1))))</f>
        <v>9.4187128666954403E-3</v>
      </c>
      <c r="BW22" s="33">
        <f t="array" ref="BW22">SUM((BA22^$A$3)*(($B22-$AK$3)^2+($C22-$AL$3)^2),(BB22^$A$3)*(($B22-$AM$3)^2+($C22-$AN$3)^2),(BC22^$A$3)*(($B22-$AO$3)^2+($C22-$AP$3)^2),(BD22^$A$3)*(($B22-$AQ$3)^2+($C22-$AR$3)^2),(BE22^$A$3)*(($B22-$AS$3)^2+($C22-$AT$3)^2),(BF22^$A$3)*(($B22-$AU$3)^2+($C22-$AV$3)^2),(BG22^$A$3)*(($B22-$AW$3)^2+($C22-$BV$3)^2))</f>
        <v>0.48774846884950029</v>
      </c>
      <c r="CE22" s="42">
        <f t="shared" si="7"/>
        <v>0.40000000000000041</v>
      </c>
      <c r="CF22" s="42">
        <f t="shared" si="8"/>
        <v>0.60500000000000032</v>
      </c>
      <c r="CG22" s="14">
        <f t="shared" si="9"/>
        <v>0.50250000000000039</v>
      </c>
      <c r="CH22" s="33">
        <f t="array" ref="CH22">SUM(IF($B$5:$B$364&lt;=$CF22,E$5:E$364))-SUM(IF($B$5:$B$364&lt;=$CE22,E$5:E$364))</f>
        <v>1.5810815402242273E-2</v>
      </c>
      <c r="CI22" s="33">
        <f t="array" ref="CI22">SUM(IF($B$5:$B$364&lt;=$CF22,F$5:F$364))-SUM(IF($B$5:$B$364&lt;=$CE22,F$5:F$364))</f>
        <v>8.6953579582527141E-2</v>
      </c>
      <c r="CJ22" s="33">
        <f t="array" ref="CJ22">SUM(IF($B$5:$B$364&lt;=$CF22,G$5:G$364))-SUM(IF($B$5:$B$364&lt;=$CE22,G$5:G$364))</f>
        <v>0.94094620052527489</v>
      </c>
      <c r="CK22" s="33">
        <f t="array" ref="CK22">SUM(IF($B$5:$B$364&lt;=$CF22,H$5:H$364))-SUM(IF($B$5:$B$364&lt;=$CE22,H$5:H$364))</f>
        <v>4.1614691066747298</v>
      </c>
      <c r="CL22" s="33">
        <f t="array" ref="CL22">SUM(IF($B$5:$B$364&lt;=$CF22,I$5:I$364))-SUM(IF($B$5:$B$364&lt;=$CE22,I$5:I$364))</f>
        <v>0.65926805271826616</v>
      </c>
      <c r="CM22" s="33">
        <f t="array" ref="CM22">SUM(IF($B$5:$B$364&lt;=$CF22,J$5:J$364))-SUM(IF($B$5:$B$364&lt;=$CE22,J$5:J$364))</f>
        <v>0.11247438161070011</v>
      </c>
      <c r="CN22" s="33">
        <f t="array" ref="CN22">SUM(IF($B$5:$B$364&lt;=$CF22,K$5:K$364))-SUM(IF($B$5:$B$364&lt;=$CE22,K$5:K$364))</f>
        <v>2.307786348624985E-2</v>
      </c>
    </row>
    <row r="23" spans="1:97">
      <c r="A23" s="21" t="str">
        <f>FSheet1!A22</f>
        <v>Mallette</v>
      </c>
      <c r="B23" s="20">
        <f>FSheet1!DH22</f>
        <v>5.4163303490813641</v>
      </c>
      <c r="C23" s="20">
        <f>FSheet1!DI22</f>
        <v>-1.7991065511811024</v>
      </c>
      <c r="D23" s="22"/>
      <c r="E23" s="20">
        <f>1/(POWER(FSheet1!AU22,2/($A$3-1))*SUM(1/POWER(FSheet1!$AU22,2/($A$3-1)),1/POWER(FSheet1!$AV22,2/($A$3-1)),1/POWER(FSheet1!$AW22,2/($A$3-1)),1/POWER(FSheet1!$AX22,2/($A$3-1)),1/POWER(FSheet1!$AY22,2/($A$3-1)),1/POWER(FSheet1!$AZ22,2/($A$3-1)),1/POWER(FSheet1!$BA22,2/($A$3-1))))</f>
        <v>8.315402327746706E-4</v>
      </c>
      <c r="F23" s="20">
        <f>1/(POWER(FSheet1!AV22,2/($A$3-1))*SUM(1/POWER(FSheet1!$AU22,2/($A$3-1)),1/POWER(FSheet1!$AV22,2/($A$3-1)),1/POWER(FSheet1!$AW22,2/($A$3-1)),1/POWER(FSheet1!$AX22,2/($A$3-1)),1/POWER(FSheet1!$AY22,2/($A$3-1)),1/POWER(FSheet1!$AZ22,2/($A$3-1)),1/POWER(FSheet1!$BA22,2/($A$3-1))))</f>
        <v>2.7350623730253514E-3</v>
      </c>
      <c r="G23" s="20">
        <f>1/(POWER(FSheet1!AW22,2/($A$3-1))*SUM(1/POWER(FSheet1!$AU22,2/($A$3-1)),1/POWER(FSheet1!$AV22,2/($A$3-1)),1/POWER(FSheet1!$AW22,2/($A$3-1)),1/POWER(FSheet1!$AX22,2/($A$3-1)),1/POWER(FSheet1!$AY22,2/($A$3-1)),1/POWER(FSheet1!$AZ22,2/($A$3-1)),1/POWER(FSheet1!$BA22,2/($A$3-1))))</f>
        <v>1.4349283961501801E-2</v>
      </c>
      <c r="H23" s="20">
        <f>1/(POWER(FSheet1!AX22,2/($A$3-1))*SUM(1/POWER(FSheet1!$AU22,2/($A$3-1)),1/POWER(FSheet1!$AV22,2/($A$3-1)),1/POWER(FSheet1!$AW22,2/($A$3-1)),1/POWER(FSheet1!$AX22,2/($A$3-1)),1/POWER(FSheet1!$AY22,2/($A$3-1)),1/POWER(FSheet1!$AZ22,2/($A$3-1)),1/POWER(FSheet1!$BA22,2/($A$3-1))))</f>
        <v>0.17974061939227873</v>
      </c>
      <c r="I23" s="20">
        <f>1/(POWER(FSheet1!AY22,2/($A$3-1))*SUM(1/POWER(FSheet1!$AU22,2/($A$3-1)),1/POWER(FSheet1!$AV22,2/($A$3-1)),1/POWER(FSheet1!$AW22,2/($A$3-1)),1/POWER(FSheet1!$AX22,2/($A$3-1)),1/POWER(FSheet1!$AY22,2/($A$3-1)),1/POWER(FSheet1!$AZ22,2/($A$3-1)),1/POWER(FSheet1!$BA22,2/($A$3-1))))</f>
        <v>0.75184665752240121</v>
      </c>
      <c r="J23" s="20">
        <f>1/(POWER(FSheet1!AZ22,2/($A$3-1))*SUM(1/POWER(FSheet1!$AU22,2/($A$3-1)),1/POWER(FSheet1!$AV22,2/($A$3-1)),1/POWER(FSheet1!$AW22,2/($A$3-1)),1/POWER(FSheet1!$AX22,2/($A$3-1)),1/POWER(FSheet1!$AY22,2/($A$3-1)),1/POWER(FSheet1!$AZ22,2/($A$3-1)),1/POWER(FSheet1!$BA22,2/($A$3-1))))</f>
        <v>4.4664372505801651E-2</v>
      </c>
      <c r="K23" s="20">
        <f>1/(POWER(FSheet1!BA22,2/($A$3-1))*SUM(1/POWER(FSheet1!$AU22,2/($A$3-1)),1/POWER(FSheet1!$AV22,2/($A$3-1)),1/POWER(FSheet1!$AW22,2/($A$3-1)),1/POWER(FSheet1!$AX22,2/($A$3-1)),1/POWER(FSheet1!$AY22,2/($A$3-1)),1/POWER(FSheet1!$AZ22,2/($A$3-1)),1/POWER(FSheet1!$BA22,2/($A$3-1))))</f>
        <v>5.832464012216541E-3</v>
      </c>
      <c r="M23" s="35">
        <f t="shared" si="5"/>
        <v>5.5992540584324511</v>
      </c>
      <c r="N23" s="36">
        <f t="shared" si="0"/>
        <v>4.1676346710792261E-2</v>
      </c>
      <c r="P23" s="35">
        <f t="shared" si="6"/>
        <v>1.9397302481496759</v>
      </c>
      <c r="Q23" s="36">
        <f t="shared" si="1"/>
        <v>0.1183785285059725</v>
      </c>
      <c r="AA23" s="34">
        <f t="shared" si="2"/>
        <v>5.1049760589499078</v>
      </c>
      <c r="AC23" s="26">
        <f>1/(POWER(FSheet1!BC22,1/($A$3-1))*SUM(1/POWER(FSheet1!$BC22,1/($A$3-1)),1/POWER(FSheet1!$BD22,1/($A$3-1)),1/POWER(FSheet1!$BE22,1/($A$3-1)),1/POWER(FSheet1!$BF22,1/($A$3-1)),1/POWER(FSheet1!$BG22,1/($A$3-1)),1/POWER(FSheet1!$BH22,1/($A$3-1)),1/POWER(FSheet1!$BI22,1/($A$3-1))))</f>
        <v>2.1205806822073497E-2</v>
      </c>
      <c r="AD23" s="26">
        <f>1/(POWER(FSheet1!BD22,1/($A$3-1))*SUM(1/POWER(FSheet1!$BC22,1/($A$3-1)),1/POWER(FSheet1!$BD22,1/($A$3-1)),1/POWER(FSheet1!$BE22,1/($A$3-1)),1/POWER(FSheet1!$BF22,1/($A$3-1)),1/POWER(FSheet1!$BG22,1/($A$3-1)),1/POWER(FSheet1!$BH22,1/($A$3-1)),1/POWER(FSheet1!$BI22,1/($A$3-1))))</f>
        <v>2.1007463818059003E-2</v>
      </c>
      <c r="AE23" s="26">
        <f>1/(POWER(FSheet1!BE22,1/($A$3-1))*SUM(1/POWER(FSheet1!$BC22,1/($A$3-1)),1/POWER(FSheet1!$BD22,1/($A$3-1)),1/POWER(FSheet1!$BE22,1/($A$3-1)),1/POWER(FSheet1!$BF22,1/($A$3-1)),1/POWER(FSheet1!$BG22,1/($A$3-1)),1/POWER(FSheet1!$BH22,1/($A$3-1)),1/POWER(FSheet1!$BI22,1/($A$3-1))))</f>
        <v>3.6710710608016811E-2</v>
      </c>
      <c r="AF23" s="26">
        <f>1/(POWER(FSheet1!BF22,1/($A$3-1))*SUM(1/POWER(FSheet1!$BC22,1/($A$3-1)),1/POWER(FSheet1!$BD22,1/($A$3-1)),1/POWER(FSheet1!$BE22,1/($A$3-1)),1/POWER(FSheet1!$BF22,1/($A$3-1)),1/POWER(FSheet1!$BG22,1/($A$3-1)),1/POWER(FSheet1!$BH22,1/($A$3-1)),1/POWER(FSheet1!$BI22,1/($A$3-1))))</f>
        <v>9.6421110339445545E-2</v>
      </c>
      <c r="AG23" s="26">
        <f>1/(POWER(FSheet1!BG22,1/($A$3-1))*SUM(1/POWER(FSheet1!$BC22,1/($A$3-1)),1/POWER(FSheet1!$BD22,1/($A$3-1)),1/POWER(FSheet1!$BE22,1/($A$3-1)),1/POWER(FSheet1!$BF22,1/($A$3-1)),1/POWER(FSheet1!$BG22,1/($A$3-1)),1/POWER(FSheet1!$BH22,1/($A$3-1)),1/POWER(FSheet1!$BI22,1/($A$3-1))))</f>
        <v>0.29002765069469039</v>
      </c>
      <c r="AH23" s="26">
        <f>1/(POWER(FSheet1!BH22,1/($A$3-1))*SUM(1/POWER(FSheet1!$BC22,1/($A$3-1)),1/POWER(FSheet1!$BD22,1/($A$3-1)),1/POWER(FSheet1!$BE22,1/($A$3-1)),1/POWER(FSheet1!$BF22,1/($A$3-1)),1/POWER(FSheet1!$BG22,1/($A$3-1)),1/POWER(FSheet1!$BH22,1/($A$3-1)),1/POWER(FSheet1!$BI22,1/($A$3-1))))</f>
        <v>0.15880341055998531</v>
      </c>
      <c r="AI23" s="26">
        <f>1/(POWER(FSheet1!BI22,1/($A$3-1))*SUM(1/POWER(FSheet1!$BC22,1/($A$3-1)),1/POWER(FSheet1!$BD22,1/($A$3-1)),1/POWER(FSheet1!$BE22,1/($A$3-1)),1/POWER(FSheet1!$BF22,1/($A$3-1)),1/POWER(FSheet1!$BG22,1/($A$3-1)),1/POWER(FSheet1!$BH22,1/($A$3-1)),1/POWER(FSheet1!$BI22,1/($A$3-1))))</f>
        <v>0.37582384715772937</v>
      </c>
      <c r="AY23" s="13">
        <f t="shared" si="3"/>
        <v>2.1062070862284412</v>
      </c>
      <c r="BA23" s="45">
        <f>1/(POWER(FSheet1!$BK22,1/($A$3-1))*SUM(1/POWER(FSheet1!$BK22,1/($A$3-1)),1/POWER(FSheet1!$BL22,1/($A$3-1)),1/POWER(FSheet1!$BM22,1/($A$3-1)),1/POWER(FSheet1!$BN22,1/($A$3-1)),1/POWER(FSheet1!$BO22,1/($A$3-1)),1/POWER(FSheet1!$BP22,1/($A$3-1)),1/POWER(FSheet1!$BQ22,1/($A$3-1))))</f>
        <v>7.0817103225356377E-3</v>
      </c>
      <c r="BB23" s="45">
        <f>1/(POWER(FSheet1!$BL22,1/($A$3-1))*SUM(1/POWER(FSheet1!$BK22,1/($A$3-1)),1/POWER(FSheet1!$BL22,1/($A$3-1)),1/POWER(FSheet1!$BM22,1/($A$3-1)),1/POWER(FSheet1!$BN22,1/($A$3-1)),1/POWER(FSheet1!$BO22,1/($A$3-1)),1/POWER(FSheet1!$BP22,1/($A$3-1)),1/POWER(FSheet1!$BQ22,1/($A$3-1))))</f>
        <v>6.2343923984821362E-3</v>
      </c>
      <c r="BC23" s="45">
        <f>1/(POWER(FSheet1!$BM22,1/($A$3-1))*SUM(1/POWER(FSheet1!$BK22,1/($A$3-1)),1/POWER(FSheet1!$BL22,1/($A$3-1)),1/POWER(FSheet1!$BM22,1/($A$3-1)),1/POWER(FSheet1!$BN22,1/($A$3-1)),1/POWER(FSheet1!$BO22,1/($A$3-1)),1/POWER(FSheet1!$BP22,1/($A$3-1)),1/POWER(FSheet1!$BQ22,1/($A$3-1))))</f>
        <v>1.5361038948479481E-2</v>
      </c>
      <c r="BD23" s="45">
        <f>1/(POWER(FSheet1!$BN22,1/($A$3-1))*SUM(1/POWER(FSheet1!$BK22,1/($A$3-1)),1/POWER(FSheet1!$BL22,1/($A$3-1)),1/POWER(FSheet1!$BM22,1/($A$3-1)),1/POWER(FSheet1!$BN22,1/($A$3-1)),1/POWER(FSheet1!$BO22,1/($A$3-1)),1/POWER(FSheet1!$BP22,1/($A$3-1)),1/POWER(FSheet1!$BQ22,1/($A$3-1))))</f>
        <v>3.835287350183416E-2</v>
      </c>
      <c r="BE23" s="45">
        <f>1/(POWER(FSheet1!$BO22,1/($A$3-1))*SUM(1/POWER(FSheet1!$BK22,1/($A$3-1)),1/POWER(FSheet1!$BL22,1/($A$3-1)),1/POWER(FSheet1!$BM22,1/($A$3-1)),1/POWER(FSheet1!$BN22,1/($A$3-1)),1/POWER(FSheet1!$BO22,1/($A$3-1)),1/POWER(FSheet1!$BP22,1/($A$3-1)),1/POWER(FSheet1!$BQ22,1/($A$3-1))))</f>
        <v>6.6580196316080281E-2</v>
      </c>
      <c r="BF23" s="45">
        <f>1/(POWER(FSheet1!$BP22,1/($A$3-1))*SUM(1/POWER(FSheet1!$BK22,1/($A$3-1)),1/POWER(FSheet1!$BL22,1/($A$3-1)),1/POWER(FSheet1!$BM22,1/($A$3-1)),1/POWER(FSheet1!$BN22,1/($A$3-1)),1/POWER(FSheet1!$BO22,1/($A$3-1)),1/POWER(FSheet1!$BP22,1/($A$3-1)),1/POWER(FSheet1!$BQ22,1/($A$3-1))))</f>
        <v>5.4490721799517611E-2</v>
      </c>
      <c r="BG23" s="45">
        <f>1/(POWER(FSheet1!$BQ22,1/($A$3-1))*SUM(1/POWER(FSheet1!$BK22,1/($A$3-1)),1/POWER(FSheet1!$BL22,1/($A$3-1)),1/POWER(FSheet1!$BM22,1/($A$3-1)),1/POWER(FSheet1!$BN22,1/($A$3-1)),1/POWER(FSheet1!$BO22,1/($A$3-1)),1/POWER(FSheet1!$BP22,1/($A$3-1)),1/POWER(FSheet1!$BQ22,1/($A$3-1))))</f>
        <v>0.81189906671307066</v>
      </c>
      <c r="BW23" s="33">
        <f t="array" ref="BW23">SUM((BA23^$A$3)*(($B23-$AK$3)^2+($C23-$AL$3)^2),(BB23^$A$3)*(($B23-$AM$3)^2+($C23-$AN$3)^2),(BC23^$A$3)*(($B23-$AO$3)^2+($C23-$AP$3)^2),(BD23^$A$3)*(($B23-$AQ$3)^2+($C23-$AR$3)^2),(BE23^$A$3)*(($B23-$AS$3)^2+($C23-$AT$3)^2),(BF23^$A$3)*(($B23-$AU$3)^2+($C23-$AV$3)^2),(BG23^$A$3)*(($B23-$AW$3)^2+($C23-$BV$3)^2))</f>
        <v>0.5258917017662188</v>
      </c>
      <c r="CE23" s="42">
        <f t="shared" si="7"/>
        <v>0.60000000000000042</v>
      </c>
      <c r="CF23" s="42">
        <f t="shared" si="8"/>
        <v>0.80500000000000038</v>
      </c>
      <c r="CG23" s="14">
        <f t="shared" si="9"/>
        <v>0.70250000000000035</v>
      </c>
      <c r="CH23" s="33">
        <f t="array" ref="CH23">SUM(IF($B$5:$B$364&lt;=$CF23,E$5:E$364))-SUM(IF($B$5:$B$364&lt;=$CE23,E$5:E$364))</f>
        <v>1.0510956656625936E-2</v>
      </c>
      <c r="CI23" s="33">
        <f t="array" ref="CI23">SUM(IF($B$5:$B$364&lt;=$CF23,F$5:F$364))-SUM(IF($B$5:$B$364&lt;=$CE23,F$5:F$364))</f>
        <v>6.6166740250519496E-2</v>
      </c>
      <c r="CJ23" s="33">
        <f t="array" ref="CJ23">SUM(IF($B$5:$B$364&lt;=$CF23,G$5:G$364))-SUM(IF($B$5:$B$364&lt;=$CE23,G$5:G$364))</f>
        <v>1.2413786703506275</v>
      </c>
      <c r="CK23" s="33">
        <f t="array" ref="CK23">SUM(IF($B$5:$B$364&lt;=$CF23,H$5:H$364))-SUM(IF($B$5:$B$364&lt;=$CE23,H$5:H$364))</f>
        <v>5.443304177272779</v>
      </c>
      <c r="CL23" s="33">
        <f t="array" ref="CL23">SUM(IF($B$5:$B$364&lt;=$CF23,I$5:I$364))-SUM(IF($B$5:$B$364&lt;=$CE23,I$5:I$364))</f>
        <v>0.2158197386834626</v>
      </c>
      <c r="CM23" s="33">
        <f t="array" ref="CM23">SUM(IF($B$5:$B$364&lt;=$CF23,J$5:J$364))-SUM(IF($B$5:$B$364&lt;=$CE23,J$5:J$364))</f>
        <v>1.8589537568853842E-2</v>
      </c>
      <c r="CN23" s="33">
        <f t="array" ref="CN23">SUM(IF($B$5:$B$364&lt;=$CF23,K$5:K$364))-SUM(IF($B$5:$B$364&lt;=$CE23,K$5:K$364))</f>
        <v>4.2301792171077768E-3</v>
      </c>
    </row>
    <row r="24" spans="1:97">
      <c r="A24" s="21" t="str">
        <f>FSheet1!A23</f>
        <v>Blackwater</v>
      </c>
      <c r="B24" s="20">
        <f>FSheet1!DH23</f>
        <v>-3.4874178280839896</v>
      </c>
      <c r="C24" s="20">
        <f>FSheet1!DI23</f>
        <v>2.7537245787401576</v>
      </c>
      <c r="D24" s="22"/>
      <c r="E24" s="20">
        <f>1/(POWER(FSheet1!AU23,2/($A$3-1))*SUM(1/POWER(FSheet1!$AU23,2/($A$3-1)),1/POWER(FSheet1!$AV23,2/($A$3-1)),1/POWER(FSheet1!$AW23,2/($A$3-1)),1/POWER(FSheet1!$AX23,2/($A$3-1)),1/POWER(FSheet1!$AY23,2/($A$3-1)),1/POWER(FSheet1!$AZ23,2/($A$3-1)),1/POWER(FSheet1!$BA23,2/($A$3-1))))</f>
        <v>1.742736841373314E-2</v>
      </c>
      <c r="F24" s="20">
        <f>1/(POWER(FSheet1!AV23,2/($A$3-1))*SUM(1/POWER(FSheet1!$AU23,2/($A$3-1)),1/POWER(FSheet1!$AV23,2/($A$3-1)),1/POWER(FSheet1!$AW23,2/($A$3-1)),1/POWER(FSheet1!$AX23,2/($A$3-1)),1/POWER(FSheet1!$AY23,2/($A$3-1)),1/POWER(FSheet1!$AZ23,2/($A$3-1)),1/POWER(FSheet1!$BA23,2/($A$3-1))))</f>
        <v>6.5637759058613687E-2</v>
      </c>
      <c r="G24" s="20">
        <f>1/(POWER(FSheet1!AW23,2/($A$3-1))*SUM(1/POWER(FSheet1!$AU23,2/($A$3-1)),1/POWER(FSheet1!$AV23,2/($A$3-1)),1/POWER(FSheet1!$AW23,2/($A$3-1)),1/POWER(FSheet1!$AX23,2/($A$3-1)),1/POWER(FSheet1!$AY23,2/($A$3-1)),1/POWER(FSheet1!$AZ23,2/($A$3-1)),1/POWER(FSheet1!$BA23,2/($A$3-1))))</f>
        <v>0.28540882057736677</v>
      </c>
      <c r="H24" s="20">
        <f>1/(POWER(FSheet1!AX23,2/($A$3-1))*SUM(1/POWER(FSheet1!$AU23,2/($A$3-1)),1/POWER(FSheet1!$AV23,2/($A$3-1)),1/POWER(FSheet1!$AW23,2/($A$3-1)),1/POWER(FSheet1!$AX23,2/($A$3-1)),1/POWER(FSheet1!$AY23,2/($A$3-1)),1/POWER(FSheet1!$AZ23,2/($A$3-1)),1/POWER(FSheet1!$BA23,2/($A$3-1))))</f>
        <v>0.45601273487613209</v>
      </c>
      <c r="I24" s="20">
        <f>1/(POWER(FSheet1!AY23,2/($A$3-1))*SUM(1/POWER(FSheet1!$AU23,2/($A$3-1)),1/POWER(FSheet1!$AV23,2/($A$3-1)),1/POWER(FSheet1!$AW23,2/($A$3-1)),1/POWER(FSheet1!$AX23,2/($A$3-1)),1/POWER(FSheet1!$AY23,2/($A$3-1)),1/POWER(FSheet1!$AZ23,2/($A$3-1)),1/POWER(FSheet1!$BA23,2/($A$3-1))))</f>
        <v>0.13414778101780381</v>
      </c>
      <c r="J24" s="20">
        <f>1/(POWER(FSheet1!AZ23,2/($A$3-1))*SUM(1/POWER(FSheet1!$AU23,2/($A$3-1)),1/POWER(FSheet1!$AV23,2/($A$3-1)),1/POWER(FSheet1!$AW23,2/($A$3-1)),1/POWER(FSheet1!$AX23,2/($A$3-1)),1/POWER(FSheet1!$AY23,2/($A$3-1)),1/POWER(FSheet1!$AZ23,2/($A$3-1)),1/POWER(FSheet1!$BA23,2/($A$3-1))))</f>
        <v>3.1659677428018361E-2</v>
      </c>
      <c r="K24" s="20">
        <f>1/(POWER(FSheet1!BA23,2/($A$3-1))*SUM(1/POWER(FSheet1!$AU23,2/($A$3-1)),1/POWER(FSheet1!$AV23,2/($A$3-1)),1/POWER(FSheet1!$AW23,2/($A$3-1)),1/POWER(FSheet1!$AX23,2/($A$3-1)),1/POWER(FSheet1!$AY23,2/($A$3-1)),1/POWER(FSheet1!$AZ23,2/($A$3-1)),1/POWER(FSheet1!$BA23,2/($A$3-1))))</f>
        <v>9.7058586283321705E-3</v>
      </c>
      <c r="M24" s="35">
        <f t="shared" si="5"/>
        <v>6.0236314757093075</v>
      </c>
      <c r="N24" s="36">
        <f t="shared" si="0"/>
        <v>3.6826760967657045E-2</v>
      </c>
      <c r="P24" s="35">
        <f t="shared" si="6"/>
        <v>2.2441011355433722</v>
      </c>
      <c r="Q24" s="36">
        <f t="shared" si="1"/>
        <v>0.10778872313206229</v>
      </c>
      <c r="AA24" s="34">
        <f t="shared" si="2"/>
        <v>9.1890075532155677</v>
      </c>
      <c r="AC24" s="26">
        <f>1/(POWER(FSheet1!BC23,1/($A$3-1))*SUM(1/POWER(FSheet1!$BC23,1/($A$3-1)),1/POWER(FSheet1!$BD23,1/($A$3-1)),1/POWER(FSheet1!$BE23,1/($A$3-1)),1/POWER(FSheet1!$BF23,1/($A$3-1)),1/POWER(FSheet1!$BG23,1/($A$3-1)),1/POWER(FSheet1!$BH23,1/($A$3-1)),1/POWER(FSheet1!$BI23,1/($A$3-1))))</f>
        <v>0.32777424534791683</v>
      </c>
      <c r="AD24" s="26">
        <f>1/(POWER(FSheet1!BD23,1/($A$3-1))*SUM(1/POWER(FSheet1!$BC23,1/($A$3-1)),1/POWER(FSheet1!$BD23,1/($A$3-1)),1/POWER(FSheet1!$BE23,1/($A$3-1)),1/POWER(FSheet1!$BF23,1/($A$3-1)),1/POWER(FSheet1!$BG23,1/($A$3-1)),1/POWER(FSheet1!$BH23,1/($A$3-1)),1/POWER(FSheet1!$BI23,1/($A$3-1))))</f>
        <v>0.14755977163457398</v>
      </c>
      <c r="AE24" s="26">
        <f>1/(POWER(FSheet1!BE23,1/($A$3-1))*SUM(1/POWER(FSheet1!$BC23,1/($A$3-1)),1/POWER(FSheet1!$BD23,1/($A$3-1)),1/POWER(FSheet1!$BE23,1/($A$3-1)),1/POWER(FSheet1!$BF23,1/($A$3-1)),1/POWER(FSheet1!$BG23,1/($A$3-1)),1/POWER(FSheet1!$BH23,1/($A$3-1)),1/POWER(FSheet1!$BI23,1/($A$3-1))))</f>
        <v>0.17282214076127941</v>
      </c>
      <c r="AF24" s="26">
        <f>1/(POWER(FSheet1!BF23,1/($A$3-1))*SUM(1/POWER(FSheet1!$BC23,1/($A$3-1)),1/POWER(FSheet1!$BD23,1/($A$3-1)),1/POWER(FSheet1!$BE23,1/($A$3-1)),1/POWER(FSheet1!$BF23,1/($A$3-1)),1/POWER(FSheet1!$BG23,1/($A$3-1)),1/POWER(FSheet1!$BH23,1/($A$3-1)),1/POWER(FSheet1!$BI23,1/($A$3-1))))</f>
        <v>0.17289335197727349</v>
      </c>
      <c r="AG24" s="26">
        <f>1/(POWER(FSheet1!BG23,1/($A$3-1))*SUM(1/POWER(FSheet1!$BC23,1/($A$3-1)),1/POWER(FSheet1!$BD23,1/($A$3-1)),1/POWER(FSheet1!$BE23,1/($A$3-1)),1/POWER(FSheet1!$BF23,1/($A$3-1)),1/POWER(FSheet1!$BG23,1/($A$3-1)),1/POWER(FSheet1!$BH23,1/($A$3-1)),1/POWER(FSheet1!$BI23,1/($A$3-1))))</f>
        <v>7.9279011609130451E-2</v>
      </c>
      <c r="AH24" s="26">
        <f>1/(POWER(FSheet1!BH23,1/($A$3-1))*SUM(1/POWER(FSheet1!$BC23,1/($A$3-1)),1/POWER(FSheet1!$BD23,1/($A$3-1)),1/POWER(FSheet1!$BE23,1/($A$3-1)),1/POWER(FSheet1!$BF23,1/($A$3-1)),1/POWER(FSheet1!$BG23,1/($A$3-1)),1/POWER(FSheet1!$BH23,1/($A$3-1)),1/POWER(FSheet1!$BI23,1/($A$3-1))))</f>
        <v>4.0750024219592278E-2</v>
      </c>
      <c r="AI24" s="26">
        <f>1/(POWER(FSheet1!BI23,1/($A$3-1))*SUM(1/POWER(FSheet1!$BC23,1/($A$3-1)),1/POWER(FSheet1!$BD23,1/($A$3-1)),1/POWER(FSheet1!$BE23,1/($A$3-1)),1/POWER(FSheet1!$BF23,1/($A$3-1)),1/POWER(FSheet1!$BG23,1/($A$3-1)),1/POWER(FSheet1!$BH23,1/($A$3-1)),1/POWER(FSheet1!$BI23,1/($A$3-1))))</f>
        <v>5.8921454450233536E-2</v>
      </c>
      <c r="AY24" s="13">
        <f t="shared" si="3"/>
        <v>3.7259073971099594</v>
      </c>
      <c r="BA24" s="45">
        <f>1/(POWER(FSheet1!$BK23,1/($A$3-1))*SUM(1/POWER(FSheet1!$BK23,1/($A$3-1)),1/POWER(FSheet1!$BL23,1/($A$3-1)),1/POWER(FSheet1!$BM23,1/($A$3-1)),1/POWER(FSheet1!$BN23,1/($A$3-1)),1/POWER(FSheet1!$BO23,1/($A$3-1)),1/POWER(FSheet1!$BP23,1/($A$3-1)),1/POWER(FSheet1!$BQ23,1/($A$3-1))))</f>
        <v>0.7421761447486408</v>
      </c>
      <c r="BB24" s="45">
        <f>1/(POWER(FSheet1!$BL23,1/($A$3-1))*SUM(1/POWER(FSheet1!$BK23,1/($A$3-1)),1/POWER(FSheet1!$BL23,1/($A$3-1)),1/POWER(FSheet1!$BM23,1/($A$3-1)),1/POWER(FSheet1!$BN23,1/($A$3-1)),1/POWER(FSheet1!$BO23,1/($A$3-1)),1/POWER(FSheet1!$BP23,1/($A$3-1)),1/POWER(FSheet1!$BQ23,1/($A$3-1))))</f>
        <v>5.2024332745987958E-2</v>
      </c>
      <c r="BC24" s="45">
        <f>1/(POWER(FSheet1!$BM23,1/($A$3-1))*SUM(1/POWER(FSheet1!$BK23,1/($A$3-1)),1/POWER(FSheet1!$BL23,1/($A$3-1)),1/POWER(FSheet1!$BM23,1/($A$3-1)),1/POWER(FSheet1!$BN23,1/($A$3-1)),1/POWER(FSheet1!$BO23,1/($A$3-1)),1/POWER(FSheet1!$BP23,1/($A$3-1)),1/POWER(FSheet1!$BQ23,1/($A$3-1))))</f>
        <v>5.1565201732782298E-2</v>
      </c>
      <c r="BD24" s="45">
        <f>1/(POWER(FSheet1!$BN23,1/($A$3-1))*SUM(1/POWER(FSheet1!$BK23,1/($A$3-1)),1/POWER(FSheet1!$BL23,1/($A$3-1)),1/POWER(FSheet1!$BM23,1/($A$3-1)),1/POWER(FSheet1!$BN23,1/($A$3-1)),1/POWER(FSheet1!$BO23,1/($A$3-1)),1/POWER(FSheet1!$BP23,1/($A$3-1)),1/POWER(FSheet1!$BQ23,1/($A$3-1))))</f>
        <v>6.8436452197286418E-2</v>
      </c>
      <c r="BE24" s="45">
        <f>1/(POWER(FSheet1!$BO23,1/($A$3-1))*SUM(1/POWER(FSheet1!$BK23,1/($A$3-1)),1/POWER(FSheet1!$BL23,1/($A$3-1)),1/POWER(FSheet1!$BM23,1/($A$3-1)),1/POWER(FSheet1!$BN23,1/($A$3-1)),1/POWER(FSheet1!$BO23,1/($A$3-1)),1/POWER(FSheet1!$BP23,1/($A$3-1)),1/POWER(FSheet1!$BQ23,1/($A$3-1))))</f>
        <v>4.7934025654590227E-2</v>
      </c>
      <c r="BF24" s="45">
        <f>1/(POWER(FSheet1!$BP23,1/($A$3-1))*SUM(1/POWER(FSheet1!$BK23,1/($A$3-1)),1/POWER(FSheet1!$BL23,1/($A$3-1)),1/POWER(FSheet1!$BM23,1/($A$3-1)),1/POWER(FSheet1!$BN23,1/($A$3-1)),1/POWER(FSheet1!$BO23,1/($A$3-1)),1/POWER(FSheet1!$BP23,1/($A$3-1)),1/POWER(FSheet1!$BQ23,1/($A$3-1))))</f>
        <v>1.5574890154300768E-2</v>
      </c>
      <c r="BG24" s="45">
        <f>1/(POWER(FSheet1!$BQ23,1/($A$3-1))*SUM(1/POWER(FSheet1!$BK23,1/($A$3-1)),1/POWER(FSheet1!$BL23,1/($A$3-1)),1/POWER(FSheet1!$BM23,1/($A$3-1)),1/POWER(FSheet1!$BN23,1/($A$3-1)),1/POWER(FSheet1!$BO23,1/($A$3-1)),1/POWER(FSheet1!$BP23,1/($A$3-1)),1/POWER(FSheet1!$BQ23,1/($A$3-1))))</f>
        <v>2.228895276641139E-2</v>
      </c>
      <c r="BW24" s="33">
        <f t="array" ref="BW24">SUM((BA24^$A$3)*(($B24-$AK$3)^2+($C24-$AL$3)^2),(BB24^$A$3)*(($B24-$AM$3)^2+($C24-$AN$3)^2),(BC24^$A$3)*(($B24-$AO$3)^2+($C24-$AP$3)^2),(BD24^$A$3)*(($B24-$AQ$3)^2+($C24-$AR$3)^2),(BE24^$A$3)*(($B24-$AS$3)^2+($C24-$AT$3)^2),(BF24^$A$3)*(($B24-$AU$3)^2+($C24-$AV$3)^2),(BG24^$A$3)*(($B24-$AW$3)^2+($C24-$BV$3)^2))</f>
        <v>4.1032839875645886</v>
      </c>
      <c r="CE24" s="42">
        <f t="shared" si="7"/>
        <v>0.80000000000000049</v>
      </c>
      <c r="CF24" s="42">
        <f t="shared" si="8"/>
        <v>1.0050000000000003</v>
      </c>
      <c r="CG24" s="14">
        <f t="shared" si="9"/>
        <v>0.90250000000000041</v>
      </c>
      <c r="CH24" s="33">
        <f t="array" ref="CH24">SUM(IF($B$5:$B$364&lt;=$CF24,E$5:E$364))-SUM(IF($B$5:$B$364&lt;=$CE24,E$5:E$364))</f>
        <v>6.0217971240952295E-3</v>
      </c>
      <c r="CI24" s="33">
        <f t="array" ref="CI24">SUM(IF($B$5:$B$364&lt;=$CF24,F$5:F$364))-SUM(IF($B$5:$B$364&lt;=$CE24,F$5:F$364))</f>
        <v>3.1506797666406072E-2</v>
      </c>
      <c r="CJ24" s="33">
        <f t="array" ref="CJ24">SUM(IF($B$5:$B$364&lt;=$CF24,G$5:G$364))-SUM(IF($B$5:$B$364&lt;=$CE24,G$5:G$364))</f>
        <v>0.46754703731639324</v>
      </c>
      <c r="CK24" s="33">
        <f t="array" ref="CK24">SUM(IF($B$5:$B$364&lt;=$CF24,H$5:H$364))-SUM(IF($B$5:$B$364&lt;=$CE24,H$5:H$364))</f>
        <v>2.7614180072589249</v>
      </c>
      <c r="CL24" s="33">
        <f t="array" ref="CL24">SUM(IF($B$5:$B$364&lt;=$CF24,I$5:I$364))-SUM(IF($B$5:$B$364&lt;=$CE24,I$5:I$364))</f>
        <v>0.67635268606147214</v>
      </c>
      <c r="CM24" s="33">
        <f t="array" ref="CM24">SUM(IF($B$5:$B$364&lt;=$CF24,J$5:J$364))-SUM(IF($B$5:$B$364&lt;=$CE24,J$5:J$364))</f>
        <v>4.855112342978618E-2</v>
      </c>
      <c r="CN24" s="33">
        <f t="array" ref="CN24">SUM(IF($B$5:$B$364&lt;=$CF24,K$5:K$364))-SUM(IF($B$5:$B$364&lt;=$CE24,K$5:K$364))</f>
        <v>8.602551142887882E-3</v>
      </c>
    </row>
    <row r="25" spans="1:97">
      <c r="A25" s="21" t="str">
        <f>FSheet1!A24</f>
        <v>Gogolev</v>
      </c>
      <c r="B25" s="20">
        <f>FSheet1!DH24</f>
        <v>2.1276766128608919</v>
      </c>
      <c r="C25" s="20">
        <f>FSheet1!DI24</f>
        <v>2.6828002887139113</v>
      </c>
      <c r="D25" s="22"/>
      <c r="E25" s="20">
        <f>1/(POWER(FSheet1!AU24,2/($A$3-1))*SUM(1/POWER(FSheet1!$AU24,2/($A$3-1)),1/POWER(FSheet1!$AV24,2/($A$3-1)),1/POWER(FSheet1!$AW24,2/($A$3-1)),1/POWER(FSheet1!$AX24,2/($A$3-1)),1/POWER(FSheet1!$AY24,2/($A$3-1)),1/POWER(FSheet1!$AZ24,2/($A$3-1)),1/POWER(FSheet1!$BA24,2/($A$3-1))))</f>
        <v>6.2907756089699662E-4</v>
      </c>
      <c r="F25" s="20">
        <f>1/(POWER(FSheet1!AV24,2/($A$3-1))*SUM(1/POWER(FSheet1!$AU24,2/($A$3-1)),1/POWER(FSheet1!$AV24,2/($A$3-1)),1/POWER(FSheet1!$AW24,2/($A$3-1)),1/POWER(FSheet1!$AX24,2/($A$3-1)),1/POWER(FSheet1!$AY24,2/($A$3-1)),1/POWER(FSheet1!$AZ24,2/($A$3-1)),1/POWER(FSheet1!$BA24,2/($A$3-1))))</f>
        <v>2.0984300740899413E-3</v>
      </c>
      <c r="G25" s="20">
        <f>1/(POWER(FSheet1!AW24,2/($A$3-1))*SUM(1/POWER(FSheet1!$AU24,2/($A$3-1)),1/POWER(FSheet1!$AV24,2/($A$3-1)),1/POWER(FSheet1!$AW24,2/($A$3-1)),1/POWER(FSheet1!$AX24,2/($A$3-1)),1/POWER(FSheet1!$AY24,2/($A$3-1)),1/POWER(FSheet1!$AZ24,2/($A$3-1)),1/POWER(FSheet1!$BA24,2/($A$3-1))))</f>
        <v>1.1414190653286997E-2</v>
      </c>
      <c r="H25" s="20">
        <f>1/(POWER(FSheet1!AX24,2/($A$3-1))*SUM(1/POWER(FSheet1!$AU24,2/($A$3-1)),1/POWER(FSheet1!$AV24,2/($A$3-1)),1/POWER(FSheet1!$AW24,2/($A$3-1)),1/POWER(FSheet1!$AX24,2/($A$3-1)),1/POWER(FSheet1!$AY24,2/($A$3-1)),1/POWER(FSheet1!$AZ24,2/($A$3-1)),1/POWER(FSheet1!$BA24,2/($A$3-1))))</f>
        <v>0.16519120598953629</v>
      </c>
      <c r="I25" s="20">
        <f>1/(POWER(FSheet1!AY24,2/($A$3-1))*SUM(1/POWER(FSheet1!$AU24,2/($A$3-1)),1/POWER(FSheet1!$AV24,2/($A$3-1)),1/POWER(FSheet1!$AW24,2/($A$3-1)),1/POWER(FSheet1!$AX24,2/($A$3-1)),1/POWER(FSheet1!$AY24,2/($A$3-1)),1/POWER(FSheet1!$AZ24,2/($A$3-1)),1/POWER(FSheet1!$BA24,2/($A$3-1))))</f>
        <v>0.78167736580788749</v>
      </c>
      <c r="J25" s="20">
        <f>1/(POWER(FSheet1!AZ24,2/($A$3-1))*SUM(1/POWER(FSheet1!$AU24,2/($A$3-1)),1/POWER(FSheet1!$AV24,2/($A$3-1)),1/POWER(FSheet1!$AW24,2/($A$3-1)),1/POWER(FSheet1!$AX24,2/($A$3-1)),1/POWER(FSheet1!$AY24,2/($A$3-1)),1/POWER(FSheet1!$AZ24,2/($A$3-1)),1/POWER(FSheet1!$BA24,2/($A$3-1))))</f>
        <v>3.4651911367925822E-2</v>
      </c>
      <c r="K25" s="20">
        <f>1/(POWER(FSheet1!BA24,2/($A$3-1))*SUM(1/POWER(FSheet1!$AU24,2/($A$3-1)),1/POWER(FSheet1!$AV24,2/($A$3-1)),1/POWER(FSheet1!$AW24,2/($A$3-1)),1/POWER(FSheet1!$AX24,2/($A$3-1)),1/POWER(FSheet1!$AY24,2/($A$3-1)),1/POWER(FSheet1!$AZ24,2/($A$3-1)),1/POWER(FSheet1!$BA24,2/($A$3-1))))</f>
        <v>4.337818546376577E-3</v>
      </c>
      <c r="M25" s="35">
        <f t="shared" si="5"/>
        <v>6.4197170651677071</v>
      </c>
      <c r="N25" s="36">
        <f t="shared" si="0"/>
        <v>3.3397259329947027E-2</v>
      </c>
      <c r="P25" s="35">
        <f t="shared" si="6"/>
        <v>2.5281806304441554</v>
      </c>
      <c r="Q25" s="36">
        <f t="shared" si="1"/>
        <v>9.7049279855908471E-2</v>
      </c>
      <c r="AA25" s="34">
        <f t="shared" si="2"/>
        <v>5.9101333697342229</v>
      </c>
      <c r="AC25" s="26">
        <f>1/(POWER(FSheet1!BC24,1/($A$3-1))*SUM(1/POWER(FSheet1!$BC24,1/($A$3-1)),1/POWER(FSheet1!$BD24,1/($A$3-1)),1/POWER(FSheet1!$BE24,1/($A$3-1)),1/POWER(FSheet1!$BF24,1/($A$3-1)),1/POWER(FSheet1!$BG24,1/($A$3-1)),1/POWER(FSheet1!$BH24,1/($A$3-1)),1/POWER(FSheet1!$BI24,1/($A$3-1))))</f>
        <v>4.0836464640847947E-2</v>
      </c>
      <c r="AD25" s="26">
        <f>1/(POWER(FSheet1!BD24,1/($A$3-1))*SUM(1/POWER(FSheet1!$BC24,1/($A$3-1)),1/POWER(FSheet1!$BD24,1/($A$3-1)),1/POWER(FSheet1!$BE24,1/($A$3-1)),1/POWER(FSheet1!$BF24,1/($A$3-1)),1/POWER(FSheet1!$BG24,1/($A$3-1)),1/POWER(FSheet1!$BH24,1/($A$3-1)),1/POWER(FSheet1!$BI24,1/($A$3-1))))</f>
        <v>3.1975695007739974E-2</v>
      </c>
      <c r="AE25" s="26">
        <f>1/(POWER(FSheet1!BE24,1/($A$3-1))*SUM(1/POWER(FSheet1!$BC24,1/($A$3-1)),1/POWER(FSheet1!$BD24,1/($A$3-1)),1/POWER(FSheet1!$BE24,1/($A$3-1)),1/POWER(FSheet1!$BF24,1/($A$3-1)),1/POWER(FSheet1!$BG24,1/($A$3-1)),1/POWER(FSheet1!$BH24,1/($A$3-1)),1/POWER(FSheet1!$BI24,1/($A$3-1))))</f>
        <v>5.3760930149527465E-2</v>
      </c>
      <c r="AF25" s="26">
        <f>1/(POWER(FSheet1!BF24,1/($A$3-1))*SUM(1/POWER(FSheet1!$BC24,1/($A$3-1)),1/POWER(FSheet1!$BD24,1/($A$3-1)),1/POWER(FSheet1!$BE24,1/($A$3-1)),1/POWER(FSheet1!$BF24,1/($A$3-1)),1/POWER(FSheet1!$BG24,1/($A$3-1)),1/POWER(FSheet1!$BH24,1/($A$3-1)),1/POWER(FSheet1!$BI24,1/($A$3-1))))</f>
        <v>0.1899387881142405</v>
      </c>
      <c r="AG25" s="26">
        <f>1/(POWER(FSheet1!BG24,1/($A$3-1))*SUM(1/POWER(FSheet1!$BC24,1/($A$3-1)),1/POWER(FSheet1!$BD24,1/($A$3-1)),1/POWER(FSheet1!$BE24,1/($A$3-1)),1/POWER(FSheet1!$BF24,1/($A$3-1)),1/POWER(FSheet1!$BG24,1/($A$3-1)),1/POWER(FSheet1!$BH24,1/($A$3-1)),1/POWER(FSheet1!$BI24,1/($A$3-1))))</f>
        <v>0.38138255448108593</v>
      </c>
      <c r="AH25" s="26">
        <f>1/(POWER(FSheet1!BH24,1/($A$3-1))*SUM(1/POWER(FSheet1!$BC24,1/($A$3-1)),1/POWER(FSheet1!$BD24,1/($A$3-1)),1/POWER(FSheet1!$BE24,1/($A$3-1)),1/POWER(FSheet1!$BF24,1/($A$3-1)),1/POWER(FSheet1!$BG24,1/($A$3-1)),1/POWER(FSheet1!$BH24,1/($A$3-1)),1/POWER(FSheet1!$BI24,1/($A$3-1))))</f>
        <v>0.10012220840184316</v>
      </c>
      <c r="AI25" s="26">
        <f>1/(POWER(FSheet1!BI24,1/($A$3-1))*SUM(1/POWER(FSheet1!$BC24,1/($A$3-1)),1/POWER(FSheet1!$BD24,1/($A$3-1)),1/POWER(FSheet1!$BE24,1/($A$3-1)),1/POWER(FSheet1!$BF24,1/($A$3-1)),1/POWER(FSheet1!$BG24,1/($A$3-1)),1/POWER(FSheet1!$BH24,1/($A$3-1)),1/POWER(FSheet1!$BI24,1/($A$3-1))))</f>
        <v>0.20198335920471497</v>
      </c>
      <c r="AY25" s="13">
        <f t="shared" si="3"/>
        <v>2.6035070467901784</v>
      </c>
      <c r="BA25" s="45">
        <f>1/(POWER(FSheet1!$BK24,1/($A$3-1))*SUM(1/POWER(FSheet1!$BK24,1/($A$3-1)),1/POWER(FSheet1!$BL24,1/($A$3-1)),1/POWER(FSheet1!$BM24,1/($A$3-1)),1/POWER(FSheet1!$BN24,1/($A$3-1)),1/POWER(FSheet1!$BO24,1/($A$3-1)),1/POWER(FSheet1!$BP24,1/($A$3-1)),1/POWER(FSheet1!$BQ24,1/($A$3-1))))</f>
        <v>4.7185154179347384E-2</v>
      </c>
      <c r="BB25" s="45">
        <f>1/(POWER(FSheet1!$BL24,1/($A$3-1))*SUM(1/POWER(FSheet1!$BK24,1/($A$3-1)),1/POWER(FSheet1!$BL24,1/($A$3-1)),1/POWER(FSheet1!$BM24,1/($A$3-1)),1/POWER(FSheet1!$BN24,1/($A$3-1)),1/POWER(FSheet1!$BO24,1/($A$3-1)),1/POWER(FSheet1!$BP24,1/($A$3-1)),1/POWER(FSheet1!$BQ24,1/($A$3-1))))</f>
        <v>2.3038812614114283E-2</v>
      </c>
      <c r="BC25" s="45">
        <f>1/(POWER(FSheet1!$BM24,1/($A$3-1))*SUM(1/POWER(FSheet1!$BK24,1/($A$3-1)),1/POWER(FSheet1!$BL24,1/($A$3-1)),1/POWER(FSheet1!$BM24,1/($A$3-1)),1/POWER(FSheet1!$BN24,1/($A$3-1)),1/POWER(FSheet1!$BO24,1/($A$3-1)),1/POWER(FSheet1!$BP24,1/($A$3-1)),1/POWER(FSheet1!$BQ24,1/($A$3-1))))</f>
        <v>4.3504778924247492E-2</v>
      </c>
      <c r="BD25" s="45">
        <f>1/(POWER(FSheet1!$BN24,1/($A$3-1))*SUM(1/POWER(FSheet1!$BK24,1/($A$3-1)),1/POWER(FSheet1!$BL24,1/($A$3-1)),1/POWER(FSheet1!$BM24,1/($A$3-1)),1/POWER(FSheet1!$BN24,1/($A$3-1)),1/POWER(FSheet1!$BO24,1/($A$3-1)),1/POWER(FSheet1!$BP24,1/($A$3-1)),1/POWER(FSheet1!$BQ24,1/($A$3-1))))</f>
        <v>0.15151620734264612</v>
      </c>
      <c r="BE25" s="45">
        <f>1/(POWER(FSheet1!$BO24,1/($A$3-1))*SUM(1/POWER(FSheet1!$BK24,1/($A$3-1)),1/POWER(FSheet1!$BL24,1/($A$3-1)),1/POWER(FSheet1!$BM24,1/($A$3-1)),1/POWER(FSheet1!$BN24,1/($A$3-1)),1/POWER(FSheet1!$BO24,1/($A$3-1)),1/POWER(FSheet1!$BP24,1/($A$3-1)),1/POWER(FSheet1!$BQ24,1/($A$3-1))))</f>
        <v>0.58665960159147612</v>
      </c>
      <c r="BF25" s="45">
        <f>1/(POWER(FSheet1!$BP24,1/($A$3-1))*SUM(1/POWER(FSheet1!$BK24,1/($A$3-1)),1/POWER(FSheet1!$BL24,1/($A$3-1)),1/POWER(FSheet1!$BM24,1/($A$3-1)),1/POWER(FSheet1!$BN24,1/($A$3-1)),1/POWER(FSheet1!$BO24,1/($A$3-1)),1/POWER(FSheet1!$BP24,1/($A$3-1)),1/POWER(FSheet1!$BQ24,1/($A$3-1))))</f>
        <v>5.731752787404764E-2</v>
      </c>
      <c r="BG25" s="45">
        <f>1/(POWER(FSheet1!$BQ24,1/($A$3-1))*SUM(1/POWER(FSheet1!$BK24,1/($A$3-1)),1/POWER(FSheet1!$BL24,1/($A$3-1)),1/POWER(FSheet1!$BM24,1/($A$3-1)),1/POWER(FSheet1!$BN24,1/($A$3-1)),1/POWER(FSheet1!$BO24,1/($A$3-1)),1/POWER(FSheet1!$BP24,1/($A$3-1)),1/POWER(FSheet1!$BQ24,1/($A$3-1))))</f>
        <v>9.077791747412102E-2</v>
      </c>
      <c r="BW25" s="33">
        <f t="array" ref="BW25">SUM((BA25^$A$3)*(($B25-$AK$3)^2+($C25-$AL$3)^2),(BB25^$A$3)*(($B25-$AM$3)^2+($C25-$AN$3)^2),(BC25^$A$3)*(($B25-$AO$3)^2+($C25-$AP$3)^2),(BD25^$A$3)*(($B25-$AQ$3)^2+($C25-$AR$3)^2),(BE25^$A$3)*(($B25-$AS$3)^2+($C25-$AT$3)^2),(BF25^$A$3)*(($B25-$AU$3)^2+($C25-$AV$3)^2),(BG25^$A$3)*(($B25-$AW$3)^2+($C25-$BV$3)^2))</f>
        <v>2.9075948134464205</v>
      </c>
      <c r="CE25" s="42">
        <f t="shared" si="7"/>
        <v>1.0000000000000004</v>
      </c>
      <c r="CF25" s="42">
        <f t="shared" si="8"/>
        <v>1.2050000000000003</v>
      </c>
      <c r="CG25" s="14">
        <f t="shared" si="9"/>
        <v>1.1025000000000005</v>
      </c>
      <c r="CH25" s="33">
        <f t="array" ref="CH25">SUM(IF($B$5:$B$364&lt;=$CF25,E$5:E$364))-SUM(IF($B$5:$B$364&lt;=$CE25,E$5:E$364))</f>
        <v>2.3019452115031758E-2</v>
      </c>
      <c r="CI25" s="33">
        <f t="array" ref="CI25">SUM(IF($B$5:$B$364&lt;=$CF25,F$5:F$364))-SUM(IF($B$5:$B$364&lt;=$CE25,F$5:F$364))</f>
        <v>0.12127880132266711</v>
      </c>
      <c r="CJ25" s="33">
        <f t="array" ref="CJ25">SUM(IF($B$5:$B$364&lt;=$CF25,G$5:G$364))-SUM(IF($B$5:$B$364&lt;=$CE25,G$5:G$364))</f>
        <v>0.93266535676390561</v>
      </c>
      <c r="CK25" s="33">
        <f t="array" ref="CK25">SUM(IF($B$5:$B$364&lt;=$CF25,H$5:H$364))-SUM(IF($B$5:$B$364&lt;=$CE25,H$5:H$364))</f>
        <v>3.06079372795935</v>
      </c>
      <c r="CL25" s="33">
        <f t="array" ref="CL25">SUM(IF($B$5:$B$364&lt;=$CF25,I$5:I$364))-SUM(IF($B$5:$B$364&lt;=$CE25,I$5:I$364))</f>
        <v>0.79135070802736962</v>
      </c>
      <c r="CM25" s="33">
        <f t="array" ref="CM25">SUM(IF($B$5:$B$364&lt;=$CF25,J$5:J$364))-SUM(IF($B$5:$B$364&lt;=$CE25,J$5:J$364))</f>
        <v>5.9213470592409223E-2</v>
      </c>
      <c r="CN25" s="33">
        <f t="array" ref="CN25">SUM(IF($B$5:$B$364&lt;=$CF25,K$5:K$364))-SUM(IF($B$5:$B$364&lt;=$CE25,K$5:K$364))</f>
        <v>1.1678483219277003E-2</v>
      </c>
    </row>
    <row r="26" spans="1:97">
      <c r="A26" s="21" t="str">
        <f>FSheet1!A25</f>
        <v>Ryoma</v>
      </c>
      <c r="B26" s="20">
        <f>FSheet1!DH25</f>
        <v>-0.45025088713910794</v>
      </c>
      <c r="C26" s="20">
        <f>FSheet1!DI25</f>
        <v>-1.4321417112860888</v>
      </c>
      <c r="D26" s="22"/>
      <c r="E26" s="20">
        <f>1/(POWER(FSheet1!AU25,2/($A$3-1))*SUM(1/POWER(FSheet1!$AU25,2/($A$3-1)),1/POWER(FSheet1!$AV25,2/($A$3-1)),1/POWER(FSheet1!$AW25,2/($A$3-1)),1/POWER(FSheet1!$AX25,2/($A$3-1)),1/POWER(FSheet1!$AY25,2/($A$3-1)),1/POWER(FSheet1!$AZ25,2/($A$3-1)),1/POWER(FSheet1!$BA25,2/($A$3-1))))</f>
        <v>1.5432624531692597E-4</v>
      </c>
      <c r="F26" s="20">
        <f>1/(POWER(FSheet1!AV25,2/($A$3-1))*SUM(1/POWER(FSheet1!$AU25,2/($A$3-1)),1/POWER(FSheet1!$AV25,2/($A$3-1)),1/POWER(FSheet1!$AW25,2/($A$3-1)),1/POWER(FSheet1!$AX25,2/($A$3-1)),1/POWER(FSheet1!$AY25,2/($A$3-1)),1/POWER(FSheet1!$AZ25,2/($A$3-1)),1/POWER(FSheet1!$BA25,2/($A$3-1))))</f>
        <v>9.3423669616384778E-4</v>
      </c>
      <c r="G26" s="20">
        <f>1/(POWER(FSheet1!AW25,2/($A$3-1))*SUM(1/POWER(FSheet1!$AU25,2/($A$3-1)),1/POWER(FSheet1!$AV25,2/($A$3-1)),1/POWER(FSheet1!$AW25,2/($A$3-1)),1/POWER(FSheet1!$AX25,2/($A$3-1)),1/POWER(FSheet1!$AY25,2/($A$3-1)),1/POWER(FSheet1!$AZ25,2/($A$3-1)),1/POWER(FSheet1!$BA25,2/($A$3-1))))</f>
        <v>2.5822004511300317E-2</v>
      </c>
      <c r="H26" s="20">
        <f>1/(POWER(FSheet1!AX25,2/($A$3-1))*SUM(1/POWER(FSheet1!$AU25,2/($A$3-1)),1/POWER(FSheet1!$AV25,2/($A$3-1)),1/POWER(FSheet1!$AW25,2/($A$3-1)),1/POWER(FSheet1!$AX25,2/($A$3-1)),1/POWER(FSheet1!$AY25,2/($A$3-1)),1/POWER(FSheet1!$AZ25,2/($A$3-1)),1/POWER(FSheet1!$BA25,2/($A$3-1))))</f>
        <v>0.96925219220403425</v>
      </c>
      <c r="I26" s="20">
        <f>1/(POWER(FSheet1!AY25,2/($A$3-1))*SUM(1/POWER(FSheet1!$AU25,2/($A$3-1)),1/POWER(FSheet1!$AV25,2/($A$3-1)),1/POWER(FSheet1!$AW25,2/($A$3-1)),1/POWER(FSheet1!$AX25,2/($A$3-1)),1/POWER(FSheet1!$AY25,2/($A$3-1)),1/POWER(FSheet1!$AZ25,2/($A$3-1)),1/POWER(FSheet1!$BA25,2/($A$3-1))))</f>
        <v>3.4219193111294358E-3</v>
      </c>
      <c r="J26" s="20">
        <f>1/(POWER(FSheet1!AZ25,2/($A$3-1))*SUM(1/POWER(FSheet1!$AU25,2/($A$3-1)),1/POWER(FSheet1!$AV25,2/($A$3-1)),1/POWER(FSheet1!$AW25,2/($A$3-1)),1/POWER(FSheet1!$AX25,2/($A$3-1)),1/POWER(FSheet1!$AY25,2/($A$3-1)),1/POWER(FSheet1!$AZ25,2/($A$3-1)),1/POWER(FSheet1!$BA25,2/($A$3-1))))</f>
        <v>3.3716190239422482E-4</v>
      </c>
      <c r="K26" s="20">
        <f>1/(POWER(FSheet1!BA25,2/($A$3-1))*SUM(1/POWER(FSheet1!$AU25,2/($A$3-1)),1/POWER(FSheet1!$AV25,2/($A$3-1)),1/POWER(FSheet1!$AW25,2/($A$3-1)),1/POWER(FSheet1!$AX25,2/($A$3-1)),1/POWER(FSheet1!$AY25,2/($A$3-1)),1/POWER(FSheet1!$AZ25,2/($A$3-1)),1/POWER(FSheet1!$BA25,2/($A$3-1))))</f>
        <v>7.8159129660887152E-5</v>
      </c>
      <c r="M26" s="35">
        <f t="shared" si="5"/>
        <v>6.7893969486622137</v>
      </c>
      <c r="N26" s="36">
        <f t="shared" si="0"/>
        <v>3.0405154277997195E-2</v>
      </c>
      <c r="P26" s="35">
        <f t="shared" si="6"/>
        <v>2.793321492351553</v>
      </c>
      <c r="Q26" s="36">
        <f t="shared" si="1"/>
        <v>8.8060600575037645E-2</v>
      </c>
      <c r="AA26" s="34">
        <f t="shared" si="2"/>
        <v>1.282879949324752</v>
      </c>
      <c r="AC26" s="26">
        <f>1/(POWER(FSheet1!BC25,1/($A$3-1))*SUM(1/POWER(FSheet1!$BC25,1/($A$3-1)),1/POWER(FSheet1!$BD25,1/($A$3-1)),1/POWER(FSheet1!$BE25,1/($A$3-1)),1/POWER(FSheet1!$BF25,1/($A$3-1)),1/POWER(FSheet1!$BG25,1/($A$3-1)),1/POWER(FSheet1!$BH25,1/($A$3-1)),1/POWER(FSheet1!$BI25,1/($A$3-1))))</f>
        <v>3.7564907195993494E-2</v>
      </c>
      <c r="AD26" s="26">
        <f>1/(POWER(FSheet1!BD25,1/($A$3-1))*SUM(1/POWER(FSheet1!$BC25,1/($A$3-1)),1/POWER(FSheet1!$BD25,1/($A$3-1)),1/POWER(FSheet1!$BE25,1/($A$3-1)),1/POWER(FSheet1!$BF25,1/($A$3-1)),1/POWER(FSheet1!$BG25,1/($A$3-1)),1/POWER(FSheet1!$BH25,1/($A$3-1)),1/POWER(FSheet1!$BI25,1/($A$3-1))))</f>
        <v>3.5493922806135794E-2</v>
      </c>
      <c r="AE26" s="26">
        <f>1/(POWER(FSheet1!BE25,1/($A$3-1))*SUM(1/POWER(FSheet1!$BC25,1/($A$3-1)),1/POWER(FSheet1!$BD25,1/($A$3-1)),1/POWER(FSheet1!$BE25,1/($A$3-1)),1/POWER(FSheet1!$BF25,1/($A$3-1)),1/POWER(FSheet1!$BG25,1/($A$3-1)),1/POWER(FSheet1!$BH25,1/($A$3-1)),1/POWER(FSheet1!$BI25,1/($A$3-1))))</f>
        <v>0.14238557031477478</v>
      </c>
      <c r="AF26" s="26">
        <f>1/(POWER(FSheet1!BF25,1/($A$3-1))*SUM(1/POWER(FSheet1!$BC25,1/($A$3-1)),1/POWER(FSheet1!$BD25,1/($A$3-1)),1/POWER(FSheet1!$BE25,1/($A$3-1)),1/POWER(FSheet1!$BF25,1/($A$3-1)),1/POWER(FSheet1!$BG25,1/($A$3-1)),1/POWER(FSheet1!$BH25,1/($A$3-1)),1/POWER(FSheet1!$BI25,1/($A$3-1))))</f>
        <v>0.70780810535230843</v>
      </c>
      <c r="AG26" s="26">
        <f>1/(POWER(FSheet1!BG25,1/($A$3-1))*SUM(1/POWER(FSheet1!$BC25,1/($A$3-1)),1/POWER(FSheet1!$BD25,1/($A$3-1)),1/POWER(FSheet1!$BE25,1/($A$3-1)),1/POWER(FSheet1!$BF25,1/($A$3-1)),1/POWER(FSheet1!$BG25,1/($A$3-1)),1/POWER(FSheet1!$BH25,1/($A$3-1)),1/POWER(FSheet1!$BI25,1/($A$3-1))))</f>
        <v>3.8227225652391901E-2</v>
      </c>
      <c r="AH26" s="26">
        <f>1/(POWER(FSheet1!BH25,1/($A$3-1))*SUM(1/POWER(FSheet1!$BC25,1/($A$3-1)),1/POWER(FSheet1!$BD25,1/($A$3-1)),1/POWER(FSheet1!$BE25,1/($A$3-1)),1/POWER(FSheet1!$BF25,1/($A$3-1)),1/POWER(FSheet1!$BG25,1/($A$3-1)),1/POWER(FSheet1!$BH25,1/($A$3-1)),1/POWER(FSheet1!$BI25,1/($A$3-1))))</f>
        <v>1.3538462959589709E-2</v>
      </c>
      <c r="AI26" s="26">
        <f>1/(POWER(FSheet1!BI25,1/($A$3-1))*SUM(1/POWER(FSheet1!$BC25,1/($A$3-1)),1/POWER(FSheet1!$BD25,1/($A$3-1)),1/POWER(FSheet1!$BE25,1/($A$3-1)),1/POWER(FSheet1!$BF25,1/($A$3-1)),1/POWER(FSheet1!$BG25,1/($A$3-1)),1/POWER(FSheet1!$BH25,1/($A$3-1)),1/POWER(FSheet1!$BI25,1/($A$3-1))))</f>
        <v>2.4981805718806004E-2</v>
      </c>
      <c r="AY26" s="13">
        <f t="shared" si="3"/>
        <v>0.92619701610156735</v>
      </c>
      <c r="BA26" s="45">
        <f>1/(POWER(FSheet1!$BK25,1/($A$3-1))*SUM(1/POWER(FSheet1!$BK25,1/($A$3-1)),1/POWER(FSheet1!$BL25,1/($A$3-1)),1/POWER(FSheet1!$BM25,1/($A$3-1)),1/POWER(FSheet1!$BN25,1/($A$3-1)),1/POWER(FSheet1!$BO25,1/($A$3-1)),1/POWER(FSheet1!$BP25,1/($A$3-1)),1/POWER(FSheet1!$BQ25,1/($A$3-1))))</f>
        <v>3.5584678802837437E-2</v>
      </c>
      <c r="BB26" s="45">
        <f>1/(POWER(FSheet1!$BL25,1/($A$3-1))*SUM(1/POWER(FSheet1!$BK25,1/($A$3-1)),1/POWER(FSheet1!$BL25,1/($A$3-1)),1/POWER(FSheet1!$BM25,1/($A$3-1)),1/POWER(FSheet1!$BN25,1/($A$3-1)),1/POWER(FSheet1!$BO25,1/($A$3-1)),1/POWER(FSheet1!$BP25,1/($A$3-1)),1/POWER(FSheet1!$BQ25,1/($A$3-1))))</f>
        <v>3.0224342536835484E-2</v>
      </c>
      <c r="BC26" s="45">
        <f>1/(POWER(FSheet1!$BM25,1/($A$3-1))*SUM(1/POWER(FSheet1!$BK25,1/($A$3-1)),1/POWER(FSheet1!$BL25,1/($A$3-1)),1/POWER(FSheet1!$BM25,1/($A$3-1)),1/POWER(FSheet1!$BN25,1/($A$3-1)),1/POWER(FSheet1!$BO25,1/($A$3-1)),1/POWER(FSheet1!$BP25,1/($A$3-1)),1/POWER(FSheet1!$BQ25,1/($A$3-1))))</f>
        <v>0.16641526642411755</v>
      </c>
      <c r="BD26" s="45">
        <f>1/(POWER(FSheet1!$BN25,1/($A$3-1))*SUM(1/POWER(FSheet1!$BK25,1/($A$3-1)),1/POWER(FSheet1!$BL25,1/($A$3-1)),1/POWER(FSheet1!$BM25,1/($A$3-1)),1/POWER(FSheet1!$BN25,1/($A$3-1)),1/POWER(FSheet1!$BO25,1/($A$3-1)),1/POWER(FSheet1!$BP25,1/($A$3-1)),1/POWER(FSheet1!$BQ25,1/($A$3-1))))</f>
        <v>0.66642758829246562</v>
      </c>
      <c r="BE26" s="45">
        <f>1/(POWER(FSheet1!$BO25,1/($A$3-1))*SUM(1/POWER(FSheet1!$BK25,1/($A$3-1)),1/POWER(FSheet1!$BL25,1/($A$3-1)),1/POWER(FSheet1!$BM25,1/($A$3-1)),1/POWER(FSheet1!$BN25,1/($A$3-1)),1/POWER(FSheet1!$BO25,1/($A$3-1)),1/POWER(FSheet1!$BP25,1/($A$3-1)),1/POWER(FSheet1!$BQ25,1/($A$3-1))))</f>
        <v>6.0845674734111073E-2</v>
      </c>
      <c r="BF26" s="45">
        <f>1/(POWER(FSheet1!$BP25,1/($A$3-1))*SUM(1/POWER(FSheet1!$BK25,1/($A$3-1)),1/POWER(FSheet1!$BL25,1/($A$3-1)),1/POWER(FSheet1!$BM25,1/($A$3-1)),1/POWER(FSheet1!$BN25,1/($A$3-1)),1/POWER(FSheet1!$BO25,1/($A$3-1)),1/POWER(FSheet1!$BP25,1/($A$3-1)),1/POWER(FSheet1!$BQ25,1/($A$3-1))))</f>
        <v>1.3202255915422813E-2</v>
      </c>
      <c r="BG26" s="45">
        <f>1/(POWER(FSheet1!$BQ25,1/($A$3-1))*SUM(1/POWER(FSheet1!$BK25,1/($A$3-1)),1/POWER(FSheet1!$BL25,1/($A$3-1)),1/POWER(FSheet1!$BM25,1/($A$3-1)),1/POWER(FSheet1!$BN25,1/($A$3-1)),1/POWER(FSheet1!$BO25,1/($A$3-1)),1/POWER(FSheet1!$BP25,1/($A$3-1)),1/POWER(FSheet1!$BQ25,1/($A$3-1))))</f>
        <v>2.730019329421015E-2</v>
      </c>
      <c r="BW26" s="33">
        <f t="array" ref="BW26">SUM((BA26^$A$3)*(($B26-$AK$3)^2+($C26-$AL$3)^2),(BB26^$A$3)*(($B26-$AM$3)^2+($C26-$AN$3)^2),(BC26^$A$3)*(($B26-$AO$3)^2+($C26-$AP$3)^2),(BD26^$A$3)*(($B26-$AQ$3)^2+($C26-$AR$3)^2),(BE26^$A$3)*(($B26-$AS$3)^2+($C26-$AT$3)^2),(BF26^$A$3)*(($B26-$AU$3)^2+($C26-$AV$3)^2),(BG26^$A$3)*(($B26-$AW$3)^2+($C26-$BV$3)^2))</f>
        <v>0.90166197399806103</v>
      </c>
      <c r="CE26" s="42">
        <f t="shared" si="7"/>
        <v>1.2000000000000004</v>
      </c>
      <c r="CF26" s="42">
        <f t="shared" si="8"/>
        <v>1.4050000000000002</v>
      </c>
      <c r="CG26" s="14">
        <f t="shared" si="9"/>
        <v>1.3025000000000002</v>
      </c>
      <c r="CH26" s="33">
        <f t="array" ref="CH26">SUM(IF($B$5:$B$364&lt;=$CF26,E$5:E$364))-SUM(IF($B$5:$B$364&lt;=$CE26,E$5:E$364))</f>
        <v>1.3722089946313076E-2</v>
      </c>
      <c r="CI26" s="33">
        <f t="array" ref="CI26">SUM(IF($B$5:$B$364&lt;=$CF26,F$5:F$364))-SUM(IF($B$5:$B$364&lt;=$CE26,F$5:F$364))</f>
        <v>6.9466904951774211E-2</v>
      </c>
      <c r="CJ26" s="33">
        <f t="array" ref="CJ26">SUM(IF($B$5:$B$364&lt;=$CF26,G$5:G$364))-SUM(IF($B$5:$B$364&lt;=$CE26,G$5:G$364))</f>
        <v>0.56894681236819622</v>
      </c>
      <c r="CK26" s="33">
        <f t="array" ref="CK26">SUM(IF($B$5:$B$364&lt;=$CF26,H$5:H$364))-SUM(IF($B$5:$B$364&lt;=$CE26,H$5:H$364))</f>
        <v>4.9122585886734811</v>
      </c>
      <c r="CL26" s="33">
        <f t="array" ref="CL26">SUM(IF($B$5:$B$364&lt;=$CF26,I$5:I$364))-SUM(IF($B$5:$B$364&lt;=$CE26,I$5:I$364))</f>
        <v>1.3545555823322868</v>
      </c>
      <c r="CM26" s="33">
        <f t="array" ref="CM26">SUM(IF($B$5:$B$364&lt;=$CF26,J$5:J$364))-SUM(IF($B$5:$B$364&lt;=$CE26,J$5:J$364))</f>
        <v>6.8985789383618989E-2</v>
      </c>
      <c r="CN26" s="33">
        <f t="array" ref="CN26">SUM(IF($B$5:$B$364&lt;=$CF26,K$5:K$364))-SUM(IF($B$5:$B$364&lt;=$CE26,K$5:K$364))</f>
        <v>1.2064232344279113E-2</v>
      </c>
    </row>
    <row r="27" spans="1:97">
      <c r="A27" s="21" t="str">
        <f>FSheet1!A26</f>
        <v>Fernholm</v>
      </c>
      <c r="B27" s="20">
        <f>FSheet1!DH26</f>
        <v>-1.509230505249344</v>
      </c>
      <c r="C27" s="20">
        <f>FSheet1!DI26</f>
        <v>-4.545251291338583</v>
      </c>
      <c r="D27" s="22"/>
      <c r="E27" s="20">
        <f>1/(POWER(FSheet1!AU26,2/($A$3-1))*SUM(1/POWER(FSheet1!$AU26,2/($A$3-1)),1/POWER(FSheet1!$AV26,2/($A$3-1)),1/POWER(FSheet1!$AW26,2/($A$3-1)),1/POWER(FSheet1!$AX26,2/($A$3-1)),1/POWER(FSheet1!$AY26,2/($A$3-1)),1/POWER(FSheet1!$AZ26,2/($A$3-1)),1/POWER(FSheet1!$BA26,2/($A$3-1))))</f>
        <v>3.2596045509264855E-4</v>
      </c>
      <c r="F27" s="20">
        <f>1/(POWER(FSheet1!AV26,2/($A$3-1))*SUM(1/POWER(FSheet1!$AU26,2/($A$3-1)),1/POWER(FSheet1!$AV26,2/($A$3-1)),1/POWER(FSheet1!$AW26,2/($A$3-1)),1/POWER(FSheet1!$AX26,2/($A$3-1)),1/POWER(FSheet1!$AY26,2/($A$3-1)),1/POWER(FSheet1!$AZ26,2/($A$3-1)),1/POWER(FSheet1!$BA26,2/($A$3-1))))</f>
        <v>3.7153451234878095E-3</v>
      </c>
      <c r="G27" s="20">
        <f>1/(POWER(FSheet1!AW26,2/($A$3-1))*SUM(1/POWER(FSheet1!$AU26,2/($A$3-1)),1/POWER(FSheet1!$AV26,2/($A$3-1)),1/POWER(FSheet1!$AW26,2/($A$3-1)),1/POWER(FSheet1!$AX26,2/($A$3-1)),1/POWER(FSheet1!$AY26,2/($A$3-1)),1/POWER(FSheet1!$AZ26,2/($A$3-1)),1/POWER(FSheet1!$BA26,2/($A$3-1))))</f>
        <v>0.98339678939897746</v>
      </c>
      <c r="H27" s="20">
        <f>1/(POWER(FSheet1!AX26,2/($A$3-1))*SUM(1/POWER(FSheet1!$AU26,2/($A$3-1)),1/POWER(FSheet1!$AV26,2/($A$3-1)),1/POWER(FSheet1!$AW26,2/($A$3-1)),1/POWER(FSheet1!$AX26,2/($A$3-1)),1/POWER(FSheet1!$AY26,2/($A$3-1)),1/POWER(FSheet1!$AZ26,2/($A$3-1)),1/POWER(FSheet1!$BA26,2/($A$3-1))))</f>
        <v>1.1825756439481963E-2</v>
      </c>
      <c r="I27" s="20">
        <f>1/(POWER(FSheet1!AY26,2/($A$3-1))*SUM(1/POWER(FSheet1!$AU26,2/($A$3-1)),1/POWER(FSheet1!$AV26,2/($A$3-1)),1/POWER(FSheet1!$AW26,2/($A$3-1)),1/POWER(FSheet1!$AX26,2/($A$3-1)),1/POWER(FSheet1!$AY26,2/($A$3-1)),1/POWER(FSheet1!$AZ26,2/($A$3-1)),1/POWER(FSheet1!$BA26,2/($A$3-1))))</f>
        <v>5.9581830140395553E-4</v>
      </c>
      <c r="J27" s="20">
        <f>1/(POWER(FSheet1!AZ26,2/($A$3-1))*SUM(1/POWER(FSheet1!$AU26,2/($A$3-1)),1/POWER(FSheet1!$AV26,2/($A$3-1)),1/POWER(FSheet1!$AW26,2/($A$3-1)),1/POWER(FSheet1!$AX26,2/($A$3-1)),1/POWER(FSheet1!$AY26,2/($A$3-1)),1/POWER(FSheet1!$AZ26,2/($A$3-1)),1/POWER(FSheet1!$BA26,2/($A$3-1))))</f>
        <v>1.0777646098615728E-4</v>
      </c>
      <c r="K27" s="20">
        <f>1/(POWER(FSheet1!BA26,2/($A$3-1))*SUM(1/POWER(FSheet1!$AU26,2/($A$3-1)),1/POWER(FSheet1!$AV26,2/($A$3-1)),1/POWER(FSheet1!$AW26,2/($A$3-1)),1/POWER(FSheet1!$AX26,2/($A$3-1)),1/POWER(FSheet1!$AY26,2/($A$3-1)),1/POWER(FSheet1!$AZ26,2/($A$3-1)),1/POWER(FSheet1!$BA26,2/($A$3-1))))</f>
        <v>3.2553820569923857E-5</v>
      </c>
      <c r="M27" s="35">
        <f t="shared" si="5"/>
        <v>7.1344315065904196</v>
      </c>
      <c r="N27" s="36">
        <f t="shared" si="0"/>
        <v>2.8079049377114904E-2</v>
      </c>
      <c r="P27" s="35">
        <f t="shared" si="6"/>
        <v>3.0407862967984576</v>
      </c>
      <c r="Q27" s="36">
        <f t="shared" si="1"/>
        <v>7.9665319072690768E-2</v>
      </c>
      <c r="AA27" s="34">
        <f t="shared" si="2"/>
        <v>6.9898999320195623</v>
      </c>
      <c r="AC27" s="26">
        <f>1/(POWER(FSheet1!BC26,1/($A$3-1))*SUM(1/POWER(FSheet1!$BC26,1/($A$3-1)),1/POWER(FSheet1!$BD26,1/($A$3-1)),1/POWER(FSheet1!$BE26,1/($A$3-1)),1/POWER(FSheet1!$BF26,1/($A$3-1)),1/POWER(FSheet1!$BG26,1/($A$3-1)),1/POWER(FSheet1!$BH26,1/($A$3-1)),1/POWER(FSheet1!$BI26,1/($A$3-1))))</f>
        <v>9.5383259434801096E-2</v>
      </c>
      <c r="AD27" s="26">
        <f>1/(POWER(FSheet1!BD26,1/($A$3-1))*SUM(1/POWER(FSheet1!$BC26,1/($A$3-1)),1/POWER(FSheet1!$BD26,1/($A$3-1)),1/POWER(FSheet1!$BE26,1/($A$3-1)),1/POWER(FSheet1!$BF26,1/($A$3-1)),1/POWER(FSheet1!$BG26,1/($A$3-1)),1/POWER(FSheet1!$BH26,1/($A$3-1)),1/POWER(FSheet1!$BI26,1/($A$3-1))))</f>
        <v>0.15015618791252919</v>
      </c>
      <c r="AE27" s="26">
        <f>1/(POWER(FSheet1!BE26,1/($A$3-1))*SUM(1/POWER(FSheet1!$BC26,1/($A$3-1)),1/POWER(FSheet1!$BD26,1/($A$3-1)),1/POWER(FSheet1!$BE26,1/($A$3-1)),1/POWER(FSheet1!$BF26,1/($A$3-1)),1/POWER(FSheet1!$BG26,1/($A$3-1)),1/POWER(FSheet1!$BH26,1/($A$3-1)),1/POWER(FSheet1!$BI26,1/($A$3-1))))</f>
        <v>0.48057427587185703</v>
      </c>
      <c r="AF27" s="26">
        <f>1/(POWER(FSheet1!BF26,1/($A$3-1))*SUM(1/POWER(FSheet1!$BC26,1/($A$3-1)),1/POWER(FSheet1!$BD26,1/($A$3-1)),1/POWER(FSheet1!$BE26,1/($A$3-1)),1/POWER(FSheet1!$BF26,1/($A$3-1)),1/POWER(FSheet1!$BG26,1/($A$3-1)),1/POWER(FSheet1!$BH26,1/($A$3-1)),1/POWER(FSheet1!$BI26,1/($A$3-1))))</f>
        <v>0.15856651359297264</v>
      </c>
      <c r="AG27" s="26">
        <f>1/(POWER(FSheet1!BG26,1/($A$3-1))*SUM(1/POWER(FSheet1!$BC26,1/($A$3-1)),1/POWER(FSheet1!$BD26,1/($A$3-1)),1/POWER(FSheet1!$BE26,1/($A$3-1)),1/POWER(FSheet1!$BF26,1/($A$3-1)),1/POWER(FSheet1!$BG26,1/($A$3-1)),1/POWER(FSheet1!$BH26,1/($A$3-1)),1/POWER(FSheet1!$BI26,1/($A$3-1))))</f>
        <v>5.0333264670823816E-2</v>
      </c>
      <c r="AH27" s="26">
        <f>1/(POWER(FSheet1!BH26,1/($A$3-1))*SUM(1/POWER(FSheet1!$BC26,1/($A$3-1)),1/POWER(FSheet1!$BD26,1/($A$3-1)),1/POWER(FSheet1!$BE26,1/($A$3-1)),1/POWER(FSheet1!$BF26,1/($A$3-1)),1/POWER(FSheet1!$BG26,1/($A$3-1)),1/POWER(FSheet1!$BH26,1/($A$3-1)),1/POWER(FSheet1!$BI26,1/($A$3-1))))</f>
        <v>2.5351336403213569E-2</v>
      </c>
      <c r="AI27" s="26">
        <f>1/(POWER(FSheet1!BI26,1/($A$3-1))*SUM(1/POWER(FSheet1!$BC26,1/($A$3-1)),1/POWER(FSheet1!$BD26,1/($A$3-1)),1/POWER(FSheet1!$BE26,1/($A$3-1)),1/POWER(FSheet1!$BF26,1/($A$3-1)),1/POWER(FSheet1!$BG26,1/($A$3-1)),1/POWER(FSheet1!$BH26,1/($A$3-1)),1/POWER(FSheet1!$BI26,1/($A$3-1))))</f>
        <v>3.9635162113802601E-2</v>
      </c>
      <c r="AY27" s="13">
        <f t="shared" si="3"/>
        <v>2.8316470203301423</v>
      </c>
      <c r="BA27" s="45">
        <f>1/(POWER(FSheet1!$BK26,1/($A$3-1))*SUM(1/POWER(FSheet1!$BK26,1/($A$3-1)),1/POWER(FSheet1!$BL26,1/($A$3-1)),1/POWER(FSheet1!$BM26,1/($A$3-1)),1/POWER(FSheet1!$BN26,1/($A$3-1)),1/POWER(FSheet1!$BO26,1/($A$3-1)),1/POWER(FSheet1!$BP26,1/($A$3-1)),1/POWER(FSheet1!$BQ26,1/($A$3-1))))</f>
        <v>1.624647900222128E-2</v>
      </c>
      <c r="BB27" s="45">
        <f>1/(POWER(FSheet1!$BL26,1/($A$3-1))*SUM(1/POWER(FSheet1!$BK26,1/($A$3-1)),1/POWER(FSheet1!$BL26,1/($A$3-1)),1/POWER(FSheet1!$BM26,1/($A$3-1)),1/POWER(FSheet1!$BN26,1/($A$3-1)),1/POWER(FSheet1!$BO26,1/($A$3-1)),1/POWER(FSheet1!$BP26,1/($A$3-1)),1/POWER(FSheet1!$BQ26,1/($A$3-1))))</f>
        <v>3.5849713409846364E-2</v>
      </c>
      <c r="BC27" s="45">
        <f>1/(POWER(FSheet1!$BM26,1/($A$3-1))*SUM(1/POWER(FSheet1!$BK26,1/($A$3-1)),1/POWER(FSheet1!$BL26,1/($A$3-1)),1/POWER(FSheet1!$BM26,1/($A$3-1)),1/POWER(FSheet1!$BN26,1/($A$3-1)),1/POWER(FSheet1!$BO26,1/($A$3-1)),1/POWER(FSheet1!$BP26,1/($A$3-1)),1/POWER(FSheet1!$BQ26,1/($A$3-1))))</f>
        <v>0.86351507964850915</v>
      </c>
      <c r="BD27" s="45">
        <f>1/(POWER(FSheet1!$BN26,1/($A$3-1))*SUM(1/POWER(FSheet1!$BK26,1/($A$3-1)),1/POWER(FSheet1!$BL26,1/($A$3-1)),1/POWER(FSheet1!$BM26,1/($A$3-1)),1/POWER(FSheet1!$BN26,1/($A$3-1)),1/POWER(FSheet1!$BO26,1/($A$3-1)),1/POWER(FSheet1!$BP26,1/($A$3-1)),1/POWER(FSheet1!$BQ26,1/($A$3-1))))</f>
        <v>4.8503692794234554E-2</v>
      </c>
      <c r="BE27" s="45">
        <f>1/(POWER(FSheet1!$BO26,1/($A$3-1))*SUM(1/POWER(FSheet1!$BK26,1/($A$3-1)),1/POWER(FSheet1!$BL26,1/($A$3-1)),1/POWER(FSheet1!$BM26,1/($A$3-1)),1/POWER(FSheet1!$BN26,1/($A$3-1)),1/POWER(FSheet1!$BO26,1/($A$3-1)),1/POWER(FSheet1!$BP26,1/($A$3-1)),1/POWER(FSheet1!$BQ26,1/($A$3-1))))</f>
        <v>1.6669264385879883E-2</v>
      </c>
      <c r="BF27" s="45">
        <f>1/(POWER(FSheet1!$BP26,1/($A$3-1))*SUM(1/POWER(FSheet1!$BK26,1/($A$3-1)),1/POWER(FSheet1!$BL26,1/($A$3-1)),1/POWER(FSheet1!$BM26,1/($A$3-1)),1/POWER(FSheet1!$BN26,1/($A$3-1)),1/POWER(FSheet1!$BO26,1/($A$3-1)),1/POWER(FSheet1!$BP26,1/($A$3-1)),1/POWER(FSheet1!$BQ26,1/($A$3-1))))</f>
        <v>6.6983019880314104E-3</v>
      </c>
      <c r="BG27" s="45">
        <f>1/(POWER(FSheet1!$BQ26,1/($A$3-1))*SUM(1/POWER(FSheet1!$BK26,1/($A$3-1)),1/POWER(FSheet1!$BL26,1/($A$3-1)),1/POWER(FSheet1!$BM26,1/($A$3-1)),1/POWER(FSheet1!$BN26,1/($A$3-1)),1/POWER(FSheet1!$BO26,1/($A$3-1)),1/POWER(FSheet1!$BP26,1/($A$3-1)),1/POWER(FSheet1!$BQ26,1/($A$3-1))))</f>
        <v>1.2517468771277513E-2</v>
      </c>
      <c r="BW27" s="33">
        <f t="array" ref="BW27">SUM((BA27^$A$3)*(($B27-$AK$3)^2+($C27-$AL$3)^2),(BB27^$A$3)*(($B27-$AM$3)^2+($C27-$AN$3)^2),(BC27^$A$3)*(($B27-$AO$3)^2+($C27-$AP$3)^2),(BD27^$A$3)*(($B27-$AQ$3)^2+($C27-$AR$3)^2),(BE27^$A$3)*(($B27-$AS$3)^2+($C27-$AT$3)^2),(BF27^$A$3)*(($B27-$AU$3)^2+($C27-$AV$3)^2),(BG27^$A$3)*(($B27-$AW$3)^2+($C27-$BV$3)^2))</f>
        <v>4.1819135172608375</v>
      </c>
      <c r="CE27" s="42">
        <f t="shared" si="7"/>
        <v>1.4000000000000004</v>
      </c>
      <c r="CF27" s="42">
        <f t="shared" si="8"/>
        <v>1.6050000000000002</v>
      </c>
      <c r="CG27" s="14">
        <f t="shared" si="9"/>
        <v>1.5025000000000004</v>
      </c>
      <c r="CH27" s="33">
        <f t="array" ref="CH27">SUM(IF($B$5:$B$364&lt;=$CF27,E$5:E$364))-SUM(IF($B$5:$B$364&lt;=$CE27,E$5:E$364))</f>
        <v>1.4514703710267529E-2</v>
      </c>
      <c r="CI27" s="33">
        <f t="array" ref="CI27">SUM(IF($B$5:$B$364&lt;=$CF27,F$5:F$364))-SUM(IF($B$5:$B$364&lt;=$CE27,F$5:F$364))</f>
        <v>7.9242874694664067E-2</v>
      </c>
      <c r="CJ27" s="33">
        <f t="array" ref="CJ27">SUM(IF($B$5:$B$364&lt;=$CF27,G$5:G$364))-SUM(IF($B$5:$B$364&lt;=$CE27,G$5:G$364))</f>
        <v>0.90566279065647848</v>
      </c>
      <c r="CK27" s="33">
        <f t="array" ref="CK27">SUM(IF($B$5:$B$364&lt;=$CF27,H$5:H$364))-SUM(IF($B$5:$B$364&lt;=$CE27,H$5:H$364))</f>
        <v>2.8269233192150836</v>
      </c>
      <c r="CL27" s="33">
        <f t="array" ref="CL27">SUM(IF($B$5:$B$364&lt;=$CF27,I$5:I$364))-SUM(IF($B$5:$B$364&lt;=$CE27,I$5:I$364))</f>
        <v>0.14695596033488023</v>
      </c>
      <c r="CM27" s="33">
        <f t="array" ref="CM27">SUM(IF($B$5:$B$364&lt;=$CF27,J$5:J$364))-SUM(IF($B$5:$B$364&lt;=$CE27,J$5:J$364))</f>
        <v>2.1118681571255404E-2</v>
      </c>
      <c r="CN27" s="33">
        <f t="array" ref="CN27">SUM(IF($B$5:$B$364&lt;=$CF27,K$5:K$364))-SUM(IF($B$5:$B$364&lt;=$CE27,K$5:K$364))</f>
        <v>5.5816698173418722E-3</v>
      </c>
    </row>
    <row r="28" spans="1:97">
      <c r="A28" s="21" t="str">
        <f>FSheet1!A27</f>
        <v>Hamonic</v>
      </c>
      <c r="B28" s="20">
        <f>FSheet1!DH27</f>
        <v>-4.953742887139108</v>
      </c>
      <c r="C28" s="20">
        <f>FSheet1!DI27</f>
        <v>2.7235142887139112</v>
      </c>
      <c r="D28" s="22"/>
      <c r="E28" s="20">
        <f>1/(POWER(FSheet1!AU27,2/($A$3-1))*SUM(1/POWER(FSheet1!$AU27,2/($A$3-1)),1/POWER(FSheet1!$AV27,2/($A$3-1)),1/POWER(FSheet1!$AW27,2/($A$3-1)),1/POWER(FSheet1!$AX27,2/($A$3-1)),1/POWER(FSheet1!$AY27,2/($A$3-1)),1/POWER(FSheet1!$AZ27,2/($A$3-1)),1/POWER(FSheet1!$BA27,2/($A$3-1))))</f>
        <v>3.1824519618642903E-2</v>
      </c>
      <c r="F28" s="20">
        <f>1/(POWER(FSheet1!AV27,2/($A$3-1))*SUM(1/POWER(FSheet1!$AU27,2/($A$3-1)),1/POWER(FSheet1!$AV27,2/($A$3-1)),1/POWER(FSheet1!$AW27,2/($A$3-1)),1/POWER(FSheet1!$AX27,2/($A$3-1)),1/POWER(FSheet1!$AY27,2/($A$3-1)),1/POWER(FSheet1!$AZ27,2/($A$3-1)),1/POWER(FSheet1!$BA27,2/($A$3-1))))</f>
        <v>0.11394049961340841</v>
      </c>
      <c r="G28" s="20">
        <f>1/(POWER(FSheet1!AW27,2/($A$3-1))*SUM(1/POWER(FSheet1!$AU27,2/($A$3-1)),1/POWER(FSheet1!$AV27,2/($A$3-1)),1/POWER(FSheet1!$AW27,2/($A$3-1)),1/POWER(FSheet1!$AX27,2/($A$3-1)),1/POWER(FSheet1!$AY27,2/($A$3-1)),1/POWER(FSheet1!$AZ27,2/($A$3-1)),1/POWER(FSheet1!$BA27,2/($A$3-1))))</f>
        <v>0.36265681687410017</v>
      </c>
      <c r="H28" s="20">
        <f>1/(POWER(FSheet1!AX27,2/($A$3-1))*SUM(1/POWER(FSheet1!$AU27,2/($A$3-1)),1/POWER(FSheet1!$AV27,2/($A$3-1)),1/POWER(FSheet1!$AW27,2/($A$3-1)),1/POWER(FSheet1!$AX27,2/($A$3-1)),1/POWER(FSheet1!$AY27,2/($A$3-1)),1/POWER(FSheet1!$AZ27,2/($A$3-1)),1/POWER(FSheet1!$BA27,2/($A$3-1))))</f>
        <v>0.34615945117542224</v>
      </c>
      <c r="I28" s="20">
        <f>1/(POWER(FSheet1!AY27,2/($A$3-1))*SUM(1/POWER(FSheet1!$AU27,2/($A$3-1)),1/POWER(FSheet1!$AV27,2/($A$3-1)),1/POWER(FSheet1!$AW27,2/($A$3-1)),1/POWER(FSheet1!$AX27,2/($A$3-1)),1/POWER(FSheet1!$AY27,2/($A$3-1)),1/POWER(FSheet1!$AZ27,2/($A$3-1)),1/POWER(FSheet1!$BA27,2/($A$3-1))))</f>
        <v>0.10542471416668667</v>
      </c>
      <c r="J28" s="20">
        <f>1/(POWER(FSheet1!AZ27,2/($A$3-1))*SUM(1/POWER(FSheet1!$AU27,2/($A$3-1)),1/POWER(FSheet1!$AV27,2/($A$3-1)),1/POWER(FSheet1!$AW27,2/($A$3-1)),1/POWER(FSheet1!$AX27,2/($A$3-1)),1/POWER(FSheet1!$AY27,2/($A$3-1)),1/POWER(FSheet1!$AZ27,2/($A$3-1)),1/POWER(FSheet1!$BA27,2/($A$3-1))))</f>
        <v>2.9715186264917218E-2</v>
      </c>
      <c r="K28" s="20">
        <f>1/(POWER(FSheet1!BA27,2/($A$3-1))*SUM(1/POWER(FSheet1!$AU27,2/($A$3-1)),1/POWER(FSheet1!$AV27,2/($A$3-1)),1/POWER(FSheet1!$AW27,2/($A$3-1)),1/POWER(FSheet1!$AX27,2/($A$3-1)),1/POWER(FSheet1!$AY27,2/($A$3-1)),1/POWER(FSheet1!$AZ27,2/($A$3-1)),1/POWER(FSheet1!$BA27,2/($A$3-1))))</f>
        <v>1.0278812286822396E-2</v>
      </c>
      <c r="M28" s="35">
        <f t="shared" si="5"/>
        <v>7.456463760656745</v>
      </c>
      <c r="N28" s="36">
        <f t="shared" si="0"/>
        <v>2.5852914705112112E-2</v>
      </c>
      <c r="P28" s="35">
        <f t="shared" si="6"/>
        <v>3.2717534476155685</v>
      </c>
      <c r="Q28" s="36">
        <f t="shared" si="1"/>
        <v>7.1881926096129797E-2</v>
      </c>
      <c r="AA28" s="34">
        <f t="shared" si="2"/>
        <v>10.338230772682818</v>
      </c>
      <c r="AC28" s="26">
        <f>1/(POWER(FSheet1!BC27,1/($A$3-1))*SUM(1/POWER(FSheet1!$BC27,1/($A$3-1)),1/POWER(FSheet1!$BD27,1/($A$3-1)),1/POWER(FSheet1!$BE27,1/($A$3-1)),1/POWER(FSheet1!$BF27,1/($A$3-1)),1/POWER(FSheet1!$BG27,1/($A$3-1)),1/POWER(FSheet1!$BH27,1/($A$3-1)),1/POWER(FSheet1!$BI27,1/($A$3-1))))</f>
        <v>0.43358781195002327</v>
      </c>
      <c r="AD28" s="26">
        <f>1/(POWER(FSheet1!BD27,1/($A$3-1))*SUM(1/POWER(FSheet1!$BC27,1/($A$3-1)),1/POWER(FSheet1!$BD27,1/($A$3-1)),1/POWER(FSheet1!$BE27,1/($A$3-1)),1/POWER(FSheet1!$BF27,1/($A$3-1)),1/POWER(FSheet1!$BG27,1/($A$3-1)),1/POWER(FSheet1!$BH27,1/($A$3-1)),1/POWER(FSheet1!$BI27,1/($A$3-1))))</f>
        <v>0.16784740543110616</v>
      </c>
      <c r="AE28" s="26">
        <f>1/(POWER(FSheet1!BE27,1/($A$3-1))*SUM(1/POWER(FSheet1!$BC27,1/($A$3-1)),1/POWER(FSheet1!$BD27,1/($A$3-1)),1/POWER(FSheet1!$BE27,1/($A$3-1)),1/POWER(FSheet1!$BF27,1/($A$3-1)),1/POWER(FSheet1!$BG27,1/($A$3-1)),1/POWER(FSheet1!$BH27,1/($A$3-1)),1/POWER(FSheet1!$BI27,1/($A$3-1))))</f>
        <v>0.15124315262020491</v>
      </c>
      <c r="AF28" s="26">
        <f>1/(POWER(FSheet1!BF27,1/($A$3-1))*SUM(1/POWER(FSheet1!$BC27,1/($A$3-1)),1/POWER(FSheet1!$BD27,1/($A$3-1)),1/POWER(FSheet1!$BE27,1/($A$3-1)),1/POWER(FSheet1!$BF27,1/($A$3-1)),1/POWER(FSheet1!$BG27,1/($A$3-1)),1/POWER(FSheet1!$BH27,1/($A$3-1)),1/POWER(FSheet1!$BI27,1/($A$3-1))))</f>
        <v>0.11562329148491651</v>
      </c>
      <c r="AG28" s="26">
        <f>1/(POWER(FSheet1!BG27,1/($A$3-1))*SUM(1/POWER(FSheet1!$BC27,1/($A$3-1)),1/POWER(FSheet1!$BD27,1/($A$3-1)),1/POWER(FSheet1!$BE27,1/($A$3-1)),1/POWER(FSheet1!$BF27,1/($A$3-1)),1/POWER(FSheet1!$BG27,1/($A$3-1)),1/POWER(FSheet1!$BH27,1/($A$3-1)),1/POWER(FSheet1!$BI27,1/($A$3-1))))</f>
        <v>5.6451053222440616E-2</v>
      </c>
      <c r="AH28" s="26">
        <f>1/(POWER(FSheet1!BH27,1/($A$3-1))*SUM(1/POWER(FSheet1!$BC27,1/($A$3-1)),1/POWER(FSheet1!$BD27,1/($A$3-1)),1/POWER(FSheet1!$BE27,1/($A$3-1)),1/POWER(FSheet1!$BF27,1/($A$3-1)),1/POWER(FSheet1!$BG27,1/($A$3-1)),1/POWER(FSheet1!$BH27,1/($A$3-1)),1/POWER(FSheet1!$BI27,1/($A$3-1))))</f>
        <v>3.1534645710254001E-2</v>
      </c>
      <c r="AI28" s="26">
        <f>1/(POWER(FSheet1!BI27,1/($A$3-1))*SUM(1/POWER(FSheet1!$BC27,1/($A$3-1)),1/POWER(FSheet1!$BD27,1/($A$3-1)),1/POWER(FSheet1!$BE27,1/($A$3-1)),1/POWER(FSheet1!$BF27,1/($A$3-1)),1/POWER(FSheet1!$BG27,1/($A$3-1)),1/POWER(FSheet1!$BH27,1/($A$3-1)),1/POWER(FSheet1!$BI27,1/($A$3-1))))</f>
        <v>4.3712639581054445E-2</v>
      </c>
      <c r="AY28" s="13">
        <f t="shared" si="3"/>
        <v>3.315165061033873</v>
      </c>
      <c r="BA28" s="45">
        <f>1/(POWER(FSheet1!$BK27,1/($A$3-1))*SUM(1/POWER(FSheet1!$BK27,1/($A$3-1)),1/POWER(FSheet1!$BL27,1/($A$3-1)),1/POWER(FSheet1!$BM27,1/($A$3-1)),1/POWER(FSheet1!$BN27,1/($A$3-1)),1/POWER(FSheet1!$BO27,1/($A$3-1)),1/POWER(FSheet1!$BP27,1/($A$3-1)),1/POWER(FSheet1!$BQ27,1/($A$3-1))))</f>
        <v>0.92377436716056016</v>
      </c>
      <c r="BB28" s="45">
        <f>1/(POWER(FSheet1!$BL27,1/($A$3-1))*SUM(1/POWER(FSheet1!$BK27,1/($A$3-1)),1/POWER(FSheet1!$BL27,1/($A$3-1)),1/POWER(FSheet1!$BM27,1/($A$3-1)),1/POWER(FSheet1!$BN27,1/($A$3-1)),1/POWER(FSheet1!$BO27,1/($A$3-1)),1/POWER(FSheet1!$BP27,1/($A$3-1)),1/POWER(FSheet1!$BQ27,1/($A$3-1))))</f>
        <v>2.1478246105862828E-2</v>
      </c>
      <c r="BC28" s="45">
        <f>1/(POWER(FSheet1!$BM27,1/($A$3-1))*SUM(1/POWER(FSheet1!$BK27,1/($A$3-1)),1/POWER(FSheet1!$BL27,1/($A$3-1)),1/POWER(FSheet1!$BM27,1/($A$3-1)),1/POWER(FSheet1!$BN27,1/($A$3-1)),1/POWER(FSheet1!$BO27,1/($A$3-1)),1/POWER(FSheet1!$BP27,1/($A$3-1)),1/POWER(FSheet1!$BQ27,1/($A$3-1))))</f>
        <v>1.5805897155082078E-2</v>
      </c>
      <c r="BD28" s="45">
        <f>1/(POWER(FSheet1!$BN27,1/($A$3-1))*SUM(1/POWER(FSheet1!$BK27,1/($A$3-1)),1/POWER(FSheet1!$BL27,1/($A$3-1)),1/POWER(FSheet1!$BM27,1/($A$3-1)),1/POWER(FSheet1!$BN27,1/($A$3-1)),1/POWER(FSheet1!$BO27,1/($A$3-1)),1/POWER(FSheet1!$BP27,1/($A$3-1)),1/POWER(FSheet1!$BQ27,1/($A$3-1))))</f>
        <v>1.6802906377164552E-2</v>
      </c>
      <c r="BE28" s="45">
        <f>1/(POWER(FSheet1!$BO27,1/($A$3-1))*SUM(1/POWER(FSheet1!$BK27,1/($A$3-1)),1/POWER(FSheet1!$BL27,1/($A$3-1)),1/POWER(FSheet1!$BM27,1/($A$3-1)),1/POWER(FSheet1!$BN27,1/($A$3-1)),1/POWER(FSheet1!$BO27,1/($A$3-1)),1/POWER(FSheet1!$BP27,1/($A$3-1)),1/POWER(FSheet1!$BQ27,1/($A$3-1))))</f>
        <v>1.1643520051371163E-2</v>
      </c>
      <c r="BF28" s="45">
        <f>1/(POWER(FSheet1!$BP27,1/($A$3-1))*SUM(1/POWER(FSheet1!$BK27,1/($A$3-1)),1/POWER(FSheet1!$BL27,1/($A$3-1)),1/POWER(FSheet1!$BM27,1/($A$3-1)),1/POWER(FSheet1!$BN27,1/($A$3-1)),1/POWER(FSheet1!$BO27,1/($A$3-1)),1/POWER(FSheet1!$BP27,1/($A$3-1)),1/POWER(FSheet1!$BQ27,1/($A$3-1))))</f>
        <v>4.3897510087157268E-3</v>
      </c>
      <c r="BG28" s="45">
        <f>1/(POWER(FSheet1!$BQ27,1/($A$3-1))*SUM(1/POWER(FSheet1!$BK27,1/($A$3-1)),1/POWER(FSheet1!$BL27,1/($A$3-1)),1/POWER(FSheet1!$BM27,1/($A$3-1)),1/POWER(FSheet1!$BN27,1/($A$3-1)),1/POWER(FSheet1!$BO27,1/($A$3-1)),1/POWER(FSheet1!$BP27,1/($A$3-1)),1/POWER(FSheet1!$BQ27,1/($A$3-1))))</f>
        <v>6.1053121412432158E-3</v>
      </c>
      <c r="BW28" s="33">
        <f t="array" ref="BW28">SUM((BA28^$A$3)*(($B28-$AK$3)^2+($C28-$AL$3)^2),(BB28^$A$3)*(($B28-$AM$3)^2+($C28-$AN$3)^2),(BC28^$A$3)*(($B28-$AO$3)^2+($C28-$AP$3)^2),(BD28^$A$3)*(($B28-$AQ$3)^2+($C28-$AR$3)^2),(BE28^$A$3)*(($B28-$AS$3)^2+($C28-$AT$3)^2),(BF28^$A$3)*(($B28-$AU$3)^2+($C28-$AV$3)^2),(BG28^$A$3)*(($B28-$AW$3)^2+($C28-$BV$3)^2))</f>
        <v>3.3519354513516126</v>
      </c>
      <c r="CE28" s="42">
        <f t="shared" si="7"/>
        <v>1.6000000000000003</v>
      </c>
      <c r="CF28" s="42">
        <f t="shared" si="8"/>
        <v>1.8050000000000002</v>
      </c>
      <c r="CG28" s="14">
        <f t="shared" si="9"/>
        <v>1.7025000000000001</v>
      </c>
      <c r="CH28" s="33">
        <f t="array" ref="CH28">SUM(IF($B$5:$B$364&lt;=$CF28,E$5:E$364))-SUM(IF($B$5:$B$364&lt;=$CE28,E$5:E$364))</f>
        <v>7.1189724370830376E-3</v>
      </c>
      <c r="CI28" s="33">
        <f t="array" ref="CI28">SUM(IF($B$5:$B$364&lt;=$CF28,F$5:F$364))-SUM(IF($B$5:$B$364&lt;=$CE28,F$5:F$364))</f>
        <v>3.7271701270135793E-2</v>
      </c>
      <c r="CJ28" s="33">
        <f t="array" ref="CJ28">SUM(IF($B$5:$B$364&lt;=$CF28,G$5:G$364))-SUM(IF($B$5:$B$364&lt;=$CE28,G$5:G$364))</f>
        <v>0.47989720889310661</v>
      </c>
      <c r="CK28" s="33">
        <f t="array" ref="CK28">SUM(IF($B$5:$B$364&lt;=$CF28,H$5:H$364))-SUM(IF($B$5:$B$364&lt;=$CE28,H$5:H$364))</f>
        <v>5.1935170178921766</v>
      </c>
      <c r="CL28" s="33">
        <f t="array" ref="CL28">SUM(IF($B$5:$B$364&lt;=$CF28,I$5:I$364))-SUM(IF($B$5:$B$364&lt;=$CE28,I$5:I$364))</f>
        <v>0.25883003172595664</v>
      </c>
      <c r="CM28" s="33">
        <f t="array" ref="CM28">SUM(IF($B$5:$B$364&lt;=$CF28,J$5:J$364))-SUM(IF($B$5:$B$364&lt;=$CE28,J$5:J$364))</f>
        <v>1.9047218129963905E-2</v>
      </c>
      <c r="CN28" s="33">
        <f t="array" ref="CN28">SUM(IF($B$5:$B$364&lt;=$CF28,K$5:K$364))-SUM(IF($B$5:$B$364&lt;=$CE28,K$5:K$364))</f>
        <v>4.31784965156079E-3</v>
      </c>
    </row>
    <row r="29" spans="1:97">
      <c r="A29" s="21" t="str">
        <f>FSheet1!A28</f>
        <v>Rundgren</v>
      </c>
      <c r="B29" s="20">
        <f>FSheet1!DH28</f>
        <v>1.084525053805774</v>
      </c>
      <c r="C29" s="20">
        <f>FSheet1!DI28</f>
        <v>-4.8372960013123354</v>
      </c>
      <c r="D29" s="22"/>
      <c r="E29" s="20">
        <f>1/(POWER(FSheet1!AU28,2/($A$3-1))*SUM(1/POWER(FSheet1!$AU28,2/($A$3-1)),1/POWER(FSheet1!$AV28,2/($A$3-1)),1/POWER(FSheet1!$AW28,2/($A$3-1)),1/POWER(FSheet1!$AX28,2/($A$3-1)),1/POWER(FSheet1!$AY28,2/($A$3-1)),1/POWER(FSheet1!$AZ28,2/($A$3-1)),1/POWER(FSheet1!$BA28,2/($A$3-1))))</f>
        <v>3.9031283724698085E-3</v>
      </c>
      <c r="F29" s="20">
        <f>1/(POWER(FSheet1!AV28,2/($A$3-1))*SUM(1/POWER(FSheet1!$AU28,2/($A$3-1)),1/POWER(FSheet1!$AV28,2/($A$3-1)),1/POWER(FSheet1!$AW28,2/($A$3-1)),1/POWER(FSheet1!$AX28,2/($A$3-1)),1/POWER(FSheet1!$AY28,2/($A$3-1)),1/POWER(FSheet1!$AZ28,2/($A$3-1)),1/POWER(FSheet1!$BA28,2/($A$3-1))))</f>
        <v>2.309687468966715E-2</v>
      </c>
      <c r="G29" s="20">
        <f>1/(POWER(FSheet1!AW28,2/($A$3-1))*SUM(1/POWER(FSheet1!$AU28,2/($A$3-1)),1/POWER(FSheet1!$AV28,2/($A$3-1)),1/POWER(FSheet1!$AW28,2/($A$3-1)),1/POWER(FSheet1!$AX28,2/($A$3-1)),1/POWER(FSheet1!$AY28,2/($A$3-1)),1/POWER(FSheet1!$AZ28,2/($A$3-1)),1/POWER(FSheet1!$BA28,2/($A$3-1))))</f>
        <v>0.35337549637261301</v>
      </c>
      <c r="H29" s="20">
        <f>1/(POWER(FSheet1!AX28,2/($A$3-1))*SUM(1/POWER(FSheet1!$AU28,2/($A$3-1)),1/POWER(FSheet1!$AV28,2/($A$3-1)),1/POWER(FSheet1!$AW28,2/($A$3-1)),1/POWER(FSheet1!$AX28,2/($A$3-1)),1/POWER(FSheet1!$AY28,2/($A$3-1)),1/POWER(FSheet1!$AZ28,2/($A$3-1)),1/POWER(FSheet1!$BA28,2/($A$3-1))))</f>
        <v>0.57991639959135788</v>
      </c>
      <c r="I29" s="20">
        <f>1/(POWER(FSheet1!AY28,2/($A$3-1))*SUM(1/POWER(FSheet1!$AU28,2/($A$3-1)),1/POWER(FSheet1!$AV28,2/($A$3-1)),1/POWER(FSheet1!$AW28,2/($A$3-1)),1/POWER(FSheet1!$AX28,2/($A$3-1)),1/POWER(FSheet1!$AY28,2/($A$3-1)),1/POWER(FSheet1!$AZ28,2/($A$3-1)),1/POWER(FSheet1!$BA28,2/($A$3-1))))</f>
        <v>3.3387378492009248E-2</v>
      </c>
      <c r="J29" s="20">
        <f>1/(POWER(FSheet1!AZ28,2/($A$3-1))*SUM(1/POWER(FSheet1!$AU28,2/($A$3-1)),1/POWER(FSheet1!$AV28,2/($A$3-1)),1/POWER(FSheet1!$AW28,2/($A$3-1)),1/POWER(FSheet1!$AX28,2/($A$3-1)),1/POWER(FSheet1!$AY28,2/($A$3-1)),1/POWER(FSheet1!$AZ28,2/($A$3-1)),1/POWER(FSheet1!$BA28,2/($A$3-1))))</f>
        <v>4.986609129595772E-3</v>
      </c>
      <c r="K29" s="20">
        <f>1/(POWER(FSheet1!BA28,2/($A$3-1))*SUM(1/POWER(FSheet1!$AU28,2/($A$3-1)),1/POWER(FSheet1!$AV28,2/($A$3-1)),1/POWER(FSheet1!$AW28,2/($A$3-1)),1/POWER(FSheet1!$AX28,2/($A$3-1)),1/POWER(FSheet1!$AY28,2/($A$3-1)),1/POWER(FSheet1!$AZ28,2/($A$3-1)),1/POWER(FSheet1!$BA28,2/($A$3-1))))</f>
        <v>1.3341133522872632E-3</v>
      </c>
      <c r="M29" s="35">
        <f t="shared" si="5"/>
        <v>7.7570271977853151</v>
      </c>
      <c r="N29" s="36">
        <f t="shared" si="0"/>
        <v>2.3948838684617169E-2</v>
      </c>
      <c r="P29" s="35">
        <f t="shared" si="6"/>
        <v>3.4873227883782052</v>
      </c>
      <c r="Q29" s="36">
        <f t="shared" si="1"/>
        <v>6.3753215447082331E-2</v>
      </c>
      <c r="AA29" s="34">
        <f t="shared" si="2"/>
        <v>9.2318709643566503</v>
      </c>
      <c r="AC29" s="26">
        <f>1/(POWER(FSheet1!BC28,1/($A$3-1))*SUM(1/POWER(FSheet1!$BC28,1/($A$3-1)),1/POWER(FSheet1!$BD28,1/($A$3-1)),1/POWER(FSheet1!$BE28,1/($A$3-1)),1/POWER(FSheet1!$BF28,1/($A$3-1)),1/POWER(FSheet1!$BG28,1/($A$3-1)),1/POWER(FSheet1!$BH28,1/($A$3-1)),1/POWER(FSheet1!$BI28,1/($A$3-1))))</f>
        <v>8.3166067555330611E-2</v>
      </c>
      <c r="AD29" s="26">
        <f>1/(POWER(FSheet1!BD28,1/($A$3-1))*SUM(1/POWER(FSheet1!$BC28,1/($A$3-1)),1/POWER(FSheet1!$BD28,1/($A$3-1)),1/POWER(FSheet1!$BE28,1/($A$3-1)),1/POWER(FSheet1!$BF28,1/($A$3-1)),1/POWER(FSheet1!$BG28,1/($A$3-1)),1/POWER(FSheet1!$BH28,1/($A$3-1)),1/POWER(FSheet1!$BI28,1/($A$3-1))))</f>
        <v>0.10378420174261206</v>
      </c>
      <c r="AE29" s="26">
        <f>1/(POWER(FSheet1!BE28,1/($A$3-1))*SUM(1/POWER(FSheet1!$BC28,1/($A$3-1)),1/POWER(FSheet1!$BD28,1/($A$3-1)),1/POWER(FSheet1!$BE28,1/($A$3-1)),1/POWER(FSheet1!$BF28,1/($A$3-1)),1/POWER(FSheet1!$BG28,1/($A$3-1)),1/POWER(FSheet1!$BH28,1/($A$3-1)),1/POWER(FSheet1!$BI28,1/($A$3-1))))</f>
        <v>0.23864503772074169</v>
      </c>
      <c r="AF29" s="26">
        <f>1/(POWER(FSheet1!BF28,1/($A$3-1))*SUM(1/POWER(FSheet1!$BC28,1/($A$3-1)),1/POWER(FSheet1!$BD28,1/($A$3-1)),1/POWER(FSheet1!$BE28,1/($A$3-1)),1/POWER(FSheet1!$BF28,1/($A$3-1)),1/POWER(FSheet1!$BG28,1/($A$3-1)),1/POWER(FSheet1!$BH28,1/($A$3-1)),1/POWER(FSheet1!$BI28,1/($A$3-1))))</f>
        <v>0.28563318014427286</v>
      </c>
      <c r="AG29" s="26">
        <f>1/(POWER(FSheet1!BG28,1/($A$3-1))*SUM(1/POWER(FSheet1!$BC28,1/($A$3-1)),1/POWER(FSheet1!$BD28,1/($A$3-1)),1/POWER(FSheet1!$BE28,1/($A$3-1)),1/POWER(FSheet1!$BF28,1/($A$3-1)),1/POWER(FSheet1!$BG28,1/($A$3-1)),1/POWER(FSheet1!$BH28,1/($A$3-1)),1/POWER(FSheet1!$BI28,1/($A$3-1))))</f>
        <v>0.12530065680979929</v>
      </c>
      <c r="AH29" s="26">
        <f>1/(POWER(FSheet1!BH28,1/($A$3-1))*SUM(1/POWER(FSheet1!$BC28,1/($A$3-1)),1/POWER(FSheet1!$BD28,1/($A$3-1)),1/POWER(FSheet1!$BE28,1/($A$3-1)),1/POWER(FSheet1!$BF28,1/($A$3-1)),1/POWER(FSheet1!$BG28,1/($A$3-1)),1/POWER(FSheet1!$BH28,1/($A$3-1)),1/POWER(FSheet1!$BI28,1/($A$3-1))))</f>
        <v>6.1588246394268659E-2</v>
      </c>
      <c r="AI29" s="26">
        <f>1/(POWER(FSheet1!BI28,1/($A$3-1))*SUM(1/POWER(FSheet1!$BC28,1/($A$3-1)),1/POWER(FSheet1!$BD28,1/($A$3-1)),1/POWER(FSheet1!$BE28,1/($A$3-1)),1/POWER(FSheet1!$BF28,1/($A$3-1)),1/POWER(FSheet1!$BG28,1/($A$3-1)),1/POWER(FSheet1!$BH28,1/($A$3-1)),1/POWER(FSheet1!$BI28,1/($A$3-1))))</f>
        <v>0.10188260963297487</v>
      </c>
      <c r="AY29" s="13">
        <f t="shared" si="3"/>
        <v>4.6987160545294753</v>
      </c>
      <c r="BA29" s="45">
        <f>1/(POWER(FSheet1!$BK28,1/($A$3-1))*SUM(1/POWER(FSheet1!$BK28,1/($A$3-1)),1/POWER(FSheet1!$BL28,1/($A$3-1)),1/POWER(FSheet1!$BM28,1/($A$3-1)),1/POWER(FSheet1!$BN28,1/($A$3-1)),1/POWER(FSheet1!$BO28,1/($A$3-1)),1/POWER(FSheet1!$BP28,1/($A$3-1)),1/POWER(FSheet1!$BQ28,1/($A$3-1))))</f>
        <v>4.6828687084204332E-2</v>
      </c>
      <c r="BB29" s="45">
        <f>1/(POWER(FSheet1!$BL28,1/($A$3-1))*SUM(1/POWER(FSheet1!$BK28,1/($A$3-1)),1/POWER(FSheet1!$BL28,1/($A$3-1)),1/POWER(FSheet1!$BM28,1/($A$3-1)),1/POWER(FSheet1!$BN28,1/($A$3-1)),1/POWER(FSheet1!$BO28,1/($A$3-1)),1/POWER(FSheet1!$BP28,1/($A$3-1)),1/POWER(FSheet1!$BQ28,1/($A$3-1))))</f>
        <v>6.7896997734119072E-2</v>
      </c>
      <c r="BC29" s="45">
        <f>1/(POWER(FSheet1!$BM28,1/($A$3-1))*SUM(1/POWER(FSheet1!$BK28,1/($A$3-1)),1/POWER(FSheet1!$BL28,1/($A$3-1)),1/POWER(FSheet1!$BM28,1/($A$3-1)),1/POWER(FSheet1!$BN28,1/($A$3-1)),1/POWER(FSheet1!$BO28,1/($A$3-1)),1/POWER(FSheet1!$BP28,1/($A$3-1)),1/POWER(FSheet1!$BQ28,1/($A$3-1))))</f>
        <v>0.38107775517899356</v>
      </c>
      <c r="BD29" s="45">
        <f>1/(POWER(FSheet1!$BN28,1/($A$3-1))*SUM(1/POWER(FSheet1!$BK28,1/($A$3-1)),1/POWER(FSheet1!$BL28,1/($A$3-1)),1/POWER(FSheet1!$BM28,1/($A$3-1)),1/POWER(FSheet1!$BN28,1/($A$3-1)),1/POWER(FSheet1!$BO28,1/($A$3-1)),1/POWER(FSheet1!$BP28,1/($A$3-1)),1/POWER(FSheet1!$BQ28,1/($A$3-1))))</f>
        <v>0.26003705565200047</v>
      </c>
      <c r="BE29" s="45">
        <f>1/(POWER(FSheet1!$BO28,1/($A$3-1))*SUM(1/POWER(FSheet1!$BK28,1/($A$3-1)),1/POWER(FSheet1!$BL28,1/($A$3-1)),1/POWER(FSheet1!$BM28,1/($A$3-1)),1/POWER(FSheet1!$BN28,1/($A$3-1)),1/POWER(FSheet1!$BO28,1/($A$3-1)),1/POWER(FSheet1!$BP28,1/($A$3-1)),1/POWER(FSheet1!$BQ28,1/($A$3-1))))</f>
        <v>0.10191768212447132</v>
      </c>
      <c r="BF29" s="45">
        <f>1/(POWER(FSheet1!$BP28,1/($A$3-1))*SUM(1/POWER(FSheet1!$BK28,1/($A$3-1)),1/POWER(FSheet1!$BL28,1/($A$3-1)),1/POWER(FSheet1!$BM28,1/($A$3-1)),1/POWER(FSheet1!$BN28,1/($A$3-1)),1/POWER(FSheet1!$BO28,1/($A$3-1)),1/POWER(FSheet1!$BP28,1/($A$3-1)),1/POWER(FSheet1!$BQ28,1/($A$3-1))))</f>
        <v>4.4199039435955496E-2</v>
      </c>
      <c r="BG29" s="45">
        <f>1/(POWER(FSheet1!$BQ28,1/($A$3-1))*SUM(1/POWER(FSheet1!$BK28,1/($A$3-1)),1/POWER(FSheet1!$BL28,1/($A$3-1)),1/POWER(FSheet1!$BM28,1/($A$3-1)),1/POWER(FSheet1!$BN28,1/($A$3-1)),1/POWER(FSheet1!$BO28,1/($A$3-1)),1/POWER(FSheet1!$BP28,1/($A$3-1)),1/POWER(FSheet1!$BQ28,1/($A$3-1))))</f>
        <v>9.8042782790255703E-2</v>
      </c>
      <c r="BW29" s="33">
        <f t="array" ref="BW29">SUM((BA29^$A$3)*(($B29-$AK$3)^2+($C29-$AL$3)^2),(BB29^$A$3)*(($B29-$AM$3)^2+($C29-$AN$3)^2),(BC29^$A$3)*(($B29-$AO$3)^2+($C29-$AP$3)^2),(BD29^$A$3)*(($B29-$AQ$3)^2+($C29-$AR$3)^2),(BE29^$A$3)*(($B29-$AS$3)^2+($C29-$AT$3)^2),(BF29^$A$3)*(($B29-$AU$3)^2+($C29-$AV$3)^2),(BG29^$A$3)*(($B29-$AW$3)^2+($C29-$BV$3)^2))</f>
        <v>4.90276921268162</v>
      </c>
      <c r="CE29" s="42">
        <f t="shared" si="7"/>
        <v>1.8000000000000003</v>
      </c>
      <c r="CF29" s="42">
        <f t="shared" si="8"/>
        <v>2.0050000000000003</v>
      </c>
      <c r="CG29" s="14">
        <f t="shared" si="9"/>
        <v>1.9025000000000003</v>
      </c>
      <c r="CH29" s="33">
        <f t="array" ref="CH29">SUM(IF($B$5:$B$364&lt;=$CF29,E$5:E$364))-SUM(IF($B$5:$B$364&lt;=$CE29,E$5:E$364))</f>
        <v>2.9434920580042601E-2</v>
      </c>
      <c r="CI29" s="33">
        <f t="array" ref="CI29">SUM(IF($B$5:$B$364&lt;=$CF29,F$5:F$364))-SUM(IF($B$5:$B$364&lt;=$CE29,F$5:F$364))</f>
        <v>0.13806904874412851</v>
      </c>
      <c r="CJ29" s="33">
        <f t="array" ref="CJ29">SUM(IF($B$5:$B$364&lt;=$CF29,G$5:G$364))-SUM(IF($B$5:$B$364&lt;=$CE29,G$5:G$364))</f>
        <v>0.89048332379273631</v>
      </c>
      <c r="CK29" s="33">
        <f t="array" ref="CK29">SUM(IF($B$5:$B$364&lt;=$CF29,H$5:H$364))-SUM(IF($B$5:$B$364&lt;=$CE29,H$5:H$364))</f>
        <v>6.3494761491783578</v>
      </c>
      <c r="CL29" s="33">
        <f t="array" ref="CL29">SUM(IF($B$5:$B$364&lt;=$CF29,I$5:I$364))-SUM(IF($B$5:$B$364&lt;=$CE29,I$5:I$364))</f>
        <v>2.4746007715987766</v>
      </c>
      <c r="CM29" s="33">
        <f t="array" ref="CM29">SUM(IF($B$5:$B$364&lt;=$CF29,J$5:J$364))-SUM(IF($B$5:$B$364&lt;=$CE29,J$5:J$364))</f>
        <v>9.9551418626261157E-2</v>
      </c>
      <c r="CN29" s="33">
        <f t="array" ref="CN29">SUM(IF($B$5:$B$364&lt;=$CF29,K$5:K$364))-SUM(IF($B$5:$B$364&lt;=$CE29,K$5:K$364))</f>
        <v>1.8384367479710395E-2</v>
      </c>
    </row>
    <row r="30" spans="1:97">
      <c r="A30" s="21" t="str">
        <f>FSheet1!A29</f>
        <v>Haag</v>
      </c>
      <c r="B30" s="20">
        <f>FSheet1!DH29</f>
        <v>1.6835413175853013</v>
      </c>
      <c r="C30" s="20">
        <f>FSheet1!DI29</f>
        <v>-0.24547766141732286</v>
      </c>
      <c r="D30" s="22"/>
      <c r="E30" s="20">
        <f>1/(POWER(FSheet1!AU29,2/($A$3-1))*SUM(1/POWER(FSheet1!$AU29,2/($A$3-1)),1/POWER(FSheet1!$AV29,2/($A$3-1)),1/POWER(FSheet1!$AW29,2/($A$3-1)),1/POWER(FSheet1!$AX29,2/($A$3-1)),1/POWER(FSheet1!$AY29,2/($A$3-1)),1/POWER(FSheet1!$AZ29,2/($A$3-1)),1/POWER(FSheet1!$BA29,2/($A$3-1))))</f>
        <v>6.9883326079545576E-5</v>
      </c>
      <c r="F30" s="20">
        <f>1/(POWER(FSheet1!AV29,2/($A$3-1))*SUM(1/POWER(FSheet1!$AU29,2/($A$3-1)),1/POWER(FSheet1!$AV29,2/($A$3-1)),1/POWER(FSheet1!$AW29,2/($A$3-1)),1/POWER(FSheet1!$AX29,2/($A$3-1)),1/POWER(FSheet1!$AY29,2/($A$3-1)),1/POWER(FSheet1!$AZ29,2/($A$3-1)),1/POWER(FSheet1!$BA29,2/($A$3-1))))</f>
        <v>2.9837394009412423E-4</v>
      </c>
      <c r="G30" s="20">
        <f>1/(POWER(FSheet1!AW29,2/($A$3-1))*SUM(1/POWER(FSheet1!$AU29,2/($A$3-1)),1/POWER(FSheet1!$AV29,2/($A$3-1)),1/POWER(FSheet1!$AW29,2/($A$3-1)),1/POWER(FSheet1!$AX29,2/($A$3-1)),1/POWER(FSheet1!$AY29,2/($A$3-1)),1/POWER(FSheet1!$AZ29,2/($A$3-1)),1/POWER(FSheet1!$BA29,2/($A$3-1))))</f>
        <v>2.9675466794797808E-3</v>
      </c>
      <c r="H30" s="20">
        <f>1/(POWER(FSheet1!AX29,2/($A$3-1))*SUM(1/POWER(FSheet1!$AU29,2/($A$3-1)),1/POWER(FSheet1!$AV29,2/($A$3-1)),1/POWER(FSheet1!$AW29,2/($A$3-1)),1/POWER(FSheet1!$AX29,2/($A$3-1)),1/POWER(FSheet1!$AY29,2/($A$3-1)),1/POWER(FSheet1!$AZ29,2/($A$3-1)),1/POWER(FSheet1!$BA29,2/($A$3-1))))</f>
        <v>0.96659736876674485</v>
      </c>
      <c r="I30" s="20">
        <f>1/(POWER(FSheet1!AY29,2/($A$3-1))*SUM(1/POWER(FSheet1!$AU29,2/($A$3-1)),1/POWER(FSheet1!$AV29,2/($A$3-1)),1/POWER(FSheet1!$AW29,2/($A$3-1)),1/POWER(FSheet1!$AX29,2/($A$3-1)),1/POWER(FSheet1!$AY29,2/($A$3-1)),1/POWER(FSheet1!$AZ29,2/($A$3-1)),1/POWER(FSheet1!$BA29,2/($A$3-1))))</f>
        <v>2.899616493256555E-2</v>
      </c>
      <c r="J30" s="20">
        <f>1/(POWER(FSheet1!AZ29,2/($A$3-1))*SUM(1/POWER(FSheet1!$AU29,2/($A$3-1)),1/POWER(FSheet1!$AV29,2/($A$3-1)),1/POWER(FSheet1!$AW29,2/($A$3-1)),1/POWER(FSheet1!$AX29,2/($A$3-1)),1/POWER(FSheet1!$AY29,2/($A$3-1)),1/POWER(FSheet1!$AZ29,2/($A$3-1)),1/POWER(FSheet1!$BA29,2/($A$3-1))))</f>
        <v>9.2255402774673451E-4</v>
      </c>
      <c r="K30" s="20">
        <f>1/(POWER(FSheet1!BA29,2/($A$3-1))*SUM(1/POWER(FSheet1!$AU29,2/($A$3-1)),1/POWER(FSheet1!$AV29,2/($A$3-1)),1/POWER(FSheet1!$AW29,2/($A$3-1)),1/POWER(FSheet1!$AX29,2/($A$3-1)),1/POWER(FSheet1!$AY29,2/($A$3-1)),1/POWER(FSheet1!$AZ29,2/($A$3-1)),1/POWER(FSheet1!$BA29,2/($A$3-1))))</f>
        <v>1.4810832728931079E-4</v>
      </c>
      <c r="M30" s="35">
        <f t="shared" si="5"/>
        <v>8.0375530724386479</v>
      </c>
      <c r="N30" s="36">
        <f t="shared" si="0"/>
        <v>2.2271142543540904E-2</v>
      </c>
      <c r="P30" s="35">
        <f t="shared" si="6"/>
        <v>3.688520839756666</v>
      </c>
      <c r="Q30" s="36">
        <f t="shared" si="1"/>
        <v>5.6972652409640778E-2</v>
      </c>
      <c r="AA30" s="34">
        <f t="shared" si="2"/>
        <v>1.7307922409710839</v>
      </c>
      <c r="AC30" s="26">
        <f>1/(POWER(FSheet1!BC29,1/($A$3-1))*SUM(1/POWER(FSheet1!$BC29,1/($A$3-1)),1/POWER(FSheet1!$BD29,1/($A$3-1)),1/POWER(FSheet1!$BE29,1/($A$3-1)),1/POWER(FSheet1!$BF29,1/($A$3-1)),1/POWER(FSheet1!$BG29,1/($A$3-1)),1/POWER(FSheet1!$BH29,1/($A$3-1)),1/POWER(FSheet1!$BI29,1/($A$3-1))))</f>
        <v>2.2113120731209933E-2</v>
      </c>
      <c r="AD30" s="26">
        <f>1/(POWER(FSheet1!BD29,1/($A$3-1))*SUM(1/POWER(FSheet1!$BC29,1/($A$3-1)),1/POWER(FSheet1!$BD29,1/($A$3-1)),1/POWER(FSheet1!$BE29,1/($A$3-1)),1/POWER(FSheet1!$BF29,1/($A$3-1)),1/POWER(FSheet1!$BG29,1/($A$3-1)),1/POWER(FSheet1!$BH29,1/($A$3-1)),1/POWER(FSheet1!$BI29,1/($A$3-1))))</f>
        <v>1.9515645340730321E-2</v>
      </c>
      <c r="AE30" s="26">
        <f>1/(POWER(FSheet1!BE29,1/($A$3-1))*SUM(1/POWER(FSheet1!$BC29,1/($A$3-1)),1/POWER(FSheet1!$BD29,1/($A$3-1)),1/POWER(FSheet1!$BE29,1/($A$3-1)),1/POWER(FSheet1!$BF29,1/($A$3-1)),1/POWER(FSheet1!$BG29,1/($A$3-1)),1/POWER(FSheet1!$BH29,1/($A$3-1)),1/POWER(FSheet1!$BI29,1/($A$3-1))))</f>
        <v>4.4050083222656196E-2</v>
      </c>
      <c r="AF30" s="26">
        <f>1/(POWER(FSheet1!BF29,1/($A$3-1))*SUM(1/POWER(FSheet1!$BC29,1/($A$3-1)),1/POWER(FSheet1!$BD29,1/($A$3-1)),1/POWER(FSheet1!$BE29,1/($A$3-1)),1/POWER(FSheet1!$BF29,1/($A$3-1)),1/POWER(FSheet1!$BG29,1/($A$3-1)),1/POWER(FSheet1!$BH29,1/($A$3-1)),1/POWER(FSheet1!$BI29,1/($A$3-1))))</f>
        <v>0.62921379914776432</v>
      </c>
      <c r="AG30" s="26">
        <f>1/(POWER(FSheet1!BG29,1/($A$3-1))*SUM(1/POWER(FSheet1!$BC29,1/($A$3-1)),1/POWER(FSheet1!$BD29,1/($A$3-1)),1/POWER(FSheet1!$BE29,1/($A$3-1)),1/POWER(FSheet1!$BF29,1/($A$3-1)),1/POWER(FSheet1!$BG29,1/($A$3-1)),1/POWER(FSheet1!$BH29,1/($A$3-1)),1/POWER(FSheet1!$BI29,1/($A$3-1))))</f>
        <v>0.17403058758341514</v>
      </c>
      <c r="AH30" s="26">
        <f>1/(POWER(FSheet1!BH29,1/($A$3-1))*SUM(1/POWER(FSheet1!$BC29,1/($A$3-1)),1/POWER(FSheet1!$BD29,1/($A$3-1)),1/POWER(FSheet1!$BE29,1/($A$3-1)),1/POWER(FSheet1!$BF29,1/($A$3-1)),1/POWER(FSheet1!$BG29,1/($A$3-1)),1/POWER(FSheet1!$BH29,1/($A$3-1)),1/POWER(FSheet1!$BI29,1/($A$3-1))))</f>
        <v>3.160219787094011E-2</v>
      </c>
      <c r="AI30" s="26">
        <f>1/(POWER(FSheet1!BI29,1/($A$3-1))*SUM(1/POWER(FSheet1!$BC29,1/($A$3-1)),1/POWER(FSheet1!$BD29,1/($A$3-1)),1/POWER(FSheet1!$BE29,1/($A$3-1)),1/POWER(FSheet1!$BF29,1/($A$3-1)),1/POWER(FSheet1!$BG29,1/($A$3-1)),1/POWER(FSheet1!$BH29,1/($A$3-1)),1/POWER(FSheet1!$BI29,1/($A$3-1))))</f>
        <v>7.9474566103283947E-2</v>
      </c>
      <c r="AY30" s="13">
        <f t="shared" si="3"/>
        <v>0.98667356623265534</v>
      </c>
      <c r="BA30" s="45">
        <f>1/(POWER(FSheet1!$BK29,1/($A$3-1))*SUM(1/POWER(FSheet1!$BK29,1/($A$3-1)),1/POWER(FSheet1!$BL29,1/($A$3-1)),1/POWER(FSheet1!$BM29,1/($A$3-1)),1/POWER(FSheet1!$BN29,1/($A$3-1)),1/POWER(FSheet1!$BO29,1/($A$3-1)),1/POWER(FSheet1!$BP29,1/($A$3-1)),1/POWER(FSheet1!$BQ29,1/($A$3-1))))</f>
        <v>1.8308918624661535E-2</v>
      </c>
      <c r="BB30" s="45">
        <f>1/(POWER(FSheet1!$BL29,1/($A$3-1))*SUM(1/POWER(FSheet1!$BK29,1/($A$3-1)),1/POWER(FSheet1!$BL29,1/($A$3-1)),1/POWER(FSheet1!$BM29,1/($A$3-1)),1/POWER(FSheet1!$BN29,1/($A$3-1)),1/POWER(FSheet1!$BO29,1/($A$3-1)),1/POWER(FSheet1!$BP29,1/($A$3-1)),1/POWER(FSheet1!$BQ29,1/($A$3-1))))</f>
        <v>1.2442469980735253E-2</v>
      </c>
      <c r="BC30" s="45">
        <f>1/(POWER(FSheet1!$BM29,1/($A$3-1))*SUM(1/POWER(FSheet1!$BK29,1/($A$3-1)),1/POWER(FSheet1!$BL29,1/($A$3-1)),1/POWER(FSheet1!$BM29,1/($A$3-1)),1/POWER(FSheet1!$BN29,1/($A$3-1)),1/POWER(FSheet1!$BO29,1/($A$3-1)),1/POWER(FSheet1!$BP29,1/($A$3-1)),1/POWER(FSheet1!$BQ29,1/($A$3-1))))</f>
        <v>3.7517724227333425E-2</v>
      </c>
      <c r="BD30" s="45">
        <f>1/(POWER(FSheet1!$BN29,1/($A$3-1))*SUM(1/POWER(FSheet1!$BK29,1/($A$3-1)),1/POWER(FSheet1!$BL29,1/($A$3-1)),1/POWER(FSheet1!$BM29,1/($A$3-1)),1/POWER(FSheet1!$BN29,1/($A$3-1)),1/POWER(FSheet1!$BO29,1/($A$3-1)),1/POWER(FSheet1!$BP29,1/($A$3-1)),1/POWER(FSheet1!$BQ29,1/($A$3-1))))</f>
        <v>0.59207295547664596</v>
      </c>
      <c r="BE30" s="45">
        <f>1/(POWER(FSheet1!$BO29,1/($A$3-1))*SUM(1/POWER(FSheet1!$BK29,1/($A$3-1)),1/POWER(FSheet1!$BL29,1/($A$3-1)),1/POWER(FSheet1!$BM29,1/($A$3-1)),1/POWER(FSheet1!$BN29,1/($A$3-1)),1/POWER(FSheet1!$BO29,1/($A$3-1)),1/POWER(FSheet1!$BP29,1/($A$3-1)),1/POWER(FSheet1!$BQ29,1/($A$3-1))))</f>
        <v>0.27042834183471137</v>
      </c>
      <c r="BF30" s="45">
        <f>1/(POWER(FSheet1!$BP29,1/($A$3-1))*SUM(1/POWER(FSheet1!$BK29,1/($A$3-1)),1/POWER(FSheet1!$BL29,1/($A$3-1)),1/POWER(FSheet1!$BM29,1/($A$3-1)),1/POWER(FSheet1!$BN29,1/($A$3-1)),1/POWER(FSheet1!$BO29,1/($A$3-1)),1/POWER(FSheet1!$BP29,1/($A$3-1)),1/POWER(FSheet1!$BQ29,1/($A$3-1))))</f>
        <v>1.9358525065002689E-2</v>
      </c>
      <c r="BG30" s="45">
        <f>1/(POWER(FSheet1!$BQ29,1/($A$3-1))*SUM(1/POWER(FSheet1!$BK29,1/($A$3-1)),1/POWER(FSheet1!$BL29,1/($A$3-1)),1/POWER(FSheet1!$BM29,1/($A$3-1)),1/POWER(FSheet1!$BN29,1/($A$3-1)),1/POWER(FSheet1!$BO29,1/($A$3-1)),1/POWER(FSheet1!$BP29,1/($A$3-1)),1/POWER(FSheet1!$BQ29,1/($A$3-1))))</f>
        <v>4.9871064790909733E-2</v>
      </c>
      <c r="BW30" s="33">
        <f t="array" ref="BW30">SUM((BA30^$A$3)*(($B30-$AK$3)^2+($C30-$AL$3)^2),(BB30^$A$3)*(($B30-$AM$3)^2+($C30-$AN$3)^2),(BC30^$A$3)*(($B30-$AO$3)^2+($C30-$AP$3)^2),(BD30^$A$3)*(($B30-$AQ$3)^2+($C30-$AR$3)^2),(BE30^$A$3)*(($B30-$AS$3)^2+($C30-$AT$3)^2),(BF30^$A$3)*(($B30-$AU$3)^2+($C30-$AV$3)^2),(BG30^$A$3)*(($B30-$AW$3)^2+($C30-$BV$3)^2))</f>
        <v>0.93850910032285262</v>
      </c>
      <c r="CE30" s="42">
        <f t="shared" si="7"/>
        <v>2.0000000000000004</v>
      </c>
      <c r="CF30" s="42">
        <f t="shared" si="8"/>
        <v>2.2050000000000005</v>
      </c>
      <c r="CG30" s="14">
        <f t="shared" si="9"/>
        <v>2.1025000000000005</v>
      </c>
      <c r="CH30" s="33">
        <f t="array" ref="CH30">SUM(IF($B$5:$B$364&lt;=$CF30,E$5:E$364))-SUM(IF($B$5:$B$364&lt;=$CE30,E$5:E$364))</f>
        <v>2.6407053251711332E-2</v>
      </c>
      <c r="CI30" s="33">
        <f t="array" ref="CI30">SUM(IF($B$5:$B$364&lt;=$CF30,F$5:F$364))-SUM(IF($B$5:$B$364&lt;=$CE30,F$5:F$364))</f>
        <v>0.11221944715294541</v>
      </c>
      <c r="CJ30" s="33">
        <f t="array" ref="CJ30">SUM(IF($B$5:$B$364&lt;=$CF30,G$5:G$364))-SUM(IF($B$5:$B$364&lt;=$CE30,G$5:G$364))</f>
        <v>0.54962201837155078</v>
      </c>
      <c r="CK30" s="33">
        <f t="array" ref="CK30">SUM(IF($B$5:$B$364&lt;=$CF30,H$5:H$364))-SUM(IF($B$5:$B$364&lt;=$CE30,H$5:H$364))</f>
        <v>6.2219772302627661</v>
      </c>
      <c r="CL30" s="33">
        <f t="array" ref="CL30">SUM(IF($B$5:$B$364&lt;=$CF30,I$5:I$364))-SUM(IF($B$5:$B$364&lt;=$CE30,I$5:I$364))</f>
        <v>1.9800689198648982</v>
      </c>
      <c r="CM30" s="33">
        <f t="array" ref="CM30">SUM(IF($B$5:$B$364&lt;=$CF30,J$5:J$364))-SUM(IF($B$5:$B$364&lt;=$CE30,J$5:J$364))</f>
        <v>9.330128137842042E-2</v>
      </c>
      <c r="CN30" s="33">
        <f t="array" ref="CN30">SUM(IF($B$5:$B$364&lt;=$CF30,K$5:K$364))-SUM(IF($B$5:$B$364&lt;=$CE30,K$5:K$364))</f>
        <v>1.6404049717716251E-2</v>
      </c>
    </row>
    <row r="31" spans="1:97">
      <c r="A31" s="21" t="str">
        <f>FSheet1!A30</f>
        <v>Kerr</v>
      </c>
      <c r="B31" s="20">
        <f>FSheet1!DH30</f>
        <v>-0.92476727296587957</v>
      </c>
      <c r="C31" s="20">
        <f>FSheet1!DI30</f>
        <v>-0.46914156167978949</v>
      </c>
      <c r="D31" s="22"/>
      <c r="E31" s="20">
        <f>1/(POWER(FSheet1!AU30,2/($A$3-1))*SUM(1/POWER(FSheet1!$AU30,2/($A$3-1)),1/POWER(FSheet1!$AV30,2/($A$3-1)),1/POWER(FSheet1!$AW30,2/($A$3-1)),1/POWER(FSheet1!$AX30,2/($A$3-1)),1/POWER(FSheet1!$AY30,2/($A$3-1)),1/POWER(FSheet1!$AZ30,2/($A$3-1)),1/POWER(FSheet1!$BA30,2/($A$3-1))))</f>
        <v>6.6213654299357547E-4</v>
      </c>
      <c r="F31" s="20">
        <f>1/(POWER(FSheet1!AV30,2/($A$3-1))*SUM(1/POWER(FSheet1!$AU30,2/($A$3-1)),1/POWER(FSheet1!$AV30,2/($A$3-1)),1/POWER(FSheet1!$AW30,2/($A$3-1)),1/POWER(FSheet1!$AX30,2/($A$3-1)),1/POWER(FSheet1!$AY30,2/($A$3-1)),1/POWER(FSheet1!$AZ30,2/($A$3-1)),1/POWER(FSheet1!$BA30,2/($A$3-1))))</f>
        <v>3.701371780612557E-3</v>
      </c>
      <c r="G31" s="20">
        <f>1/(POWER(FSheet1!AW30,2/($A$3-1))*SUM(1/POWER(FSheet1!$AU30,2/($A$3-1)),1/POWER(FSheet1!$AV30,2/($A$3-1)),1/POWER(FSheet1!$AW30,2/($A$3-1)),1/POWER(FSheet1!$AX30,2/($A$3-1)),1/POWER(FSheet1!$AY30,2/($A$3-1)),1/POWER(FSheet1!$AZ30,2/($A$3-1)),1/POWER(FSheet1!$BA30,2/($A$3-1))))</f>
        <v>6.809325318803737E-2</v>
      </c>
      <c r="H31" s="20">
        <f>1/(POWER(FSheet1!AX30,2/($A$3-1))*SUM(1/POWER(FSheet1!$AU30,2/($A$3-1)),1/POWER(FSheet1!$AV30,2/($A$3-1)),1/POWER(FSheet1!$AW30,2/($A$3-1)),1/POWER(FSheet1!$AX30,2/($A$3-1)),1/POWER(FSheet1!$AY30,2/($A$3-1)),1/POWER(FSheet1!$AZ30,2/($A$3-1)),1/POWER(FSheet1!$BA30,2/($A$3-1))))</f>
        <v>0.91026099614207778</v>
      </c>
      <c r="I31" s="20">
        <f>1/(POWER(FSheet1!AY30,2/($A$3-1))*SUM(1/POWER(FSheet1!$AU30,2/($A$3-1)),1/POWER(FSheet1!$AV30,2/($A$3-1)),1/POWER(FSheet1!$AW30,2/($A$3-1)),1/POWER(FSheet1!$AX30,2/($A$3-1)),1/POWER(FSheet1!$AY30,2/($A$3-1)),1/POWER(FSheet1!$AZ30,2/($A$3-1)),1/POWER(FSheet1!$BA30,2/($A$3-1))))</f>
        <v>1.5299468913747975E-2</v>
      </c>
      <c r="J31" s="20">
        <f>1/(POWER(FSheet1!AZ30,2/($A$3-1))*SUM(1/POWER(FSheet1!$AU30,2/($A$3-1)),1/POWER(FSheet1!$AV30,2/($A$3-1)),1/POWER(FSheet1!$AW30,2/($A$3-1)),1/POWER(FSheet1!$AX30,2/($A$3-1)),1/POWER(FSheet1!$AY30,2/($A$3-1)),1/POWER(FSheet1!$AZ30,2/($A$3-1)),1/POWER(FSheet1!$BA30,2/($A$3-1))))</f>
        <v>1.607478531320515E-3</v>
      </c>
      <c r="K31" s="20">
        <f>1/(POWER(FSheet1!BA30,2/($A$3-1))*SUM(1/POWER(FSheet1!$AU30,2/($A$3-1)),1/POWER(FSheet1!$AV30,2/($A$3-1)),1/POWER(FSheet1!$AW30,2/($A$3-1)),1/POWER(FSheet1!$AX30,2/($A$3-1)),1/POWER(FSheet1!$AY30,2/($A$3-1)),1/POWER(FSheet1!$AZ30,2/($A$3-1)),1/POWER(FSheet1!$BA30,2/($A$3-1))))</f>
        <v>3.7529490121029625E-4</v>
      </c>
      <c r="M31" s="35">
        <f t="shared" si="5"/>
        <v>8.2993772221150923</v>
      </c>
      <c r="N31" s="36">
        <f t="shared" si="0"/>
        <v>2.0741647295291887E-2</v>
      </c>
      <c r="P31" s="35">
        <f t="shared" si="6"/>
        <v>3.876305687709896</v>
      </c>
      <c r="Q31" s="36">
        <f t="shared" si="1"/>
        <v>5.0517683834194339E-2</v>
      </c>
      <c r="AA31" s="34">
        <f t="shared" si="2"/>
        <v>1.4628065032248616</v>
      </c>
      <c r="AC31" s="26">
        <f>1/(POWER(FSheet1!BC30,1/($A$3-1))*SUM(1/POWER(FSheet1!$BC30,1/($A$3-1)),1/POWER(FSheet1!$BD30,1/($A$3-1)),1/POWER(FSheet1!$BE30,1/($A$3-1)),1/POWER(FSheet1!$BF30,1/($A$3-1)),1/POWER(FSheet1!$BG30,1/($A$3-1)),1/POWER(FSheet1!$BH30,1/($A$3-1)),1/POWER(FSheet1!$BI30,1/($A$3-1))))</f>
        <v>6.1658089102246842E-2</v>
      </c>
      <c r="AD31" s="26">
        <f>1/(POWER(FSheet1!BD30,1/($A$3-1))*SUM(1/POWER(FSheet1!$BC30,1/($A$3-1)),1/POWER(FSheet1!$BD30,1/($A$3-1)),1/POWER(FSheet1!$BE30,1/($A$3-1)),1/POWER(FSheet1!$BF30,1/($A$3-1)),1/POWER(FSheet1!$BG30,1/($A$3-1)),1/POWER(FSheet1!$BH30,1/($A$3-1)),1/POWER(FSheet1!$BI30,1/($A$3-1))))</f>
        <v>4.8746972228787468E-2</v>
      </c>
      <c r="AE31" s="26">
        <f>1/(POWER(FSheet1!BE30,1/($A$3-1))*SUM(1/POWER(FSheet1!$BC30,1/($A$3-1)),1/POWER(FSheet1!$BD30,1/($A$3-1)),1/POWER(FSheet1!$BE30,1/($A$3-1)),1/POWER(FSheet1!$BF30,1/($A$3-1)),1/POWER(FSheet1!$BG30,1/($A$3-1)),1/POWER(FSheet1!$BH30,1/($A$3-1)),1/POWER(FSheet1!$BI30,1/($A$3-1))))</f>
        <v>0.16364181080789111</v>
      </c>
      <c r="AF31" s="26">
        <f>1/(POWER(FSheet1!BF30,1/($A$3-1))*SUM(1/POWER(FSheet1!$BC30,1/($A$3-1)),1/POWER(FSheet1!$BD30,1/($A$3-1)),1/POWER(FSheet1!$BE30,1/($A$3-1)),1/POWER(FSheet1!$BF30,1/($A$3-1)),1/POWER(FSheet1!$BG30,1/($A$3-1)),1/POWER(FSheet1!$BH30,1/($A$3-1)),1/POWER(FSheet1!$BI30,1/($A$3-1))))</f>
        <v>0.63094054589154869</v>
      </c>
      <c r="AG31" s="26">
        <f>1/(POWER(FSheet1!BG30,1/($A$3-1))*SUM(1/POWER(FSheet1!$BC30,1/($A$3-1)),1/POWER(FSheet1!$BD30,1/($A$3-1)),1/POWER(FSheet1!$BE30,1/($A$3-1)),1/POWER(FSheet1!$BF30,1/($A$3-1)),1/POWER(FSheet1!$BG30,1/($A$3-1)),1/POWER(FSheet1!$BH30,1/($A$3-1)),1/POWER(FSheet1!$BI30,1/($A$3-1))))</f>
        <v>4.7460594611306216E-2</v>
      </c>
      <c r="AH31" s="26">
        <f>1/(POWER(FSheet1!BH30,1/($A$3-1))*SUM(1/POWER(FSheet1!$BC30,1/($A$3-1)),1/POWER(FSheet1!$BD30,1/($A$3-1)),1/POWER(FSheet1!$BE30,1/($A$3-1)),1/POWER(FSheet1!$BF30,1/($A$3-1)),1/POWER(FSheet1!$BG30,1/($A$3-1)),1/POWER(FSheet1!$BH30,1/($A$3-1)),1/POWER(FSheet1!$BI30,1/($A$3-1))))</f>
        <v>1.6996744330679742E-2</v>
      </c>
      <c r="AI31" s="26">
        <f>1/(POWER(FSheet1!BI30,1/($A$3-1))*SUM(1/POWER(FSheet1!$BC30,1/($A$3-1)),1/POWER(FSheet1!$BD30,1/($A$3-1)),1/POWER(FSheet1!$BE30,1/($A$3-1)),1/POWER(FSheet1!$BF30,1/($A$3-1)),1/POWER(FSheet1!$BG30,1/($A$3-1)),1/POWER(FSheet1!$BH30,1/($A$3-1)),1/POWER(FSheet1!$BI30,1/($A$3-1))))</f>
        <v>3.0555243027540053E-2</v>
      </c>
      <c r="AY31" s="13">
        <f t="shared" si="3"/>
        <v>1.0426631584802282</v>
      </c>
      <c r="BA31" s="45">
        <f>1/(POWER(FSheet1!$BK30,1/($A$3-1))*SUM(1/POWER(FSheet1!$BK30,1/($A$3-1)),1/POWER(FSheet1!$BL30,1/($A$3-1)),1/POWER(FSheet1!$BM30,1/($A$3-1)),1/POWER(FSheet1!$BN30,1/($A$3-1)),1/POWER(FSheet1!$BO30,1/($A$3-1)),1/POWER(FSheet1!$BP30,1/($A$3-1)),1/POWER(FSheet1!$BQ30,1/($A$3-1))))</f>
        <v>8.2419068577901072E-2</v>
      </c>
      <c r="BB31" s="45">
        <f>1/(POWER(FSheet1!$BL30,1/($A$3-1))*SUM(1/POWER(FSheet1!$BK30,1/($A$3-1)),1/POWER(FSheet1!$BL30,1/($A$3-1)),1/POWER(FSheet1!$BM30,1/($A$3-1)),1/POWER(FSheet1!$BN30,1/($A$3-1)),1/POWER(FSheet1!$BO30,1/($A$3-1)),1/POWER(FSheet1!$BP30,1/($A$3-1)),1/POWER(FSheet1!$BQ30,1/($A$3-1))))</f>
        <v>4.9808633608625676E-2</v>
      </c>
      <c r="BC31" s="45">
        <f>1/(POWER(FSheet1!$BM30,1/($A$3-1))*SUM(1/POWER(FSheet1!$BK30,1/($A$3-1)),1/POWER(FSheet1!$BL30,1/($A$3-1)),1/POWER(FSheet1!$BM30,1/($A$3-1)),1/POWER(FSheet1!$BN30,1/($A$3-1)),1/POWER(FSheet1!$BO30,1/($A$3-1)),1/POWER(FSheet1!$BP30,1/($A$3-1)),1/POWER(FSheet1!$BQ30,1/($A$3-1))))</f>
        <v>0.16533676294639613</v>
      </c>
      <c r="BD31" s="45">
        <f>1/(POWER(FSheet1!$BN30,1/($A$3-1))*SUM(1/POWER(FSheet1!$BK30,1/($A$3-1)),1/POWER(FSheet1!$BL30,1/($A$3-1)),1/POWER(FSheet1!$BM30,1/($A$3-1)),1/POWER(FSheet1!$BN30,1/($A$3-1)),1/POWER(FSheet1!$BO30,1/($A$3-1)),1/POWER(FSheet1!$BP30,1/($A$3-1)),1/POWER(FSheet1!$BQ30,1/($A$3-1))))</f>
        <v>0.54639731435015804</v>
      </c>
      <c r="BE31" s="45">
        <f>1/(POWER(FSheet1!$BO30,1/($A$3-1))*SUM(1/POWER(FSheet1!$BK30,1/($A$3-1)),1/POWER(FSheet1!$BL30,1/($A$3-1)),1/POWER(FSheet1!$BM30,1/($A$3-1)),1/POWER(FSheet1!$BN30,1/($A$3-1)),1/POWER(FSheet1!$BO30,1/($A$3-1)),1/POWER(FSheet1!$BP30,1/($A$3-1)),1/POWER(FSheet1!$BQ30,1/($A$3-1))))</f>
        <v>9.7869857212971131E-2</v>
      </c>
      <c r="BF31" s="45">
        <f>1/(POWER(FSheet1!$BP30,1/($A$3-1))*SUM(1/POWER(FSheet1!$BK30,1/($A$3-1)),1/POWER(FSheet1!$BL30,1/($A$3-1)),1/POWER(FSheet1!$BM30,1/($A$3-1)),1/POWER(FSheet1!$BN30,1/($A$3-1)),1/POWER(FSheet1!$BO30,1/($A$3-1)),1/POWER(FSheet1!$BP30,1/($A$3-1)),1/POWER(FSheet1!$BQ30,1/($A$3-1))))</f>
        <v>2.0016140000190974E-2</v>
      </c>
      <c r="BG31" s="45">
        <f>1/(POWER(FSheet1!$BQ30,1/($A$3-1))*SUM(1/POWER(FSheet1!$BK30,1/($A$3-1)),1/POWER(FSheet1!$BL30,1/($A$3-1)),1/POWER(FSheet1!$BM30,1/($A$3-1)),1/POWER(FSheet1!$BN30,1/($A$3-1)),1/POWER(FSheet1!$BO30,1/($A$3-1)),1/POWER(FSheet1!$BP30,1/($A$3-1)),1/POWER(FSheet1!$BQ30,1/($A$3-1))))</f>
        <v>3.8152223303756928E-2</v>
      </c>
      <c r="BW31" s="33">
        <f t="array" ref="BW31">SUM((BA31^$A$3)*(($B31-$AK$3)^2+($C31-$AL$3)^2),(BB31^$A$3)*(($B31-$AM$3)^2+($C31-$AN$3)^2),(BC31^$A$3)*(($B31-$AO$3)^2+($C31-$AP$3)^2),(BD31^$A$3)*(($B31-$AQ$3)^2+($C31-$AR$3)^2),(BE31^$A$3)*(($B31-$AS$3)^2+($C31-$AT$3)^2),(BF31^$A$3)*(($B31-$AU$3)^2+($C31-$AV$3)^2),(BG31^$A$3)*(($B31-$AW$3)^2+($C31-$BV$3)^2))</f>
        <v>1.0935151548550124</v>
      </c>
      <c r="CE31" s="42">
        <f t="shared" si="7"/>
        <v>2.2000000000000006</v>
      </c>
      <c r="CF31" s="42">
        <f t="shared" si="8"/>
        <v>2.4050000000000007</v>
      </c>
      <c r="CG31" s="14">
        <f t="shared" si="9"/>
        <v>2.3025000000000007</v>
      </c>
      <c r="CH31" s="33">
        <f t="array" ref="CH31">SUM(IF($B$5:$B$364&lt;=$CF31,E$5:E$364))-SUM(IF($B$5:$B$364&lt;=$CE31,E$5:E$364))</f>
        <v>2.0669541852229578E-3</v>
      </c>
      <c r="CI31" s="33">
        <f t="array" ref="CI31">SUM(IF($B$5:$B$364&lt;=$CF31,F$5:F$364))-SUM(IF($B$5:$B$364&lt;=$CE31,F$5:F$364))</f>
        <v>7.1417297126998847E-3</v>
      </c>
      <c r="CJ31" s="33">
        <f t="array" ref="CJ31">SUM(IF($B$5:$B$364&lt;=$CF31,G$5:G$364))-SUM(IF($B$5:$B$364&lt;=$CE31,G$5:G$364))</f>
        <v>4.5712060637413288E-2</v>
      </c>
      <c r="CK31" s="33">
        <f t="array" ref="CK31">SUM(IF($B$5:$B$364&lt;=$CF31,H$5:H$364))-SUM(IF($B$5:$B$364&lt;=$CE31,H$5:H$364))</f>
        <v>3.5438177507105451</v>
      </c>
      <c r="CL31" s="33">
        <f t="array" ref="CL31">SUM(IF($B$5:$B$364&lt;=$CF31,I$5:I$364))-SUM(IF($B$5:$B$364&lt;=$CE31,I$5:I$364))</f>
        <v>2.2676205750958971</v>
      </c>
      <c r="CM31" s="33">
        <f t="array" ref="CM31">SUM(IF($B$5:$B$364&lt;=$CF31,J$5:J$364))-SUM(IF($B$5:$B$364&lt;=$CE31,J$5:J$364))</f>
        <v>0.11843476217116145</v>
      </c>
      <c r="CN31" s="33">
        <f t="array" ref="CN31">SUM(IF($B$5:$B$364&lt;=$CF31,K$5:K$364))-SUM(IF($B$5:$B$364&lt;=$CE31,K$5:K$364))</f>
        <v>1.5206167487034294E-2</v>
      </c>
    </row>
    <row r="32" spans="1:97">
      <c r="A32" s="21" t="str">
        <f>FSheet1!A31</f>
        <v>Henderson. L</v>
      </c>
      <c r="B32" s="20">
        <f>FSheet1!DH31</f>
        <v>-4.6604182729658792</v>
      </c>
      <c r="C32" s="20">
        <f>FSheet1!DI31</f>
        <v>3.9029399383202104</v>
      </c>
      <c r="D32" s="22"/>
      <c r="E32" s="20">
        <f>1/(POWER(FSheet1!AU31,2/($A$3-1))*SUM(1/POWER(FSheet1!$AU31,2/($A$3-1)),1/POWER(FSheet1!$AV31,2/($A$3-1)),1/POWER(FSheet1!$AW31,2/($A$3-1)),1/POWER(FSheet1!$AX31,2/($A$3-1)),1/POWER(FSheet1!$AY31,2/($A$3-1)),1/POWER(FSheet1!$AZ31,2/($A$3-1)),1/POWER(FSheet1!$BA31,2/($A$3-1))))</f>
        <v>3.1310164151731434E-2</v>
      </c>
      <c r="F32" s="20">
        <f>1/(POWER(FSheet1!AV31,2/($A$3-1))*SUM(1/POWER(FSheet1!$AU31,2/($A$3-1)),1/POWER(FSheet1!$AV31,2/($A$3-1)),1/POWER(FSheet1!$AW31,2/($A$3-1)),1/POWER(FSheet1!$AX31,2/($A$3-1)),1/POWER(FSheet1!$AY31,2/($A$3-1)),1/POWER(FSheet1!$AZ31,2/($A$3-1)),1/POWER(FSheet1!$BA31,2/($A$3-1))))</f>
        <v>9.8623497854844672E-2</v>
      </c>
      <c r="G32" s="20">
        <f>1/(POWER(FSheet1!AW31,2/($A$3-1))*SUM(1/POWER(FSheet1!$AU31,2/($A$3-1)),1/POWER(FSheet1!$AV31,2/($A$3-1)),1/POWER(FSheet1!$AW31,2/($A$3-1)),1/POWER(FSheet1!$AX31,2/($A$3-1)),1/POWER(FSheet1!$AY31,2/($A$3-1)),1/POWER(FSheet1!$AZ31,2/($A$3-1)),1/POWER(FSheet1!$BA31,2/($A$3-1))))</f>
        <v>0.29183447738465951</v>
      </c>
      <c r="H32" s="20">
        <f>1/(POWER(FSheet1!AX31,2/($A$3-1))*SUM(1/POWER(FSheet1!$AU31,2/($A$3-1)),1/POWER(FSheet1!$AV31,2/($A$3-1)),1/POWER(FSheet1!$AW31,2/($A$3-1)),1/POWER(FSheet1!$AX31,2/($A$3-1)),1/POWER(FSheet1!$AY31,2/($A$3-1)),1/POWER(FSheet1!$AZ31,2/($A$3-1)),1/POWER(FSheet1!$BA31,2/($A$3-1))))</f>
        <v>0.36645087149349426</v>
      </c>
      <c r="I32" s="20">
        <f>1/(POWER(FSheet1!AY31,2/($A$3-1))*SUM(1/POWER(FSheet1!$AU31,2/($A$3-1)),1/POWER(FSheet1!$AV31,2/($A$3-1)),1/POWER(FSheet1!$AW31,2/($A$3-1)),1/POWER(FSheet1!$AX31,2/($A$3-1)),1/POWER(FSheet1!$AY31,2/($A$3-1)),1/POWER(FSheet1!$AZ31,2/($A$3-1)),1/POWER(FSheet1!$BA31,2/($A$3-1))))</f>
        <v>0.14944930950566693</v>
      </c>
      <c r="J32" s="20">
        <f>1/(POWER(FSheet1!AZ31,2/($A$3-1))*SUM(1/POWER(FSheet1!$AU31,2/($A$3-1)),1/POWER(FSheet1!$AV31,2/($A$3-1)),1/POWER(FSheet1!$AW31,2/($A$3-1)),1/POWER(FSheet1!$AX31,2/($A$3-1)),1/POWER(FSheet1!$AY31,2/($A$3-1)),1/POWER(FSheet1!$AZ31,2/($A$3-1)),1/POWER(FSheet1!$BA31,2/($A$3-1))))</f>
        <v>4.6138177276759285E-2</v>
      </c>
      <c r="K32" s="20">
        <f>1/(POWER(FSheet1!BA31,2/($A$3-1))*SUM(1/POWER(FSheet1!$AU31,2/($A$3-1)),1/POWER(FSheet1!$AV31,2/($A$3-1)),1/POWER(FSheet1!$AW31,2/($A$3-1)),1/POWER(FSheet1!$AX31,2/($A$3-1)),1/POWER(FSheet1!$AY31,2/($A$3-1)),1/POWER(FSheet1!$AZ31,2/($A$3-1)),1/POWER(FSheet1!$BA31,2/($A$3-1))))</f>
        <v>1.6193502332843984E-2</v>
      </c>
      <c r="M32" s="35">
        <f t="shared" si="5"/>
        <v>8.5437464284797731</v>
      </c>
      <c r="N32" s="36">
        <f t="shared" si="0"/>
        <v>1.9337056725156083E-2</v>
      </c>
      <c r="P32" s="35">
        <f t="shared" si="6"/>
        <v>4.0515715457995771</v>
      </c>
      <c r="Q32" s="36">
        <f t="shared" si="1"/>
        <v>4.471733835947285E-2</v>
      </c>
      <c r="AA32" s="34">
        <f t="shared" si="2"/>
        <v>12.778149405815959</v>
      </c>
      <c r="AC32" s="26">
        <f>1/(POWER(FSheet1!BC31,1/($A$3-1))*SUM(1/POWER(FSheet1!$BC31,1/($A$3-1)),1/POWER(FSheet1!$BD31,1/($A$3-1)),1/POWER(FSheet1!$BE31,1/($A$3-1)),1/POWER(FSheet1!$BF31,1/($A$3-1)),1/POWER(FSheet1!$BG31,1/($A$3-1)),1/POWER(FSheet1!$BH31,1/($A$3-1)),1/POWER(FSheet1!$BI31,1/($A$3-1))))</f>
        <v>0.33971004067329147</v>
      </c>
      <c r="AD32" s="26">
        <f>1/(POWER(FSheet1!BD31,1/($A$3-1))*SUM(1/POWER(FSheet1!$BC31,1/($A$3-1)),1/POWER(FSheet1!$BD31,1/($A$3-1)),1/POWER(FSheet1!$BE31,1/($A$3-1)),1/POWER(FSheet1!$BF31,1/($A$3-1)),1/POWER(FSheet1!$BG31,1/($A$3-1)),1/POWER(FSheet1!$BH31,1/($A$3-1)),1/POWER(FSheet1!$BI31,1/($A$3-1))))</f>
        <v>0.16303367194210694</v>
      </c>
      <c r="AE32" s="26">
        <f>1/(POWER(FSheet1!BE31,1/($A$3-1))*SUM(1/POWER(FSheet1!$BC31,1/($A$3-1)),1/POWER(FSheet1!$BD31,1/($A$3-1)),1/POWER(FSheet1!$BE31,1/($A$3-1)),1/POWER(FSheet1!$BF31,1/($A$3-1)),1/POWER(FSheet1!$BG31,1/($A$3-1)),1/POWER(FSheet1!$BH31,1/($A$3-1)),1/POWER(FSheet1!$BI31,1/($A$3-1))))</f>
        <v>0.15834779518345724</v>
      </c>
      <c r="AF32" s="26">
        <f>1/(POWER(FSheet1!BF31,1/($A$3-1))*SUM(1/POWER(FSheet1!$BC31,1/($A$3-1)),1/POWER(FSheet1!$BD31,1/($A$3-1)),1/POWER(FSheet1!$BE31,1/($A$3-1)),1/POWER(FSheet1!$BF31,1/($A$3-1)),1/POWER(FSheet1!$BG31,1/($A$3-1)),1/POWER(FSheet1!$BH31,1/($A$3-1)),1/POWER(FSheet1!$BI31,1/($A$3-1))))</f>
        <v>0.1461773775342019</v>
      </c>
      <c r="AG32" s="26">
        <f>1/(POWER(FSheet1!BG31,1/($A$3-1))*SUM(1/POWER(FSheet1!$BC31,1/($A$3-1)),1/POWER(FSheet1!$BD31,1/($A$3-1)),1/POWER(FSheet1!$BE31,1/($A$3-1)),1/POWER(FSheet1!$BF31,1/($A$3-1)),1/POWER(FSheet1!$BG31,1/($A$3-1)),1/POWER(FSheet1!$BH31,1/($A$3-1)),1/POWER(FSheet1!$BI31,1/($A$3-1))))</f>
        <v>8.1711544671543498E-2</v>
      </c>
      <c r="AH32" s="26">
        <f>1/(POWER(FSheet1!BH31,1/($A$3-1))*SUM(1/POWER(FSheet1!$BC31,1/($A$3-1)),1/POWER(FSheet1!$BD31,1/($A$3-1)),1/POWER(FSheet1!$BE31,1/($A$3-1)),1/POWER(FSheet1!$BF31,1/($A$3-1)),1/POWER(FSheet1!$BG31,1/($A$3-1)),1/POWER(FSheet1!$BH31,1/($A$3-1)),1/POWER(FSheet1!$BI31,1/($A$3-1))))</f>
        <v>4.7150312303349783E-2</v>
      </c>
      <c r="AI32" s="26">
        <f>1/(POWER(FSheet1!BI31,1/($A$3-1))*SUM(1/POWER(FSheet1!$BC31,1/($A$3-1)),1/POWER(FSheet1!$BD31,1/($A$3-1)),1/POWER(FSheet1!$BE31,1/($A$3-1)),1/POWER(FSheet1!$BF31,1/($A$3-1)),1/POWER(FSheet1!$BG31,1/($A$3-1)),1/POWER(FSheet1!$BH31,1/($A$3-1)),1/POWER(FSheet1!$BI31,1/($A$3-1))))</f>
        <v>6.3869257692049278E-2</v>
      </c>
      <c r="AY32" s="13">
        <f t="shared" si="3"/>
        <v>5.5749689022829987</v>
      </c>
      <c r="BA32" s="45">
        <f>1/(POWER(FSheet1!$BK31,1/($A$3-1))*SUM(1/POWER(FSheet1!$BK31,1/($A$3-1)),1/POWER(FSheet1!$BL31,1/($A$3-1)),1/POWER(FSheet1!$BM31,1/($A$3-1)),1/POWER(FSheet1!$BN31,1/($A$3-1)),1/POWER(FSheet1!$BO31,1/($A$3-1)),1/POWER(FSheet1!$BP31,1/($A$3-1)),1/POWER(FSheet1!$BQ31,1/($A$3-1))))</f>
        <v>0.73387228658017567</v>
      </c>
      <c r="BB32" s="45">
        <f>1/(POWER(FSheet1!$BL31,1/($A$3-1))*SUM(1/POWER(FSheet1!$BK31,1/($A$3-1)),1/POWER(FSheet1!$BL31,1/($A$3-1)),1/POWER(FSheet1!$BM31,1/($A$3-1)),1/POWER(FSheet1!$BN31,1/($A$3-1)),1/POWER(FSheet1!$BO31,1/($A$3-1)),1/POWER(FSheet1!$BP31,1/($A$3-1)),1/POWER(FSheet1!$BQ31,1/($A$3-1))))</f>
        <v>6.236961843658749E-2</v>
      </c>
      <c r="BC32" s="45">
        <f>1/(POWER(FSheet1!$BM31,1/($A$3-1))*SUM(1/POWER(FSheet1!$BK31,1/($A$3-1)),1/POWER(FSheet1!$BL31,1/($A$3-1)),1/POWER(FSheet1!$BM31,1/($A$3-1)),1/POWER(FSheet1!$BN31,1/($A$3-1)),1/POWER(FSheet1!$BO31,1/($A$3-1)),1/POWER(FSheet1!$BP31,1/($A$3-1)),1/POWER(FSheet1!$BQ31,1/($A$3-1))))</f>
        <v>5.1212455519903118E-2</v>
      </c>
      <c r="BD32" s="45">
        <f>1/(POWER(FSheet1!$BN31,1/($A$3-1))*SUM(1/POWER(FSheet1!$BK31,1/($A$3-1)),1/POWER(FSheet1!$BL31,1/($A$3-1)),1/POWER(FSheet1!$BM31,1/($A$3-1)),1/POWER(FSheet1!$BN31,1/($A$3-1)),1/POWER(FSheet1!$BO31,1/($A$3-1)),1/POWER(FSheet1!$BP31,1/($A$3-1)),1/POWER(FSheet1!$BQ31,1/($A$3-1))))</f>
        <v>6.1164788470238235E-2</v>
      </c>
      <c r="BE32" s="45">
        <f>1/(POWER(FSheet1!$BO31,1/($A$3-1))*SUM(1/POWER(FSheet1!$BK31,1/($A$3-1)),1/POWER(FSheet1!$BL31,1/($A$3-1)),1/POWER(FSheet1!$BM31,1/($A$3-1)),1/POWER(FSheet1!$BN31,1/($A$3-1)),1/POWER(FSheet1!$BO31,1/($A$3-1)),1/POWER(FSheet1!$BP31,1/($A$3-1)),1/POWER(FSheet1!$BQ31,1/($A$3-1))))</f>
        <v>4.7961946854226389E-2</v>
      </c>
      <c r="BF32" s="45">
        <f>1/(POWER(FSheet1!$BP31,1/($A$3-1))*SUM(1/POWER(FSheet1!$BK31,1/($A$3-1)),1/POWER(FSheet1!$BL31,1/($A$3-1)),1/POWER(FSheet1!$BM31,1/($A$3-1)),1/POWER(FSheet1!$BN31,1/($A$3-1)),1/POWER(FSheet1!$BO31,1/($A$3-1)),1/POWER(FSheet1!$BP31,1/($A$3-1)),1/POWER(FSheet1!$BQ31,1/($A$3-1))))</f>
        <v>1.8568349078919681E-2</v>
      </c>
      <c r="BG32" s="45">
        <f>1/(POWER(FSheet1!$BQ31,1/($A$3-1))*SUM(1/POWER(FSheet1!$BK31,1/($A$3-1)),1/POWER(FSheet1!$BL31,1/($A$3-1)),1/POWER(FSheet1!$BM31,1/($A$3-1)),1/POWER(FSheet1!$BN31,1/($A$3-1)),1/POWER(FSheet1!$BO31,1/($A$3-1)),1/POWER(FSheet1!$BP31,1/($A$3-1)),1/POWER(FSheet1!$BQ31,1/($A$3-1))))</f>
        <v>2.4850555059949483E-2</v>
      </c>
      <c r="BW32" s="33">
        <f t="array" ref="BW32">SUM((BA32^$A$3)*(($B32-$AK$3)^2+($C32-$AL$3)^2),(BB32^$A$3)*(($B32-$AM$3)^2+($C32-$AN$3)^2),(BC32^$A$3)*(($B32-$AO$3)^2+($C32-$AP$3)^2),(BD32^$A$3)*(($B32-$AQ$3)^2+($C32-$AR$3)^2),(BE32^$A$3)*(($B32-$AS$3)^2+($C32-$AT$3)^2),(BF32^$A$3)*(($B32-$AU$3)^2+($C32-$AV$3)^2),(BG32^$A$3)*(($B32-$AW$3)^2+($C32-$BV$3)^2))</f>
        <v>6.1593146963818155</v>
      </c>
      <c r="CE32" s="42">
        <f t="shared" si="7"/>
        <v>2.4000000000000008</v>
      </c>
      <c r="CF32" s="42">
        <f t="shared" si="8"/>
        <v>2.6050000000000009</v>
      </c>
      <c r="CG32" s="14">
        <f t="shared" si="9"/>
        <v>2.5025000000000008</v>
      </c>
      <c r="CH32" s="33">
        <f t="array" ref="CH32">SUM(IF($B$5:$B$364&lt;=$CF32,E$5:E$364))-SUM(IF($B$5:$B$364&lt;=$CE32,E$5:E$364))</f>
        <v>1.6175580680264368E-3</v>
      </c>
      <c r="CI32" s="33">
        <f t="array" ref="CI32">SUM(IF($B$5:$B$364&lt;=$CF32,F$5:F$364))-SUM(IF($B$5:$B$364&lt;=$CE32,F$5:F$364))</f>
        <v>5.863116300893978E-3</v>
      </c>
      <c r="CJ32" s="33">
        <f t="array" ref="CJ32">SUM(IF($B$5:$B$364&lt;=$CF32,G$5:G$364))-SUM(IF($B$5:$B$364&lt;=$CE32,G$5:G$364))</f>
        <v>4.0387454887479635E-2</v>
      </c>
      <c r="CK32" s="33">
        <f t="array" ref="CK32">SUM(IF($B$5:$B$364&lt;=$CF32,H$5:H$364))-SUM(IF($B$5:$B$364&lt;=$CE32,H$5:H$364))</f>
        <v>2.7978924287332632</v>
      </c>
      <c r="CL32" s="33">
        <f t="array" ref="CL32">SUM(IF($B$5:$B$364&lt;=$CF32,I$5:I$364))-SUM(IF($B$5:$B$364&lt;=$CE32,I$5:I$364))</f>
        <v>4.0689387904411589</v>
      </c>
      <c r="CM32" s="33">
        <f t="array" ref="CM32">SUM(IF($B$5:$B$364&lt;=$CF32,J$5:J$364))-SUM(IF($B$5:$B$364&lt;=$CE32,J$5:J$364))</f>
        <v>7.6296810867739762E-2</v>
      </c>
      <c r="CN32" s="33">
        <f t="array" ref="CN32">SUM(IF($B$5:$B$364&lt;=$CF32,K$5:K$364))-SUM(IF($B$5:$B$364&lt;=$CE32,K$5:K$364))</f>
        <v>9.003840701428123E-3</v>
      </c>
    </row>
    <row r="33" spans="1:92">
      <c r="A33" s="21" t="str">
        <f>FSheet1!A32</f>
        <v>Kaberg</v>
      </c>
      <c r="B33" s="20">
        <f>FSheet1!DH32</f>
        <v>2.7137411089238843</v>
      </c>
      <c r="C33" s="20">
        <f>FSheet1!DI32</f>
        <v>-1.7635211417322836</v>
      </c>
      <c r="D33" s="22"/>
      <c r="E33" s="20">
        <f>1/(POWER(FSheet1!AU32,2/($A$3-1))*SUM(1/POWER(FSheet1!$AU32,2/($A$3-1)),1/POWER(FSheet1!$AV32,2/($A$3-1)),1/POWER(FSheet1!$AW32,2/($A$3-1)),1/POWER(FSheet1!$AX32,2/($A$3-1)),1/POWER(FSheet1!$AY32,2/($A$3-1)),1/POWER(FSheet1!$AZ32,2/($A$3-1)),1/POWER(FSheet1!$BA32,2/($A$3-1))))</f>
        <v>2.0273908421083572E-4</v>
      </c>
      <c r="F33" s="20">
        <f>1/(POWER(FSheet1!AV32,2/($A$3-1))*SUM(1/POWER(FSheet1!$AU32,2/($A$3-1)),1/POWER(FSheet1!$AV32,2/($A$3-1)),1/POWER(FSheet1!$AW32,2/($A$3-1)),1/POWER(FSheet1!$AX32,2/($A$3-1)),1/POWER(FSheet1!$AY32,2/($A$3-1)),1/POWER(FSheet1!$AZ32,2/($A$3-1)),1/POWER(FSheet1!$BA32,2/($A$3-1))))</f>
        <v>8.5787360801072661E-4</v>
      </c>
      <c r="G33" s="20">
        <f>1/(POWER(FSheet1!AW32,2/($A$3-1))*SUM(1/POWER(FSheet1!$AU32,2/($A$3-1)),1/POWER(FSheet1!$AV32,2/($A$3-1)),1/POWER(FSheet1!$AW32,2/($A$3-1)),1/POWER(FSheet1!$AX32,2/($A$3-1)),1/POWER(FSheet1!$AY32,2/($A$3-1)),1/POWER(FSheet1!$AZ32,2/($A$3-1)),1/POWER(FSheet1!$BA32,2/($A$3-1))))</f>
        <v>8.1487109460498357E-3</v>
      </c>
      <c r="H33" s="20">
        <f>1/(POWER(FSheet1!AX32,2/($A$3-1))*SUM(1/POWER(FSheet1!$AU32,2/($A$3-1)),1/POWER(FSheet1!$AV32,2/($A$3-1)),1/POWER(FSheet1!$AW32,2/($A$3-1)),1/POWER(FSheet1!$AX32,2/($A$3-1)),1/POWER(FSheet1!$AY32,2/($A$3-1)),1/POWER(FSheet1!$AZ32,2/($A$3-1)),1/POWER(FSheet1!$BA32,2/($A$3-1))))</f>
        <v>0.92617911563118349</v>
      </c>
      <c r="I33" s="20">
        <f>1/(POWER(FSheet1!AY32,2/($A$3-1))*SUM(1/POWER(FSheet1!$AU32,2/($A$3-1)),1/POWER(FSheet1!$AV32,2/($A$3-1)),1/POWER(FSheet1!$AW32,2/($A$3-1)),1/POWER(FSheet1!$AX32,2/($A$3-1)),1/POWER(FSheet1!$AY32,2/($A$3-1)),1/POWER(FSheet1!$AZ32,2/($A$3-1)),1/POWER(FSheet1!$BA32,2/($A$3-1))))</f>
        <v>6.1705703580743426E-2</v>
      </c>
      <c r="J33" s="20">
        <f>1/(POWER(FSheet1!AZ32,2/($A$3-1))*SUM(1/POWER(FSheet1!$AU32,2/($A$3-1)),1/POWER(FSheet1!$AV32,2/($A$3-1)),1/POWER(FSheet1!$AW32,2/($A$3-1)),1/POWER(FSheet1!$AX32,2/($A$3-1)),1/POWER(FSheet1!$AY32,2/($A$3-1)),1/POWER(FSheet1!$AZ32,2/($A$3-1)),1/POWER(FSheet1!$BA32,2/($A$3-1))))</f>
        <v>2.4906330594095909E-3</v>
      </c>
      <c r="K33" s="20">
        <f>1/(POWER(FSheet1!BA32,2/($A$3-1))*SUM(1/POWER(FSheet1!$AU32,2/($A$3-1)),1/POWER(FSheet1!$AV32,2/($A$3-1)),1/POWER(FSheet1!$AW32,2/($A$3-1)),1/POWER(FSheet1!$AX32,2/($A$3-1)),1/POWER(FSheet1!$AY32,2/($A$3-1)),1/POWER(FSheet1!$AZ32,2/($A$3-1)),1/POWER(FSheet1!$BA32,2/($A$3-1))))</f>
        <v>4.1522409039213286E-4</v>
      </c>
      <c r="M33" s="35">
        <f t="shared" si="5"/>
        <v>8.7718243544201417</v>
      </c>
      <c r="N33" s="36">
        <f t="shared" si="0"/>
        <v>1.8031057973489261E-2</v>
      </c>
      <c r="P33" s="35">
        <f t="shared" si="6"/>
        <v>4.2151530133499469</v>
      </c>
      <c r="Q33" s="36">
        <f t="shared" si="1"/>
        <v>3.8851765174239224E-2</v>
      </c>
      <c r="AA33" s="34">
        <f t="shared" si="2"/>
        <v>5.8750866886306685</v>
      </c>
      <c r="AC33" s="26">
        <f>1/(POWER(FSheet1!BC32,1/($A$3-1))*SUM(1/POWER(FSheet1!$BC32,1/($A$3-1)),1/POWER(FSheet1!$BD32,1/($A$3-1)),1/POWER(FSheet1!$BE32,1/($A$3-1)),1/POWER(FSheet1!$BF32,1/($A$3-1)),1/POWER(FSheet1!$BG32,1/($A$3-1)),1/POWER(FSheet1!$BH32,1/($A$3-1)),1/POWER(FSheet1!$BI32,1/($A$3-1))))</f>
        <v>3.2973784140699763E-2</v>
      </c>
      <c r="AD33" s="26">
        <f>1/(POWER(FSheet1!BD32,1/($A$3-1))*SUM(1/POWER(FSheet1!$BC32,1/($A$3-1)),1/POWER(FSheet1!$BD32,1/($A$3-1)),1/POWER(FSheet1!$BE32,1/($A$3-1)),1/POWER(FSheet1!$BF32,1/($A$3-1)),1/POWER(FSheet1!$BG32,1/($A$3-1)),1/POWER(FSheet1!$BH32,1/($A$3-1)),1/POWER(FSheet1!$BI32,1/($A$3-1))))</f>
        <v>3.2614741149006816E-2</v>
      </c>
      <c r="AE33" s="26">
        <f>1/(POWER(FSheet1!BE32,1/($A$3-1))*SUM(1/POWER(FSheet1!$BC32,1/($A$3-1)),1/POWER(FSheet1!$BD32,1/($A$3-1)),1/POWER(FSheet1!$BE32,1/($A$3-1)),1/POWER(FSheet1!$BF32,1/($A$3-1)),1/POWER(FSheet1!$BG32,1/($A$3-1)),1/POWER(FSheet1!$BH32,1/($A$3-1)),1/POWER(FSheet1!$BI32,1/($A$3-1))))</f>
        <v>7.1109078516948795E-2</v>
      </c>
      <c r="AF33" s="26">
        <f>1/(POWER(FSheet1!BF32,1/($A$3-1))*SUM(1/POWER(FSheet1!$BC32,1/($A$3-1)),1/POWER(FSheet1!$BD32,1/($A$3-1)),1/POWER(FSheet1!$BE32,1/($A$3-1)),1/POWER(FSheet1!$BF32,1/($A$3-1)),1/POWER(FSheet1!$BG32,1/($A$3-1)),1/POWER(FSheet1!$BH32,1/($A$3-1)),1/POWER(FSheet1!$BI32,1/($A$3-1))))</f>
        <v>0.35127557767959999</v>
      </c>
      <c r="AG33" s="26">
        <f>1/(POWER(FSheet1!BG32,1/($A$3-1))*SUM(1/POWER(FSheet1!$BC32,1/($A$3-1)),1/POWER(FSheet1!$BD32,1/($A$3-1)),1/POWER(FSheet1!$BE32,1/($A$3-1)),1/POWER(FSheet1!$BF32,1/($A$3-1)),1/POWER(FSheet1!$BG32,1/($A$3-1)),1/POWER(FSheet1!$BH32,1/($A$3-1)),1/POWER(FSheet1!$BI32,1/($A$3-1))))</f>
        <v>0.27466160986969668</v>
      </c>
      <c r="AH33" s="26">
        <f>1/(POWER(FSheet1!BH32,1/($A$3-1))*SUM(1/POWER(FSheet1!$BC32,1/($A$3-1)),1/POWER(FSheet1!$BD32,1/($A$3-1)),1/POWER(FSheet1!$BE32,1/($A$3-1)),1/POWER(FSheet1!$BF32,1/($A$3-1)),1/POWER(FSheet1!$BG32,1/($A$3-1)),1/POWER(FSheet1!$BH32,1/($A$3-1)),1/POWER(FSheet1!$BI32,1/($A$3-1))))</f>
        <v>6.7310596813305423E-2</v>
      </c>
      <c r="AI33" s="26">
        <f>1/(POWER(FSheet1!BI32,1/($A$3-1))*SUM(1/POWER(FSheet1!$BC32,1/($A$3-1)),1/POWER(FSheet1!$BD32,1/($A$3-1)),1/POWER(FSheet1!$BE32,1/($A$3-1)),1/POWER(FSheet1!$BF32,1/($A$3-1)),1/POWER(FSheet1!$BG32,1/($A$3-1)),1/POWER(FSheet1!$BH32,1/($A$3-1)),1/POWER(FSheet1!$BI32,1/($A$3-1))))</f>
        <v>0.17005461183074266</v>
      </c>
      <c r="AY33" s="13">
        <f t="shared" si="3"/>
        <v>1.9149478435191511</v>
      </c>
      <c r="BA33" s="45">
        <f>1/(POWER(FSheet1!$BK32,1/($A$3-1))*SUM(1/POWER(FSheet1!$BK32,1/($A$3-1)),1/POWER(FSheet1!$BL32,1/($A$3-1)),1/POWER(FSheet1!$BM32,1/($A$3-1)),1/POWER(FSheet1!$BN32,1/($A$3-1)),1/POWER(FSheet1!$BO32,1/($A$3-1)),1/POWER(FSheet1!$BP32,1/($A$3-1)),1/POWER(FSheet1!$BQ32,1/($A$3-1))))</f>
        <v>2.5071778119083985E-2</v>
      </c>
      <c r="BB33" s="45">
        <f>1/(POWER(FSheet1!$BL32,1/($A$3-1))*SUM(1/POWER(FSheet1!$BK32,1/($A$3-1)),1/POWER(FSheet1!$BL32,1/($A$3-1)),1/POWER(FSheet1!$BM32,1/($A$3-1)),1/POWER(FSheet1!$BN32,1/($A$3-1)),1/POWER(FSheet1!$BO32,1/($A$3-1)),1/POWER(FSheet1!$BP32,1/($A$3-1)),1/POWER(FSheet1!$BQ32,1/($A$3-1))))</f>
        <v>2.1994462447869463E-2</v>
      </c>
      <c r="BC33" s="45">
        <f>1/(POWER(FSheet1!$BM32,1/($A$3-1))*SUM(1/POWER(FSheet1!$BK32,1/($A$3-1)),1/POWER(FSheet1!$BL32,1/($A$3-1)),1/POWER(FSheet1!$BM32,1/($A$3-1)),1/POWER(FSheet1!$BN32,1/($A$3-1)),1/POWER(FSheet1!$BO32,1/($A$3-1)),1/POWER(FSheet1!$BP32,1/($A$3-1)),1/POWER(FSheet1!$BQ32,1/($A$3-1))))</f>
        <v>7.5073145531205338E-2</v>
      </c>
      <c r="BD33" s="45">
        <f>1/(POWER(FSheet1!$BN32,1/($A$3-1))*SUM(1/POWER(FSheet1!$BK32,1/($A$3-1)),1/POWER(FSheet1!$BL32,1/($A$3-1)),1/POWER(FSheet1!$BM32,1/($A$3-1)),1/POWER(FSheet1!$BN32,1/($A$3-1)),1/POWER(FSheet1!$BO32,1/($A$3-1)),1/POWER(FSheet1!$BP32,1/($A$3-1)),1/POWER(FSheet1!$BQ32,1/($A$3-1))))</f>
        <v>0.41525038969206213</v>
      </c>
      <c r="BE33" s="45">
        <f>1/(POWER(FSheet1!$BO32,1/($A$3-1))*SUM(1/POWER(FSheet1!$BK32,1/($A$3-1)),1/POWER(FSheet1!$BL32,1/($A$3-1)),1/POWER(FSheet1!$BM32,1/($A$3-1)),1/POWER(FSheet1!$BN32,1/($A$3-1)),1/POWER(FSheet1!$BO32,1/($A$3-1)),1/POWER(FSheet1!$BP32,1/($A$3-1)),1/POWER(FSheet1!$BQ32,1/($A$3-1))))</f>
        <v>0.24694772367154105</v>
      </c>
      <c r="BF33" s="45">
        <f>1/(POWER(FSheet1!$BP32,1/($A$3-1))*SUM(1/POWER(FSheet1!$BK32,1/($A$3-1)),1/POWER(FSheet1!$BL32,1/($A$3-1)),1/POWER(FSheet1!$BM32,1/($A$3-1)),1/POWER(FSheet1!$BN32,1/($A$3-1)),1/POWER(FSheet1!$BO32,1/($A$3-1)),1/POWER(FSheet1!$BP32,1/($A$3-1)),1/POWER(FSheet1!$BQ32,1/($A$3-1))))</f>
        <v>4.6418333864201862E-2</v>
      </c>
      <c r="BG33" s="45">
        <f>1/(POWER(FSheet1!$BQ32,1/($A$3-1))*SUM(1/POWER(FSheet1!$BK32,1/($A$3-1)),1/POWER(FSheet1!$BL32,1/($A$3-1)),1/POWER(FSheet1!$BM32,1/($A$3-1)),1/POWER(FSheet1!$BN32,1/($A$3-1)),1/POWER(FSheet1!$BO32,1/($A$3-1)),1/POWER(FSheet1!$BP32,1/($A$3-1)),1/POWER(FSheet1!$BQ32,1/($A$3-1))))</f>
        <v>0.16924416667403624</v>
      </c>
      <c r="BW33" s="33">
        <f t="array" ref="BW33">SUM((BA33^$A$3)*(($B33-$AK$3)^2+($C33-$AL$3)^2),(BB33^$A$3)*(($B33-$AM$3)^2+($C33-$AN$3)^2),(BC33^$A$3)*(($B33-$AO$3)^2+($C33-$AP$3)^2),(BD33^$A$3)*(($B33-$AQ$3)^2+($C33-$AR$3)^2),(BE33^$A$3)*(($B33-$AS$3)^2+($C33-$AT$3)^2),(BF33^$A$3)*(($B33-$AU$3)^2+($C33-$AV$3)^2),(BG33^$A$3)*(($B33-$AW$3)^2+($C33-$BV$3)^2))</f>
        <v>1.956631026963086</v>
      </c>
      <c r="CE33" s="42">
        <f t="shared" si="7"/>
        <v>2.600000000000001</v>
      </c>
      <c r="CF33" s="42">
        <f t="shared" si="8"/>
        <v>2.805000000000001</v>
      </c>
      <c r="CG33" s="14">
        <f t="shared" si="9"/>
        <v>2.702500000000001</v>
      </c>
      <c r="CH33" s="33">
        <f t="array" ref="CH33">SUM(IF($B$5:$B$364&lt;=$CF33,E$5:E$364))-SUM(IF($B$5:$B$364&lt;=$CE33,E$5:E$364))</f>
        <v>3.0029615310311897E-3</v>
      </c>
      <c r="CI33" s="33">
        <f t="array" ref="CI33">SUM(IF($B$5:$B$364&lt;=$CF33,F$5:F$364))-SUM(IF($B$5:$B$364&lt;=$CE33,F$5:F$364))</f>
        <v>1.2816733513837164E-2</v>
      </c>
      <c r="CJ33" s="33">
        <f t="array" ref="CJ33">SUM(IF($B$5:$B$364&lt;=$CF33,G$5:G$364))-SUM(IF($B$5:$B$364&lt;=$CE33,G$5:G$364))</f>
        <v>0.11660173135884122</v>
      </c>
      <c r="CK33" s="33">
        <f t="array" ref="CK33">SUM(IF($B$5:$B$364&lt;=$CF33,H$5:H$364))-SUM(IF($B$5:$B$364&lt;=$CE33,H$5:H$364))</f>
        <v>5.7584888520456303</v>
      </c>
      <c r="CL33" s="33">
        <f t="array" ref="CL33">SUM(IF($B$5:$B$364&lt;=$CF33,I$5:I$364))-SUM(IF($B$5:$B$364&lt;=$CE33,I$5:I$364))</f>
        <v>2.0643764555291035</v>
      </c>
      <c r="CM33" s="33">
        <f t="array" ref="CM33">SUM(IF($B$5:$B$364&lt;=$CF33,J$5:J$364))-SUM(IF($B$5:$B$364&lt;=$CE33,J$5:J$364))</f>
        <v>3.8718038855886316E-2</v>
      </c>
      <c r="CN33" s="33">
        <f t="array" ref="CN33">SUM(IF($B$5:$B$364&lt;=$CF33,K$5:K$364))-SUM(IF($B$5:$B$364&lt;=$CE33,K$5:K$364))</f>
        <v>5.995227165699224E-3</v>
      </c>
    </row>
    <row r="34" spans="1:92">
      <c r="A34" s="21" t="str">
        <f>FSheet1!A33</f>
        <v>Burt</v>
      </c>
      <c r="B34" s="20">
        <f>FSheet1!DH33</f>
        <v>-4.4314505091863516</v>
      </c>
      <c r="C34" s="20">
        <f>FSheet1!DI33</f>
        <v>3.7776032782152233</v>
      </c>
      <c r="D34" s="22"/>
      <c r="E34" s="20">
        <f>1/(POWER(FSheet1!AU33,2/($A$3-1))*SUM(1/POWER(FSheet1!$AU33,2/($A$3-1)),1/POWER(FSheet1!$AV33,2/($A$3-1)),1/POWER(FSheet1!$AW33,2/($A$3-1)),1/POWER(FSheet1!$AX33,2/($A$3-1)),1/POWER(FSheet1!$AY33,2/($A$3-1)),1/POWER(FSheet1!$AZ33,2/($A$3-1)),1/POWER(FSheet1!$BA33,2/($A$3-1))))</f>
        <v>2.8606721039676118E-2</v>
      </c>
      <c r="F34" s="20">
        <f>1/(POWER(FSheet1!AV33,2/($A$3-1))*SUM(1/POWER(FSheet1!$AU33,2/($A$3-1)),1/POWER(FSheet1!$AV33,2/($A$3-1)),1/POWER(FSheet1!$AW33,2/($A$3-1)),1/POWER(FSheet1!$AX33,2/($A$3-1)),1/POWER(FSheet1!$AY33,2/($A$3-1)),1/POWER(FSheet1!$AZ33,2/($A$3-1)),1/POWER(FSheet1!$BA33,2/($A$3-1))))</f>
        <v>9.2282196331302635E-2</v>
      </c>
      <c r="G34" s="20">
        <f>1/(POWER(FSheet1!AW33,2/($A$3-1))*SUM(1/POWER(FSheet1!$AU33,2/($A$3-1)),1/POWER(FSheet1!$AV33,2/($A$3-1)),1/POWER(FSheet1!$AW33,2/($A$3-1)),1/POWER(FSheet1!$AX33,2/($A$3-1)),1/POWER(FSheet1!$AY33,2/($A$3-1)),1/POWER(FSheet1!$AZ33,2/($A$3-1)),1/POWER(FSheet1!$BA33,2/($A$3-1))))</f>
        <v>0.28839729215050391</v>
      </c>
      <c r="H34" s="20">
        <f>1/(POWER(FSheet1!AX33,2/($A$3-1))*SUM(1/POWER(FSheet1!$AU33,2/($A$3-1)),1/POWER(FSheet1!$AV33,2/($A$3-1)),1/POWER(FSheet1!$AW33,2/($A$3-1)),1/POWER(FSheet1!$AX33,2/($A$3-1)),1/POWER(FSheet1!$AY33,2/($A$3-1)),1/POWER(FSheet1!$AZ33,2/($A$3-1)),1/POWER(FSheet1!$BA33,2/($A$3-1))))</f>
        <v>0.37955043310759096</v>
      </c>
      <c r="I34" s="20">
        <f>1/(POWER(FSheet1!AY33,2/($A$3-1))*SUM(1/POWER(FSheet1!$AU33,2/($A$3-1)),1/POWER(FSheet1!$AV33,2/($A$3-1)),1/POWER(FSheet1!$AW33,2/($A$3-1)),1/POWER(FSheet1!$AX33,2/($A$3-1)),1/POWER(FSheet1!$AY33,2/($A$3-1)),1/POWER(FSheet1!$AZ33,2/($A$3-1)),1/POWER(FSheet1!$BA33,2/($A$3-1))))</f>
        <v>0.15080791606595281</v>
      </c>
      <c r="J34" s="20">
        <f>1/(POWER(FSheet1!AZ33,2/($A$3-1))*SUM(1/POWER(FSheet1!$AU33,2/($A$3-1)),1/POWER(FSheet1!$AV33,2/($A$3-1)),1/POWER(FSheet1!$AW33,2/($A$3-1)),1/POWER(FSheet1!$AX33,2/($A$3-1)),1/POWER(FSheet1!$AY33,2/($A$3-1)),1/POWER(FSheet1!$AZ33,2/($A$3-1)),1/POWER(FSheet1!$BA33,2/($A$3-1))))</f>
        <v>4.492892621253005E-2</v>
      </c>
      <c r="K34" s="20">
        <f>1/(POWER(FSheet1!BA33,2/($A$3-1))*SUM(1/POWER(FSheet1!$AU33,2/($A$3-1)),1/POWER(FSheet1!$AV33,2/($A$3-1)),1/POWER(FSheet1!$AW33,2/($A$3-1)),1/POWER(FSheet1!$AX33,2/($A$3-1)),1/POWER(FSheet1!$AY33,2/($A$3-1)),1/POWER(FSheet1!$AZ33,2/($A$3-1)),1/POWER(FSheet1!$BA33,2/($A$3-1))))</f>
        <v>1.5426515092443383E-2</v>
      </c>
      <c r="M34" s="35">
        <f t="shared" si="5"/>
        <v>8.9846970852978192</v>
      </c>
      <c r="N34" s="36">
        <f t="shared" si="0"/>
        <v>1.6853325014676419E-2</v>
      </c>
      <c r="P34" s="35">
        <f t="shared" si="6"/>
        <v>4.3678290497302914</v>
      </c>
      <c r="Q34" s="36">
        <f t="shared" si="1"/>
        <v>3.4236302250637424E-2</v>
      </c>
      <c r="AA34" s="34">
        <f t="shared" si="2"/>
        <v>12.280869563083817</v>
      </c>
      <c r="AC34" s="26">
        <f>1/(POWER(FSheet1!BC33,1/($A$3-1))*SUM(1/POWER(FSheet1!$BC33,1/($A$3-1)),1/POWER(FSheet1!$BD33,1/($A$3-1)),1/POWER(FSheet1!$BE33,1/($A$3-1)),1/POWER(FSheet1!$BF33,1/($A$3-1)),1/POWER(FSheet1!$BG33,1/($A$3-1)),1/POWER(FSheet1!$BH33,1/($A$3-1)),1/POWER(FSheet1!$BI33,1/($A$3-1))))</f>
        <v>0.33620097863652937</v>
      </c>
      <c r="AD34" s="26">
        <f>1/(POWER(FSheet1!BD33,1/($A$3-1))*SUM(1/POWER(FSheet1!$BC33,1/($A$3-1)),1/POWER(FSheet1!$BD33,1/($A$3-1)),1/POWER(FSheet1!$BE33,1/($A$3-1)),1/POWER(FSheet1!$BF33,1/($A$3-1)),1/POWER(FSheet1!$BG33,1/($A$3-1)),1/POWER(FSheet1!$BH33,1/($A$3-1)),1/POWER(FSheet1!$BI33,1/($A$3-1))))</f>
        <v>0.16007144502982326</v>
      </c>
      <c r="AE34" s="26">
        <f>1/(POWER(FSheet1!BE33,1/($A$3-1))*SUM(1/POWER(FSheet1!$BC33,1/($A$3-1)),1/POWER(FSheet1!$BD33,1/($A$3-1)),1/POWER(FSheet1!$BE33,1/($A$3-1)),1/POWER(FSheet1!$BF33,1/($A$3-1)),1/POWER(FSheet1!$BG33,1/($A$3-1)),1/POWER(FSheet1!$BH33,1/($A$3-1)),1/POWER(FSheet1!$BI33,1/($A$3-1))))</f>
        <v>0.15980228347470024</v>
      </c>
      <c r="AF34" s="26">
        <f>1/(POWER(FSheet1!BF33,1/($A$3-1))*SUM(1/POWER(FSheet1!$BC33,1/($A$3-1)),1/POWER(FSheet1!$BD33,1/($A$3-1)),1/POWER(FSheet1!$BE33,1/($A$3-1)),1/POWER(FSheet1!$BF33,1/($A$3-1)),1/POWER(FSheet1!$BG33,1/($A$3-1)),1/POWER(FSheet1!$BH33,1/($A$3-1)),1/POWER(FSheet1!$BI33,1/($A$3-1))))</f>
        <v>0.15040386391746105</v>
      </c>
      <c r="AG34" s="26">
        <f>1/(POWER(FSheet1!BG33,1/($A$3-1))*SUM(1/POWER(FSheet1!$BC33,1/($A$3-1)),1/POWER(FSheet1!$BD33,1/($A$3-1)),1/POWER(FSheet1!$BE33,1/($A$3-1)),1/POWER(FSheet1!$BF33,1/($A$3-1)),1/POWER(FSheet1!$BG33,1/($A$3-1)),1/POWER(FSheet1!$BH33,1/($A$3-1)),1/POWER(FSheet1!$BI33,1/($A$3-1))))</f>
        <v>8.25510514565964E-2</v>
      </c>
      <c r="AH34" s="26">
        <f>1/(POWER(FSheet1!BH33,1/($A$3-1))*SUM(1/POWER(FSheet1!$BC33,1/($A$3-1)),1/POWER(FSheet1!$BD33,1/($A$3-1)),1/POWER(FSheet1!$BE33,1/($A$3-1)),1/POWER(FSheet1!$BF33,1/($A$3-1)),1/POWER(FSheet1!$BG33,1/($A$3-1)),1/POWER(FSheet1!$BH33,1/($A$3-1)),1/POWER(FSheet1!$BI33,1/($A$3-1))))</f>
        <v>4.6899044933619898E-2</v>
      </c>
      <c r="AI34" s="26">
        <f>1/(POWER(FSheet1!BI33,1/($A$3-1))*SUM(1/POWER(FSheet1!$BC33,1/($A$3-1)),1/POWER(FSheet1!$BD33,1/($A$3-1)),1/POWER(FSheet1!$BE33,1/($A$3-1)),1/POWER(FSheet1!$BF33,1/($A$3-1)),1/POWER(FSheet1!$BG33,1/($A$3-1)),1/POWER(FSheet1!$BH33,1/($A$3-1)),1/POWER(FSheet1!$BI33,1/($A$3-1))))</f>
        <v>6.4071332551269664E-2</v>
      </c>
      <c r="AY34" s="13">
        <f t="shared" si="3"/>
        <v>5.3022193891262424</v>
      </c>
      <c r="BA34" s="45">
        <f>1/(POWER(FSheet1!$BK33,1/($A$3-1))*SUM(1/POWER(FSheet1!$BK33,1/($A$3-1)),1/POWER(FSheet1!$BL33,1/($A$3-1)),1/POWER(FSheet1!$BM33,1/($A$3-1)),1/POWER(FSheet1!$BN33,1/($A$3-1)),1/POWER(FSheet1!$BO33,1/($A$3-1)),1/POWER(FSheet1!$BP33,1/($A$3-1)),1/POWER(FSheet1!$BQ33,1/($A$3-1))))</f>
        <v>0.73937288022682524</v>
      </c>
      <c r="BB34" s="45">
        <f>1/(POWER(FSheet1!$BL33,1/($A$3-1))*SUM(1/POWER(FSheet1!$BK33,1/($A$3-1)),1/POWER(FSheet1!$BL33,1/($A$3-1)),1/POWER(FSheet1!$BM33,1/($A$3-1)),1/POWER(FSheet1!$BN33,1/($A$3-1)),1/POWER(FSheet1!$BO33,1/($A$3-1)),1/POWER(FSheet1!$BP33,1/($A$3-1)),1/POWER(FSheet1!$BQ33,1/($A$3-1))))</f>
        <v>5.9318025038051031E-2</v>
      </c>
      <c r="BC34" s="45">
        <f>1/(POWER(FSheet1!$BM33,1/($A$3-1))*SUM(1/POWER(FSheet1!$BK33,1/($A$3-1)),1/POWER(FSheet1!$BL33,1/($A$3-1)),1/POWER(FSheet1!$BM33,1/($A$3-1)),1/POWER(FSheet1!$BN33,1/($A$3-1)),1/POWER(FSheet1!$BO33,1/($A$3-1)),1/POWER(FSheet1!$BP33,1/($A$3-1)),1/POWER(FSheet1!$BQ33,1/($A$3-1))))</f>
        <v>5.0197398322293633E-2</v>
      </c>
      <c r="BD34" s="45">
        <f>1/(POWER(FSheet1!$BN33,1/($A$3-1))*SUM(1/POWER(FSheet1!$BK33,1/($A$3-1)),1/POWER(FSheet1!$BL33,1/($A$3-1)),1/POWER(FSheet1!$BM33,1/($A$3-1)),1/POWER(FSheet1!$BN33,1/($A$3-1)),1/POWER(FSheet1!$BO33,1/($A$3-1)),1/POWER(FSheet1!$BP33,1/($A$3-1)),1/POWER(FSheet1!$BQ33,1/($A$3-1))))</f>
        <v>6.1197621720720498E-2</v>
      </c>
      <c r="BE34" s="45">
        <f>1/(POWER(FSheet1!$BO33,1/($A$3-1))*SUM(1/POWER(FSheet1!$BK33,1/($A$3-1)),1/POWER(FSheet1!$BL33,1/($A$3-1)),1/POWER(FSheet1!$BM33,1/($A$3-1)),1/POWER(FSheet1!$BN33,1/($A$3-1)),1/POWER(FSheet1!$BO33,1/($A$3-1)),1/POWER(FSheet1!$BP33,1/($A$3-1)),1/POWER(FSheet1!$BQ33,1/($A$3-1))))</f>
        <v>4.7661319760777685E-2</v>
      </c>
      <c r="BF34" s="45">
        <f>1/(POWER(FSheet1!$BP33,1/($A$3-1))*SUM(1/POWER(FSheet1!$BK33,1/($A$3-1)),1/POWER(FSheet1!$BL33,1/($A$3-1)),1/POWER(FSheet1!$BM33,1/($A$3-1)),1/POWER(FSheet1!$BN33,1/($A$3-1)),1/POWER(FSheet1!$BO33,1/($A$3-1)),1/POWER(FSheet1!$BP33,1/($A$3-1)),1/POWER(FSheet1!$BQ33,1/($A$3-1))))</f>
        <v>1.7990727370893668E-2</v>
      </c>
      <c r="BG34" s="45">
        <f>1/(POWER(FSheet1!$BQ33,1/($A$3-1))*SUM(1/POWER(FSheet1!$BK33,1/($A$3-1)),1/POWER(FSheet1!$BL33,1/($A$3-1)),1/POWER(FSheet1!$BM33,1/($A$3-1)),1/POWER(FSheet1!$BN33,1/($A$3-1)),1/POWER(FSheet1!$BO33,1/($A$3-1)),1/POWER(FSheet1!$BP33,1/($A$3-1)),1/POWER(FSheet1!$BQ33,1/($A$3-1))))</f>
        <v>2.4262027560438295E-2</v>
      </c>
      <c r="BW34" s="33">
        <f t="array" ref="BW34">SUM((BA34^$A$3)*(($B34-$AK$3)^2+($C34-$AL$3)^2),(BB34^$A$3)*(($B34-$AM$3)^2+($C34-$AN$3)^2),(BC34^$A$3)*(($B34-$AO$3)^2+($C34-$AP$3)^2),(BD34^$A$3)*(($B34-$AQ$3)^2+($C34-$AR$3)^2),(BE34^$A$3)*(($B34-$AS$3)^2+($C34-$AT$3)^2),(BF34^$A$3)*(($B34-$AU$3)^2+($C34-$AV$3)^2),(BG34^$A$3)*(($B34-$AW$3)^2+($C34-$BV$3)^2))</f>
        <v>5.8947264536623951</v>
      </c>
      <c r="CE34" s="42">
        <f t="shared" si="7"/>
        <v>2.8000000000000012</v>
      </c>
      <c r="CF34" s="42">
        <f t="shared" si="8"/>
        <v>3.0050000000000012</v>
      </c>
      <c r="CG34" s="14">
        <f t="shared" si="9"/>
        <v>2.9025000000000012</v>
      </c>
      <c r="CH34" s="33">
        <f t="array" ref="CH34">SUM(IF($B$5:$B$364&lt;=$CF34,E$5:E$364))-SUM(IF($B$5:$B$364&lt;=$CE34,E$5:E$364))</f>
        <v>6.2911828085692179E-3</v>
      </c>
      <c r="CI34" s="33">
        <f t="array" ref="CI34">SUM(IF($B$5:$B$364&lt;=$CF34,F$5:F$364))-SUM(IF($B$5:$B$364&lt;=$CE34,F$5:F$364))</f>
        <v>2.7168254109437129E-2</v>
      </c>
      <c r="CJ34" s="33">
        <f t="array" ref="CJ34">SUM(IF($B$5:$B$364&lt;=$CF34,G$5:G$364))-SUM(IF($B$5:$B$364&lt;=$CE34,G$5:G$364))</f>
        <v>0.20646838976927029</v>
      </c>
      <c r="CK34" s="33">
        <f t="array" ref="CK34">SUM(IF($B$5:$B$364&lt;=$CF34,H$5:H$364))-SUM(IF($B$5:$B$364&lt;=$CE34,H$5:H$364))</f>
        <v>2.7950267142456084</v>
      </c>
      <c r="CL34" s="33">
        <f t="array" ref="CL34">SUM(IF($B$5:$B$364&lt;=$CF34,I$5:I$364))-SUM(IF($B$5:$B$364&lt;=$CE34,I$5:I$364))</f>
        <v>3.9065943962712488</v>
      </c>
      <c r="CM34" s="33">
        <f t="array" ref="CM34">SUM(IF($B$5:$B$364&lt;=$CF34,J$5:J$364))-SUM(IF($B$5:$B$364&lt;=$CE34,J$5:J$364))</f>
        <v>5.0327447860877506E-2</v>
      </c>
      <c r="CN34" s="33">
        <f t="array" ref="CN34">SUM(IF($B$5:$B$364&lt;=$CF34,K$5:K$364))-SUM(IF($B$5:$B$364&lt;=$CE34,K$5:K$364))</f>
        <v>8.1236149349863673E-3</v>
      </c>
    </row>
    <row r="35" spans="1:92">
      <c r="A35" s="21" t="str">
        <f>FSheet1!A34</f>
        <v>Ograjensek</v>
      </c>
      <c r="B35" s="20">
        <f>FSheet1!DH34</f>
        <v>8.0549208136482928</v>
      </c>
      <c r="C35" s="20">
        <f>FSheet1!DI34</f>
        <v>-2.7894395918635166</v>
      </c>
      <c r="D35" s="22"/>
      <c r="E35" s="20">
        <f>1/(POWER(FSheet1!AU34,2/($A$3-1))*SUM(1/POWER(FSheet1!$AU34,2/($A$3-1)),1/POWER(FSheet1!$AV34,2/($A$3-1)),1/POWER(FSheet1!$AW34,2/($A$3-1)),1/POWER(FSheet1!$AX34,2/($A$3-1)),1/POWER(FSheet1!$AY34,2/($A$3-1)),1/POWER(FSheet1!$AZ34,2/($A$3-1)),1/POWER(FSheet1!$BA34,2/($A$3-1))))</f>
        <v>3.1039816316850814E-3</v>
      </c>
      <c r="F35" s="20">
        <f>1/(POWER(FSheet1!AV34,2/($A$3-1))*SUM(1/POWER(FSheet1!$AU34,2/($A$3-1)),1/POWER(FSheet1!$AV34,2/($A$3-1)),1/POWER(FSheet1!$AW34,2/($A$3-1)),1/POWER(FSheet1!$AX34,2/($A$3-1)),1/POWER(FSheet1!$AY34,2/($A$3-1)),1/POWER(FSheet1!$AZ34,2/($A$3-1)),1/POWER(FSheet1!$BA34,2/($A$3-1))))</f>
        <v>8.5173490710941952E-3</v>
      </c>
      <c r="G35" s="20">
        <f>1/(POWER(FSheet1!AW34,2/($A$3-1))*SUM(1/POWER(FSheet1!$AU34,2/($A$3-1)),1/POWER(FSheet1!$AV34,2/($A$3-1)),1/POWER(FSheet1!$AW34,2/($A$3-1)),1/POWER(FSheet1!$AX34,2/($A$3-1)),1/POWER(FSheet1!$AY34,2/($A$3-1)),1/POWER(FSheet1!$AZ34,2/($A$3-1)),1/POWER(FSheet1!$BA34,2/($A$3-1))))</f>
        <v>3.0793146396889726E-2</v>
      </c>
      <c r="H35" s="20">
        <f>1/(POWER(FSheet1!AX34,2/($A$3-1))*SUM(1/POWER(FSheet1!$AU34,2/($A$3-1)),1/POWER(FSheet1!$AV34,2/($A$3-1)),1/POWER(FSheet1!$AW34,2/($A$3-1)),1/POWER(FSheet1!$AX34,2/($A$3-1)),1/POWER(FSheet1!$AY34,2/($A$3-1)),1/POWER(FSheet1!$AZ34,2/($A$3-1)),1/POWER(FSheet1!$BA34,2/($A$3-1))))</f>
        <v>0.15517326821161886</v>
      </c>
      <c r="I35" s="20">
        <f>1/(POWER(FSheet1!AY34,2/($A$3-1))*SUM(1/POWER(FSheet1!$AU34,2/($A$3-1)),1/POWER(FSheet1!$AV34,2/($A$3-1)),1/POWER(FSheet1!$AW34,2/($A$3-1)),1/POWER(FSheet1!$AX34,2/($A$3-1)),1/POWER(FSheet1!$AY34,2/($A$3-1)),1/POWER(FSheet1!$AZ34,2/($A$3-1)),1/POWER(FSheet1!$BA34,2/($A$3-1))))</f>
        <v>0.54446679759881744</v>
      </c>
      <c r="J35" s="20">
        <f>1/(POWER(FSheet1!AZ34,2/($A$3-1))*SUM(1/POWER(FSheet1!$AU34,2/($A$3-1)),1/POWER(FSheet1!$AV34,2/($A$3-1)),1/POWER(FSheet1!$AW34,2/($A$3-1)),1/POWER(FSheet1!$AX34,2/($A$3-1)),1/POWER(FSheet1!$AY34,2/($A$3-1)),1/POWER(FSheet1!$AZ34,2/($A$3-1)),1/POWER(FSheet1!$BA34,2/($A$3-1))))</f>
        <v>0.21661257308753601</v>
      </c>
      <c r="K35" s="20">
        <f>1/(POWER(FSheet1!BA34,2/($A$3-1))*SUM(1/POWER(FSheet1!$AU34,2/($A$3-1)),1/POWER(FSheet1!$AV34,2/($A$3-1)),1/POWER(FSheet1!$AW34,2/($A$3-1)),1/POWER(FSheet1!$AX34,2/($A$3-1)),1/POWER(FSheet1!$AY34,2/($A$3-1)),1/POWER(FSheet1!$AZ34,2/($A$3-1)),1/POWER(FSheet1!$BA34,2/($A$3-1))))</f>
        <v>4.1332884002358766E-2</v>
      </c>
      <c r="M35" s="35">
        <f t="shared" si="5"/>
        <v>9.1833783007836516</v>
      </c>
      <c r="N35" s="36">
        <f t="shared" si="0"/>
        <v>1.571650154563841E-2</v>
      </c>
      <c r="P35" s="35">
        <f t="shared" si="6"/>
        <v>4.51032668368528</v>
      </c>
      <c r="Q35" s="36">
        <f t="shared" si="1"/>
        <v>2.9384940101646037E-2</v>
      </c>
      <c r="AA35" s="34">
        <f t="shared" si="2"/>
        <v>10.452858592457275</v>
      </c>
      <c r="AC35" s="26">
        <f>1/(POWER(FSheet1!BC34,1/($A$3-1))*SUM(1/POWER(FSheet1!$BC34,1/($A$3-1)),1/POWER(FSheet1!$BD34,1/($A$3-1)),1/POWER(FSheet1!$BE34,1/($A$3-1)),1/POWER(FSheet1!$BF34,1/($A$3-1)),1/POWER(FSheet1!$BG34,1/($A$3-1)),1/POWER(FSheet1!$BH34,1/($A$3-1)),1/POWER(FSheet1!$BI34,1/($A$3-1))))</f>
        <v>3.2500602224996435E-2</v>
      </c>
      <c r="AD35" s="26">
        <f>1/(POWER(FSheet1!BD34,1/($A$3-1))*SUM(1/POWER(FSheet1!$BC34,1/($A$3-1)),1/POWER(FSheet1!$BD34,1/($A$3-1)),1/POWER(FSheet1!$BE34,1/($A$3-1)),1/POWER(FSheet1!$BF34,1/($A$3-1)),1/POWER(FSheet1!$BG34,1/($A$3-1)),1/POWER(FSheet1!$BH34,1/($A$3-1)),1/POWER(FSheet1!$BI34,1/($A$3-1))))</f>
        <v>3.2919183501257367E-2</v>
      </c>
      <c r="AE35" s="26">
        <f>1/(POWER(FSheet1!BE34,1/($A$3-1))*SUM(1/POWER(FSheet1!$BC34,1/($A$3-1)),1/POWER(FSheet1!$BD34,1/($A$3-1)),1/POWER(FSheet1!$BE34,1/($A$3-1)),1/POWER(FSheet1!$BF34,1/($A$3-1)),1/POWER(FSheet1!$BG34,1/($A$3-1)),1/POWER(FSheet1!$BH34,1/($A$3-1)),1/POWER(FSheet1!$BI34,1/($A$3-1))))</f>
        <v>5.0933982644350916E-2</v>
      </c>
      <c r="AF35" s="26">
        <f>1/(POWER(FSheet1!BF34,1/($A$3-1))*SUM(1/POWER(FSheet1!$BC34,1/($A$3-1)),1/POWER(FSheet1!$BD34,1/($A$3-1)),1/POWER(FSheet1!$BE34,1/($A$3-1)),1/POWER(FSheet1!$BF34,1/($A$3-1)),1/POWER(FSheet1!$BG34,1/($A$3-1)),1/POWER(FSheet1!$BH34,1/($A$3-1)),1/POWER(FSheet1!$BI34,1/($A$3-1))))</f>
        <v>9.6653587717196163E-2</v>
      </c>
      <c r="AG35" s="26">
        <f>1/(POWER(FSheet1!BG34,1/($A$3-1))*SUM(1/POWER(FSheet1!$BC34,1/($A$3-1)),1/POWER(FSheet1!$BD34,1/($A$3-1)),1/POWER(FSheet1!$BE34,1/($A$3-1)),1/POWER(FSheet1!$BF34,1/($A$3-1)),1/POWER(FSheet1!$BG34,1/($A$3-1)),1/POWER(FSheet1!$BH34,1/($A$3-1)),1/POWER(FSheet1!$BI34,1/($A$3-1))))</f>
        <v>0.20625128007061422</v>
      </c>
      <c r="AH35" s="26">
        <f>1/(POWER(FSheet1!BH34,1/($A$3-1))*SUM(1/POWER(FSheet1!$BC34,1/($A$3-1)),1/POWER(FSheet1!$BD34,1/($A$3-1)),1/POWER(FSheet1!$BE34,1/($A$3-1)),1/POWER(FSheet1!$BF34,1/($A$3-1)),1/POWER(FSheet1!$BG34,1/($A$3-1)),1/POWER(FSheet1!$BH34,1/($A$3-1)),1/POWER(FSheet1!$BI34,1/($A$3-1))))</f>
        <v>0.28710996506685788</v>
      </c>
      <c r="AI35" s="26">
        <f>1/(POWER(FSheet1!BI34,1/($A$3-1))*SUM(1/POWER(FSheet1!$BC34,1/($A$3-1)),1/POWER(FSheet1!$BD34,1/($A$3-1)),1/POWER(FSheet1!$BE34,1/($A$3-1)),1/POWER(FSheet1!$BF34,1/($A$3-1)),1/POWER(FSheet1!$BG34,1/($A$3-1)),1/POWER(FSheet1!$BH34,1/($A$3-1)),1/POWER(FSheet1!$BI34,1/($A$3-1))))</f>
        <v>0.29363139877472705</v>
      </c>
      <c r="AY35" s="13">
        <f t="shared" si="3"/>
        <v>5.3570048721534471</v>
      </c>
      <c r="BA35" s="45">
        <f>1/(POWER(FSheet1!$BK34,1/($A$3-1))*SUM(1/POWER(FSheet1!$BK34,1/($A$3-1)),1/POWER(FSheet1!$BL34,1/($A$3-1)),1/POWER(FSheet1!$BM34,1/($A$3-1)),1/POWER(FSheet1!$BN34,1/($A$3-1)),1/POWER(FSheet1!$BO34,1/($A$3-1)),1/POWER(FSheet1!$BP34,1/($A$3-1)),1/POWER(FSheet1!$BQ34,1/($A$3-1))))</f>
        <v>2.0728830136742097E-2</v>
      </c>
      <c r="BB35" s="45">
        <f>1/(POWER(FSheet1!$BL34,1/($A$3-1))*SUM(1/POWER(FSheet1!$BK34,1/($A$3-1)),1/POWER(FSheet1!$BL34,1/($A$3-1)),1/POWER(FSheet1!$BM34,1/($A$3-1)),1/POWER(FSheet1!$BN34,1/($A$3-1)),1/POWER(FSheet1!$BO34,1/($A$3-1)),1/POWER(FSheet1!$BP34,1/($A$3-1)),1/POWER(FSheet1!$BQ34,1/($A$3-1))))</f>
        <v>1.9404725501710591E-2</v>
      </c>
      <c r="BC35" s="45">
        <f>1/(POWER(FSheet1!$BM34,1/($A$3-1))*SUM(1/POWER(FSheet1!$BK34,1/($A$3-1)),1/POWER(FSheet1!$BL34,1/($A$3-1)),1/POWER(FSheet1!$BM34,1/($A$3-1)),1/POWER(FSheet1!$BN34,1/($A$3-1)),1/POWER(FSheet1!$BO34,1/($A$3-1)),1/POWER(FSheet1!$BP34,1/($A$3-1)),1/POWER(FSheet1!$BQ34,1/($A$3-1))))</f>
        <v>4.021036599818404E-2</v>
      </c>
      <c r="BD35" s="45">
        <f>1/(POWER(FSheet1!$BN34,1/($A$3-1))*SUM(1/POWER(FSheet1!$BK34,1/($A$3-1)),1/POWER(FSheet1!$BL34,1/($A$3-1)),1/POWER(FSheet1!$BM34,1/($A$3-1)),1/POWER(FSheet1!$BN34,1/($A$3-1)),1/POWER(FSheet1!$BO34,1/($A$3-1)),1/POWER(FSheet1!$BP34,1/($A$3-1)),1/POWER(FSheet1!$BQ34,1/($A$3-1))))</f>
        <v>7.0078502807293594E-2</v>
      </c>
      <c r="BE35" s="45">
        <f>1/(POWER(FSheet1!$BO34,1/($A$3-1))*SUM(1/POWER(FSheet1!$BK34,1/($A$3-1)),1/POWER(FSheet1!$BL34,1/($A$3-1)),1/POWER(FSheet1!$BM34,1/($A$3-1)),1/POWER(FSheet1!$BN34,1/($A$3-1)),1/POWER(FSheet1!$BO34,1/($A$3-1)),1/POWER(FSheet1!$BP34,1/($A$3-1)),1/POWER(FSheet1!$BQ34,1/($A$3-1))))</f>
        <v>0.10238562639690361</v>
      </c>
      <c r="BF35" s="45">
        <f>1/(POWER(FSheet1!$BP34,1/($A$3-1))*SUM(1/POWER(FSheet1!$BK34,1/($A$3-1)),1/POWER(FSheet1!$BL34,1/($A$3-1)),1/POWER(FSheet1!$BM34,1/($A$3-1)),1/POWER(FSheet1!$BN34,1/($A$3-1)),1/POWER(FSheet1!$BO34,1/($A$3-1)),1/POWER(FSheet1!$BP34,1/($A$3-1)),1/POWER(FSheet1!$BQ34,1/($A$3-1))))</f>
        <v>0.29166554013324236</v>
      </c>
      <c r="BG35" s="45">
        <f>1/(POWER(FSheet1!$BQ34,1/($A$3-1))*SUM(1/POWER(FSheet1!$BK34,1/($A$3-1)),1/POWER(FSheet1!$BL34,1/($A$3-1)),1/POWER(FSheet1!$BM34,1/($A$3-1)),1/POWER(FSheet1!$BN34,1/($A$3-1)),1/POWER(FSheet1!$BO34,1/($A$3-1)),1/POWER(FSheet1!$BP34,1/($A$3-1)),1/POWER(FSheet1!$BQ34,1/($A$3-1))))</f>
        <v>0.45552640902592378</v>
      </c>
      <c r="BW35" s="33">
        <f t="array" ref="BW35">SUM((BA35^$A$3)*(($B35-$AK$3)^2+($C35-$AL$3)^2),(BB35^$A$3)*(($B35-$AM$3)^2+($C35-$AN$3)^2),(BC35^$A$3)*(($B35-$AO$3)^2+($C35-$AP$3)^2),(BD35^$A$3)*(($B35-$AQ$3)^2+($C35-$AR$3)^2),(BE35^$A$3)*(($B35-$AS$3)^2+($C35-$AT$3)^2),(BF35^$A$3)*(($B35-$AU$3)^2+($C35-$AV$3)^2),(BG35^$A$3)*(($B35-$AW$3)^2+($C35-$BV$3)^2))</f>
        <v>4.6151137275434913</v>
      </c>
      <c r="CE35" s="42"/>
      <c r="CF35" s="42"/>
      <c r="CG35" s="14"/>
      <c r="CH35" s="33"/>
      <c r="CI35" s="33"/>
      <c r="CJ35" s="33"/>
      <c r="CK35" s="33"/>
      <c r="CL35" s="33"/>
      <c r="CM35" s="33"/>
      <c r="CN35" s="33"/>
    </row>
    <row r="36" spans="1:92">
      <c r="A36" s="21" t="str">
        <f>FSheet1!A35</f>
        <v>Williams</v>
      </c>
      <c r="B36" s="20">
        <f>FSheet1!DH35</f>
        <v>-4.9435578044619426</v>
      </c>
      <c r="C36" s="20">
        <f>FSheet1!DI35</f>
        <v>2.9930403280839899</v>
      </c>
      <c r="D36" s="22"/>
      <c r="E36" s="20">
        <f>1/(POWER(FSheet1!AU35,2/($A$3-1))*SUM(1/POWER(FSheet1!$AU35,2/($A$3-1)),1/POWER(FSheet1!$AV35,2/($A$3-1)),1/POWER(FSheet1!$AW35,2/($A$3-1)),1/POWER(FSheet1!$AX35,2/($A$3-1)),1/POWER(FSheet1!$AY35,2/($A$3-1)),1/POWER(FSheet1!$AZ35,2/($A$3-1)),1/POWER(FSheet1!$BA35,2/($A$3-1))))</f>
        <v>3.2401342664698428E-2</v>
      </c>
      <c r="F36" s="20">
        <f>1/(POWER(FSheet1!AV35,2/($A$3-1))*SUM(1/POWER(FSheet1!$AU35,2/($A$3-1)),1/POWER(FSheet1!$AV35,2/($A$3-1)),1/POWER(FSheet1!$AW35,2/($A$3-1)),1/POWER(FSheet1!$AX35,2/($A$3-1)),1/POWER(FSheet1!$AY35,2/($A$3-1)),1/POWER(FSheet1!$AZ35,2/($A$3-1)),1/POWER(FSheet1!$BA35,2/($A$3-1))))</f>
        <v>0.11204137712702095</v>
      </c>
      <c r="G36" s="20">
        <f>1/(POWER(FSheet1!AW35,2/($A$3-1))*SUM(1/POWER(FSheet1!$AU35,2/($A$3-1)),1/POWER(FSheet1!$AV35,2/($A$3-1)),1/POWER(FSheet1!$AW35,2/($A$3-1)),1/POWER(FSheet1!$AX35,2/($A$3-1)),1/POWER(FSheet1!$AY35,2/($A$3-1)),1/POWER(FSheet1!$AZ35,2/($A$3-1)),1/POWER(FSheet1!$BA35,2/($A$3-1))))</f>
        <v>0.34650446633582482</v>
      </c>
      <c r="H36" s="20">
        <f>1/(POWER(FSheet1!AX35,2/($A$3-1))*SUM(1/POWER(FSheet1!$AU35,2/($A$3-1)),1/POWER(FSheet1!$AV35,2/($A$3-1)),1/POWER(FSheet1!$AW35,2/($A$3-1)),1/POWER(FSheet1!$AX35,2/($A$3-1)),1/POWER(FSheet1!$AY35,2/($A$3-1)),1/POWER(FSheet1!$AZ35,2/($A$3-1)),1/POWER(FSheet1!$BA35,2/($A$3-1))))</f>
        <v>0.35040958103764758</v>
      </c>
      <c r="I36" s="20">
        <f>1/(POWER(FSheet1!AY35,2/($A$3-1))*SUM(1/POWER(FSheet1!$AU35,2/($A$3-1)),1/POWER(FSheet1!$AV35,2/($A$3-1)),1/POWER(FSheet1!$AW35,2/($A$3-1)),1/POWER(FSheet1!$AX35,2/($A$3-1)),1/POWER(FSheet1!$AY35,2/($A$3-1)),1/POWER(FSheet1!$AZ35,2/($A$3-1)),1/POWER(FSheet1!$BA35,2/($A$3-1))))</f>
        <v>0.11420834222988245</v>
      </c>
      <c r="J36" s="20">
        <f>1/(POWER(FSheet1!AZ35,2/($A$3-1))*SUM(1/POWER(FSheet1!$AU35,2/($A$3-1)),1/POWER(FSheet1!$AV35,2/($A$3-1)),1/POWER(FSheet1!$AW35,2/($A$3-1)),1/POWER(FSheet1!$AX35,2/($A$3-1)),1/POWER(FSheet1!$AY35,2/($A$3-1)),1/POWER(FSheet1!$AZ35,2/($A$3-1)),1/POWER(FSheet1!$BA35,2/($A$3-1))))</f>
        <v>3.2962166615024727E-2</v>
      </c>
      <c r="K36" s="20">
        <f>1/(POWER(FSheet1!BA35,2/($A$3-1))*SUM(1/POWER(FSheet1!$AU35,2/($A$3-1)),1/POWER(FSheet1!$AV35,2/($A$3-1)),1/POWER(FSheet1!$AW35,2/($A$3-1)),1/POWER(FSheet1!$AX35,2/($A$3-1)),1/POWER(FSheet1!$AY35,2/($A$3-1)),1/POWER(FSheet1!$AZ35,2/($A$3-1)),1/POWER(FSheet1!$BA35,2/($A$3-1))))</f>
        <v>1.1472723989901063E-2</v>
      </c>
      <c r="M36" s="35">
        <f t="shared" si="5"/>
        <v>9.3688141019037623</v>
      </c>
      <c r="N36" s="36">
        <f t="shared" si="0"/>
        <v>1.4182968204797081E-2</v>
      </c>
      <c r="P36" s="35">
        <f t="shared" si="6"/>
        <v>4.6433244753766028</v>
      </c>
      <c r="Q36" s="36">
        <f t="shared" si="1"/>
        <v>2.59237075139984E-2</v>
      </c>
      <c r="AA36" s="34">
        <f t="shared" si="2"/>
        <v>10.928700657185251</v>
      </c>
      <c r="AC36" s="26">
        <f>1/(POWER(FSheet1!BC35,1/($A$3-1))*SUM(1/POWER(FSheet1!$BC35,1/($A$3-1)),1/POWER(FSheet1!$BD35,1/($A$3-1)),1/POWER(FSheet1!$BE35,1/($A$3-1)),1/POWER(FSheet1!$BF35,1/($A$3-1)),1/POWER(FSheet1!$BG35,1/($A$3-1)),1/POWER(FSheet1!$BH35,1/($A$3-1)),1/POWER(FSheet1!$BI35,1/($A$3-1))))</f>
        <v>0.41065304244520529</v>
      </c>
      <c r="AD36" s="26">
        <f>1/(POWER(FSheet1!BD35,1/($A$3-1))*SUM(1/POWER(FSheet1!$BC35,1/($A$3-1)),1/POWER(FSheet1!$BD35,1/($A$3-1)),1/POWER(FSheet1!$BE35,1/($A$3-1)),1/POWER(FSheet1!$BF35,1/($A$3-1)),1/POWER(FSheet1!$BG35,1/($A$3-1)),1/POWER(FSheet1!$BH35,1/($A$3-1)),1/POWER(FSheet1!$BI35,1/($A$3-1))))</f>
        <v>0.16837723230050139</v>
      </c>
      <c r="AE36" s="26">
        <f>1/(POWER(FSheet1!BE35,1/($A$3-1))*SUM(1/POWER(FSheet1!$BC35,1/($A$3-1)),1/POWER(FSheet1!$BD35,1/($A$3-1)),1/POWER(FSheet1!$BE35,1/($A$3-1)),1/POWER(FSheet1!$BF35,1/($A$3-1)),1/POWER(FSheet1!$BG35,1/($A$3-1)),1/POWER(FSheet1!$BH35,1/($A$3-1)),1/POWER(FSheet1!$BI35,1/($A$3-1))))</f>
        <v>0.15367956194261448</v>
      </c>
      <c r="AF36" s="26">
        <f>1/(POWER(FSheet1!BF35,1/($A$3-1))*SUM(1/POWER(FSheet1!$BC35,1/($A$3-1)),1/POWER(FSheet1!$BD35,1/($A$3-1)),1/POWER(FSheet1!$BE35,1/($A$3-1)),1/POWER(FSheet1!$BF35,1/($A$3-1)),1/POWER(FSheet1!$BG35,1/($A$3-1)),1/POWER(FSheet1!$BH35,1/($A$3-1)),1/POWER(FSheet1!$BI35,1/($A$3-1))))</f>
        <v>0.12262165876982858</v>
      </c>
      <c r="AG36" s="26">
        <f>1/(POWER(FSheet1!BG35,1/($A$3-1))*SUM(1/POWER(FSheet1!$BC35,1/($A$3-1)),1/POWER(FSheet1!$BD35,1/($A$3-1)),1/POWER(FSheet1!$BE35,1/($A$3-1)),1/POWER(FSheet1!$BF35,1/($A$3-1)),1/POWER(FSheet1!$BG35,1/($A$3-1)),1/POWER(FSheet1!$BH35,1/($A$3-1)),1/POWER(FSheet1!$BI35,1/($A$3-1))))</f>
        <v>6.1822082874237336E-2</v>
      </c>
      <c r="AH36" s="26">
        <f>1/(POWER(FSheet1!BH35,1/($A$3-1))*SUM(1/POWER(FSheet1!$BC35,1/($A$3-1)),1/POWER(FSheet1!$BD35,1/($A$3-1)),1/POWER(FSheet1!$BE35,1/($A$3-1)),1/POWER(FSheet1!$BF35,1/($A$3-1)),1/POWER(FSheet1!$BG35,1/($A$3-1)),1/POWER(FSheet1!$BH35,1/($A$3-1)),1/POWER(FSheet1!$BI35,1/($A$3-1))))</f>
        <v>3.4839996963422298E-2</v>
      </c>
      <c r="AI36" s="26">
        <f>1/(POWER(FSheet1!BI35,1/($A$3-1))*SUM(1/POWER(FSheet1!$BC35,1/($A$3-1)),1/POWER(FSheet1!$BD35,1/($A$3-1)),1/POWER(FSheet1!$BE35,1/($A$3-1)),1/POWER(FSheet1!$BF35,1/($A$3-1)),1/POWER(FSheet1!$BG35,1/($A$3-1)),1/POWER(FSheet1!$BH35,1/($A$3-1)),1/POWER(FSheet1!$BI35,1/($A$3-1))))</f>
        <v>4.8006424704190441E-2</v>
      </c>
      <c r="AY36" s="13">
        <f t="shared" si="3"/>
        <v>3.8266734813625436</v>
      </c>
      <c r="BA36" s="45">
        <f>1/(POWER(FSheet1!$BK35,1/($A$3-1))*SUM(1/POWER(FSheet1!$BK35,1/($A$3-1)),1/POWER(FSheet1!$BL35,1/($A$3-1)),1/POWER(FSheet1!$BM35,1/($A$3-1)),1/POWER(FSheet1!$BN35,1/($A$3-1)),1/POWER(FSheet1!$BO35,1/($A$3-1)),1/POWER(FSheet1!$BP35,1/($A$3-1)),1/POWER(FSheet1!$BQ35,1/($A$3-1))))</f>
        <v>0.88425098669037927</v>
      </c>
      <c r="BB36" s="45">
        <f>1/(POWER(FSheet1!$BL35,1/($A$3-1))*SUM(1/POWER(FSheet1!$BK35,1/($A$3-1)),1/POWER(FSheet1!$BL35,1/($A$3-1)),1/POWER(FSheet1!$BM35,1/($A$3-1)),1/POWER(FSheet1!$BN35,1/($A$3-1)),1/POWER(FSheet1!$BO35,1/($A$3-1)),1/POWER(FSheet1!$BP35,1/($A$3-1)),1/POWER(FSheet1!$BQ35,1/($A$3-1))))</f>
        <v>3.1463355140901872E-2</v>
      </c>
      <c r="BC36" s="45">
        <f>1/(POWER(FSheet1!$BM35,1/($A$3-1))*SUM(1/POWER(FSheet1!$BK35,1/($A$3-1)),1/POWER(FSheet1!$BL35,1/($A$3-1)),1/POWER(FSheet1!$BM35,1/($A$3-1)),1/POWER(FSheet1!$BN35,1/($A$3-1)),1/POWER(FSheet1!$BO35,1/($A$3-1)),1/POWER(FSheet1!$BP35,1/($A$3-1)),1/POWER(FSheet1!$BQ35,1/($A$3-1))))</f>
        <v>2.36156916791096E-2</v>
      </c>
      <c r="BD36" s="45">
        <f>1/(POWER(FSheet1!$BN35,1/($A$3-1))*SUM(1/POWER(FSheet1!$BK35,1/($A$3-1)),1/POWER(FSheet1!$BL35,1/($A$3-1)),1/POWER(FSheet1!$BM35,1/($A$3-1)),1/POWER(FSheet1!$BN35,1/($A$3-1)),1/POWER(FSheet1!$BO35,1/($A$3-1)),1/POWER(FSheet1!$BP35,1/($A$3-1)),1/POWER(FSheet1!$BQ35,1/($A$3-1))))</f>
        <v>2.5733737728293613E-2</v>
      </c>
      <c r="BE36" s="45">
        <f>1/(POWER(FSheet1!$BO35,1/($A$3-1))*SUM(1/POWER(FSheet1!$BK35,1/($A$3-1)),1/POWER(FSheet1!$BL35,1/($A$3-1)),1/POWER(FSheet1!$BM35,1/($A$3-1)),1/POWER(FSheet1!$BN35,1/($A$3-1)),1/POWER(FSheet1!$BO35,1/($A$3-1)),1/POWER(FSheet1!$BP35,1/($A$3-1)),1/POWER(FSheet1!$BQ35,1/($A$3-1))))</f>
        <v>1.8346068873988181E-2</v>
      </c>
      <c r="BF36" s="45">
        <f>1/(POWER(FSheet1!$BP35,1/($A$3-1))*SUM(1/POWER(FSheet1!$BK35,1/($A$3-1)),1/POWER(FSheet1!$BL35,1/($A$3-1)),1/POWER(FSheet1!$BM35,1/($A$3-1)),1/POWER(FSheet1!$BN35,1/($A$3-1)),1/POWER(FSheet1!$BO35,1/($A$3-1)),1/POWER(FSheet1!$BP35,1/($A$3-1)),1/POWER(FSheet1!$BQ35,1/($A$3-1))))</f>
        <v>6.9766828874156424E-3</v>
      </c>
      <c r="BG36" s="45">
        <f>1/(POWER(FSheet1!$BQ35,1/($A$3-1))*SUM(1/POWER(FSheet1!$BK35,1/($A$3-1)),1/POWER(FSheet1!$BL35,1/($A$3-1)),1/POWER(FSheet1!$BM35,1/($A$3-1)),1/POWER(FSheet1!$BN35,1/($A$3-1)),1/POWER(FSheet1!$BO35,1/($A$3-1)),1/POWER(FSheet1!$BP35,1/($A$3-1)),1/POWER(FSheet1!$BQ35,1/($A$3-1))))</f>
        <v>9.613476999911991E-3</v>
      </c>
      <c r="BW36" s="33">
        <f t="array" ref="BW36">SUM((BA36^$A$3)*(($B36-$AK$3)^2+($C36-$AL$3)^2),(BB36^$A$3)*(($B36-$AM$3)^2+($C36-$AN$3)^2),(BC36^$A$3)*(($B36-$AO$3)^2+($C36-$AP$3)^2),(BD36^$A$3)*(($B36-$AQ$3)^2+($C36-$AR$3)^2),(BE36^$A$3)*(($B36-$AS$3)^2+($C36-$AT$3)^2),(BF36^$A$3)*(($B36-$AU$3)^2+($C36-$AV$3)^2),(BG36^$A$3)*(($B36-$AW$3)^2+($C36-$BV$3)^2))</f>
        <v>4.0313015737363962</v>
      </c>
      <c r="CE36" s="42"/>
      <c r="CF36" s="42"/>
      <c r="CG36" s="14"/>
      <c r="CH36" s="33"/>
      <c r="CI36" s="33"/>
      <c r="CJ36" s="33"/>
      <c r="CK36" s="33"/>
      <c r="CL36" s="33"/>
      <c r="CM36" s="33"/>
      <c r="CN36" s="33"/>
    </row>
    <row r="37" spans="1:92">
      <c r="A37" s="21" t="str">
        <f>FSheet1!A36</f>
        <v>Rielly</v>
      </c>
      <c r="B37" s="20">
        <f>FSheet1!DH36</f>
        <v>1.2705672230971128</v>
      </c>
      <c r="C37" s="20">
        <f>FSheet1!DI36</f>
        <v>-3.1127394921259843</v>
      </c>
      <c r="D37" s="22"/>
      <c r="E37" s="20">
        <f>1/(POWER(FSheet1!AU36,2/($A$3-1))*SUM(1/POWER(FSheet1!$AU36,2/($A$3-1)),1/POWER(FSheet1!$AV36,2/($A$3-1)),1/POWER(FSheet1!$AW36,2/($A$3-1)),1/POWER(FSheet1!$AX36,2/($A$3-1)),1/POWER(FSheet1!$AY36,2/($A$3-1)),1/POWER(FSheet1!$AZ36,2/($A$3-1)),1/POWER(FSheet1!$BA36,2/($A$3-1))))</f>
        <v>3.1808071247450305E-4</v>
      </c>
      <c r="F37" s="20">
        <f>1/(POWER(FSheet1!AV36,2/($A$3-1))*SUM(1/POWER(FSheet1!$AU36,2/($A$3-1)),1/POWER(FSheet1!$AV36,2/($A$3-1)),1/POWER(FSheet1!$AW36,2/($A$3-1)),1/POWER(FSheet1!$AX36,2/($A$3-1)),1/POWER(FSheet1!$AY36,2/($A$3-1)),1/POWER(FSheet1!$AZ36,2/($A$3-1)),1/POWER(FSheet1!$BA36,2/($A$3-1))))</f>
        <v>1.7361048616761161E-3</v>
      </c>
      <c r="G37" s="20">
        <f>1/(POWER(FSheet1!AW36,2/($A$3-1))*SUM(1/POWER(FSheet1!$AU36,2/($A$3-1)),1/POWER(FSheet1!$AV36,2/($A$3-1)),1/POWER(FSheet1!$AW36,2/($A$3-1)),1/POWER(FSheet1!$AX36,2/($A$3-1)),1/POWER(FSheet1!$AY36,2/($A$3-1)),1/POWER(FSheet1!$AZ36,2/($A$3-1)),1/POWER(FSheet1!$BA36,2/($A$3-1))))</f>
        <v>3.1315047216647483E-2</v>
      </c>
      <c r="H37" s="20">
        <f>1/(POWER(FSheet1!AX36,2/($A$3-1))*SUM(1/POWER(FSheet1!$AU36,2/($A$3-1)),1/POWER(FSheet1!$AV36,2/($A$3-1)),1/POWER(FSheet1!$AW36,2/($A$3-1)),1/POWER(FSheet1!$AX36,2/($A$3-1)),1/POWER(FSheet1!$AY36,2/($A$3-1)),1/POWER(FSheet1!$AZ36,2/($A$3-1)),1/POWER(FSheet1!$BA36,2/($A$3-1))))</f>
        <v>0.95572898967256714</v>
      </c>
      <c r="I37" s="20">
        <f>1/(POWER(FSheet1!AY36,2/($A$3-1))*SUM(1/POWER(FSheet1!$AU36,2/($A$3-1)),1/POWER(FSheet1!$AV36,2/($A$3-1)),1/POWER(FSheet1!$AW36,2/($A$3-1)),1/POWER(FSheet1!$AX36,2/($A$3-1)),1/POWER(FSheet1!$AY36,2/($A$3-1)),1/POWER(FSheet1!$AZ36,2/($A$3-1)),1/POWER(FSheet1!$BA36,2/($A$3-1))))</f>
        <v>9.772340058314925E-3</v>
      </c>
      <c r="J37" s="20">
        <f>1/(POWER(FSheet1!AZ36,2/($A$3-1))*SUM(1/POWER(FSheet1!$AU36,2/($A$3-1)),1/POWER(FSheet1!$AV36,2/($A$3-1)),1/POWER(FSheet1!$AW36,2/($A$3-1)),1/POWER(FSheet1!$AX36,2/($A$3-1)),1/POWER(FSheet1!$AY36,2/($A$3-1)),1/POWER(FSheet1!$AZ36,2/($A$3-1)),1/POWER(FSheet1!$BA36,2/($A$3-1))))</f>
        <v>9.2219782820542116E-4</v>
      </c>
      <c r="K37" s="20">
        <f>1/(POWER(FSheet1!BA36,2/($A$3-1))*SUM(1/POWER(FSheet1!$AU36,2/($A$3-1)),1/POWER(FSheet1!$AV36,2/($A$3-1)),1/POWER(FSheet1!$AW36,2/($A$3-1)),1/POWER(FSheet1!$AX36,2/($A$3-1)),1/POWER(FSheet1!$AY36,2/($A$3-1)),1/POWER(FSheet1!$AZ36,2/($A$3-1)),1/POWER(FSheet1!$BA36,2/($A$3-1))))</f>
        <v>2.0723965011466543E-4</v>
      </c>
      <c r="M37" s="35">
        <f t="shared" si="5"/>
        <v>9.5418875162825323</v>
      </c>
      <c r="N37" s="36">
        <f t="shared" si="0"/>
        <v>1.3243390723840502E-2</v>
      </c>
      <c r="P37" s="35">
        <f t="shared" si="6"/>
        <v>4.7674557476218373</v>
      </c>
      <c r="Q37" s="36">
        <f t="shared" si="1"/>
        <v>2.2725969233377441E-2</v>
      </c>
      <c r="AA37" s="34">
        <f t="shared" si="2"/>
        <v>6.485164835273137</v>
      </c>
      <c r="AC37" s="26">
        <f>1/(POWER(FSheet1!BC36,1/($A$3-1))*SUM(1/POWER(FSheet1!$BC36,1/($A$3-1)),1/POWER(FSheet1!$BD36,1/($A$3-1)),1/POWER(FSheet1!$BE36,1/($A$3-1)),1/POWER(FSheet1!$BF36,1/($A$3-1)),1/POWER(FSheet1!$BG36,1/($A$3-1)),1/POWER(FSheet1!$BH36,1/($A$3-1)),1/POWER(FSheet1!$BI36,1/($A$3-1))))</f>
        <v>5.6695440755586676E-2</v>
      </c>
      <c r="AD37" s="26">
        <f>1/(POWER(FSheet1!BD36,1/($A$3-1))*SUM(1/POWER(FSheet1!$BC36,1/($A$3-1)),1/POWER(FSheet1!$BD36,1/($A$3-1)),1/POWER(FSheet1!$BE36,1/($A$3-1)),1/POWER(FSheet1!$BF36,1/($A$3-1)),1/POWER(FSheet1!$BG36,1/($A$3-1)),1/POWER(FSheet1!$BH36,1/($A$3-1)),1/POWER(FSheet1!$BI36,1/($A$3-1))))</f>
        <v>6.2852538612335265E-2</v>
      </c>
      <c r="AE37" s="26">
        <f>1/(POWER(FSheet1!BE36,1/($A$3-1))*SUM(1/POWER(FSheet1!$BC36,1/($A$3-1)),1/POWER(FSheet1!$BD36,1/($A$3-1)),1/POWER(FSheet1!$BE36,1/($A$3-1)),1/POWER(FSheet1!$BF36,1/($A$3-1)),1/POWER(FSheet1!$BG36,1/($A$3-1)),1/POWER(FSheet1!$BH36,1/($A$3-1)),1/POWER(FSheet1!$BI36,1/($A$3-1))))</f>
        <v>0.16785379224494143</v>
      </c>
      <c r="AF37" s="26">
        <f>1/(POWER(FSheet1!BF36,1/($A$3-1))*SUM(1/POWER(FSheet1!$BC36,1/($A$3-1)),1/POWER(FSheet1!$BD36,1/($A$3-1)),1/POWER(FSheet1!$BE36,1/($A$3-1)),1/POWER(FSheet1!$BF36,1/($A$3-1)),1/POWER(FSheet1!$BG36,1/($A$3-1)),1/POWER(FSheet1!$BH36,1/($A$3-1)),1/POWER(FSheet1!$BI36,1/($A$3-1))))</f>
        <v>0.44364740459684954</v>
      </c>
      <c r="AG37" s="26">
        <f>1/(POWER(FSheet1!BG36,1/($A$3-1))*SUM(1/POWER(FSheet1!$BC36,1/($A$3-1)),1/POWER(FSheet1!$BD36,1/($A$3-1)),1/POWER(FSheet1!$BE36,1/($A$3-1)),1/POWER(FSheet1!$BF36,1/($A$3-1)),1/POWER(FSheet1!$BG36,1/($A$3-1)),1/POWER(FSheet1!$BH36,1/($A$3-1)),1/POWER(FSheet1!$BI36,1/($A$3-1))))</f>
        <v>0.12800586438829414</v>
      </c>
      <c r="AH37" s="26">
        <f>1/(POWER(FSheet1!BH36,1/($A$3-1))*SUM(1/POWER(FSheet1!$BC36,1/($A$3-1)),1/POWER(FSheet1!$BD36,1/($A$3-1)),1/POWER(FSheet1!$BE36,1/($A$3-1)),1/POWER(FSheet1!$BF36,1/($A$3-1)),1/POWER(FSheet1!$BG36,1/($A$3-1)),1/POWER(FSheet1!$BH36,1/($A$3-1)),1/POWER(FSheet1!$BI36,1/($A$3-1))))</f>
        <v>4.8553663813909839E-2</v>
      </c>
      <c r="AI37" s="26">
        <f>1/(POWER(FSheet1!BI36,1/($A$3-1))*SUM(1/POWER(FSheet1!$BC36,1/($A$3-1)),1/POWER(FSheet1!$BD36,1/($A$3-1)),1/POWER(FSheet1!$BE36,1/($A$3-1)),1/POWER(FSheet1!$BF36,1/($A$3-1)),1/POWER(FSheet1!$BG36,1/($A$3-1)),1/POWER(FSheet1!$BH36,1/($A$3-1)),1/POWER(FSheet1!$BI36,1/($A$3-1))))</f>
        <v>9.2391295588083219E-2</v>
      </c>
      <c r="AY37" s="13">
        <f t="shared" si="3"/>
        <v>2.7504978031722072</v>
      </c>
      <c r="BA37" s="45">
        <f>1/(POWER(FSheet1!$BK36,1/($A$3-1))*SUM(1/POWER(FSheet1!$BK36,1/($A$3-1)),1/POWER(FSheet1!$BL36,1/($A$3-1)),1/POWER(FSheet1!$BM36,1/($A$3-1)),1/POWER(FSheet1!$BN36,1/($A$3-1)),1/POWER(FSheet1!$BO36,1/($A$3-1)),1/POWER(FSheet1!$BP36,1/($A$3-1)),1/POWER(FSheet1!$BQ36,1/($A$3-1))))</f>
        <v>3.4387841776125201E-2</v>
      </c>
      <c r="BB37" s="45">
        <f>1/(POWER(FSheet1!$BL36,1/($A$3-1))*SUM(1/POWER(FSheet1!$BK36,1/($A$3-1)),1/POWER(FSheet1!$BL36,1/($A$3-1)),1/POWER(FSheet1!$BM36,1/($A$3-1)),1/POWER(FSheet1!$BN36,1/($A$3-1)),1/POWER(FSheet1!$BO36,1/($A$3-1)),1/POWER(FSheet1!$BP36,1/($A$3-1)),1/POWER(FSheet1!$BQ36,1/($A$3-1))))</f>
        <v>3.8823273083173848E-2</v>
      </c>
      <c r="BC37" s="45">
        <f>1/(POWER(FSheet1!$BM36,1/($A$3-1))*SUM(1/POWER(FSheet1!$BK36,1/($A$3-1)),1/POWER(FSheet1!$BL36,1/($A$3-1)),1/POWER(FSheet1!$BM36,1/($A$3-1)),1/POWER(FSheet1!$BN36,1/($A$3-1)),1/POWER(FSheet1!$BO36,1/($A$3-1)),1/POWER(FSheet1!$BP36,1/($A$3-1)),1/POWER(FSheet1!$BQ36,1/($A$3-1))))</f>
        <v>0.22242980921238661</v>
      </c>
      <c r="BD37" s="45">
        <f>1/(POWER(FSheet1!$BN36,1/($A$3-1))*SUM(1/POWER(FSheet1!$BK36,1/($A$3-1)),1/POWER(FSheet1!$BL36,1/($A$3-1)),1/POWER(FSheet1!$BM36,1/($A$3-1)),1/POWER(FSheet1!$BN36,1/($A$3-1)),1/POWER(FSheet1!$BO36,1/($A$3-1)),1/POWER(FSheet1!$BP36,1/($A$3-1)),1/POWER(FSheet1!$BQ36,1/($A$3-1))))</f>
        <v>0.47710782237488214</v>
      </c>
      <c r="BE37" s="45">
        <f>1/(POWER(FSheet1!$BO36,1/($A$3-1))*SUM(1/POWER(FSheet1!$BK36,1/($A$3-1)),1/POWER(FSheet1!$BL36,1/($A$3-1)),1/POWER(FSheet1!$BM36,1/($A$3-1)),1/POWER(FSheet1!$BN36,1/($A$3-1)),1/POWER(FSheet1!$BO36,1/($A$3-1)),1/POWER(FSheet1!$BP36,1/($A$3-1)),1/POWER(FSheet1!$BQ36,1/($A$3-1))))</f>
        <v>0.11123926924691657</v>
      </c>
      <c r="BF37" s="45">
        <f>1/(POWER(FSheet1!$BP36,1/($A$3-1))*SUM(1/POWER(FSheet1!$BK36,1/($A$3-1)),1/POWER(FSheet1!$BL36,1/($A$3-1)),1/POWER(FSheet1!$BM36,1/($A$3-1)),1/POWER(FSheet1!$BN36,1/($A$3-1)),1/POWER(FSheet1!$BO36,1/($A$3-1)),1/POWER(FSheet1!$BP36,1/($A$3-1)),1/POWER(FSheet1!$BQ36,1/($A$3-1))))</f>
        <v>3.2797044229812472E-2</v>
      </c>
      <c r="BG37" s="45">
        <f>1/(POWER(FSheet1!$BQ36,1/($A$3-1))*SUM(1/POWER(FSheet1!$BK36,1/($A$3-1)),1/POWER(FSheet1!$BL36,1/($A$3-1)),1/POWER(FSheet1!$BM36,1/($A$3-1)),1/POWER(FSheet1!$BN36,1/($A$3-1)),1/POWER(FSheet1!$BO36,1/($A$3-1)),1/POWER(FSheet1!$BP36,1/($A$3-1)),1/POWER(FSheet1!$BQ36,1/($A$3-1))))</f>
        <v>8.3214940076703145E-2</v>
      </c>
      <c r="BW37" s="33">
        <f t="array" ref="BW37">SUM((BA37^$A$3)*(($B37-$AK$3)^2+($C37-$AL$3)^2),(BB37^$A$3)*(($B37-$AM$3)^2+($C37-$AN$3)^2),(BC37^$A$3)*(($B37-$AO$3)^2+($C37-$AP$3)^2),(BD37^$A$3)*(($B37-$AQ$3)^2+($C37-$AR$3)^2),(BE37^$A$3)*(($B37-$AS$3)^2+($C37-$AT$3)^2),(BF37^$A$3)*(($B37-$AU$3)^2+($C37-$AV$3)^2),(BG37^$A$3)*(($B37-$AW$3)^2+($C37-$BV$3)^2))</f>
        <v>2.8068573246542603</v>
      </c>
      <c r="CE37" s="42"/>
      <c r="CF37" s="42"/>
      <c r="CG37" s="14"/>
      <c r="CH37" s="33"/>
      <c r="CI37" s="33"/>
      <c r="CJ37" s="33"/>
      <c r="CK37" s="33"/>
      <c r="CL37" s="33"/>
      <c r="CM37" s="33"/>
      <c r="CN37" s="33"/>
    </row>
    <row r="38" spans="1:92">
      <c r="A38" s="21" t="str">
        <f>FSheet1!A37</f>
        <v>Effinger</v>
      </c>
      <c r="B38" s="20">
        <f>FSheet1!DH37</f>
        <v>-7.5027895013123569E-2</v>
      </c>
      <c r="C38" s="20">
        <f>FSheet1!DI37</f>
        <v>-3.6703445721784775</v>
      </c>
      <c r="D38" s="22"/>
      <c r="E38" s="20">
        <f>1/(POWER(FSheet1!AU37,2/($A$3-1))*SUM(1/POWER(FSheet1!$AU37,2/($A$3-1)),1/POWER(FSheet1!$AV37,2/($A$3-1)),1/POWER(FSheet1!$AW37,2/($A$3-1)),1/POWER(FSheet1!$AX37,2/($A$3-1)),1/POWER(FSheet1!$AY37,2/($A$3-1)),1/POWER(FSheet1!$AZ37,2/($A$3-1)),1/POWER(FSheet1!$BA37,2/($A$3-1))))</f>
        <v>1.2413832553701048E-3</v>
      </c>
      <c r="F38" s="20">
        <f>1/(POWER(FSheet1!AV37,2/($A$3-1))*SUM(1/POWER(FSheet1!$AU37,2/($A$3-1)),1/POWER(FSheet1!$AV37,2/($A$3-1)),1/POWER(FSheet1!$AW37,2/($A$3-1)),1/POWER(FSheet1!$AX37,2/($A$3-1)),1/POWER(FSheet1!$AY37,2/($A$3-1)),1/POWER(FSheet1!$AZ37,2/($A$3-1)),1/POWER(FSheet1!$BA37,2/($A$3-1))))</f>
        <v>8.9683476717567854E-3</v>
      </c>
      <c r="G38" s="20">
        <f>1/(POWER(FSheet1!AW37,2/($A$3-1))*SUM(1/POWER(FSheet1!$AU37,2/($A$3-1)),1/POWER(FSheet1!$AV37,2/($A$3-1)),1/POWER(FSheet1!$AW37,2/($A$3-1)),1/POWER(FSheet1!$AX37,2/($A$3-1)),1/POWER(FSheet1!$AY37,2/($A$3-1)),1/POWER(FSheet1!$AZ37,2/($A$3-1)),1/POWER(FSheet1!$BA37,2/($A$3-1))))</f>
        <v>0.41912361643322033</v>
      </c>
      <c r="H38" s="20">
        <f>1/(POWER(FSheet1!AX37,2/($A$3-1))*SUM(1/POWER(FSheet1!$AU37,2/($A$3-1)),1/POWER(FSheet1!$AV37,2/($A$3-1)),1/POWER(FSheet1!$AW37,2/($A$3-1)),1/POWER(FSheet1!$AX37,2/($A$3-1)),1/POWER(FSheet1!$AY37,2/($A$3-1)),1/POWER(FSheet1!$AZ37,2/($A$3-1)),1/POWER(FSheet1!$BA37,2/($A$3-1))))</f>
        <v>0.55885703671663534</v>
      </c>
      <c r="I38" s="20">
        <f>1/(POWER(FSheet1!AY37,2/($A$3-1))*SUM(1/POWER(FSheet1!$AU37,2/($A$3-1)),1/POWER(FSheet1!$AV37,2/($A$3-1)),1/POWER(FSheet1!$AW37,2/($A$3-1)),1/POWER(FSheet1!$AX37,2/($A$3-1)),1/POWER(FSheet1!$AY37,2/($A$3-1)),1/POWER(FSheet1!$AZ37,2/($A$3-1)),1/POWER(FSheet1!$BA37,2/($A$3-1))))</f>
        <v>1.012396327048504E-2</v>
      </c>
      <c r="J38" s="20">
        <f>1/(POWER(FSheet1!AZ37,2/($A$3-1))*SUM(1/POWER(FSheet1!$AU37,2/($A$3-1)),1/POWER(FSheet1!$AV37,2/($A$3-1)),1/POWER(FSheet1!$AW37,2/($A$3-1)),1/POWER(FSheet1!$AX37,2/($A$3-1)),1/POWER(FSheet1!$AY37,2/($A$3-1)),1/POWER(FSheet1!$AZ37,2/($A$3-1)),1/POWER(FSheet1!$BA37,2/($A$3-1))))</f>
        <v>1.3371127765509001E-3</v>
      </c>
      <c r="K38" s="20">
        <f>1/(POWER(FSheet1!BA37,2/($A$3-1))*SUM(1/POWER(FSheet1!$AU37,2/($A$3-1)),1/POWER(FSheet1!$AV37,2/($A$3-1)),1/POWER(FSheet1!$AW37,2/($A$3-1)),1/POWER(FSheet1!$AX37,2/($A$3-1)),1/POWER(FSheet1!$AY37,2/($A$3-1)),1/POWER(FSheet1!$AZ37,2/($A$3-1)),1/POWER(FSheet1!$BA37,2/($A$3-1))))</f>
        <v>3.4853987598151907E-4</v>
      </c>
      <c r="M38" s="35">
        <f t="shared" si="5"/>
        <v>9.7034227030360505</v>
      </c>
      <c r="N38" s="36">
        <f t="shared" si="0"/>
        <v>1.237567902464805E-2</v>
      </c>
      <c r="P38" s="35">
        <f t="shared" si="6"/>
        <v>4.8833116017173896</v>
      </c>
      <c r="Q38" s="36">
        <f t="shared" si="1"/>
        <v>2.0119321677860867E-2</v>
      </c>
      <c r="AA38" s="34">
        <f t="shared" si="2"/>
        <v>4.9266753024733276</v>
      </c>
      <c r="AC38" s="26">
        <f>1/(POWER(FSheet1!BC37,1/($A$3-1))*SUM(1/POWER(FSheet1!$BC37,1/($A$3-1)),1/POWER(FSheet1!$BD37,1/($A$3-1)),1/POWER(FSheet1!$BE37,1/($A$3-1)),1/POWER(FSheet1!$BF37,1/($A$3-1)),1/POWER(FSheet1!$BG37,1/($A$3-1)),1/POWER(FSheet1!$BH37,1/($A$3-1)),1/POWER(FSheet1!$BI37,1/($A$3-1))))</f>
        <v>7.7549062553232698E-2</v>
      </c>
      <c r="AD38" s="26">
        <f>1/(POWER(FSheet1!BD37,1/($A$3-1))*SUM(1/POWER(FSheet1!$BC37,1/($A$3-1)),1/POWER(FSheet1!$BD37,1/($A$3-1)),1/POWER(FSheet1!$BE37,1/($A$3-1)),1/POWER(FSheet1!$BF37,1/($A$3-1)),1/POWER(FSheet1!$BG37,1/($A$3-1)),1/POWER(FSheet1!$BH37,1/($A$3-1)),1/POWER(FSheet1!$BI37,1/($A$3-1))))</f>
        <v>9.6648414535543167E-2</v>
      </c>
      <c r="AE38" s="26">
        <f>1/(POWER(FSheet1!BE37,1/($A$3-1))*SUM(1/POWER(FSheet1!$BC37,1/($A$3-1)),1/POWER(FSheet1!$BD37,1/($A$3-1)),1/POWER(FSheet1!$BE37,1/($A$3-1)),1/POWER(FSheet1!$BF37,1/($A$3-1)),1/POWER(FSheet1!$BG37,1/($A$3-1)),1/POWER(FSheet1!$BH37,1/($A$3-1)),1/POWER(FSheet1!$BI37,1/($A$3-1))))</f>
        <v>0.32553686995147862</v>
      </c>
      <c r="AF38" s="26">
        <f>1/(POWER(FSheet1!BF37,1/($A$3-1))*SUM(1/POWER(FSheet1!$BC37,1/($A$3-1)),1/POWER(FSheet1!$BD37,1/($A$3-1)),1/POWER(FSheet1!$BE37,1/($A$3-1)),1/POWER(FSheet1!$BF37,1/($A$3-1)),1/POWER(FSheet1!$BG37,1/($A$3-1)),1/POWER(FSheet1!$BH37,1/($A$3-1)),1/POWER(FSheet1!$BI37,1/($A$3-1))))</f>
        <v>0.32339452873900609</v>
      </c>
      <c r="AG38" s="26">
        <f>1/(POWER(FSheet1!BG37,1/($A$3-1))*SUM(1/POWER(FSheet1!$BC37,1/($A$3-1)),1/POWER(FSheet1!$BD37,1/($A$3-1)),1/POWER(FSheet1!$BE37,1/($A$3-1)),1/POWER(FSheet1!$BF37,1/($A$3-1)),1/POWER(FSheet1!$BG37,1/($A$3-1)),1/POWER(FSheet1!$BH37,1/($A$3-1)),1/POWER(FSheet1!$BI37,1/($A$3-1))))</f>
        <v>8.0875870083930129E-2</v>
      </c>
      <c r="AH38" s="26">
        <f>1/(POWER(FSheet1!BH37,1/($A$3-1))*SUM(1/POWER(FSheet1!$BC37,1/($A$3-1)),1/POWER(FSheet1!$BD37,1/($A$3-1)),1/POWER(FSheet1!$BE37,1/($A$3-1)),1/POWER(FSheet1!$BF37,1/($A$3-1)),1/POWER(FSheet1!$BG37,1/($A$3-1)),1/POWER(FSheet1!$BH37,1/($A$3-1)),1/POWER(FSheet1!$BI37,1/($A$3-1))))</f>
        <v>3.5374883163691632E-2</v>
      </c>
      <c r="AI38" s="26">
        <f>1/(POWER(FSheet1!BI37,1/($A$3-1))*SUM(1/POWER(FSheet1!$BC37,1/($A$3-1)),1/POWER(FSheet1!$BD37,1/($A$3-1)),1/POWER(FSheet1!$BE37,1/($A$3-1)),1/POWER(FSheet1!$BF37,1/($A$3-1)),1/POWER(FSheet1!$BG37,1/($A$3-1)),1/POWER(FSheet1!$BH37,1/($A$3-1)),1/POWER(FSheet1!$BI37,1/($A$3-1))))</f>
        <v>6.0620370973117663E-2</v>
      </c>
      <c r="AY38" s="13">
        <f t="shared" si="3"/>
        <v>2.6689425169342211</v>
      </c>
      <c r="BA38" s="45">
        <f>1/(POWER(FSheet1!$BK37,1/($A$3-1))*SUM(1/POWER(FSheet1!$BK37,1/($A$3-1)),1/POWER(FSheet1!$BL37,1/($A$3-1)),1/POWER(FSheet1!$BM37,1/($A$3-1)),1/POWER(FSheet1!$BN37,1/($A$3-1)),1/POWER(FSheet1!$BO37,1/($A$3-1)),1/POWER(FSheet1!$BP37,1/($A$3-1)),1/POWER(FSheet1!$BQ37,1/($A$3-1))))</f>
        <v>3.2288767986590292E-2</v>
      </c>
      <c r="BB38" s="45">
        <f>1/(POWER(FSheet1!$BL37,1/($A$3-1))*SUM(1/POWER(FSheet1!$BK37,1/($A$3-1)),1/POWER(FSheet1!$BL37,1/($A$3-1)),1/POWER(FSheet1!$BM37,1/($A$3-1)),1/POWER(FSheet1!$BN37,1/($A$3-1)),1/POWER(FSheet1!$BO37,1/($A$3-1)),1/POWER(FSheet1!$BP37,1/($A$3-1)),1/POWER(FSheet1!$BQ37,1/($A$3-1))))</f>
        <v>4.6165348331952225E-2</v>
      </c>
      <c r="BC38" s="45">
        <f>1/(POWER(FSheet1!$BM37,1/($A$3-1))*SUM(1/POWER(FSheet1!$BK37,1/($A$3-1)),1/POWER(FSheet1!$BL37,1/($A$3-1)),1/POWER(FSheet1!$BM37,1/($A$3-1)),1/POWER(FSheet1!$BN37,1/($A$3-1)),1/POWER(FSheet1!$BO37,1/($A$3-1)),1/POWER(FSheet1!$BP37,1/($A$3-1)),1/POWER(FSheet1!$BQ37,1/($A$3-1))))</f>
        <v>0.57823213455964384</v>
      </c>
      <c r="BD38" s="45">
        <f>1/(POWER(FSheet1!$BN37,1/($A$3-1))*SUM(1/POWER(FSheet1!$BK37,1/($A$3-1)),1/POWER(FSheet1!$BL37,1/($A$3-1)),1/POWER(FSheet1!$BM37,1/($A$3-1)),1/POWER(FSheet1!$BN37,1/($A$3-1)),1/POWER(FSheet1!$BO37,1/($A$3-1)),1/POWER(FSheet1!$BP37,1/($A$3-1)),1/POWER(FSheet1!$BQ37,1/($A$3-1))))</f>
        <v>0.22787955115264857</v>
      </c>
      <c r="BE38" s="45">
        <f>1/(POWER(FSheet1!$BO37,1/($A$3-1))*SUM(1/POWER(FSheet1!$BK37,1/($A$3-1)),1/POWER(FSheet1!$BL37,1/($A$3-1)),1/POWER(FSheet1!$BM37,1/($A$3-1)),1/POWER(FSheet1!$BN37,1/($A$3-1)),1/POWER(FSheet1!$BO37,1/($A$3-1)),1/POWER(FSheet1!$BP37,1/($A$3-1)),1/POWER(FSheet1!$BQ37,1/($A$3-1))))</f>
        <v>5.609443318963795E-2</v>
      </c>
      <c r="BF38" s="45">
        <f>1/(POWER(FSheet1!$BP37,1/($A$3-1))*SUM(1/POWER(FSheet1!$BK37,1/($A$3-1)),1/POWER(FSheet1!$BL37,1/($A$3-1)),1/POWER(FSheet1!$BM37,1/($A$3-1)),1/POWER(FSheet1!$BN37,1/($A$3-1)),1/POWER(FSheet1!$BO37,1/($A$3-1)),1/POWER(FSheet1!$BP37,1/($A$3-1)),1/POWER(FSheet1!$BQ37,1/($A$3-1))))</f>
        <v>1.8947735211369145E-2</v>
      </c>
      <c r="BG38" s="45">
        <f>1/(POWER(FSheet1!$BQ37,1/($A$3-1))*SUM(1/POWER(FSheet1!$BK37,1/($A$3-1)),1/POWER(FSheet1!$BL37,1/($A$3-1)),1/POWER(FSheet1!$BM37,1/($A$3-1)),1/POWER(FSheet1!$BN37,1/($A$3-1)),1/POWER(FSheet1!$BO37,1/($A$3-1)),1/POWER(FSheet1!$BP37,1/($A$3-1)),1/POWER(FSheet1!$BQ37,1/($A$3-1))))</f>
        <v>4.0392029568157871E-2</v>
      </c>
      <c r="BW38" s="33">
        <f t="array" ref="BW38">SUM((BA38^$A$3)*(($B38-$AK$3)^2+($C38-$AL$3)^2),(BB38^$A$3)*(($B38-$AM$3)^2+($C38-$AN$3)^2),(BC38^$A$3)*(($B38-$AO$3)^2+($C38-$AP$3)^2),(BD38^$A$3)*(($B38-$AQ$3)^2+($C38-$AR$3)^2),(BE38^$A$3)*(($B38-$AS$3)^2+($C38-$AT$3)^2),(BF38^$A$3)*(($B38-$AU$3)^2+($C38-$AV$3)^2),(BG38^$A$3)*(($B38-$AW$3)^2+($C38-$BV$3)^2))</f>
        <v>2.9280953847359337</v>
      </c>
      <c r="CE38" s="42"/>
      <c r="CF38" s="42"/>
      <c r="CG38" s="14"/>
      <c r="CH38" s="33"/>
      <c r="CI38" s="33"/>
      <c r="CJ38" s="33"/>
      <c r="CK38" s="33"/>
      <c r="CL38" s="33"/>
      <c r="CM38" s="33"/>
      <c r="CN38" s="33"/>
    </row>
    <row r="39" spans="1:92">
      <c r="A39" s="21" t="str">
        <f>FSheet1!A38</f>
        <v>Florian</v>
      </c>
      <c r="B39" s="20">
        <f>FSheet1!DH38</f>
        <v>8.6381825459317589</v>
      </c>
      <c r="C39" s="20">
        <f>FSheet1!DI38</f>
        <v>2.9836216377952756</v>
      </c>
      <c r="D39" s="22"/>
      <c r="E39" s="20">
        <f>1/(POWER(FSheet1!AU38,2/($A$3-1))*SUM(1/POWER(FSheet1!$AU38,2/($A$3-1)),1/POWER(FSheet1!$AV38,2/($A$3-1)),1/POWER(FSheet1!$AW38,2/($A$3-1)),1/POWER(FSheet1!$AX38,2/($A$3-1)),1/POWER(FSheet1!$AY38,2/($A$3-1)),1/POWER(FSheet1!$AZ38,2/($A$3-1)),1/POWER(FSheet1!$BA38,2/($A$3-1))))</f>
        <v>3.266441487505126E-6</v>
      </c>
      <c r="F39" s="20">
        <f>1/(POWER(FSheet1!AV38,2/($A$3-1))*SUM(1/POWER(FSheet1!$AU38,2/($A$3-1)),1/POWER(FSheet1!$AV38,2/($A$3-1)),1/POWER(FSheet1!$AW38,2/($A$3-1)),1/POWER(FSheet1!$AX38,2/($A$3-1)),1/POWER(FSheet1!$AY38,2/($A$3-1)),1/POWER(FSheet1!$AZ38,2/($A$3-1)),1/POWER(FSheet1!$BA38,2/($A$3-1))))</f>
        <v>8.0436846399781406E-6</v>
      </c>
      <c r="G39" s="20">
        <f>1/(POWER(FSheet1!AW38,2/($A$3-1))*SUM(1/POWER(FSheet1!$AU38,2/($A$3-1)),1/POWER(FSheet1!$AV38,2/($A$3-1)),1/POWER(FSheet1!$AW38,2/($A$3-1)),1/POWER(FSheet1!$AX38,2/($A$3-1)),1/POWER(FSheet1!$AY38,2/($A$3-1)),1/POWER(FSheet1!$AZ38,2/($A$3-1)),1/POWER(FSheet1!$BA38,2/($A$3-1))))</f>
        <v>2.5765444019581751E-5</v>
      </c>
      <c r="H39" s="20">
        <f>1/(POWER(FSheet1!AX38,2/($A$3-1))*SUM(1/POWER(FSheet1!$AU38,2/($A$3-1)),1/POWER(FSheet1!$AV38,2/($A$3-1)),1/POWER(FSheet1!$AW38,2/($A$3-1)),1/POWER(FSheet1!$AX38,2/($A$3-1)),1/POWER(FSheet1!$AY38,2/($A$3-1)),1/POWER(FSheet1!$AZ38,2/($A$3-1)),1/POWER(FSheet1!$BA38,2/($A$3-1))))</f>
        <v>1.3350546359418357E-4</v>
      </c>
      <c r="I39" s="20">
        <f>1/(POWER(FSheet1!AY38,2/($A$3-1))*SUM(1/POWER(FSheet1!$AU38,2/($A$3-1)),1/POWER(FSheet1!$AV38,2/($A$3-1)),1/POWER(FSheet1!$AW38,2/($A$3-1)),1/POWER(FSheet1!$AX38,2/($A$3-1)),1/POWER(FSheet1!$AY38,2/($A$3-1)),1/POWER(FSheet1!$AZ38,2/($A$3-1)),1/POWER(FSheet1!$BA38,2/($A$3-1))))</f>
        <v>2.2225273417806205E-3</v>
      </c>
      <c r="J39" s="20">
        <f>1/(POWER(FSheet1!AZ38,2/($A$3-1))*SUM(1/POWER(FSheet1!$AU38,2/($A$3-1)),1/POWER(FSheet1!$AV38,2/($A$3-1)),1/POWER(FSheet1!$AW38,2/($A$3-1)),1/POWER(FSheet1!$AX38,2/($A$3-1)),1/POWER(FSheet1!$AY38,2/($A$3-1)),1/POWER(FSheet1!$AZ38,2/($A$3-1)),1/POWER(FSheet1!$BA38,2/($A$3-1))))</f>
        <v>0.9961181450588007</v>
      </c>
      <c r="K39" s="20">
        <f>1/(POWER(FSheet1!BA38,2/($A$3-1))*SUM(1/POWER(FSheet1!$AU38,2/($A$3-1)),1/POWER(FSheet1!$AV38,2/($A$3-1)),1/POWER(FSheet1!$AW38,2/($A$3-1)),1/POWER(FSheet1!$AX38,2/($A$3-1)),1/POWER(FSheet1!$AY38,2/($A$3-1)),1/POWER(FSheet1!$AZ38,2/($A$3-1)),1/POWER(FSheet1!$BA38,2/($A$3-1))))</f>
        <v>1.4887465656776135E-3</v>
      </c>
      <c r="M39" s="35">
        <f t="shared" si="5"/>
        <v>9.8541888773393342</v>
      </c>
      <c r="N39" s="36">
        <f t="shared" si="0"/>
        <v>1.161439020343508E-2</v>
      </c>
      <c r="P39" s="35">
        <f t="shared" si="6"/>
        <v>4.9914437322065712</v>
      </c>
      <c r="Q39" s="36">
        <f t="shared" si="1"/>
        <v>1.7867572477708957E-2</v>
      </c>
      <c r="AA39" s="34">
        <f t="shared" si="2"/>
        <v>0.83450592319569905</v>
      </c>
      <c r="AC39" s="26">
        <f>1/(POWER(FSheet1!BC38,1/($A$3-1))*SUM(1/POWER(FSheet1!$BC38,1/($A$3-1)),1/POWER(FSheet1!$BD38,1/($A$3-1)),1/POWER(FSheet1!$BE38,1/($A$3-1)),1/POWER(FSheet1!$BF38,1/($A$3-1)),1/POWER(FSheet1!$BG38,1/($A$3-1)),1/POWER(FSheet1!$BH38,1/($A$3-1)),1/POWER(FSheet1!$BI38,1/($A$3-1))))</f>
        <v>1.1671486578087975E-2</v>
      </c>
      <c r="AD39" s="26">
        <f>1/(POWER(FSheet1!BD38,1/($A$3-1))*SUM(1/POWER(FSheet1!$BC38,1/($A$3-1)),1/POWER(FSheet1!$BD38,1/($A$3-1)),1/POWER(FSheet1!$BE38,1/($A$3-1)),1/POWER(FSheet1!$BF38,1/($A$3-1)),1/POWER(FSheet1!$BG38,1/($A$3-1)),1/POWER(FSheet1!$BH38,1/($A$3-1)),1/POWER(FSheet1!$BI38,1/($A$3-1))))</f>
        <v>1.0607494771496489E-2</v>
      </c>
      <c r="AE39" s="26">
        <f>1/(POWER(FSheet1!BE38,1/($A$3-1))*SUM(1/POWER(FSheet1!$BC38,1/($A$3-1)),1/POWER(FSheet1!$BD38,1/($A$3-1)),1/POWER(FSheet1!$BE38,1/($A$3-1)),1/POWER(FSheet1!$BF38,1/($A$3-1)),1/POWER(FSheet1!$BG38,1/($A$3-1)),1/POWER(FSheet1!$BH38,1/($A$3-1)),1/POWER(FSheet1!$BI38,1/($A$3-1))))</f>
        <v>1.5177126205662014E-2</v>
      </c>
      <c r="AF39" s="26">
        <f>1/(POWER(FSheet1!BF38,1/($A$3-1))*SUM(1/POWER(FSheet1!$BC38,1/($A$3-1)),1/POWER(FSheet1!$BD38,1/($A$3-1)),1/POWER(FSheet1!$BE38,1/($A$3-1)),1/POWER(FSheet1!$BF38,1/($A$3-1)),1/POWER(FSheet1!$BG38,1/($A$3-1)),1/POWER(FSheet1!$BH38,1/($A$3-1)),1/POWER(FSheet1!$BI38,1/($A$3-1))))</f>
        <v>3.0152630231711275E-2</v>
      </c>
      <c r="AG39" s="26">
        <f>1/(POWER(FSheet1!BG38,1/($A$3-1))*SUM(1/POWER(FSheet1!$BC38,1/($A$3-1)),1/POWER(FSheet1!$BD38,1/($A$3-1)),1/POWER(FSheet1!$BE38,1/($A$3-1)),1/POWER(FSheet1!$BF38,1/($A$3-1)),1/POWER(FSheet1!$BG38,1/($A$3-1)),1/POWER(FSheet1!$BH38,1/($A$3-1)),1/POWER(FSheet1!$BI38,1/($A$3-1))))</f>
        <v>9.1732137665934896E-2</v>
      </c>
      <c r="AH39" s="26">
        <f>1/(POWER(FSheet1!BH38,1/($A$3-1))*SUM(1/POWER(FSheet1!$BC38,1/($A$3-1)),1/POWER(FSheet1!$BD38,1/($A$3-1)),1/POWER(FSheet1!$BE38,1/($A$3-1)),1/POWER(FSheet1!$BF38,1/($A$3-1)),1/POWER(FSheet1!$BG38,1/($A$3-1)),1/POWER(FSheet1!$BH38,1/($A$3-1)),1/POWER(FSheet1!$BI38,1/($A$3-1))))</f>
        <v>0.69090564020372047</v>
      </c>
      <c r="AI39" s="26">
        <f>1/(POWER(FSheet1!BI38,1/($A$3-1))*SUM(1/POWER(FSheet1!$BC38,1/($A$3-1)),1/POWER(FSheet1!$BD38,1/($A$3-1)),1/POWER(FSheet1!$BE38,1/($A$3-1)),1/POWER(FSheet1!$BF38,1/($A$3-1)),1/POWER(FSheet1!$BG38,1/($A$3-1)),1/POWER(FSheet1!$BH38,1/($A$3-1)),1/POWER(FSheet1!$BI38,1/($A$3-1))))</f>
        <v>0.14975348434338676</v>
      </c>
      <c r="AY39" s="13">
        <f t="shared" si="3"/>
        <v>3.5546744447324681</v>
      </c>
      <c r="BA39" s="45">
        <f>1/(POWER(FSheet1!$BK38,1/($A$3-1))*SUM(1/POWER(FSheet1!$BK38,1/($A$3-1)),1/POWER(FSheet1!$BL38,1/($A$3-1)),1/POWER(FSheet1!$BM38,1/($A$3-1)),1/POWER(FSheet1!$BN38,1/($A$3-1)),1/POWER(FSheet1!$BO38,1/($A$3-1)),1/POWER(FSheet1!$BP38,1/($A$3-1)),1/POWER(FSheet1!$BQ38,1/($A$3-1))))</f>
        <v>1.6799526237866312E-2</v>
      </c>
      <c r="BB39" s="45">
        <f>1/(POWER(FSheet1!$BL38,1/($A$3-1))*SUM(1/POWER(FSheet1!$BK38,1/($A$3-1)),1/POWER(FSheet1!$BL38,1/($A$3-1)),1/POWER(FSheet1!$BM38,1/($A$3-1)),1/POWER(FSheet1!$BN38,1/($A$3-1)),1/POWER(FSheet1!$BO38,1/($A$3-1)),1/POWER(FSheet1!$BP38,1/($A$3-1)),1/POWER(FSheet1!$BQ38,1/($A$3-1))))</f>
        <v>1.2091007316721282E-2</v>
      </c>
      <c r="BC39" s="45">
        <f>1/(POWER(FSheet1!$BM38,1/($A$3-1))*SUM(1/POWER(FSheet1!$BK38,1/($A$3-1)),1/POWER(FSheet1!$BL38,1/($A$3-1)),1/POWER(FSheet1!$BM38,1/($A$3-1)),1/POWER(FSheet1!$BN38,1/($A$3-1)),1/POWER(FSheet1!$BO38,1/($A$3-1)),1/POWER(FSheet1!$BP38,1/($A$3-1)),1/POWER(FSheet1!$BQ38,1/($A$3-1))))</f>
        <v>2.046460737941682E-2</v>
      </c>
      <c r="BD39" s="45">
        <f>1/(POWER(FSheet1!$BN38,1/($A$3-1))*SUM(1/POWER(FSheet1!$BK38,1/($A$3-1)),1/POWER(FSheet1!$BL38,1/($A$3-1)),1/POWER(FSheet1!$BM38,1/($A$3-1)),1/POWER(FSheet1!$BN38,1/($A$3-1)),1/POWER(FSheet1!$BO38,1/($A$3-1)),1/POWER(FSheet1!$BP38,1/($A$3-1)),1/POWER(FSheet1!$BQ38,1/($A$3-1))))</f>
        <v>3.9872430357959628E-2</v>
      </c>
      <c r="BE39" s="45">
        <f>1/(POWER(FSheet1!$BO38,1/($A$3-1))*SUM(1/POWER(FSheet1!$BK38,1/($A$3-1)),1/POWER(FSheet1!$BL38,1/($A$3-1)),1/POWER(FSheet1!$BM38,1/($A$3-1)),1/POWER(FSheet1!$BN38,1/($A$3-1)),1/POWER(FSheet1!$BO38,1/($A$3-1)),1/POWER(FSheet1!$BP38,1/($A$3-1)),1/POWER(FSheet1!$BQ38,1/($A$3-1))))</f>
        <v>8.8342957980998921E-2</v>
      </c>
      <c r="BF39" s="45">
        <f>1/(POWER(FSheet1!$BP38,1/($A$3-1))*SUM(1/POWER(FSheet1!$BK38,1/($A$3-1)),1/POWER(FSheet1!$BL38,1/($A$3-1)),1/POWER(FSheet1!$BM38,1/($A$3-1)),1/POWER(FSheet1!$BN38,1/($A$3-1)),1/POWER(FSheet1!$BO38,1/($A$3-1)),1/POWER(FSheet1!$BP38,1/($A$3-1)),1/POWER(FSheet1!$BQ38,1/($A$3-1))))</f>
        <v>0.68491340835066739</v>
      </c>
      <c r="BG39" s="45">
        <f>1/(POWER(FSheet1!$BQ38,1/($A$3-1))*SUM(1/POWER(FSheet1!$BK38,1/($A$3-1)),1/POWER(FSheet1!$BL38,1/($A$3-1)),1/POWER(FSheet1!$BM38,1/($A$3-1)),1/POWER(FSheet1!$BN38,1/($A$3-1)),1/POWER(FSheet1!$BO38,1/($A$3-1)),1/POWER(FSheet1!$BP38,1/($A$3-1)),1/POWER(FSheet1!$BQ38,1/($A$3-1))))</f>
        <v>0.1375160623763696</v>
      </c>
      <c r="BW39" s="33">
        <f t="array" ref="BW39">SUM((BA39^$A$3)*(($B39-$AK$3)^2+($C39-$AL$3)^2),(BB39^$A$3)*(($B39-$AM$3)^2+($C39-$AN$3)^2),(BC39^$A$3)*(($B39-$AO$3)^2+($C39-$AP$3)^2),(BD39^$A$3)*(($B39-$AQ$3)^2+($C39-$AR$3)^2),(BE39^$A$3)*(($B39-$AS$3)^2+($C39-$AT$3)^2),(BF39^$A$3)*(($B39-$AU$3)^2+($C39-$AV$3)^2),(BG39^$A$3)*(($B39-$AW$3)^2+($C39-$BV$3)^2))</f>
        <v>3.6939684983760817</v>
      </c>
      <c r="CE39" s="42"/>
      <c r="CF39" s="42"/>
      <c r="CG39" s="14"/>
      <c r="CH39" s="33"/>
      <c r="CI39" s="33"/>
      <c r="CJ39" s="33"/>
      <c r="CK39" s="33"/>
      <c r="CL39" s="33"/>
      <c r="CM39" s="33"/>
      <c r="CN39" s="33"/>
    </row>
    <row r="40" spans="1:92">
      <c r="A40" s="21" t="str">
        <f>FSheet1!A39</f>
        <v>O'Connor</v>
      </c>
      <c r="B40" s="20">
        <f>FSheet1!DH39</f>
        <v>-1.2203161902887143</v>
      </c>
      <c r="C40" s="20">
        <f>FSheet1!DI39</f>
        <v>-2.7757280223097109</v>
      </c>
      <c r="D40" s="22"/>
      <c r="E40" s="20">
        <f>1/(POWER(FSheet1!AU39,2/($A$3-1))*SUM(1/POWER(FSheet1!$AU39,2/($A$3-1)),1/POWER(FSheet1!$AV39,2/($A$3-1)),1/POWER(FSheet1!$AW39,2/($A$3-1)),1/POWER(FSheet1!$AX39,2/($A$3-1)),1/POWER(FSheet1!$AY39,2/($A$3-1)),1/POWER(FSheet1!$AZ39,2/($A$3-1)),1/POWER(FSheet1!$BA39,2/($A$3-1))))</f>
        <v>7.4628869844024228E-4</v>
      </c>
      <c r="F40" s="20">
        <f>1/(POWER(FSheet1!AV39,2/($A$3-1))*SUM(1/POWER(FSheet1!$AU39,2/($A$3-1)),1/POWER(FSheet1!$AV39,2/($A$3-1)),1/POWER(FSheet1!$AW39,2/($A$3-1)),1/POWER(FSheet1!$AX39,2/($A$3-1)),1/POWER(FSheet1!$AY39,2/($A$3-1)),1/POWER(FSheet1!$AZ39,2/($A$3-1)),1/POWER(FSheet1!$BA39,2/($A$3-1))))</f>
        <v>6.1977846434018548E-3</v>
      </c>
      <c r="G40" s="20">
        <f>1/(POWER(FSheet1!AW39,2/($A$3-1))*SUM(1/POWER(FSheet1!$AU39,2/($A$3-1)),1/POWER(FSheet1!$AV39,2/($A$3-1)),1/POWER(FSheet1!$AW39,2/($A$3-1)),1/POWER(FSheet1!$AX39,2/($A$3-1)),1/POWER(FSheet1!$AY39,2/($A$3-1)),1/POWER(FSheet1!$AZ39,2/($A$3-1)),1/POWER(FSheet1!$BA39,2/($A$3-1))))</f>
        <v>0.73652912071892163</v>
      </c>
      <c r="H40" s="20">
        <f>1/(POWER(FSheet1!AX39,2/($A$3-1))*SUM(1/POWER(FSheet1!$AU39,2/($A$3-1)),1/POWER(FSheet1!$AV39,2/($A$3-1)),1/POWER(FSheet1!$AW39,2/($A$3-1)),1/POWER(FSheet1!$AX39,2/($A$3-1)),1/POWER(FSheet1!$AY39,2/($A$3-1)),1/POWER(FSheet1!$AZ39,2/($A$3-1)),1/POWER(FSheet1!$BA39,2/($A$3-1))))</f>
        <v>0.25142888771842337</v>
      </c>
      <c r="I40" s="20">
        <f>1/(POWER(FSheet1!AY39,2/($A$3-1))*SUM(1/POWER(FSheet1!$AU39,2/($A$3-1)),1/POWER(FSheet1!$AV39,2/($A$3-1)),1/POWER(FSheet1!$AW39,2/($A$3-1)),1/POWER(FSheet1!$AX39,2/($A$3-1)),1/POWER(FSheet1!$AY39,2/($A$3-1)),1/POWER(FSheet1!$AZ39,2/($A$3-1)),1/POWER(FSheet1!$BA39,2/($A$3-1))))</f>
        <v>4.3341997632523393E-3</v>
      </c>
      <c r="J40" s="20">
        <f>1/(POWER(FSheet1!AZ39,2/($A$3-1))*SUM(1/POWER(FSheet1!$AU39,2/($A$3-1)),1/POWER(FSheet1!$AV39,2/($A$3-1)),1/POWER(FSheet1!$AW39,2/($A$3-1)),1/POWER(FSheet1!$AX39,2/($A$3-1)),1/POWER(FSheet1!$AY39,2/($A$3-1)),1/POWER(FSheet1!$AZ39,2/($A$3-1)),1/POWER(FSheet1!$BA39,2/($A$3-1))))</f>
        <v>6.0217596792894743E-4</v>
      </c>
      <c r="K40" s="20">
        <f>1/(POWER(FSheet1!BA39,2/($A$3-1))*SUM(1/POWER(FSheet1!$AU39,2/($A$3-1)),1/POWER(FSheet1!$AV39,2/($A$3-1)),1/POWER(FSheet1!$AW39,2/($A$3-1)),1/POWER(FSheet1!$AX39,2/($A$3-1)),1/POWER(FSheet1!$AY39,2/($A$3-1)),1/POWER(FSheet1!$AZ39,2/($A$3-1)),1/POWER(FSheet1!$BA39,2/($A$3-1))))</f>
        <v>1.6154248963150348E-4</v>
      </c>
      <c r="M40" s="35">
        <f t="shared" si="5"/>
        <v>9.9949039733557328</v>
      </c>
      <c r="N40" s="36">
        <f t="shared" si="0"/>
        <v>1.0402297332381466E-2</v>
      </c>
      <c r="P40" s="35">
        <f t="shared" si="6"/>
        <v>5.0923670539964743</v>
      </c>
      <c r="Q40" s="36">
        <f t="shared" si="1"/>
        <v>1.5960581974564767E-2</v>
      </c>
      <c r="AA40" s="34">
        <f t="shared" si="2"/>
        <v>2.5252739402307509</v>
      </c>
      <c r="AC40" s="26">
        <f>1/(POWER(FSheet1!BC39,1/($A$3-1))*SUM(1/POWER(FSheet1!$BC39,1/($A$3-1)),1/POWER(FSheet1!$BD39,1/($A$3-1)),1/POWER(FSheet1!$BE39,1/($A$3-1)),1/POWER(FSheet1!$BF39,1/($A$3-1)),1/POWER(FSheet1!$BG39,1/($A$3-1)),1/POWER(FSheet1!$BH39,1/($A$3-1)),1/POWER(FSheet1!$BI39,1/($A$3-1))))</f>
        <v>6.6809097168646844E-2</v>
      </c>
      <c r="AD40" s="26">
        <f>1/(POWER(FSheet1!BD39,1/($A$3-1))*SUM(1/POWER(FSheet1!$BC39,1/($A$3-1)),1/POWER(FSheet1!$BD39,1/($A$3-1)),1/POWER(FSheet1!$BE39,1/($A$3-1)),1/POWER(FSheet1!$BF39,1/($A$3-1)),1/POWER(FSheet1!$BG39,1/($A$3-1)),1/POWER(FSheet1!$BH39,1/($A$3-1)),1/POWER(FSheet1!$BI39,1/($A$3-1))))</f>
        <v>8.1926361627378444E-2</v>
      </c>
      <c r="AE40" s="26">
        <f>1/(POWER(FSheet1!BE39,1/($A$3-1))*SUM(1/POWER(FSheet1!$BC39,1/($A$3-1)),1/POWER(FSheet1!$BD39,1/($A$3-1)),1/POWER(FSheet1!$BE39,1/($A$3-1)),1/POWER(FSheet1!$BF39,1/($A$3-1)),1/POWER(FSheet1!$BG39,1/($A$3-1)),1/POWER(FSheet1!$BH39,1/($A$3-1)),1/POWER(FSheet1!$BI39,1/($A$3-1))))</f>
        <v>0.56089769563971148</v>
      </c>
      <c r="AF40" s="26">
        <f>1/(POWER(FSheet1!BF39,1/($A$3-1))*SUM(1/POWER(FSheet1!$BC39,1/($A$3-1)),1/POWER(FSheet1!$BD39,1/($A$3-1)),1/POWER(FSheet1!$BE39,1/($A$3-1)),1/POWER(FSheet1!$BF39,1/($A$3-1)),1/POWER(FSheet1!$BG39,1/($A$3-1)),1/POWER(FSheet1!$BH39,1/($A$3-1)),1/POWER(FSheet1!$BI39,1/($A$3-1))))</f>
        <v>0.20991870569329271</v>
      </c>
      <c r="AG40" s="26">
        <f>1/(POWER(FSheet1!BG39,1/($A$3-1))*SUM(1/POWER(FSheet1!$BC39,1/($A$3-1)),1/POWER(FSheet1!$BD39,1/($A$3-1)),1/POWER(FSheet1!$BE39,1/($A$3-1)),1/POWER(FSheet1!$BF39,1/($A$3-1)),1/POWER(FSheet1!$BG39,1/($A$3-1)),1/POWER(FSheet1!$BH39,1/($A$3-1)),1/POWER(FSheet1!$BI39,1/($A$3-1))))</f>
        <v>3.7298116449722155E-2</v>
      </c>
      <c r="AH40" s="26">
        <f>1/(POWER(FSheet1!BH39,1/($A$3-1))*SUM(1/POWER(FSheet1!$BC39,1/($A$3-1)),1/POWER(FSheet1!$BD39,1/($A$3-1)),1/POWER(FSheet1!$BE39,1/($A$3-1)),1/POWER(FSheet1!$BF39,1/($A$3-1)),1/POWER(FSheet1!$BG39,1/($A$3-1)),1/POWER(FSheet1!$BH39,1/($A$3-1)),1/POWER(FSheet1!$BI39,1/($A$3-1))))</f>
        <v>1.6084619907188437E-2</v>
      </c>
      <c r="AI40" s="26">
        <f>1/(POWER(FSheet1!BI39,1/($A$3-1))*SUM(1/POWER(FSheet1!$BC39,1/($A$3-1)),1/POWER(FSheet1!$BD39,1/($A$3-1)),1/POWER(FSheet1!$BE39,1/($A$3-1)),1/POWER(FSheet1!$BF39,1/($A$3-1)),1/POWER(FSheet1!$BG39,1/($A$3-1)),1/POWER(FSheet1!$BH39,1/($A$3-1)),1/POWER(FSheet1!$BI39,1/($A$3-1))))</f>
        <v>2.7065403514059914E-2</v>
      </c>
      <c r="AY40" s="13">
        <f t="shared" si="3"/>
        <v>1.0340992791473449</v>
      </c>
      <c r="BA40" s="45">
        <f>1/(POWER(FSheet1!$BK39,1/($A$3-1))*SUM(1/POWER(FSheet1!$BK39,1/($A$3-1)),1/POWER(FSheet1!$BL39,1/($A$3-1)),1/POWER(FSheet1!$BM39,1/($A$3-1)),1/POWER(FSheet1!$BN39,1/($A$3-1)),1/POWER(FSheet1!$BO39,1/($A$3-1)),1/POWER(FSheet1!$BP39,1/($A$3-1)),1/POWER(FSheet1!$BQ39,1/($A$3-1))))</f>
        <v>2.2973987333930565E-2</v>
      </c>
      <c r="BB40" s="45">
        <f>1/(POWER(FSheet1!$BL39,1/($A$3-1))*SUM(1/POWER(FSheet1!$BK39,1/($A$3-1)),1/POWER(FSheet1!$BL39,1/($A$3-1)),1/POWER(FSheet1!$BM39,1/($A$3-1)),1/POWER(FSheet1!$BN39,1/($A$3-1)),1/POWER(FSheet1!$BO39,1/($A$3-1)),1/POWER(FSheet1!$BP39,1/($A$3-1)),1/POWER(FSheet1!$BQ39,1/($A$3-1))))</f>
        <v>3.2223375895857914E-2</v>
      </c>
      <c r="BC40" s="45">
        <f>1/(POWER(FSheet1!$BM39,1/($A$3-1))*SUM(1/POWER(FSheet1!$BK39,1/($A$3-1)),1/POWER(FSheet1!$BL39,1/($A$3-1)),1/POWER(FSheet1!$BM39,1/($A$3-1)),1/POWER(FSheet1!$BN39,1/($A$3-1)),1/POWER(FSheet1!$BO39,1/($A$3-1)),1/POWER(FSheet1!$BP39,1/($A$3-1)),1/POWER(FSheet1!$BQ39,1/($A$3-1))))</f>
        <v>0.78225896794893846</v>
      </c>
      <c r="BD40" s="45">
        <f>1/(POWER(FSheet1!$BN39,1/($A$3-1))*SUM(1/POWER(FSheet1!$BK39,1/($A$3-1)),1/POWER(FSheet1!$BL39,1/($A$3-1)),1/POWER(FSheet1!$BM39,1/($A$3-1)),1/POWER(FSheet1!$BN39,1/($A$3-1)),1/POWER(FSheet1!$BO39,1/($A$3-1)),1/POWER(FSheet1!$BP39,1/($A$3-1)),1/POWER(FSheet1!$BQ39,1/($A$3-1))))</f>
        <v>0.11501074957179648</v>
      </c>
      <c r="BE40" s="45">
        <f>1/(POWER(FSheet1!$BO39,1/($A$3-1))*SUM(1/POWER(FSheet1!$BK39,1/($A$3-1)),1/POWER(FSheet1!$BL39,1/($A$3-1)),1/POWER(FSheet1!$BM39,1/($A$3-1)),1/POWER(FSheet1!$BN39,1/($A$3-1)),1/POWER(FSheet1!$BO39,1/($A$3-1)),1/POWER(FSheet1!$BP39,1/($A$3-1)),1/POWER(FSheet1!$BQ39,1/($A$3-1))))</f>
        <v>2.4960866994996417E-2</v>
      </c>
      <c r="BF40" s="45">
        <f>1/(POWER(FSheet1!$BP39,1/($A$3-1))*SUM(1/POWER(FSheet1!$BK39,1/($A$3-1)),1/POWER(FSheet1!$BL39,1/($A$3-1)),1/POWER(FSheet1!$BM39,1/($A$3-1)),1/POWER(FSheet1!$BN39,1/($A$3-1)),1/POWER(FSheet1!$BO39,1/($A$3-1)),1/POWER(FSheet1!$BP39,1/($A$3-1)),1/POWER(FSheet1!$BQ39,1/($A$3-1))))</f>
        <v>7.6380461491336914E-3</v>
      </c>
      <c r="BG40" s="45">
        <f>1/(POWER(FSheet1!$BQ39,1/($A$3-1))*SUM(1/POWER(FSheet1!$BK39,1/($A$3-1)),1/POWER(FSheet1!$BL39,1/($A$3-1)),1/POWER(FSheet1!$BM39,1/($A$3-1)),1/POWER(FSheet1!$BN39,1/($A$3-1)),1/POWER(FSheet1!$BO39,1/($A$3-1)),1/POWER(FSheet1!$BP39,1/($A$3-1)),1/POWER(FSheet1!$BQ39,1/($A$3-1))))</f>
        <v>1.493400610534627E-2</v>
      </c>
      <c r="BW40" s="33">
        <f t="array" ref="BW40">SUM((BA40^$A$3)*(($B40-$AK$3)^2+($C40-$AL$3)^2),(BB40^$A$3)*(($B40-$AM$3)^2+($C40-$AN$3)^2),(BC40^$A$3)*(($B40-$AO$3)^2+($C40-$AP$3)^2),(BD40^$A$3)*(($B40-$AQ$3)^2+($C40-$AR$3)^2),(BE40^$A$3)*(($B40-$AS$3)^2+($C40-$AT$3)^2),(BF40^$A$3)*(($B40-$AU$3)^2+($C40-$AV$3)^2),(BG40^$A$3)*(($B40-$AW$3)^2+($C40-$BV$3)^2))</f>
        <v>0.89472207927791103</v>
      </c>
      <c r="CE40" s="42"/>
      <c r="CF40" s="42"/>
      <c r="CG40" s="14"/>
      <c r="CH40" s="33"/>
      <c r="CI40" s="33"/>
      <c r="CJ40" s="33"/>
      <c r="CK40" s="33"/>
      <c r="CL40" s="33"/>
      <c r="CM40" s="33"/>
      <c r="CN40" s="33"/>
    </row>
    <row r="41" spans="1:92">
      <c r="A41" s="21" t="str">
        <f>FSheet1!A40</f>
        <v>Marcos</v>
      </c>
      <c r="B41" s="20">
        <f>FSheet1!DH40</f>
        <v>-1.1715186902887142</v>
      </c>
      <c r="C41" s="20">
        <f>FSheet1!DI40</f>
        <v>-5.161928022309711</v>
      </c>
      <c r="D41" s="22"/>
      <c r="E41" s="20">
        <f>1/(POWER(FSheet1!AU40,2/($A$3-1))*SUM(1/POWER(FSheet1!$AU40,2/($A$3-1)),1/POWER(FSheet1!$AV40,2/($A$3-1)),1/POWER(FSheet1!$AW40,2/($A$3-1)),1/POWER(FSheet1!$AX40,2/($A$3-1)),1/POWER(FSheet1!$AY40,2/($A$3-1)),1/POWER(FSheet1!$AZ40,2/($A$3-1)),1/POWER(FSheet1!$BA40,2/($A$3-1))))</f>
        <v>1.3888293013411652E-3</v>
      </c>
      <c r="F41" s="20">
        <f>1/(POWER(FSheet1!AV40,2/($A$3-1))*SUM(1/POWER(FSheet1!$AU40,2/($A$3-1)),1/POWER(FSheet1!$AV40,2/($A$3-1)),1/POWER(FSheet1!$AW40,2/($A$3-1)),1/POWER(FSheet1!$AX40,2/($A$3-1)),1/POWER(FSheet1!$AY40,2/($A$3-1)),1/POWER(FSheet1!$AZ40,2/($A$3-1)),1/POWER(FSheet1!$BA40,2/($A$3-1))))</f>
        <v>1.4717756263459053E-2</v>
      </c>
      <c r="G41" s="20">
        <f>1/(POWER(FSheet1!AW40,2/($A$3-1))*SUM(1/POWER(FSheet1!$AU40,2/($A$3-1)),1/POWER(FSheet1!$AV40,2/($A$3-1)),1/POWER(FSheet1!$AW40,2/($A$3-1)),1/POWER(FSheet1!$AX40,2/($A$3-1)),1/POWER(FSheet1!$AY40,2/($A$3-1)),1/POWER(FSheet1!$AZ40,2/($A$3-1)),1/POWER(FSheet1!$BA40,2/($A$3-1))))</f>
        <v>0.94390344703380069</v>
      </c>
      <c r="H41" s="20">
        <f>1/(POWER(FSheet1!AX40,2/($A$3-1))*SUM(1/POWER(FSheet1!$AU40,2/($A$3-1)),1/POWER(FSheet1!$AV40,2/($A$3-1)),1/POWER(FSheet1!$AW40,2/($A$3-1)),1/POWER(FSheet1!$AX40,2/($A$3-1)),1/POWER(FSheet1!$AY40,2/($A$3-1)),1/POWER(FSheet1!$AZ40,2/($A$3-1)),1/POWER(FSheet1!$BA40,2/($A$3-1))))</f>
        <v>3.7087760560441038E-2</v>
      </c>
      <c r="I41" s="20">
        <f>1/(POWER(FSheet1!AY40,2/($A$3-1))*SUM(1/POWER(FSheet1!$AU40,2/($A$3-1)),1/POWER(FSheet1!$AV40,2/($A$3-1)),1/POWER(FSheet1!$AW40,2/($A$3-1)),1/POWER(FSheet1!$AX40,2/($A$3-1)),1/POWER(FSheet1!$AY40,2/($A$3-1)),1/POWER(FSheet1!$AZ40,2/($A$3-1)),1/POWER(FSheet1!$BA40,2/($A$3-1))))</f>
        <v>2.3263941300406912E-3</v>
      </c>
      <c r="J41" s="20">
        <f>1/(POWER(FSheet1!AZ40,2/($A$3-1))*SUM(1/POWER(FSheet1!$AU40,2/($A$3-1)),1/POWER(FSheet1!$AV40,2/($A$3-1)),1/POWER(FSheet1!$AW40,2/($A$3-1)),1/POWER(FSheet1!$AX40,2/($A$3-1)),1/POWER(FSheet1!$AY40,2/($A$3-1)),1/POWER(FSheet1!$AZ40,2/($A$3-1)),1/POWER(FSheet1!$BA40,2/($A$3-1))))</f>
        <v>4.4042819794990579E-4</v>
      </c>
      <c r="K41" s="20">
        <f>1/(POWER(FSheet1!BA40,2/($A$3-1))*SUM(1/POWER(FSheet1!$AU40,2/($A$3-1)),1/POWER(FSheet1!$AV40,2/($A$3-1)),1/POWER(FSheet1!$AW40,2/($A$3-1)),1/POWER(FSheet1!$AX40,2/($A$3-1)),1/POWER(FSheet1!$AY40,2/($A$3-1)),1/POWER(FSheet1!$AZ40,2/($A$3-1)),1/POWER(FSheet1!$BA40,2/($A$3-1))))</f>
        <v>1.3538451296732558E-4</v>
      </c>
      <c r="M41" s="35">
        <f t="shared" si="5"/>
        <v>10.126238062971037</v>
      </c>
      <c r="N41" s="36">
        <f t="shared" si="0"/>
        <v>9.7845193381553373E-3</v>
      </c>
      <c r="P41" s="35">
        <f t="shared" si="6"/>
        <v>5.1865621543337168</v>
      </c>
      <c r="Q41" s="36">
        <f t="shared" si="1"/>
        <v>1.4002610982166663E-2</v>
      </c>
      <c r="AA41" s="34">
        <f t="shared" si="2"/>
        <v>10.247299985572692</v>
      </c>
      <c r="AC41" s="26">
        <f>1/(POWER(FSheet1!BC40,1/($A$3-1))*SUM(1/POWER(FSheet1!$BC40,1/($A$3-1)),1/POWER(FSheet1!$BD40,1/($A$3-1)),1/POWER(FSheet1!$BE40,1/($A$3-1)),1/POWER(FSheet1!$BF40,1/($A$3-1)),1/POWER(FSheet1!$BG40,1/($A$3-1)),1/POWER(FSheet1!$BH40,1/($A$3-1)),1/POWER(FSheet1!$BI40,1/($A$3-1))))</f>
        <v>0.10429015830138635</v>
      </c>
      <c r="AD41" s="26">
        <f>1/(POWER(FSheet1!BD40,1/($A$3-1))*SUM(1/POWER(FSheet1!$BC40,1/($A$3-1)),1/POWER(FSheet1!$BD40,1/($A$3-1)),1/POWER(FSheet1!$BE40,1/($A$3-1)),1/POWER(FSheet1!$BF40,1/($A$3-1)),1/POWER(FSheet1!$BG40,1/($A$3-1)),1/POWER(FSheet1!$BH40,1/($A$3-1)),1/POWER(FSheet1!$BI40,1/($A$3-1))))</f>
        <v>0.16081115534795004</v>
      </c>
      <c r="AE41" s="26">
        <f>1/(POWER(FSheet1!BE40,1/($A$3-1))*SUM(1/POWER(FSheet1!$BC40,1/($A$3-1)),1/POWER(FSheet1!$BD40,1/($A$3-1)),1/POWER(FSheet1!$BE40,1/($A$3-1)),1/POWER(FSheet1!$BF40,1/($A$3-1)),1/POWER(FSheet1!$BG40,1/($A$3-1)),1/POWER(FSheet1!$BH40,1/($A$3-1)),1/POWER(FSheet1!$BI40,1/($A$3-1))))</f>
        <v>0.40171277380141346</v>
      </c>
      <c r="AF41" s="26">
        <f>1/(POWER(FSheet1!BF40,1/($A$3-1))*SUM(1/POWER(FSheet1!$BC40,1/($A$3-1)),1/POWER(FSheet1!$BD40,1/($A$3-1)),1/POWER(FSheet1!$BE40,1/($A$3-1)),1/POWER(FSheet1!$BF40,1/($A$3-1)),1/POWER(FSheet1!$BG40,1/($A$3-1)),1/POWER(FSheet1!$BH40,1/($A$3-1)),1/POWER(FSheet1!$BI40,1/($A$3-1))))</f>
        <v>0.18046477670171487</v>
      </c>
      <c r="AG41" s="26">
        <f>1/(POWER(FSheet1!BG40,1/($A$3-1))*SUM(1/POWER(FSheet1!$BC40,1/($A$3-1)),1/POWER(FSheet1!$BD40,1/($A$3-1)),1/POWER(FSheet1!$BE40,1/($A$3-1)),1/POWER(FSheet1!$BF40,1/($A$3-1)),1/POWER(FSheet1!$BG40,1/($A$3-1)),1/POWER(FSheet1!$BH40,1/($A$3-1)),1/POWER(FSheet1!$BI40,1/($A$3-1))))</f>
        <v>6.5617312460243882E-2</v>
      </c>
      <c r="AH41" s="26">
        <f>1/(POWER(FSheet1!BH40,1/($A$3-1))*SUM(1/POWER(FSheet1!$BC40,1/($A$3-1)),1/POWER(FSheet1!$BD40,1/($A$3-1)),1/POWER(FSheet1!$BE40,1/($A$3-1)),1/POWER(FSheet1!$BF40,1/($A$3-1)),1/POWER(FSheet1!$BG40,1/($A$3-1)),1/POWER(FSheet1!$BH40,1/($A$3-1)),1/POWER(FSheet1!$BI40,1/($A$3-1))))</f>
        <v>3.4254362940939212E-2</v>
      </c>
      <c r="AI41" s="26">
        <f>1/(POWER(FSheet1!BI40,1/($A$3-1))*SUM(1/POWER(FSheet1!$BC40,1/($A$3-1)),1/POWER(FSheet1!$BD40,1/($A$3-1)),1/POWER(FSheet1!$BE40,1/($A$3-1)),1/POWER(FSheet1!$BF40,1/($A$3-1)),1/POWER(FSheet1!$BG40,1/($A$3-1)),1/POWER(FSheet1!$BH40,1/($A$3-1)),1/POWER(FSheet1!$BI40,1/($A$3-1))))</f>
        <v>5.2849460446352164E-2</v>
      </c>
      <c r="AY41" s="13">
        <f t="shared" si="3"/>
        <v>3.9590115838468298</v>
      </c>
      <c r="BA41" s="45">
        <f>1/(POWER(FSheet1!$BK40,1/($A$3-1))*SUM(1/POWER(FSheet1!$BK40,1/($A$3-1)),1/POWER(FSheet1!$BL40,1/($A$3-1)),1/POWER(FSheet1!$BM40,1/($A$3-1)),1/POWER(FSheet1!$BN40,1/($A$3-1)),1/POWER(FSheet1!$BO40,1/($A$3-1)),1/POWER(FSheet1!$BP40,1/($A$3-1)),1/POWER(FSheet1!$BQ40,1/($A$3-1))))</f>
        <v>3.2417114083910244E-2</v>
      </c>
      <c r="BB41" s="45">
        <f>1/(POWER(FSheet1!$BL40,1/($A$3-1))*SUM(1/POWER(FSheet1!$BK40,1/($A$3-1)),1/POWER(FSheet1!$BL40,1/($A$3-1)),1/POWER(FSheet1!$BM40,1/($A$3-1)),1/POWER(FSheet1!$BN40,1/($A$3-1)),1/POWER(FSheet1!$BO40,1/($A$3-1)),1/POWER(FSheet1!$BP40,1/($A$3-1)),1/POWER(FSheet1!$BQ40,1/($A$3-1))))</f>
        <v>7.0364407362536296E-2</v>
      </c>
      <c r="BC41" s="45">
        <f>1/(POWER(FSheet1!$BM40,1/($A$3-1))*SUM(1/POWER(FSheet1!$BK40,1/($A$3-1)),1/POWER(FSheet1!$BL40,1/($A$3-1)),1/POWER(FSheet1!$BM40,1/($A$3-1)),1/POWER(FSheet1!$BN40,1/($A$3-1)),1/POWER(FSheet1!$BO40,1/($A$3-1)),1/POWER(FSheet1!$BP40,1/($A$3-1)),1/POWER(FSheet1!$BQ40,1/($A$3-1))))</f>
        <v>0.71593099351496647</v>
      </c>
      <c r="BD41" s="45">
        <f>1/(POWER(FSheet1!$BN40,1/($A$3-1))*SUM(1/POWER(FSheet1!$BK40,1/($A$3-1)),1/POWER(FSheet1!$BL40,1/($A$3-1)),1/POWER(FSheet1!$BM40,1/($A$3-1)),1/POWER(FSheet1!$BN40,1/($A$3-1)),1/POWER(FSheet1!$BO40,1/($A$3-1)),1/POWER(FSheet1!$BP40,1/($A$3-1)),1/POWER(FSheet1!$BQ40,1/($A$3-1))))</f>
        <v>9.8149531942154172E-2</v>
      </c>
      <c r="BE41" s="45">
        <f>1/(POWER(FSheet1!$BO40,1/($A$3-1))*SUM(1/POWER(FSheet1!$BK40,1/($A$3-1)),1/POWER(FSheet1!$BL40,1/($A$3-1)),1/POWER(FSheet1!$BM40,1/($A$3-1)),1/POWER(FSheet1!$BN40,1/($A$3-1)),1/POWER(FSheet1!$BO40,1/($A$3-1)),1/POWER(FSheet1!$BP40,1/($A$3-1)),1/POWER(FSheet1!$BQ40,1/($A$3-1))))</f>
        <v>3.7054413620258533E-2</v>
      </c>
      <c r="BF41" s="45">
        <f>1/(POWER(FSheet1!$BP40,1/($A$3-1))*SUM(1/POWER(FSheet1!$BK40,1/($A$3-1)),1/POWER(FSheet1!$BL40,1/($A$3-1)),1/POWER(FSheet1!$BM40,1/($A$3-1)),1/POWER(FSheet1!$BN40,1/($A$3-1)),1/POWER(FSheet1!$BO40,1/($A$3-1)),1/POWER(FSheet1!$BP40,1/($A$3-1)),1/POWER(FSheet1!$BQ40,1/($A$3-1))))</f>
        <v>1.6031144267503857E-2</v>
      </c>
      <c r="BG41" s="45">
        <f>1/(POWER(FSheet1!$BQ40,1/($A$3-1))*SUM(1/POWER(FSheet1!$BK40,1/($A$3-1)),1/POWER(FSheet1!$BL40,1/($A$3-1)),1/POWER(FSheet1!$BM40,1/($A$3-1)),1/POWER(FSheet1!$BN40,1/($A$3-1)),1/POWER(FSheet1!$BO40,1/($A$3-1)),1/POWER(FSheet1!$BP40,1/($A$3-1)),1/POWER(FSheet1!$BQ40,1/($A$3-1))))</f>
        <v>3.005239520867049E-2</v>
      </c>
      <c r="BW41" s="33">
        <f t="array" ref="BW41">SUM((BA41^$A$3)*(($B41-$AK$3)^2+($C41-$AL$3)^2),(BB41^$A$3)*(($B41-$AM$3)^2+($C41-$AN$3)^2),(BC41^$A$3)*(($B41-$AO$3)^2+($C41-$AP$3)^2),(BD41^$A$3)*(($B41-$AQ$3)^2+($C41-$AR$3)^2),(BE41^$A$3)*(($B41-$AS$3)^2+($C41-$AT$3)^2),(BF41^$A$3)*(($B41-$AU$3)^2+($C41-$AV$3)^2),(BG41^$A$3)*(($B41-$AW$3)^2+($C41-$BV$3)^2))</f>
        <v>5.255274068098398</v>
      </c>
      <c r="CE41" s="42"/>
      <c r="CF41" s="42"/>
      <c r="CG41" s="14"/>
      <c r="CH41" s="33"/>
      <c r="CI41" s="33"/>
      <c r="CJ41" s="33"/>
      <c r="CK41" s="33"/>
      <c r="CL41" s="33"/>
      <c r="CM41" s="33"/>
      <c r="CN41" s="33"/>
    </row>
    <row r="42" spans="1:92">
      <c r="A42" s="21" t="str">
        <f>FSheet1!A41</f>
        <v>Lennstrom</v>
      </c>
      <c r="B42" s="20">
        <f>FSheet1!DH41</f>
        <v>-2.9307760446194226</v>
      </c>
      <c r="C42" s="20">
        <f>FSheet1!DI41</f>
        <v>-2.549358762467191</v>
      </c>
      <c r="D42" s="22"/>
      <c r="E42" s="20">
        <f>1/(POWER(FSheet1!AU41,2/($A$3-1))*SUM(1/POWER(FSheet1!$AU41,2/($A$3-1)),1/POWER(FSheet1!$AV41,2/($A$3-1)),1/POWER(FSheet1!$AW41,2/($A$3-1)),1/POWER(FSheet1!$AX41,2/($A$3-1)),1/POWER(FSheet1!$AY41,2/($A$3-1)),1/POWER(FSheet1!$AZ41,2/($A$3-1)),1/POWER(FSheet1!$BA41,2/($A$3-1))))</f>
        <v>5.2402054764015841E-4</v>
      </c>
      <c r="F42" s="20">
        <f>1/(POWER(FSheet1!AV41,2/($A$3-1))*SUM(1/POWER(FSheet1!$AU41,2/($A$3-1)),1/POWER(FSheet1!$AV41,2/($A$3-1)),1/POWER(FSheet1!$AW41,2/($A$3-1)),1/POWER(FSheet1!$AX41,2/($A$3-1)),1/POWER(FSheet1!$AY41,2/($A$3-1)),1/POWER(FSheet1!$AZ41,2/($A$3-1)),1/POWER(FSheet1!$BA41,2/($A$3-1))))</f>
        <v>5.8185245167919099E-3</v>
      </c>
      <c r="G42" s="20">
        <f>1/(POWER(FSheet1!AW41,2/($A$3-1))*SUM(1/POWER(FSheet1!$AU41,2/($A$3-1)),1/POWER(FSheet1!$AV41,2/($A$3-1)),1/POWER(FSheet1!$AW41,2/($A$3-1)),1/POWER(FSheet1!$AX41,2/($A$3-1)),1/POWER(FSheet1!$AY41,2/($A$3-1)),1/POWER(FSheet1!$AZ41,2/($A$3-1)),1/POWER(FSheet1!$BA41,2/($A$3-1))))</f>
        <v>0.97418041193114469</v>
      </c>
      <c r="H42" s="20">
        <f>1/(POWER(FSheet1!AX41,2/($A$3-1))*SUM(1/POWER(FSheet1!$AU41,2/($A$3-1)),1/POWER(FSheet1!$AV41,2/($A$3-1)),1/POWER(FSheet1!$AW41,2/($A$3-1)),1/POWER(FSheet1!$AX41,2/($A$3-1)),1/POWER(FSheet1!$AY41,2/($A$3-1)),1/POWER(FSheet1!$AZ41,2/($A$3-1)),1/POWER(FSheet1!$BA41,2/($A$3-1))))</f>
        <v>1.8287846239920386E-2</v>
      </c>
      <c r="I42" s="20">
        <f>1/(POWER(FSheet1!AY41,2/($A$3-1))*SUM(1/POWER(FSheet1!$AU41,2/($A$3-1)),1/POWER(FSheet1!$AV41,2/($A$3-1)),1/POWER(FSheet1!$AW41,2/($A$3-1)),1/POWER(FSheet1!$AX41,2/($A$3-1)),1/POWER(FSheet1!$AY41,2/($A$3-1)),1/POWER(FSheet1!$AZ41,2/($A$3-1)),1/POWER(FSheet1!$BA41,2/($A$3-1))))</f>
        <v>9.6122823250999363E-4</v>
      </c>
      <c r="J42" s="20">
        <f>1/(POWER(FSheet1!AZ41,2/($A$3-1))*SUM(1/POWER(FSheet1!$AU41,2/($A$3-1)),1/POWER(FSheet1!$AV41,2/($A$3-1)),1/POWER(FSheet1!$AW41,2/($A$3-1)),1/POWER(FSheet1!$AX41,2/($A$3-1)),1/POWER(FSheet1!$AY41,2/($A$3-1)),1/POWER(FSheet1!$AZ41,2/($A$3-1)),1/POWER(FSheet1!$BA41,2/($A$3-1))))</f>
        <v>1.7500477551636619E-4</v>
      </c>
      <c r="K42" s="20">
        <f>1/(POWER(FSheet1!BA41,2/($A$3-1))*SUM(1/POWER(FSheet1!$AU41,2/($A$3-1)),1/POWER(FSheet1!$AV41,2/($A$3-1)),1/POWER(FSheet1!$AW41,2/($A$3-1)),1/POWER(FSheet1!$AX41,2/($A$3-1)),1/POWER(FSheet1!$AY41,2/($A$3-1)),1/POWER(FSheet1!$AZ41,2/($A$3-1)),1/POWER(FSheet1!$BA41,2/($A$3-1))))</f>
        <v>5.2963756476509154E-5</v>
      </c>
      <c r="M42" s="35">
        <f t="shared" si="5"/>
        <v>10.248816546611987</v>
      </c>
      <c r="N42" s="36">
        <f t="shared" si="0"/>
        <v>9.2395349336156628E-3</v>
      </c>
      <c r="P42" s="35">
        <f t="shared" si="6"/>
        <v>5.2744775813151437</v>
      </c>
      <c r="Q42" s="36">
        <f t="shared" si="1"/>
        <v>1.2666631591897312E-2</v>
      </c>
      <c r="AA42" s="34">
        <f t="shared" si="2"/>
        <v>6.5105671490632455E-2</v>
      </c>
      <c r="AC42" s="26">
        <f>1/(POWER(FSheet1!BC41,1/($A$3-1))*SUM(1/POWER(FSheet1!$BC41,1/($A$3-1)),1/POWER(FSheet1!$BD41,1/($A$3-1)),1/POWER(FSheet1!$BE41,1/($A$3-1)),1/POWER(FSheet1!$BF41,1/($A$3-1)),1/POWER(FSheet1!$BG41,1/($A$3-1)),1/POWER(FSheet1!$BH41,1/($A$3-1)),1/POWER(FSheet1!$BI41,1/($A$3-1))))</f>
        <v>2.6511103414411392E-3</v>
      </c>
      <c r="AD42" s="26">
        <f>1/(POWER(FSheet1!BD41,1/($A$3-1))*SUM(1/POWER(FSheet1!$BC41,1/($A$3-1)),1/POWER(FSheet1!$BD41,1/($A$3-1)),1/POWER(FSheet1!$BE41,1/($A$3-1)),1/POWER(FSheet1!$BF41,1/($A$3-1)),1/POWER(FSheet1!$BG41,1/($A$3-1)),1/POWER(FSheet1!$BH41,1/($A$3-1)),1/POWER(FSheet1!$BI41,1/($A$3-1))))</f>
        <v>4.0995610866139832E-3</v>
      </c>
      <c r="AE42" s="26">
        <f>1/(POWER(FSheet1!BE41,1/($A$3-1))*SUM(1/POWER(FSheet1!$BC41,1/($A$3-1)),1/POWER(FSheet1!$BD41,1/($A$3-1)),1/POWER(FSheet1!$BE41,1/($A$3-1)),1/POWER(FSheet1!$BF41,1/($A$3-1)),1/POWER(FSheet1!$BG41,1/($A$3-1)),1/POWER(FSheet1!$BH41,1/($A$3-1)),1/POWER(FSheet1!$BI41,1/($A$3-1))))</f>
        <v>0.99046998081566051</v>
      </c>
      <c r="AF42" s="26">
        <f>1/(POWER(FSheet1!BF41,1/($A$3-1))*SUM(1/POWER(FSheet1!$BC41,1/($A$3-1)),1/POWER(FSheet1!$BD41,1/($A$3-1)),1/POWER(FSheet1!$BE41,1/($A$3-1)),1/POWER(FSheet1!$BF41,1/($A$3-1)),1/POWER(FSheet1!$BG41,1/($A$3-1)),1/POWER(FSheet1!$BH41,1/($A$3-1)),1/POWER(FSheet1!$BI41,1/($A$3-1))))</f>
        <v>1.7800425429428154E-3</v>
      </c>
      <c r="AG42" s="26">
        <f>1/(POWER(FSheet1!BG41,1/($A$3-1))*SUM(1/POWER(FSheet1!$BC41,1/($A$3-1)),1/POWER(FSheet1!$BD41,1/($A$3-1)),1/POWER(FSheet1!$BE41,1/($A$3-1)),1/POWER(FSheet1!$BF41,1/($A$3-1)),1/POWER(FSheet1!$BG41,1/($A$3-1)),1/POWER(FSheet1!$BH41,1/($A$3-1)),1/POWER(FSheet1!$BI41,1/($A$3-1))))</f>
        <v>4.4705572183238322E-4</v>
      </c>
      <c r="AH42" s="26">
        <f>1/(POWER(FSheet1!BH41,1/($A$3-1))*SUM(1/POWER(FSheet1!$BC41,1/($A$3-1)),1/POWER(FSheet1!$BD41,1/($A$3-1)),1/POWER(FSheet1!$BE41,1/($A$3-1)),1/POWER(FSheet1!$BF41,1/($A$3-1)),1/POWER(FSheet1!$BG41,1/($A$3-1)),1/POWER(FSheet1!$BH41,1/($A$3-1)),1/POWER(FSheet1!$BI41,1/($A$3-1))))</f>
        <v>2.1584186325617134E-4</v>
      </c>
      <c r="AI42" s="26">
        <f>1/(POWER(FSheet1!BI41,1/($A$3-1))*SUM(1/POWER(FSheet1!$BC41,1/($A$3-1)),1/POWER(FSheet1!$BD41,1/($A$3-1)),1/POWER(FSheet1!$BE41,1/($A$3-1)),1/POWER(FSheet1!$BF41,1/($A$3-1)),1/POWER(FSheet1!$BG41,1/($A$3-1)),1/POWER(FSheet1!$BH41,1/($A$3-1)),1/POWER(FSheet1!$BI41,1/($A$3-1))))</f>
        <v>3.3640762825324174E-4</v>
      </c>
      <c r="AY42" s="13">
        <f t="shared" si="3"/>
        <v>0.56027209736998673</v>
      </c>
      <c r="BA42" s="45">
        <f>1/(POWER(FSheet1!$BK41,1/($A$3-1))*SUM(1/POWER(FSheet1!$BK41,1/($A$3-1)),1/POWER(FSheet1!$BL41,1/($A$3-1)),1/POWER(FSheet1!$BM41,1/($A$3-1)),1/POWER(FSheet1!$BN41,1/($A$3-1)),1/POWER(FSheet1!$BO41,1/($A$3-1)),1/POWER(FSheet1!$BP41,1/($A$3-1)),1/POWER(FSheet1!$BQ41,1/($A$3-1))))</f>
        <v>6.6240849096062634E-2</v>
      </c>
      <c r="BB42" s="45">
        <f>1/(POWER(FSheet1!$BL41,1/($A$3-1))*SUM(1/POWER(FSheet1!$BK41,1/($A$3-1)),1/POWER(FSheet1!$BL41,1/($A$3-1)),1/POWER(FSheet1!$BM41,1/($A$3-1)),1/POWER(FSheet1!$BN41,1/($A$3-1)),1/POWER(FSheet1!$BO41,1/($A$3-1)),1/POWER(FSheet1!$BP41,1/($A$3-1)),1/POWER(FSheet1!$BQ41,1/($A$3-1))))</f>
        <v>0.13835002433359794</v>
      </c>
      <c r="BC42" s="45">
        <f>1/(POWER(FSheet1!$BM41,1/($A$3-1))*SUM(1/POWER(FSheet1!$BK41,1/($A$3-1)),1/POWER(FSheet1!$BL41,1/($A$3-1)),1/POWER(FSheet1!$BM41,1/($A$3-1)),1/POWER(FSheet1!$BN41,1/($A$3-1)),1/POWER(FSheet1!$BO41,1/($A$3-1)),1/POWER(FSheet1!$BP41,1/($A$3-1)),1/POWER(FSheet1!$BQ41,1/($A$3-1))))</f>
        <v>0.63840176155771755</v>
      </c>
      <c r="BD42" s="45">
        <f>1/(POWER(FSheet1!$BN41,1/($A$3-1))*SUM(1/POWER(FSheet1!$BK41,1/($A$3-1)),1/POWER(FSheet1!$BL41,1/($A$3-1)),1/POWER(FSheet1!$BM41,1/($A$3-1)),1/POWER(FSheet1!$BN41,1/($A$3-1)),1/POWER(FSheet1!$BO41,1/($A$3-1)),1/POWER(FSheet1!$BP41,1/($A$3-1)),1/POWER(FSheet1!$BQ41,1/($A$3-1))))</f>
        <v>9.5313260509459208E-2</v>
      </c>
      <c r="BE42" s="45">
        <f>1/(POWER(FSheet1!$BO41,1/($A$3-1))*SUM(1/POWER(FSheet1!$BK41,1/($A$3-1)),1/POWER(FSheet1!$BL41,1/($A$3-1)),1/POWER(FSheet1!$BM41,1/($A$3-1)),1/POWER(FSheet1!$BN41,1/($A$3-1)),1/POWER(FSheet1!$BO41,1/($A$3-1)),1/POWER(FSheet1!$BP41,1/($A$3-1)),1/POWER(FSheet1!$BQ41,1/($A$3-1))))</f>
        <v>3.1660778092414195E-2</v>
      </c>
      <c r="BF42" s="45">
        <f>1/(POWER(FSheet1!$BP41,1/($A$3-1))*SUM(1/POWER(FSheet1!$BK41,1/($A$3-1)),1/POWER(FSheet1!$BL41,1/($A$3-1)),1/POWER(FSheet1!$BM41,1/($A$3-1)),1/POWER(FSheet1!$BN41,1/($A$3-1)),1/POWER(FSheet1!$BO41,1/($A$3-1)),1/POWER(FSheet1!$BP41,1/($A$3-1)),1/POWER(FSheet1!$BQ41,1/($A$3-1))))</f>
        <v>1.0970525154577051E-2</v>
      </c>
      <c r="BG42" s="45">
        <f>1/(POWER(FSheet1!$BQ41,1/($A$3-1))*SUM(1/POWER(FSheet1!$BK41,1/($A$3-1)),1/POWER(FSheet1!$BL41,1/($A$3-1)),1/POWER(FSheet1!$BM41,1/($A$3-1)),1/POWER(FSheet1!$BN41,1/($A$3-1)),1/POWER(FSheet1!$BO41,1/($A$3-1)),1/POWER(FSheet1!$BP41,1/($A$3-1)),1/POWER(FSheet1!$BQ41,1/($A$3-1))))</f>
        <v>1.9062801256171408E-2</v>
      </c>
      <c r="BW42" s="33">
        <f t="array" ref="BW42">SUM((BA42^$A$3)*(($B42-$AK$3)^2+($C42-$AL$3)^2),(BB42^$A$3)*(($B42-$AM$3)^2+($C42-$AN$3)^2),(BC42^$A$3)*(($B42-$AO$3)^2+($C42-$AP$3)^2),(BD42^$A$3)*(($B42-$AQ$3)^2+($C42-$AR$3)^2),(BE42^$A$3)*(($B42-$AS$3)^2+($C42-$AT$3)^2),(BF42^$A$3)*(($B42-$AU$3)^2+($C42-$AV$3)^2),(BG42^$A$3)*(($B42-$AW$3)^2+($C42-$BV$3)^2))</f>
        <v>0.61918125082835684</v>
      </c>
      <c r="CE42" s="42"/>
      <c r="CF42" s="42"/>
      <c r="CG42" s="14"/>
      <c r="CH42" s="33"/>
      <c r="CI42" s="33"/>
      <c r="CJ42" s="33"/>
      <c r="CK42" s="33"/>
      <c r="CL42" s="33"/>
      <c r="CM42" s="33"/>
      <c r="CN42" s="33"/>
    </row>
    <row r="43" spans="1:92">
      <c r="A43" s="21" t="str">
        <f>FSheet1!A42</f>
        <v>Veitch</v>
      </c>
      <c r="B43" s="20">
        <f>FSheet1!DH42</f>
        <v>-10.073559985564305</v>
      </c>
      <c r="C43" s="20">
        <f>FSheet1!DI42</f>
        <v>-3.1946494724409451</v>
      </c>
      <c r="D43" s="22"/>
      <c r="E43" s="20">
        <f>1/(POWER(FSheet1!AU42,2/($A$3-1))*SUM(1/POWER(FSheet1!$AU42,2/($A$3-1)),1/POWER(FSheet1!$AV42,2/($A$3-1)),1/POWER(FSheet1!$AW42,2/($A$3-1)),1/POWER(FSheet1!$AX42,2/($A$3-1)),1/POWER(FSheet1!$AY42,2/($A$3-1)),1/POWER(FSheet1!$AZ42,2/($A$3-1)),1/POWER(FSheet1!$BA42,2/($A$3-1))))</f>
        <v>0.26854730321113962</v>
      </c>
      <c r="F43" s="20">
        <f>1/(POWER(FSheet1!AV42,2/($A$3-1))*SUM(1/POWER(FSheet1!$AU42,2/($A$3-1)),1/POWER(FSheet1!$AV42,2/($A$3-1)),1/POWER(FSheet1!$AW42,2/($A$3-1)),1/POWER(FSheet1!$AX42,2/($A$3-1)),1/POWER(FSheet1!$AY42,2/($A$3-1)),1/POWER(FSheet1!$AZ42,2/($A$3-1)),1/POWER(FSheet1!$BA42,2/($A$3-1))))</f>
        <v>0.57214458259257661</v>
      </c>
      <c r="G43" s="20">
        <f>1/(POWER(FSheet1!AW42,2/($A$3-1))*SUM(1/POWER(FSheet1!$AU42,2/($A$3-1)),1/POWER(FSheet1!$AV42,2/($A$3-1)),1/POWER(FSheet1!$AW42,2/($A$3-1)),1/POWER(FSheet1!$AX42,2/($A$3-1)),1/POWER(FSheet1!$AY42,2/($A$3-1)),1/POWER(FSheet1!$AZ42,2/($A$3-1)),1/POWER(FSheet1!$BA42,2/($A$3-1))))</f>
        <v>0.12494282484129532</v>
      </c>
      <c r="H43" s="20">
        <f>1/(POWER(FSheet1!AX42,2/($A$3-1))*SUM(1/POWER(FSheet1!$AU42,2/($A$3-1)),1/POWER(FSheet1!$AV42,2/($A$3-1)),1/POWER(FSheet1!$AW42,2/($A$3-1)),1/POWER(FSheet1!$AX42,2/($A$3-1)),1/POWER(FSheet1!$AY42,2/($A$3-1)),1/POWER(FSheet1!$AZ42,2/($A$3-1)),1/POWER(FSheet1!$BA42,2/($A$3-1))))</f>
        <v>2.4031213042482052E-2</v>
      </c>
      <c r="I43" s="20">
        <f>1/(POWER(FSheet1!AY42,2/($A$3-1))*SUM(1/POWER(FSheet1!$AU42,2/($A$3-1)),1/POWER(FSheet1!$AV42,2/($A$3-1)),1/POWER(FSheet1!$AW42,2/($A$3-1)),1/POWER(FSheet1!$AX42,2/($A$3-1)),1/POWER(FSheet1!$AY42,2/($A$3-1)),1/POWER(FSheet1!$AZ42,2/($A$3-1)),1/POWER(FSheet1!$BA42,2/($A$3-1))))</f>
        <v>6.7327868207808384E-3</v>
      </c>
      <c r="J43" s="20">
        <f>1/(POWER(FSheet1!AZ42,2/($A$3-1))*SUM(1/POWER(FSheet1!$AU42,2/($A$3-1)),1/POWER(FSheet1!$AV42,2/($A$3-1)),1/POWER(FSheet1!$AW42,2/($A$3-1)),1/POWER(FSheet1!$AX42,2/($A$3-1)),1/POWER(FSheet1!$AY42,2/($A$3-1)),1/POWER(FSheet1!$AZ42,2/($A$3-1)),1/POWER(FSheet1!$BA42,2/($A$3-1))))</f>
        <v>2.4904717420146869E-3</v>
      </c>
      <c r="K43" s="20">
        <f>1/(POWER(FSheet1!BA42,2/($A$3-1))*SUM(1/POWER(FSheet1!$AU42,2/($A$3-1)),1/POWER(FSheet1!$AV42,2/($A$3-1)),1/POWER(FSheet1!$AW42,2/($A$3-1)),1/POWER(FSheet1!$AX42,2/($A$3-1)),1/POWER(FSheet1!$AY42,2/($A$3-1)),1/POWER(FSheet1!$AZ42,2/($A$3-1)),1/POWER(FSheet1!$BA42,2/($A$3-1))))</f>
        <v>1.1108177497107241E-3</v>
      </c>
      <c r="M43" s="35">
        <f t="shared" si="5"/>
        <v>10.363223131343542</v>
      </c>
      <c r="N43" s="36">
        <f t="shared" si="0"/>
        <v>8.7365061637958968E-3</v>
      </c>
      <c r="P43" s="35">
        <f t="shared" si="6"/>
        <v>5.3565319798311419</v>
      </c>
      <c r="Q43" s="36">
        <f t="shared" si="1"/>
        <v>1.1351519657123455E-2</v>
      </c>
      <c r="AA43" s="34">
        <f t="shared" si="2"/>
        <v>5.2274440669328683</v>
      </c>
      <c r="AC43" s="26">
        <f>1/(POWER(FSheet1!BC42,1/($A$3-1))*SUM(1/POWER(FSheet1!$BC42,1/($A$3-1)),1/POWER(FSheet1!$BD42,1/($A$3-1)),1/POWER(FSheet1!$BE42,1/($A$3-1)),1/POWER(FSheet1!$BF42,1/($A$3-1)),1/POWER(FSheet1!$BG42,1/($A$3-1)),1/POWER(FSheet1!$BH42,1/($A$3-1)),1/POWER(FSheet1!$BI42,1/($A$3-1))))</f>
        <v>0.28712780917821407</v>
      </c>
      <c r="AD43" s="26">
        <f>1/(POWER(FSheet1!BD42,1/($A$3-1))*SUM(1/POWER(FSheet1!$BC42,1/($A$3-1)),1/POWER(FSheet1!$BD42,1/($A$3-1)),1/POWER(FSheet1!$BE42,1/($A$3-1)),1/POWER(FSheet1!$BF42,1/($A$3-1)),1/POWER(FSheet1!$BG42,1/($A$3-1)),1/POWER(FSheet1!$BH42,1/($A$3-1)),1/POWER(FSheet1!$BI42,1/($A$3-1))))</f>
        <v>0.38621802201530825</v>
      </c>
      <c r="AE43" s="26">
        <f>1/(POWER(FSheet1!BE42,1/($A$3-1))*SUM(1/POWER(FSheet1!$BC42,1/($A$3-1)),1/POWER(FSheet1!$BD42,1/($A$3-1)),1/POWER(FSheet1!$BE42,1/($A$3-1)),1/POWER(FSheet1!$BF42,1/($A$3-1)),1/POWER(FSheet1!$BG42,1/($A$3-1)),1/POWER(FSheet1!$BH42,1/($A$3-1)),1/POWER(FSheet1!$BI42,1/($A$3-1))))</f>
        <v>0.15677703984656607</v>
      </c>
      <c r="AF43" s="26">
        <f>1/(POWER(FSheet1!BF42,1/($A$3-1))*SUM(1/POWER(FSheet1!$BC42,1/($A$3-1)),1/POWER(FSheet1!$BD42,1/($A$3-1)),1/POWER(FSheet1!$BE42,1/($A$3-1)),1/POWER(FSheet1!$BF42,1/($A$3-1)),1/POWER(FSheet1!$BG42,1/($A$3-1)),1/POWER(FSheet1!$BH42,1/($A$3-1)),1/POWER(FSheet1!$BI42,1/($A$3-1))))</f>
        <v>7.1591928691280449E-2</v>
      </c>
      <c r="AG43" s="26">
        <f>1/(POWER(FSheet1!BG42,1/($A$3-1))*SUM(1/POWER(FSheet1!$BC42,1/($A$3-1)),1/POWER(FSheet1!$BD42,1/($A$3-1)),1/POWER(FSheet1!$BE42,1/($A$3-1)),1/POWER(FSheet1!$BF42,1/($A$3-1)),1/POWER(FSheet1!$BG42,1/($A$3-1)),1/POWER(FSheet1!$BH42,1/($A$3-1)),1/POWER(FSheet1!$BI42,1/($A$3-1))))</f>
        <v>3.9185267071699767E-2</v>
      </c>
      <c r="AH43" s="26">
        <f>1/(POWER(FSheet1!BH42,1/($A$3-1))*SUM(1/POWER(FSheet1!$BC42,1/($A$3-1)),1/POWER(FSheet1!$BD42,1/($A$3-1)),1/POWER(FSheet1!$BE42,1/($A$3-1)),1/POWER(FSheet1!$BF42,1/($A$3-1)),1/POWER(FSheet1!$BG42,1/($A$3-1)),1/POWER(FSheet1!$BH42,1/($A$3-1)),1/POWER(FSheet1!$BI42,1/($A$3-1))))</f>
        <v>2.5785132480733171E-2</v>
      </c>
      <c r="AI43" s="26">
        <f>1/(POWER(FSheet1!BI42,1/($A$3-1))*SUM(1/POWER(FSheet1!$BC42,1/($A$3-1)),1/POWER(FSheet1!$BD42,1/($A$3-1)),1/POWER(FSheet1!$BE42,1/($A$3-1)),1/POWER(FSheet1!$BF42,1/($A$3-1)),1/POWER(FSheet1!$BG42,1/($A$3-1)),1/POWER(FSheet1!$BH42,1/($A$3-1)),1/POWER(FSheet1!$BI42,1/($A$3-1))))</f>
        <v>3.3314800716198384E-2</v>
      </c>
      <c r="AY43" s="13">
        <f t="shared" si="3"/>
        <v>9.9487968950620989</v>
      </c>
      <c r="BA43" s="45">
        <f>1/(POWER(FSheet1!$BK42,1/($A$3-1))*SUM(1/POWER(FSheet1!$BK42,1/($A$3-1)),1/POWER(FSheet1!$BL42,1/($A$3-1)),1/POWER(FSheet1!$BM42,1/($A$3-1)),1/POWER(FSheet1!$BN42,1/($A$3-1)),1/POWER(FSheet1!$BO42,1/($A$3-1)),1/POWER(FSheet1!$BP42,1/($A$3-1)),1/POWER(FSheet1!$BQ42,1/($A$3-1))))</f>
        <v>0.16219715441335042</v>
      </c>
      <c r="BB43" s="45">
        <f>1/(POWER(FSheet1!$BL42,1/($A$3-1))*SUM(1/POWER(FSheet1!$BK42,1/($A$3-1)),1/POWER(FSheet1!$BL42,1/($A$3-1)),1/POWER(FSheet1!$BM42,1/($A$3-1)),1/POWER(FSheet1!$BN42,1/($A$3-1)),1/POWER(FSheet1!$BO42,1/($A$3-1)),1/POWER(FSheet1!$BP42,1/($A$3-1)),1/POWER(FSheet1!$BQ42,1/($A$3-1))))</f>
        <v>0.54851576557174553</v>
      </c>
      <c r="BC43" s="45">
        <f>1/(POWER(FSheet1!$BM42,1/($A$3-1))*SUM(1/POWER(FSheet1!$BK42,1/($A$3-1)),1/POWER(FSheet1!$BL42,1/($A$3-1)),1/POWER(FSheet1!$BM42,1/($A$3-1)),1/POWER(FSheet1!$BN42,1/($A$3-1)),1/POWER(FSheet1!$BO42,1/($A$3-1)),1/POWER(FSheet1!$BP42,1/($A$3-1)),1/POWER(FSheet1!$BQ42,1/($A$3-1))))</f>
        <v>0.12147374884151103</v>
      </c>
      <c r="BD43" s="45">
        <f>1/(POWER(FSheet1!$BN42,1/($A$3-1))*SUM(1/POWER(FSheet1!$BK42,1/($A$3-1)),1/POWER(FSheet1!$BL42,1/($A$3-1)),1/POWER(FSheet1!$BM42,1/($A$3-1)),1/POWER(FSheet1!$BN42,1/($A$3-1)),1/POWER(FSheet1!$BO42,1/($A$3-1)),1/POWER(FSheet1!$BP42,1/($A$3-1)),1/POWER(FSheet1!$BQ42,1/($A$3-1))))</f>
        <v>6.820046691924822E-2</v>
      </c>
      <c r="BE43" s="45">
        <f>1/(POWER(FSheet1!$BO42,1/($A$3-1))*SUM(1/POWER(FSheet1!$BK42,1/($A$3-1)),1/POWER(FSheet1!$BL42,1/($A$3-1)),1/POWER(FSheet1!$BM42,1/($A$3-1)),1/POWER(FSheet1!$BN42,1/($A$3-1)),1/POWER(FSheet1!$BO42,1/($A$3-1)),1/POWER(FSheet1!$BP42,1/($A$3-1)),1/POWER(FSheet1!$BQ42,1/($A$3-1))))</f>
        <v>4.3926102150871366E-2</v>
      </c>
      <c r="BF43" s="45">
        <f>1/(POWER(FSheet1!$BP42,1/($A$3-1))*SUM(1/POWER(FSheet1!$BK42,1/($A$3-1)),1/POWER(FSheet1!$BL42,1/($A$3-1)),1/POWER(FSheet1!$BM42,1/($A$3-1)),1/POWER(FSheet1!$BN42,1/($A$3-1)),1/POWER(FSheet1!$BO42,1/($A$3-1)),1/POWER(FSheet1!$BP42,1/($A$3-1)),1/POWER(FSheet1!$BQ42,1/($A$3-1))))</f>
        <v>2.345976156571412E-2</v>
      </c>
      <c r="BG43" s="45">
        <f>1/(POWER(FSheet1!$BQ42,1/($A$3-1))*SUM(1/POWER(FSheet1!$BK42,1/($A$3-1)),1/POWER(FSheet1!$BL42,1/($A$3-1)),1/POWER(FSheet1!$BM42,1/($A$3-1)),1/POWER(FSheet1!$BN42,1/($A$3-1)),1/POWER(FSheet1!$BO42,1/($A$3-1)),1/POWER(FSheet1!$BP42,1/($A$3-1)),1/POWER(FSheet1!$BQ42,1/($A$3-1))))</f>
        <v>3.2227000537559419E-2</v>
      </c>
      <c r="BW43" s="33">
        <f t="array" ref="BW43">SUM((BA43^$A$3)*(($B43-$AK$3)^2+($C43-$AL$3)^2),(BB43^$A$3)*(($B43-$AM$3)^2+($C43-$AN$3)^2),(BC43^$A$3)*(($B43-$AO$3)^2+($C43-$AP$3)^2),(BD43^$A$3)*(($B43-$AQ$3)^2+($C43-$AR$3)^2),(BE43^$A$3)*(($B43-$AS$3)^2+($C43-$AT$3)^2),(BF43^$A$3)*(($B43-$AU$3)^2+($C43-$AV$3)^2),(BG43^$A$3)*(($B43-$AW$3)^2+($C43-$BV$3)^2))</f>
        <v>10.816658042647322</v>
      </c>
      <c r="CE43" s="42"/>
      <c r="CF43" s="42"/>
      <c r="CG43" s="14"/>
      <c r="CH43" s="33"/>
      <c r="CI43" s="33"/>
      <c r="CJ43" s="33"/>
      <c r="CK43" s="33"/>
      <c r="CL43" s="33"/>
      <c r="CM43" s="33"/>
      <c r="CN43" s="33"/>
    </row>
    <row r="44" spans="1:92">
      <c r="A44" s="21" t="str">
        <f>FSheet1!A43</f>
        <v>Vodolazhkis</v>
      </c>
      <c r="B44" s="20">
        <f>FSheet1!DH43</f>
        <v>-3.3955827808398951</v>
      </c>
      <c r="C44" s="20">
        <f>FSheet1!DI43</f>
        <v>1.5117865774278219</v>
      </c>
      <c r="D44" s="22"/>
      <c r="E44" s="20">
        <f>1/(POWER(FSheet1!AU43,2/($A$3-1))*SUM(1/POWER(FSheet1!$AU43,2/($A$3-1)),1/POWER(FSheet1!$AV43,2/($A$3-1)),1/POWER(FSheet1!$AW43,2/($A$3-1)),1/POWER(FSheet1!$AX43,2/($A$3-1)),1/POWER(FSheet1!$AY43,2/($A$3-1)),1/POWER(FSheet1!$AZ43,2/($A$3-1)),1/POWER(FSheet1!$BA43,2/($A$3-1))))</f>
        <v>1.3279363546011167E-2</v>
      </c>
      <c r="F44" s="20">
        <f>1/(POWER(FSheet1!AV43,2/($A$3-1))*SUM(1/POWER(FSheet1!$AU43,2/($A$3-1)),1/POWER(FSheet1!$AV43,2/($A$3-1)),1/POWER(FSheet1!$AW43,2/($A$3-1)),1/POWER(FSheet1!$AX43,2/($A$3-1)),1/POWER(FSheet1!$AY43,2/($A$3-1)),1/POWER(FSheet1!$AZ43,2/($A$3-1)),1/POWER(FSheet1!$BA43,2/($A$3-1))))</f>
        <v>6.0106040004698845E-2</v>
      </c>
      <c r="G44" s="20">
        <f>1/(POWER(FSheet1!AW43,2/($A$3-1))*SUM(1/POWER(FSheet1!$AU43,2/($A$3-1)),1/POWER(FSheet1!$AV43,2/($A$3-1)),1/POWER(FSheet1!$AW43,2/($A$3-1)),1/POWER(FSheet1!$AX43,2/($A$3-1)),1/POWER(FSheet1!$AY43,2/($A$3-1)),1/POWER(FSheet1!$AZ43,2/($A$3-1)),1/POWER(FSheet1!$BA43,2/($A$3-1))))</f>
        <v>0.35624564601868924</v>
      </c>
      <c r="H44" s="20">
        <f>1/(POWER(FSheet1!AX43,2/($A$3-1))*SUM(1/POWER(FSheet1!$AU43,2/($A$3-1)),1/POWER(FSheet1!$AV43,2/($A$3-1)),1/POWER(FSheet1!$AW43,2/($A$3-1)),1/POWER(FSheet1!$AX43,2/($A$3-1)),1/POWER(FSheet1!$AY43,2/($A$3-1)),1/POWER(FSheet1!$AZ43,2/($A$3-1)),1/POWER(FSheet1!$BA43,2/($A$3-1))))</f>
        <v>0.46436601807862549</v>
      </c>
      <c r="I44" s="20">
        <f>1/(POWER(FSheet1!AY43,2/($A$3-1))*SUM(1/POWER(FSheet1!$AU43,2/($A$3-1)),1/POWER(FSheet1!$AV43,2/($A$3-1)),1/POWER(FSheet1!$AW43,2/($A$3-1)),1/POWER(FSheet1!$AX43,2/($A$3-1)),1/POWER(FSheet1!$AY43,2/($A$3-1)),1/POWER(FSheet1!$AZ43,2/($A$3-1)),1/POWER(FSheet1!$BA43,2/($A$3-1))))</f>
        <v>8.3772088370231534E-2</v>
      </c>
      <c r="J44" s="20">
        <f>1/(POWER(FSheet1!AZ43,2/($A$3-1))*SUM(1/POWER(FSheet1!$AU43,2/($A$3-1)),1/POWER(FSheet1!$AV43,2/($A$3-1)),1/POWER(FSheet1!$AW43,2/($A$3-1)),1/POWER(FSheet1!$AX43,2/($A$3-1)),1/POWER(FSheet1!$AY43,2/($A$3-1)),1/POWER(FSheet1!$AZ43,2/($A$3-1)),1/POWER(FSheet1!$BA43,2/($A$3-1))))</f>
        <v>1.7140889058685126E-2</v>
      </c>
      <c r="K44" s="20">
        <f>1/(POWER(FSheet1!BA43,2/($A$3-1))*SUM(1/POWER(FSheet1!$AU43,2/($A$3-1)),1/POWER(FSheet1!$AV43,2/($A$3-1)),1/POWER(FSheet1!$AW43,2/($A$3-1)),1/POWER(FSheet1!$AX43,2/($A$3-1)),1/POWER(FSheet1!$AY43,2/($A$3-1)),1/POWER(FSheet1!$AZ43,2/($A$3-1)),1/POWER(FSheet1!$BA43,2/($A$3-1))))</f>
        <v>5.0899549230586025E-3</v>
      </c>
      <c r="M44" s="35">
        <f t="shared" si="5"/>
        <v>10.470002610426326</v>
      </c>
      <c r="N44" s="36">
        <f t="shared" si="0"/>
        <v>8.2718239970425572E-3</v>
      </c>
      <c r="P44" s="35">
        <f t="shared" si="6"/>
        <v>5.43311608511274</v>
      </c>
      <c r="Q44" s="36">
        <f t="shared" si="1"/>
        <v>1.0282915709229337E-2</v>
      </c>
      <c r="AA44" s="34">
        <f t="shared" si="2"/>
        <v>6.5890944721368996</v>
      </c>
      <c r="AC44" s="26">
        <f>1/(POWER(FSheet1!BC43,1/($A$3-1))*SUM(1/POWER(FSheet1!$BC43,1/($A$3-1)),1/POWER(FSheet1!$BD43,1/($A$3-1)),1/POWER(FSheet1!$BE43,1/($A$3-1)),1/POWER(FSheet1!$BF43,1/($A$3-1)),1/POWER(FSheet1!$BG43,1/($A$3-1)),1/POWER(FSheet1!$BH43,1/($A$3-1)),1/POWER(FSheet1!$BI43,1/($A$3-1))))</f>
        <v>0.37822118635541829</v>
      </c>
      <c r="AD44" s="26">
        <f>1/(POWER(FSheet1!BD43,1/($A$3-1))*SUM(1/POWER(FSheet1!$BC43,1/($A$3-1)),1/POWER(FSheet1!$BD43,1/($A$3-1)),1/POWER(FSheet1!$BE43,1/($A$3-1)),1/POWER(FSheet1!$BF43,1/($A$3-1)),1/POWER(FSheet1!$BG43,1/($A$3-1)),1/POWER(FSheet1!$BH43,1/($A$3-1)),1/POWER(FSheet1!$BI43,1/($A$3-1))))</f>
        <v>0.14783704560782035</v>
      </c>
      <c r="AE44" s="26">
        <f>1/(POWER(FSheet1!BE43,1/($A$3-1))*SUM(1/POWER(FSheet1!$BC43,1/($A$3-1)),1/POWER(FSheet1!$BD43,1/($A$3-1)),1/POWER(FSheet1!$BE43,1/($A$3-1)),1/POWER(FSheet1!$BF43,1/($A$3-1)),1/POWER(FSheet1!$BG43,1/($A$3-1)),1/POWER(FSheet1!$BH43,1/($A$3-1)),1/POWER(FSheet1!$BI43,1/($A$3-1))))</f>
        <v>0.19311233698605107</v>
      </c>
      <c r="AF44" s="26">
        <f>1/(POWER(FSheet1!BF43,1/($A$3-1))*SUM(1/POWER(FSheet1!$BC43,1/($A$3-1)),1/POWER(FSheet1!$BD43,1/($A$3-1)),1/POWER(FSheet1!$BE43,1/($A$3-1)),1/POWER(FSheet1!$BF43,1/($A$3-1)),1/POWER(FSheet1!$BG43,1/($A$3-1)),1/POWER(FSheet1!$BH43,1/($A$3-1)),1/POWER(FSheet1!$BI43,1/($A$3-1))))</f>
        <v>0.15680832720694499</v>
      </c>
      <c r="AG44" s="26">
        <f>1/(POWER(FSheet1!BG43,1/($A$3-1))*SUM(1/POWER(FSheet1!$BC43,1/($A$3-1)),1/POWER(FSheet1!$BD43,1/($A$3-1)),1/POWER(FSheet1!$BE43,1/($A$3-1)),1/POWER(FSheet1!$BF43,1/($A$3-1)),1/POWER(FSheet1!$BG43,1/($A$3-1)),1/POWER(FSheet1!$BH43,1/($A$3-1)),1/POWER(FSheet1!$BI43,1/($A$3-1))))</f>
        <v>5.599944732319595E-2</v>
      </c>
      <c r="AH44" s="26">
        <f>1/(POWER(FSheet1!BH43,1/($A$3-1))*SUM(1/POWER(FSheet1!$BC43,1/($A$3-1)),1/POWER(FSheet1!$BD43,1/($A$3-1)),1/POWER(FSheet1!$BE43,1/($A$3-1)),1/POWER(FSheet1!$BF43,1/($A$3-1)),1/POWER(FSheet1!$BG43,1/($A$3-1)),1/POWER(FSheet1!$BH43,1/($A$3-1)),1/POWER(FSheet1!$BI43,1/($A$3-1))))</f>
        <v>2.7192937796449903E-2</v>
      </c>
      <c r="AI44" s="26">
        <f>1/(POWER(FSheet1!BI43,1/($A$3-1))*SUM(1/POWER(FSheet1!$BC43,1/($A$3-1)),1/POWER(FSheet1!$BD43,1/($A$3-1)),1/POWER(FSheet1!$BE43,1/($A$3-1)),1/POWER(FSheet1!$BF43,1/($A$3-1)),1/POWER(FSheet1!$BG43,1/($A$3-1)),1/POWER(FSheet1!$BH43,1/($A$3-1)),1/POWER(FSheet1!$BI43,1/($A$3-1))))</f>
        <v>4.0828718724119382E-2</v>
      </c>
      <c r="AY44" s="13">
        <f t="shared" si="3"/>
        <v>2.2994299436382595</v>
      </c>
      <c r="BA44" s="45">
        <f>1/(POWER(FSheet1!$BK43,1/($A$3-1))*SUM(1/POWER(FSheet1!$BK43,1/($A$3-1)),1/POWER(FSheet1!$BL43,1/($A$3-1)),1/POWER(FSheet1!$BM43,1/($A$3-1)),1/POWER(FSheet1!$BN43,1/($A$3-1)),1/POWER(FSheet1!$BO43,1/($A$3-1)),1/POWER(FSheet1!$BP43,1/($A$3-1)),1/POWER(FSheet1!$BQ43,1/($A$3-1))))</f>
        <v>0.72879676430675822</v>
      </c>
      <c r="BB44" s="45">
        <f>1/(POWER(FSheet1!$BL43,1/($A$3-1))*SUM(1/POWER(FSheet1!$BK43,1/($A$3-1)),1/POWER(FSheet1!$BL43,1/($A$3-1)),1/POWER(FSheet1!$BM43,1/($A$3-1)),1/POWER(FSheet1!$BN43,1/($A$3-1)),1/POWER(FSheet1!$BO43,1/($A$3-1)),1/POWER(FSheet1!$BP43,1/($A$3-1)),1/POWER(FSheet1!$BQ43,1/($A$3-1))))</f>
        <v>5.937747445308908E-2</v>
      </c>
      <c r="BC44" s="45">
        <f>1/(POWER(FSheet1!$BM43,1/($A$3-1))*SUM(1/POWER(FSheet1!$BK43,1/($A$3-1)),1/POWER(FSheet1!$BL43,1/($A$3-1)),1/POWER(FSheet1!$BM43,1/($A$3-1)),1/POWER(FSheet1!$BN43,1/($A$3-1)),1/POWER(FSheet1!$BO43,1/($A$3-1)),1/POWER(FSheet1!$BP43,1/($A$3-1)),1/POWER(FSheet1!$BQ43,1/($A$3-1))))</f>
        <v>6.2243909188803591E-2</v>
      </c>
      <c r="BD44" s="45">
        <f>1/(POWER(FSheet1!$BN43,1/($A$3-1))*SUM(1/POWER(FSheet1!$BK43,1/($A$3-1)),1/POWER(FSheet1!$BL43,1/($A$3-1)),1/POWER(FSheet1!$BM43,1/($A$3-1)),1/POWER(FSheet1!$BN43,1/($A$3-1)),1/POWER(FSheet1!$BO43,1/($A$3-1)),1/POWER(FSheet1!$BP43,1/($A$3-1)),1/POWER(FSheet1!$BQ43,1/($A$3-1))))</f>
        <v>7.4716729470750573E-2</v>
      </c>
      <c r="BE44" s="45">
        <f>1/(POWER(FSheet1!$BO43,1/($A$3-1))*SUM(1/POWER(FSheet1!$BK43,1/($A$3-1)),1/POWER(FSheet1!$BL43,1/($A$3-1)),1/POWER(FSheet1!$BM43,1/($A$3-1)),1/POWER(FSheet1!$BN43,1/($A$3-1)),1/POWER(FSheet1!$BO43,1/($A$3-1)),1/POWER(FSheet1!$BP43,1/($A$3-1)),1/POWER(FSheet1!$BQ43,1/($A$3-1))))</f>
        <v>4.2261918168155693E-2</v>
      </c>
      <c r="BF44" s="45">
        <f>1/(POWER(FSheet1!$BP43,1/($A$3-1))*SUM(1/POWER(FSheet1!$BK43,1/($A$3-1)),1/POWER(FSheet1!$BL43,1/($A$3-1)),1/POWER(FSheet1!$BM43,1/($A$3-1)),1/POWER(FSheet1!$BN43,1/($A$3-1)),1/POWER(FSheet1!$BO43,1/($A$3-1)),1/POWER(FSheet1!$BP43,1/($A$3-1)),1/POWER(FSheet1!$BQ43,1/($A$3-1))))</f>
        <v>1.2953264743127772E-2</v>
      </c>
      <c r="BG44" s="45">
        <f>1/(POWER(FSheet1!$BQ43,1/($A$3-1))*SUM(1/POWER(FSheet1!$BK43,1/($A$3-1)),1/POWER(FSheet1!$BL43,1/($A$3-1)),1/POWER(FSheet1!$BM43,1/($A$3-1)),1/POWER(FSheet1!$BN43,1/($A$3-1)),1/POWER(FSheet1!$BO43,1/($A$3-1)),1/POWER(FSheet1!$BP43,1/($A$3-1)),1/POWER(FSheet1!$BQ43,1/($A$3-1))))</f>
        <v>1.9649939669315147E-2</v>
      </c>
      <c r="BH44" s="42"/>
      <c r="BI44" s="14"/>
      <c r="BJ44" s="33"/>
      <c r="BK44" s="33"/>
      <c r="BL44" s="33"/>
      <c r="BM44" s="33"/>
      <c r="BN44" s="33"/>
      <c r="BO44" s="33"/>
      <c r="BP44" s="33"/>
      <c r="BW44" s="33">
        <f t="array" ref="BW44">SUM((BA44^$A$3)*(($B44-$AK$3)^2+($C44-$AL$3)^2),(BB44^$A$3)*(($B44-$AM$3)^2+($C44-$AN$3)^2),(BC44^$A$3)*(($B44-$AO$3)^2+($C44-$AP$3)^2),(BD44^$A$3)*(($B44-$AQ$3)^2+($C44-$AR$3)^2),(BE44^$A$3)*(($B44-$AS$3)^2+($C44-$AT$3)^2),(BF44^$A$3)*(($B44-$AU$3)^2+($C44-$AV$3)^2),(BG44^$A$3)*(($B44-$AW$3)^2+($C44-$BV$3)^2))</f>
        <v>2.2268521914555697</v>
      </c>
    </row>
    <row r="45" spans="1:92">
      <c r="A45" s="21" t="str">
        <f>FSheet1!A44</f>
        <v>Dickson</v>
      </c>
      <c r="B45" s="20">
        <f>FSheet1!DH44</f>
        <v>-3.1586490170603674</v>
      </c>
      <c r="C45" s="20">
        <f>FSheet1!DI44</f>
        <v>0.70003741732283464</v>
      </c>
      <c r="D45" s="22"/>
      <c r="E45" s="20">
        <f>1/(POWER(FSheet1!AU44,2/($A$3-1))*SUM(1/POWER(FSheet1!$AU44,2/($A$3-1)),1/POWER(FSheet1!$AV44,2/($A$3-1)),1/POWER(FSheet1!$AW44,2/($A$3-1)),1/POWER(FSheet1!$AX44,2/($A$3-1)),1/POWER(FSheet1!$AY44,2/($A$3-1)),1/POWER(FSheet1!$AZ44,2/($A$3-1)),1/POWER(FSheet1!$BA44,2/($A$3-1))))</f>
        <v>9.5402774352160765E-3</v>
      </c>
      <c r="F45" s="20">
        <f>1/(POWER(FSheet1!AV44,2/($A$3-1))*SUM(1/POWER(FSheet1!$AU44,2/($A$3-1)),1/POWER(FSheet1!$AV44,2/($A$3-1)),1/POWER(FSheet1!$AW44,2/($A$3-1)),1/POWER(FSheet1!$AX44,2/($A$3-1)),1/POWER(FSheet1!$AY44,2/($A$3-1)),1/POWER(FSheet1!$AZ44,2/($A$3-1)),1/POWER(FSheet1!$BA44,2/($A$3-1))))</f>
        <v>4.9691058486381577E-2</v>
      </c>
      <c r="G45" s="20">
        <f>1/(POWER(FSheet1!AW44,2/($A$3-1))*SUM(1/POWER(FSheet1!$AU44,2/($A$3-1)),1/POWER(FSheet1!$AV44,2/($A$3-1)),1/POWER(FSheet1!$AW44,2/($A$3-1)),1/POWER(FSheet1!$AX44,2/($A$3-1)),1/POWER(FSheet1!$AY44,2/($A$3-1)),1/POWER(FSheet1!$AZ44,2/($A$3-1)),1/POWER(FSheet1!$BA44,2/($A$3-1))))</f>
        <v>0.40893029705776396</v>
      </c>
      <c r="H45" s="20">
        <f>1/(POWER(FSheet1!AX44,2/($A$3-1))*SUM(1/POWER(FSheet1!$AU44,2/($A$3-1)),1/POWER(FSheet1!$AV44,2/($A$3-1)),1/POWER(FSheet1!$AW44,2/($A$3-1)),1/POWER(FSheet1!$AX44,2/($A$3-1)),1/POWER(FSheet1!$AY44,2/($A$3-1)),1/POWER(FSheet1!$AZ44,2/($A$3-1)),1/POWER(FSheet1!$BA44,2/($A$3-1))))</f>
        <v>0.46189617066883898</v>
      </c>
      <c r="I45" s="20">
        <f>1/(POWER(FSheet1!AY44,2/($A$3-1))*SUM(1/POWER(FSheet1!$AU44,2/($A$3-1)),1/POWER(FSheet1!$AV44,2/($A$3-1)),1/POWER(FSheet1!$AW44,2/($A$3-1)),1/POWER(FSheet1!$AX44,2/($A$3-1)),1/POWER(FSheet1!$AY44,2/($A$3-1)),1/POWER(FSheet1!$AZ44,2/($A$3-1)),1/POWER(FSheet1!$BA44,2/($A$3-1))))</f>
        <v>5.645118993970015E-2</v>
      </c>
      <c r="J45" s="20">
        <f>1/(POWER(FSheet1!AZ44,2/($A$3-1))*SUM(1/POWER(FSheet1!$AU44,2/($A$3-1)),1/POWER(FSheet1!$AV44,2/($A$3-1)),1/POWER(FSheet1!$AW44,2/($A$3-1)),1/POWER(FSheet1!$AX44,2/($A$3-1)),1/POWER(FSheet1!$AY44,2/($A$3-1)),1/POWER(FSheet1!$AZ44,2/($A$3-1)),1/POWER(FSheet1!$BA44,2/($A$3-1))))</f>
        <v>1.0463175440417388E-2</v>
      </c>
      <c r="K45" s="20">
        <f>1/(POWER(FSheet1!BA44,2/($A$3-1))*SUM(1/POWER(FSheet1!$AU44,2/($A$3-1)),1/POWER(FSheet1!$AV44,2/($A$3-1)),1/POWER(FSheet1!$AW44,2/($A$3-1)),1/POWER(FSheet1!$AX44,2/($A$3-1)),1/POWER(FSheet1!$AY44,2/($A$3-1)),1/POWER(FSheet1!$AZ44,2/($A$3-1)),1/POWER(FSheet1!$BA44,2/($A$3-1))))</f>
        <v>3.0278309716817776E-3</v>
      </c>
      <c r="M45" s="35">
        <f t="shared" si="5"/>
        <v>10.569663457570257</v>
      </c>
      <c r="N45" s="36">
        <f t="shared" si="0"/>
        <v>7.8804850235217154E-3</v>
      </c>
      <c r="P45" s="35">
        <f t="shared" si="6"/>
        <v>5.5045945833755656</v>
      </c>
      <c r="Q45" s="36">
        <f t="shared" si="1"/>
        <v>9.4152897023827495E-3</v>
      </c>
      <c r="AA45" s="34">
        <f t="shared" si="2"/>
        <v>4.9096031532256843</v>
      </c>
      <c r="AC45" s="26">
        <f>1/(POWER(FSheet1!BC44,1/($A$3-1))*SUM(1/POWER(FSheet1!$BC44,1/($A$3-1)),1/POWER(FSheet1!$BD44,1/($A$3-1)),1/POWER(FSheet1!$BE44,1/($A$3-1)),1/POWER(FSheet1!$BF44,1/($A$3-1)),1/POWER(FSheet1!$BG44,1/($A$3-1)),1/POWER(FSheet1!$BH44,1/($A$3-1)),1/POWER(FSheet1!$BI44,1/($A$3-1))))</f>
        <v>0.36261011093254669</v>
      </c>
      <c r="AD45" s="26">
        <f>1/(POWER(FSheet1!BD44,1/($A$3-1))*SUM(1/POWER(FSheet1!$BC44,1/($A$3-1)),1/POWER(FSheet1!$BD44,1/($A$3-1)),1/POWER(FSheet1!$BE44,1/($A$3-1)),1/POWER(FSheet1!$BF44,1/($A$3-1)),1/POWER(FSheet1!$BG44,1/($A$3-1)),1/POWER(FSheet1!$BH44,1/($A$3-1)),1/POWER(FSheet1!$BI44,1/($A$3-1))))</f>
        <v>0.1467059064063625</v>
      </c>
      <c r="AE45" s="26">
        <f>1/(POWER(FSheet1!BE44,1/($A$3-1))*SUM(1/POWER(FSheet1!$BC44,1/($A$3-1)),1/POWER(FSheet1!$BD44,1/($A$3-1)),1/POWER(FSheet1!$BE44,1/($A$3-1)),1/POWER(FSheet1!$BF44,1/($A$3-1)),1/POWER(FSheet1!$BG44,1/($A$3-1)),1/POWER(FSheet1!$BH44,1/($A$3-1)),1/POWER(FSheet1!$BI44,1/($A$3-1))))</f>
        <v>0.23416911408024124</v>
      </c>
      <c r="AF45" s="26">
        <f>1/(POWER(FSheet1!BF44,1/($A$3-1))*SUM(1/POWER(FSheet1!$BC44,1/($A$3-1)),1/POWER(FSheet1!$BD44,1/($A$3-1)),1/POWER(FSheet1!$BE44,1/($A$3-1)),1/POWER(FSheet1!$BF44,1/($A$3-1)),1/POWER(FSheet1!$BG44,1/($A$3-1)),1/POWER(FSheet1!$BH44,1/($A$3-1)),1/POWER(FSheet1!$BI44,1/($A$3-1))))</f>
        <v>0.15636753782200094</v>
      </c>
      <c r="AG45" s="26">
        <f>1/(POWER(FSheet1!BG44,1/($A$3-1))*SUM(1/POWER(FSheet1!$BC44,1/($A$3-1)),1/POWER(FSheet1!$BD44,1/($A$3-1)),1/POWER(FSheet1!$BE44,1/($A$3-1)),1/POWER(FSheet1!$BF44,1/($A$3-1)),1/POWER(FSheet1!$BG44,1/($A$3-1)),1/POWER(FSheet1!$BH44,1/($A$3-1)),1/POWER(FSheet1!$BI44,1/($A$3-1))))</f>
        <v>4.5798628571587896E-2</v>
      </c>
      <c r="AH45" s="26">
        <f>1/(POWER(FSheet1!BH44,1/($A$3-1))*SUM(1/POWER(FSheet1!$BC44,1/($A$3-1)),1/POWER(FSheet1!$BD44,1/($A$3-1)),1/POWER(FSheet1!$BE44,1/($A$3-1)),1/POWER(FSheet1!$BF44,1/($A$3-1)),1/POWER(FSheet1!$BG44,1/($A$3-1)),1/POWER(FSheet1!$BH44,1/($A$3-1)),1/POWER(FSheet1!$BI44,1/($A$3-1))))</f>
        <v>2.1379052301256956E-2</v>
      </c>
      <c r="AI45" s="26">
        <f>1/(POWER(FSheet1!BI44,1/($A$3-1))*SUM(1/POWER(FSheet1!$BC44,1/($A$3-1)),1/POWER(FSheet1!$BD44,1/($A$3-1)),1/POWER(FSheet1!$BE44,1/($A$3-1)),1/POWER(FSheet1!$BF44,1/($A$3-1)),1/POWER(FSheet1!$BG44,1/($A$3-1)),1/POWER(FSheet1!$BH44,1/($A$3-1)),1/POWER(FSheet1!$BI44,1/($A$3-1))))</f>
        <v>3.2969649886003802E-2</v>
      </c>
      <c r="AY45" s="13">
        <f t="shared" si="3"/>
        <v>1.8912985348808971</v>
      </c>
      <c r="BA45" s="45">
        <f>1/(POWER(FSheet1!$BK44,1/($A$3-1))*SUM(1/POWER(FSheet1!$BK44,1/($A$3-1)),1/POWER(FSheet1!$BL44,1/($A$3-1)),1/POWER(FSheet1!$BM44,1/($A$3-1)),1/POWER(FSheet1!$BN44,1/($A$3-1)),1/POWER(FSheet1!$BO44,1/($A$3-1)),1/POWER(FSheet1!$BP44,1/($A$3-1)),1/POWER(FSheet1!$BQ44,1/($A$3-1))))</f>
        <v>0.54751031074506917</v>
      </c>
      <c r="BB45" s="45">
        <f>1/(POWER(FSheet1!$BL44,1/($A$3-1))*SUM(1/POWER(FSheet1!$BK44,1/($A$3-1)),1/POWER(FSheet1!$BL44,1/($A$3-1)),1/POWER(FSheet1!$BM44,1/($A$3-1)),1/POWER(FSheet1!$BN44,1/($A$3-1)),1/POWER(FSheet1!$BO44,1/($A$3-1)),1/POWER(FSheet1!$BP44,1/($A$3-1)),1/POWER(FSheet1!$BQ44,1/($A$3-1))))</f>
        <v>9.7749679867735487E-2</v>
      </c>
      <c r="BC45" s="45">
        <f>1/(POWER(FSheet1!$BM44,1/($A$3-1))*SUM(1/POWER(FSheet1!$BK44,1/($A$3-1)),1/POWER(FSheet1!$BL44,1/($A$3-1)),1/POWER(FSheet1!$BM44,1/($A$3-1)),1/POWER(FSheet1!$BN44,1/($A$3-1)),1/POWER(FSheet1!$BO44,1/($A$3-1)),1/POWER(FSheet1!$BP44,1/($A$3-1)),1/POWER(FSheet1!$BQ44,1/($A$3-1))))</f>
        <v>0.11739010834511505</v>
      </c>
      <c r="BD45" s="45">
        <f>1/(POWER(FSheet1!$BN44,1/($A$3-1))*SUM(1/POWER(FSheet1!$BK44,1/($A$3-1)),1/POWER(FSheet1!$BL44,1/($A$3-1)),1/POWER(FSheet1!$BM44,1/($A$3-1)),1/POWER(FSheet1!$BN44,1/($A$3-1)),1/POWER(FSheet1!$BO44,1/($A$3-1)),1/POWER(FSheet1!$BP44,1/($A$3-1)),1/POWER(FSheet1!$BQ44,1/($A$3-1))))</f>
        <v>0.12921818782924965</v>
      </c>
      <c r="BE45" s="45">
        <f>1/(POWER(FSheet1!$BO44,1/($A$3-1))*SUM(1/POWER(FSheet1!$BK44,1/($A$3-1)),1/POWER(FSheet1!$BL44,1/($A$3-1)),1/POWER(FSheet1!$BM44,1/($A$3-1)),1/POWER(FSheet1!$BN44,1/($A$3-1)),1/POWER(FSheet1!$BO44,1/($A$3-1)),1/POWER(FSheet1!$BP44,1/($A$3-1)),1/POWER(FSheet1!$BQ44,1/($A$3-1))))</f>
        <v>6.1383155404492559E-2</v>
      </c>
      <c r="BF45" s="45">
        <f>1/(POWER(FSheet1!$BP44,1/($A$3-1))*SUM(1/POWER(FSheet1!$BK44,1/($A$3-1)),1/POWER(FSheet1!$BL44,1/($A$3-1)),1/POWER(FSheet1!$BM44,1/($A$3-1)),1/POWER(FSheet1!$BN44,1/($A$3-1)),1/POWER(FSheet1!$BO44,1/($A$3-1)),1/POWER(FSheet1!$BP44,1/($A$3-1)),1/POWER(FSheet1!$BQ44,1/($A$3-1))))</f>
        <v>1.8096285179794395E-2</v>
      </c>
      <c r="BG45" s="45">
        <f>1/(POWER(FSheet1!$BQ44,1/($A$3-1))*SUM(1/POWER(FSheet1!$BK44,1/($A$3-1)),1/POWER(FSheet1!$BL44,1/($A$3-1)),1/POWER(FSheet1!$BM44,1/($A$3-1)),1/POWER(FSheet1!$BN44,1/($A$3-1)),1/POWER(FSheet1!$BO44,1/($A$3-1)),1/POWER(FSheet1!$BP44,1/($A$3-1)),1/POWER(FSheet1!$BQ44,1/($A$3-1))))</f>
        <v>2.8652272628543772E-2</v>
      </c>
      <c r="BH45" s="42"/>
      <c r="BI45" s="14"/>
      <c r="BJ45" s="33"/>
      <c r="BK45" s="33"/>
      <c r="BL45" s="33"/>
      <c r="BM45" s="33"/>
      <c r="BN45" s="33"/>
      <c r="BO45" s="33"/>
      <c r="BP45" s="33"/>
      <c r="BW45" s="33">
        <f t="array" ref="BW45">SUM((BA45^$A$3)*(($B45-$AK$3)^2+($C45-$AL$3)^2),(BB45^$A$3)*(($B45-$AM$3)^2+($C45-$AN$3)^2),(BC45^$A$3)*(($B45-$AO$3)^2+($C45-$AP$3)^2),(BD45^$A$3)*(($B45-$AQ$3)^2+($C45-$AR$3)^2),(BE45^$A$3)*(($B45-$AS$3)^2+($C45-$AT$3)^2),(BF45^$A$3)*(($B45-$AU$3)^2+($C45-$AV$3)^2),(BG45^$A$3)*(($B45-$AW$3)^2+($C45-$BV$3)^2))</f>
        <v>1.8968096345776415</v>
      </c>
    </row>
    <row r="46" spans="1:92">
      <c r="A46" s="21" t="str">
        <f>FSheet1!A45</f>
        <v>Schnelle</v>
      </c>
      <c r="B46" s="20">
        <f>FSheet1!DH45</f>
        <v>-1.4364286351706039</v>
      </c>
      <c r="C46" s="20">
        <f>FSheet1!DI45</f>
        <v>1.2098568372703413</v>
      </c>
      <c r="D46" s="22"/>
      <c r="E46" s="20">
        <f>1/(POWER(FSheet1!AU45,2/($A$3-1))*SUM(1/POWER(FSheet1!$AU45,2/($A$3-1)),1/POWER(FSheet1!$AV45,2/($A$3-1)),1/POWER(FSheet1!$AW45,2/($A$3-1)),1/POWER(FSheet1!$AX45,2/($A$3-1)),1/POWER(FSheet1!$AY45,2/($A$3-1)),1/POWER(FSheet1!$AZ45,2/($A$3-1)),1/POWER(FSheet1!$BA45,2/($A$3-1))))</f>
        <v>3.3832081429949136E-3</v>
      </c>
      <c r="F46" s="20">
        <f>1/(POWER(FSheet1!AV45,2/($A$3-1))*SUM(1/POWER(FSheet1!$AU45,2/($A$3-1)),1/POWER(FSheet1!$AV45,2/($A$3-1)),1/POWER(FSheet1!$AW45,2/($A$3-1)),1/POWER(FSheet1!$AX45,2/($A$3-1)),1/POWER(FSheet1!$AY45,2/($A$3-1)),1/POWER(FSheet1!$AZ45,2/($A$3-1)),1/POWER(FSheet1!$BA45,2/($A$3-1))))</f>
        <v>1.5423793422717194E-2</v>
      </c>
      <c r="G46" s="20">
        <f>1/(POWER(FSheet1!AW45,2/($A$3-1))*SUM(1/POWER(FSheet1!$AU45,2/($A$3-1)),1/POWER(FSheet1!$AV45,2/($A$3-1)),1/POWER(FSheet1!$AW45,2/($A$3-1)),1/POWER(FSheet1!$AX45,2/($A$3-1)),1/POWER(FSheet1!$AY45,2/($A$3-1)),1/POWER(FSheet1!$AZ45,2/($A$3-1)),1/POWER(FSheet1!$BA45,2/($A$3-1))))</f>
        <v>0.13641588920532235</v>
      </c>
      <c r="H46" s="20">
        <f>1/(POWER(FSheet1!AX45,2/($A$3-1))*SUM(1/POWER(FSheet1!$AU45,2/($A$3-1)),1/POWER(FSheet1!$AV45,2/($A$3-1)),1/POWER(FSheet1!$AW45,2/($A$3-1)),1/POWER(FSheet1!$AX45,2/($A$3-1)),1/POWER(FSheet1!$AY45,2/($A$3-1)),1/POWER(FSheet1!$AZ45,2/($A$3-1)),1/POWER(FSheet1!$BA45,2/($A$3-1))))</f>
        <v>0.7446863995642552</v>
      </c>
      <c r="I46" s="20">
        <f>1/(POWER(FSheet1!AY45,2/($A$3-1))*SUM(1/POWER(FSheet1!$AU45,2/($A$3-1)),1/POWER(FSheet1!$AV45,2/($A$3-1)),1/POWER(FSheet1!$AW45,2/($A$3-1)),1/POWER(FSheet1!$AX45,2/($A$3-1)),1/POWER(FSheet1!$AY45,2/($A$3-1)),1/POWER(FSheet1!$AZ45,2/($A$3-1)),1/POWER(FSheet1!$BA45,2/($A$3-1))))</f>
        <v>8.6202311205248613E-2</v>
      </c>
      <c r="J46" s="20">
        <f>1/(POWER(FSheet1!AZ45,2/($A$3-1))*SUM(1/POWER(FSheet1!$AU45,2/($A$3-1)),1/POWER(FSheet1!$AV45,2/($A$3-1)),1/POWER(FSheet1!$AW45,2/($A$3-1)),1/POWER(FSheet1!$AX45,2/($A$3-1)),1/POWER(FSheet1!$AY45,2/($A$3-1)),1/POWER(FSheet1!$AZ45,2/($A$3-1)),1/POWER(FSheet1!$BA45,2/($A$3-1))))</f>
        <v>1.120036172823014E-2</v>
      </c>
      <c r="K46" s="20">
        <f>1/(POWER(FSheet1!BA45,2/($A$3-1))*SUM(1/POWER(FSheet1!$AU45,2/($A$3-1)),1/POWER(FSheet1!$AV45,2/($A$3-1)),1/POWER(FSheet1!$AW45,2/($A$3-1)),1/POWER(FSheet1!$AX45,2/($A$3-1)),1/POWER(FSheet1!$AY45,2/($A$3-1)),1/POWER(FSheet1!$AZ45,2/($A$3-1)),1/POWER(FSheet1!$BA45,2/($A$3-1))))</f>
        <v>2.6880367312316061E-3</v>
      </c>
      <c r="M46" s="35">
        <f t="shared" si="5"/>
        <v>10.662680248237928</v>
      </c>
      <c r="N46" s="36">
        <f t="shared" si="0"/>
        <v>7.5241171392420956E-3</v>
      </c>
      <c r="P46" s="35">
        <f t="shared" si="6"/>
        <v>5.5713078484208696</v>
      </c>
      <c r="Q46" s="36">
        <f t="shared" si="1"/>
        <v>8.7074139017596554E-3</v>
      </c>
      <c r="AA46" s="34">
        <f t="shared" si="2"/>
        <v>4.2273096670366463</v>
      </c>
      <c r="AC46" s="26">
        <f>1/(POWER(FSheet1!BC45,1/($A$3-1))*SUM(1/POWER(FSheet1!$BC45,1/($A$3-1)),1/POWER(FSheet1!$BD45,1/($A$3-1)),1/POWER(FSheet1!$BE45,1/($A$3-1)),1/POWER(FSheet1!$BF45,1/($A$3-1)),1/POWER(FSheet1!$BG45,1/($A$3-1)),1/POWER(FSheet1!$BH45,1/($A$3-1)),1/POWER(FSheet1!$BI45,1/($A$3-1))))</f>
        <v>0.1495262648249856</v>
      </c>
      <c r="AD46" s="26">
        <f>1/(POWER(FSheet1!BD45,1/($A$3-1))*SUM(1/POWER(FSheet1!$BC45,1/($A$3-1)),1/POWER(FSheet1!$BD45,1/($A$3-1)),1/POWER(FSheet1!$BE45,1/($A$3-1)),1/POWER(FSheet1!$BF45,1/($A$3-1)),1/POWER(FSheet1!$BG45,1/($A$3-1)),1/POWER(FSheet1!$BH45,1/($A$3-1)),1/POWER(FSheet1!$BI45,1/($A$3-1))))</f>
        <v>9.1202377438133947E-2</v>
      </c>
      <c r="AE46" s="26">
        <f>1/(POWER(FSheet1!BE45,1/($A$3-1))*SUM(1/POWER(FSheet1!$BC45,1/($A$3-1)),1/POWER(FSheet1!$BD45,1/($A$3-1)),1/POWER(FSheet1!$BE45,1/($A$3-1)),1/POWER(FSheet1!$BF45,1/($A$3-1)),1/POWER(FSheet1!$BG45,1/($A$3-1)),1/POWER(FSheet1!$BH45,1/($A$3-1)),1/POWER(FSheet1!$BI45,1/($A$3-1))))</f>
        <v>0.18243923895726316</v>
      </c>
      <c r="AF46" s="26">
        <f>1/(POWER(FSheet1!BF45,1/($A$3-1))*SUM(1/POWER(FSheet1!$BC45,1/($A$3-1)),1/POWER(FSheet1!$BD45,1/($A$3-1)),1/POWER(FSheet1!$BE45,1/($A$3-1)),1/POWER(FSheet1!$BF45,1/($A$3-1)),1/POWER(FSheet1!$BG45,1/($A$3-1)),1/POWER(FSheet1!$BH45,1/($A$3-1)),1/POWER(FSheet1!$BI45,1/($A$3-1))))</f>
        <v>0.3848969189945658</v>
      </c>
      <c r="AG46" s="26">
        <f>1/(POWER(FSheet1!BG45,1/($A$3-1))*SUM(1/POWER(FSheet1!$BC45,1/($A$3-1)),1/POWER(FSheet1!$BD45,1/($A$3-1)),1/POWER(FSheet1!$BE45,1/($A$3-1)),1/POWER(FSheet1!$BF45,1/($A$3-1)),1/POWER(FSheet1!$BG45,1/($A$3-1)),1/POWER(FSheet1!$BH45,1/($A$3-1)),1/POWER(FSheet1!$BI45,1/($A$3-1))))</f>
        <v>9.3719069780034761E-2</v>
      </c>
      <c r="AH46" s="26">
        <f>1/(POWER(FSheet1!BH45,1/($A$3-1))*SUM(1/POWER(FSheet1!$BC45,1/($A$3-1)),1/POWER(FSheet1!$BD45,1/($A$3-1)),1/POWER(FSheet1!$BE45,1/($A$3-1)),1/POWER(FSheet1!$BF45,1/($A$3-1)),1/POWER(FSheet1!$BG45,1/($A$3-1)),1/POWER(FSheet1!$BH45,1/($A$3-1)),1/POWER(FSheet1!$BI45,1/($A$3-1))))</f>
        <v>3.6648328908915187E-2</v>
      </c>
      <c r="AI46" s="26">
        <f>1/(POWER(FSheet1!BI45,1/($A$3-1))*SUM(1/POWER(FSheet1!$BC45,1/($A$3-1)),1/POWER(FSheet1!$BD45,1/($A$3-1)),1/POWER(FSheet1!$BE45,1/($A$3-1)),1/POWER(FSheet1!$BF45,1/($A$3-1)),1/POWER(FSheet1!$BG45,1/($A$3-1)),1/POWER(FSheet1!$BH45,1/($A$3-1)),1/POWER(FSheet1!$BI45,1/($A$3-1))))</f>
        <v>6.1567801096101382E-2</v>
      </c>
      <c r="AY46" s="13">
        <f t="shared" si="3"/>
        <v>2.3887937527420258</v>
      </c>
      <c r="BA46" s="45">
        <f>1/(POWER(FSheet1!$BK45,1/($A$3-1))*SUM(1/POWER(FSheet1!$BK45,1/($A$3-1)),1/POWER(FSheet1!$BL45,1/($A$3-1)),1/POWER(FSheet1!$BM45,1/($A$3-1)),1/POWER(FSheet1!$BN45,1/($A$3-1)),1/POWER(FSheet1!$BO45,1/($A$3-1)),1/POWER(FSheet1!$BP45,1/($A$3-1)),1/POWER(FSheet1!$BQ45,1/($A$3-1))))</f>
        <v>0.24569635967147144</v>
      </c>
      <c r="BB46" s="45">
        <f>1/(POWER(FSheet1!$BL45,1/($A$3-1))*SUM(1/POWER(FSheet1!$BK45,1/($A$3-1)),1/POWER(FSheet1!$BL45,1/($A$3-1)),1/POWER(FSheet1!$BM45,1/($A$3-1)),1/POWER(FSheet1!$BN45,1/($A$3-1)),1/POWER(FSheet1!$BO45,1/($A$3-1)),1/POWER(FSheet1!$BP45,1/($A$3-1)),1/POWER(FSheet1!$BQ45,1/($A$3-1))))</f>
        <v>7.3531020825031504E-2</v>
      </c>
      <c r="BC46" s="45">
        <f>1/(POWER(FSheet1!$BM45,1/($A$3-1))*SUM(1/POWER(FSheet1!$BK45,1/($A$3-1)),1/POWER(FSheet1!$BL45,1/($A$3-1)),1/POWER(FSheet1!$BM45,1/($A$3-1)),1/POWER(FSheet1!$BN45,1/($A$3-1)),1/POWER(FSheet1!$BO45,1/($A$3-1)),1/POWER(FSheet1!$BP45,1/($A$3-1)),1/POWER(FSheet1!$BQ45,1/($A$3-1))))</f>
        <v>0.13278597312824258</v>
      </c>
      <c r="BD46" s="45">
        <f>1/(POWER(FSheet1!$BN45,1/($A$3-1))*SUM(1/POWER(FSheet1!$BK45,1/($A$3-1)),1/POWER(FSheet1!$BL45,1/($A$3-1)),1/POWER(FSheet1!$BM45,1/($A$3-1)),1/POWER(FSheet1!$BN45,1/($A$3-1)),1/POWER(FSheet1!$BO45,1/($A$3-1)),1/POWER(FSheet1!$BP45,1/($A$3-1)),1/POWER(FSheet1!$BQ45,1/($A$3-1))))</f>
        <v>0.31034333354555288</v>
      </c>
      <c r="BE46" s="45">
        <f>1/(POWER(FSheet1!$BO45,1/($A$3-1))*SUM(1/POWER(FSheet1!$BK45,1/($A$3-1)),1/POWER(FSheet1!$BL45,1/($A$3-1)),1/POWER(FSheet1!$BM45,1/($A$3-1)),1/POWER(FSheet1!$BN45,1/($A$3-1)),1/POWER(FSheet1!$BO45,1/($A$3-1)),1/POWER(FSheet1!$BP45,1/($A$3-1)),1/POWER(FSheet1!$BQ45,1/($A$3-1))))</f>
        <v>0.15118346569519889</v>
      </c>
      <c r="BF46" s="45">
        <f>1/(POWER(FSheet1!$BP45,1/($A$3-1))*SUM(1/POWER(FSheet1!$BK45,1/($A$3-1)),1/POWER(FSheet1!$BL45,1/($A$3-1)),1/POWER(FSheet1!$BM45,1/($A$3-1)),1/POWER(FSheet1!$BN45,1/($A$3-1)),1/POWER(FSheet1!$BO45,1/($A$3-1)),1/POWER(FSheet1!$BP45,1/($A$3-1)),1/POWER(FSheet1!$BQ45,1/($A$3-1))))</f>
        <v>3.2393291201652172E-2</v>
      </c>
      <c r="BG46" s="45">
        <f>1/(POWER(FSheet1!$BQ45,1/($A$3-1))*SUM(1/POWER(FSheet1!$BK45,1/($A$3-1)),1/POWER(FSheet1!$BL45,1/($A$3-1)),1/POWER(FSheet1!$BM45,1/($A$3-1)),1/POWER(FSheet1!$BN45,1/($A$3-1)),1/POWER(FSheet1!$BO45,1/($A$3-1)),1/POWER(FSheet1!$BP45,1/($A$3-1)),1/POWER(FSheet1!$BQ45,1/($A$3-1))))</f>
        <v>5.4066555932850403E-2</v>
      </c>
      <c r="BH46" s="42"/>
      <c r="BI46" s="14"/>
      <c r="BJ46" s="33"/>
      <c r="BK46" s="33"/>
      <c r="BL46" s="33"/>
      <c r="BM46" s="33"/>
      <c r="BN46" s="33"/>
      <c r="BO46" s="33"/>
      <c r="BP46" s="33"/>
      <c r="BW46" s="33">
        <f t="array" ref="BW46">SUM((BA46^$A$3)*(($B46-$AK$3)^2+($C46-$AL$3)^2),(BB46^$A$3)*(($B46-$AM$3)^2+($C46-$AN$3)^2),(BC46^$A$3)*(($B46-$AO$3)^2+($C46-$AP$3)^2),(BD46^$A$3)*(($B46-$AQ$3)^2+($C46-$AR$3)^2),(BE46^$A$3)*(($B46-$AS$3)^2+($C46-$AT$3)^2),(BF46^$A$3)*(($B46-$AU$3)^2+($C46-$AV$3)^2),(BG46^$A$3)*(($B46-$AW$3)^2+($C46-$BV$3)^2))</f>
        <v>2.5584353995288414</v>
      </c>
    </row>
    <row r="47" spans="1:92">
      <c r="A47" s="21" t="str">
        <f>FSheet1!A46</f>
        <v>Kral</v>
      </c>
      <c r="B47" s="20">
        <f>FSheet1!DH46</f>
        <v>2.6498261286089235</v>
      </c>
      <c r="C47" s="20">
        <f>FSheet1!DI46</f>
        <v>2.3049177165354248E-2</v>
      </c>
      <c r="D47" s="22"/>
      <c r="E47" s="20">
        <f>1/(POWER(FSheet1!AU46,2/($A$3-1))*SUM(1/POWER(FSheet1!$AU46,2/($A$3-1)),1/POWER(FSheet1!$AV46,2/($A$3-1)),1/POWER(FSheet1!$AW46,2/($A$3-1)),1/POWER(FSheet1!$AX46,2/($A$3-1)),1/POWER(FSheet1!$AY46,2/($A$3-1)),1/POWER(FSheet1!$AZ46,2/($A$3-1)),1/POWER(FSheet1!$BA46,2/($A$3-1))))</f>
        <v>2.0897980933871725E-4</v>
      </c>
      <c r="F47" s="20">
        <f>1/(POWER(FSheet1!AV46,2/($A$3-1))*SUM(1/POWER(FSheet1!$AU46,2/($A$3-1)),1/POWER(FSheet1!$AV46,2/($A$3-1)),1/POWER(FSheet1!$AW46,2/($A$3-1)),1/POWER(FSheet1!$AX46,2/($A$3-1)),1/POWER(FSheet1!$AY46,2/($A$3-1)),1/POWER(FSheet1!$AZ46,2/($A$3-1)),1/POWER(FSheet1!$BA46,2/($A$3-1))))</f>
        <v>8.0650160650852498E-4</v>
      </c>
      <c r="G47" s="20">
        <f>1/(POWER(FSheet1!AW46,2/($A$3-1))*SUM(1/POWER(FSheet1!$AU46,2/($A$3-1)),1/POWER(FSheet1!$AV46,2/($A$3-1)),1/POWER(FSheet1!$AW46,2/($A$3-1)),1/POWER(FSheet1!$AX46,2/($A$3-1)),1/POWER(FSheet1!$AY46,2/($A$3-1)),1/POWER(FSheet1!$AZ46,2/($A$3-1)),1/POWER(FSheet1!$BA46,2/($A$3-1))))</f>
        <v>6.2883137596397741E-3</v>
      </c>
      <c r="H47" s="20">
        <f>1/(POWER(FSheet1!AX46,2/($A$3-1))*SUM(1/POWER(FSheet1!$AU46,2/($A$3-1)),1/POWER(FSheet1!$AV46,2/($A$3-1)),1/POWER(FSheet1!$AW46,2/($A$3-1)),1/POWER(FSheet1!$AX46,2/($A$3-1)),1/POWER(FSheet1!$AY46,2/($A$3-1)),1/POWER(FSheet1!$AZ46,2/($A$3-1)),1/POWER(FSheet1!$BA46,2/($A$3-1))))</f>
        <v>0.53379625414313792</v>
      </c>
      <c r="I47" s="20">
        <f>1/(POWER(FSheet1!AY46,2/($A$3-1))*SUM(1/POWER(FSheet1!$AU46,2/($A$3-1)),1/POWER(FSheet1!$AV46,2/($A$3-1)),1/POWER(FSheet1!$AW46,2/($A$3-1)),1/POWER(FSheet1!$AX46,2/($A$3-1)),1/POWER(FSheet1!$AY46,2/($A$3-1)),1/POWER(FSheet1!$AZ46,2/($A$3-1)),1/POWER(FSheet1!$BA46,2/($A$3-1))))</f>
        <v>0.45217145273330817</v>
      </c>
      <c r="J47" s="20">
        <f>1/(POWER(FSheet1!AZ46,2/($A$3-1))*SUM(1/POWER(FSheet1!$AU46,2/($A$3-1)),1/POWER(FSheet1!$AV46,2/($A$3-1)),1/POWER(FSheet1!$AW46,2/($A$3-1)),1/POWER(FSheet1!$AX46,2/($A$3-1)),1/POWER(FSheet1!$AY46,2/($A$3-1)),1/POWER(FSheet1!$AZ46,2/($A$3-1)),1/POWER(FSheet1!$BA46,2/($A$3-1))))</f>
        <v>5.9484490339930182E-3</v>
      </c>
      <c r="K47" s="20">
        <f>1/(POWER(FSheet1!BA46,2/($A$3-1))*SUM(1/POWER(FSheet1!$AU46,2/($A$3-1)),1/POWER(FSheet1!$AV46,2/($A$3-1)),1/POWER(FSheet1!$AW46,2/($A$3-1)),1/POWER(FSheet1!$AX46,2/($A$3-1)),1/POWER(FSheet1!$AY46,2/($A$3-1)),1/POWER(FSheet1!$AZ46,2/($A$3-1)),1/POWER(FSheet1!$BA46,2/($A$3-1))))</f>
        <v>7.8004891407396245E-4</v>
      </c>
      <c r="M47" s="35"/>
      <c r="AA47" s="34">
        <f t="shared" si="2"/>
        <v>2.2990036391897446</v>
      </c>
      <c r="AC47" s="26">
        <f>1/(POWER(FSheet1!BC46,1/($A$3-1))*SUM(1/POWER(FSheet1!$BC46,1/($A$3-1)),1/POWER(FSheet1!$BD46,1/($A$3-1)),1/POWER(FSheet1!$BE46,1/($A$3-1)),1/POWER(FSheet1!$BF46,1/($A$3-1)),1/POWER(FSheet1!$BG46,1/($A$3-1)),1/POWER(FSheet1!$BH46,1/($A$3-1)),1/POWER(FSheet1!$BI46,1/($A$3-1))))</f>
        <v>1.8286256925197027E-2</v>
      </c>
      <c r="AD47" s="26">
        <f>1/(POWER(FSheet1!BD46,1/($A$3-1))*SUM(1/POWER(FSheet1!$BC46,1/($A$3-1)),1/POWER(FSheet1!$BD46,1/($A$3-1)),1/POWER(FSheet1!$BE46,1/($A$3-1)),1/POWER(FSheet1!$BF46,1/($A$3-1)),1/POWER(FSheet1!$BG46,1/($A$3-1)),1/POWER(FSheet1!$BH46,1/($A$3-1)),1/POWER(FSheet1!$BI46,1/($A$3-1))))</f>
        <v>1.6295353335854246E-2</v>
      </c>
      <c r="AE47" s="26">
        <f>1/(POWER(FSheet1!BE46,1/($A$3-1))*SUM(1/POWER(FSheet1!$BC46,1/($A$3-1)),1/POWER(FSheet1!$BD46,1/($A$3-1)),1/POWER(FSheet1!$BE46,1/($A$3-1)),1/POWER(FSheet1!$BF46,1/($A$3-1)),1/POWER(FSheet1!$BG46,1/($A$3-1)),1/POWER(FSheet1!$BH46,1/($A$3-1)),1/POWER(FSheet1!$BI46,1/($A$3-1))))</f>
        <v>3.293471859324399E-2</v>
      </c>
      <c r="AF47" s="26">
        <f>1/(POWER(FSheet1!BF46,1/($A$3-1))*SUM(1/POWER(FSheet1!$BC46,1/($A$3-1)),1/POWER(FSheet1!$BD46,1/($A$3-1)),1/POWER(FSheet1!$BE46,1/($A$3-1)),1/POWER(FSheet1!$BF46,1/($A$3-1)),1/POWER(FSheet1!$BG46,1/($A$3-1)),1/POWER(FSheet1!$BH46,1/($A$3-1)),1/POWER(FSheet1!$BI46,1/($A$3-1))))</f>
        <v>0.21877534741509991</v>
      </c>
      <c r="AG47" s="26">
        <f>1/(POWER(FSheet1!BG46,1/($A$3-1))*SUM(1/POWER(FSheet1!$BC46,1/($A$3-1)),1/POWER(FSheet1!$BD46,1/($A$3-1)),1/POWER(FSheet1!$BE46,1/($A$3-1)),1/POWER(FSheet1!$BF46,1/($A$3-1)),1/POWER(FSheet1!$BG46,1/($A$3-1)),1/POWER(FSheet1!$BH46,1/($A$3-1)),1/POWER(FSheet1!$BI46,1/($A$3-1))))</f>
        <v>0.50488889043561058</v>
      </c>
      <c r="AH47" s="26">
        <f>1/(POWER(FSheet1!BH46,1/($A$3-1))*SUM(1/POWER(FSheet1!$BC46,1/($A$3-1)),1/POWER(FSheet1!$BD46,1/($A$3-1)),1/POWER(FSheet1!$BE46,1/($A$3-1)),1/POWER(FSheet1!$BF46,1/($A$3-1)),1/POWER(FSheet1!$BG46,1/($A$3-1)),1/POWER(FSheet1!$BH46,1/($A$3-1)),1/POWER(FSheet1!$BI46,1/($A$3-1))))</f>
        <v>4.9132004862696962E-2</v>
      </c>
      <c r="AI47" s="26">
        <f>1/(POWER(FSheet1!BI46,1/($A$3-1))*SUM(1/POWER(FSheet1!$BC46,1/($A$3-1)),1/POWER(FSheet1!$BD46,1/($A$3-1)),1/POWER(FSheet1!$BE46,1/($A$3-1)),1/POWER(FSheet1!$BF46,1/($A$3-1)),1/POWER(FSheet1!$BG46,1/($A$3-1)),1/POWER(FSheet1!$BH46,1/($A$3-1)),1/POWER(FSheet1!$BI46,1/($A$3-1))))</f>
        <v>0.15968742843229727</v>
      </c>
      <c r="AY47" s="13">
        <f t="shared" si="3"/>
        <v>0.68514248069140526</v>
      </c>
      <c r="BA47" s="45">
        <f>1/(POWER(FSheet1!$BK46,1/($A$3-1))*SUM(1/POWER(FSheet1!$BK46,1/($A$3-1)),1/POWER(FSheet1!$BL46,1/($A$3-1)),1/POWER(FSheet1!$BM46,1/($A$3-1)),1/POWER(FSheet1!$BN46,1/($A$3-1)),1/POWER(FSheet1!$BO46,1/($A$3-1)),1/POWER(FSheet1!$BP46,1/($A$3-1)),1/POWER(FSheet1!$BQ46,1/($A$3-1))))</f>
        <v>1.1402051697116658E-2</v>
      </c>
      <c r="BB47" s="45">
        <f>1/(POWER(FSheet1!$BL46,1/($A$3-1))*SUM(1/POWER(FSheet1!$BK46,1/($A$3-1)),1/POWER(FSheet1!$BL46,1/($A$3-1)),1/POWER(FSheet1!$BM46,1/($A$3-1)),1/POWER(FSheet1!$BN46,1/($A$3-1)),1/POWER(FSheet1!$BO46,1/($A$3-1)),1/POWER(FSheet1!$BP46,1/($A$3-1)),1/POWER(FSheet1!$BQ46,1/($A$3-1))))</f>
        <v>7.826886625955376E-3</v>
      </c>
      <c r="BC47" s="45">
        <f>1/(POWER(FSheet1!$BM46,1/($A$3-1))*SUM(1/POWER(FSheet1!$BK46,1/($A$3-1)),1/POWER(FSheet1!$BL46,1/($A$3-1)),1/POWER(FSheet1!$BM46,1/($A$3-1)),1/POWER(FSheet1!$BN46,1/($A$3-1)),1/POWER(FSheet1!$BO46,1/($A$3-1)),1/POWER(FSheet1!$BP46,1/($A$3-1)),1/POWER(FSheet1!$BQ46,1/($A$3-1))))</f>
        <v>2.0990184530804354E-2</v>
      </c>
      <c r="BD47" s="45">
        <f>1/(POWER(FSheet1!$BN46,1/($A$3-1))*SUM(1/POWER(FSheet1!$BK46,1/($A$3-1)),1/POWER(FSheet1!$BL46,1/($A$3-1)),1/POWER(FSheet1!$BM46,1/($A$3-1)),1/POWER(FSheet1!$BN46,1/($A$3-1)),1/POWER(FSheet1!$BO46,1/($A$3-1)),1/POWER(FSheet1!$BP46,1/($A$3-1)),1/POWER(FSheet1!$BQ46,1/($A$3-1))))</f>
        <v>0.14748781126744415</v>
      </c>
      <c r="BE47" s="45">
        <f>1/(POWER(FSheet1!$BO46,1/($A$3-1))*SUM(1/POWER(FSheet1!$BK46,1/($A$3-1)),1/POWER(FSheet1!$BL46,1/($A$3-1)),1/POWER(FSheet1!$BM46,1/($A$3-1)),1/POWER(FSheet1!$BN46,1/($A$3-1)),1/POWER(FSheet1!$BO46,1/($A$3-1)),1/POWER(FSheet1!$BP46,1/($A$3-1)),1/POWER(FSheet1!$BQ46,1/($A$3-1))))</f>
        <v>0.72799756244013281</v>
      </c>
      <c r="BF47" s="45">
        <f>1/(POWER(FSheet1!$BP46,1/($A$3-1))*SUM(1/POWER(FSheet1!$BK46,1/($A$3-1)),1/POWER(FSheet1!$BL46,1/($A$3-1)),1/POWER(FSheet1!$BM46,1/($A$3-1)),1/POWER(FSheet1!$BN46,1/($A$3-1)),1/POWER(FSheet1!$BO46,1/($A$3-1)),1/POWER(FSheet1!$BP46,1/($A$3-1)),1/POWER(FSheet1!$BQ46,1/($A$3-1))))</f>
        <v>2.1000369171443798E-2</v>
      </c>
      <c r="BG47" s="45">
        <f>1/(POWER(FSheet1!$BQ46,1/($A$3-1))*SUM(1/POWER(FSheet1!$BK46,1/($A$3-1)),1/POWER(FSheet1!$BL46,1/($A$3-1)),1/POWER(FSheet1!$BM46,1/($A$3-1)),1/POWER(FSheet1!$BN46,1/($A$3-1)),1/POWER(FSheet1!$BO46,1/($A$3-1)),1/POWER(FSheet1!$BP46,1/($A$3-1)),1/POWER(FSheet1!$BQ46,1/($A$3-1))))</f>
        <v>6.3295134267102912E-2</v>
      </c>
      <c r="BH47" s="42"/>
      <c r="BI47" s="14"/>
      <c r="BJ47" s="33"/>
      <c r="BK47" s="33"/>
      <c r="BL47" s="33"/>
      <c r="BM47" s="33"/>
      <c r="BN47" s="33"/>
      <c r="BO47" s="33"/>
      <c r="BP47" s="33"/>
      <c r="BW47" s="33">
        <f t="array" ref="BW47">SUM((BA47^$A$3)*(($B47-$AK$3)^2+($C47-$AL$3)^2),(BB47^$A$3)*(($B47-$AM$3)^2+($C47-$AN$3)^2),(BC47^$A$3)*(($B47-$AO$3)^2+($C47-$AP$3)^2),(BD47^$A$3)*(($B47-$AQ$3)^2+($C47-$AR$3)^2),(BE47^$A$3)*(($B47-$AS$3)^2+($C47-$AT$3)^2),(BF47^$A$3)*(($B47-$AU$3)^2+($C47-$AV$3)^2),(BG47^$A$3)*(($B47-$AW$3)^2+($C47-$BV$3)^2))</f>
        <v>0.48630513889811672</v>
      </c>
    </row>
    <row r="48" spans="1:92">
      <c r="A48" s="21" t="str">
        <f>FSheet1!A47</f>
        <v>Spicer</v>
      </c>
      <c r="B48" s="20">
        <f>FSheet1!DH47</f>
        <v>6.0054291286089239</v>
      </c>
      <c r="C48" s="20">
        <f>FSheet1!DI47</f>
        <v>2.1301981771653544</v>
      </c>
      <c r="D48" s="22"/>
      <c r="E48" s="20">
        <f>1/(POWER(FSheet1!AU47,2/($A$3-1))*SUM(1/POWER(FSheet1!$AU47,2/($A$3-1)),1/POWER(FSheet1!$AV47,2/($A$3-1)),1/POWER(FSheet1!$AW47,2/($A$3-1)),1/POWER(FSheet1!$AX47,2/($A$3-1)),1/POWER(FSheet1!$AY47,2/($A$3-1)),1/POWER(FSheet1!$AZ47,2/($A$3-1)),1/POWER(FSheet1!$BA47,2/($A$3-1))))</f>
        <v>4.3778152497841896E-5</v>
      </c>
      <c r="F48" s="20">
        <f>1/(POWER(FSheet1!AV47,2/($A$3-1))*SUM(1/POWER(FSheet1!$AU47,2/($A$3-1)),1/POWER(FSheet1!$AV47,2/($A$3-1)),1/POWER(FSheet1!$AW47,2/($A$3-1)),1/POWER(FSheet1!$AX47,2/($A$3-1)),1/POWER(FSheet1!$AY47,2/($A$3-1)),1/POWER(FSheet1!$AZ47,2/($A$3-1)),1/POWER(FSheet1!$BA47,2/($A$3-1))))</f>
        <v>1.2396541494495334E-4</v>
      </c>
      <c r="G48" s="20">
        <f>1/(POWER(FSheet1!AW47,2/($A$3-1))*SUM(1/POWER(FSheet1!$AU47,2/($A$3-1)),1/POWER(FSheet1!$AV47,2/($A$3-1)),1/POWER(FSheet1!$AW47,2/($A$3-1)),1/POWER(FSheet1!$AX47,2/($A$3-1)),1/POWER(FSheet1!$AY47,2/($A$3-1)),1/POWER(FSheet1!$AZ47,2/($A$3-1)),1/POWER(FSheet1!$BA47,2/($A$3-1))))</f>
        <v>5.081533576929973E-4</v>
      </c>
      <c r="H48" s="20">
        <f>1/(POWER(FSheet1!AX47,2/($A$3-1))*SUM(1/POWER(FSheet1!$AU47,2/($A$3-1)),1/POWER(FSheet1!$AV47,2/($A$3-1)),1/POWER(FSheet1!$AW47,2/($A$3-1)),1/POWER(FSheet1!$AX47,2/($A$3-1)),1/POWER(FSheet1!$AY47,2/($A$3-1)),1/POWER(FSheet1!$AZ47,2/($A$3-1)),1/POWER(FSheet1!$BA47,2/($A$3-1))))</f>
        <v>4.5808213901491479E-3</v>
      </c>
      <c r="I48" s="20">
        <f>1/(POWER(FSheet1!AY47,2/($A$3-1))*SUM(1/POWER(FSheet1!$AU47,2/($A$3-1)),1/POWER(FSheet1!$AV47,2/($A$3-1)),1/POWER(FSheet1!$AW47,2/($A$3-1)),1/POWER(FSheet1!$AX47,2/($A$3-1)),1/POWER(FSheet1!$AY47,2/($A$3-1)),1/POWER(FSheet1!$AZ47,2/($A$3-1)),1/POWER(FSheet1!$BA47,2/($A$3-1))))</f>
        <v>0.89527245066436367</v>
      </c>
      <c r="J48" s="20">
        <f>1/(POWER(FSheet1!AZ47,2/($A$3-1))*SUM(1/POWER(FSheet1!$AU47,2/($A$3-1)),1/POWER(FSheet1!$AV47,2/($A$3-1)),1/POWER(FSheet1!$AW47,2/($A$3-1)),1/POWER(FSheet1!$AX47,2/($A$3-1)),1/POWER(FSheet1!$AY47,2/($A$3-1)),1/POWER(FSheet1!$AZ47,2/($A$3-1)),1/POWER(FSheet1!$BA47,2/($A$3-1))))</f>
        <v>9.7250951876354172E-2</v>
      </c>
      <c r="K48" s="20">
        <f>1/(POWER(FSheet1!BA47,2/($A$3-1))*SUM(1/POWER(FSheet1!$AU47,2/($A$3-1)),1/POWER(FSheet1!$AV47,2/($A$3-1)),1/POWER(FSheet1!$AW47,2/($A$3-1)),1/POWER(FSheet1!$AX47,2/($A$3-1)),1/POWER(FSheet1!$AY47,2/($A$3-1)),1/POWER(FSheet1!$AZ47,2/($A$3-1)),1/POWER(FSheet1!$BA47,2/($A$3-1))))</f>
        <v>2.2198791439970956E-3</v>
      </c>
      <c r="M48" s="35"/>
      <c r="AA48" s="34">
        <f t="shared" si="2"/>
        <v>3.8040572081274893</v>
      </c>
      <c r="AC48" s="26">
        <f>1/(POWER(FSheet1!BC47,1/($A$3-1))*SUM(1/POWER(FSheet1!$BC47,1/($A$3-1)),1/POWER(FSheet1!$BD47,1/($A$3-1)),1/POWER(FSheet1!$BE47,1/($A$3-1)),1/POWER(FSheet1!$BF47,1/($A$3-1)),1/POWER(FSheet1!$BG47,1/($A$3-1)),1/POWER(FSheet1!$BH47,1/($A$3-1)),1/POWER(FSheet1!$BI47,1/($A$3-1))))</f>
        <v>6.0148655966047486E-3</v>
      </c>
      <c r="AD48" s="26">
        <f>1/(POWER(FSheet1!BD47,1/($A$3-1))*SUM(1/POWER(FSheet1!$BC47,1/($A$3-1)),1/POWER(FSheet1!$BD47,1/($A$3-1)),1/POWER(FSheet1!$BE47,1/($A$3-1)),1/POWER(FSheet1!$BF47,1/($A$3-1)),1/POWER(FSheet1!$BG47,1/($A$3-1)),1/POWER(FSheet1!$BH47,1/($A$3-1)),1/POWER(FSheet1!$BI47,1/($A$3-1))))</f>
        <v>5.3489871087083344E-3</v>
      </c>
      <c r="AE48" s="26">
        <f>1/(POWER(FSheet1!BE47,1/($A$3-1))*SUM(1/POWER(FSheet1!$BC47,1/($A$3-1)),1/POWER(FSheet1!$BD47,1/($A$3-1)),1/POWER(FSheet1!$BE47,1/($A$3-1)),1/POWER(FSheet1!$BF47,1/($A$3-1)),1/POWER(FSheet1!$BG47,1/($A$3-1)),1/POWER(FSheet1!$BH47,1/($A$3-1)),1/POWER(FSheet1!$BI47,1/($A$3-1))))</f>
        <v>8.3300597479026781E-3</v>
      </c>
      <c r="AF48" s="26">
        <f>1/(POWER(FSheet1!BF47,1/($A$3-1))*SUM(1/POWER(FSheet1!$BC47,1/($A$3-1)),1/POWER(FSheet1!$BD47,1/($A$3-1)),1/POWER(FSheet1!$BE47,1/($A$3-1)),1/POWER(FSheet1!$BF47,1/($A$3-1)),1/POWER(FSheet1!$BG47,1/($A$3-1)),1/POWER(FSheet1!$BH47,1/($A$3-1)),1/POWER(FSheet1!$BI47,1/($A$3-1))))</f>
        <v>2.1067564800360698E-2</v>
      </c>
      <c r="AG48" s="26">
        <f>1/(POWER(FSheet1!BG47,1/($A$3-1))*SUM(1/POWER(FSheet1!$BC47,1/($A$3-1)),1/POWER(FSheet1!$BD47,1/($A$3-1)),1/POWER(FSheet1!$BE47,1/($A$3-1)),1/POWER(FSheet1!$BF47,1/($A$3-1)),1/POWER(FSheet1!$BG47,1/($A$3-1)),1/POWER(FSheet1!$BH47,1/($A$3-1)),1/POWER(FSheet1!$BI47,1/($A$3-1))))</f>
        <v>0.13837406049220963</v>
      </c>
      <c r="AH48" s="26">
        <f>1/(POWER(FSheet1!BH47,1/($A$3-1))*SUM(1/POWER(FSheet1!$BC47,1/($A$3-1)),1/POWER(FSheet1!$BD47,1/($A$3-1)),1/POWER(FSheet1!$BE47,1/($A$3-1)),1/POWER(FSheet1!$BF47,1/($A$3-1)),1/POWER(FSheet1!$BG47,1/($A$3-1)),1/POWER(FSheet1!$BH47,1/($A$3-1)),1/POWER(FSheet1!$BI47,1/($A$3-1))))</f>
        <v>0.47669623549551626</v>
      </c>
      <c r="AI48" s="26">
        <f>1/(POWER(FSheet1!BI47,1/($A$3-1))*SUM(1/POWER(FSheet1!$BC47,1/($A$3-1)),1/POWER(FSheet1!$BD47,1/($A$3-1)),1/POWER(FSheet1!$BE47,1/($A$3-1)),1/POWER(FSheet1!$BF47,1/($A$3-1)),1/POWER(FSheet1!$BG47,1/($A$3-1)),1/POWER(FSheet1!$BH47,1/($A$3-1)),1/POWER(FSheet1!$BI47,1/($A$3-1))))</f>
        <v>0.34416822675869774</v>
      </c>
      <c r="AY48" s="13">
        <f t="shared" si="3"/>
        <v>1.6842035552599157</v>
      </c>
      <c r="BA48" s="45">
        <f>1/(POWER(FSheet1!$BK47,1/($A$3-1))*SUM(1/POWER(FSheet1!$BK47,1/($A$3-1)),1/POWER(FSheet1!$BL47,1/($A$3-1)),1/POWER(FSheet1!$BM47,1/($A$3-1)),1/POWER(FSheet1!$BN47,1/($A$3-1)),1/POWER(FSheet1!$BO47,1/($A$3-1)),1/POWER(FSheet1!$BP47,1/($A$3-1)),1/POWER(FSheet1!$BQ47,1/($A$3-1))))</f>
        <v>2.0616148569760427E-2</v>
      </c>
      <c r="BB48" s="45">
        <f>1/(POWER(FSheet1!$BL47,1/($A$3-1))*SUM(1/POWER(FSheet1!$BK47,1/($A$3-1)),1/POWER(FSheet1!$BL47,1/($A$3-1)),1/POWER(FSheet1!$BM47,1/($A$3-1)),1/POWER(FSheet1!$BN47,1/($A$3-1)),1/POWER(FSheet1!$BO47,1/($A$3-1)),1/POWER(FSheet1!$BP47,1/($A$3-1)),1/POWER(FSheet1!$BQ47,1/($A$3-1))))</f>
        <v>1.3954636818400885E-2</v>
      </c>
      <c r="BC48" s="45">
        <f>1/(POWER(FSheet1!$BM47,1/($A$3-1))*SUM(1/POWER(FSheet1!$BK47,1/($A$3-1)),1/POWER(FSheet1!$BL47,1/($A$3-1)),1/POWER(FSheet1!$BM47,1/($A$3-1)),1/POWER(FSheet1!$BN47,1/($A$3-1)),1/POWER(FSheet1!$BO47,1/($A$3-1)),1/POWER(FSheet1!$BP47,1/($A$3-1)),1/POWER(FSheet1!$BQ47,1/($A$3-1))))</f>
        <v>2.6323444649701343E-2</v>
      </c>
      <c r="BD48" s="45">
        <f>1/(POWER(FSheet1!$BN47,1/($A$3-1))*SUM(1/POWER(FSheet1!$BK47,1/($A$3-1)),1/POWER(FSheet1!$BL47,1/($A$3-1)),1/POWER(FSheet1!$BM47,1/($A$3-1)),1/POWER(FSheet1!$BN47,1/($A$3-1)),1/POWER(FSheet1!$BO47,1/($A$3-1)),1/POWER(FSheet1!$BP47,1/($A$3-1)),1/POWER(FSheet1!$BQ47,1/($A$3-1))))</f>
        <v>6.5785300877026484E-2</v>
      </c>
      <c r="BE48" s="45">
        <f>1/(POWER(FSheet1!$BO47,1/($A$3-1))*SUM(1/POWER(FSheet1!$BK47,1/($A$3-1)),1/POWER(FSheet1!$BL47,1/($A$3-1)),1/POWER(FSheet1!$BM47,1/($A$3-1)),1/POWER(FSheet1!$BN47,1/($A$3-1)),1/POWER(FSheet1!$BO47,1/($A$3-1)),1/POWER(FSheet1!$BP47,1/($A$3-1)),1/POWER(FSheet1!$BQ47,1/($A$3-1))))</f>
        <v>0.24441894751738891</v>
      </c>
      <c r="BF48" s="45">
        <f>1/(POWER(FSheet1!$BP47,1/($A$3-1))*SUM(1/POWER(FSheet1!$BK47,1/($A$3-1)),1/POWER(FSheet1!$BL47,1/($A$3-1)),1/POWER(FSheet1!$BM47,1/($A$3-1)),1/POWER(FSheet1!$BN47,1/($A$3-1)),1/POWER(FSheet1!$BO47,1/($A$3-1)),1/POWER(FSheet1!$BP47,1/($A$3-1)),1/POWER(FSheet1!$BQ47,1/($A$3-1))))</f>
        <v>0.35453956846482321</v>
      </c>
      <c r="BG48" s="45">
        <f>1/(POWER(FSheet1!$BQ47,1/($A$3-1))*SUM(1/POWER(FSheet1!$BK47,1/($A$3-1)),1/POWER(FSheet1!$BL47,1/($A$3-1)),1/POWER(FSheet1!$BM47,1/($A$3-1)),1/POWER(FSheet1!$BN47,1/($A$3-1)),1/POWER(FSheet1!$BO47,1/($A$3-1)),1/POWER(FSheet1!$BP47,1/($A$3-1)),1/POWER(FSheet1!$BQ47,1/($A$3-1))))</f>
        <v>0.27436195310289874</v>
      </c>
      <c r="BH48" s="42"/>
      <c r="BI48" s="14"/>
      <c r="BJ48" s="33"/>
      <c r="BK48" s="33"/>
      <c r="BL48" s="33"/>
      <c r="BM48" s="33"/>
      <c r="BN48" s="33"/>
      <c r="BO48" s="33"/>
      <c r="BP48" s="33"/>
      <c r="BW48" s="33">
        <f t="array" ref="BW48">SUM((BA48^$A$3)*(($B48-$AK$3)^2+($C48-$AL$3)^2),(BB48^$A$3)*(($B48-$AM$3)^2+($C48-$AN$3)^2),(BC48^$A$3)*(($B48-$AO$3)^2+($C48-$AP$3)^2),(BD48^$A$3)*(($B48-$AQ$3)^2+($C48-$AR$3)^2),(BE48^$A$3)*(($B48-$AS$3)^2+($C48-$AT$3)^2),(BF48^$A$3)*(($B48-$AU$3)^2+($C48-$AV$3)^2),(BG48^$A$3)*(($B48-$AW$3)^2+($C48-$BV$3)^2))</f>
        <v>2.2691282472485499</v>
      </c>
    </row>
    <row r="49" spans="1:75">
      <c r="A49" s="21" t="str">
        <f>FSheet1!A48</f>
        <v>Bellamy</v>
      </c>
      <c r="B49" s="20">
        <f>FSheet1!DH48</f>
        <v>1.4212399514435694</v>
      </c>
      <c r="C49" s="20">
        <f>FSheet1!DI48</f>
        <v>-5.7102956929133857</v>
      </c>
      <c r="D49" s="22"/>
      <c r="E49" s="20">
        <f>1/(POWER(FSheet1!AU48,2/($A$3-1))*SUM(1/POWER(FSheet1!$AU48,2/($A$3-1)),1/POWER(FSheet1!$AV48,2/($A$3-1)),1/POWER(FSheet1!$AW48,2/($A$3-1)),1/POWER(FSheet1!$AX48,2/($A$3-1)),1/POWER(FSheet1!$AY48,2/($A$3-1)),1/POWER(FSheet1!$AZ48,2/($A$3-1)),1/POWER(FSheet1!$BA48,2/($A$3-1))))</f>
        <v>7.9489807111968527E-3</v>
      </c>
      <c r="F49" s="20">
        <f>1/(POWER(FSheet1!AV48,2/($A$3-1))*SUM(1/POWER(FSheet1!$AU48,2/($A$3-1)),1/POWER(FSheet1!$AV48,2/($A$3-1)),1/POWER(FSheet1!$AW48,2/($A$3-1)),1/POWER(FSheet1!$AX48,2/($A$3-1)),1/POWER(FSheet1!$AY48,2/($A$3-1)),1/POWER(FSheet1!$AZ48,2/($A$3-1)),1/POWER(FSheet1!$BA48,2/($A$3-1))))</f>
        <v>4.3360298340264024E-2</v>
      </c>
      <c r="G49" s="20">
        <f>1/(POWER(FSheet1!AW48,2/($A$3-1))*SUM(1/POWER(FSheet1!$AU48,2/($A$3-1)),1/POWER(FSheet1!$AV48,2/($A$3-1)),1/POWER(FSheet1!$AW48,2/($A$3-1)),1/POWER(FSheet1!$AX48,2/($A$3-1)),1/POWER(FSheet1!$AY48,2/($A$3-1)),1/POWER(FSheet1!$AZ48,2/($A$3-1)),1/POWER(FSheet1!$BA48,2/($A$3-1))))</f>
        <v>0.41683123807559247</v>
      </c>
      <c r="H49" s="20">
        <f>1/(POWER(FSheet1!AX48,2/($A$3-1))*SUM(1/POWER(FSheet1!$AU48,2/($A$3-1)),1/POWER(FSheet1!$AV48,2/($A$3-1)),1/POWER(FSheet1!$AW48,2/($A$3-1)),1/POWER(FSheet1!$AX48,2/($A$3-1)),1/POWER(FSheet1!$AY48,2/($A$3-1)),1/POWER(FSheet1!$AZ48,2/($A$3-1)),1/POWER(FSheet1!$BA48,2/($A$3-1))))</f>
        <v>0.47185974545501214</v>
      </c>
      <c r="I49" s="20">
        <f>1/(POWER(FSheet1!AY48,2/($A$3-1))*SUM(1/POWER(FSheet1!$AU48,2/($A$3-1)),1/POWER(FSheet1!$AV48,2/($A$3-1)),1/POWER(FSheet1!$AW48,2/($A$3-1)),1/POWER(FSheet1!$AX48,2/($A$3-1)),1/POWER(FSheet1!$AY48,2/($A$3-1)),1/POWER(FSheet1!$AZ48,2/($A$3-1)),1/POWER(FSheet1!$BA48,2/($A$3-1))))</f>
        <v>4.8881630144804303E-2</v>
      </c>
      <c r="J49" s="20">
        <f>1/(POWER(FSheet1!AZ48,2/($A$3-1))*SUM(1/POWER(FSheet1!$AU48,2/($A$3-1)),1/POWER(FSheet1!$AV48,2/($A$3-1)),1/POWER(FSheet1!$AW48,2/($A$3-1)),1/POWER(FSheet1!$AX48,2/($A$3-1)),1/POWER(FSheet1!$AY48,2/($A$3-1)),1/POWER(FSheet1!$AZ48,2/($A$3-1)),1/POWER(FSheet1!$BA48,2/($A$3-1))))</f>
        <v>8.6523801941307578E-3</v>
      </c>
      <c r="K49" s="20">
        <f>1/(POWER(FSheet1!BA48,2/($A$3-1))*SUM(1/POWER(FSheet1!$AU48,2/($A$3-1)),1/POWER(FSheet1!$AV48,2/($A$3-1)),1/POWER(FSheet1!$AW48,2/($A$3-1)),1/POWER(FSheet1!$AX48,2/($A$3-1)),1/POWER(FSheet1!$AY48,2/($A$3-1)),1/POWER(FSheet1!$AZ48,2/($A$3-1)),1/POWER(FSheet1!$BA48,2/($A$3-1))))</f>
        <v>2.4657270789993626E-3</v>
      </c>
      <c r="M49" s="35"/>
      <c r="AA49" s="34">
        <f t="shared" si="2"/>
        <v>11.817808745454975</v>
      </c>
      <c r="AC49" s="26">
        <f>1/(POWER(FSheet1!BC48,1/($A$3-1))*SUM(1/POWER(FSheet1!$BC48,1/($A$3-1)),1/POWER(FSheet1!$BD48,1/($A$3-1)),1/POWER(FSheet1!$BE48,1/($A$3-1)),1/POWER(FSheet1!$BF48,1/($A$3-1)),1/POWER(FSheet1!$BG48,1/($A$3-1)),1/POWER(FSheet1!$BH48,1/($A$3-1)),1/POWER(FSheet1!$BI48,1/($A$3-1))))</f>
        <v>8.9282271205476105E-2</v>
      </c>
      <c r="AD49" s="26">
        <f>1/(POWER(FSheet1!BD48,1/($A$3-1))*SUM(1/POWER(FSheet1!$BC48,1/($A$3-1)),1/POWER(FSheet1!$BD48,1/($A$3-1)),1/POWER(FSheet1!$BE48,1/($A$3-1)),1/POWER(FSheet1!$BF48,1/($A$3-1)),1/POWER(FSheet1!$BG48,1/($A$3-1)),1/POWER(FSheet1!$BH48,1/($A$3-1)),1/POWER(FSheet1!$BI48,1/($A$3-1))))</f>
        <v>0.11319738207177185</v>
      </c>
      <c r="AE49" s="26">
        <f>1/(POWER(FSheet1!BE48,1/($A$3-1))*SUM(1/POWER(FSheet1!$BC48,1/($A$3-1)),1/POWER(FSheet1!$BD48,1/($A$3-1)),1/POWER(FSheet1!$BE48,1/($A$3-1)),1/POWER(FSheet1!$BF48,1/($A$3-1)),1/POWER(FSheet1!$BG48,1/($A$3-1)),1/POWER(FSheet1!$BH48,1/($A$3-1)),1/POWER(FSheet1!$BI48,1/($A$3-1))))</f>
        <v>0.22701925173918705</v>
      </c>
      <c r="AF49" s="26">
        <f>1/(POWER(FSheet1!BF48,1/($A$3-1))*SUM(1/POWER(FSheet1!$BC48,1/($A$3-1)),1/POWER(FSheet1!$BD48,1/($A$3-1)),1/POWER(FSheet1!$BE48,1/($A$3-1)),1/POWER(FSheet1!$BF48,1/($A$3-1)),1/POWER(FSheet1!$BG48,1/($A$3-1)),1/POWER(FSheet1!$BH48,1/($A$3-1)),1/POWER(FSheet1!$BI48,1/($A$3-1))))</f>
        <v>0.24976118181553073</v>
      </c>
      <c r="AG49" s="26">
        <f>1/(POWER(FSheet1!BG48,1/($A$3-1))*SUM(1/POWER(FSheet1!$BC48,1/($A$3-1)),1/POWER(FSheet1!$BD48,1/($A$3-1)),1/POWER(FSheet1!$BE48,1/($A$3-1)),1/POWER(FSheet1!$BF48,1/($A$3-1)),1/POWER(FSheet1!$BG48,1/($A$3-1)),1/POWER(FSheet1!$BH48,1/($A$3-1)),1/POWER(FSheet1!$BI48,1/($A$3-1))))</f>
        <v>0.13376029623029309</v>
      </c>
      <c r="AH49" s="26">
        <f>1/(POWER(FSheet1!BH48,1/($A$3-1))*SUM(1/POWER(FSheet1!$BC48,1/($A$3-1)),1/POWER(FSheet1!$BD48,1/($A$3-1)),1/POWER(FSheet1!$BE48,1/($A$3-1)),1/POWER(FSheet1!$BF48,1/($A$3-1)),1/POWER(FSheet1!$BG48,1/($A$3-1)),1/POWER(FSheet1!$BH48,1/($A$3-1)),1/POWER(FSheet1!$BI48,1/($A$3-1))))</f>
        <v>7.2778210396985663E-2</v>
      </c>
      <c r="AI49" s="26">
        <f>1/(POWER(FSheet1!BI48,1/($A$3-1))*SUM(1/POWER(FSheet1!$BC48,1/($A$3-1)),1/POWER(FSheet1!$BD48,1/($A$3-1)),1/POWER(FSheet1!$BE48,1/($A$3-1)),1/POWER(FSheet1!$BF48,1/($A$3-1)),1/POWER(FSheet1!$BG48,1/($A$3-1)),1/POWER(FSheet1!$BH48,1/($A$3-1)),1/POWER(FSheet1!$BI48,1/($A$3-1))))</f>
        <v>0.11420140654075572</v>
      </c>
      <c r="AY49" s="13">
        <f t="shared" si="3"/>
        <v>6.1599457524195804</v>
      </c>
      <c r="BA49" s="45">
        <f>1/(POWER(FSheet1!$BK48,1/($A$3-1))*SUM(1/POWER(FSheet1!$BK48,1/($A$3-1)),1/POWER(FSheet1!$BL48,1/($A$3-1)),1/POWER(FSheet1!$BM48,1/($A$3-1)),1/POWER(FSheet1!$BN48,1/($A$3-1)),1/POWER(FSheet1!$BO48,1/($A$3-1)),1/POWER(FSheet1!$BP48,1/($A$3-1)),1/POWER(FSheet1!$BQ48,1/($A$3-1))))</f>
        <v>5.3183560123734985E-2</v>
      </c>
      <c r="BB49" s="45">
        <f>1/(POWER(FSheet1!$BL48,1/($A$3-1))*SUM(1/POWER(FSheet1!$BK48,1/($A$3-1)),1/POWER(FSheet1!$BL48,1/($A$3-1)),1/POWER(FSheet1!$BM48,1/($A$3-1)),1/POWER(FSheet1!$BN48,1/($A$3-1)),1/POWER(FSheet1!$BO48,1/($A$3-1)),1/POWER(FSheet1!$BP48,1/($A$3-1)),1/POWER(FSheet1!$BQ48,1/($A$3-1))))</f>
        <v>8.0475206346670311E-2</v>
      </c>
      <c r="BC49" s="45">
        <f>1/(POWER(FSheet1!$BM48,1/($A$3-1))*SUM(1/POWER(FSheet1!$BK48,1/($A$3-1)),1/POWER(FSheet1!$BL48,1/($A$3-1)),1/POWER(FSheet1!$BM48,1/($A$3-1)),1/POWER(FSheet1!$BN48,1/($A$3-1)),1/POWER(FSheet1!$BO48,1/($A$3-1)),1/POWER(FSheet1!$BP48,1/($A$3-1)),1/POWER(FSheet1!$BQ48,1/($A$3-1))))</f>
        <v>0.34680166359653775</v>
      </c>
      <c r="BD49" s="45">
        <f>1/(POWER(FSheet1!$BN48,1/($A$3-1))*SUM(1/POWER(FSheet1!$BK48,1/($A$3-1)),1/POWER(FSheet1!$BL48,1/($A$3-1)),1/POWER(FSheet1!$BM48,1/($A$3-1)),1/POWER(FSheet1!$BN48,1/($A$3-1)),1/POWER(FSheet1!$BO48,1/($A$3-1)),1/POWER(FSheet1!$BP48,1/($A$3-1)),1/POWER(FSheet1!$BQ48,1/($A$3-1))))</f>
        <v>0.23229147685561183</v>
      </c>
      <c r="BE49" s="45">
        <f>1/(POWER(FSheet1!$BO48,1/($A$3-1))*SUM(1/POWER(FSheet1!$BK48,1/($A$3-1)),1/POWER(FSheet1!$BL48,1/($A$3-1)),1/POWER(FSheet1!$BM48,1/($A$3-1)),1/POWER(FSheet1!$BN48,1/($A$3-1)),1/POWER(FSheet1!$BO48,1/($A$3-1)),1/POWER(FSheet1!$BP48,1/($A$3-1)),1/POWER(FSheet1!$BQ48,1/($A$3-1))))</f>
        <v>0.11085122016822056</v>
      </c>
      <c r="BF49" s="45">
        <f>1/(POWER(FSheet1!$BP48,1/($A$3-1))*SUM(1/POWER(FSheet1!$BK48,1/($A$3-1)),1/POWER(FSheet1!$BL48,1/($A$3-1)),1/POWER(FSheet1!$BM48,1/($A$3-1)),1/POWER(FSheet1!$BN48,1/($A$3-1)),1/POWER(FSheet1!$BO48,1/($A$3-1)),1/POWER(FSheet1!$BP48,1/($A$3-1)),1/POWER(FSheet1!$BQ48,1/($A$3-1))))</f>
        <v>5.6556188668451392E-2</v>
      </c>
      <c r="BG49" s="45">
        <f>1/(POWER(FSheet1!$BQ48,1/($A$3-1))*SUM(1/POWER(FSheet1!$BK48,1/($A$3-1)),1/POWER(FSheet1!$BL48,1/($A$3-1)),1/POWER(FSheet1!$BM48,1/($A$3-1)),1/POWER(FSheet1!$BN48,1/($A$3-1)),1/POWER(FSheet1!$BO48,1/($A$3-1)),1/POWER(FSheet1!$BP48,1/($A$3-1)),1/POWER(FSheet1!$BQ48,1/($A$3-1))))</f>
        <v>0.11984068424077318</v>
      </c>
      <c r="BH49" s="42"/>
      <c r="BI49" s="14"/>
      <c r="BJ49" s="33"/>
      <c r="BK49" s="33"/>
      <c r="BL49" s="33"/>
      <c r="BM49" s="33"/>
      <c r="BN49" s="33"/>
      <c r="BO49" s="33"/>
      <c r="BP49" s="33"/>
      <c r="BW49" s="33">
        <f t="array" ref="BW49">SUM((BA49^$A$3)*(($B49-$AK$3)^2+($C49-$AL$3)^2),(BB49^$A$3)*(($B49-$AM$3)^2+($C49-$AN$3)^2),(BC49^$A$3)*(($B49-$AO$3)^2+($C49-$AP$3)^2),(BD49^$A$3)*(($B49-$AQ$3)^2+($C49-$AR$3)^2),(BE49^$A$3)*(($B49-$AS$3)^2+($C49-$AT$3)^2),(BF49^$A$3)*(($B49-$AU$3)^2+($C49-$AV$3)^2),(BG49^$A$3)*(($B49-$AW$3)^2+($C49-$BV$3)^2))</f>
        <v>6.3187308333340626</v>
      </c>
    </row>
    <row r="50" spans="1:75">
      <c r="A50" s="21" t="str">
        <f>FSheet1!A49</f>
        <v>Holtzmann</v>
      </c>
      <c r="B50" s="20">
        <f>FSheet1!DH49</f>
        <v>2.2262767742782148</v>
      </c>
      <c r="C50" s="20">
        <f>FSheet1!DI49</f>
        <v>0.28666043700787391</v>
      </c>
      <c r="D50" s="22"/>
      <c r="E50" s="20">
        <f>1/(POWER(FSheet1!AU49,2/($A$3-1))*SUM(1/POWER(FSheet1!$AU49,2/($A$3-1)),1/POWER(FSheet1!$AV49,2/($A$3-1)),1/POWER(FSheet1!$AW49,2/($A$3-1)),1/POWER(FSheet1!$AX49,2/($A$3-1)),1/POWER(FSheet1!$AY49,2/($A$3-1)),1/POWER(FSheet1!$AZ49,2/($A$3-1)),1/POWER(FSheet1!$BA49,2/($A$3-1))))</f>
        <v>2.292895705615269E-4</v>
      </c>
      <c r="F50" s="20">
        <f>1/(POWER(FSheet1!AV49,2/($A$3-1))*SUM(1/POWER(FSheet1!$AU49,2/($A$3-1)),1/POWER(FSheet1!$AV49,2/($A$3-1)),1/POWER(FSheet1!$AW49,2/($A$3-1)),1/POWER(FSheet1!$AX49,2/($A$3-1)),1/POWER(FSheet1!$AY49,2/($A$3-1)),1/POWER(FSheet1!$AZ49,2/($A$3-1)),1/POWER(FSheet1!$BA49,2/($A$3-1))))</f>
        <v>8.998399189106374E-4</v>
      </c>
      <c r="G50" s="20">
        <f>1/(POWER(FSheet1!AW49,2/($A$3-1))*SUM(1/POWER(FSheet1!$AU49,2/($A$3-1)),1/POWER(FSheet1!$AV49,2/($A$3-1)),1/POWER(FSheet1!$AW49,2/($A$3-1)),1/POWER(FSheet1!$AX49,2/($A$3-1)),1/POWER(FSheet1!$AY49,2/($A$3-1)),1/POWER(FSheet1!$AZ49,2/($A$3-1)),1/POWER(FSheet1!$BA49,2/($A$3-1))))</f>
        <v>7.2700306238677468E-3</v>
      </c>
      <c r="H50" s="20">
        <f>1/(POWER(FSheet1!AX49,2/($A$3-1))*SUM(1/POWER(FSheet1!$AU49,2/($A$3-1)),1/POWER(FSheet1!$AV49,2/($A$3-1)),1/POWER(FSheet1!$AW49,2/($A$3-1)),1/POWER(FSheet1!$AX49,2/($A$3-1)),1/POWER(FSheet1!$AY49,2/($A$3-1)),1/POWER(FSheet1!$AZ49,2/($A$3-1)),1/POWER(FSheet1!$BA49,2/($A$3-1))))</f>
        <v>0.67643819626964263</v>
      </c>
      <c r="I50" s="20">
        <f>1/(POWER(FSheet1!AY49,2/($A$3-1))*SUM(1/POWER(FSheet1!$AU49,2/($A$3-1)),1/POWER(FSheet1!$AV49,2/($A$3-1)),1/POWER(FSheet1!$AW49,2/($A$3-1)),1/POWER(FSheet1!$AX49,2/($A$3-1)),1/POWER(FSheet1!$AY49,2/($A$3-1)),1/POWER(FSheet1!$AZ49,2/($A$3-1)),1/POWER(FSheet1!$BA49,2/($A$3-1))))</f>
        <v>0.3088971980226598</v>
      </c>
      <c r="J50" s="20">
        <f>1/(POWER(FSheet1!AZ49,2/($A$3-1))*SUM(1/POWER(FSheet1!$AU49,2/($A$3-1)),1/POWER(FSheet1!$AV49,2/($A$3-1)),1/POWER(FSheet1!$AW49,2/($A$3-1)),1/POWER(FSheet1!$AX49,2/($A$3-1)),1/POWER(FSheet1!$AY49,2/($A$3-1)),1/POWER(FSheet1!$AZ49,2/($A$3-1)),1/POWER(FSheet1!$BA49,2/($A$3-1))))</f>
        <v>5.5045830610003718E-3</v>
      </c>
      <c r="K50" s="20">
        <f>1/(POWER(FSheet1!BA49,2/($A$3-1))*SUM(1/POWER(FSheet1!$AU49,2/($A$3-1)),1/POWER(FSheet1!$AV49,2/($A$3-1)),1/POWER(FSheet1!$AW49,2/($A$3-1)),1/POWER(FSheet1!$AX49,2/($A$3-1)),1/POWER(FSheet1!$AY49,2/($A$3-1)),1/POWER(FSheet1!$AZ49,2/($A$3-1)),1/POWER(FSheet1!$BA49,2/($A$3-1))))</f>
        <v>7.6086253335732928E-4</v>
      </c>
      <c r="M50" s="35"/>
      <c r="AA50" s="34">
        <f t="shared" si="2"/>
        <v>2.3975383910598005</v>
      </c>
      <c r="AC50" s="26">
        <f>1/(POWER(FSheet1!BC49,1/($A$3-1))*SUM(1/POWER(FSheet1!$BC49,1/($A$3-1)),1/POWER(FSheet1!$BD49,1/($A$3-1)),1/POWER(FSheet1!$BE49,1/($A$3-1)),1/POWER(FSheet1!$BF49,1/($A$3-1)),1/POWER(FSheet1!$BG49,1/($A$3-1)),1/POWER(FSheet1!$BH49,1/($A$3-1)),1/POWER(FSheet1!$BI49,1/($A$3-1))))</f>
        <v>2.2994118063511995E-2</v>
      </c>
      <c r="AD50" s="26">
        <f>1/(POWER(FSheet1!BD49,1/($A$3-1))*SUM(1/POWER(FSheet1!$BC49,1/($A$3-1)),1/POWER(FSheet1!$BD49,1/($A$3-1)),1/POWER(FSheet1!$BE49,1/($A$3-1)),1/POWER(FSheet1!$BF49,1/($A$3-1)),1/POWER(FSheet1!$BG49,1/($A$3-1)),1/POWER(FSheet1!$BH49,1/($A$3-1)),1/POWER(FSheet1!$BI49,1/($A$3-1))))</f>
        <v>1.996079395505472E-2</v>
      </c>
      <c r="AE50" s="26">
        <f>1/(POWER(FSheet1!BE49,1/($A$3-1))*SUM(1/POWER(FSheet1!$BC49,1/($A$3-1)),1/POWER(FSheet1!$BD49,1/($A$3-1)),1/POWER(FSheet1!$BE49,1/($A$3-1)),1/POWER(FSheet1!$BF49,1/($A$3-1)),1/POWER(FSheet1!$BG49,1/($A$3-1)),1/POWER(FSheet1!$BH49,1/($A$3-1)),1/POWER(FSheet1!$BI49,1/($A$3-1))))</f>
        <v>4.0924476025851649E-2</v>
      </c>
      <c r="AF50" s="26">
        <f>1/(POWER(FSheet1!BF49,1/($A$3-1))*SUM(1/POWER(FSheet1!$BC49,1/($A$3-1)),1/POWER(FSheet1!$BD49,1/($A$3-1)),1/POWER(FSheet1!$BE49,1/($A$3-1)),1/POWER(FSheet1!$BF49,1/($A$3-1)),1/POWER(FSheet1!$BG49,1/($A$3-1)),1/POWER(FSheet1!$BH49,1/($A$3-1)),1/POWER(FSheet1!$BI49,1/($A$3-1))))</f>
        <v>0.32219739655984109</v>
      </c>
      <c r="AG50" s="26">
        <f>1/(POWER(FSheet1!BG49,1/($A$3-1))*SUM(1/POWER(FSheet1!$BC49,1/($A$3-1)),1/POWER(FSheet1!$BD49,1/($A$3-1)),1/POWER(FSheet1!$BE49,1/($A$3-1)),1/POWER(FSheet1!$BF49,1/($A$3-1)),1/POWER(FSheet1!$BG49,1/($A$3-1)),1/POWER(FSheet1!$BH49,1/($A$3-1)),1/POWER(FSheet1!$BI49,1/($A$3-1))))</f>
        <v>0.40295830818557971</v>
      </c>
      <c r="AH50" s="26">
        <f>1/(POWER(FSheet1!BH49,1/($A$3-1))*SUM(1/POWER(FSheet1!$BC49,1/($A$3-1)),1/POWER(FSheet1!$BD49,1/($A$3-1)),1/POWER(FSheet1!$BE49,1/($A$3-1)),1/POWER(FSheet1!$BF49,1/($A$3-1)),1/POWER(FSheet1!$BG49,1/($A$3-1)),1/POWER(FSheet1!$BH49,1/($A$3-1)),1/POWER(FSheet1!$BI49,1/($A$3-1))))</f>
        <v>4.9164243889210889E-2</v>
      </c>
      <c r="AI50" s="26">
        <f>1/(POWER(FSheet1!BI49,1/($A$3-1))*SUM(1/POWER(FSheet1!$BC49,1/($A$3-1)),1/POWER(FSheet1!$BD49,1/($A$3-1)),1/POWER(FSheet1!$BE49,1/($A$3-1)),1/POWER(FSheet1!$BF49,1/($A$3-1)),1/POWER(FSheet1!$BG49,1/($A$3-1)),1/POWER(FSheet1!$BH49,1/($A$3-1)),1/POWER(FSheet1!$BI49,1/($A$3-1))))</f>
        <v>0.14180066332094995</v>
      </c>
      <c r="AY50" s="13">
        <f t="shared" si="3"/>
        <v>0.92808761422544017</v>
      </c>
      <c r="BA50" s="45">
        <f>1/(POWER(FSheet1!$BK49,1/($A$3-1))*SUM(1/POWER(FSheet1!$BK49,1/($A$3-1)),1/POWER(FSheet1!$BL49,1/($A$3-1)),1/POWER(FSheet1!$BM49,1/($A$3-1)),1/POWER(FSheet1!$BN49,1/($A$3-1)),1/POWER(FSheet1!$BO49,1/($A$3-1)),1/POWER(FSheet1!$BP49,1/($A$3-1)),1/POWER(FSheet1!$BQ49,1/($A$3-1))))</f>
        <v>1.4071057583508479E-2</v>
      </c>
      <c r="BB50" s="45">
        <f>1/(POWER(FSheet1!$BL49,1/($A$3-1))*SUM(1/POWER(FSheet1!$BK49,1/($A$3-1)),1/POWER(FSheet1!$BL49,1/($A$3-1)),1/POWER(FSheet1!$BM49,1/($A$3-1)),1/POWER(FSheet1!$BN49,1/($A$3-1)),1/POWER(FSheet1!$BO49,1/($A$3-1)),1/POWER(FSheet1!$BP49,1/($A$3-1)),1/POWER(FSheet1!$BQ49,1/($A$3-1))))</f>
        <v>9.09495277728181E-3</v>
      </c>
      <c r="BC50" s="45">
        <f>1/(POWER(FSheet1!$BM49,1/($A$3-1))*SUM(1/POWER(FSheet1!$BK49,1/($A$3-1)),1/POWER(FSheet1!$BL49,1/($A$3-1)),1/POWER(FSheet1!$BM49,1/($A$3-1)),1/POWER(FSheet1!$BN49,1/($A$3-1)),1/POWER(FSheet1!$BO49,1/($A$3-1)),1/POWER(FSheet1!$BP49,1/($A$3-1)),1/POWER(FSheet1!$BQ49,1/($A$3-1))))</f>
        <v>2.4043149894119292E-2</v>
      </c>
      <c r="BD50" s="45">
        <f>1/(POWER(FSheet1!$BN49,1/($A$3-1))*SUM(1/POWER(FSheet1!$BK49,1/($A$3-1)),1/POWER(FSheet1!$BL49,1/($A$3-1)),1/POWER(FSheet1!$BM49,1/($A$3-1)),1/POWER(FSheet1!$BN49,1/($A$3-1)),1/POWER(FSheet1!$BO49,1/($A$3-1)),1/POWER(FSheet1!$BP49,1/($A$3-1)),1/POWER(FSheet1!$BQ49,1/($A$3-1))))</f>
        <v>0.19274481524500697</v>
      </c>
      <c r="BE50" s="45">
        <f>1/(POWER(FSheet1!$BO49,1/($A$3-1))*SUM(1/POWER(FSheet1!$BK49,1/($A$3-1)),1/POWER(FSheet1!$BL49,1/($A$3-1)),1/POWER(FSheet1!$BM49,1/($A$3-1)),1/POWER(FSheet1!$BN49,1/($A$3-1)),1/POWER(FSheet1!$BO49,1/($A$3-1)),1/POWER(FSheet1!$BP49,1/($A$3-1)),1/POWER(FSheet1!$BQ49,1/($A$3-1))))</f>
        <v>0.68743647900544502</v>
      </c>
      <c r="BF50" s="45">
        <f>1/(POWER(FSheet1!$BP49,1/($A$3-1))*SUM(1/POWER(FSheet1!$BK49,1/($A$3-1)),1/POWER(FSheet1!$BL49,1/($A$3-1)),1/POWER(FSheet1!$BM49,1/($A$3-1)),1/POWER(FSheet1!$BN49,1/($A$3-1)),1/POWER(FSheet1!$BO49,1/($A$3-1)),1/POWER(FSheet1!$BP49,1/($A$3-1)),1/POWER(FSheet1!$BQ49,1/($A$3-1))))</f>
        <v>2.0069939082903724E-2</v>
      </c>
      <c r="BG50" s="45">
        <f>1/(POWER(FSheet1!$BQ49,1/($A$3-1))*SUM(1/POWER(FSheet1!$BK49,1/($A$3-1)),1/POWER(FSheet1!$BL49,1/($A$3-1)),1/POWER(FSheet1!$BM49,1/($A$3-1)),1/POWER(FSheet1!$BN49,1/($A$3-1)),1/POWER(FSheet1!$BO49,1/($A$3-1)),1/POWER(FSheet1!$BP49,1/($A$3-1)),1/POWER(FSheet1!$BQ49,1/($A$3-1))))</f>
        <v>5.253960641173492E-2</v>
      </c>
      <c r="BH50" s="42"/>
      <c r="BI50" s="14"/>
      <c r="BJ50" s="33"/>
      <c r="BK50" s="33"/>
      <c r="BL50" s="33"/>
      <c r="BM50" s="33"/>
      <c r="BN50" s="33"/>
      <c r="BO50" s="33"/>
      <c r="BP50" s="33"/>
      <c r="BW50" s="33">
        <f t="array" ref="BW50">SUM((BA50^$A$3)*(($B50-$AK$3)^2+($C50-$AL$3)^2),(BB50^$A$3)*(($B50-$AM$3)^2+($C50-$AN$3)^2),(BC50^$A$3)*(($B50-$AO$3)^2+($C50-$AP$3)^2),(BD50^$A$3)*(($B50-$AQ$3)^2+($C50-$AR$3)^2),(BE50^$A$3)*(($B50-$AS$3)^2+($C50-$AT$3)^2),(BF50^$A$3)*(($B50-$AU$3)^2+($C50-$AV$3)^2),(BG50^$A$3)*(($B50-$AW$3)^2+($C50-$BV$3)^2))</f>
        <v>0.72335722624179666</v>
      </c>
    </row>
    <row r="51" spans="1:75">
      <c r="A51" s="21" t="str">
        <f>FSheet1!A50</f>
        <v>Karpov</v>
      </c>
      <c r="B51" s="20">
        <f>FSheet1!DH50</f>
        <v>4.4311900971128608</v>
      </c>
      <c r="C51" s="20">
        <f>FSheet1!DI50</f>
        <v>1.6286820669291338</v>
      </c>
      <c r="D51" s="22"/>
      <c r="E51" s="20">
        <f>1/(POWER(FSheet1!AU50,2/($A$3-1))*SUM(1/POWER(FSheet1!$AU50,2/($A$3-1)),1/POWER(FSheet1!$AV50,2/($A$3-1)),1/POWER(FSheet1!$AW50,2/($A$3-1)),1/POWER(FSheet1!$AX50,2/($A$3-1)),1/POWER(FSheet1!$AY50,2/($A$3-1)),1/POWER(FSheet1!$AZ50,2/($A$3-1)),1/POWER(FSheet1!$BA50,2/($A$3-1))))</f>
        <v>3.2856464374048105E-7</v>
      </c>
      <c r="F51" s="20">
        <f>1/(POWER(FSheet1!AV50,2/($A$3-1))*SUM(1/POWER(FSheet1!$AU50,2/($A$3-1)),1/POWER(FSheet1!$AV50,2/($A$3-1)),1/POWER(FSheet1!$AW50,2/($A$3-1)),1/POWER(FSheet1!$AX50,2/($A$3-1)),1/POWER(FSheet1!$AY50,2/($A$3-1)),1/POWER(FSheet1!$AZ50,2/($A$3-1)),1/POWER(FSheet1!$BA50,2/($A$3-1))))</f>
        <v>1.0317533747405417E-6</v>
      </c>
      <c r="G51" s="20">
        <f>1/(POWER(FSheet1!AW50,2/($A$3-1))*SUM(1/POWER(FSheet1!$AU50,2/($A$3-1)),1/POWER(FSheet1!$AV50,2/($A$3-1)),1/POWER(FSheet1!$AW50,2/($A$3-1)),1/POWER(FSheet1!$AX50,2/($A$3-1)),1/POWER(FSheet1!$AY50,2/($A$3-1)),1/POWER(FSheet1!$AZ50,2/($A$3-1)),1/POWER(FSheet1!$BA50,2/($A$3-1))))</f>
        <v>5.1527540070242342E-6</v>
      </c>
      <c r="H51" s="20">
        <f>1/(POWER(FSheet1!AX50,2/($A$3-1))*SUM(1/POWER(FSheet1!$AU50,2/($A$3-1)),1/POWER(FSheet1!$AV50,2/($A$3-1)),1/POWER(FSheet1!$AW50,2/($A$3-1)),1/POWER(FSheet1!$AX50,2/($A$3-1)),1/POWER(FSheet1!$AY50,2/($A$3-1)),1/POWER(FSheet1!$AZ50,2/($A$3-1)),1/POWER(FSheet1!$BA50,2/($A$3-1))))</f>
        <v>7.8726090292848371E-5</v>
      </c>
      <c r="I51" s="20">
        <f>1/(POWER(FSheet1!AY50,2/($A$3-1))*SUM(1/POWER(FSheet1!$AU50,2/($A$3-1)),1/POWER(FSheet1!$AV50,2/($A$3-1)),1/POWER(FSheet1!$AW50,2/($A$3-1)),1/POWER(FSheet1!$AX50,2/($A$3-1)),1/POWER(FSheet1!$AY50,2/($A$3-1)),1/POWER(FSheet1!$AZ50,2/($A$3-1)),1/POWER(FSheet1!$BA50,2/($A$3-1))))</f>
        <v>0.99981927165243234</v>
      </c>
      <c r="J51" s="20">
        <f>1/(POWER(FSheet1!AZ50,2/($A$3-1))*SUM(1/POWER(FSheet1!$AU50,2/($A$3-1)),1/POWER(FSheet1!$AV50,2/($A$3-1)),1/POWER(FSheet1!$AW50,2/($A$3-1)),1/POWER(FSheet1!$AX50,2/($A$3-1)),1/POWER(FSheet1!$AY50,2/($A$3-1)),1/POWER(FSheet1!$AZ50,2/($A$3-1)),1/POWER(FSheet1!$BA50,2/($A$3-1))))</f>
        <v>8.9978049157908509E-5</v>
      </c>
      <c r="K51" s="20">
        <f>1/(POWER(FSheet1!BA50,2/($A$3-1))*SUM(1/POWER(FSheet1!$AU50,2/($A$3-1)),1/POWER(FSheet1!$AV50,2/($A$3-1)),1/POWER(FSheet1!$AW50,2/($A$3-1)),1/POWER(FSheet1!$AX50,2/($A$3-1)),1/POWER(FSheet1!$AY50,2/($A$3-1)),1/POWER(FSheet1!$AZ50,2/($A$3-1)),1/POWER(FSheet1!$BA50,2/($A$3-1))))</f>
        <v>5.5111360913371041E-6</v>
      </c>
      <c r="M51" s="35"/>
      <c r="AA51" s="34">
        <f t="shared" si="2"/>
        <v>0.84505394485034646</v>
      </c>
      <c r="AC51" s="26">
        <f>1/(POWER(FSheet1!BC50,1/($A$3-1))*SUM(1/POWER(FSheet1!$BC50,1/($A$3-1)),1/POWER(FSheet1!$BD50,1/($A$3-1)),1/POWER(FSheet1!$BE50,1/($A$3-1)),1/POWER(FSheet1!$BF50,1/($A$3-1)),1/POWER(FSheet1!$BG50,1/($A$3-1)),1/POWER(FSheet1!$BH50,1/($A$3-1)),1/POWER(FSheet1!$BI50,1/($A$3-1))))</f>
        <v>5.0385252679413708E-3</v>
      </c>
      <c r="AD51" s="26">
        <f>1/(POWER(FSheet1!BD50,1/($A$3-1))*SUM(1/POWER(FSheet1!$BC50,1/($A$3-1)),1/POWER(FSheet1!$BD50,1/($A$3-1)),1/POWER(FSheet1!$BE50,1/($A$3-1)),1/POWER(FSheet1!$BF50,1/($A$3-1)),1/POWER(FSheet1!$BG50,1/($A$3-1)),1/POWER(FSheet1!$BH50,1/($A$3-1)),1/POWER(FSheet1!$BI50,1/($A$3-1))))</f>
        <v>4.3978164831063064E-3</v>
      </c>
      <c r="AE51" s="26">
        <f>1/(POWER(FSheet1!BE50,1/($A$3-1))*SUM(1/POWER(FSheet1!$BC50,1/($A$3-1)),1/POWER(FSheet1!$BD50,1/($A$3-1)),1/POWER(FSheet1!$BE50,1/($A$3-1)),1/POWER(FSheet1!$BF50,1/($A$3-1)),1/POWER(FSheet1!$BG50,1/($A$3-1)),1/POWER(FSheet1!$BH50,1/($A$3-1)),1/POWER(FSheet1!$BI50,1/($A$3-1))))</f>
        <v>7.360283278525827E-3</v>
      </c>
      <c r="AF51" s="26">
        <f>1/(POWER(FSheet1!BF50,1/($A$3-1))*SUM(1/POWER(FSheet1!$BC50,1/($A$3-1)),1/POWER(FSheet1!$BD50,1/($A$3-1)),1/POWER(FSheet1!$BE50,1/($A$3-1)),1/POWER(FSheet1!$BF50,1/($A$3-1)),1/POWER(FSheet1!$BG50,1/($A$3-1)),1/POWER(FSheet1!$BH50,1/($A$3-1)),1/POWER(FSheet1!$BI50,1/($A$3-1))))</f>
        <v>2.3774862031668242E-2</v>
      </c>
      <c r="AG51" s="26">
        <f>1/(POWER(FSheet1!BG50,1/($A$3-1))*SUM(1/POWER(FSheet1!$BC50,1/($A$3-1)),1/POWER(FSheet1!$BD50,1/($A$3-1)),1/POWER(FSheet1!$BE50,1/($A$3-1)),1/POWER(FSheet1!$BF50,1/($A$3-1)),1/POWER(FSheet1!$BG50,1/($A$3-1)),1/POWER(FSheet1!$BH50,1/($A$3-1)),1/POWER(FSheet1!$BI50,1/($A$3-1))))</f>
        <v>0.53862639430714687</v>
      </c>
      <c r="AH51" s="26">
        <f>1/(POWER(FSheet1!BH50,1/($A$3-1))*SUM(1/POWER(FSheet1!$BC50,1/($A$3-1)),1/POWER(FSheet1!$BD50,1/($A$3-1)),1/POWER(FSheet1!$BE50,1/($A$3-1)),1/POWER(FSheet1!$BF50,1/($A$3-1)),1/POWER(FSheet1!$BG50,1/($A$3-1)),1/POWER(FSheet1!$BH50,1/($A$3-1)),1/POWER(FSheet1!$BI50,1/($A$3-1))))</f>
        <v>6.3771828086422094E-2</v>
      </c>
      <c r="AI51" s="26">
        <f>1/(POWER(FSheet1!BI50,1/($A$3-1))*SUM(1/POWER(FSheet1!$BC50,1/($A$3-1)),1/POWER(FSheet1!$BD50,1/($A$3-1)),1/POWER(FSheet1!$BE50,1/($A$3-1)),1/POWER(FSheet1!$BF50,1/($A$3-1)),1/POWER(FSheet1!$BG50,1/($A$3-1)),1/POWER(FSheet1!$BH50,1/($A$3-1)),1/POWER(FSheet1!$BI50,1/($A$3-1))))</f>
        <v>0.3570302905451892</v>
      </c>
      <c r="AY51" s="13">
        <f t="shared" si="3"/>
        <v>1.1914044111091091</v>
      </c>
      <c r="BA51" s="45">
        <f>1/(POWER(FSheet1!$BK50,1/($A$3-1))*SUM(1/POWER(FSheet1!$BK50,1/($A$3-1)),1/POWER(FSheet1!$BL50,1/($A$3-1)),1/POWER(FSheet1!$BM50,1/($A$3-1)),1/POWER(FSheet1!$BN50,1/($A$3-1)),1/POWER(FSheet1!$BO50,1/($A$3-1)),1/POWER(FSheet1!$BP50,1/($A$3-1)),1/POWER(FSheet1!$BQ50,1/($A$3-1))))</f>
        <v>1.6522627150105711E-2</v>
      </c>
      <c r="BB51" s="45">
        <f>1/(POWER(FSheet1!$BL50,1/($A$3-1))*SUM(1/POWER(FSheet1!$BK50,1/($A$3-1)),1/POWER(FSheet1!$BL50,1/($A$3-1)),1/POWER(FSheet1!$BM50,1/($A$3-1)),1/POWER(FSheet1!$BN50,1/($A$3-1)),1/POWER(FSheet1!$BO50,1/($A$3-1)),1/POWER(FSheet1!$BP50,1/($A$3-1)),1/POWER(FSheet1!$BQ50,1/($A$3-1))))</f>
        <v>1.0661024957917205E-2</v>
      </c>
      <c r="BC51" s="45">
        <f>1/(POWER(FSheet1!$BM50,1/($A$3-1))*SUM(1/POWER(FSheet1!$BK50,1/($A$3-1)),1/POWER(FSheet1!$BL50,1/($A$3-1)),1/POWER(FSheet1!$BM50,1/($A$3-1)),1/POWER(FSheet1!$BN50,1/($A$3-1)),1/POWER(FSheet1!$BO50,1/($A$3-1)),1/POWER(FSheet1!$BP50,1/($A$3-1)),1/POWER(FSheet1!$BQ50,1/($A$3-1))))</f>
        <v>2.1894978395892481E-2</v>
      </c>
      <c r="BD51" s="45">
        <f>1/(POWER(FSheet1!$BN50,1/($A$3-1))*SUM(1/POWER(FSheet1!$BK50,1/($A$3-1)),1/POWER(FSheet1!$BL50,1/($A$3-1)),1/POWER(FSheet1!$BM50,1/($A$3-1)),1/POWER(FSheet1!$BN50,1/($A$3-1)),1/POWER(FSheet1!$BO50,1/($A$3-1)),1/POWER(FSheet1!$BP50,1/($A$3-1)),1/POWER(FSheet1!$BQ50,1/($A$3-1))))</f>
        <v>7.0410915914750599E-2</v>
      </c>
      <c r="BE51" s="45">
        <f>1/(POWER(FSheet1!$BO50,1/($A$3-1))*SUM(1/POWER(FSheet1!$BK50,1/($A$3-1)),1/POWER(FSheet1!$BL50,1/($A$3-1)),1/POWER(FSheet1!$BM50,1/($A$3-1)),1/POWER(FSheet1!$BN50,1/($A$3-1)),1/POWER(FSheet1!$BO50,1/($A$3-1)),1/POWER(FSheet1!$BP50,1/($A$3-1)),1/POWER(FSheet1!$BQ50,1/($A$3-1))))</f>
        <v>0.61134562949106186</v>
      </c>
      <c r="BF51" s="45">
        <f>1/(POWER(FSheet1!$BP50,1/($A$3-1))*SUM(1/POWER(FSheet1!$BK50,1/($A$3-1)),1/POWER(FSheet1!$BL50,1/($A$3-1)),1/POWER(FSheet1!$BM50,1/($A$3-1)),1/POWER(FSheet1!$BN50,1/($A$3-1)),1/POWER(FSheet1!$BO50,1/($A$3-1)),1/POWER(FSheet1!$BP50,1/($A$3-1)),1/POWER(FSheet1!$BQ50,1/($A$3-1))))</f>
        <v>9.2099207300648356E-2</v>
      </c>
      <c r="BG51" s="45">
        <f>1/(POWER(FSheet1!$BQ50,1/($A$3-1))*SUM(1/POWER(FSheet1!$BK50,1/($A$3-1)),1/POWER(FSheet1!$BL50,1/($A$3-1)),1/POWER(FSheet1!$BM50,1/($A$3-1)),1/POWER(FSheet1!$BN50,1/($A$3-1)),1/POWER(FSheet1!$BO50,1/($A$3-1)),1/POWER(FSheet1!$BP50,1/($A$3-1)),1/POWER(FSheet1!$BQ50,1/($A$3-1))))</f>
        <v>0.17706561678962396</v>
      </c>
      <c r="BH51" s="42"/>
      <c r="BI51" s="14"/>
      <c r="BJ51" s="33"/>
      <c r="BK51" s="33"/>
      <c r="BL51" s="33"/>
      <c r="BM51" s="33"/>
      <c r="BN51" s="33"/>
      <c r="BO51" s="33"/>
      <c r="BP51" s="33"/>
      <c r="BW51" s="33">
        <f t="array" ref="BW51">SUM((BA51^$A$3)*(($B51-$AK$3)^2+($C51-$AL$3)^2),(BB51^$A$3)*(($B51-$AM$3)^2+($C51-$AN$3)^2),(BC51^$A$3)*(($B51-$AO$3)^2+($C51-$AP$3)^2),(BD51^$A$3)*(($B51-$AQ$3)^2+($C51-$AR$3)^2),(BE51^$A$3)*(($B51-$AS$3)^2+($C51-$AT$3)^2),(BF51^$A$3)*(($B51-$AU$3)^2+($C51-$AV$3)^2),(BG51^$A$3)*(($B51-$AW$3)^2+($C51-$BV$3)^2))</f>
        <v>1.5158611851368462</v>
      </c>
    </row>
    <row r="52" spans="1:75">
      <c r="A52" s="21" t="str">
        <f>FSheet1!A51</f>
        <v>Dorsey</v>
      </c>
      <c r="B52" s="20">
        <f>FSheet1!DH51</f>
        <v>10.06018809711286</v>
      </c>
      <c r="C52" s="20">
        <f>FSheet1!DI51</f>
        <v>3.5777090669291338</v>
      </c>
      <c r="D52" s="22"/>
      <c r="E52" s="20">
        <f>1/(POWER(FSheet1!AU51,2/($A$3-1))*SUM(1/POWER(FSheet1!$AU51,2/($A$3-1)),1/POWER(FSheet1!$AV51,2/($A$3-1)),1/POWER(FSheet1!$AW51,2/($A$3-1)),1/POWER(FSheet1!$AX51,2/($A$3-1)),1/POWER(FSheet1!$AY51,2/($A$3-1)),1/POWER(FSheet1!$AZ51,2/($A$3-1)),1/POWER(FSheet1!$BA51,2/($A$3-1))))</f>
        <v>2.9324098267426679E-5</v>
      </c>
      <c r="F52" s="20">
        <f>1/(POWER(FSheet1!AV51,2/($A$3-1))*SUM(1/POWER(FSheet1!$AU51,2/($A$3-1)),1/POWER(FSheet1!$AV51,2/($A$3-1)),1/POWER(FSheet1!$AW51,2/($A$3-1)),1/POWER(FSheet1!$AX51,2/($A$3-1)),1/POWER(FSheet1!$AY51,2/($A$3-1)),1/POWER(FSheet1!$AZ51,2/($A$3-1)),1/POWER(FSheet1!$BA51,2/($A$3-1))))</f>
        <v>6.7717464346786136E-5</v>
      </c>
      <c r="G52" s="20">
        <f>1/(POWER(FSheet1!AW51,2/($A$3-1))*SUM(1/POWER(FSheet1!$AU51,2/($A$3-1)),1/POWER(FSheet1!$AV51,2/($A$3-1)),1/POWER(FSheet1!$AW51,2/($A$3-1)),1/POWER(FSheet1!$AX51,2/($A$3-1)),1/POWER(FSheet1!$AY51,2/($A$3-1)),1/POWER(FSheet1!$AZ51,2/($A$3-1)),1/POWER(FSheet1!$BA51,2/($A$3-1))))</f>
        <v>1.9514496530327784E-4</v>
      </c>
      <c r="H52" s="20">
        <f>1/(POWER(FSheet1!AX51,2/($A$3-1))*SUM(1/POWER(FSheet1!$AU51,2/($A$3-1)),1/POWER(FSheet1!$AV51,2/($A$3-1)),1/POWER(FSheet1!$AW51,2/($A$3-1)),1/POWER(FSheet1!$AX51,2/($A$3-1)),1/POWER(FSheet1!$AY51,2/($A$3-1)),1/POWER(FSheet1!$AZ51,2/($A$3-1)),1/POWER(FSheet1!$BA51,2/($A$3-1))))</f>
        <v>8.2292634234845978E-4</v>
      </c>
      <c r="I52" s="20">
        <f>1/(POWER(FSheet1!AY51,2/($A$3-1))*SUM(1/POWER(FSheet1!$AU51,2/($A$3-1)),1/POWER(FSheet1!$AV51,2/($A$3-1)),1/POWER(FSheet1!$AW51,2/($A$3-1)),1/POWER(FSheet1!$AX51,2/($A$3-1)),1/POWER(FSheet1!$AY51,2/($A$3-1)),1/POWER(FSheet1!$AZ51,2/($A$3-1)),1/POWER(FSheet1!$BA51,2/($A$3-1))))</f>
        <v>7.7708534502509245E-3</v>
      </c>
      <c r="J52" s="20">
        <f>1/(POWER(FSheet1!AZ51,2/($A$3-1))*SUM(1/POWER(FSheet1!$AU51,2/($A$3-1)),1/POWER(FSheet1!$AV51,2/($A$3-1)),1/POWER(FSheet1!$AW51,2/($A$3-1)),1/POWER(FSheet1!$AX51,2/($A$3-1)),1/POWER(FSheet1!$AY51,2/($A$3-1)),1/POWER(FSheet1!$AZ51,2/($A$3-1)),1/POWER(FSheet1!$BA51,2/($A$3-1))))</f>
        <v>0.92681391745841357</v>
      </c>
      <c r="K52" s="20">
        <f>1/(POWER(FSheet1!BA51,2/($A$3-1))*SUM(1/POWER(FSheet1!$AU51,2/($A$3-1)),1/POWER(FSheet1!$AV51,2/($A$3-1)),1/POWER(FSheet1!$AW51,2/($A$3-1)),1/POWER(FSheet1!$AX51,2/($A$3-1)),1/POWER(FSheet1!$AY51,2/($A$3-1)),1/POWER(FSheet1!$AZ51,2/($A$3-1)),1/POWER(FSheet1!$BA51,2/($A$3-1))))</f>
        <v>6.43001162210695E-2</v>
      </c>
      <c r="M52" s="35"/>
      <c r="AA52" s="34">
        <f t="shared" si="2"/>
        <v>3.7470483482555692</v>
      </c>
      <c r="AC52" s="26">
        <f>1/(POWER(FSheet1!BC51,1/($A$3-1))*SUM(1/POWER(FSheet1!$BC51,1/($A$3-1)),1/POWER(FSheet1!$BD51,1/($A$3-1)),1/POWER(FSheet1!$BE51,1/($A$3-1)),1/POWER(FSheet1!$BF51,1/($A$3-1)),1/POWER(FSheet1!$BG51,1/($A$3-1)),1/POWER(FSheet1!$BH51,1/($A$3-1)),1/POWER(FSheet1!$BI51,1/($A$3-1))))</f>
        <v>2.385461445610575E-2</v>
      </c>
      <c r="AD52" s="26">
        <f>1/(POWER(FSheet1!BD51,1/($A$3-1))*SUM(1/POWER(FSheet1!$BC51,1/($A$3-1)),1/POWER(FSheet1!$BD51,1/($A$3-1)),1/POWER(FSheet1!$BE51,1/($A$3-1)),1/POWER(FSheet1!$BF51,1/($A$3-1)),1/POWER(FSheet1!$BG51,1/($A$3-1)),1/POWER(FSheet1!$BH51,1/($A$3-1)),1/POWER(FSheet1!$BI51,1/($A$3-1))))</f>
        <v>2.1835325463584777E-2</v>
      </c>
      <c r="AE52" s="26">
        <f>1/(POWER(FSheet1!BE51,1/($A$3-1))*SUM(1/POWER(FSheet1!$BC51,1/($A$3-1)),1/POWER(FSheet1!$BD51,1/($A$3-1)),1/POWER(FSheet1!$BE51,1/($A$3-1)),1/POWER(FSheet1!$BF51,1/($A$3-1)),1/POWER(FSheet1!$BG51,1/($A$3-1)),1/POWER(FSheet1!$BH51,1/($A$3-1)),1/POWER(FSheet1!$BI51,1/($A$3-1))))</f>
        <v>3.0145592326186781E-2</v>
      </c>
      <c r="AF52" s="26">
        <f>1/(POWER(FSheet1!BF51,1/($A$3-1))*SUM(1/POWER(FSheet1!$BC51,1/($A$3-1)),1/POWER(FSheet1!$BD51,1/($A$3-1)),1/POWER(FSheet1!$BE51,1/($A$3-1)),1/POWER(FSheet1!$BF51,1/($A$3-1)),1/POWER(FSheet1!$BG51,1/($A$3-1)),1/POWER(FSheet1!$BH51,1/($A$3-1)),1/POWER(FSheet1!$BI51,1/($A$3-1))))</f>
        <v>5.4898666328064886E-2</v>
      </c>
      <c r="AG52" s="26">
        <f>1/(POWER(FSheet1!BG51,1/($A$3-1))*SUM(1/POWER(FSheet1!$BC51,1/($A$3-1)),1/POWER(FSheet1!$BD51,1/($A$3-1)),1/POWER(FSheet1!$BE51,1/($A$3-1)),1/POWER(FSheet1!$BF51,1/($A$3-1)),1/POWER(FSheet1!$BG51,1/($A$3-1)),1/POWER(FSheet1!$BH51,1/($A$3-1)),1/POWER(FSheet1!$BI51,1/($A$3-1))))</f>
        <v>0.13586070689764154</v>
      </c>
      <c r="AH52" s="26">
        <f>1/(POWER(FSheet1!BH51,1/($A$3-1))*SUM(1/POWER(FSheet1!$BC51,1/($A$3-1)),1/POWER(FSheet1!$BD51,1/($A$3-1)),1/POWER(FSheet1!$BE51,1/($A$3-1)),1/POWER(FSheet1!$BF51,1/($A$3-1)),1/POWER(FSheet1!$BG51,1/($A$3-1)),1/POWER(FSheet1!$BH51,1/($A$3-1)),1/POWER(FSheet1!$BI51,1/($A$3-1))))</f>
        <v>0.53622194877642537</v>
      </c>
      <c r="AI52" s="26">
        <f>1/(POWER(FSheet1!BI51,1/($A$3-1))*SUM(1/POWER(FSheet1!$BC51,1/($A$3-1)),1/POWER(FSheet1!$BD51,1/($A$3-1)),1/POWER(FSheet1!$BE51,1/($A$3-1)),1/POWER(FSheet1!$BF51,1/($A$3-1)),1/POWER(FSheet1!$BG51,1/($A$3-1)),1/POWER(FSheet1!$BH51,1/($A$3-1)),1/POWER(FSheet1!$BI51,1/($A$3-1))))</f>
        <v>0.19718314575199108</v>
      </c>
      <c r="AY52" s="13">
        <f t="shared" si="3"/>
        <v>7.119345190319593</v>
      </c>
      <c r="BA52" s="45">
        <f>1/(POWER(FSheet1!$BK51,1/($A$3-1))*SUM(1/POWER(FSheet1!$BK51,1/($A$3-1)),1/POWER(FSheet1!$BL51,1/($A$3-1)),1/POWER(FSheet1!$BM51,1/($A$3-1)),1/POWER(FSheet1!$BN51,1/($A$3-1)),1/POWER(FSheet1!$BO51,1/($A$3-1)),1/POWER(FSheet1!$BP51,1/($A$3-1)),1/POWER(FSheet1!$BQ51,1/($A$3-1))))</f>
        <v>2.6839277712368548E-2</v>
      </c>
      <c r="BB52" s="45">
        <f>1/(POWER(FSheet1!$BL51,1/($A$3-1))*SUM(1/POWER(FSheet1!$BK51,1/($A$3-1)),1/POWER(FSheet1!$BL51,1/($A$3-1)),1/POWER(FSheet1!$BM51,1/($A$3-1)),1/POWER(FSheet1!$BN51,1/($A$3-1)),1/POWER(FSheet1!$BO51,1/($A$3-1)),1/POWER(FSheet1!$BP51,1/($A$3-1)),1/POWER(FSheet1!$BQ51,1/($A$3-1))))</f>
        <v>1.9754233136319143E-2</v>
      </c>
      <c r="BC52" s="45">
        <f>1/(POWER(FSheet1!$BM51,1/($A$3-1))*SUM(1/POWER(FSheet1!$BK51,1/($A$3-1)),1/POWER(FSheet1!$BL51,1/($A$3-1)),1/POWER(FSheet1!$BM51,1/($A$3-1)),1/POWER(FSheet1!$BN51,1/($A$3-1)),1/POWER(FSheet1!$BO51,1/($A$3-1)),1/POWER(FSheet1!$BP51,1/($A$3-1)),1/POWER(FSheet1!$BQ51,1/($A$3-1))))</f>
        <v>3.1827210627115174E-2</v>
      </c>
      <c r="BD52" s="45">
        <f>1/(POWER(FSheet1!$BN51,1/($A$3-1))*SUM(1/POWER(FSheet1!$BK51,1/($A$3-1)),1/POWER(FSheet1!$BL51,1/($A$3-1)),1/POWER(FSheet1!$BM51,1/($A$3-1)),1/POWER(FSheet1!$BN51,1/($A$3-1)),1/POWER(FSheet1!$BO51,1/($A$3-1)),1/POWER(FSheet1!$BP51,1/($A$3-1)),1/POWER(FSheet1!$BQ51,1/($A$3-1))))</f>
        <v>5.6788334398834121E-2</v>
      </c>
      <c r="BE52" s="45">
        <f>1/(POWER(FSheet1!$BO51,1/($A$3-1))*SUM(1/POWER(FSheet1!$BK51,1/($A$3-1)),1/POWER(FSheet1!$BL51,1/($A$3-1)),1/POWER(FSheet1!$BM51,1/($A$3-1)),1/POWER(FSheet1!$BN51,1/($A$3-1)),1/POWER(FSheet1!$BO51,1/($A$3-1)),1/POWER(FSheet1!$BP51,1/($A$3-1)),1/POWER(FSheet1!$BQ51,1/($A$3-1))))</f>
        <v>0.10932849012273223</v>
      </c>
      <c r="BF52" s="45">
        <f>1/(POWER(FSheet1!$BP51,1/($A$3-1))*SUM(1/POWER(FSheet1!$BK51,1/($A$3-1)),1/POWER(FSheet1!$BL51,1/($A$3-1)),1/POWER(FSheet1!$BM51,1/($A$3-1)),1/POWER(FSheet1!$BN51,1/($A$3-1)),1/POWER(FSheet1!$BO51,1/($A$3-1)),1/POWER(FSheet1!$BP51,1/($A$3-1)),1/POWER(FSheet1!$BQ51,1/($A$3-1))))</f>
        <v>0.59270964264899373</v>
      </c>
      <c r="BG52" s="45">
        <f>1/(POWER(FSheet1!$BQ51,1/($A$3-1))*SUM(1/POWER(FSheet1!$BK51,1/($A$3-1)),1/POWER(FSheet1!$BL51,1/($A$3-1)),1/POWER(FSheet1!$BM51,1/($A$3-1)),1/POWER(FSheet1!$BN51,1/($A$3-1)),1/POWER(FSheet1!$BO51,1/($A$3-1)),1/POWER(FSheet1!$BP51,1/($A$3-1)),1/POWER(FSheet1!$BQ51,1/($A$3-1))))</f>
        <v>0.16275281135363706</v>
      </c>
      <c r="BH52" s="42"/>
      <c r="BI52" s="14"/>
      <c r="BJ52" s="33"/>
      <c r="BK52" s="33"/>
      <c r="BL52" s="33"/>
      <c r="BM52" s="33"/>
      <c r="BN52" s="33"/>
      <c r="BO52" s="33"/>
      <c r="BP52" s="33"/>
      <c r="BW52" s="33">
        <f t="array" ref="BW52">SUM((BA52^$A$3)*(($B52-$AK$3)^2+($C52-$AL$3)^2),(BB52^$A$3)*(($B52-$AM$3)^2+($C52-$AN$3)^2),(BC52^$A$3)*(($B52-$AO$3)^2+($C52-$AP$3)^2),(BD52^$A$3)*(($B52-$AQ$3)^2+($C52-$AR$3)^2),(BE52^$A$3)*(($B52-$AS$3)^2+($C52-$AT$3)^2),(BF52^$A$3)*(($B52-$AU$3)^2+($C52-$AV$3)^2),(BG52^$A$3)*(($B52-$AW$3)^2+($C52-$BV$3)^2))</f>
        <v>7.476828490395377</v>
      </c>
    </row>
    <row r="53" spans="1:75">
      <c r="A53" s="21" t="str">
        <f>FSheet1!A52</f>
        <v>Gajda</v>
      </c>
      <c r="B53" s="20">
        <f>FSheet1!DH52</f>
        <v>-2.9692016391076117</v>
      </c>
      <c r="C53" s="20">
        <f>FSheet1!DI52</f>
        <v>-5.6702390931758524</v>
      </c>
      <c r="D53" s="22"/>
      <c r="E53" s="20">
        <f>1/(POWER(FSheet1!AU52,2/($A$3-1))*SUM(1/POWER(FSheet1!$AU52,2/($A$3-1)),1/POWER(FSheet1!$AV52,2/($A$3-1)),1/POWER(FSheet1!$AW52,2/($A$3-1)),1/POWER(FSheet1!$AX52,2/($A$3-1)),1/POWER(FSheet1!$AY52,2/($A$3-1)),1/POWER(FSheet1!$AZ52,2/($A$3-1)),1/POWER(FSheet1!$BA52,2/($A$3-1))))</f>
        <v>1.7572097123536182E-3</v>
      </c>
      <c r="F53" s="20">
        <f>1/(POWER(FSheet1!AV52,2/($A$3-1))*SUM(1/POWER(FSheet1!$AU52,2/($A$3-1)),1/POWER(FSheet1!$AV52,2/($A$3-1)),1/POWER(FSheet1!$AW52,2/($A$3-1)),1/POWER(FSheet1!$AX52,2/($A$3-1)),1/POWER(FSheet1!$AY52,2/($A$3-1)),1/POWER(FSheet1!$AZ52,2/($A$3-1)),1/POWER(FSheet1!$BA52,2/($A$3-1))))</f>
        <v>4.3685048066196795E-2</v>
      </c>
      <c r="G53" s="20">
        <f>1/(POWER(FSheet1!AW52,2/($A$3-1))*SUM(1/POWER(FSheet1!$AU52,2/($A$3-1)),1/POWER(FSheet1!$AV52,2/($A$3-1)),1/POWER(FSheet1!$AW52,2/($A$3-1)),1/POWER(FSheet1!$AX52,2/($A$3-1)),1/POWER(FSheet1!$AY52,2/($A$3-1)),1/POWER(FSheet1!$AZ52,2/($A$3-1)),1/POWER(FSheet1!$BA52,2/($A$3-1))))</f>
        <v>0.94739906165086174</v>
      </c>
      <c r="H53" s="20">
        <f>1/(POWER(FSheet1!AX52,2/($A$3-1))*SUM(1/POWER(FSheet1!$AU52,2/($A$3-1)),1/POWER(FSheet1!$AV52,2/($A$3-1)),1/POWER(FSheet1!$AW52,2/($A$3-1)),1/POWER(FSheet1!$AX52,2/($A$3-1)),1/POWER(FSheet1!$AY52,2/($A$3-1)),1/POWER(FSheet1!$AZ52,2/($A$3-1)),1/POWER(FSheet1!$BA52,2/($A$3-1))))</f>
        <v>6.3146048721830174E-3</v>
      </c>
      <c r="I53" s="20">
        <f>1/(POWER(FSheet1!AY52,2/($A$3-1))*SUM(1/POWER(FSheet1!$AU52,2/($A$3-1)),1/POWER(FSheet1!$AV52,2/($A$3-1)),1/POWER(FSheet1!$AW52,2/($A$3-1)),1/POWER(FSheet1!$AX52,2/($A$3-1)),1/POWER(FSheet1!$AY52,2/($A$3-1)),1/POWER(FSheet1!$AZ52,2/($A$3-1)),1/POWER(FSheet1!$BA52,2/($A$3-1))))</f>
        <v>6.4238501098196001E-4</v>
      </c>
      <c r="J53" s="20">
        <f>1/(POWER(FSheet1!AZ52,2/($A$3-1))*SUM(1/POWER(FSheet1!$AU52,2/($A$3-1)),1/POWER(FSheet1!$AV52,2/($A$3-1)),1/POWER(FSheet1!$AW52,2/($A$3-1)),1/POWER(FSheet1!$AX52,2/($A$3-1)),1/POWER(FSheet1!$AY52,2/($A$3-1)),1/POWER(FSheet1!$AZ52,2/($A$3-1)),1/POWER(FSheet1!$BA52,2/($A$3-1))))</f>
        <v>1.5003644138794457E-4</v>
      </c>
      <c r="K53" s="20">
        <f>1/(POWER(FSheet1!BA52,2/($A$3-1))*SUM(1/POWER(FSheet1!$AU52,2/($A$3-1)),1/POWER(FSheet1!$AV52,2/($A$3-1)),1/POWER(FSheet1!$AW52,2/($A$3-1)),1/POWER(FSheet1!$AX52,2/($A$3-1)),1/POWER(FSheet1!$AY52,2/($A$3-1)),1/POWER(FSheet1!$AZ52,2/($A$3-1)),1/POWER(FSheet1!$BA52,2/($A$3-1))))</f>
        <v>5.1654246034984036E-5</v>
      </c>
      <c r="M53" s="35"/>
      <c r="AA53" s="34">
        <f t="shared" si="2"/>
        <v>9.6312132930283507</v>
      </c>
      <c r="AC53" s="26">
        <f>1/(POWER(FSheet1!BC52,1/($A$3-1))*SUM(1/POWER(FSheet1!$BC52,1/($A$3-1)),1/POWER(FSheet1!$BD52,1/($A$3-1)),1/POWER(FSheet1!$BE52,1/($A$3-1)),1/POWER(FSheet1!$BF52,1/($A$3-1)),1/POWER(FSheet1!$BG52,1/($A$3-1)),1/POWER(FSheet1!$BH52,1/($A$3-1)),1/POWER(FSheet1!$BI52,1/($A$3-1))))</f>
        <v>0.12831483427156373</v>
      </c>
      <c r="AD53" s="26">
        <f>1/(POWER(FSheet1!BD52,1/($A$3-1))*SUM(1/POWER(FSheet1!$BC52,1/($A$3-1)),1/POWER(FSheet1!$BD52,1/($A$3-1)),1/POWER(FSheet1!$BE52,1/($A$3-1)),1/POWER(FSheet1!$BF52,1/($A$3-1)),1/POWER(FSheet1!$BG52,1/($A$3-1)),1/POWER(FSheet1!$BH52,1/($A$3-1)),1/POWER(FSheet1!$BI52,1/($A$3-1))))</f>
        <v>0.25779517060395818</v>
      </c>
      <c r="AE53" s="26">
        <f>1/(POWER(FSheet1!BE52,1/($A$3-1))*SUM(1/POWER(FSheet1!$BC52,1/($A$3-1)),1/POWER(FSheet1!$BD52,1/($A$3-1)),1/POWER(FSheet1!$BE52,1/($A$3-1)),1/POWER(FSheet1!$BF52,1/($A$3-1)),1/POWER(FSheet1!$BG52,1/($A$3-1)),1/POWER(FSheet1!$BH52,1/($A$3-1)),1/POWER(FSheet1!$BI52,1/($A$3-1))))</f>
        <v>0.39204136446132498</v>
      </c>
      <c r="AF53" s="26">
        <f>1/(POWER(FSheet1!BF52,1/($A$3-1))*SUM(1/POWER(FSheet1!$BC52,1/($A$3-1)),1/POWER(FSheet1!$BD52,1/($A$3-1)),1/POWER(FSheet1!$BE52,1/($A$3-1)),1/POWER(FSheet1!$BF52,1/($A$3-1)),1/POWER(FSheet1!$BG52,1/($A$3-1)),1/POWER(FSheet1!$BH52,1/($A$3-1)),1/POWER(FSheet1!$BI52,1/($A$3-1))))</f>
        <v>0.11296689303856121</v>
      </c>
      <c r="AG53" s="26">
        <f>1/(POWER(FSheet1!BG52,1/($A$3-1))*SUM(1/POWER(FSheet1!$BC52,1/($A$3-1)),1/POWER(FSheet1!$BD52,1/($A$3-1)),1/POWER(FSheet1!$BE52,1/($A$3-1)),1/POWER(FSheet1!$BF52,1/($A$3-1)),1/POWER(FSheet1!$BG52,1/($A$3-1)),1/POWER(FSheet1!$BH52,1/($A$3-1)),1/POWER(FSheet1!$BI52,1/($A$3-1))))</f>
        <v>4.5630528728283694E-2</v>
      </c>
      <c r="AH53" s="26">
        <f>1/(POWER(FSheet1!BH52,1/($A$3-1))*SUM(1/POWER(FSheet1!$BC52,1/($A$3-1)),1/POWER(FSheet1!$BD52,1/($A$3-1)),1/POWER(FSheet1!$BE52,1/($A$3-1)),1/POWER(FSheet1!$BF52,1/($A$3-1)),1/POWER(FSheet1!$BG52,1/($A$3-1)),1/POWER(FSheet1!$BH52,1/($A$3-1)),1/POWER(FSheet1!$BI52,1/($A$3-1))))</f>
        <v>2.5766361195702032E-2</v>
      </c>
      <c r="AI53" s="26">
        <f>1/(POWER(FSheet1!BI52,1/($A$3-1))*SUM(1/POWER(FSheet1!$BC52,1/($A$3-1)),1/POWER(FSheet1!$BD52,1/($A$3-1)),1/POWER(FSheet1!$BE52,1/($A$3-1)),1/POWER(FSheet1!$BF52,1/($A$3-1)),1/POWER(FSheet1!$BG52,1/($A$3-1)),1/POWER(FSheet1!$BH52,1/($A$3-1)),1/POWER(FSheet1!$BI52,1/($A$3-1))))</f>
        <v>3.7484847700606228E-2</v>
      </c>
      <c r="AY53" s="13">
        <f t="shared" si="3"/>
        <v>4.5157448133538187</v>
      </c>
      <c r="BA53" s="45">
        <f>1/(POWER(FSheet1!$BK52,1/($A$3-1))*SUM(1/POWER(FSheet1!$BK52,1/($A$3-1)),1/POWER(FSheet1!$BL52,1/($A$3-1)),1/POWER(FSheet1!$BM52,1/($A$3-1)),1/POWER(FSheet1!$BN52,1/($A$3-1)),1/POWER(FSheet1!$BO52,1/($A$3-1)),1/POWER(FSheet1!$BP52,1/($A$3-1)),1/POWER(FSheet1!$BQ52,1/($A$3-1))))</f>
        <v>5.3747853482221331E-2</v>
      </c>
      <c r="BB53" s="45">
        <f>1/(POWER(FSheet1!$BL52,1/($A$3-1))*SUM(1/POWER(FSheet1!$BK52,1/($A$3-1)),1/POWER(FSheet1!$BL52,1/($A$3-1)),1/POWER(FSheet1!$BM52,1/($A$3-1)),1/POWER(FSheet1!$BN52,1/($A$3-1)),1/POWER(FSheet1!$BO52,1/($A$3-1)),1/POWER(FSheet1!$BP52,1/($A$3-1)),1/POWER(FSheet1!$BQ52,1/($A$3-1))))</f>
        <v>0.19642820773026451</v>
      </c>
      <c r="BC53" s="45">
        <f>1/(POWER(FSheet1!$BM52,1/($A$3-1))*SUM(1/POWER(FSheet1!$BK52,1/($A$3-1)),1/POWER(FSheet1!$BL52,1/($A$3-1)),1/POWER(FSheet1!$BM52,1/($A$3-1)),1/POWER(FSheet1!$BN52,1/($A$3-1)),1/POWER(FSheet1!$BO52,1/($A$3-1)),1/POWER(FSheet1!$BP52,1/($A$3-1)),1/POWER(FSheet1!$BQ52,1/($A$3-1))))</f>
        <v>0.56813051615855448</v>
      </c>
      <c r="BD53" s="45">
        <f>1/(POWER(FSheet1!$BN52,1/($A$3-1))*SUM(1/POWER(FSheet1!$BK52,1/($A$3-1)),1/POWER(FSheet1!$BL52,1/($A$3-1)),1/POWER(FSheet1!$BM52,1/($A$3-1)),1/POWER(FSheet1!$BN52,1/($A$3-1)),1/POWER(FSheet1!$BO52,1/($A$3-1)),1/POWER(FSheet1!$BP52,1/($A$3-1)),1/POWER(FSheet1!$BQ52,1/($A$3-1))))</f>
        <v>9.0767504279611763E-2</v>
      </c>
      <c r="BE53" s="45">
        <f>1/(POWER(FSheet1!$BO52,1/($A$3-1))*SUM(1/POWER(FSheet1!$BK52,1/($A$3-1)),1/POWER(FSheet1!$BL52,1/($A$3-1)),1/POWER(FSheet1!$BM52,1/($A$3-1)),1/POWER(FSheet1!$BN52,1/($A$3-1)),1/POWER(FSheet1!$BO52,1/($A$3-1)),1/POWER(FSheet1!$BP52,1/($A$3-1)),1/POWER(FSheet1!$BQ52,1/($A$3-1))))</f>
        <v>4.0231629765480087E-2</v>
      </c>
      <c r="BF53" s="45">
        <f>1/(POWER(FSheet1!$BP52,1/($A$3-1))*SUM(1/POWER(FSheet1!$BK52,1/($A$3-1)),1/POWER(FSheet1!$BL52,1/($A$3-1)),1/POWER(FSheet1!$BM52,1/($A$3-1)),1/POWER(FSheet1!$BN52,1/($A$3-1)),1/POWER(FSheet1!$BO52,1/($A$3-1)),1/POWER(FSheet1!$BP52,1/($A$3-1)),1/POWER(FSheet1!$BQ52,1/($A$3-1))))</f>
        <v>1.8818098743616875E-2</v>
      </c>
      <c r="BG53" s="45">
        <f>1/(POWER(FSheet1!$BQ52,1/($A$3-1))*SUM(1/POWER(FSheet1!$BK52,1/($A$3-1)),1/POWER(FSheet1!$BL52,1/($A$3-1)),1/POWER(FSheet1!$BM52,1/($A$3-1)),1/POWER(FSheet1!$BN52,1/($A$3-1)),1/POWER(FSheet1!$BO52,1/($A$3-1)),1/POWER(FSheet1!$BP52,1/($A$3-1)),1/POWER(FSheet1!$BQ52,1/($A$3-1))))</f>
        <v>3.1876189840251021E-2</v>
      </c>
      <c r="BH53" s="42"/>
      <c r="BI53" s="14"/>
      <c r="BJ53" s="33"/>
      <c r="BK53" s="33"/>
      <c r="BL53" s="33"/>
      <c r="BM53" s="33"/>
      <c r="BN53" s="33"/>
      <c r="BO53" s="33"/>
      <c r="BP53" s="33"/>
      <c r="BW53" s="33">
        <f t="array" ref="BW53">SUM((BA53^$A$3)*(($B53-$AK$3)^2+($C53-$AL$3)^2),(BB53^$A$3)*(($B53-$AM$3)^2+($C53-$AN$3)^2),(BC53^$A$3)*(($B53-$AO$3)^2+($C53-$AP$3)^2),(BD53^$A$3)*(($B53-$AQ$3)^2+($C53-$AR$3)^2),(BE53^$A$3)*(($B53-$AS$3)^2+($C53-$AT$3)^2),(BF53^$A$3)*(($B53-$AU$3)^2+($C53-$AV$3)^2),(BG53^$A$3)*(($B53-$AW$3)^2+($C53-$BV$3)^2))</f>
        <v>5.1409821058642544</v>
      </c>
    </row>
    <row r="54" spans="1:75">
      <c r="A54" s="21" t="str">
        <f>FSheet1!A53</f>
        <v>Legare</v>
      </c>
      <c r="B54" s="20">
        <f>FSheet1!DH53</f>
        <v>-4.0893096391076114</v>
      </c>
      <c r="C54" s="20">
        <f>FSheet1!DI53</f>
        <v>-9.5264593175852605E-2</v>
      </c>
      <c r="D54" s="22"/>
      <c r="E54" s="20">
        <f>1/(POWER(FSheet1!AU53,2/($A$3-1))*SUM(1/POWER(FSheet1!$AU53,2/($A$3-1)),1/POWER(FSheet1!$AV53,2/($A$3-1)),1/POWER(FSheet1!$AW53,2/($A$3-1)),1/POWER(FSheet1!$AX53,2/($A$3-1)),1/POWER(FSheet1!$AY53,2/($A$3-1)),1/POWER(FSheet1!$AZ53,2/($A$3-1)),1/POWER(FSheet1!$BA53,2/($A$3-1))))</f>
        <v>1.2758955472967643E-2</v>
      </c>
      <c r="F54" s="20">
        <f>1/(POWER(FSheet1!AV53,2/($A$3-1))*SUM(1/POWER(FSheet1!$AU53,2/($A$3-1)),1/POWER(FSheet1!$AV53,2/($A$3-1)),1/POWER(FSheet1!$AW53,2/($A$3-1)),1/POWER(FSheet1!$AX53,2/($A$3-1)),1/POWER(FSheet1!$AY53,2/($A$3-1)),1/POWER(FSheet1!$AZ53,2/($A$3-1)),1/POWER(FSheet1!$BA53,2/($A$3-1))))</f>
        <v>7.8754525058574859E-2</v>
      </c>
      <c r="G54" s="20">
        <f>1/(POWER(FSheet1!AW53,2/($A$3-1))*SUM(1/POWER(FSheet1!$AU53,2/($A$3-1)),1/POWER(FSheet1!$AV53,2/($A$3-1)),1/POWER(FSheet1!$AW53,2/($A$3-1)),1/POWER(FSheet1!$AX53,2/($A$3-1)),1/POWER(FSheet1!$AY53,2/($A$3-1)),1/POWER(FSheet1!$AZ53,2/($A$3-1)),1/POWER(FSheet1!$BA53,2/($A$3-1))))</f>
        <v>0.61568331879653715</v>
      </c>
      <c r="H54" s="20">
        <f>1/(POWER(FSheet1!AX53,2/($A$3-1))*SUM(1/POWER(FSheet1!$AU53,2/($A$3-1)),1/POWER(FSheet1!$AV53,2/($A$3-1)),1/POWER(FSheet1!$AW53,2/($A$3-1)),1/POWER(FSheet1!$AX53,2/($A$3-1)),1/POWER(FSheet1!$AY53,2/($A$3-1)),1/POWER(FSheet1!$AZ53,2/($A$3-1)),1/POWER(FSheet1!$BA53,2/($A$3-1))))</f>
        <v>0.25347722099176861</v>
      </c>
      <c r="I54" s="20">
        <f>1/(POWER(FSheet1!AY53,2/($A$3-1))*SUM(1/POWER(FSheet1!$AU53,2/($A$3-1)),1/POWER(FSheet1!$AV53,2/($A$3-1)),1/POWER(FSheet1!$AW53,2/($A$3-1)),1/POWER(FSheet1!$AX53,2/($A$3-1)),1/POWER(FSheet1!$AY53,2/($A$3-1)),1/POWER(FSheet1!$AZ53,2/($A$3-1)),1/POWER(FSheet1!$BA53,2/($A$3-1))))</f>
        <v>3.0792230365112794E-2</v>
      </c>
      <c r="J54" s="20">
        <f>1/(POWER(FSheet1!AZ53,2/($A$3-1))*SUM(1/POWER(FSheet1!$AU53,2/($A$3-1)),1/POWER(FSheet1!$AV53,2/($A$3-1)),1/POWER(FSheet1!$AW53,2/($A$3-1)),1/POWER(FSheet1!$AX53,2/($A$3-1)),1/POWER(FSheet1!$AY53,2/($A$3-1)),1/POWER(FSheet1!$AZ53,2/($A$3-1)),1/POWER(FSheet1!$BA53,2/($A$3-1))))</f>
        <v>6.4910883543268785E-3</v>
      </c>
      <c r="K54" s="20">
        <f>1/(POWER(FSheet1!BA53,2/($A$3-1))*SUM(1/POWER(FSheet1!$AU53,2/($A$3-1)),1/POWER(FSheet1!$AV53,2/($A$3-1)),1/POWER(FSheet1!$AW53,2/($A$3-1)),1/POWER(FSheet1!$AX53,2/($A$3-1)),1/POWER(FSheet1!$AY53,2/($A$3-1)),1/POWER(FSheet1!$AZ53,2/($A$3-1)),1/POWER(FSheet1!$BA53,2/($A$3-1))))</f>
        <v>2.0426609607120299E-3</v>
      </c>
      <c r="M54" s="35"/>
      <c r="AA54" s="34">
        <f t="shared" si="2"/>
        <v>3.8443954131221902</v>
      </c>
      <c r="AC54" s="26">
        <f>1/(POWER(FSheet1!BC53,1/($A$3-1))*SUM(1/POWER(FSheet1!$BC53,1/($A$3-1)),1/POWER(FSheet1!$BD53,1/($A$3-1)),1/POWER(FSheet1!$BE53,1/($A$3-1)),1/POWER(FSheet1!$BF53,1/($A$3-1)),1/POWER(FSheet1!$BG53,1/($A$3-1)),1/POWER(FSheet1!$BH53,1/($A$3-1)),1/POWER(FSheet1!$BI53,1/($A$3-1))))</f>
        <v>0.60949480451286975</v>
      </c>
      <c r="AD54" s="26">
        <f>1/(POWER(FSheet1!BD53,1/($A$3-1))*SUM(1/POWER(FSheet1!$BC53,1/($A$3-1)),1/POWER(FSheet1!$BD53,1/($A$3-1)),1/POWER(FSheet1!$BE53,1/($A$3-1)),1/POWER(FSheet1!$BF53,1/($A$3-1)),1/POWER(FSheet1!$BG53,1/($A$3-1)),1/POWER(FSheet1!$BH53,1/($A$3-1)),1/POWER(FSheet1!$BI53,1/($A$3-1))))</f>
        <v>0.141100745323404</v>
      </c>
      <c r="AE54" s="26">
        <f>1/(POWER(FSheet1!BE53,1/($A$3-1))*SUM(1/POWER(FSheet1!$BC53,1/($A$3-1)),1/POWER(FSheet1!$BD53,1/($A$3-1)),1/POWER(FSheet1!$BE53,1/($A$3-1)),1/POWER(FSheet1!$BF53,1/($A$3-1)),1/POWER(FSheet1!$BG53,1/($A$3-1)),1/POWER(FSheet1!$BH53,1/($A$3-1)),1/POWER(FSheet1!$BI53,1/($A$3-1))))</f>
        <v>0.15739229315682207</v>
      </c>
      <c r="AF54" s="26">
        <f>1/(POWER(FSheet1!BF53,1/($A$3-1))*SUM(1/POWER(FSheet1!$BC53,1/($A$3-1)),1/POWER(FSheet1!$BD53,1/($A$3-1)),1/POWER(FSheet1!$BE53,1/($A$3-1)),1/POWER(FSheet1!$BF53,1/($A$3-1)),1/POWER(FSheet1!$BG53,1/($A$3-1)),1/POWER(FSheet1!$BH53,1/($A$3-1)),1/POWER(FSheet1!$BI53,1/($A$3-1))))</f>
        <v>5.3717507428895889E-2</v>
      </c>
      <c r="AG54" s="26">
        <f>1/(POWER(FSheet1!BG53,1/($A$3-1))*SUM(1/POWER(FSheet1!$BC53,1/($A$3-1)),1/POWER(FSheet1!$BD53,1/($A$3-1)),1/POWER(FSheet1!$BE53,1/($A$3-1)),1/POWER(FSheet1!$BF53,1/($A$3-1)),1/POWER(FSheet1!$BG53,1/($A$3-1)),1/POWER(FSheet1!$BH53,1/($A$3-1)),1/POWER(FSheet1!$BI53,1/($A$3-1))))</f>
        <v>1.703597911200249E-2</v>
      </c>
      <c r="AH54" s="26">
        <f>1/(POWER(FSheet1!BH53,1/($A$3-1))*SUM(1/POWER(FSheet1!$BC53,1/($A$3-1)),1/POWER(FSheet1!$BD53,1/($A$3-1)),1/POWER(FSheet1!$BE53,1/($A$3-1)),1/POWER(FSheet1!$BF53,1/($A$3-1)),1/POWER(FSheet1!$BG53,1/($A$3-1)),1/POWER(FSheet1!$BH53,1/($A$3-1)),1/POWER(FSheet1!$BI53,1/($A$3-1))))</f>
        <v>8.5211653259450581E-3</v>
      </c>
      <c r="AI54" s="26">
        <f>1/(POWER(FSheet1!BI53,1/($A$3-1))*SUM(1/POWER(FSheet1!$BC53,1/($A$3-1)),1/POWER(FSheet1!$BD53,1/($A$3-1)),1/POWER(FSheet1!$BE53,1/($A$3-1)),1/POWER(FSheet1!$BF53,1/($A$3-1)),1/POWER(FSheet1!$BG53,1/($A$3-1)),1/POWER(FSheet1!$BH53,1/($A$3-1)),1/POWER(FSheet1!$BI53,1/($A$3-1))))</f>
        <v>1.2737505140060907E-2</v>
      </c>
      <c r="AY54" s="13">
        <f t="shared" si="3"/>
        <v>1.0914786334156192</v>
      </c>
      <c r="BA54" s="45">
        <f>1/(POWER(FSheet1!$BK53,1/($A$3-1))*SUM(1/POWER(FSheet1!$BK53,1/($A$3-1)),1/POWER(FSheet1!$BL53,1/($A$3-1)),1/POWER(FSheet1!$BM53,1/($A$3-1)),1/POWER(FSheet1!$BN53,1/($A$3-1)),1/POWER(FSheet1!$BO53,1/($A$3-1)),1/POWER(FSheet1!$BP53,1/($A$3-1)),1/POWER(FSheet1!$BQ53,1/($A$3-1))))</f>
        <v>0.53179389738927363</v>
      </c>
      <c r="BB54" s="45">
        <f>1/(POWER(FSheet1!$BL53,1/($A$3-1))*SUM(1/POWER(FSheet1!$BK53,1/($A$3-1)),1/POWER(FSheet1!$BL53,1/($A$3-1)),1/POWER(FSheet1!$BM53,1/($A$3-1)),1/POWER(FSheet1!$BN53,1/($A$3-1)),1/POWER(FSheet1!$BO53,1/($A$3-1)),1/POWER(FSheet1!$BP53,1/($A$3-1)),1/POWER(FSheet1!$BQ53,1/($A$3-1))))</f>
        <v>0.16254981010465022</v>
      </c>
      <c r="BC54" s="45">
        <f>1/(POWER(FSheet1!$BM53,1/($A$3-1))*SUM(1/POWER(FSheet1!$BK53,1/($A$3-1)),1/POWER(FSheet1!$BL53,1/($A$3-1)),1/POWER(FSheet1!$BM53,1/($A$3-1)),1/POWER(FSheet1!$BN53,1/($A$3-1)),1/POWER(FSheet1!$BO53,1/($A$3-1)),1/POWER(FSheet1!$BP53,1/($A$3-1)),1/POWER(FSheet1!$BQ53,1/($A$3-1))))</f>
        <v>0.13063849835563307</v>
      </c>
      <c r="BD54" s="45">
        <f>1/(POWER(FSheet1!$BN53,1/($A$3-1))*SUM(1/POWER(FSheet1!$BK53,1/($A$3-1)),1/POWER(FSheet1!$BL53,1/($A$3-1)),1/POWER(FSheet1!$BM53,1/($A$3-1)),1/POWER(FSheet1!$BN53,1/($A$3-1)),1/POWER(FSheet1!$BO53,1/($A$3-1)),1/POWER(FSheet1!$BP53,1/($A$3-1)),1/POWER(FSheet1!$BQ53,1/($A$3-1))))</f>
        <v>9.3408676023216411E-2</v>
      </c>
      <c r="BE54" s="45">
        <f>1/(POWER(FSheet1!$BO53,1/($A$3-1))*SUM(1/POWER(FSheet1!$BK53,1/($A$3-1)),1/POWER(FSheet1!$BL53,1/($A$3-1)),1/POWER(FSheet1!$BM53,1/($A$3-1)),1/POWER(FSheet1!$BN53,1/($A$3-1)),1/POWER(FSheet1!$BO53,1/($A$3-1)),1/POWER(FSheet1!$BP53,1/($A$3-1)),1/POWER(FSheet1!$BQ53,1/($A$3-1))))</f>
        <v>4.3749671326753663E-2</v>
      </c>
      <c r="BF54" s="45">
        <f>1/(POWER(FSheet1!$BP53,1/($A$3-1))*SUM(1/POWER(FSheet1!$BK53,1/($A$3-1)),1/POWER(FSheet1!$BL53,1/($A$3-1)),1/POWER(FSheet1!$BM53,1/($A$3-1)),1/POWER(FSheet1!$BN53,1/($A$3-1)),1/POWER(FSheet1!$BO53,1/($A$3-1)),1/POWER(FSheet1!$BP53,1/($A$3-1)),1/POWER(FSheet1!$BQ53,1/($A$3-1))))</f>
        <v>1.4758203507228465E-2</v>
      </c>
      <c r="BG54" s="45">
        <f>1/(POWER(FSheet1!$BQ53,1/($A$3-1))*SUM(1/POWER(FSheet1!$BK53,1/($A$3-1)),1/POWER(FSheet1!$BL53,1/($A$3-1)),1/POWER(FSheet1!$BM53,1/($A$3-1)),1/POWER(FSheet1!$BN53,1/($A$3-1)),1/POWER(FSheet1!$BO53,1/($A$3-1)),1/POWER(FSheet1!$BP53,1/($A$3-1)),1/POWER(FSheet1!$BQ53,1/($A$3-1))))</f>
        <v>2.3101243293244689E-2</v>
      </c>
      <c r="BH54" s="42"/>
      <c r="BI54" s="14"/>
      <c r="BJ54" s="33"/>
      <c r="BK54" s="33"/>
      <c r="BL54" s="33"/>
      <c r="BM54" s="33"/>
      <c r="BN54" s="33"/>
      <c r="BO54" s="33"/>
      <c r="BP54" s="33"/>
      <c r="BW54" s="33">
        <f t="array" ref="BW54">SUM((BA54^$A$3)*(($B54-$AK$3)^2+($C54-$AL$3)^2),(BB54^$A$3)*(($B54-$AM$3)^2+($C54-$AN$3)^2),(BC54^$A$3)*(($B54-$AO$3)^2+($C54-$AP$3)^2),(BD54^$A$3)*(($B54-$AQ$3)^2+($C54-$AR$3)^2),(BE54^$A$3)*(($B54-$AS$3)^2+($C54-$AT$3)^2),(BF54^$A$3)*(($B54-$AU$3)^2+($C54-$AV$3)^2),(BG54^$A$3)*(($B54-$AW$3)^2+($C54-$BV$3)^2))</f>
        <v>1.1646867701983994</v>
      </c>
    </row>
    <row r="55" spans="1:75">
      <c r="A55" s="21" t="str">
        <f>FSheet1!A54</f>
        <v>Butcher</v>
      </c>
      <c r="B55" s="20">
        <f>FSheet1!DH54</f>
        <v>2.5618268018372699</v>
      </c>
      <c r="C55" s="20">
        <f>FSheet1!DI54</f>
        <v>1.0523146167979005</v>
      </c>
      <c r="D55" s="22"/>
      <c r="E55" s="20">
        <f>1/(POWER(FSheet1!AU54,2/($A$3-1))*SUM(1/POWER(FSheet1!$AU54,2/($A$3-1)),1/POWER(FSheet1!$AV54,2/($A$3-1)),1/POWER(FSheet1!$AW54,2/($A$3-1)),1/POWER(FSheet1!$AX54,2/($A$3-1)),1/POWER(FSheet1!$AY54,2/($A$3-1)),1/POWER(FSheet1!$AZ54,2/($A$3-1)),1/POWER(FSheet1!$BA54,2/($A$3-1))))</f>
        <v>2.0197845730345168E-4</v>
      </c>
      <c r="F55" s="20">
        <f>1/(POWER(FSheet1!AV54,2/($A$3-1))*SUM(1/POWER(FSheet1!$AU54,2/($A$3-1)),1/POWER(FSheet1!$AV54,2/($A$3-1)),1/POWER(FSheet1!$AW54,2/($A$3-1)),1/POWER(FSheet1!$AX54,2/($A$3-1)),1/POWER(FSheet1!$AY54,2/($A$3-1)),1/POWER(FSheet1!$AZ54,2/($A$3-1)),1/POWER(FSheet1!$BA54,2/($A$3-1))))</f>
        <v>7.3477316487186039E-4</v>
      </c>
      <c r="G55" s="20">
        <f>1/(POWER(FSheet1!AW54,2/($A$3-1))*SUM(1/POWER(FSheet1!$AU54,2/($A$3-1)),1/POWER(FSheet1!$AV54,2/($A$3-1)),1/POWER(FSheet1!$AW54,2/($A$3-1)),1/POWER(FSheet1!$AX54,2/($A$3-1)),1/POWER(FSheet1!$AY54,2/($A$3-1)),1/POWER(FSheet1!$AZ54,2/($A$3-1)),1/POWER(FSheet1!$BA54,2/($A$3-1))))</f>
        <v>4.9635169854994818E-3</v>
      </c>
      <c r="H55" s="20">
        <f>1/(POWER(FSheet1!AX54,2/($A$3-1))*SUM(1/POWER(FSheet1!$AU54,2/($A$3-1)),1/POWER(FSheet1!$AV54,2/($A$3-1)),1/POWER(FSheet1!$AW54,2/($A$3-1)),1/POWER(FSheet1!$AX54,2/($A$3-1)),1/POWER(FSheet1!$AY54,2/($A$3-1)),1/POWER(FSheet1!$AZ54,2/($A$3-1)),1/POWER(FSheet1!$BA54,2/($A$3-1))))</f>
        <v>0.19375745119487184</v>
      </c>
      <c r="I55" s="20">
        <f>1/(POWER(FSheet1!AY54,2/($A$3-1))*SUM(1/POWER(FSheet1!$AU54,2/($A$3-1)),1/POWER(FSheet1!$AV54,2/($A$3-1)),1/POWER(FSheet1!$AW54,2/($A$3-1)),1/POWER(FSheet1!$AX54,2/($A$3-1)),1/POWER(FSheet1!$AY54,2/($A$3-1)),1/POWER(FSheet1!$AZ54,2/($A$3-1)),1/POWER(FSheet1!$BA54,2/($A$3-1))))</f>
        <v>0.79066266725961865</v>
      </c>
      <c r="J55" s="20">
        <f>1/(POWER(FSheet1!AZ54,2/($A$3-1))*SUM(1/POWER(FSheet1!$AU54,2/($A$3-1)),1/POWER(FSheet1!$AV54,2/($A$3-1)),1/POWER(FSheet1!$AW54,2/($A$3-1)),1/POWER(FSheet1!$AX54,2/($A$3-1)),1/POWER(FSheet1!$AY54,2/($A$3-1)),1/POWER(FSheet1!$AZ54,2/($A$3-1)),1/POWER(FSheet1!$BA54,2/($A$3-1))))</f>
        <v>8.6493791566005732E-3</v>
      </c>
      <c r="K55" s="20">
        <f>1/(POWER(FSheet1!BA54,2/($A$3-1))*SUM(1/POWER(FSheet1!$AU54,2/($A$3-1)),1/POWER(FSheet1!$AV54,2/($A$3-1)),1/POWER(FSheet1!$AW54,2/($A$3-1)),1/POWER(FSheet1!$AX54,2/($A$3-1)),1/POWER(FSheet1!$AY54,2/($A$3-1)),1/POWER(FSheet1!$AZ54,2/($A$3-1)),1/POWER(FSheet1!$BA54,2/($A$3-1))))</f>
        <v>1.0302337812340481E-3</v>
      </c>
      <c r="M55" s="35"/>
      <c r="AA55" s="34">
        <f t="shared" si="2"/>
        <v>2.422336050022873</v>
      </c>
      <c r="AC55" s="26">
        <f>1/(POWER(FSheet1!BC54,1/($A$3-1))*SUM(1/POWER(FSheet1!$BC54,1/($A$3-1)),1/POWER(FSheet1!$BD54,1/($A$3-1)),1/POWER(FSheet1!$BE54,1/($A$3-1)),1/POWER(FSheet1!$BF54,1/($A$3-1)),1/POWER(FSheet1!$BG54,1/($A$3-1)),1/POWER(FSheet1!$BH54,1/($A$3-1)),1/POWER(FSheet1!$BI54,1/($A$3-1))))</f>
        <v>1.8246827196538976E-2</v>
      </c>
      <c r="AD55" s="26">
        <f>1/(POWER(FSheet1!BD54,1/($A$3-1))*SUM(1/POWER(FSheet1!$BC54,1/($A$3-1)),1/POWER(FSheet1!$BD54,1/($A$3-1)),1/POWER(FSheet1!$BE54,1/($A$3-1)),1/POWER(FSheet1!$BF54,1/($A$3-1)),1/POWER(FSheet1!$BG54,1/($A$3-1)),1/POWER(FSheet1!$BH54,1/($A$3-1)),1/POWER(FSheet1!$BI54,1/($A$3-1))))</f>
        <v>1.5418136978233197E-2</v>
      </c>
      <c r="AE55" s="26">
        <f>1/(POWER(FSheet1!BE54,1/($A$3-1))*SUM(1/POWER(FSheet1!$BC54,1/($A$3-1)),1/POWER(FSheet1!$BD54,1/($A$3-1)),1/POWER(FSheet1!$BE54,1/($A$3-1)),1/POWER(FSheet1!$BF54,1/($A$3-1)),1/POWER(FSheet1!$BG54,1/($A$3-1)),1/POWER(FSheet1!$BH54,1/($A$3-1)),1/POWER(FSheet1!$BI54,1/($A$3-1))))</f>
        <v>2.9092374004771718E-2</v>
      </c>
      <c r="AF55" s="26">
        <f>1/(POWER(FSheet1!BF54,1/($A$3-1))*SUM(1/POWER(FSheet1!$BC54,1/($A$3-1)),1/POWER(FSheet1!$BD54,1/($A$3-1)),1/POWER(FSheet1!$BE54,1/($A$3-1)),1/POWER(FSheet1!$BF54,1/($A$3-1)),1/POWER(FSheet1!$BG54,1/($A$3-1)),1/POWER(FSheet1!$BH54,1/($A$3-1)),1/POWER(FSheet1!$BI54,1/($A$3-1))))</f>
        <v>0.15749412865529328</v>
      </c>
      <c r="AG55" s="26">
        <f>1/(POWER(FSheet1!BG54,1/($A$3-1))*SUM(1/POWER(FSheet1!$BC54,1/($A$3-1)),1/POWER(FSheet1!$BD54,1/($A$3-1)),1/POWER(FSheet1!$BE54,1/($A$3-1)),1/POWER(FSheet1!$BF54,1/($A$3-1)),1/POWER(FSheet1!$BG54,1/($A$3-1)),1/POWER(FSheet1!$BH54,1/($A$3-1)),1/POWER(FSheet1!$BI54,1/($A$3-1))))</f>
        <v>0.56464089767719716</v>
      </c>
      <c r="AH55" s="26">
        <f>1/(POWER(FSheet1!BH54,1/($A$3-1))*SUM(1/POWER(FSheet1!$BC54,1/($A$3-1)),1/POWER(FSheet1!$BD54,1/($A$3-1)),1/POWER(FSheet1!$BE54,1/($A$3-1)),1/POWER(FSheet1!$BF54,1/($A$3-1)),1/POWER(FSheet1!$BG54,1/($A$3-1)),1/POWER(FSheet1!$BH54,1/($A$3-1)),1/POWER(FSheet1!$BI54,1/($A$3-1))))</f>
        <v>5.3232745131750421E-2</v>
      </c>
      <c r="AI55" s="26">
        <f>1/(POWER(FSheet1!BI54,1/($A$3-1))*SUM(1/POWER(FSheet1!$BC54,1/($A$3-1)),1/POWER(FSheet1!$BD54,1/($A$3-1)),1/POWER(FSheet1!$BE54,1/($A$3-1)),1/POWER(FSheet1!$BF54,1/($A$3-1)),1/POWER(FSheet1!$BG54,1/($A$3-1)),1/POWER(FSheet1!$BH54,1/($A$3-1)),1/POWER(FSheet1!$BI54,1/($A$3-1))))</f>
        <v>0.16187489035621519</v>
      </c>
      <c r="AY55" s="13">
        <f t="shared" si="3"/>
        <v>0.74314031619714616</v>
      </c>
      <c r="BA55" s="45">
        <f>1/(POWER(FSheet1!$BK54,1/($A$3-1))*SUM(1/POWER(FSheet1!$BK54,1/($A$3-1)),1/POWER(FSheet1!$BL54,1/($A$3-1)),1/POWER(FSheet1!$BM54,1/($A$3-1)),1/POWER(FSheet1!$BN54,1/($A$3-1)),1/POWER(FSheet1!$BO54,1/($A$3-1)),1/POWER(FSheet1!$BP54,1/($A$3-1)),1/POWER(FSheet1!$BQ54,1/($A$3-1))))</f>
        <v>4.6621103486211152E-3</v>
      </c>
      <c r="BB55" s="45">
        <f>1/(POWER(FSheet1!$BL54,1/($A$3-1))*SUM(1/POWER(FSheet1!$BK54,1/($A$3-1)),1/POWER(FSheet1!$BL54,1/($A$3-1)),1/POWER(FSheet1!$BM54,1/($A$3-1)),1/POWER(FSheet1!$BN54,1/($A$3-1)),1/POWER(FSheet1!$BO54,1/($A$3-1)),1/POWER(FSheet1!$BP54,1/($A$3-1)),1/POWER(FSheet1!$BQ54,1/($A$3-1))))</f>
        <v>2.7977597322013477E-3</v>
      </c>
      <c r="BC55" s="45">
        <f>1/(POWER(FSheet1!$BM54,1/($A$3-1))*SUM(1/POWER(FSheet1!$BK54,1/($A$3-1)),1/POWER(FSheet1!$BL54,1/($A$3-1)),1/POWER(FSheet1!$BM54,1/($A$3-1)),1/POWER(FSheet1!$BN54,1/($A$3-1)),1/POWER(FSheet1!$BO54,1/($A$3-1)),1/POWER(FSheet1!$BP54,1/($A$3-1)),1/POWER(FSheet1!$BQ54,1/($A$3-1))))</f>
        <v>6.5000682686998223E-3</v>
      </c>
      <c r="BD55" s="45">
        <f>1/(POWER(FSheet1!$BN54,1/($A$3-1))*SUM(1/POWER(FSheet1!$BK54,1/($A$3-1)),1/POWER(FSheet1!$BL54,1/($A$3-1)),1/POWER(FSheet1!$BM54,1/($A$3-1)),1/POWER(FSheet1!$BN54,1/($A$3-1)),1/POWER(FSheet1!$BO54,1/($A$3-1)),1/POWER(FSheet1!$BP54,1/($A$3-1)),1/POWER(FSheet1!$BQ54,1/($A$3-1))))</f>
        <v>3.4662848521179471E-2</v>
      </c>
      <c r="BE55" s="45">
        <f>1/(POWER(FSheet1!$BO54,1/($A$3-1))*SUM(1/POWER(FSheet1!$BK54,1/($A$3-1)),1/POWER(FSheet1!$BL54,1/($A$3-1)),1/POWER(FSheet1!$BM54,1/($A$3-1)),1/POWER(FSheet1!$BN54,1/($A$3-1)),1/POWER(FSheet1!$BO54,1/($A$3-1)),1/POWER(FSheet1!$BP54,1/($A$3-1)),1/POWER(FSheet1!$BQ54,1/($A$3-1))))</f>
        <v>0.92503123963015987</v>
      </c>
      <c r="BF55" s="45">
        <f>1/(POWER(FSheet1!$BP54,1/($A$3-1))*SUM(1/POWER(FSheet1!$BK54,1/($A$3-1)),1/POWER(FSheet1!$BL54,1/($A$3-1)),1/POWER(FSheet1!$BM54,1/($A$3-1)),1/POWER(FSheet1!$BN54,1/($A$3-1)),1/POWER(FSheet1!$BO54,1/($A$3-1)),1/POWER(FSheet1!$BP54,1/($A$3-1)),1/POWER(FSheet1!$BQ54,1/($A$3-1))))</f>
        <v>7.9548186015470038E-3</v>
      </c>
      <c r="BG55" s="45">
        <f>1/(POWER(FSheet1!$BQ54,1/($A$3-1))*SUM(1/POWER(FSheet1!$BK54,1/($A$3-1)),1/POWER(FSheet1!$BL54,1/($A$3-1)),1/POWER(FSheet1!$BM54,1/($A$3-1)),1/POWER(FSheet1!$BN54,1/($A$3-1)),1/POWER(FSheet1!$BO54,1/($A$3-1)),1/POWER(FSheet1!$BP54,1/($A$3-1)),1/POWER(FSheet1!$BQ54,1/($A$3-1))))</f>
        <v>1.8391154897591327E-2</v>
      </c>
      <c r="BH55" s="42"/>
      <c r="BI55" s="14"/>
      <c r="BJ55" s="33"/>
      <c r="BK55" s="33"/>
      <c r="BL55" s="33"/>
      <c r="BM55" s="33"/>
      <c r="BN55" s="33"/>
      <c r="BO55" s="33"/>
      <c r="BP55" s="33"/>
      <c r="BW55" s="33">
        <f t="array" ref="BW55">SUM((BA55^$A$3)*(($B55-$AK$3)^2+($C55-$AL$3)^2),(BB55^$A$3)*(($B55-$AM$3)^2+($C55-$AN$3)^2),(BC55^$A$3)*(($B55-$AO$3)^2+($C55-$AP$3)^2),(BD55^$A$3)*(($B55-$AQ$3)^2+($C55-$AR$3)^2),(BE55^$A$3)*(($B55-$AS$3)^2+($C55-$AT$3)^2),(BF55^$A$3)*(($B55-$AU$3)^2+($C55-$AV$3)^2),(BG55^$A$3)*(($B55-$AW$3)^2+($C55-$BV$3)^2))</f>
        <v>0.6557086125992766</v>
      </c>
    </row>
    <row r="56" spans="1:75">
      <c r="A56" s="21" t="str">
        <f>FSheet1!A55</f>
        <v>Gould</v>
      </c>
      <c r="B56" s="20">
        <f>FSheet1!DH55</f>
        <v>5.8309533018372699</v>
      </c>
      <c r="C56" s="20">
        <f>FSheet1!DI55</f>
        <v>-0.47538988320209957</v>
      </c>
      <c r="D56" s="22"/>
      <c r="E56" s="20">
        <f>1/(POWER(FSheet1!AU55,2/($A$3-1))*SUM(1/POWER(FSheet1!$AU55,2/($A$3-1)),1/POWER(FSheet1!$AV55,2/($A$3-1)),1/POWER(FSheet1!$AW55,2/($A$3-1)),1/POWER(FSheet1!$AX55,2/($A$3-1)),1/POWER(FSheet1!$AY55,2/($A$3-1)),1/POWER(FSheet1!$AZ55,2/($A$3-1)),1/POWER(FSheet1!$BA55,2/($A$3-1))))</f>
        <v>1.6549883593843924E-4</v>
      </c>
      <c r="F56" s="20">
        <f>1/(POWER(FSheet1!AV55,2/($A$3-1))*SUM(1/POWER(FSheet1!$AU55,2/($A$3-1)),1/POWER(FSheet1!$AV55,2/($A$3-1)),1/POWER(FSheet1!$AW55,2/($A$3-1)),1/POWER(FSheet1!$AX55,2/($A$3-1)),1/POWER(FSheet1!$AY55,2/($A$3-1)),1/POWER(FSheet1!$AZ55,2/($A$3-1)),1/POWER(FSheet1!$BA55,2/($A$3-1))))</f>
        <v>5.1287140800325968E-4</v>
      </c>
      <c r="G56" s="20">
        <f>1/(POWER(FSheet1!AW55,2/($A$3-1))*SUM(1/POWER(FSheet1!$AU55,2/($A$3-1)),1/POWER(FSheet1!$AV55,2/($A$3-1)),1/POWER(FSheet1!$AW55,2/($A$3-1)),1/POWER(FSheet1!$AX55,2/($A$3-1)),1/POWER(FSheet1!$AY55,2/($A$3-1)),1/POWER(FSheet1!$AZ55,2/($A$3-1)),1/POWER(FSheet1!$BA55,2/($A$3-1))))</f>
        <v>2.455224517182998E-3</v>
      </c>
      <c r="H56" s="20">
        <f>1/(POWER(FSheet1!AX55,2/($A$3-1))*SUM(1/POWER(FSheet1!$AU55,2/($A$3-1)),1/POWER(FSheet1!$AV55,2/($A$3-1)),1/POWER(FSheet1!$AW55,2/($A$3-1)),1/POWER(FSheet1!$AX55,2/($A$3-1)),1/POWER(FSheet1!$AY55,2/($A$3-1)),1/POWER(FSheet1!$AZ55,2/($A$3-1)),1/POWER(FSheet1!$BA55,2/($A$3-1))))</f>
        <v>2.9652095420512725E-2</v>
      </c>
      <c r="I56" s="20">
        <f>1/(POWER(FSheet1!AY55,2/($A$3-1))*SUM(1/POWER(FSheet1!$AU55,2/($A$3-1)),1/POWER(FSheet1!$AV55,2/($A$3-1)),1/POWER(FSheet1!$AW55,2/($A$3-1)),1/POWER(FSheet1!$AX55,2/($A$3-1)),1/POWER(FSheet1!$AY55,2/($A$3-1)),1/POWER(FSheet1!$AZ55,2/($A$3-1)),1/POWER(FSheet1!$BA55,2/($A$3-1))))</f>
        <v>0.93567540263801119</v>
      </c>
      <c r="J56" s="20">
        <f>1/(POWER(FSheet1!AZ55,2/($A$3-1))*SUM(1/POWER(FSheet1!$AU55,2/($A$3-1)),1/POWER(FSheet1!$AV55,2/($A$3-1)),1/POWER(FSheet1!$AW55,2/($A$3-1)),1/POWER(FSheet1!$AX55,2/($A$3-1)),1/POWER(FSheet1!$AY55,2/($A$3-1)),1/POWER(FSheet1!$AZ55,2/($A$3-1)),1/POWER(FSheet1!$BA55,2/($A$3-1))))</f>
        <v>2.9109681697792315E-2</v>
      </c>
      <c r="K56" s="20">
        <f>1/(POWER(FSheet1!BA55,2/($A$3-1))*SUM(1/POWER(FSheet1!$AU55,2/($A$3-1)),1/POWER(FSheet1!$AV55,2/($A$3-1)),1/POWER(FSheet1!$AW55,2/($A$3-1)),1/POWER(FSheet1!$AX55,2/($A$3-1)),1/POWER(FSheet1!$AY55,2/($A$3-1)),1/POWER(FSheet1!$AZ55,2/($A$3-1)),1/POWER(FSheet1!$BA55,2/($A$3-1))))</f>
        <v>2.4292254825589764E-3</v>
      </c>
      <c r="M56" s="35"/>
      <c r="AA56" s="34">
        <f t="shared" si="2"/>
        <v>3.1187914456071346</v>
      </c>
      <c r="AC56" s="26">
        <f>1/(POWER(FSheet1!BC55,1/($A$3-1))*SUM(1/POWER(FSheet1!$BC55,1/($A$3-1)),1/POWER(FSheet1!$BD55,1/($A$3-1)),1/POWER(FSheet1!$BE55,1/($A$3-1)),1/POWER(FSheet1!$BF55,1/($A$3-1)),1/POWER(FSheet1!$BG55,1/($A$3-1)),1/POWER(FSheet1!$BH55,1/($A$3-1)),1/POWER(FSheet1!$BI55,1/($A$3-1))))</f>
        <v>8.4632674988301942E-3</v>
      </c>
      <c r="AD56" s="26">
        <f>1/(POWER(FSheet1!BD55,1/($A$3-1))*SUM(1/POWER(FSheet1!$BC55,1/($A$3-1)),1/POWER(FSheet1!$BD55,1/($A$3-1)),1/POWER(FSheet1!$BE55,1/($A$3-1)),1/POWER(FSheet1!$BF55,1/($A$3-1)),1/POWER(FSheet1!$BG55,1/($A$3-1)),1/POWER(FSheet1!$BH55,1/($A$3-1)),1/POWER(FSheet1!$BI55,1/($A$3-1))))</f>
        <v>8.045886869979332E-3</v>
      </c>
      <c r="AE56" s="26">
        <f>1/(POWER(FSheet1!BE55,1/($A$3-1))*SUM(1/POWER(FSheet1!$BC55,1/($A$3-1)),1/POWER(FSheet1!$BD55,1/($A$3-1)),1/POWER(FSheet1!$BE55,1/($A$3-1)),1/POWER(FSheet1!$BF55,1/($A$3-1)),1/POWER(FSheet1!$BG55,1/($A$3-1)),1/POWER(FSheet1!$BH55,1/($A$3-1)),1/POWER(FSheet1!$BI55,1/($A$3-1))))</f>
        <v>1.3518086452893577E-2</v>
      </c>
      <c r="AF56" s="26">
        <f>1/(POWER(FSheet1!BF55,1/($A$3-1))*SUM(1/POWER(FSheet1!$BC55,1/($A$3-1)),1/POWER(FSheet1!$BD55,1/($A$3-1)),1/POWER(FSheet1!$BE55,1/($A$3-1)),1/POWER(FSheet1!$BF55,1/($A$3-1)),1/POWER(FSheet1!$BG55,1/($A$3-1)),1/POWER(FSheet1!$BH55,1/($A$3-1)),1/POWER(FSheet1!$BI55,1/($A$3-1))))</f>
        <v>3.6505406989333293E-2</v>
      </c>
      <c r="AG56" s="26">
        <f>1/(POWER(FSheet1!BG55,1/($A$3-1))*SUM(1/POWER(FSheet1!$BC55,1/($A$3-1)),1/POWER(FSheet1!$BD55,1/($A$3-1)),1/POWER(FSheet1!$BE55,1/($A$3-1)),1/POWER(FSheet1!$BF55,1/($A$3-1)),1/POWER(FSheet1!$BG55,1/($A$3-1)),1/POWER(FSheet1!$BH55,1/($A$3-1)),1/POWER(FSheet1!$BI55,1/($A$3-1))))</f>
        <v>0.21499201908662244</v>
      </c>
      <c r="AH56" s="26">
        <f>1/(POWER(FSheet1!BH55,1/($A$3-1))*SUM(1/POWER(FSheet1!$BC55,1/($A$3-1)),1/POWER(FSheet1!$BD55,1/($A$3-1)),1/POWER(FSheet1!$BE55,1/($A$3-1)),1/POWER(FSheet1!$BF55,1/($A$3-1)),1/POWER(FSheet1!$BG55,1/($A$3-1)),1/POWER(FSheet1!$BH55,1/($A$3-1)),1/POWER(FSheet1!$BI55,1/($A$3-1))))</f>
        <v>0.15544543070396574</v>
      </c>
      <c r="AI56" s="26">
        <f>1/(POWER(FSheet1!BI55,1/($A$3-1))*SUM(1/POWER(FSheet1!$BC55,1/($A$3-1)),1/POWER(FSheet1!$BD55,1/($A$3-1)),1/POWER(FSheet1!$BE55,1/($A$3-1)),1/POWER(FSheet1!$BF55,1/($A$3-1)),1/POWER(FSheet1!$BG55,1/($A$3-1)),1/POWER(FSheet1!$BH55,1/($A$3-1)),1/POWER(FSheet1!$BI55,1/($A$3-1))))</f>
        <v>0.56302990239837536</v>
      </c>
      <c r="AY56" s="13">
        <f t="shared" si="3"/>
        <v>0.83613226089772441</v>
      </c>
      <c r="BA56" s="45">
        <f>1/(POWER(FSheet1!$BK55,1/($A$3-1))*SUM(1/POWER(FSheet1!$BK55,1/($A$3-1)),1/POWER(FSheet1!$BL55,1/($A$3-1)),1/POWER(FSheet1!$BM55,1/($A$3-1)),1/POWER(FSheet1!$BN55,1/($A$3-1)),1/POWER(FSheet1!$BO55,1/($A$3-1)),1/POWER(FSheet1!$BP55,1/($A$3-1)),1/POWER(FSheet1!$BQ55,1/($A$3-1))))</f>
        <v>1.2002458713643877E-3</v>
      </c>
      <c r="BB56" s="45">
        <f>1/(POWER(FSheet1!$BL55,1/($A$3-1))*SUM(1/POWER(FSheet1!$BK55,1/($A$3-1)),1/POWER(FSheet1!$BL55,1/($A$3-1)),1/POWER(FSheet1!$BM55,1/($A$3-1)),1/POWER(FSheet1!$BN55,1/($A$3-1)),1/POWER(FSheet1!$BO55,1/($A$3-1)),1/POWER(FSheet1!$BP55,1/($A$3-1)),1/POWER(FSheet1!$BQ55,1/($A$3-1))))</f>
        <v>9.5793473351954872E-4</v>
      </c>
      <c r="BC56" s="45">
        <f>1/(POWER(FSheet1!$BM55,1/($A$3-1))*SUM(1/POWER(FSheet1!$BK55,1/($A$3-1)),1/POWER(FSheet1!$BL55,1/($A$3-1)),1/POWER(FSheet1!$BM55,1/($A$3-1)),1/POWER(FSheet1!$BN55,1/($A$3-1)),1/POWER(FSheet1!$BO55,1/($A$3-1)),1/POWER(FSheet1!$BP55,1/($A$3-1)),1/POWER(FSheet1!$BQ55,1/($A$3-1))))</f>
        <v>2.1355462706819151E-3</v>
      </c>
      <c r="BD56" s="45">
        <f>1/(POWER(FSheet1!$BN55,1/($A$3-1))*SUM(1/POWER(FSheet1!$BK55,1/($A$3-1)),1/POWER(FSheet1!$BL55,1/($A$3-1)),1/POWER(FSheet1!$BM55,1/($A$3-1)),1/POWER(FSheet1!$BN55,1/($A$3-1)),1/POWER(FSheet1!$BO55,1/($A$3-1)),1/POWER(FSheet1!$BP55,1/($A$3-1)),1/POWER(FSheet1!$BQ55,1/($A$3-1))))</f>
        <v>5.596234294843217E-3</v>
      </c>
      <c r="BE56" s="45">
        <f>1/(POWER(FSheet1!$BO55,1/($A$3-1))*SUM(1/POWER(FSheet1!$BK55,1/($A$3-1)),1/POWER(FSheet1!$BL55,1/($A$3-1)),1/POWER(FSheet1!$BM55,1/($A$3-1)),1/POWER(FSheet1!$BN55,1/($A$3-1)),1/POWER(FSheet1!$BO55,1/($A$3-1)),1/POWER(FSheet1!$BP55,1/($A$3-1)),1/POWER(FSheet1!$BQ55,1/($A$3-1))))</f>
        <v>1.5308836057885045E-2</v>
      </c>
      <c r="BF56" s="45">
        <f>1/(POWER(FSheet1!$BP55,1/($A$3-1))*SUM(1/POWER(FSheet1!$BK55,1/($A$3-1)),1/POWER(FSheet1!$BL55,1/($A$3-1)),1/POWER(FSheet1!$BM55,1/($A$3-1)),1/POWER(FSheet1!$BN55,1/($A$3-1)),1/POWER(FSheet1!$BO55,1/($A$3-1)),1/POWER(FSheet1!$BP55,1/($A$3-1)),1/POWER(FSheet1!$BQ55,1/($A$3-1))))</f>
        <v>1.8065925273385641E-2</v>
      </c>
      <c r="BG56" s="45">
        <f>1/(POWER(FSheet1!$BQ55,1/($A$3-1))*SUM(1/POWER(FSheet1!$BK55,1/($A$3-1)),1/POWER(FSheet1!$BL55,1/($A$3-1)),1/POWER(FSheet1!$BM55,1/($A$3-1)),1/POWER(FSheet1!$BN55,1/($A$3-1)),1/POWER(FSheet1!$BO55,1/($A$3-1)),1/POWER(FSheet1!$BP55,1/($A$3-1)),1/POWER(FSheet1!$BQ55,1/($A$3-1))))</f>
        <v>0.95673527749832021</v>
      </c>
      <c r="BH56" s="42"/>
      <c r="BI56" s="14"/>
      <c r="BJ56" s="33"/>
      <c r="BK56" s="33"/>
      <c r="BL56" s="33"/>
      <c r="BM56" s="33"/>
      <c r="BN56" s="33"/>
      <c r="BO56" s="33"/>
      <c r="BP56" s="33"/>
      <c r="BW56" s="33">
        <f t="array" ref="BW56">SUM((BA56^$A$3)*(($B56-$AK$3)^2+($C56-$AL$3)^2),(BB56^$A$3)*(($B56-$AM$3)^2+($C56-$AN$3)^2),(BC56^$A$3)*(($B56-$AO$3)^2+($C56-$AP$3)^2),(BD56^$A$3)*(($B56-$AQ$3)^2+($C56-$AR$3)^2),(BE56^$A$3)*(($B56-$AS$3)^2+($C56-$AT$3)^2),(BF56^$A$3)*(($B56-$AU$3)^2+($C56-$AV$3)^2),(BG56^$A$3)*(($B56-$AW$3)^2+($C56-$BV$3)^2))</f>
        <v>0.93552175503914647</v>
      </c>
    </row>
    <row r="57" spans="1:75">
      <c r="A57" s="21" t="str">
        <f>FSheet1!A56</f>
        <v>Jelitto</v>
      </c>
      <c r="B57" s="20">
        <f>FSheet1!DH56</f>
        <v>5.3793603884514427</v>
      </c>
      <c r="C57" s="20">
        <f>FSheet1!DI56</f>
        <v>-9.3010854133858256</v>
      </c>
      <c r="D57" s="22"/>
      <c r="E57" s="20">
        <f>1/(POWER(FSheet1!AU56,2/($A$3-1))*SUM(1/POWER(FSheet1!$AU56,2/($A$3-1)),1/POWER(FSheet1!$AV56,2/($A$3-1)),1/POWER(FSheet1!$AW56,2/($A$3-1)),1/POWER(FSheet1!$AX56,2/($A$3-1)),1/POWER(FSheet1!$AY56,2/($A$3-1)),1/POWER(FSheet1!$AZ56,2/($A$3-1)),1/POWER(FSheet1!$BA56,2/($A$3-1))))</f>
        <v>3.9018019247197423E-2</v>
      </c>
      <c r="F57" s="20">
        <f>1/(POWER(FSheet1!AV56,2/($A$3-1))*SUM(1/POWER(FSheet1!$AU56,2/($A$3-1)),1/POWER(FSheet1!$AV56,2/($A$3-1)),1/POWER(FSheet1!$AW56,2/($A$3-1)),1/POWER(FSheet1!$AX56,2/($A$3-1)),1/POWER(FSheet1!$AY56,2/($A$3-1)),1/POWER(FSheet1!$AZ56,2/($A$3-1)),1/POWER(FSheet1!$BA56,2/($A$3-1))))</f>
        <v>0.10479971844499218</v>
      </c>
      <c r="G57" s="20">
        <f>1/(POWER(FSheet1!AW56,2/($A$3-1))*SUM(1/POWER(FSheet1!$AU56,2/($A$3-1)),1/POWER(FSheet1!$AV56,2/($A$3-1)),1/POWER(FSheet1!$AW56,2/($A$3-1)),1/POWER(FSheet1!$AX56,2/($A$3-1)),1/POWER(FSheet1!$AY56,2/($A$3-1)),1/POWER(FSheet1!$AZ56,2/($A$3-1)),1/POWER(FSheet1!$BA56,2/($A$3-1))))</f>
        <v>0.25460777506930088</v>
      </c>
      <c r="H57" s="20">
        <f>1/(POWER(FSheet1!AX56,2/($A$3-1))*SUM(1/POWER(FSheet1!$AU56,2/($A$3-1)),1/POWER(FSheet1!$AV56,2/($A$3-1)),1/POWER(FSheet1!$AW56,2/($A$3-1)),1/POWER(FSheet1!$AX56,2/($A$3-1)),1/POWER(FSheet1!$AY56,2/($A$3-1)),1/POWER(FSheet1!$AZ56,2/($A$3-1)),1/POWER(FSheet1!$BA56,2/($A$3-1))))</f>
        <v>0.32993670294719013</v>
      </c>
      <c r="I57" s="20">
        <f>1/(POWER(FSheet1!AY56,2/($A$3-1))*SUM(1/POWER(FSheet1!$AU56,2/($A$3-1)),1/POWER(FSheet1!$AV56,2/($A$3-1)),1/POWER(FSheet1!$AW56,2/($A$3-1)),1/POWER(FSheet1!$AX56,2/($A$3-1)),1/POWER(FSheet1!$AY56,2/($A$3-1)),1/POWER(FSheet1!$AZ56,2/($A$3-1)),1/POWER(FSheet1!$BA56,2/($A$3-1))))</f>
        <v>0.17857842158805726</v>
      </c>
      <c r="J57" s="20">
        <f>1/(POWER(FSheet1!AZ56,2/($A$3-1))*SUM(1/POWER(FSheet1!$AU56,2/($A$3-1)),1/POWER(FSheet1!$AV56,2/($A$3-1)),1/POWER(FSheet1!$AW56,2/($A$3-1)),1/POWER(FSheet1!$AX56,2/($A$3-1)),1/POWER(FSheet1!$AY56,2/($A$3-1)),1/POWER(FSheet1!$AZ56,2/($A$3-1)),1/POWER(FSheet1!$BA56,2/($A$3-1))))</f>
        <v>6.7180416320607311E-2</v>
      </c>
      <c r="K57" s="20">
        <f>1/(POWER(FSheet1!BA56,2/($A$3-1))*SUM(1/POWER(FSheet1!$AU56,2/($A$3-1)),1/POWER(FSheet1!$AV56,2/($A$3-1)),1/POWER(FSheet1!$AW56,2/($A$3-1)),1/POWER(FSheet1!$AX56,2/($A$3-1)),1/POWER(FSheet1!$AY56,2/($A$3-1)),1/POWER(FSheet1!$AZ56,2/($A$3-1)),1/POWER(FSheet1!$BA56,2/($A$3-1))))</f>
        <v>2.5878946382654758E-2</v>
      </c>
      <c r="M57" s="35"/>
      <c r="AA57" s="34">
        <f t="shared" si="2"/>
        <v>25.05512438180293</v>
      </c>
      <c r="AC57" s="26">
        <f>1/(POWER(FSheet1!BC56,1/($A$3-1))*SUM(1/POWER(FSheet1!$BC56,1/($A$3-1)),1/POWER(FSheet1!$BD56,1/($A$3-1)),1/POWER(FSheet1!$BE56,1/($A$3-1)),1/POWER(FSheet1!$BF56,1/($A$3-1)),1/POWER(FSheet1!$BG56,1/($A$3-1)),1/POWER(FSheet1!$BH56,1/($A$3-1)),1/POWER(FSheet1!$BI56,1/($A$3-1))))</f>
        <v>9.0059448412474319E-2</v>
      </c>
      <c r="AD57" s="26">
        <f>1/(POWER(FSheet1!BD56,1/($A$3-1))*SUM(1/POWER(FSheet1!$BC56,1/($A$3-1)),1/POWER(FSheet1!$BD56,1/($A$3-1)),1/POWER(FSheet1!$BE56,1/($A$3-1)),1/POWER(FSheet1!$BF56,1/($A$3-1)),1/POWER(FSheet1!$BG56,1/($A$3-1)),1/POWER(FSheet1!$BH56,1/($A$3-1)),1/POWER(FSheet1!$BI56,1/($A$3-1))))</f>
        <v>0.10608479534307942</v>
      </c>
      <c r="AE57" s="26">
        <f>1/(POWER(FSheet1!BE56,1/($A$3-1))*SUM(1/POWER(FSheet1!$BC56,1/($A$3-1)),1/POWER(FSheet1!$BD56,1/($A$3-1)),1/POWER(FSheet1!$BE56,1/($A$3-1)),1/POWER(FSheet1!$BF56,1/($A$3-1)),1/POWER(FSheet1!$BG56,1/($A$3-1)),1/POWER(FSheet1!$BH56,1/($A$3-1)),1/POWER(FSheet1!$BI56,1/($A$3-1))))</f>
        <v>0.1515463826835412</v>
      </c>
      <c r="AF57" s="26">
        <f>1/(POWER(FSheet1!BF56,1/($A$3-1))*SUM(1/POWER(FSheet1!$BC56,1/($A$3-1)),1/POWER(FSheet1!$BD56,1/($A$3-1)),1/POWER(FSheet1!$BE56,1/($A$3-1)),1/POWER(FSheet1!$BF56,1/($A$3-1)),1/POWER(FSheet1!$BG56,1/($A$3-1)),1/POWER(FSheet1!$BH56,1/($A$3-1)),1/POWER(FSheet1!$BI56,1/($A$3-1))))</f>
        <v>0.17609066515890684</v>
      </c>
      <c r="AG57" s="26">
        <f>1/(POWER(FSheet1!BG56,1/($A$3-1))*SUM(1/POWER(FSheet1!$BC56,1/($A$3-1)),1/POWER(FSheet1!$BD56,1/($A$3-1)),1/POWER(FSheet1!$BE56,1/($A$3-1)),1/POWER(FSheet1!$BF56,1/($A$3-1)),1/POWER(FSheet1!$BG56,1/($A$3-1)),1/POWER(FSheet1!$BH56,1/($A$3-1)),1/POWER(FSheet1!$BI56,1/($A$3-1))))</f>
        <v>0.1674696172382483</v>
      </c>
      <c r="AH57" s="26">
        <f>1/(POWER(FSheet1!BH56,1/($A$3-1))*SUM(1/POWER(FSheet1!$BC56,1/($A$3-1)),1/POWER(FSheet1!$BD56,1/($A$3-1)),1/POWER(FSheet1!$BE56,1/($A$3-1)),1/POWER(FSheet1!$BF56,1/($A$3-1)),1/POWER(FSheet1!$BG56,1/($A$3-1)),1/POWER(FSheet1!$BH56,1/($A$3-1)),1/POWER(FSheet1!$BI56,1/($A$3-1))))</f>
        <v>0.13843720068010007</v>
      </c>
      <c r="AI57" s="26">
        <f>1/(POWER(FSheet1!BI56,1/($A$3-1))*SUM(1/POWER(FSheet1!$BC56,1/($A$3-1)),1/POWER(FSheet1!$BD56,1/($A$3-1)),1/POWER(FSheet1!$BE56,1/($A$3-1)),1/POWER(FSheet1!$BF56,1/($A$3-1)),1/POWER(FSheet1!$BG56,1/($A$3-1)),1/POWER(FSheet1!$BH56,1/($A$3-1)),1/POWER(FSheet1!$BI56,1/($A$3-1))))</f>
        <v>0.17031189048364972</v>
      </c>
      <c r="AY57" s="13">
        <f t="shared" si="3"/>
        <v>16.579154327286602</v>
      </c>
      <c r="BA57" s="45">
        <f>1/(POWER(FSheet1!$BK56,1/($A$3-1))*SUM(1/POWER(FSheet1!$BK56,1/($A$3-1)),1/POWER(FSheet1!$BL56,1/($A$3-1)),1/POWER(FSheet1!$BM56,1/($A$3-1)),1/POWER(FSheet1!$BN56,1/($A$3-1)),1/POWER(FSheet1!$BO56,1/($A$3-1)),1/POWER(FSheet1!$BP56,1/($A$3-1)),1/POWER(FSheet1!$BQ56,1/($A$3-1))))</f>
        <v>6.6634012023804381E-2</v>
      </c>
      <c r="BB57" s="45">
        <f>1/(POWER(FSheet1!$BL56,1/($A$3-1))*SUM(1/POWER(FSheet1!$BK56,1/($A$3-1)),1/POWER(FSheet1!$BL56,1/($A$3-1)),1/POWER(FSheet1!$BM56,1/($A$3-1)),1/POWER(FSheet1!$BN56,1/($A$3-1)),1/POWER(FSheet1!$BO56,1/($A$3-1)),1/POWER(FSheet1!$BP56,1/($A$3-1)),1/POWER(FSheet1!$BQ56,1/($A$3-1))))</f>
        <v>8.9672725352603164E-2</v>
      </c>
      <c r="BC57" s="45">
        <f>1/(POWER(FSheet1!$BM56,1/($A$3-1))*SUM(1/POWER(FSheet1!$BK56,1/($A$3-1)),1/POWER(FSheet1!$BL56,1/($A$3-1)),1/POWER(FSheet1!$BM56,1/($A$3-1)),1/POWER(FSheet1!$BN56,1/($A$3-1)),1/POWER(FSheet1!$BO56,1/($A$3-1)),1/POWER(FSheet1!$BP56,1/($A$3-1)),1/POWER(FSheet1!$BQ56,1/($A$3-1))))</f>
        <v>0.18196594851424885</v>
      </c>
      <c r="BD57" s="45">
        <f>1/(POWER(FSheet1!$BN56,1/($A$3-1))*SUM(1/POWER(FSheet1!$BK56,1/($A$3-1)),1/POWER(FSheet1!$BL56,1/($A$3-1)),1/POWER(FSheet1!$BM56,1/($A$3-1)),1/POWER(FSheet1!$BN56,1/($A$3-1)),1/POWER(FSheet1!$BO56,1/($A$3-1)),1/POWER(FSheet1!$BP56,1/($A$3-1)),1/POWER(FSheet1!$BQ56,1/($A$3-1))))</f>
        <v>0.17117747052794596</v>
      </c>
      <c r="BE57" s="45">
        <f>1/(POWER(FSheet1!$BO56,1/($A$3-1))*SUM(1/POWER(FSheet1!$BK56,1/($A$3-1)),1/POWER(FSheet1!$BL56,1/($A$3-1)),1/POWER(FSheet1!$BM56,1/($A$3-1)),1/POWER(FSheet1!$BN56,1/($A$3-1)),1/POWER(FSheet1!$BO56,1/($A$3-1)),1/POWER(FSheet1!$BP56,1/($A$3-1)),1/POWER(FSheet1!$BQ56,1/($A$3-1))))</f>
        <v>0.13985909948016709</v>
      </c>
      <c r="BF57" s="45">
        <f>1/(POWER(FSheet1!$BP56,1/($A$3-1))*SUM(1/POWER(FSheet1!$BK56,1/($A$3-1)),1/POWER(FSheet1!$BL56,1/($A$3-1)),1/POWER(FSheet1!$BM56,1/($A$3-1)),1/POWER(FSheet1!$BN56,1/($A$3-1)),1/POWER(FSheet1!$BO56,1/($A$3-1)),1/POWER(FSheet1!$BP56,1/($A$3-1)),1/POWER(FSheet1!$BQ56,1/($A$3-1))))</f>
        <v>0.13635577859826553</v>
      </c>
      <c r="BG57" s="45">
        <f>1/(POWER(FSheet1!$BQ56,1/($A$3-1))*SUM(1/POWER(FSheet1!$BK56,1/($A$3-1)),1/POWER(FSheet1!$BL56,1/($A$3-1)),1/POWER(FSheet1!$BM56,1/($A$3-1)),1/POWER(FSheet1!$BN56,1/($A$3-1)),1/POWER(FSheet1!$BO56,1/($A$3-1)),1/POWER(FSheet1!$BP56,1/($A$3-1)),1/POWER(FSheet1!$BQ56,1/($A$3-1))))</f>
        <v>0.21433496550296507</v>
      </c>
      <c r="BH57" s="42"/>
      <c r="BI57" s="14"/>
      <c r="BJ57" s="33"/>
      <c r="BK57" s="33"/>
      <c r="BL57" s="33"/>
      <c r="BM57" s="33"/>
      <c r="BN57" s="33"/>
      <c r="BO57" s="33"/>
      <c r="BP57" s="33"/>
      <c r="BW57" s="33">
        <f t="array" ref="BW57">SUM((BA57^$A$3)*(($B57-$AK$3)^2+($C57-$AL$3)^2),(BB57^$A$3)*(($B57-$AM$3)^2+($C57-$AN$3)^2),(BC57^$A$3)*(($B57-$AO$3)^2+($C57-$AP$3)^2),(BD57^$A$3)*(($B57-$AQ$3)^2+($C57-$AR$3)^2),(BE57^$A$3)*(($B57-$AS$3)^2+($C57-$AT$3)^2),(BF57^$A$3)*(($B57-$AU$3)^2+($C57-$AV$3)^2),(BG57^$A$3)*(($B57-$AW$3)^2+($C57-$BV$3)^2))</f>
        <v>15.786578219762536</v>
      </c>
    </row>
    <row r="58" spans="1:75">
      <c r="A58" s="21" t="str">
        <f>FSheet1!A57</f>
        <v>Lippincott</v>
      </c>
      <c r="B58" s="20">
        <f>FSheet1!DH57</f>
        <v>2.9405553293963251</v>
      </c>
      <c r="C58" s="20">
        <f>FSheet1!DI57</f>
        <v>1.6134102965879269</v>
      </c>
      <c r="D58" s="22"/>
      <c r="E58" s="20">
        <f>1/(POWER(FSheet1!AU57,2/($A$3-1))*SUM(1/POWER(FSheet1!$AU57,2/($A$3-1)),1/POWER(FSheet1!$AV57,2/($A$3-1)),1/POWER(FSheet1!$AW57,2/($A$3-1)),1/POWER(FSheet1!$AX57,2/($A$3-1)),1/POWER(FSheet1!$AY57,2/($A$3-1)),1/POWER(FSheet1!$AZ57,2/($A$3-1)),1/POWER(FSheet1!$BA57,2/($A$3-1))))</f>
        <v>9.8980402155786839E-5</v>
      </c>
      <c r="F58" s="20">
        <f>1/(POWER(FSheet1!AV57,2/($A$3-1))*SUM(1/POWER(FSheet1!$AU57,2/($A$3-1)),1/POWER(FSheet1!$AV57,2/($A$3-1)),1/POWER(FSheet1!$AW57,2/($A$3-1)),1/POWER(FSheet1!$AX57,2/($A$3-1)),1/POWER(FSheet1!$AY57,2/($A$3-1)),1/POWER(FSheet1!$AZ57,2/($A$3-1)),1/POWER(FSheet1!$BA57,2/($A$3-1))))</f>
        <v>3.3931436415231731E-4</v>
      </c>
      <c r="G58" s="20">
        <f>1/(POWER(FSheet1!AW57,2/($A$3-1))*SUM(1/POWER(FSheet1!$AU57,2/($A$3-1)),1/POWER(FSheet1!$AV57,2/($A$3-1)),1/POWER(FSheet1!$AW57,2/($A$3-1)),1/POWER(FSheet1!$AX57,2/($A$3-1)),1/POWER(FSheet1!$AY57,2/($A$3-1)),1/POWER(FSheet1!$AZ57,2/($A$3-1)),1/POWER(FSheet1!$BA57,2/($A$3-1))))</f>
        <v>2.0112412324472411E-3</v>
      </c>
      <c r="H58" s="20">
        <f>1/(POWER(FSheet1!AX57,2/($A$3-1))*SUM(1/POWER(FSheet1!$AU57,2/($A$3-1)),1/POWER(FSheet1!$AV57,2/($A$3-1)),1/POWER(FSheet1!$AW57,2/($A$3-1)),1/POWER(FSheet1!$AX57,2/($A$3-1)),1/POWER(FSheet1!$AY57,2/($A$3-1)),1/POWER(FSheet1!$AZ57,2/($A$3-1)),1/POWER(FSheet1!$BA57,2/($A$3-1))))</f>
        <v>4.8390478414205858E-2</v>
      </c>
      <c r="I58" s="20">
        <f>1/(POWER(FSheet1!AY57,2/($A$3-1))*SUM(1/POWER(FSheet1!$AU57,2/($A$3-1)),1/POWER(FSheet1!$AV57,2/($A$3-1)),1/POWER(FSheet1!$AW57,2/($A$3-1)),1/POWER(FSheet1!$AX57,2/($A$3-1)),1/POWER(FSheet1!$AY57,2/($A$3-1)),1/POWER(FSheet1!$AZ57,2/($A$3-1)),1/POWER(FSheet1!$BA57,2/($A$3-1))))</f>
        <v>0.94117827048159641</v>
      </c>
      <c r="J58" s="20">
        <f>1/(POWER(FSheet1!AZ57,2/($A$3-1))*SUM(1/POWER(FSheet1!$AU57,2/($A$3-1)),1/POWER(FSheet1!$AV57,2/($A$3-1)),1/POWER(FSheet1!$AW57,2/($A$3-1)),1/POWER(FSheet1!$AX57,2/($A$3-1)),1/POWER(FSheet1!$AY57,2/($A$3-1)),1/POWER(FSheet1!$AZ57,2/($A$3-1)),1/POWER(FSheet1!$BA57,2/($A$3-1))))</f>
        <v>7.2397390758616635E-3</v>
      </c>
      <c r="K58" s="20">
        <f>1/(POWER(FSheet1!BA57,2/($A$3-1))*SUM(1/POWER(FSheet1!$AU57,2/($A$3-1)),1/POWER(FSheet1!$AV57,2/($A$3-1)),1/POWER(FSheet1!$AW57,2/($A$3-1)),1/POWER(FSheet1!$AX57,2/($A$3-1)),1/POWER(FSheet1!$AY57,2/($A$3-1)),1/POWER(FSheet1!$AZ57,2/($A$3-1)),1/POWER(FSheet1!$BA57,2/($A$3-1))))</f>
        <v>7.4197602958085023E-4</v>
      </c>
      <c r="M58" s="35"/>
      <c r="AA58" s="34">
        <f t="shared" si="2"/>
        <v>2.5812147741793359</v>
      </c>
      <c r="AC58" s="26">
        <f>1/(POWER(FSheet1!BC57,1/($A$3-1))*SUM(1/POWER(FSheet1!$BC57,1/($A$3-1)),1/POWER(FSheet1!$BD57,1/($A$3-1)),1/POWER(FSheet1!$BE57,1/($A$3-1)),1/POWER(FSheet1!$BF57,1/($A$3-1)),1/POWER(FSheet1!$BG57,1/($A$3-1)),1/POWER(FSheet1!$BH57,1/($A$3-1)),1/POWER(FSheet1!$BI57,1/($A$3-1))))</f>
        <v>1.5079359582749963E-2</v>
      </c>
      <c r="AD58" s="26">
        <f>1/(POWER(FSheet1!BD57,1/($A$3-1))*SUM(1/POWER(FSheet1!$BC57,1/($A$3-1)),1/POWER(FSheet1!$BD57,1/($A$3-1)),1/POWER(FSheet1!$BE57,1/($A$3-1)),1/POWER(FSheet1!$BF57,1/($A$3-1)),1/POWER(FSheet1!$BG57,1/($A$3-1)),1/POWER(FSheet1!$BH57,1/($A$3-1)),1/POWER(FSheet1!$BI57,1/($A$3-1))))</f>
        <v>1.262469121658818E-2</v>
      </c>
      <c r="AE58" s="26">
        <f>1/(POWER(FSheet1!BE57,1/($A$3-1))*SUM(1/POWER(FSheet1!$BC57,1/($A$3-1)),1/POWER(FSheet1!$BD57,1/($A$3-1)),1/POWER(FSheet1!$BE57,1/($A$3-1)),1/POWER(FSheet1!$BF57,1/($A$3-1)),1/POWER(FSheet1!$BG57,1/($A$3-1)),1/POWER(FSheet1!$BH57,1/($A$3-1)),1/POWER(FSheet1!$BI57,1/($A$3-1))))</f>
        <v>2.2457700911041448E-2</v>
      </c>
      <c r="AF58" s="26">
        <f>1/(POWER(FSheet1!BF57,1/($A$3-1))*SUM(1/POWER(FSheet1!$BC57,1/($A$3-1)),1/POWER(FSheet1!$BD57,1/($A$3-1)),1/POWER(FSheet1!$BE57,1/($A$3-1)),1/POWER(FSheet1!$BF57,1/($A$3-1)),1/POWER(FSheet1!$BG57,1/($A$3-1)),1/POWER(FSheet1!$BH57,1/($A$3-1)),1/POWER(FSheet1!$BI57,1/($A$3-1))))</f>
        <v>9.5660839889755822E-2</v>
      </c>
      <c r="AG58" s="26">
        <f>1/(POWER(FSheet1!BG57,1/($A$3-1))*SUM(1/POWER(FSheet1!$BC57,1/($A$3-1)),1/POWER(FSheet1!$BD57,1/($A$3-1)),1/POWER(FSheet1!$BE57,1/($A$3-1)),1/POWER(FSheet1!$BF57,1/($A$3-1)),1/POWER(FSheet1!$BG57,1/($A$3-1)),1/POWER(FSheet1!$BH57,1/($A$3-1)),1/POWER(FSheet1!$BI57,1/($A$3-1))))</f>
        <v>0.6121826059674258</v>
      </c>
      <c r="AH58" s="26">
        <f>1/(POWER(FSheet1!BH57,1/($A$3-1))*SUM(1/POWER(FSheet1!$BC57,1/($A$3-1)),1/POWER(FSheet1!$BD57,1/($A$3-1)),1/POWER(FSheet1!$BE57,1/($A$3-1)),1/POWER(FSheet1!$BF57,1/($A$3-1)),1/POWER(FSheet1!$BG57,1/($A$3-1)),1/POWER(FSheet1!$BH57,1/($A$3-1)),1/POWER(FSheet1!$BI57,1/($A$3-1))))</f>
        <v>5.978152949251464E-2</v>
      </c>
      <c r="AI58" s="26">
        <f>1/(POWER(FSheet1!BI57,1/($A$3-1))*SUM(1/POWER(FSheet1!$BC57,1/($A$3-1)),1/POWER(FSheet1!$BD57,1/($A$3-1)),1/POWER(FSheet1!$BE57,1/($A$3-1)),1/POWER(FSheet1!$BF57,1/($A$3-1)),1/POWER(FSheet1!$BG57,1/($A$3-1)),1/POWER(FSheet1!$BH57,1/($A$3-1)),1/POWER(FSheet1!$BI57,1/($A$3-1))))</f>
        <v>0.18221327293992404</v>
      </c>
      <c r="AY58" s="13">
        <f t="shared" si="3"/>
        <v>0.94521166181118288</v>
      </c>
      <c r="BA58" s="45">
        <f>1/(POWER(FSheet1!$BK57,1/($A$3-1))*SUM(1/POWER(FSheet1!$BK57,1/($A$3-1)),1/POWER(FSheet1!$BL57,1/($A$3-1)),1/POWER(FSheet1!$BM57,1/($A$3-1)),1/POWER(FSheet1!$BN57,1/($A$3-1)),1/POWER(FSheet1!$BO57,1/($A$3-1)),1/POWER(FSheet1!$BP57,1/($A$3-1)),1/POWER(FSheet1!$BQ57,1/($A$3-1))))</f>
        <v>7.5574576007283196E-3</v>
      </c>
      <c r="BB58" s="45">
        <f>1/(POWER(FSheet1!$BL57,1/($A$3-1))*SUM(1/POWER(FSheet1!$BK57,1/($A$3-1)),1/POWER(FSheet1!$BL57,1/($A$3-1)),1/POWER(FSheet1!$BM57,1/($A$3-1)),1/POWER(FSheet1!$BN57,1/($A$3-1)),1/POWER(FSheet1!$BO57,1/($A$3-1)),1/POWER(FSheet1!$BP57,1/($A$3-1)),1/POWER(FSheet1!$BQ57,1/($A$3-1))))</f>
        <v>4.4058619627266966E-3</v>
      </c>
      <c r="BC58" s="45">
        <f>1/(POWER(FSheet1!$BM57,1/($A$3-1))*SUM(1/POWER(FSheet1!$BK57,1/($A$3-1)),1/POWER(FSheet1!$BL57,1/($A$3-1)),1/POWER(FSheet1!$BM57,1/($A$3-1)),1/POWER(FSheet1!$BN57,1/($A$3-1)),1/POWER(FSheet1!$BO57,1/($A$3-1)),1/POWER(FSheet1!$BP57,1/($A$3-1)),1/POWER(FSheet1!$BQ57,1/($A$3-1))))</f>
        <v>9.4369911864365108E-3</v>
      </c>
      <c r="BD58" s="45">
        <f>1/(POWER(FSheet1!$BN57,1/($A$3-1))*SUM(1/POWER(FSheet1!$BK57,1/($A$3-1)),1/POWER(FSheet1!$BL57,1/($A$3-1)),1/POWER(FSheet1!$BM57,1/($A$3-1)),1/POWER(FSheet1!$BN57,1/($A$3-1)),1/POWER(FSheet1!$BO57,1/($A$3-1)),1/POWER(FSheet1!$BP57,1/($A$3-1)),1/POWER(FSheet1!$BQ57,1/($A$3-1))))</f>
        <v>3.9712724449753628E-2</v>
      </c>
      <c r="BE58" s="45">
        <f>1/(POWER(FSheet1!$BO57,1/($A$3-1))*SUM(1/POWER(FSheet1!$BK57,1/($A$3-1)),1/POWER(FSheet1!$BL57,1/($A$3-1)),1/POWER(FSheet1!$BM57,1/($A$3-1)),1/POWER(FSheet1!$BN57,1/($A$3-1)),1/POWER(FSheet1!$BO57,1/($A$3-1)),1/POWER(FSheet1!$BP57,1/($A$3-1)),1/POWER(FSheet1!$BQ57,1/($A$3-1))))</f>
        <v>0.890718059005006</v>
      </c>
      <c r="BF58" s="45">
        <f>1/(POWER(FSheet1!$BP57,1/($A$3-1))*SUM(1/POWER(FSheet1!$BK57,1/($A$3-1)),1/POWER(FSheet1!$BL57,1/($A$3-1)),1/POWER(FSheet1!$BM57,1/($A$3-1)),1/POWER(FSheet1!$BN57,1/($A$3-1)),1/POWER(FSheet1!$BO57,1/($A$3-1)),1/POWER(FSheet1!$BP57,1/($A$3-1)),1/POWER(FSheet1!$BQ57,1/($A$3-1))))</f>
        <v>1.5867372034411329E-2</v>
      </c>
      <c r="BG58" s="45">
        <f>1/(POWER(FSheet1!$BQ57,1/($A$3-1))*SUM(1/POWER(FSheet1!$BK57,1/($A$3-1)),1/POWER(FSheet1!$BL57,1/($A$3-1)),1/POWER(FSheet1!$BM57,1/($A$3-1)),1/POWER(FSheet1!$BN57,1/($A$3-1)),1/POWER(FSheet1!$BO57,1/($A$3-1)),1/POWER(FSheet1!$BP57,1/($A$3-1)),1/POWER(FSheet1!$BQ57,1/($A$3-1))))</f>
        <v>3.2301533760937355E-2</v>
      </c>
      <c r="BH58" s="42"/>
      <c r="BI58" s="14"/>
      <c r="BJ58" s="33"/>
      <c r="BK58" s="33"/>
      <c r="BL58" s="33"/>
      <c r="BM58" s="33"/>
      <c r="BN58" s="33"/>
      <c r="BO58" s="33"/>
      <c r="BP58" s="33"/>
      <c r="BW58" s="33">
        <f t="array" ref="BW58">SUM((BA58^$A$3)*(($B58-$AK$3)^2+($C58-$AL$3)^2),(BB58^$A$3)*(($B58-$AM$3)^2+($C58-$AN$3)^2),(BC58^$A$3)*(($B58-$AO$3)^2+($C58-$AP$3)^2),(BD58^$A$3)*(($B58-$AQ$3)^2+($C58-$AR$3)^2),(BE58^$A$3)*(($B58-$AS$3)^2+($C58-$AT$3)^2),(BF58^$A$3)*(($B58-$AU$3)^2+($C58-$AV$3)^2),(BG58^$A$3)*(($B58-$AW$3)^2+($C58-$BV$3)^2))</f>
        <v>1.0839792861124959</v>
      </c>
    </row>
    <row r="59" spans="1:75">
      <c r="A59" s="21" t="str">
        <f>FSheet1!A58</f>
        <v>Sekerka</v>
      </c>
      <c r="B59" s="20">
        <f>FSheet1!DH58</f>
        <v>-0.55671628871391088</v>
      </c>
      <c r="C59" s="20">
        <f>FSheet1!DI58</f>
        <v>3.8454216535432947E-2</v>
      </c>
      <c r="D59" s="22"/>
      <c r="E59" s="20">
        <f>1/(POWER(FSheet1!AU58,2/($A$3-1))*SUM(1/POWER(FSheet1!$AU58,2/($A$3-1)),1/POWER(FSheet1!$AV58,2/($A$3-1)),1/POWER(FSheet1!$AW58,2/($A$3-1)),1/POWER(FSheet1!$AX58,2/($A$3-1)),1/POWER(FSheet1!$AY58,2/($A$3-1)),1/POWER(FSheet1!$AZ58,2/($A$3-1)),1/POWER(FSheet1!$BA58,2/($A$3-1))))</f>
        <v>5.5139922872272126E-4</v>
      </c>
      <c r="F59" s="20">
        <f>1/(POWER(FSheet1!AV58,2/($A$3-1))*SUM(1/POWER(FSheet1!$AU58,2/($A$3-1)),1/POWER(FSheet1!$AV58,2/($A$3-1)),1/POWER(FSheet1!$AW58,2/($A$3-1)),1/POWER(FSheet1!$AX58,2/($A$3-1)),1/POWER(FSheet1!$AY58,2/($A$3-1)),1/POWER(FSheet1!$AZ58,2/($A$3-1)),1/POWER(FSheet1!$BA58,2/($A$3-1))))</f>
        <v>2.7852830374621548E-3</v>
      </c>
      <c r="G59" s="20">
        <f>1/(POWER(FSheet1!AW58,2/($A$3-1))*SUM(1/POWER(FSheet1!$AU58,2/($A$3-1)),1/POWER(FSheet1!$AV58,2/($A$3-1)),1/POWER(FSheet1!$AW58,2/($A$3-1)),1/POWER(FSheet1!$AX58,2/($A$3-1)),1/POWER(FSheet1!$AY58,2/($A$3-1)),1/POWER(FSheet1!$AZ58,2/($A$3-1)),1/POWER(FSheet1!$BA58,2/($A$3-1))))</f>
        <v>3.8481613780792755E-2</v>
      </c>
      <c r="H59" s="20">
        <f>1/(POWER(FSheet1!AX58,2/($A$3-1))*SUM(1/POWER(FSheet1!$AU58,2/($A$3-1)),1/POWER(FSheet1!$AV58,2/($A$3-1)),1/POWER(FSheet1!$AW58,2/($A$3-1)),1/POWER(FSheet1!$AX58,2/($A$3-1)),1/POWER(FSheet1!$AY58,2/($A$3-1)),1/POWER(FSheet1!$AZ58,2/($A$3-1)),1/POWER(FSheet1!$BA58,2/($A$3-1))))</f>
        <v>0.93383740733116294</v>
      </c>
      <c r="I59" s="20">
        <f>1/(POWER(FSheet1!AY58,2/($A$3-1))*SUM(1/POWER(FSheet1!$AU58,2/($A$3-1)),1/POWER(FSheet1!$AV58,2/($A$3-1)),1/POWER(FSheet1!$AW58,2/($A$3-1)),1/POWER(FSheet1!$AX58,2/($A$3-1)),1/POWER(FSheet1!$AY58,2/($A$3-1)),1/POWER(FSheet1!$AZ58,2/($A$3-1)),1/POWER(FSheet1!$BA58,2/($A$3-1))))</f>
        <v>2.1886391279578851E-2</v>
      </c>
      <c r="J59" s="20">
        <f>1/(POWER(FSheet1!AZ58,2/($A$3-1))*SUM(1/POWER(FSheet1!$AU58,2/($A$3-1)),1/POWER(FSheet1!$AV58,2/($A$3-1)),1/POWER(FSheet1!$AW58,2/($A$3-1)),1/POWER(FSheet1!$AX58,2/($A$3-1)),1/POWER(FSheet1!$AY58,2/($A$3-1)),1/POWER(FSheet1!$AZ58,2/($A$3-1)),1/POWER(FSheet1!$BA58,2/($A$3-1))))</f>
        <v>2.0160207834232814E-3</v>
      </c>
      <c r="K59" s="20">
        <f>1/(POWER(FSheet1!BA58,2/($A$3-1))*SUM(1/POWER(FSheet1!$AU58,2/($A$3-1)),1/POWER(FSheet1!$AV58,2/($A$3-1)),1/POWER(FSheet1!$AW58,2/($A$3-1)),1/POWER(FSheet1!$AX58,2/($A$3-1)),1/POWER(FSheet1!$AY58,2/($A$3-1)),1/POWER(FSheet1!$AZ58,2/($A$3-1)),1/POWER(FSheet1!$BA58,2/($A$3-1))))</f>
        <v>4.4188455885713334E-4</v>
      </c>
      <c r="M59" s="35"/>
      <c r="AA59" s="34">
        <f t="shared" si="2"/>
        <v>1.1523683517446028</v>
      </c>
      <c r="AC59" s="26">
        <f>1/(POWER(FSheet1!BC58,1/($A$3-1))*SUM(1/POWER(FSheet1!$BC58,1/($A$3-1)),1/POWER(FSheet1!$BD58,1/($A$3-1)),1/POWER(FSheet1!$BE58,1/($A$3-1)),1/POWER(FSheet1!$BF58,1/($A$3-1)),1/POWER(FSheet1!$BG58,1/($A$3-1)),1/POWER(FSheet1!$BH58,1/($A$3-1)),1/POWER(FSheet1!$BI58,1/($A$3-1))))</f>
        <v>4.7390442329662233E-2</v>
      </c>
      <c r="AD59" s="26">
        <f>1/(POWER(FSheet1!BD58,1/($A$3-1))*SUM(1/POWER(FSheet1!$BC58,1/($A$3-1)),1/POWER(FSheet1!$BD58,1/($A$3-1)),1/POWER(FSheet1!$BE58,1/($A$3-1)),1/POWER(FSheet1!$BF58,1/($A$3-1)),1/POWER(FSheet1!$BG58,1/($A$3-1)),1/POWER(FSheet1!$BH58,1/($A$3-1)),1/POWER(FSheet1!$BI58,1/($A$3-1))))</f>
        <v>3.6111546991450721E-2</v>
      </c>
      <c r="AE59" s="26">
        <f>1/(POWER(FSheet1!BE58,1/($A$3-1))*SUM(1/POWER(FSheet1!$BC58,1/($A$3-1)),1/POWER(FSheet1!$BD58,1/($A$3-1)),1/POWER(FSheet1!$BE58,1/($A$3-1)),1/POWER(FSheet1!$BF58,1/($A$3-1)),1/POWER(FSheet1!$BG58,1/($A$3-1)),1/POWER(FSheet1!$BH58,1/($A$3-1)),1/POWER(FSheet1!$BI58,1/($A$3-1))))</f>
        <v>9.921681350875633E-2</v>
      </c>
      <c r="AF59" s="26">
        <f>1/(POWER(FSheet1!BF58,1/($A$3-1))*SUM(1/POWER(FSheet1!$BC58,1/($A$3-1)),1/POWER(FSheet1!$BD58,1/($A$3-1)),1/POWER(FSheet1!$BE58,1/($A$3-1)),1/POWER(FSheet1!$BF58,1/($A$3-1)),1/POWER(FSheet1!$BG58,1/($A$3-1)),1/POWER(FSheet1!$BH58,1/($A$3-1)),1/POWER(FSheet1!$BI58,1/($A$3-1))))</f>
        <v>0.7149017768587338</v>
      </c>
      <c r="AG59" s="26">
        <f>1/(POWER(FSheet1!BG58,1/($A$3-1))*SUM(1/POWER(FSheet1!$BC58,1/($A$3-1)),1/POWER(FSheet1!$BD58,1/($A$3-1)),1/POWER(FSheet1!$BE58,1/($A$3-1)),1/POWER(FSheet1!$BF58,1/($A$3-1)),1/POWER(FSheet1!$BG58,1/($A$3-1)),1/POWER(FSheet1!$BH58,1/($A$3-1)),1/POWER(FSheet1!$BI58,1/($A$3-1))))</f>
        <v>5.2576333071183354E-2</v>
      </c>
      <c r="AH59" s="26">
        <f>1/(POWER(FSheet1!BH58,1/($A$3-1))*SUM(1/POWER(FSheet1!$BC58,1/($A$3-1)),1/POWER(FSheet1!$BD58,1/($A$3-1)),1/POWER(FSheet1!$BE58,1/($A$3-1)),1/POWER(FSheet1!$BF58,1/($A$3-1)),1/POWER(FSheet1!$BG58,1/($A$3-1)),1/POWER(FSheet1!$BH58,1/($A$3-1)),1/POWER(FSheet1!$BI58,1/($A$3-1))))</f>
        <v>1.7455574693917182E-2</v>
      </c>
      <c r="AI59" s="26">
        <f>1/(POWER(FSheet1!BI58,1/($A$3-1))*SUM(1/POWER(FSheet1!$BC58,1/($A$3-1)),1/POWER(FSheet1!$BD58,1/($A$3-1)),1/POWER(FSheet1!$BE58,1/($A$3-1)),1/POWER(FSheet1!$BF58,1/($A$3-1)),1/POWER(FSheet1!$BG58,1/($A$3-1)),1/POWER(FSheet1!$BH58,1/($A$3-1)),1/POWER(FSheet1!$BI58,1/($A$3-1))))</f>
        <v>3.2347512546296468E-2</v>
      </c>
      <c r="AY59" s="13">
        <f t="shared" si="3"/>
        <v>0.90081601936271893</v>
      </c>
      <c r="BA59" s="45">
        <f>1/(POWER(FSheet1!$BK58,1/($A$3-1))*SUM(1/POWER(FSheet1!$BK58,1/($A$3-1)),1/POWER(FSheet1!$BL58,1/($A$3-1)),1/POWER(FSheet1!$BM58,1/($A$3-1)),1/POWER(FSheet1!$BN58,1/($A$3-1)),1/POWER(FSheet1!$BO58,1/($A$3-1)),1/POWER(FSheet1!$BP58,1/($A$3-1)),1/POWER(FSheet1!$BQ58,1/($A$3-1))))</f>
        <v>7.6767467117642277E-2</v>
      </c>
      <c r="BB59" s="45">
        <f>1/(POWER(FSheet1!$BL58,1/($A$3-1))*SUM(1/POWER(FSheet1!$BK58,1/($A$3-1)),1/POWER(FSheet1!$BL58,1/($A$3-1)),1/POWER(FSheet1!$BM58,1/($A$3-1)),1/POWER(FSheet1!$BN58,1/($A$3-1)),1/POWER(FSheet1!$BO58,1/($A$3-1)),1/POWER(FSheet1!$BP58,1/($A$3-1)),1/POWER(FSheet1!$BQ58,1/($A$3-1))))</f>
        <v>4.0536250054387352E-2</v>
      </c>
      <c r="BC59" s="45">
        <f>1/(POWER(FSheet1!$BM58,1/($A$3-1))*SUM(1/POWER(FSheet1!$BK58,1/($A$3-1)),1/POWER(FSheet1!$BL58,1/($A$3-1)),1/POWER(FSheet1!$BM58,1/($A$3-1)),1/POWER(FSheet1!$BN58,1/($A$3-1)),1/POWER(FSheet1!$BO58,1/($A$3-1)),1/POWER(FSheet1!$BP58,1/($A$3-1)),1/POWER(FSheet1!$BQ58,1/($A$3-1))))</f>
        <v>0.11549543159369006</v>
      </c>
      <c r="BD59" s="45">
        <f>1/(POWER(FSheet1!$BN58,1/($A$3-1))*SUM(1/POWER(FSheet1!$BK58,1/($A$3-1)),1/POWER(FSheet1!$BL58,1/($A$3-1)),1/POWER(FSheet1!$BM58,1/($A$3-1)),1/POWER(FSheet1!$BN58,1/($A$3-1)),1/POWER(FSheet1!$BO58,1/($A$3-1)),1/POWER(FSheet1!$BP58,1/($A$3-1)),1/POWER(FSheet1!$BQ58,1/($A$3-1))))</f>
        <v>0.58202075740955672</v>
      </c>
      <c r="BE59" s="45">
        <f>1/(POWER(FSheet1!$BO58,1/($A$3-1))*SUM(1/POWER(FSheet1!$BK58,1/($A$3-1)),1/POWER(FSheet1!$BL58,1/($A$3-1)),1/POWER(FSheet1!$BM58,1/($A$3-1)),1/POWER(FSheet1!$BN58,1/($A$3-1)),1/POWER(FSheet1!$BO58,1/($A$3-1)),1/POWER(FSheet1!$BP58,1/($A$3-1)),1/POWER(FSheet1!$BQ58,1/($A$3-1))))</f>
        <v>0.12269003529410862</v>
      </c>
      <c r="BF59" s="45">
        <f>1/(POWER(FSheet1!$BP58,1/($A$3-1))*SUM(1/POWER(FSheet1!$BK58,1/($A$3-1)),1/POWER(FSheet1!$BL58,1/($A$3-1)),1/POWER(FSheet1!$BM58,1/($A$3-1)),1/POWER(FSheet1!$BN58,1/($A$3-1)),1/POWER(FSheet1!$BO58,1/($A$3-1)),1/POWER(FSheet1!$BP58,1/($A$3-1)),1/POWER(FSheet1!$BQ58,1/($A$3-1))))</f>
        <v>2.146970223191115E-2</v>
      </c>
      <c r="BG59" s="45">
        <f>1/(POWER(FSheet1!$BQ58,1/($A$3-1))*SUM(1/POWER(FSheet1!$BK58,1/($A$3-1)),1/POWER(FSheet1!$BL58,1/($A$3-1)),1/POWER(FSheet1!$BM58,1/($A$3-1)),1/POWER(FSheet1!$BN58,1/($A$3-1)),1/POWER(FSheet1!$BO58,1/($A$3-1)),1/POWER(FSheet1!$BP58,1/($A$3-1)),1/POWER(FSheet1!$BQ58,1/($A$3-1))))</f>
        <v>4.1020356298703944E-2</v>
      </c>
      <c r="BH59" s="42"/>
      <c r="BI59" s="14"/>
      <c r="BJ59" s="33"/>
      <c r="BK59" s="33"/>
      <c r="BL59" s="33"/>
      <c r="BM59" s="33"/>
      <c r="BN59" s="33"/>
      <c r="BO59" s="33"/>
      <c r="BP59" s="33"/>
      <c r="BW59" s="33">
        <f t="array" ref="BW59">SUM((BA59^$A$3)*(($B59-$AK$3)^2+($C59-$AL$3)^2),(BB59^$A$3)*(($B59-$AM$3)^2+($C59-$AN$3)^2),(BC59^$A$3)*(($B59-$AO$3)^2+($C59-$AP$3)^2),(BD59^$A$3)*(($B59-$AQ$3)^2+($C59-$AR$3)^2),(BE59^$A$3)*(($B59-$AS$3)^2+($C59-$AT$3)^2),(BF59^$A$3)*(($B59-$AU$3)^2+($C59-$AV$3)^2),(BG59^$A$3)*(($B59-$AW$3)^2+($C59-$BV$3)^2))</f>
        <v>1.011317925716696</v>
      </c>
    </row>
    <row r="60" spans="1:75">
      <c r="A60" s="21" t="str">
        <f>FSheet1!A59</f>
        <v>Claesson</v>
      </c>
      <c r="B60" s="20">
        <f>FSheet1!DH59</f>
        <v>-3.1774259068241473</v>
      </c>
      <c r="C60" s="20">
        <f>FSheet1!DI59</f>
        <v>-0.67749536351706019</v>
      </c>
      <c r="D60" s="22"/>
      <c r="E60" s="20">
        <f>1/(POWER(FSheet1!AU59,2/($A$3-1))*SUM(1/POWER(FSheet1!$AU59,2/($A$3-1)),1/POWER(FSheet1!$AV59,2/($A$3-1)),1/POWER(FSheet1!$AW59,2/($A$3-1)),1/POWER(FSheet1!$AX59,2/($A$3-1)),1/POWER(FSheet1!$AY59,2/($A$3-1)),1/POWER(FSheet1!$AZ59,2/($A$3-1)),1/POWER(FSheet1!$BA59,2/($A$3-1))))</f>
        <v>5.7460611522219358E-3</v>
      </c>
      <c r="F60" s="20">
        <f>1/(POWER(FSheet1!AV59,2/($A$3-1))*SUM(1/POWER(FSheet1!$AU59,2/($A$3-1)),1/POWER(FSheet1!$AV59,2/($A$3-1)),1/POWER(FSheet1!$AW59,2/($A$3-1)),1/POWER(FSheet1!$AX59,2/($A$3-1)),1/POWER(FSheet1!$AY59,2/($A$3-1)),1/POWER(FSheet1!$AZ59,2/($A$3-1)),1/POWER(FSheet1!$BA59,2/($A$3-1))))</f>
        <v>3.9916884992220326E-2</v>
      </c>
      <c r="G60" s="20">
        <f>1/(POWER(FSheet1!AW59,2/($A$3-1))*SUM(1/POWER(FSheet1!$AU59,2/($A$3-1)),1/POWER(FSheet1!$AV59,2/($A$3-1)),1/POWER(FSheet1!$AW59,2/($A$3-1)),1/POWER(FSheet1!$AX59,2/($A$3-1)),1/POWER(FSheet1!$AY59,2/($A$3-1)),1/POWER(FSheet1!$AZ59,2/($A$3-1)),1/POWER(FSheet1!$BA59,2/($A$3-1))))</f>
        <v>0.65069665928582521</v>
      </c>
      <c r="H60" s="20">
        <f>1/(POWER(FSheet1!AX59,2/($A$3-1))*SUM(1/POWER(FSheet1!$AU59,2/($A$3-1)),1/POWER(FSheet1!$AV59,2/($A$3-1)),1/POWER(FSheet1!$AW59,2/($A$3-1)),1/POWER(FSheet1!$AX59,2/($A$3-1)),1/POWER(FSheet1!$AY59,2/($A$3-1)),1/POWER(FSheet1!$AZ59,2/($A$3-1)),1/POWER(FSheet1!$BA59,2/($A$3-1))))</f>
        <v>0.27830462564033598</v>
      </c>
      <c r="I60" s="20">
        <f>1/(POWER(FSheet1!AY59,2/($A$3-1))*SUM(1/POWER(FSheet1!$AU59,2/($A$3-1)),1/POWER(FSheet1!$AV59,2/($A$3-1)),1/POWER(FSheet1!$AW59,2/($A$3-1)),1/POWER(FSheet1!$AX59,2/($A$3-1)),1/POWER(FSheet1!$AY59,2/($A$3-1)),1/POWER(FSheet1!$AZ59,2/($A$3-1)),1/POWER(FSheet1!$BA59,2/($A$3-1))))</f>
        <v>2.0567323060031225E-2</v>
      </c>
      <c r="J60" s="20">
        <f>1/(POWER(FSheet1!AZ59,2/($A$3-1))*SUM(1/POWER(FSheet1!$AU59,2/($A$3-1)),1/POWER(FSheet1!$AV59,2/($A$3-1)),1/POWER(FSheet1!$AW59,2/($A$3-1)),1/POWER(FSheet1!$AX59,2/($A$3-1)),1/POWER(FSheet1!$AY59,2/($A$3-1)),1/POWER(FSheet1!$AZ59,2/($A$3-1)),1/POWER(FSheet1!$BA59,2/($A$3-1))))</f>
        <v>3.6857887190200945E-3</v>
      </c>
      <c r="K60" s="20">
        <f>1/(POWER(FSheet1!BA59,2/($A$3-1))*SUM(1/POWER(FSheet1!$AU59,2/($A$3-1)),1/POWER(FSheet1!$AV59,2/($A$3-1)),1/POWER(FSheet1!$AW59,2/($A$3-1)),1/POWER(FSheet1!$AX59,2/($A$3-1)),1/POWER(FSheet1!$AY59,2/($A$3-1)),1/POWER(FSheet1!$AZ59,2/($A$3-1)),1/POWER(FSheet1!$BA59,2/($A$3-1))))</f>
        <v>1.0826571503452158E-3</v>
      </c>
      <c r="M60" s="35"/>
      <c r="AA60" s="34">
        <f t="shared" si="2"/>
        <v>2.3003458779608814</v>
      </c>
      <c r="AC60" s="26">
        <f>1/(POWER(FSheet1!BC59,1/($A$3-1))*SUM(1/POWER(FSheet1!$BC59,1/($A$3-1)),1/POWER(FSheet1!$BD59,1/($A$3-1)),1/POWER(FSheet1!$BE59,1/($A$3-1)),1/POWER(FSheet1!$BF59,1/($A$3-1)),1/POWER(FSheet1!$BG59,1/($A$3-1)),1/POWER(FSheet1!$BH59,1/($A$3-1)),1/POWER(FSheet1!$BI59,1/($A$3-1))))</f>
        <v>0.27807219624804108</v>
      </c>
      <c r="AD60" s="26">
        <f>1/(POWER(FSheet1!BD59,1/($A$3-1))*SUM(1/POWER(FSheet1!$BC59,1/($A$3-1)),1/POWER(FSheet1!$BD59,1/($A$3-1)),1/POWER(FSheet1!$BE59,1/($A$3-1)),1/POWER(FSheet1!$BF59,1/($A$3-1)),1/POWER(FSheet1!$BG59,1/($A$3-1)),1/POWER(FSheet1!$BH59,1/($A$3-1)),1/POWER(FSheet1!$BI59,1/($A$3-1))))</f>
        <v>0.15255261141371818</v>
      </c>
      <c r="AE60" s="26">
        <f>1/(POWER(FSheet1!BE59,1/($A$3-1))*SUM(1/POWER(FSheet1!$BC59,1/($A$3-1)),1/POWER(FSheet1!$BD59,1/($A$3-1)),1/POWER(FSheet1!$BE59,1/($A$3-1)),1/POWER(FSheet1!$BF59,1/($A$3-1)),1/POWER(FSheet1!$BG59,1/($A$3-1)),1/POWER(FSheet1!$BH59,1/($A$3-1)),1/POWER(FSheet1!$BI59,1/($A$3-1))))</f>
        <v>0.41233478721860289</v>
      </c>
      <c r="AF60" s="26">
        <f>1/(POWER(FSheet1!BF59,1/($A$3-1))*SUM(1/POWER(FSheet1!$BC59,1/($A$3-1)),1/POWER(FSheet1!$BD59,1/($A$3-1)),1/POWER(FSheet1!$BE59,1/($A$3-1)),1/POWER(FSheet1!$BF59,1/($A$3-1)),1/POWER(FSheet1!$BG59,1/($A$3-1)),1/POWER(FSheet1!$BH59,1/($A$3-1)),1/POWER(FSheet1!$BI59,1/($A$3-1))))</f>
        <v>0.10205564261656615</v>
      </c>
      <c r="AG60" s="26">
        <f>1/(POWER(FSheet1!BG59,1/($A$3-1))*SUM(1/POWER(FSheet1!$BC59,1/($A$3-1)),1/POWER(FSheet1!$BD59,1/($A$3-1)),1/POWER(FSheet1!$BE59,1/($A$3-1)),1/POWER(FSheet1!$BF59,1/($A$3-1)),1/POWER(FSheet1!$BG59,1/($A$3-1)),1/POWER(FSheet1!$BH59,1/($A$3-1)),1/POWER(FSheet1!$BI59,1/($A$3-1))))</f>
        <v>2.5054275183739979E-2</v>
      </c>
      <c r="AH60" s="26">
        <f>1/(POWER(FSheet1!BH59,1/($A$3-1))*SUM(1/POWER(FSheet1!$BC59,1/($A$3-1)),1/POWER(FSheet1!$BD59,1/($A$3-1)),1/POWER(FSheet1!$BE59,1/($A$3-1)),1/POWER(FSheet1!$BF59,1/($A$3-1)),1/POWER(FSheet1!$BG59,1/($A$3-1)),1/POWER(FSheet1!$BH59,1/($A$3-1)),1/POWER(FSheet1!$BI59,1/($A$3-1))))</f>
        <v>1.1688497280573867E-2</v>
      </c>
      <c r="AI60" s="26">
        <f>1/(POWER(FSheet1!BI59,1/($A$3-1))*SUM(1/POWER(FSheet1!$BC59,1/($A$3-1)),1/POWER(FSheet1!$BD59,1/($A$3-1)),1/POWER(FSheet1!$BE59,1/($A$3-1)),1/POWER(FSheet1!$BF59,1/($A$3-1)),1/POWER(FSheet1!$BG59,1/($A$3-1)),1/POWER(FSheet1!$BH59,1/($A$3-1)),1/POWER(FSheet1!$BI59,1/($A$3-1))))</f>
        <v>1.8241990038757743E-2</v>
      </c>
      <c r="AY60" s="13">
        <f t="shared" si="3"/>
        <v>1.4166067692178244</v>
      </c>
      <c r="BA60" s="45">
        <f>1/(POWER(FSheet1!$BK59,1/($A$3-1))*SUM(1/POWER(FSheet1!$BK59,1/($A$3-1)),1/POWER(FSheet1!$BL59,1/($A$3-1)),1/POWER(FSheet1!$BM59,1/($A$3-1)),1/POWER(FSheet1!$BN59,1/($A$3-1)),1/POWER(FSheet1!$BO59,1/($A$3-1)),1/POWER(FSheet1!$BP59,1/($A$3-1)),1/POWER(FSheet1!$BQ59,1/($A$3-1))))</f>
        <v>0.28800418045760667</v>
      </c>
      <c r="BB60" s="45">
        <f>1/(POWER(FSheet1!$BL59,1/($A$3-1))*SUM(1/POWER(FSheet1!$BK59,1/($A$3-1)),1/POWER(FSheet1!$BL59,1/($A$3-1)),1/POWER(FSheet1!$BM59,1/($A$3-1)),1/POWER(FSheet1!$BN59,1/($A$3-1)),1/POWER(FSheet1!$BO59,1/($A$3-1)),1/POWER(FSheet1!$BP59,1/($A$3-1)),1/POWER(FSheet1!$BQ59,1/($A$3-1))))</f>
        <v>0.1721543901608589</v>
      </c>
      <c r="BC60" s="45">
        <f>1/(POWER(FSheet1!$BM59,1/($A$3-1))*SUM(1/POWER(FSheet1!$BK59,1/($A$3-1)),1/POWER(FSheet1!$BL59,1/($A$3-1)),1/POWER(FSheet1!$BM59,1/($A$3-1)),1/POWER(FSheet1!$BN59,1/($A$3-1)),1/POWER(FSheet1!$BO59,1/($A$3-1)),1/POWER(FSheet1!$BP59,1/($A$3-1)),1/POWER(FSheet1!$BQ59,1/($A$3-1))))</f>
        <v>0.25445680675110766</v>
      </c>
      <c r="BD60" s="45">
        <f>1/(POWER(FSheet1!$BN59,1/($A$3-1))*SUM(1/POWER(FSheet1!$BK59,1/($A$3-1)),1/POWER(FSheet1!$BL59,1/($A$3-1)),1/POWER(FSheet1!$BM59,1/($A$3-1)),1/POWER(FSheet1!$BN59,1/($A$3-1)),1/POWER(FSheet1!$BO59,1/($A$3-1)),1/POWER(FSheet1!$BP59,1/($A$3-1)),1/POWER(FSheet1!$BQ59,1/($A$3-1))))</f>
        <v>0.1691138633831169</v>
      </c>
      <c r="BE60" s="45">
        <f>1/(POWER(FSheet1!$BO59,1/($A$3-1))*SUM(1/POWER(FSheet1!$BK59,1/($A$3-1)),1/POWER(FSheet1!$BL59,1/($A$3-1)),1/POWER(FSheet1!$BM59,1/($A$3-1)),1/POWER(FSheet1!$BN59,1/($A$3-1)),1/POWER(FSheet1!$BO59,1/($A$3-1)),1/POWER(FSheet1!$BP59,1/($A$3-1)),1/POWER(FSheet1!$BQ59,1/($A$3-1))))</f>
        <v>6.3873345025032974E-2</v>
      </c>
      <c r="BF60" s="45">
        <f>1/(POWER(FSheet1!$BP59,1/($A$3-1))*SUM(1/POWER(FSheet1!$BK59,1/($A$3-1)),1/POWER(FSheet1!$BL59,1/($A$3-1)),1/POWER(FSheet1!$BM59,1/($A$3-1)),1/POWER(FSheet1!$BN59,1/($A$3-1)),1/POWER(FSheet1!$BO59,1/($A$3-1)),1/POWER(FSheet1!$BP59,1/($A$3-1)),1/POWER(FSheet1!$BQ59,1/($A$3-1))))</f>
        <v>1.9710760824611651E-2</v>
      </c>
      <c r="BG60" s="45">
        <f>1/(POWER(FSheet1!$BQ59,1/($A$3-1))*SUM(1/POWER(FSheet1!$BK59,1/($A$3-1)),1/POWER(FSheet1!$BL59,1/($A$3-1)),1/POWER(FSheet1!$BM59,1/($A$3-1)),1/POWER(FSheet1!$BN59,1/($A$3-1)),1/POWER(FSheet1!$BO59,1/($A$3-1)),1/POWER(FSheet1!$BP59,1/($A$3-1)),1/POWER(FSheet1!$BQ59,1/($A$3-1))))</f>
        <v>3.2686653397665223E-2</v>
      </c>
      <c r="BH60" s="42"/>
      <c r="BI60" s="14"/>
      <c r="BJ60" s="33"/>
      <c r="BK60" s="33"/>
      <c r="BL60" s="33"/>
      <c r="BM60" s="33"/>
      <c r="BN60" s="33"/>
      <c r="BO60" s="33"/>
      <c r="BP60" s="33"/>
      <c r="BW60" s="33">
        <f t="array" ref="BW60">SUM((BA60^$A$3)*(($B60-$AK$3)^2+($C60-$AL$3)^2),(BB60^$A$3)*(($B60-$AM$3)^2+($C60-$AN$3)^2),(BC60^$A$3)*(($B60-$AO$3)^2+($C60-$AP$3)^2),(BD60^$A$3)*(($B60-$AQ$3)^2+($C60-$AR$3)^2),(BE60^$A$3)*(($B60-$AS$3)^2+($C60-$AT$3)^2),(BF60^$A$3)*(($B60-$AU$3)^2+($C60-$AV$3)^2),(BG60^$A$3)*(($B60-$AW$3)^2+($C60-$BV$3)^2))</f>
        <v>1.5679298667601742</v>
      </c>
    </row>
    <row r="61" spans="1:75">
      <c r="A61" s="21" t="str">
        <f>FSheet1!A60</f>
        <v>Heffner</v>
      </c>
      <c r="B61" s="20">
        <f>FSheet1!DH60</f>
        <v>2.19073306167979</v>
      </c>
      <c r="C61" s="20">
        <f>FSheet1!DI60</f>
        <v>-7.5197724737532807</v>
      </c>
      <c r="D61" s="22"/>
      <c r="E61" s="20">
        <f>1/(POWER(FSheet1!AU60,2/($A$3-1))*SUM(1/POWER(FSheet1!$AU60,2/($A$3-1)),1/POWER(FSheet1!$AV60,2/($A$3-1)),1/POWER(FSheet1!$AW60,2/($A$3-1)),1/POWER(FSheet1!$AX60,2/($A$3-1)),1/POWER(FSheet1!$AY60,2/($A$3-1)),1/POWER(FSheet1!$AZ60,2/($A$3-1)),1/POWER(FSheet1!$BA60,2/($A$3-1))))</f>
        <v>2.316607762396361E-2</v>
      </c>
      <c r="F61" s="20">
        <f>1/(POWER(FSheet1!AV60,2/($A$3-1))*SUM(1/POWER(FSheet1!$AU60,2/($A$3-1)),1/POWER(FSheet1!$AV60,2/($A$3-1)),1/POWER(FSheet1!$AW60,2/($A$3-1)),1/POWER(FSheet1!$AX60,2/($A$3-1)),1/POWER(FSheet1!$AY60,2/($A$3-1)),1/POWER(FSheet1!$AZ60,2/($A$3-1)),1/POWER(FSheet1!$BA60,2/($A$3-1))))</f>
        <v>9.835909854972083E-2</v>
      </c>
      <c r="G61" s="20">
        <f>1/(POWER(FSheet1!AW60,2/($A$3-1))*SUM(1/POWER(FSheet1!$AU60,2/($A$3-1)),1/POWER(FSheet1!$AV60,2/($A$3-1)),1/POWER(FSheet1!$AW60,2/($A$3-1)),1/POWER(FSheet1!$AX60,2/($A$3-1)),1/POWER(FSheet1!$AY60,2/($A$3-1)),1/POWER(FSheet1!$AZ60,2/($A$3-1)),1/POWER(FSheet1!$BA60,2/($A$3-1))))</f>
        <v>0.41355319442844962</v>
      </c>
      <c r="H61" s="20">
        <f>1/(POWER(FSheet1!AX60,2/($A$3-1))*SUM(1/POWER(FSheet1!$AU60,2/($A$3-1)),1/POWER(FSheet1!$AV60,2/($A$3-1)),1/POWER(FSheet1!$AW60,2/($A$3-1)),1/POWER(FSheet1!$AX60,2/($A$3-1)),1/POWER(FSheet1!$AY60,2/($A$3-1)),1/POWER(FSheet1!$AZ60,2/($A$3-1)),1/POWER(FSheet1!$BA60,2/($A$3-1))))</f>
        <v>0.3587662875087862</v>
      </c>
      <c r="I61" s="20">
        <f>1/(POWER(FSheet1!AY60,2/($A$3-1))*SUM(1/POWER(FSheet1!$AU60,2/($A$3-1)),1/POWER(FSheet1!$AV60,2/($A$3-1)),1/POWER(FSheet1!$AW60,2/($A$3-1)),1/POWER(FSheet1!$AX60,2/($A$3-1)),1/POWER(FSheet1!$AY60,2/($A$3-1)),1/POWER(FSheet1!$AZ60,2/($A$3-1)),1/POWER(FSheet1!$BA60,2/($A$3-1))))</f>
        <v>8.0155909967985634E-2</v>
      </c>
      <c r="J61" s="20">
        <f>1/(POWER(FSheet1!AZ60,2/($A$3-1))*SUM(1/POWER(FSheet1!$AU60,2/($A$3-1)),1/POWER(FSheet1!$AV60,2/($A$3-1)),1/POWER(FSheet1!$AW60,2/($A$3-1)),1/POWER(FSheet1!$AX60,2/($A$3-1)),1/POWER(FSheet1!$AY60,2/($A$3-1)),1/POWER(FSheet1!$AZ60,2/($A$3-1)),1/POWER(FSheet1!$BA60,2/($A$3-1))))</f>
        <v>1.9600830461119535E-2</v>
      </c>
      <c r="K61" s="20">
        <f>1/(POWER(FSheet1!BA60,2/($A$3-1))*SUM(1/POWER(FSheet1!$AU60,2/($A$3-1)),1/POWER(FSheet1!$AV60,2/($A$3-1)),1/POWER(FSheet1!$AW60,2/($A$3-1)),1/POWER(FSheet1!$AX60,2/($A$3-1)),1/POWER(FSheet1!$AY60,2/($A$3-1)),1/POWER(FSheet1!$AZ60,2/($A$3-1)),1/POWER(FSheet1!$BA60,2/($A$3-1))))</f>
        <v>6.3986014599745475E-3</v>
      </c>
      <c r="M61" s="35"/>
      <c r="AA61" s="34">
        <f t="shared" si="2"/>
        <v>17.447729701272785</v>
      </c>
      <c r="AC61" s="26">
        <f>1/(POWER(FSheet1!BC60,1/($A$3-1))*SUM(1/POWER(FSheet1!$BC60,1/($A$3-1)),1/POWER(FSheet1!$BD60,1/($A$3-1)),1/POWER(FSheet1!$BE60,1/($A$3-1)),1/POWER(FSheet1!$BF60,1/($A$3-1)),1/POWER(FSheet1!$BG60,1/($A$3-1)),1/POWER(FSheet1!$BH60,1/($A$3-1)),1/POWER(FSheet1!$BI60,1/($A$3-1))))</f>
        <v>9.7467882344441981E-2</v>
      </c>
      <c r="AD61" s="26">
        <f>1/(POWER(FSheet1!BD60,1/($A$3-1))*SUM(1/POWER(FSheet1!$BC60,1/($A$3-1)),1/POWER(FSheet1!$BD60,1/($A$3-1)),1/POWER(FSheet1!$BE60,1/($A$3-1)),1/POWER(FSheet1!$BF60,1/($A$3-1)),1/POWER(FSheet1!$BG60,1/($A$3-1)),1/POWER(FSheet1!$BH60,1/($A$3-1)),1/POWER(FSheet1!$BI60,1/($A$3-1))))</f>
        <v>0.12379535360684936</v>
      </c>
      <c r="AE61" s="26">
        <f>1/(POWER(FSheet1!BE60,1/($A$3-1))*SUM(1/POWER(FSheet1!$BC60,1/($A$3-1)),1/POWER(FSheet1!$BD60,1/($A$3-1)),1/POWER(FSheet1!$BE60,1/($A$3-1)),1/POWER(FSheet1!$BF60,1/($A$3-1)),1/POWER(FSheet1!$BG60,1/($A$3-1)),1/POWER(FSheet1!$BH60,1/($A$3-1)),1/POWER(FSheet1!$BI60,1/($A$3-1))))</f>
        <v>0.20275563861430099</v>
      </c>
      <c r="AF61" s="26">
        <f>1/(POWER(FSheet1!BF60,1/($A$3-1))*SUM(1/POWER(FSheet1!$BC60,1/($A$3-1)),1/POWER(FSheet1!$BD60,1/($A$3-1)),1/POWER(FSheet1!$BE60,1/($A$3-1)),1/POWER(FSheet1!$BF60,1/($A$3-1)),1/POWER(FSheet1!$BG60,1/($A$3-1)),1/POWER(FSheet1!$BH60,1/($A$3-1)),1/POWER(FSheet1!$BI60,1/($A$3-1))))</f>
        <v>0.20823185616447371</v>
      </c>
      <c r="AG61" s="26">
        <f>1/(POWER(FSheet1!BG60,1/($A$3-1))*SUM(1/POWER(FSheet1!$BC60,1/($A$3-1)),1/POWER(FSheet1!$BD60,1/($A$3-1)),1/POWER(FSheet1!$BE60,1/($A$3-1)),1/POWER(FSheet1!$BF60,1/($A$3-1)),1/POWER(FSheet1!$BG60,1/($A$3-1)),1/POWER(FSheet1!$BH60,1/($A$3-1)),1/POWER(FSheet1!$BI60,1/($A$3-1))))</f>
        <v>0.1433033902907693</v>
      </c>
      <c r="AH61" s="26">
        <f>1/(POWER(FSheet1!BH60,1/($A$3-1))*SUM(1/POWER(FSheet1!$BC60,1/($A$3-1)),1/POWER(FSheet1!$BD60,1/($A$3-1)),1/POWER(FSheet1!$BE60,1/($A$3-1)),1/POWER(FSheet1!$BF60,1/($A$3-1)),1/POWER(FSheet1!$BG60,1/($A$3-1)),1/POWER(FSheet1!$BH60,1/($A$3-1)),1/POWER(FSheet1!$BI60,1/($A$3-1))))</f>
        <v>9.2828515969642547E-2</v>
      </c>
      <c r="AI61" s="26">
        <f>1/(POWER(FSheet1!BI60,1/($A$3-1))*SUM(1/POWER(FSheet1!$BC60,1/($A$3-1)),1/POWER(FSheet1!$BD60,1/($A$3-1)),1/POWER(FSheet1!$BE60,1/($A$3-1)),1/POWER(FSheet1!$BF60,1/($A$3-1)),1/POWER(FSheet1!$BG60,1/($A$3-1)),1/POWER(FSheet1!$BH60,1/($A$3-1)),1/POWER(FSheet1!$BI60,1/($A$3-1))))</f>
        <v>0.13161736300952223</v>
      </c>
      <c r="AY61" s="13">
        <f t="shared" si="3"/>
        <v>9.9003958490147639</v>
      </c>
      <c r="BA61" s="45">
        <f>1/(POWER(FSheet1!$BK60,1/($A$3-1))*SUM(1/POWER(FSheet1!$BK60,1/($A$3-1)),1/POWER(FSheet1!$BL60,1/($A$3-1)),1/POWER(FSheet1!$BM60,1/($A$3-1)),1/POWER(FSheet1!$BN60,1/($A$3-1)),1/POWER(FSheet1!$BO60,1/($A$3-1)),1/POWER(FSheet1!$BP60,1/($A$3-1)),1/POWER(FSheet1!$BQ60,1/($A$3-1))))</f>
        <v>6.3824749853387597E-2</v>
      </c>
      <c r="BB61" s="45">
        <f>1/(POWER(FSheet1!$BL60,1/($A$3-1))*SUM(1/POWER(FSheet1!$BK60,1/($A$3-1)),1/POWER(FSheet1!$BL60,1/($A$3-1)),1/POWER(FSheet1!$BM60,1/($A$3-1)),1/POWER(FSheet1!$BN60,1/($A$3-1)),1/POWER(FSheet1!$BO60,1/($A$3-1)),1/POWER(FSheet1!$BP60,1/($A$3-1)),1/POWER(FSheet1!$BQ60,1/($A$3-1))))</f>
        <v>9.9176887476396192E-2</v>
      </c>
      <c r="BC61" s="45">
        <f>1/(POWER(FSheet1!$BM60,1/($A$3-1))*SUM(1/POWER(FSheet1!$BK60,1/($A$3-1)),1/POWER(FSheet1!$BL60,1/($A$3-1)),1/POWER(FSheet1!$BM60,1/($A$3-1)),1/POWER(FSheet1!$BN60,1/($A$3-1)),1/POWER(FSheet1!$BO60,1/($A$3-1)),1/POWER(FSheet1!$BP60,1/($A$3-1)),1/POWER(FSheet1!$BQ60,1/($A$3-1))))</f>
        <v>0.28056642885312882</v>
      </c>
      <c r="BD61" s="45">
        <f>1/(POWER(FSheet1!$BN60,1/($A$3-1))*SUM(1/POWER(FSheet1!$BK60,1/($A$3-1)),1/POWER(FSheet1!$BL60,1/($A$3-1)),1/POWER(FSheet1!$BM60,1/($A$3-1)),1/POWER(FSheet1!$BN60,1/($A$3-1)),1/POWER(FSheet1!$BO60,1/($A$3-1)),1/POWER(FSheet1!$BP60,1/($A$3-1)),1/POWER(FSheet1!$BQ60,1/($A$3-1))))</f>
        <v>0.20005799364812715</v>
      </c>
      <c r="BE61" s="45">
        <f>1/(POWER(FSheet1!$BO60,1/($A$3-1))*SUM(1/POWER(FSheet1!$BK60,1/($A$3-1)),1/POWER(FSheet1!$BL60,1/($A$3-1)),1/POWER(FSheet1!$BM60,1/($A$3-1)),1/POWER(FSheet1!$BN60,1/($A$3-1)),1/POWER(FSheet1!$BO60,1/($A$3-1)),1/POWER(FSheet1!$BP60,1/($A$3-1)),1/POWER(FSheet1!$BQ60,1/($A$3-1))))</f>
        <v>0.12252766850001778</v>
      </c>
      <c r="BF61" s="45">
        <f>1/(POWER(FSheet1!$BP60,1/($A$3-1))*SUM(1/POWER(FSheet1!$BK60,1/($A$3-1)),1/POWER(FSheet1!$BL60,1/($A$3-1)),1/POWER(FSheet1!$BM60,1/($A$3-1)),1/POWER(FSheet1!$BN60,1/($A$3-1)),1/POWER(FSheet1!$BO60,1/($A$3-1)),1/POWER(FSheet1!$BP60,1/($A$3-1)),1/POWER(FSheet1!$BQ60,1/($A$3-1))))</f>
        <v>8.126418016661377E-2</v>
      </c>
      <c r="BG61" s="45">
        <f>1/(POWER(FSheet1!$BQ60,1/($A$3-1))*SUM(1/POWER(FSheet1!$BK60,1/($A$3-1)),1/POWER(FSheet1!$BL60,1/($A$3-1)),1/POWER(FSheet1!$BM60,1/($A$3-1)),1/POWER(FSheet1!$BN60,1/($A$3-1)),1/POWER(FSheet1!$BO60,1/($A$3-1)),1/POWER(FSheet1!$BP60,1/($A$3-1)),1/POWER(FSheet1!$BQ60,1/($A$3-1))))</f>
        <v>0.15258209150232857</v>
      </c>
      <c r="BH61" s="42"/>
      <c r="BI61" s="14"/>
      <c r="BJ61" s="33"/>
      <c r="BK61" s="33"/>
      <c r="BL61" s="33"/>
      <c r="BM61" s="33"/>
      <c r="BN61" s="33"/>
      <c r="BO61" s="33"/>
      <c r="BP61" s="33"/>
      <c r="BW61" s="33">
        <f t="array" ref="BW61">SUM((BA61^$A$3)*(($B61-$AK$3)^2+($C61-$AL$3)^2),(BB61^$A$3)*(($B61-$AM$3)^2+($C61-$AN$3)^2),(BC61^$A$3)*(($B61-$AO$3)^2+($C61-$AP$3)^2),(BD61^$A$3)*(($B61-$AQ$3)^2+($C61-$AR$3)^2),(BE61^$A$3)*(($B61-$AS$3)^2+($C61-$AT$3)^2),(BF61^$A$3)*(($B61-$AU$3)^2+($C61-$AV$3)^2),(BG61^$A$3)*(($B61-$AW$3)^2+($C61-$BV$3)^2))</f>
        <v>9.8010722593335444</v>
      </c>
    </row>
    <row r="62" spans="1:75">
      <c r="A62" s="21" t="str">
        <f>FSheet1!A61</f>
        <v>McNamara</v>
      </c>
      <c r="B62" s="20">
        <f>FSheet1!DH61</f>
        <v>4.8831532073490811</v>
      </c>
      <c r="C62" s="20">
        <f>FSheet1!DI61</f>
        <v>-2.635804713910761</v>
      </c>
      <c r="D62" s="22"/>
      <c r="E62" s="20">
        <f>1/(POWER(FSheet1!AU61,2/($A$3-1))*SUM(1/POWER(FSheet1!$AU61,2/($A$3-1)),1/POWER(FSheet1!$AV61,2/($A$3-1)),1/POWER(FSheet1!$AW61,2/($A$3-1)),1/POWER(FSheet1!$AX61,2/($A$3-1)),1/POWER(FSheet1!$AY61,2/($A$3-1)),1/POWER(FSheet1!$AZ61,2/($A$3-1)),1/POWER(FSheet1!$BA61,2/($A$3-1))))</f>
        <v>1.6187665423767733E-3</v>
      </c>
      <c r="F62" s="20">
        <f>1/(POWER(FSheet1!AV61,2/($A$3-1))*SUM(1/POWER(FSheet1!$AU61,2/($A$3-1)),1/POWER(FSheet1!$AV61,2/($A$3-1)),1/POWER(FSheet1!$AW61,2/($A$3-1)),1/POWER(FSheet1!$AX61,2/($A$3-1)),1/POWER(FSheet1!$AY61,2/($A$3-1)),1/POWER(FSheet1!$AZ61,2/($A$3-1)),1/POWER(FSheet1!$BA61,2/($A$3-1))))</f>
        <v>5.6461761095017377E-3</v>
      </c>
      <c r="G62" s="20">
        <f>1/(POWER(FSheet1!AW61,2/($A$3-1))*SUM(1/POWER(FSheet1!$AU61,2/($A$3-1)),1/POWER(FSheet1!$AV61,2/($A$3-1)),1/POWER(FSheet1!$AW61,2/($A$3-1)),1/POWER(FSheet1!$AX61,2/($A$3-1)),1/POWER(FSheet1!$AY61,2/($A$3-1)),1/POWER(FSheet1!$AZ61,2/($A$3-1)),1/POWER(FSheet1!$BA61,2/($A$3-1))))</f>
        <v>3.2467021555825031E-2</v>
      </c>
      <c r="H62" s="20">
        <f>1/(POWER(FSheet1!AX61,2/($A$3-1))*SUM(1/POWER(FSheet1!$AU61,2/($A$3-1)),1/POWER(FSheet1!$AV61,2/($A$3-1)),1/POWER(FSheet1!$AW61,2/($A$3-1)),1/POWER(FSheet1!$AX61,2/($A$3-1)),1/POWER(FSheet1!$AY61,2/($A$3-1)),1/POWER(FSheet1!$AZ61,2/($A$3-1)),1/POWER(FSheet1!$BA61,2/($A$3-1))))</f>
        <v>0.40098285594821581</v>
      </c>
      <c r="I62" s="20">
        <f>1/(POWER(FSheet1!AY61,2/($A$3-1))*SUM(1/POWER(FSheet1!$AU61,2/($A$3-1)),1/POWER(FSheet1!$AV61,2/($A$3-1)),1/POWER(FSheet1!$AW61,2/($A$3-1)),1/POWER(FSheet1!$AX61,2/($A$3-1)),1/POWER(FSheet1!$AY61,2/($A$3-1)),1/POWER(FSheet1!$AZ61,2/($A$3-1)),1/POWER(FSheet1!$BA61,2/($A$3-1))))</f>
        <v>0.51280094845329205</v>
      </c>
      <c r="J62" s="20">
        <f>1/(POWER(FSheet1!AZ61,2/($A$3-1))*SUM(1/POWER(FSheet1!$AU61,2/($A$3-1)),1/POWER(FSheet1!$AV61,2/($A$3-1)),1/POWER(FSheet1!$AW61,2/($A$3-1)),1/POWER(FSheet1!$AX61,2/($A$3-1)),1/POWER(FSheet1!$AY61,2/($A$3-1)),1/POWER(FSheet1!$AZ61,2/($A$3-1)),1/POWER(FSheet1!$BA61,2/($A$3-1))))</f>
        <v>3.9974879445305297E-2</v>
      </c>
      <c r="K62" s="20">
        <f>1/(POWER(FSheet1!BA61,2/($A$3-1))*SUM(1/POWER(FSheet1!$AU61,2/($A$3-1)),1/POWER(FSheet1!$AV61,2/($A$3-1)),1/POWER(FSheet1!$AW61,2/($A$3-1)),1/POWER(FSheet1!$AX61,2/($A$3-1)),1/POWER(FSheet1!$AY61,2/($A$3-1)),1/POWER(FSheet1!$AZ61,2/($A$3-1)),1/POWER(FSheet1!$BA61,2/($A$3-1))))</f>
        <v>6.5093519454833063E-3</v>
      </c>
      <c r="M62" s="35"/>
      <c r="AA62" s="34">
        <f t="shared" si="2"/>
        <v>7.0733060409072044</v>
      </c>
      <c r="AC62" s="26">
        <f>1/(POWER(FSheet1!BC61,1/($A$3-1))*SUM(1/POWER(FSheet1!$BC61,1/($A$3-1)),1/POWER(FSheet1!$BD61,1/($A$3-1)),1/POWER(FSheet1!$BE61,1/($A$3-1)),1/POWER(FSheet1!$BF61,1/($A$3-1)),1/POWER(FSheet1!$BG61,1/($A$3-1)),1/POWER(FSheet1!$BH61,1/($A$3-1)),1/POWER(FSheet1!$BI61,1/($A$3-1))))</f>
        <v>3.2122438845260337E-2</v>
      </c>
      <c r="AD62" s="26">
        <f>1/(POWER(FSheet1!BD61,1/($A$3-1))*SUM(1/POWER(FSheet1!$BC61,1/($A$3-1)),1/POWER(FSheet1!$BD61,1/($A$3-1)),1/POWER(FSheet1!$BE61,1/($A$3-1)),1/POWER(FSheet1!$BF61,1/($A$3-1)),1/POWER(FSheet1!$BG61,1/($A$3-1)),1/POWER(FSheet1!$BH61,1/($A$3-1)),1/POWER(FSheet1!$BI61,1/($A$3-1))))</f>
        <v>3.2827039679530566E-2</v>
      </c>
      <c r="AE62" s="26">
        <f>1/(POWER(FSheet1!BE61,1/($A$3-1))*SUM(1/POWER(FSheet1!$BC61,1/($A$3-1)),1/POWER(FSheet1!$BD61,1/($A$3-1)),1/POWER(FSheet1!$BE61,1/($A$3-1)),1/POWER(FSheet1!$BF61,1/($A$3-1)),1/POWER(FSheet1!$BG61,1/($A$3-1)),1/POWER(FSheet1!$BH61,1/($A$3-1)),1/POWER(FSheet1!$BI61,1/($A$3-1))))</f>
        <v>5.9357950514336628E-2</v>
      </c>
      <c r="AF62" s="26">
        <f>1/(POWER(FSheet1!BF61,1/($A$3-1))*SUM(1/POWER(FSheet1!$BC61,1/($A$3-1)),1/POWER(FSheet1!$BD61,1/($A$3-1)),1/POWER(FSheet1!$BE61,1/($A$3-1)),1/POWER(FSheet1!$BF61,1/($A$3-1)),1/POWER(FSheet1!$BG61,1/($A$3-1)),1/POWER(FSheet1!$BH61,1/($A$3-1)),1/POWER(FSheet1!$BI61,1/($A$3-1))))</f>
        <v>0.15003282387529421</v>
      </c>
      <c r="AG62" s="26">
        <f>1/(POWER(FSheet1!BG61,1/($A$3-1))*SUM(1/POWER(FSheet1!$BC61,1/($A$3-1)),1/POWER(FSheet1!$BD61,1/($A$3-1)),1/POWER(FSheet1!$BE61,1/($A$3-1)),1/POWER(FSheet1!$BF61,1/($A$3-1)),1/POWER(FSheet1!$BG61,1/($A$3-1)),1/POWER(FSheet1!$BH61,1/($A$3-1)),1/POWER(FSheet1!$BI61,1/($A$3-1))))</f>
        <v>0.28417569718246527</v>
      </c>
      <c r="AH62" s="26">
        <f>1/(POWER(FSheet1!BH61,1/($A$3-1))*SUM(1/POWER(FSheet1!$BC61,1/($A$3-1)),1/POWER(FSheet1!$BD61,1/($A$3-1)),1/POWER(FSheet1!$BE61,1/($A$3-1)),1/POWER(FSheet1!$BF61,1/($A$3-1)),1/POWER(FSheet1!$BG61,1/($A$3-1)),1/POWER(FSheet1!$BH61,1/($A$3-1)),1/POWER(FSheet1!$BI61,1/($A$3-1))))</f>
        <v>0.14308977603549253</v>
      </c>
      <c r="AI62" s="26">
        <f>1/(POWER(FSheet1!BI61,1/($A$3-1))*SUM(1/POWER(FSheet1!$BC61,1/($A$3-1)),1/POWER(FSheet1!$BD61,1/($A$3-1)),1/POWER(FSheet1!$BE61,1/($A$3-1)),1/POWER(FSheet1!$BF61,1/($A$3-1)),1/POWER(FSheet1!$BG61,1/($A$3-1)),1/POWER(FSheet1!$BH61,1/($A$3-1)),1/POWER(FSheet1!$BI61,1/($A$3-1))))</f>
        <v>0.29839427386762046</v>
      </c>
      <c r="AY62" s="13">
        <f t="shared" si="3"/>
        <v>3.0426817790375194</v>
      </c>
      <c r="BA62" s="45">
        <f>1/(POWER(FSheet1!$BK61,1/($A$3-1))*SUM(1/POWER(FSheet1!$BK61,1/($A$3-1)),1/POWER(FSheet1!$BL61,1/($A$3-1)),1/POWER(FSheet1!$BM61,1/($A$3-1)),1/POWER(FSheet1!$BN61,1/($A$3-1)),1/POWER(FSheet1!$BO61,1/($A$3-1)),1/POWER(FSheet1!$BP61,1/($A$3-1)),1/POWER(FSheet1!$BQ61,1/($A$3-1))))</f>
        <v>1.9480616321878762E-2</v>
      </c>
      <c r="BB62" s="45">
        <f>1/(POWER(FSheet1!$BL61,1/($A$3-1))*SUM(1/POWER(FSheet1!$BK61,1/($A$3-1)),1/POWER(FSheet1!$BL61,1/($A$3-1)),1/POWER(FSheet1!$BM61,1/($A$3-1)),1/POWER(FSheet1!$BN61,1/($A$3-1)),1/POWER(FSheet1!$BO61,1/($A$3-1)),1/POWER(FSheet1!$BP61,1/($A$3-1)),1/POWER(FSheet1!$BQ61,1/($A$3-1))))</f>
        <v>1.8431408098717784E-2</v>
      </c>
      <c r="BC62" s="45">
        <f>1/(POWER(FSheet1!$BM61,1/($A$3-1))*SUM(1/POWER(FSheet1!$BK61,1/($A$3-1)),1/POWER(FSheet1!$BL61,1/($A$3-1)),1/POWER(FSheet1!$BM61,1/($A$3-1)),1/POWER(FSheet1!$BN61,1/($A$3-1)),1/POWER(FSheet1!$BO61,1/($A$3-1)),1/POWER(FSheet1!$BP61,1/($A$3-1)),1/POWER(FSheet1!$BQ61,1/($A$3-1))))</f>
        <v>4.954405697181407E-2</v>
      </c>
      <c r="BD62" s="45">
        <f>1/(POWER(FSheet1!$BN61,1/($A$3-1))*SUM(1/POWER(FSheet1!$BK61,1/($A$3-1)),1/POWER(FSheet1!$BL61,1/($A$3-1)),1/POWER(FSheet1!$BM61,1/($A$3-1)),1/POWER(FSheet1!$BN61,1/($A$3-1)),1/POWER(FSheet1!$BO61,1/($A$3-1)),1/POWER(FSheet1!$BP61,1/($A$3-1)),1/POWER(FSheet1!$BQ61,1/($A$3-1))))</f>
        <v>0.11619797980657326</v>
      </c>
      <c r="BE62" s="45">
        <f>1/(POWER(FSheet1!$BO61,1/($A$3-1))*SUM(1/POWER(FSheet1!$BK61,1/($A$3-1)),1/POWER(FSheet1!$BL61,1/($A$3-1)),1/POWER(FSheet1!$BM61,1/($A$3-1)),1/POWER(FSheet1!$BN61,1/($A$3-1)),1/POWER(FSheet1!$BO61,1/($A$3-1)),1/POWER(FSheet1!$BP61,1/($A$3-1)),1/POWER(FSheet1!$BQ61,1/($A$3-1))))</f>
        <v>0.14329425633348497</v>
      </c>
      <c r="BF62" s="45">
        <f>1/(POWER(FSheet1!$BP61,1/($A$3-1))*SUM(1/POWER(FSheet1!$BK61,1/($A$3-1)),1/POWER(FSheet1!$BL61,1/($A$3-1)),1/POWER(FSheet1!$BM61,1/($A$3-1)),1/POWER(FSheet1!$BN61,1/($A$3-1)),1/POWER(FSheet1!$BO61,1/($A$3-1)),1/POWER(FSheet1!$BP61,1/($A$3-1)),1/POWER(FSheet1!$BQ61,1/($A$3-1))))</f>
        <v>9.3555302211907221E-2</v>
      </c>
      <c r="BG62" s="45">
        <f>1/(POWER(FSheet1!$BQ61,1/($A$3-1))*SUM(1/POWER(FSheet1!$BK61,1/($A$3-1)),1/POWER(FSheet1!$BL61,1/($A$3-1)),1/POWER(FSheet1!$BM61,1/($A$3-1)),1/POWER(FSheet1!$BN61,1/($A$3-1)),1/POWER(FSheet1!$BO61,1/($A$3-1)),1/POWER(FSheet1!$BP61,1/($A$3-1)),1/POWER(FSheet1!$BQ61,1/($A$3-1))))</f>
        <v>0.55949638025562398</v>
      </c>
      <c r="BH62" s="42"/>
      <c r="BI62" s="14"/>
      <c r="BJ62" s="33"/>
      <c r="BK62" s="33"/>
      <c r="BL62" s="33"/>
      <c r="BM62" s="33"/>
      <c r="BN62" s="33"/>
      <c r="BO62" s="33"/>
      <c r="BP62" s="33"/>
      <c r="BW62" s="33">
        <f t="array" ref="BW62">SUM((BA62^$A$3)*(($B62-$AK$3)^2+($C62-$AL$3)^2),(BB62^$A$3)*(($B62-$AM$3)^2+($C62-$AN$3)^2),(BC62^$A$3)*(($B62-$AO$3)^2+($C62-$AP$3)^2),(BD62^$A$3)*(($B62-$AQ$3)^2+($C62-$AR$3)^2),(BE62^$A$3)*(($B62-$AS$3)^2+($C62-$AT$3)^2),(BF62^$A$3)*(($B62-$AU$3)^2+($C62-$AV$3)^2),(BG62^$A$3)*(($B62-$AW$3)^2+($C62-$BV$3)^2))</f>
        <v>1.6854130000727587</v>
      </c>
    </row>
    <row r="63" spans="1:75">
      <c r="A63" s="21" t="str">
        <f>FSheet1!A62</f>
        <v>Swallow</v>
      </c>
      <c r="B63" s="20">
        <f>FSheet1!DH62</f>
        <v>6.5732529120734906</v>
      </c>
      <c r="C63" s="20">
        <f>FSheet1!DI62</f>
        <v>-2.6470361640419946</v>
      </c>
      <c r="D63" s="22"/>
      <c r="E63" s="20">
        <f>1/(POWER(FSheet1!AU62,2/($A$3-1))*SUM(1/POWER(FSheet1!$AU62,2/($A$3-1)),1/POWER(FSheet1!$AV62,2/($A$3-1)),1/POWER(FSheet1!$AW62,2/($A$3-1)),1/POWER(FSheet1!$AX62,2/($A$3-1)),1/POWER(FSheet1!$AY62,2/($A$3-1)),1/POWER(FSheet1!$AZ62,2/($A$3-1)),1/POWER(FSheet1!$BA62,2/($A$3-1))))</f>
        <v>2.1832120455293033E-3</v>
      </c>
      <c r="F63" s="20">
        <f>1/(POWER(FSheet1!AV62,2/($A$3-1))*SUM(1/POWER(FSheet1!$AU62,2/($A$3-1)),1/POWER(FSheet1!$AV62,2/($A$3-1)),1/POWER(FSheet1!$AW62,2/($A$3-1)),1/POWER(FSheet1!$AX62,2/($A$3-1)),1/POWER(FSheet1!$AY62,2/($A$3-1)),1/POWER(FSheet1!$AZ62,2/($A$3-1)),1/POWER(FSheet1!$BA62,2/($A$3-1))))</f>
        <v>6.6266048512030416E-3</v>
      </c>
      <c r="G63" s="20">
        <f>1/(POWER(FSheet1!AW62,2/($A$3-1))*SUM(1/POWER(FSheet1!$AU62,2/($A$3-1)),1/POWER(FSheet1!$AV62,2/($A$3-1)),1/POWER(FSheet1!$AW62,2/($A$3-1)),1/POWER(FSheet1!$AX62,2/($A$3-1)),1/POWER(FSheet1!$AY62,2/($A$3-1)),1/POWER(FSheet1!$AZ62,2/($A$3-1)),1/POWER(FSheet1!$BA62,2/($A$3-1))))</f>
        <v>2.8843997692620318E-2</v>
      </c>
      <c r="H63" s="20">
        <f>1/(POWER(FSheet1!AX62,2/($A$3-1))*SUM(1/POWER(FSheet1!$AU62,2/($A$3-1)),1/POWER(FSheet1!$AV62,2/($A$3-1)),1/POWER(FSheet1!$AW62,2/($A$3-1)),1/POWER(FSheet1!$AX62,2/($A$3-1)),1/POWER(FSheet1!$AY62,2/($A$3-1)),1/POWER(FSheet1!$AZ62,2/($A$3-1)),1/POWER(FSheet1!$BA62,2/($A$3-1))))</f>
        <v>0.20422374537458204</v>
      </c>
      <c r="I63" s="20">
        <f>1/(POWER(FSheet1!AY62,2/($A$3-1))*SUM(1/POWER(FSheet1!$AU62,2/($A$3-1)),1/POWER(FSheet1!$AV62,2/($A$3-1)),1/POWER(FSheet1!$AW62,2/($A$3-1)),1/POWER(FSheet1!$AX62,2/($A$3-1)),1/POWER(FSheet1!$AY62,2/($A$3-1)),1/POWER(FSheet1!$AZ62,2/($A$3-1)),1/POWER(FSheet1!$BA62,2/($A$3-1))))</f>
        <v>0.63117859375770802</v>
      </c>
      <c r="J63" s="20">
        <f>1/(POWER(FSheet1!AZ62,2/($A$3-1))*SUM(1/POWER(FSheet1!$AU62,2/($A$3-1)),1/POWER(FSheet1!$AV62,2/($A$3-1)),1/POWER(FSheet1!$AW62,2/($A$3-1)),1/POWER(FSheet1!$AX62,2/($A$3-1)),1/POWER(FSheet1!$AY62,2/($A$3-1)),1/POWER(FSheet1!$AZ62,2/($A$3-1)),1/POWER(FSheet1!$BA62,2/($A$3-1))))</f>
        <v>0.10923139562041898</v>
      </c>
      <c r="K63" s="20">
        <f>1/(POWER(FSheet1!BA62,2/($A$3-1))*SUM(1/POWER(FSheet1!$AU62,2/($A$3-1)),1/POWER(FSheet1!$AV62,2/($A$3-1)),1/POWER(FSheet1!$AW62,2/($A$3-1)),1/POWER(FSheet1!$AX62,2/($A$3-1)),1/POWER(FSheet1!$AY62,2/($A$3-1)),1/POWER(FSheet1!$AZ62,2/($A$3-1)),1/POWER(FSheet1!$BA62,2/($A$3-1))))</f>
        <v>1.7712450657938427E-2</v>
      </c>
      <c r="M63" s="35"/>
      <c r="AA63" s="34">
        <f t="shared" si="2"/>
        <v>8.5961404777190094</v>
      </c>
      <c r="AC63" s="26">
        <f>1/(POWER(FSheet1!BC62,1/($A$3-1))*SUM(1/POWER(FSheet1!$BC62,1/($A$3-1)),1/POWER(FSheet1!$BD62,1/($A$3-1)),1/POWER(FSheet1!$BE62,1/($A$3-1)),1/POWER(FSheet1!$BF62,1/($A$3-1)),1/POWER(FSheet1!$BG62,1/($A$3-1)),1/POWER(FSheet1!$BH62,1/($A$3-1)),1/POWER(FSheet1!$BI62,1/($A$3-1))))</f>
        <v>2.9640831917850722E-2</v>
      </c>
      <c r="AD63" s="26">
        <f>1/(POWER(FSheet1!BD62,1/($A$3-1))*SUM(1/POWER(FSheet1!$BC62,1/($A$3-1)),1/POWER(FSheet1!$BD62,1/($A$3-1)),1/POWER(FSheet1!$BE62,1/($A$3-1)),1/POWER(FSheet1!$BF62,1/($A$3-1)),1/POWER(FSheet1!$BG62,1/($A$3-1)),1/POWER(FSheet1!$BH62,1/($A$3-1)),1/POWER(FSheet1!$BI62,1/($A$3-1))))</f>
        <v>3.0063892826783421E-2</v>
      </c>
      <c r="AE63" s="26">
        <f>1/(POWER(FSheet1!BE62,1/($A$3-1))*SUM(1/POWER(FSheet1!$BC62,1/($A$3-1)),1/POWER(FSheet1!$BD62,1/($A$3-1)),1/POWER(FSheet1!$BE62,1/($A$3-1)),1/POWER(FSheet1!$BF62,1/($A$3-1)),1/POWER(FSheet1!$BG62,1/($A$3-1)),1/POWER(FSheet1!$BH62,1/($A$3-1)),1/POWER(FSheet1!$BI62,1/($A$3-1))))</f>
        <v>4.9461049485615159E-2</v>
      </c>
      <c r="AF63" s="26">
        <f>1/(POWER(FSheet1!BF62,1/($A$3-1))*SUM(1/POWER(FSheet1!$BC62,1/($A$3-1)),1/POWER(FSheet1!$BD62,1/($A$3-1)),1/POWER(FSheet1!$BE62,1/($A$3-1)),1/POWER(FSheet1!$BF62,1/($A$3-1)),1/POWER(FSheet1!$BG62,1/($A$3-1)),1/POWER(FSheet1!$BH62,1/($A$3-1)),1/POWER(FSheet1!$BI62,1/($A$3-1))))</f>
        <v>0.10539731578222425</v>
      </c>
      <c r="AG63" s="26">
        <f>1/(POWER(FSheet1!BG62,1/($A$3-1))*SUM(1/POWER(FSheet1!$BC62,1/($A$3-1)),1/POWER(FSheet1!$BD62,1/($A$3-1)),1/POWER(FSheet1!$BE62,1/($A$3-1)),1/POWER(FSheet1!$BF62,1/($A$3-1)),1/POWER(FSheet1!$BG62,1/($A$3-1)),1/POWER(FSheet1!$BH62,1/($A$3-1)),1/POWER(FSheet1!$BI62,1/($A$3-1))))</f>
        <v>0.23768007824062587</v>
      </c>
      <c r="AH63" s="26">
        <f>1/(POWER(FSheet1!BH62,1/($A$3-1))*SUM(1/POWER(FSheet1!$BC62,1/($A$3-1)),1/POWER(FSheet1!$BD62,1/($A$3-1)),1/POWER(FSheet1!$BE62,1/($A$3-1)),1/POWER(FSheet1!$BF62,1/($A$3-1)),1/POWER(FSheet1!$BG62,1/($A$3-1)),1/POWER(FSheet1!$BH62,1/($A$3-1)),1/POWER(FSheet1!$BI62,1/($A$3-1))))</f>
        <v>0.22326369513269204</v>
      </c>
      <c r="AI63" s="26">
        <f>1/(POWER(FSheet1!BI62,1/($A$3-1))*SUM(1/POWER(FSheet1!$BC62,1/($A$3-1)),1/POWER(FSheet1!$BD62,1/($A$3-1)),1/POWER(FSheet1!$BE62,1/($A$3-1)),1/POWER(FSheet1!$BF62,1/($A$3-1)),1/POWER(FSheet1!$BG62,1/($A$3-1)),1/POWER(FSheet1!$BH62,1/($A$3-1)),1/POWER(FSheet1!$BI62,1/($A$3-1))))</f>
        <v>0.32449313661420848</v>
      </c>
      <c r="AY63" s="13">
        <f t="shared" si="3"/>
        <v>3.8254066401353422</v>
      </c>
      <c r="BA63" s="45">
        <f>1/(POWER(FSheet1!$BK62,1/($A$3-1))*SUM(1/POWER(FSheet1!$BK62,1/($A$3-1)),1/POWER(FSheet1!$BL62,1/($A$3-1)),1/POWER(FSheet1!$BM62,1/($A$3-1)),1/POWER(FSheet1!$BN62,1/($A$3-1)),1/POWER(FSheet1!$BO62,1/($A$3-1)),1/POWER(FSheet1!$BP62,1/($A$3-1)),1/POWER(FSheet1!$BQ62,1/($A$3-1))))</f>
        <v>1.5353350530611255E-2</v>
      </c>
      <c r="BB63" s="45">
        <f>1/(POWER(FSheet1!$BL62,1/($A$3-1))*SUM(1/POWER(FSheet1!$BK62,1/($A$3-1)),1/POWER(FSheet1!$BL62,1/($A$3-1)),1/POWER(FSheet1!$BM62,1/($A$3-1)),1/POWER(FSheet1!$BN62,1/($A$3-1)),1/POWER(FSheet1!$BO62,1/($A$3-1)),1/POWER(FSheet1!$BP62,1/($A$3-1)),1/POWER(FSheet1!$BQ62,1/($A$3-1))))</f>
        <v>1.434531084867747E-2</v>
      </c>
      <c r="BC63" s="45">
        <f>1/(POWER(FSheet1!$BM62,1/($A$3-1))*SUM(1/POWER(FSheet1!$BK62,1/($A$3-1)),1/POWER(FSheet1!$BL62,1/($A$3-1)),1/POWER(FSheet1!$BM62,1/($A$3-1)),1/POWER(FSheet1!$BN62,1/($A$3-1)),1/POWER(FSheet1!$BO62,1/($A$3-1)),1/POWER(FSheet1!$BP62,1/($A$3-1)),1/POWER(FSheet1!$BQ62,1/($A$3-1))))</f>
        <v>3.2880257934881349E-2</v>
      </c>
      <c r="BD63" s="45">
        <f>1/(POWER(FSheet1!$BN62,1/($A$3-1))*SUM(1/POWER(FSheet1!$BK62,1/($A$3-1)),1/POWER(FSheet1!$BL62,1/($A$3-1)),1/POWER(FSheet1!$BM62,1/($A$3-1)),1/POWER(FSheet1!$BN62,1/($A$3-1)),1/POWER(FSheet1!$BO62,1/($A$3-1)),1/POWER(FSheet1!$BP62,1/($A$3-1)),1/POWER(FSheet1!$BQ62,1/($A$3-1))))</f>
        <v>6.444285611168675E-2</v>
      </c>
      <c r="BE63" s="45">
        <f>1/(POWER(FSheet1!$BO62,1/($A$3-1))*SUM(1/POWER(FSheet1!$BK62,1/($A$3-1)),1/POWER(FSheet1!$BL62,1/($A$3-1)),1/POWER(FSheet1!$BM62,1/($A$3-1)),1/POWER(FSheet1!$BN62,1/($A$3-1)),1/POWER(FSheet1!$BO62,1/($A$3-1)),1/POWER(FSheet1!$BP62,1/($A$3-1)),1/POWER(FSheet1!$BQ62,1/($A$3-1))))</f>
        <v>9.4117662745829112E-2</v>
      </c>
      <c r="BF63" s="45">
        <f>1/(POWER(FSheet1!$BP62,1/($A$3-1))*SUM(1/POWER(FSheet1!$BK62,1/($A$3-1)),1/POWER(FSheet1!$BL62,1/($A$3-1)),1/POWER(FSheet1!$BM62,1/($A$3-1)),1/POWER(FSheet1!$BN62,1/($A$3-1)),1/POWER(FSheet1!$BO62,1/($A$3-1)),1/POWER(FSheet1!$BP62,1/($A$3-1)),1/POWER(FSheet1!$BQ62,1/($A$3-1))))</f>
        <v>0.15111441470573461</v>
      </c>
      <c r="BG63" s="45">
        <f>1/(POWER(FSheet1!$BQ62,1/($A$3-1))*SUM(1/POWER(FSheet1!$BK62,1/($A$3-1)),1/POWER(FSheet1!$BL62,1/($A$3-1)),1/POWER(FSheet1!$BM62,1/($A$3-1)),1/POWER(FSheet1!$BN62,1/($A$3-1)),1/POWER(FSheet1!$BO62,1/($A$3-1)),1/POWER(FSheet1!$BP62,1/($A$3-1)),1/POWER(FSheet1!$BQ62,1/($A$3-1))))</f>
        <v>0.62774614712257937</v>
      </c>
      <c r="BH63" s="42"/>
      <c r="BI63" s="14"/>
      <c r="BJ63" s="33"/>
      <c r="BK63" s="33"/>
      <c r="BL63" s="33"/>
      <c r="BM63" s="33"/>
      <c r="BN63" s="33"/>
      <c r="BO63" s="33"/>
      <c r="BP63" s="33"/>
      <c r="BW63" s="33">
        <f t="array" ref="BW63">SUM((BA63^$A$3)*(($B63-$AK$3)^2+($C63-$AL$3)^2),(BB63^$A$3)*(($B63-$AM$3)^2+($C63-$AN$3)^2),(BC63^$A$3)*(($B63-$AO$3)^2+($C63-$AP$3)^2),(BD63^$A$3)*(($B63-$AQ$3)^2+($C63-$AR$3)^2),(BE63^$A$3)*(($B63-$AS$3)^2+($C63-$AT$3)^2),(BF63^$A$3)*(($B63-$AU$3)^2+($C63-$AV$3)^2),(BG63^$A$3)*(($B63-$AW$3)^2+($C63-$BV$3)^2))</f>
        <v>2.6358635361977982</v>
      </c>
    </row>
    <row r="64" spans="1:75">
      <c r="A64" s="21" t="str">
        <f>FSheet1!A63</f>
        <v>Lappalalnen</v>
      </c>
      <c r="B64" s="20">
        <f>FSheet1!DH63</f>
        <v>-6.0388129698162736</v>
      </c>
      <c r="C64" s="20">
        <f>FSheet1!DI63</f>
        <v>4.4922319160104989</v>
      </c>
      <c r="D64" s="22"/>
      <c r="E64" s="20">
        <f>1/(POWER(FSheet1!AU63,2/($A$3-1))*SUM(1/POWER(FSheet1!$AU63,2/($A$3-1)),1/POWER(FSheet1!$AV63,2/($A$3-1)),1/POWER(FSheet1!$AW63,2/($A$3-1)),1/POWER(FSheet1!$AX63,2/($A$3-1)),1/POWER(FSheet1!$AY63,2/($A$3-1)),1/POWER(FSheet1!$AZ63,2/($A$3-1)),1/POWER(FSheet1!$BA63,2/($A$3-1))))</f>
        <v>4.9664682810376365E-2</v>
      </c>
      <c r="F64" s="20">
        <f>1/(POWER(FSheet1!AV63,2/($A$3-1))*SUM(1/POWER(FSheet1!$AU63,2/($A$3-1)),1/POWER(FSheet1!$AV63,2/($A$3-1)),1/POWER(FSheet1!$AW63,2/($A$3-1)),1/POWER(FSheet1!$AX63,2/($A$3-1)),1/POWER(FSheet1!$AY63,2/($A$3-1)),1/POWER(FSheet1!$AZ63,2/($A$3-1)),1/POWER(FSheet1!$BA63,2/($A$3-1))))</f>
        <v>0.13634307776061369</v>
      </c>
      <c r="G64" s="20">
        <f>1/(POWER(FSheet1!AW63,2/($A$3-1))*SUM(1/POWER(FSheet1!$AU63,2/($A$3-1)),1/POWER(FSheet1!$AV63,2/($A$3-1)),1/POWER(FSheet1!$AW63,2/($A$3-1)),1/POWER(FSheet1!$AX63,2/($A$3-1)),1/POWER(FSheet1!$AY63,2/($A$3-1)),1/POWER(FSheet1!$AZ63,2/($A$3-1)),1/POWER(FSheet1!$BA63,2/($A$3-1))))</f>
        <v>0.30288552861860751</v>
      </c>
      <c r="H64" s="20">
        <f>1/(POWER(FSheet1!AX63,2/($A$3-1))*SUM(1/POWER(FSheet1!$AU63,2/($A$3-1)),1/POWER(FSheet1!$AV63,2/($A$3-1)),1/POWER(FSheet1!$AW63,2/($A$3-1)),1/POWER(FSheet1!$AX63,2/($A$3-1)),1/POWER(FSheet1!$AY63,2/($A$3-1)),1/POWER(FSheet1!$AZ63,2/($A$3-1)),1/POWER(FSheet1!$BA63,2/($A$3-1))))</f>
        <v>0.30402042430681908</v>
      </c>
      <c r="I64" s="20">
        <f>1/(POWER(FSheet1!AY63,2/($A$3-1))*SUM(1/POWER(FSheet1!$AU63,2/($A$3-1)),1/POWER(FSheet1!$AV63,2/($A$3-1)),1/POWER(FSheet1!$AW63,2/($A$3-1)),1/POWER(FSheet1!$AX63,2/($A$3-1)),1/POWER(FSheet1!$AY63,2/($A$3-1)),1/POWER(FSheet1!$AZ63,2/($A$3-1)),1/POWER(FSheet1!$BA63,2/($A$3-1))))</f>
        <v>0.13737428444708338</v>
      </c>
      <c r="J64" s="20">
        <f>1/(POWER(FSheet1!AZ63,2/($A$3-1))*SUM(1/POWER(FSheet1!$AU63,2/($A$3-1)),1/POWER(FSheet1!$AV63,2/($A$3-1)),1/POWER(FSheet1!$AW63,2/($A$3-1)),1/POWER(FSheet1!$AX63,2/($A$3-1)),1/POWER(FSheet1!$AY63,2/($A$3-1)),1/POWER(FSheet1!$AZ63,2/($A$3-1)),1/POWER(FSheet1!$BA63,2/($A$3-1))))</f>
        <v>5.0042542751773909E-2</v>
      </c>
      <c r="K64" s="20">
        <f>1/(POWER(FSheet1!BA63,2/($A$3-1))*SUM(1/POWER(FSheet1!$AU63,2/($A$3-1)),1/POWER(FSheet1!$AV63,2/($A$3-1)),1/POWER(FSheet1!$AW63,2/($A$3-1)),1/POWER(FSheet1!$AX63,2/($A$3-1)),1/POWER(FSheet1!$AY63,2/($A$3-1)),1/POWER(FSheet1!$AZ63,2/($A$3-1)),1/POWER(FSheet1!$BA63,2/($A$3-1))))</f>
        <v>1.9669459304726234E-2</v>
      </c>
      <c r="M64" s="35"/>
      <c r="AA64" s="34">
        <f t="shared" si="2"/>
        <v>15.500003162434345</v>
      </c>
      <c r="AC64" s="26">
        <f>1/(POWER(FSheet1!BC63,1/($A$3-1))*SUM(1/POWER(FSheet1!$BC63,1/($A$3-1)),1/POWER(FSheet1!$BD63,1/($A$3-1)),1/POWER(FSheet1!$BE63,1/($A$3-1)),1/POWER(FSheet1!$BF63,1/($A$3-1)),1/POWER(FSheet1!$BG63,1/($A$3-1)),1/POWER(FSheet1!$BH63,1/($A$3-1)),1/POWER(FSheet1!$BI63,1/($A$3-1))))</f>
        <v>0.34657822884927025</v>
      </c>
      <c r="AD64" s="26">
        <f>1/(POWER(FSheet1!BD63,1/($A$3-1))*SUM(1/POWER(FSheet1!$BC63,1/($A$3-1)),1/POWER(FSheet1!$BD63,1/($A$3-1)),1/POWER(FSheet1!$BE63,1/($A$3-1)),1/POWER(FSheet1!$BF63,1/($A$3-1)),1/POWER(FSheet1!$BG63,1/($A$3-1)),1/POWER(FSheet1!$BH63,1/($A$3-1)),1/POWER(FSheet1!$BI63,1/($A$3-1))))</f>
        <v>0.17933132538960386</v>
      </c>
      <c r="AE64" s="26">
        <f>1/(POWER(FSheet1!BE63,1/($A$3-1))*SUM(1/POWER(FSheet1!$BC63,1/($A$3-1)),1/POWER(FSheet1!$BD63,1/($A$3-1)),1/POWER(FSheet1!$BE63,1/($A$3-1)),1/POWER(FSheet1!$BF63,1/($A$3-1)),1/POWER(FSheet1!$BG63,1/($A$3-1)),1/POWER(FSheet1!$BH63,1/($A$3-1)),1/POWER(FSheet1!$BI63,1/($A$3-1))))</f>
        <v>0.15347980910850806</v>
      </c>
      <c r="AF64" s="26">
        <f>1/(POWER(FSheet1!BF63,1/($A$3-1))*SUM(1/POWER(FSheet1!$BC63,1/($A$3-1)),1/POWER(FSheet1!$BD63,1/($A$3-1)),1/POWER(FSheet1!$BE63,1/($A$3-1)),1/POWER(FSheet1!$BF63,1/($A$3-1)),1/POWER(FSheet1!$BG63,1/($A$3-1)),1/POWER(FSheet1!$BH63,1/($A$3-1)),1/POWER(FSheet1!$BI63,1/($A$3-1))))</f>
        <v>0.13000893311466466</v>
      </c>
      <c r="AG64" s="26">
        <f>1/(POWER(FSheet1!BG63,1/($A$3-1))*SUM(1/POWER(FSheet1!$BC63,1/($A$3-1)),1/POWER(FSheet1!$BD63,1/($A$3-1)),1/POWER(FSheet1!$BE63,1/($A$3-1)),1/POWER(FSheet1!$BF63,1/($A$3-1)),1/POWER(FSheet1!$BG63,1/($A$3-1)),1/POWER(FSheet1!$BH63,1/($A$3-1)),1/POWER(FSheet1!$BI63,1/($A$3-1))))</f>
        <v>7.8470822972411022E-2</v>
      </c>
      <c r="AH64" s="26">
        <f>1/(POWER(FSheet1!BH63,1/($A$3-1))*SUM(1/POWER(FSheet1!$BC63,1/($A$3-1)),1/POWER(FSheet1!$BD63,1/($A$3-1)),1/POWER(FSheet1!$BE63,1/($A$3-1)),1/POWER(FSheet1!$BF63,1/($A$3-1)),1/POWER(FSheet1!$BG63,1/($A$3-1)),1/POWER(FSheet1!$BH63,1/($A$3-1)),1/POWER(FSheet1!$BI63,1/($A$3-1))))</f>
        <v>4.8709020229136583E-2</v>
      </c>
      <c r="AI64" s="26">
        <f>1/(POWER(FSheet1!BI63,1/($A$3-1))*SUM(1/POWER(FSheet1!$BC63,1/($A$3-1)),1/POWER(FSheet1!$BD63,1/($A$3-1)),1/POWER(FSheet1!$BE63,1/($A$3-1)),1/POWER(FSheet1!$BF63,1/($A$3-1)),1/POWER(FSheet1!$BG63,1/($A$3-1)),1/POWER(FSheet1!$BH63,1/($A$3-1)),1/POWER(FSheet1!$BI63,1/($A$3-1))))</f>
        <v>6.3421860336405469E-2</v>
      </c>
      <c r="AY64" s="13">
        <f t="shared" si="3"/>
        <v>7.5231758908693314</v>
      </c>
      <c r="BA64" s="45">
        <f>1/(POWER(FSheet1!$BK63,1/($A$3-1))*SUM(1/POWER(FSheet1!$BK63,1/($A$3-1)),1/POWER(FSheet1!$BL63,1/($A$3-1)),1/POWER(FSheet1!$BM63,1/($A$3-1)),1/POWER(FSheet1!$BN63,1/($A$3-1)),1/POWER(FSheet1!$BO63,1/($A$3-1)),1/POWER(FSheet1!$BP63,1/($A$3-1)),1/POWER(FSheet1!$BQ63,1/($A$3-1))))</f>
        <v>0.65318265406151321</v>
      </c>
      <c r="BB64" s="45">
        <f>1/(POWER(FSheet1!$BL63,1/($A$3-1))*SUM(1/POWER(FSheet1!$BK63,1/($A$3-1)),1/POWER(FSheet1!$BL63,1/($A$3-1)),1/POWER(FSheet1!$BM63,1/($A$3-1)),1/POWER(FSheet1!$BN63,1/($A$3-1)),1/POWER(FSheet1!$BO63,1/($A$3-1)),1/POWER(FSheet1!$BP63,1/($A$3-1)),1/POWER(FSheet1!$BQ63,1/($A$3-1))))</f>
        <v>9.3165698559750515E-2</v>
      </c>
      <c r="BC64" s="45">
        <f>1/(POWER(FSheet1!$BM63,1/($A$3-1))*SUM(1/POWER(FSheet1!$BK63,1/($A$3-1)),1/POWER(FSheet1!$BL63,1/($A$3-1)),1/POWER(FSheet1!$BM63,1/($A$3-1)),1/POWER(FSheet1!$BN63,1/($A$3-1)),1/POWER(FSheet1!$BO63,1/($A$3-1)),1/POWER(FSheet1!$BP63,1/($A$3-1)),1/POWER(FSheet1!$BQ63,1/($A$3-1))))</f>
        <v>6.6315046810508788E-2</v>
      </c>
      <c r="BD64" s="45">
        <f>1/(POWER(FSheet1!$BN63,1/($A$3-1))*SUM(1/POWER(FSheet1!$BK63,1/($A$3-1)),1/POWER(FSheet1!$BL63,1/($A$3-1)),1/POWER(FSheet1!$BM63,1/($A$3-1)),1/POWER(FSheet1!$BN63,1/($A$3-1)),1/POWER(FSheet1!$BO63,1/($A$3-1)),1/POWER(FSheet1!$BP63,1/($A$3-1)),1/POWER(FSheet1!$BQ63,1/($A$3-1))))</f>
        <v>7.1835933644753561E-2</v>
      </c>
      <c r="BE64" s="45">
        <f>1/(POWER(FSheet1!$BO63,1/($A$3-1))*SUM(1/POWER(FSheet1!$BK63,1/($A$3-1)),1/POWER(FSheet1!$BL63,1/($A$3-1)),1/POWER(FSheet1!$BM63,1/($A$3-1)),1/POWER(FSheet1!$BN63,1/($A$3-1)),1/POWER(FSheet1!$BO63,1/($A$3-1)),1/POWER(FSheet1!$BP63,1/($A$3-1)),1/POWER(FSheet1!$BQ63,1/($A$3-1))))</f>
        <v>5.7669680062583599E-2</v>
      </c>
      <c r="BF64" s="45">
        <f>1/(POWER(FSheet1!$BP63,1/($A$3-1))*SUM(1/POWER(FSheet1!$BK63,1/($A$3-1)),1/POWER(FSheet1!$BL63,1/($A$3-1)),1/POWER(FSheet1!$BM63,1/($A$3-1)),1/POWER(FSheet1!$BN63,1/($A$3-1)),1/POWER(FSheet1!$BO63,1/($A$3-1)),1/POWER(FSheet1!$BP63,1/($A$3-1)),1/POWER(FSheet1!$BQ63,1/($A$3-1))))</f>
        <v>2.52166723672839E-2</v>
      </c>
      <c r="BG64" s="45">
        <f>1/(POWER(FSheet1!$BQ63,1/($A$3-1))*SUM(1/POWER(FSheet1!$BK63,1/($A$3-1)),1/POWER(FSheet1!$BL63,1/($A$3-1)),1/POWER(FSheet1!$BM63,1/($A$3-1)),1/POWER(FSheet1!$BN63,1/($A$3-1)),1/POWER(FSheet1!$BO63,1/($A$3-1)),1/POWER(FSheet1!$BP63,1/($A$3-1)),1/POWER(FSheet1!$BQ63,1/($A$3-1))))</f>
        <v>3.2614314493606314E-2</v>
      </c>
      <c r="BH64" s="42"/>
      <c r="BI64" s="14"/>
      <c r="BJ64" s="33"/>
      <c r="BK64" s="33"/>
      <c r="BL64" s="33"/>
      <c r="BM64" s="33"/>
      <c r="BN64" s="33"/>
      <c r="BO64" s="33"/>
      <c r="BP64" s="33"/>
      <c r="BW64" s="33">
        <f t="array" ref="BW64">SUM((BA64^$A$3)*(($B64-$AK$3)^2+($C64-$AL$3)^2),(BB64^$A$3)*(($B64-$AM$3)^2+($C64-$AN$3)^2),(BC64^$A$3)*(($B64-$AO$3)^2+($C64-$AP$3)^2),(BD64^$A$3)*(($B64-$AQ$3)^2+($C64-$AR$3)^2),(BE64^$A$3)*(($B64-$AS$3)^2+($C64-$AT$3)^2),(BF64^$A$3)*(($B64-$AU$3)^2+($C64-$AV$3)^2),(BG64^$A$3)*(($B64-$AW$3)^2+($C64-$BV$3)^2))</f>
        <v>7.950454694336603</v>
      </c>
    </row>
    <row r="65" spans="1:75">
      <c r="A65" s="21" t="str">
        <f>FSheet1!A64</f>
        <v>Kassian</v>
      </c>
      <c r="B65" s="20">
        <f>FSheet1!DH64</f>
        <v>-4.6603275288713917</v>
      </c>
      <c r="C65" s="20">
        <f>FSheet1!DI64</f>
        <v>1.5367936259842525</v>
      </c>
      <c r="D65" s="22"/>
      <c r="E65" s="20">
        <f>1/(POWER(FSheet1!AU64,2/($A$3-1))*SUM(1/POWER(FSheet1!$AU64,2/($A$3-1)),1/POWER(FSheet1!$AV64,2/($A$3-1)),1/POWER(FSheet1!$AW64,2/($A$3-1)),1/POWER(FSheet1!$AX64,2/($A$3-1)),1/POWER(FSheet1!$AY64,2/($A$3-1)),1/POWER(FSheet1!$AZ64,2/($A$3-1)),1/POWER(FSheet1!$BA64,2/($A$3-1))))</f>
        <v>2.4702686928209424E-2</v>
      </c>
      <c r="F65" s="20">
        <f>1/(POWER(FSheet1!AV64,2/($A$3-1))*SUM(1/POWER(FSheet1!$AU64,2/($A$3-1)),1/POWER(FSheet1!$AV64,2/($A$3-1)),1/POWER(FSheet1!$AW64,2/($A$3-1)),1/POWER(FSheet1!$AX64,2/($A$3-1)),1/POWER(FSheet1!$AY64,2/($A$3-1)),1/POWER(FSheet1!$AZ64,2/($A$3-1)),1/POWER(FSheet1!$BA64,2/($A$3-1))))</f>
        <v>0.10758514264901949</v>
      </c>
      <c r="G65" s="20">
        <f>1/(POWER(FSheet1!AW64,2/($A$3-1))*SUM(1/POWER(FSheet1!$AU64,2/($A$3-1)),1/POWER(FSheet1!$AV64,2/($A$3-1)),1/POWER(FSheet1!$AW64,2/($A$3-1)),1/POWER(FSheet1!$AX64,2/($A$3-1)),1/POWER(FSheet1!$AY64,2/($A$3-1)),1/POWER(FSheet1!$AZ64,2/($A$3-1)),1/POWER(FSheet1!$BA64,2/($A$3-1))))</f>
        <v>0.44059650570475317</v>
      </c>
      <c r="H65" s="20">
        <f>1/(POWER(FSheet1!AX64,2/($A$3-1))*SUM(1/POWER(FSheet1!$AU64,2/($A$3-1)),1/POWER(FSheet1!$AV64,2/($A$3-1)),1/POWER(FSheet1!$AW64,2/($A$3-1)),1/POWER(FSheet1!$AX64,2/($A$3-1)),1/POWER(FSheet1!$AY64,2/($A$3-1)),1/POWER(FSheet1!$AZ64,2/($A$3-1)),1/POWER(FSheet1!$BA64,2/($A$3-1))))</f>
        <v>0.33188871316578061</v>
      </c>
      <c r="I65" s="20">
        <f>1/(POWER(FSheet1!AY64,2/($A$3-1))*SUM(1/POWER(FSheet1!$AU64,2/($A$3-1)),1/POWER(FSheet1!$AV64,2/($A$3-1)),1/POWER(FSheet1!$AW64,2/($A$3-1)),1/POWER(FSheet1!$AX64,2/($A$3-1)),1/POWER(FSheet1!$AY64,2/($A$3-1)),1/POWER(FSheet1!$AZ64,2/($A$3-1)),1/POWER(FSheet1!$BA64,2/($A$3-1))))</f>
        <v>7.1621842821454673E-2</v>
      </c>
      <c r="J65" s="20">
        <f>1/(POWER(FSheet1!AZ64,2/($A$3-1))*SUM(1/POWER(FSheet1!$AU64,2/($A$3-1)),1/POWER(FSheet1!$AV64,2/($A$3-1)),1/POWER(FSheet1!$AW64,2/($A$3-1)),1/POWER(FSheet1!$AX64,2/($A$3-1)),1/POWER(FSheet1!$AY64,2/($A$3-1)),1/POWER(FSheet1!$AZ64,2/($A$3-1)),1/POWER(FSheet1!$BA64,2/($A$3-1))))</f>
        <v>1.7735642876015565E-2</v>
      </c>
      <c r="K65" s="20">
        <f>1/(POWER(FSheet1!BA64,2/($A$3-1))*SUM(1/POWER(FSheet1!$AU64,2/($A$3-1)),1/POWER(FSheet1!$AV64,2/($A$3-1)),1/POWER(FSheet1!$AW64,2/($A$3-1)),1/POWER(FSheet1!$AX64,2/($A$3-1)),1/POWER(FSheet1!$AY64,2/($A$3-1)),1/POWER(FSheet1!$AZ64,2/($A$3-1)),1/POWER(FSheet1!$BA64,2/($A$3-1))))</f>
        <v>5.8694658547670565E-3</v>
      </c>
      <c r="M65" s="35"/>
      <c r="AA65" s="34">
        <f t="shared" si="2"/>
        <v>7.5664490422244635</v>
      </c>
      <c r="AC65" s="26">
        <f>1/(POWER(FSheet1!BC64,1/($A$3-1))*SUM(1/POWER(FSheet1!$BC64,1/($A$3-1)),1/POWER(FSheet1!$BD64,1/($A$3-1)),1/POWER(FSheet1!$BE64,1/($A$3-1)),1/POWER(FSheet1!$BF64,1/($A$3-1)),1/POWER(FSheet1!$BG64,1/($A$3-1)),1/POWER(FSheet1!$BH64,1/($A$3-1)),1/POWER(FSheet1!$BI64,1/($A$3-1))))</f>
        <v>0.54441864684567942</v>
      </c>
      <c r="AD65" s="26">
        <f>1/(POWER(FSheet1!BD64,1/($A$3-1))*SUM(1/POWER(FSheet1!$BC64,1/($A$3-1)),1/POWER(FSheet1!$BD64,1/($A$3-1)),1/POWER(FSheet1!$BE64,1/($A$3-1)),1/POWER(FSheet1!$BF64,1/($A$3-1)),1/POWER(FSheet1!$BG64,1/($A$3-1)),1/POWER(FSheet1!$BH64,1/($A$3-1)),1/POWER(FSheet1!$BI64,1/($A$3-1))))</f>
        <v>0.15205133937813695</v>
      </c>
      <c r="AE65" s="26">
        <f>1/(POWER(FSheet1!BE64,1/($A$3-1))*SUM(1/POWER(FSheet1!$BC64,1/($A$3-1)),1/POWER(FSheet1!$BD64,1/($A$3-1)),1/POWER(FSheet1!$BE64,1/($A$3-1)),1/POWER(FSheet1!$BF64,1/($A$3-1)),1/POWER(FSheet1!$BG64,1/($A$3-1)),1/POWER(FSheet1!$BH64,1/($A$3-1)),1/POWER(FSheet1!$BI64,1/($A$3-1))))</f>
        <v>0.13768800652108373</v>
      </c>
      <c r="AF65" s="26">
        <f>1/(POWER(FSheet1!BF64,1/($A$3-1))*SUM(1/POWER(FSheet1!$BC64,1/($A$3-1)),1/POWER(FSheet1!$BD64,1/($A$3-1)),1/POWER(FSheet1!$BE64,1/($A$3-1)),1/POWER(FSheet1!$BF64,1/($A$3-1)),1/POWER(FSheet1!$BG64,1/($A$3-1)),1/POWER(FSheet1!$BH64,1/($A$3-1)),1/POWER(FSheet1!$BI64,1/($A$3-1))))</f>
        <v>8.5253923126571221E-2</v>
      </c>
      <c r="AG65" s="26">
        <f>1/(POWER(FSheet1!BG64,1/($A$3-1))*SUM(1/POWER(FSheet1!$BC64,1/($A$3-1)),1/POWER(FSheet1!$BD64,1/($A$3-1)),1/POWER(FSheet1!$BE64,1/($A$3-1)),1/POWER(FSheet1!$BF64,1/($A$3-1)),1/POWER(FSheet1!$BG64,1/($A$3-1)),1/POWER(FSheet1!$BH64,1/($A$3-1)),1/POWER(FSheet1!$BI64,1/($A$3-1))))</f>
        <v>3.5160397320842161E-2</v>
      </c>
      <c r="AH65" s="26">
        <f>1/(POWER(FSheet1!BH64,1/($A$3-1))*SUM(1/POWER(FSheet1!$BC64,1/($A$3-1)),1/POWER(FSheet1!$BD64,1/($A$3-1)),1/POWER(FSheet1!$BE64,1/($A$3-1)),1/POWER(FSheet1!$BF64,1/($A$3-1)),1/POWER(FSheet1!$BG64,1/($A$3-1)),1/POWER(FSheet1!$BH64,1/($A$3-1)),1/POWER(FSheet1!$BI64,1/($A$3-1))))</f>
        <v>1.8674809367014732E-2</v>
      </c>
      <c r="AI65" s="26">
        <f>1/(POWER(FSheet1!BI64,1/($A$3-1))*SUM(1/POWER(FSheet1!$BC64,1/($A$3-1)),1/POWER(FSheet1!$BD64,1/($A$3-1)),1/POWER(FSheet1!$BE64,1/($A$3-1)),1/POWER(FSheet1!$BF64,1/($A$3-1)),1/POWER(FSheet1!$BG64,1/($A$3-1)),1/POWER(FSheet1!$BH64,1/($A$3-1)),1/POWER(FSheet1!$BI64,1/($A$3-1))))</f>
        <v>2.6752877440671844E-2</v>
      </c>
      <c r="AY65" s="13">
        <f t="shared" si="3"/>
        <v>1.3991745845459056</v>
      </c>
      <c r="BA65" s="45">
        <f>1/(POWER(FSheet1!$BK64,1/($A$3-1))*SUM(1/POWER(FSheet1!$BK64,1/($A$3-1)),1/POWER(FSheet1!$BL64,1/($A$3-1)),1/POWER(FSheet1!$BM64,1/($A$3-1)),1/POWER(FSheet1!$BN64,1/($A$3-1)),1/POWER(FSheet1!$BO64,1/($A$3-1)),1/POWER(FSheet1!$BP64,1/($A$3-1)),1/POWER(FSheet1!$BQ64,1/($A$3-1))))</f>
        <v>0.98191414881098671</v>
      </c>
      <c r="BB65" s="45">
        <f>1/(POWER(FSheet1!$BL64,1/($A$3-1))*SUM(1/POWER(FSheet1!$BK64,1/($A$3-1)),1/POWER(FSheet1!$BL64,1/($A$3-1)),1/POWER(FSheet1!$BM64,1/($A$3-1)),1/POWER(FSheet1!$BN64,1/($A$3-1)),1/POWER(FSheet1!$BO64,1/($A$3-1)),1/POWER(FSheet1!$BP64,1/($A$3-1)),1/POWER(FSheet1!$BQ64,1/($A$3-1))))</f>
        <v>5.684673378749474E-3</v>
      </c>
      <c r="BC65" s="45">
        <f>1/(POWER(FSheet1!$BM64,1/($A$3-1))*SUM(1/POWER(FSheet1!$BK64,1/($A$3-1)),1/POWER(FSheet1!$BL64,1/($A$3-1)),1/POWER(FSheet1!$BM64,1/($A$3-1)),1/POWER(FSheet1!$BN64,1/($A$3-1)),1/POWER(FSheet1!$BO64,1/($A$3-1)),1/POWER(FSheet1!$BP64,1/($A$3-1)),1/POWER(FSheet1!$BQ64,1/($A$3-1))))</f>
        <v>4.0893752629768011E-3</v>
      </c>
      <c r="BD65" s="45">
        <f>1/(POWER(FSheet1!$BN64,1/($A$3-1))*SUM(1/POWER(FSheet1!$BK64,1/($A$3-1)),1/POWER(FSheet1!$BL64,1/($A$3-1)),1/POWER(FSheet1!$BM64,1/($A$3-1)),1/POWER(FSheet1!$BN64,1/($A$3-1)),1/POWER(FSheet1!$BO64,1/($A$3-1)),1/POWER(FSheet1!$BP64,1/($A$3-1)),1/POWER(FSheet1!$BQ64,1/($A$3-1))))</f>
        <v>3.909863571495596E-3</v>
      </c>
      <c r="BE65" s="45">
        <f>1/(POWER(FSheet1!$BO64,1/($A$3-1))*SUM(1/POWER(FSheet1!$BK64,1/($A$3-1)),1/POWER(FSheet1!$BL64,1/($A$3-1)),1/POWER(FSheet1!$BM64,1/($A$3-1)),1/POWER(FSheet1!$BN64,1/($A$3-1)),1/POWER(FSheet1!$BO64,1/($A$3-1)),1/POWER(FSheet1!$BP64,1/($A$3-1)),1/POWER(FSheet1!$BQ64,1/($A$3-1))))</f>
        <v>2.3465620768327988E-3</v>
      </c>
      <c r="BF65" s="45">
        <f>1/(POWER(FSheet1!$BP64,1/($A$3-1))*SUM(1/POWER(FSheet1!$BK64,1/($A$3-1)),1/POWER(FSheet1!$BL64,1/($A$3-1)),1/POWER(FSheet1!$BM64,1/($A$3-1)),1/POWER(FSheet1!$BN64,1/($A$3-1)),1/POWER(FSheet1!$BO64,1/($A$3-1)),1/POWER(FSheet1!$BP64,1/($A$3-1)),1/POWER(FSheet1!$BQ64,1/($A$3-1))))</f>
        <v>8.3592353815869114E-4</v>
      </c>
      <c r="BG65" s="45">
        <f>1/(POWER(FSheet1!$BQ64,1/($A$3-1))*SUM(1/POWER(FSheet1!$BK64,1/($A$3-1)),1/POWER(FSheet1!$BL64,1/($A$3-1)),1/POWER(FSheet1!$BM64,1/($A$3-1)),1/POWER(FSheet1!$BN64,1/($A$3-1)),1/POWER(FSheet1!$BO64,1/($A$3-1)),1/POWER(FSheet1!$BP64,1/($A$3-1)),1/POWER(FSheet1!$BQ64,1/($A$3-1))))</f>
        <v>1.219453360799817E-3</v>
      </c>
      <c r="BH65" s="42"/>
      <c r="BI65" s="14"/>
      <c r="BJ65" s="33"/>
      <c r="BK65" s="33"/>
      <c r="BL65" s="33"/>
      <c r="BM65" s="33"/>
      <c r="BN65" s="33"/>
      <c r="BO65" s="33"/>
      <c r="BP65" s="33"/>
      <c r="BW65" s="33">
        <f t="array" ref="BW65">SUM((BA65^$A$3)*(($B65-$AK$3)^2+($C65-$AL$3)^2),(BB65^$A$3)*(($B65-$AM$3)^2+($C65-$AN$3)^2),(BC65^$A$3)*(($B65-$AO$3)^2+($C65-$AP$3)^2),(BD65^$A$3)*(($B65-$AQ$3)^2+($C65-$AR$3)^2),(BE65^$A$3)*(($B65-$AS$3)^2+($C65-$AT$3)^2),(BF65^$A$3)*(($B65-$AU$3)^2+($C65-$AV$3)^2),(BG65^$A$3)*(($B65-$AW$3)^2+($C65-$BV$3)^2))</f>
        <v>0.77879514720852483</v>
      </c>
    </row>
    <row r="66" spans="1:75">
      <c r="A66" s="21" t="str">
        <f>FSheet1!A65</f>
        <v>Tanaka</v>
      </c>
      <c r="B66" s="20">
        <f>FSheet1!DH65</f>
        <v>-1.0174685288713914</v>
      </c>
      <c r="C66" s="20">
        <f>FSheet1!DI65</f>
        <v>0.84453512598425262</v>
      </c>
      <c r="D66" s="22"/>
      <c r="E66" s="20">
        <f>1/(POWER(FSheet1!AU65,2/($A$3-1))*SUM(1/POWER(FSheet1!$AU65,2/($A$3-1)),1/POWER(FSheet1!$AV65,2/($A$3-1)),1/POWER(FSheet1!$AW65,2/($A$3-1)),1/POWER(FSheet1!$AX65,2/($A$3-1)),1/POWER(FSheet1!$AY65,2/($A$3-1)),1/POWER(FSheet1!$AZ65,2/($A$3-1)),1/POWER(FSheet1!$BA65,2/($A$3-1))))</f>
        <v>1.9036063325428125E-3</v>
      </c>
      <c r="F66" s="20">
        <f>1/(POWER(FSheet1!AV65,2/($A$3-1))*SUM(1/POWER(FSheet1!$AU65,2/($A$3-1)),1/POWER(FSheet1!$AV65,2/($A$3-1)),1/POWER(FSheet1!$AW65,2/($A$3-1)),1/POWER(FSheet1!$AX65,2/($A$3-1)),1/POWER(FSheet1!$AY65,2/($A$3-1)),1/POWER(FSheet1!$AZ65,2/($A$3-1)),1/POWER(FSheet1!$BA65,2/($A$3-1))))</f>
        <v>8.9289498870341356E-3</v>
      </c>
      <c r="G66" s="20">
        <f>1/(POWER(FSheet1!AW65,2/($A$3-1))*SUM(1/POWER(FSheet1!$AU65,2/($A$3-1)),1/POWER(FSheet1!$AV65,2/($A$3-1)),1/POWER(FSheet1!$AW65,2/($A$3-1)),1/POWER(FSheet1!$AX65,2/($A$3-1)),1/POWER(FSheet1!$AY65,2/($A$3-1)),1/POWER(FSheet1!$AZ65,2/($A$3-1)),1/POWER(FSheet1!$BA65,2/($A$3-1))))</f>
        <v>9.1286301498801611E-2</v>
      </c>
      <c r="H66" s="20">
        <f>1/(POWER(FSheet1!AX65,2/($A$3-1))*SUM(1/POWER(FSheet1!$AU65,2/($A$3-1)),1/POWER(FSheet1!$AV65,2/($A$3-1)),1/POWER(FSheet1!$AW65,2/($A$3-1)),1/POWER(FSheet1!$AX65,2/($A$3-1)),1/POWER(FSheet1!$AY65,2/($A$3-1)),1/POWER(FSheet1!$AZ65,2/($A$3-1)),1/POWER(FSheet1!$BA65,2/($A$3-1))))</f>
        <v>0.82526812319516551</v>
      </c>
      <c r="I66" s="20">
        <f>1/(POWER(FSheet1!AY65,2/($A$3-1))*SUM(1/POWER(FSheet1!$AU65,2/($A$3-1)),1/POWER(FSheet1!$AV65,2/($A$3-1)),1/POWER(FSheet1!$AW65,2/($A$3-1)),1/POWER(FSheet1!$AX65,2/($A$3-1)),1/POWER(FSheet1!$AY65,2/($A$3-1)),1/POWER(FSheet1!$AZ65,2/($A$3-1)),1/POWER(FSheet1!$BA65,2/($A$3-1))))</f>
        <v>6.3903198154834986E-2</v>
      </c>
      <c r="J66" s="20">
        <f>1/(POWER(FSheet1!AZ65,2/($A$3-1))*SUM(1/POWER(FSheet1!$AU65,2/($A$3-1)),1/POWER(FSheet1!$AV65,2/($A$3-1)),1/POWER(FSheet1!$AW65,2/($A$3-1)),1/POWER(FSheet1!$AX65,2/($A$3-1)),1/POWER(FSheet1!$AY65,2/($A$3-1)),1/POWER(FSheet1!$AZ65,2/($A$3-1)),1/POWER(FSheet1!$BA65,2/($A$3-1))))</f>
        <v>7.0914961542079763E-3</v>
      </c>
      <c r="K66" s="20">
        <f>1/(POWER(FSheet1!BA65,2/($A$3-1))*SUM(1/POWER(FSheet1!$AU65,2/($A$3-1)),1/POWER(FSheet1!$AV65,2/($A$3-1)),1/POWER(FSheet1!$AW65,2/($A$3-1)),1/POWER(FSheet1!$AX65,2/($A$3-1)),1/POWER(FSheet1!$AY65,2/($A$3-1)),1/POWER(FSheet1!$AZ65,2/($A$3-1)),1/POWER(FSheet1!$BA65,2/($A$3-1))))</f>
        <v>1.6183247774127175E-3</v>
      </c>
      <c r="M66" s="35"/>
      <c r="AA66" s="34">
        <f t="shared" si="2"/>
        <v>3.0106112847998454</v>
      </c>
      <c r="AC66" s="26">
        <f>1/(POWER(FSheet1!BC65,1/($A$3-1))*SUM(1/POWER(FSheet1!$BC65,1/($A$3-1)),1/POWER(FSheet1!$BD65,1/($A$3-1)),1/POWER(FSheet1!$BE65,1/($A$3-1)),1/POWER(FSheet1!$BF65,1/($A$3-1)),1/POWER(FSheet1!$BG65,1/($A$3-1)),1/POWER(FSheet1!$BH65,1/($A$3-1)),1/POWER(FSheet1!$BI65,1/($A$3-1))))</f>
        <v>0.10621178163607058</v>
      </c>
      <c r="AD66" s="26">
        <f>1/(POWER(FSheet1!BD65,1/($A$3-1))*SUM(1/POWER(FSheet1!$BC65,1/($A$3-1)),1/POWER(FSheet1!$BD65,1/($A$3-1)),1/POWER(FSheet1!$BE65,1/($A$3-1)),1/POWER(FSheet1!$BF65,1/($A$3-1)),1/POWER(FSheet1!$BG65,1/($A$3-1)),1/POWER(FSheet1!$BH65,1/($A$3-1)),1/POWER(FSheet1!$BI65,1/($A$3-1))))</f>
        <v>7.0703213596726114E-2</v>
      </c>
      <c r="AE66" s="26">
        <f>1/(POWER(FSheet1!BE65,1/($A$3-1))*SUM(1/POWER(FSheet1!$BC65,1/($A$3-1)),1/POWER(FSheet1!$BD65,1/($A$3-1)),1/POWER(FSheet1!$BE65,1/($A$3-1)),1/POWER(FSheet1!$BF65,1/($A$3-1)),1/POWER(FSheet1!$BG65,1/($A$3-1)),1/POWER(FSheet1!$BH65,1/($A$3-1)),1/POWER(FSheet1!$BI65,1/($A$3-1))))</f>
        <v>0.15832317268348675</v>
      </c>
      <c r="AF66" s="26">
        <f>1/(POWER(FSheet1!BF65,1/($A$3-1))*SUM(1/POWER(FSheet1!$BC65,1/($A$3-1)),1/POWER(FSheet1!$BD65,1/($A$3-1)),1/POWER(FSheet1!$BE65,1/($A$3-1)),1/POWER(FSheet1!$BF65,1/($A$3-1)),1/POWER(FSheet1!$BG65,1/($A$3-1)),1/POWER(FSheet1!$BH65,1/($A$3-1)),1/POWER(FSheet1!$BI65,1/($A$3-1))))</f>
        <v>0.48799189486838901</v>
      </c>
      <c r="AG66" s="26">
        <f>1/(POWER(FSheet1!BG65,1/($A$3-1))*SUM(1/POWER(FSheet1!$BC65,1/($A$3-1)),1/POWER(FSheet1!$BD65,1/($A$3-1)),1/POWER(FSheet1!$BE65,1/($A$3-1)),1/POWER(FSheet1!$BF65,1/($A$3-1)),1/POWER(FSheet1!$BG65,1/($A$3-1)),1/POWER(FSheet1!$BH65,1/($A$3-1)),1/POWER(FSheet1!$BI65,1/($A$3-1))))</f>
        <v>8.8500939673272785E-2</v>
      </c>
      <c r="AH66" s="26">
        <f>1/(POWER(FSheet1!BH65,1/($A$3-1))*SUM(1/POWER(FSheet1!$BC65,1/($A$3-1)),1/POWER(FSheet1!$BD65,1/($A$3-1)),1/POWER(FSheet1!$BE65,1/($A$3-1)),1/POWER(FSheet1!$BF65,1/($A$3-1)),1/POWER(FSheet1!$BG65,1/($A$3-1)),1/POWER(FSheet1!$BH65,1/($A$3-1)),1/POWER(FSheet1!$BI65,1/($A$3-1))))</f>
        <v>3.2073261887799534E-2</v>
      </c>
      <c r="AI66" s="26">
        <f>1/(POWER(FSheet1!BI65,1/($A$3-1))*SUM(1/POWER(FSheet1!$BC65,1/($A$3-1)),1/POWER(FSheet1!$BD65,1/($A$3-1)),1/POWER(FSheet1!$BE65,1/($A$3-1)),1/POWER(FSheet1!$BF65,1/($A$3-1)),1/POWER(FSheet1!$BG65,1/($A$3-1)),1/POWER(FSheet1!$BH65,1/($A$3-1)),1/POWER(FSheet1!$BI65,1/($A$3-1))))</f>
        <v>5.6195735654255195E-2</v>
      </c>
      <c r="AY66" s="13">
        <f t="shared" si="3"/>
        <v>1.8923157183340469</v>
      </c>
      <c r="BA66" s="45">
        <f>1/(POWER(FSheet1!$BK65,1/($A$3-1))*SUM(1/POWER(FSheet1!$BK65,1/($A$3-1)),1/POWER(FSheet1!$BL65,1/($A$3-1)),1/POWER(FSheet1!$BM65,1/($A$3-1)),1/POWER(FSheet1!$BN65,1/($A$3-1)),1/POWER(FSheet1!$BO65,1/($A$3-1)),1/POWER(FSheet1!$BP65,1/($A$3-1)),1/POWER(FSheet1!$BQ65,1/($A$3-1))))</f>
        <v>0.1651019761002121</v>
      </c>
      <c r="BB66" s="45">
        <f>1/(POWER(FSheet1!$BL65,1/($A$3-1))*SUM(1/POWER(FSheet1!$BK65,1/($A$3-1)),1/POWER(FSheet1!$BL65,1/($A$3-1)),1/POWER(FSheet1!$BM65,1/($A$3-1)),1/POWER(FSheet1!$BN65,1/($A$3-1)),1/POWER(FSheet1!$BO65,1/($A$3-1)),1/POWER(FSheet1!$BP65,1/($A$3-1)),1/POWER(FSheet1!$BQ65,1/($A$3-1))))</f>
        <v>6.2273405602717768E-2</v>
      </c>
      <c r="BC66" s="45">
        <f>1/(POWER(FSheet1!$BM65,1/($A$3-1))*SUM(1/POWER(FSheet1!$BK65,1/($A$3-1)),1/POWER(FSheet1!$BL65,1/($A$3-1)),1/POWER(FSheet1!$BM65,1/($A$3-1)),1/POWER(FSheet1!$BN65,1/($A$3-1)),1/POWER(FSheet1!$BO65,1/($A$3-1)),1/POWER(FSheet1!$BP65,1/($A$3-1)),1/POWER(FSheet1!$BQ65,1/($A$3-1))))</f>
        <v>0.13166197175599201</v>
      </c>
      <c r="BD66" s="45">
        <f>1/(POWER(FSheet1!$BN65,1/($A$3-1))*SUM(1/POWER(FSheet1!$BK65,1/($A$3-1)),1/POWER(FSheet1!$BL65,1/($A$3-1)),1/POWER(FSheet1!$BM65,1/($A$3-1)),1/POWER(FSheet1!$BN65,1/($A$3-1)),1/POWER(FSheet1!$BO65,1/($A$3-1)),1/POWER(FSheet1!$BP65,1/($A$3-1)),1/POWER(FSheet1!$BQ65,1/($A$3-1))))</f>
        <v>0.39622656354907632</v>
      </c>
      <c r="BE66" s="45">
        <f>1/(POWER(FSheet1!$BO65,1/($A$3-1))*SUM(1/POWER(FSheet1!$BK65,1/($A$3-1)),1/POWER(FSheet1!$BL65,1/($A$3-1)),1/POWER(FSheet1!$BM65,1/($A$3-1)),1/POWER(FSheet1!$BN65,1/($A$3-1)),1/POWER(FSheet1!$BO65,1/($A$3-1)),1/POWER(FSheet1!$BP65,1/($A$3-1)),1/POWER(FSheet1!$BQ65,1/($A$3-1))))</f>
        <v>0.16020184554509267</v>
      </c>
      <c r="BF66" s="45">
        <f>1/(POWER(FSheet1!$BP65,1/($A$3-1))*SUM(1/POWER(FSheet1!$BK65,1/($A$3-1)),1/POWER(FSheet1!$BL65,1/($A$3-1)),1/POWER(FSheet1!$BM65,1/($A$3-1)),1/POWER(FSheet1!$BN65,1/($A$3-1)),1/POWER(FSheet1!$BO65,1/($A$3-1)),1/POWER(FSheet1!$BP65,1/($A$3-1)),1/POWER(FSheet1!$BQ65,1/($A$3-1))))</f>
        <v>3.0733073704120852E-2</v>
      </c>
      <c r="BG66" s="45">
        <f>1/(POWER(FSheet1!$BQ65,1/($A$3-1))*SUM(1/POWER(FSheet1!$BK65,1/($A$3-1)),1/POWER(FSheet1!$BL65,1/($A$3-1)),1/POWER(FSheet1!$BM65,1/($A$3-1)),1/POWER(FSheet1!$BN65,1/($A$3-1)),1/POWER(FSheet1!$BO65,1/($A$3-1)),1/POWER(FSheet1!$BP65,1/($A$3-1)),1/POWER(FSheet1!$BQ65,1/($A$3-1))))</f>
        <v>5.3801163742788226E-2</v>
      </c>
      <c r="BH66" s="14"/>
      <c r="BI66" s="33"/>
      <c r="BJ66" s="33"/>
      <c r="BW66" s="33">
        <f t="array" ref="BW66">SUM((BA66^$A$3)*(($B66-$AK$3)^2+($C66-$AL$3)^2),(BB66^$A$3)*(($B66-$AM$3)^2+($C66-$AN$3)^2),(BC66^$A$3)*(($B66-$AO$3)^2+($C66-$AP$3)^2),(BD66^$A$3)*(($B66-$AQ$3)^2+($C66-$AR$3)^2),(BE66^$A$3)*(($B66-$AS$3)^2+($C66-$AT$3)^2),(BF66^$A$3)*(($B66-$AU$3)^2+($C66-$AV$3)^2),(BG66^$A$3)*(($B66-$AW$3)^2+($C66-$BV$3)^2))</f>
        <v>2.0373776303049889</v>
      </c>
    </row>
    <row r="67" spans="1:75">
      <c r="A67" s="21" t="str">
        <f>FSheet1!A66</f>
        <v>Vialle</v>
      </c>
      <c r="B67" s="20">
        <f>FSheet1!DH66</f>
        <v>0.2763107939632542</v>
      </c>
      <c r="C67" s="20">
        <f>FSheet1!DI66</f>
        <v>0.60179325590551236</v>
      </c>
      <c r="D67" s="22"/>
      <c r="E67" s="20">
        <f>1/(POWER(FSheet1!AU66,2/($A$3-1))*SUM(1/POWER(FSheet1!$AU66,2/($A$3-1)),1/POWER(FSheet1!$AV66,2/($A$3-1)),1/POWER(FSheet1!$AW66,2/($A$3-1)),1/POWER(FSheet1!$AX66,2/($A$3-1)),1/POWER(FSheet1!$AY66,2/($A$3-1)),1/POWER(FSheet1!$AZ66,2/($A$3-1)),1/POWER(FSheet1!$BA66,2/($A$3-1))))</f>
        <v>4.3437295040955583E-4</v>
      </c>
      <c r="F67" s="20">
        <f>1/(POWER(FSheet1!AV66,2/($A$3-1))*SUM(1/POWER(FSheet1!$AU66,2/($A$3-1)),1/POWER(FSheet1!$AV66,2/($A$3-1)),1/POWER(FSheet1!$AW66,2/($A$3-1)),1/POWER(FSheet1!$AX66,2/($A$3-1)),1/POWER(FSheet1!$AY66,2/($A$3-1)),1/POWER(FSheet1!$AZ66,2/($A$3-1)),1/POWER(FSheet1!$BA66,2/($A$3-1))))</f>
        <v>1.9273066043177356E-3</v>
      </c>
      <c r="G67" s="20">
        <f>1/(POWER(FSheet1!AW66,2/($A$3-1))*SUM(1/POWER(FSheet1!$AU66,2/($A$3-1)),1/POWER(FSheet1!$AV66,2/($A$3-1)),1/POWER(FSheet1!$AW66,2/($A$3-1)),1/POWER(FSheet1!$AX66,2/($A$3-1)),1/POWER(FSheet1!$AY66,2/($A$3-1)),1/POWER(FSheet1!$AZ66,2/($A$3-1)),1/POWER(FSheet1!$BA66,2/($A$3-1))))</f>
        <v>1.9662738196194417E-2</v>
      </c>
      <c r="H67" s="20">
        <f>1/(POWER(FSheet1!AX66,2/($A$3-1))*SUM(1/POWER(FSheet1!$AU66,2/($A$3-1)),1/POWER(FSheet1!$AV66,2/($A$3-1)),1/POWER(FSheet1!$AW66,2/($A$3-1)),1/POWER(FSheet1!$AX66,2/($A$3-1)),1/POWER(FSheet1!$AY66,2/($A$3-1)),1/POWER(FSheet1!$AZ66,2/($A$3-1)),1/POWER(FSheet1!$BA66,2/($A$3-1))))</f>
        <v>0.92479550802484001</v>
      </c>
      <c r="I67" s="20">
        <f>1/(POWER(FSheet1!AY66,2/($A$3-1))*SUM(1/POWER(FSheet1!$AU66,2/($A$3-1)),1/POWER(FSheet1!$AV66,2/($A$3-1)),1/POWER(FSheet1!$AW66,2/($A$3-1)),1/POWER(FSheet1!$AX66,2/($A$3-1)),1/POWER(FSheet1!$AY66,2/($A$3-1)),1/POWER(FSheet1!$AZ66,2/($A$3-1)),1/POWER(FSheet1!$BA66,2/($A$3-1))))</f>
        <v>4.9301372079617961E-2</v>
      </c>
      <c r="J67" s="20">
        <f>1/(POWER(FSheet1!AZ66,2/($A$3-1))*SUM(1/POWER(FSheet1!$AU66,2/($A$3-1)),1/POWER(FSheet1!$AV66,2/($A$3-1)),1/POWER(FSheet1!$AW66,2/($A$3-1)),1/POWER(FSheet1!$AX66,2/($A$3-1)),1/POWER(FSheet1!$AY66,2/($A$3-1)),1/POWER(FSheet1!$AZ66,2/($A$3-1)),1/POWER(FSheet1!$BA66,2/($A$3-1))))</f>
        <v>3.2567440979666368E-3</v>
      </c>
      <c r="K67" s="20">
        <f>1/(POWER(FSheet1!BA66,2/($A$3-1))*SUM(1/POWER(FSheet1!$AU66,2/($A$3-1)),1/POWER(FSheet1!$AV66,2/($A$3-1)),1/POWER(FSheet1!$AW66,2/($A$3-1)),1/POWER(FSheet1!$AX66,2/($A$3-1)),1/POWER(FSheet1!$AY66,2/($A$3-1)),1/POWER(FSheet1!$AZ66,2/($A$3-1)),1/POWER(FSheet1!$BA66,2/($A$3-1))))</f>
        <v>6.219580466538E-4</v>
      </c>
      <c r="M67" s="35"/>
      <c r="AA67" s="34">
        <f t="shared" si="2"/>
        <v>1.3102917476376161</v>
      </c>
      <c r="AC67" s="26">
        <f>1/(POWER(FSheet1!BC66,1/($A$3-1))*SUM(1/POWER(FSheet1!$BC66,1/($A$3-1)),1/POWER(FSheet1!$BD66,1/($A$3-1)),1/POWER(FSheet1!$BE66,1/($A$3-1)),1/POWER(FSheet1!$BF66,1/($A$3-1)),1/POWER(FSheet1!$BG66,1/($A$3-1)),1/POWER(FSheet1!$BH66,1/($A$3-1)),1/POWER(FSheet1!$BI66,1/($A$3-1))))</f>
        <v>3.7051324078304554E-2</v>
      </c>
      <c r="AD67" s="26">
        <f>1/(POWER(FSheet1!BD66,1/($A$3-1))*SUM(1/POWER(FSheet1!$BC66,1/($A$3-1)),1/POWER(FSheet1!$BD66,1/($A$3-1)),1/POWER(FSheet1!$BE66,1/($A$3-1)),1/POWER(FSheet1!$BF66,1/($A$3-1)),1/POWER(FSheet1!$BG66,1/($A$3-1)),1/POWER(FSheet1!$BH66,1/($A$3-1)),1/POWER(FSheet1!$BI66,1/($A$3-1))))</f>
        <v>2.863139421788842E-2</v>
      </c>
      <c r="AE67" s="26">
        <f>1/(POWER(FSheet1!BE66,1/($A$3-1))*SUM(1/POWER(FSheet1!$BC66,1/($A$3-1)),1/POWER(FSheet1!$BD66,1/($A$3-1)),1/POWER(FSheet1!$BE66,1/($A$3-1)),1/POWER(FSheet1!$BF66,1/($A$3-1)),1/POWER(FSheet1!$BG66,1/($A$3-1)),1/POWER(FSheet1!$BH66,1/($A$3-1)),1/POWER(FSheet1!$BI66,1/($A$3-1))))</f>
        <v>6.5476868252248716E-2</v>
      </c>
      <c r="AF67" s="26">
        <f>1/(POWER(FSheet1!BF66,1/($A$3-1))*SUM(1/POWER(FSheet1!$BC66,1/($A$3-1)),1/POWER(FSheet1!$BD66,1/($A$3-1)),1/POWER(FSheet1!$BE66,1/($A$3-1)),1/POWER(FSheet1!$BF66,1/($A$3-1)),1/POWER(FSheet1!$BG66,1/($A$3-1)),1/POWER(FSheet1!$BH66,1/($A$3-1)),1/POWER(FSheet1!$BI66,1/($A$3-1))))</f>
        <v>0.70571489800044962</v>
      </c>
      <c r="AG67" s="26">
        <f>1/(POWER(FSheet1!BG66,1/($A$3-1))*SUM(1/POWER(FSheet1!$BC66,1/($A$3-1)),1/POWER(FSheet1!$BD66,1/($A$3-1)),1/POWER(FSheet1!$BE66,1/($A$3-1)),1/POWER(FSheet1!$BF66,1/($A$3-1)),1/POWER(FSheet1!$BG66,1/($A$3-1)),1/POWER(FSheet1!$BH66,1/($A$3-1)),1/POWER(FSheet1!$BI66,1/($A$3-1))))</f>
        <v>8.9108939623295941E-2</v>
      </c>
      <c r="AH67" s="26">
        <f>1/(POWER(FSheet1!BH66,1/($A$3-1))*SUM(1/POWER(FSheet1!$BC66,1/($A$3-1)),1/POWER(FSheet1!$BD66,1/($A$3-1)),1/POWER(FSheet1!$BE66,1/($A$3-1)),1/POWER(FSheet1!$BF66,1/($A$3-1)),1/POWER(FSheet1!$BG66,1/($A$3-1)),1/POWER(FSheet1!$BH66,1/($A$3-1)),1/POWER(FSheet1!$BI66,1/($A$3-1))))</f>
        <v>2.4643530912744335E-2</v>
      </c>
      <c r="AI67" s="26">
        <f>1/(POWER(FSheet1!BI66,1/($A$3-1))*SUM(1/POWER(FSheet1!$BC66,1/($A$3-1)),1/POWER(FSheet1!$BD66,1/($A$3-1)),1/POWER(FSheet1!$BE66,1/($A$3-1)),1/POWER(FSheet1!$BF66,1/($A$3-1)),1/POWER(FSheet1!$BG66,1/($A$3-1)),1/POWER(FSheet1!$BH66,1/($A$3-1)),1/POWER(FSheet1!$BI66,1/($A$3-1))))</f>
        <v>4.9373044915068345E-2</v>
      </c>
      <c r="AY67" s="13">
        <f t="shared" si="3"/>
        <v>0.98168525401891427</v>
      </c>
      <c r="BA67" s="45">
        <f>1/(POWER(FSheet1!$BK66,1/($A$3-1))*SUM(1/POWER(FSheet1!$BK66,1/($A$3-1)),1/POWER(FSheet1!$BL66,1/($A$3-1)),1/POWER(FSheet1!$BM66,1/($A$3-1)),1/POWER(FSheet1!$BN66,1/($A$3-1)),1/POWER(FSheet1!$BO66,1/($A$3-1)),1/POWER(FSheet1!$BP66,1/($A$3-1)),1/POWER(FSheet1!$BQ66,1/($A$3-1))))</f>
        <v>5.75981579278982E-2</v>
      </c>
      <c r="BB67" s="45">
        <f>1/(POWER(FSheet1!$BL66,1/($A$3-1))*SUM(1/POWER(FSheet1!$BK66,1/($A$3-1)),1/POWER(FSheet1!$BL66,1/($A$3-1)),1/POWER(FSheet1!$BM66,1/($A$3-1)),1/POWER(FSheet1!$BN66,1/($A$3-1)),1/POWER(FSheet1!$BO66,1/($A$3-1)),1/POWER(FSheet1!$BP66,1/($A$3-1)),1/POWER(FSheet1!$BQ66,1/($A$3-1))))</f>
        <v>2.9293861986857739E-2</v>
      </c>
      <c r="BC67" s="45">
        <f>1/(POWER(FSheet1!$BM66,1/($A$3-1))*SUM(1/POWER(FSheet1!$BK66,1/($A$3-1)),1/POWER(FSheet1!$BL66,1/($A$3-1)),1/POWER(FSheet1!$BM66,1/($A$3-1)),1/POWER(FSheet1!$BN66,1/($A$3-1)),1/POWER(FSheet1!$BO66,1/($A$3-1)),1/POWER(FSheet1!$BP66,1/($A$3-1)),1/POWER(FSheet1!$BQ66,1/($A$3-1))))</f>
        <v>7.4883120280945042E-2</v>
      </c>
      <c r="BD67" s="45">
        <f>1/(POWER(FSheet1!$BN66,1/($A$3-1))*SUM(1/POWER(FSheet1!$BK66,1/($A$3-1)),1/POWER(FSheet1!$BL66,1/($A$3-1)),1/POWER(FSheet1!$BM66,1/($A$3-1)),1/POWER(FSheet1!$BN66,1/($A$3-1)),1/POWER(FSheet1!$BO66,1/($A$3-1)),1/POWER(FSheet1!$BP66,1/($A$3-1)),1/POWER(FSheet1!$BQ66,1/($A$3-1))))</f>
        <v>0.55514839694733809</v>
      </c>
      <c r="BE67" s="45">
        <f>1/(POWER(FSheet1!$BO66,1/($A$3-1))*SUM(1/POWER(FSheet1!$BK66,1/($A$3-1)),1/POWER(FSheet1!$BL66,1/($A$3-1)),1/POWER(FSheet1!$BM66,1/($A$3-1)),1/POWER(FSheet1!$BN66,1/($A$3-1)),1/POWER(FSheet1!$BO66,1/($A$3-1)),1/POWER(FSheet1!$BP66,1/($A$3-1)),1/POWER(FSheet1!$BQ66,1/($A$3-1))))</f>
        <v>0.20787743012274557</v>
      </c>
      <c r="BF67" s="45">
        <f>1/(POWER(FSheet1!$BP66,1/($A$3-1))*SUM(1/POWER(FSheet1!$BK66,1/($A$3-1)),1/POWER(FSheet1!$BL66,1/($A$3-1)),1/POWER(FSheet1!$BM66,1/($A$3-1)),1/POWER(FSheet1!$BN66,1/($A$3-1)),1/POWER(FSheet1!$BO66,1/($A$3-1)),1/POWER(FSheet1!$BP66,1/($A$3-1)),1/POWER(FSheet1!$BQ66,1/($A$3-1))))</f>
        <v>2.5377289798267488E-2</v>
      </c>
      <c r="BG67" s="45">
        <f>1/(POWER(FSheet1!$BQ66,1/($A$3-1))*SUM(1/POWER(FSheet1!$BK66,1/($A$3-1)),1/POWER(FSheet1!$BL66,1/($A$3-1)),1/POWER(FSheet1!$BM66,1/($A$3-1)),1/POWER(FSheet1!$BN66,1/($A$3-1)),1/POWER(FSheet1!$BO66,1/($A$3-1)),1/POWER(FSheet1!$BP66,1/($A$3-1)),1/POWER(FSheet1!$BQ66,1/($A$3-1))))</f>
        <v>4.9821742935948002E-2</v>
      </c>
      <c r="BH67" s="14"/>
      <c r="BI67" s="33"/>
      <c r="BJ67" s="33"/>
      <c r="BW67" s="33">
        <f t="array" ref="BW67">SUM((BA67^$A$3)*(($B67-$AK$3)^2+($C67-$AL$3)^2),(BB67^$A$3)*(($B67-$AM$3)^2+($C67-$AN$3)^2),(BC67^$A$3)*(($B67-$AO$3)^2+($C67-$AP$3)^2),(BD67^$A$3)*(($B67-$AQ$3)^2+($C67-$AR$3)^2),(BE67^$A$3)*(($B67-$AS$3)^2+($C67-$AT$3)^2),(BF67^$A$3)*(($B67-$AU$3)^2+($C67-$AV$3)^2),(BG67^$A$3)*(($B67-$AW$3)^2+($C67-$BV$3)^2))</f>
        <v>1.1142457405760113</v>
      </c>
    </row>
    <row r="68" spans="1:75">
      <c r="A68" s="21" t="str">
        <f>FSheet1!A67</f>
        <v>Galkin</v>
      </c>
      <c r="B68" s="20">
        <f>FSheet1!DH67</f>
        <v>7.4934831758530178</v>
      </c>
      <c r="C68" s="20">
        <f>FSheet1!DI67</f>
        <v>0.51808317585301844</v>
      </c>
      <c r="D68" s="22"/>
      <c r="E68" s="20">
        <f>1/(POWER(FSheet1!AU67,2/($A$3-1))*SUM(1/POWER(FSheet1!$AU67,2/($A$3-1)),1/POWER(FSheet1!$AV67,2/($A$3-1)),1/POWER(FSheet1!$AW67,2/($A$3-1)),1/POWER(FSheet1!$AX67,2/($A$3-1)),1/POWER(FSheet1!$AY67,2/($A$3-1)),1/POWER(FSheet1!$AZ67,2/($A$3-1)),1/POWER(FSheet1!$BA67,2/($A$3-1))))</f>
        <v>2.9130283432738562E-4</v>
      </c>
      <c r="F68" s="20">
        <f>1/(POWER(FSheet1!AV67,2/($A$3-1))*SUM(1/POWER(FSheet1!$AU67,2/($A$3-1)),1/POWER(FSheet1!$AV67,2/($A$3-1)),1/POWER(FSheet1!$AW67,2/($A$3-1)),1/POWER(FSheet1!$AX67,2/($A$3-1)),1/POWER(FSheet1!$AY67,2/($A$3-1)),1/POWER(FSheet1!$AZ67,2/($A$3-1)),1/POWER(FSheet1!$BA67,2/($A$3-1))))</f>
        <v>7.9827769253032509E-4</v>
      </c>
      <c r="G68" s="20">
        <f>1/(POWER(FSheet1!AW67,2/($A$3-1))*SUM(1/POWER(FSheet1!$AU67,2/($A$3-1)),1/POWER(FSheet1!$AV67,2/($A$3-1)),1/POWER(FSheet1!$AW67,2/($A$3-1)),1/POWER(FSheet1!$AX67,2/($A$3-1)),1/POWER(FSheet1!$AY67,2/($A$3-1)),1/POWER(FSheet1!$AZ67,2/($A$3-1)),1/POWER(FSheet1!$BA67,2/($A$3-1))))</f>
        <v>3.0498166013676721E-3</v>
      </c>
      <c r="H68" s="20">
        <f>1/(POWER(FSheet1!AX67,2/($A$3-1))*SUM(1/POWER(FSheet1!$AU67,2/($A$3-1)),1/POWER(FSheet1!$AV67,2/($A$3-1)),1/POWER(FSheet1!$AW67,2/($A$3-1)),1/POWER(FSheet1!$AX67,2/($A$3-1)),1/POWER(FSheet1!$AY67,2/($A$3-1)),1/POWER(FSheet1!$AZ67,2/($A$3-1)),1/POWER(FSheet1!$BA67,2/($A$3-1))))</f>
        <v>2.205711177351885E-2</v>
      </c>
      <c r="I68" s="20">
        <f>1/(POWER(FSheet1!AY67,2/($A$3-1))*SUM(1/POWER(FSheet1!$AU67,2/($A$3-1)),1/POWER(FSheet1!$AV67,2/($A$3-1)),1/POWER(FSheet1!$AW67,2/($A$3-1)),1/POWER(FSheet1!$AX67,2/($A$3-1)),1/POWER(FSheet1!$AY67,2/($A$3-1)),1/POWER(FSheet1!$AZ67,2/($A$3-1)),1/POWER(FSheet1!$BA67,2/($A$3-1))))</f>
        <v>0.61983397520416239</v>
      </c>
      <c r="J68" s="20">
        <f>1/(POWER(FSheet1!AZ67,2/($A$3-1))*SUM(1/POWER(FSheet1!$AU67,2/($A$3-1)),1/POWER(FSheet1!$AV67,2/($A$3-1)),1/POWER(FSheet1!$AW67,2/($A$3-1)),1/POWER(FSheet1!$AX67,2/($A$3-1)),1/POWER(FSheet1!$AY67,2/($A$3-1)),1/POWER(FSheet1!$AZ67,2/($A$3-1)),1/POWER(FSheet1!$BA67,2/($A$3-1))))</f>
        <v>0.33864477647269547</v>
      </c>
      <c r="K68" s="20">
        <f>1/(POWER(FSheet1!BA67,2/($A$3-1))*SUM(1/POWER(FSheet1!$AU67,2/($A$3-1)),1/POWER(FSheet1!$AV67,2/($A$3-1)),1/POWER(FSheet1!$AW67,2/($A$3-1)),1/POWER(FSheet1!$AX67,2/($A$3-1)),1/POWER(FSheet1!$AY67,2/($A$3-1)),1/POWER(FSheet1!$AZ67,2/($A$3-1)),1/POWER(FSheet1!$BA67,2/($A$3-1))))</f>
        <v>1.5324739421397976E-2</v>
      </c>
      <c r="M68" s="35"/>
      <c r="AA68" s="34">
        <f t="shared" si="2"/>
        <v>4.1967222640270192</v>
      </c>
      <c r="AC68" s="26">
        <f>1/(POWER(FSheet1!BC67,1/($A$3-1))*SUM(1/POWER(FSheet1!$BC67,1/($A$3-1)),1/POWER(FSheet1!$BD67,1/($A$3-1)),1/POWER(FSheet1!$BE67,1/($A$3-1)),1/POWER(FSheet1!$BF67,1/($A$3-1)),1/POWER(FSheet1!$BG67,1/($A$3-1)),1/POWER(FSheet1!$BH67,1/($A$3-1)),1/POWER(FSheet1!$BI67,1/($A$3-1))))</f>
        <v>6.0835352946758282E-3</v>
      </c>
      <c r="AD68" s="26">
        <f>1/(POWER(FSheet1!BD67,1/($A$3-1))*SUM(1/POWER(FSheet1!$BC67,1/($A$3-1)),1/POWER(FSheet1!$BD67,1/($A$3-1)),1/POWER(FSheet1!$BE67,1/($A$3-1)),1/POWER(FSheet1!$BF67,1/($A$3-1)),1/POWER(FSheet1!$BG67,1/($A$3-1)),1/POWER(FSheet1!$BH67,1/($A$3-1)),1/POWER(FSheet1!$BI67,1/($A$3-1))))</f>
        <v>5.7126361435208941E-3</v>
      </c>
      <c r="AE68" s="26">
        <f>1/(POWER(FSheet1!BE67,1/($A$3-1))*SUM(1/POWER(FSheet1!$BC67,1/($A$3-1)),1/POWER(FSheet1!$BD67,1/($A$3-1)),1/POWER(FSheet1!$BE67,1/($A$3-1)),1/POWER(FSheet1!$BF67,1/($A$3-1)),1/POWER(FSheet1!$BG67,1/($A$3-1)),1/POWER(FSheet1!$BH67,1/($A$3-1)),1/POWER(FSheet1!$BI67,1/($A$3-1))))</f>
        <v>8.8182023086089325E-3</v>
      </c>
      <c r="AF68" s="26">
        <f>1/(POWER(FSheet1!BF67,1/($A$3-1))*SUM(1/POWER(FSheet1!$BC67,1/($A$3-1)),1/POWER(FSheet1!$BD67,1/($A$3-1)),1/POWER(FSheet1!$BE67,1/($A$3-1)),1/POWER(FSheet1!$BF67,1/($A$3-1)),1/POWER(FSheet1!$BG67,1/($A$3-1)),1/POWER(FSheet1!$BH67,1/($A$3-1)),1/POWER(FSheet1!$BI67,1/($A$3-1))))</f>
        <v>1.9789856455248712E-2</v>
      </c>
      <c r="AG68" s="26">
        <f>1/(POWER(FSheet1!BG67,1/($A$3-1))*SUM(1/POWER(FSheet1!$BC67,1/($A$3-1)),1/POWER(FSheet1!$BD67,1/($A$3-1)),1/POWER(FSheet1!$BE67,1/($A$3-1)),1/POWER(FSheet1!$BF67,1/($A$3-1)),1/POWER(FSheet1!$BG67,1/($A$3-1)),1/POWER(FSheet1!$BH67,1/($A$3-1)),1/POWER(FSheet1!$BI67,1/($A$3-1))))</f>
        <v>8.2026983316581245E-2</v>
      </c>
      <c r="AH68" s="26">
        <f>1/(POWER(FSheet1!BH67,1/($A$3-1))*SUM(1/POWER(FSheet1!$BC67,1/($A$3-1)),1/POWER(FSheet1!$BD67,1/($A$3-1)),1/POWER(FSheet1!$BE67,1/($A$3-1)),1/POWER(FSheet1!$BF67,1/($A$3-1)),1/POWER(FSheet1!$BG67,1/($A$3-1)),1/POWER(FSheet1!$BH67,1/($A$3-1)),1/POWER(FSheet1!$BI67,1/($A$3-1))))</f>
        <v>0.67640981376327858</v>
      </c>
      <c r="AI68" s="26">
        <f>1/(POWER(FSheet1!BI67,1/($A$3-1))*SUM(1/POWER(FSheet1!$BC67,1/($A$3-1)),1/POWER(FSheet1!$BD67,1/($A$3-1)),1/POWER(FSheet1!$BE67,1/($A$3-1)),1/POWER(FSheet1!$BF67,1/($A$3-1)),1/POWER(FSheet1!$BG67,1/($A$3-1)),1/POWER(FSheet1!$BH67,1/($A$3-1)),1/POWER(FSheet1!$BI67,1/($A$3-1))))</f>
        <v>0.20115897271808578</v>
      </c>
      <c r="AY68" s="13">
        <f t="shared" si="3"/>
        <v>0.48189460628396968</v>
      </c>
      <c r="BA68" s="45">
        <f>1/(POWER(FSheet1!$BK67,1/($A$3-1))*SUM(1/POWER(FSheet1!$BK67,1/($A$3-1)),1/POWER(FSheet1!$BL67,1/($A$3-1)),1/POWER(FSheet1!$BM67,1/($A$3-1)),1/POWER(FSheet1!$BN67,1/($A$3-1)),1/POWER(FSheet1!$BO67,1/($A$3-1)),1/POWER(FSheet1!$BP67,1/($A$3-1)),1/POWER(FSheet1!$BQ67,1/($A$3-1))))</f>
        <v>4.1919695618175979E-3</v>
      </c>
      <c r="BB68" s="45">
        <f>1/(POWER(FSheet1!$BL67,1/($A$3-1))*SUM(1/POWER(FSheet1!$BK67,1/($A$3-1)),1/POWER(FSheet1!$BL67,1/($A$3-1)),1/POWER(FSheet1!$BM67,1/($A$3-1)),1/POWER(FSheet1!$BN67,1/($A$3-1)),1/POWER(FSheet1!$BO67,1/($A$3-1)),1/POWER(FSheet1!$BP67,1/($A$3-1)),1/POWER(FSheet1!$BQ67,1/($A$3-1))))</f>
        <v>3.2584826826598467E-3</v>
      </c>
      <c r="BC68" s="45">
        <f>1/(POWER(FSheet1!$BM67,1/($A$3-1))*SUM(1/POWER(FSheet1!$BK67,1/($A$3-1)),1/POWER(FSheet1!$BL67,1/($A$3-1)),1/POWER(FSheet1!$BM67,1/($A$3-1)),1/POWER(FSheet1!$BN67,1/($A$3-1)),1/POWER(FSheet1!$BO67,1/($A$3-1)),1/POWER(FSheet1!$BP67,1/($A$3-1)),1/POWER(FSheet1!$BQ67,1/($A$3-1))))</f>
        <v>6.3289310647002845E-3</v>
      </c>
      <c r="BD68" s="45">
        <f>1/(POWER(FSheet1!$BN67,1/($A$3-1))*SUM(1/POWER(FSheet1!$BK67,1/($A$3-1)),1/POWER(FSheet1!$BL67,1/($A$3-1)),1/POWER(FSheet1!$BM67,1/($A$3-1)),1/POWER(FSheet1!$BN67,1/($A$3-1)),1/POWER(FSheet1!$BO67,1/($A$3-1)),1/POWER(FSheet1!$BP67,1/($A$3-1)),1/POWER(FSheet1!$BQ67,1/($A$3-1))))</f>
        <v>1.372006536108436E-2</v>
      </c>
      <c r="BE68" s="45">
        <f>1/(POWER(FSheet1!$BO67,1/($A$3-1))*SUM(1/POWER(FSheet1!$BK67,1/($A$3-1)),1/POWER(FSheet1!$BL67,1/($A$3-1)),1/POWER(FSheet1!$BM67,1/($A$3-1)),1/POWER(FSheet1!$BN67,1/($A$3-1)),1/POWER(FSheet1!$BO67,1/($A$3-1)),1/POWER(FSheet1!$BP67,1/($A$3-1)),1/POWER(FSheet1!$BQ67,1/($A$3-1))))</f>
        <v>3.3256623833121023E-2</v>
      </c>
      <c r="BF68" s="45">
        <f>1/(POWER(FSheet1!$BP67,1/($A$3-1))*SUM(1/POWER(FSheet1!$BK67,1/($A$3-1)),1/POWER(FSheet1!$BL67,1/($A$3-1)),1/POWER(FSheet1!$BM67,1/($A$3-1)),1/POWER(FSheet1!$BN67,1/($A$3-1)),1/POWER(FSheet1!$BO67,1/($A$3-1)),1/POWER(FSheet1!$BP67,1/($A$3-1)),1/POWER(FSheet1!$BQ67,1/($A$3-1))))</f>
        <v>0.79902337613246632</v>
      </c>
      <c r="BG68" s="45">
        <f>1/(POWER(FSheet1!$BQ67,1/($A$3-1))*SUM(1/POWER(FSheet1!$BK67,1/($A$3-1)),1/POWER(FSheet1!$BL67,1/($A$3-1)),1/POWER(FSheet1!$BM67,1/($A$3-1)),1/POWER(FSheet1!$BN67,1/($A$3-1)),1/POWER(FSheet1!$BO67,1/($A$3-1)),1/POWER(FSheet1!$BP67,1/($A$3-1)),1/POWER(FSheet1!$BQ67,1/($A$3-1))))</f>
        <v>0.14022055136415054</v>
      </c>
      <c r="BH68" s="14"/>
      <c r="BI68" s="33"/>
      <c r="BJ68" s="33"/>
      <c r="BW68" s="33">
        <f t="array" ref="BW68">SUM((BA68^$A$3)*(($B68-$AK$3)^2+($C68-$AL$3)^2),(BB68^$A$3)*(($B68-$AM$3)^2+($C68-$AN$3)^2),(BC68^$A$3)*(($B68-$AO$3)^2+($C68-$AP$3)^2),(BD68^$A$3)*(($B68-$AQ$3)^2+($C68-$AR$3)^2),(BE68^$A$3)*(($B68-$AS$3)^2+($C68-$AT$3)^2),(BF68^$A$3)*(($B68-$AU$3)^2+($C68-$AV$3)^2),(BG68^$A$3)*(($B68-$AW$3)^2+($C68-$BV$3)^2))</f>
        <v>0.31061808038444161</v>
      </c>
    </row>
    <row r="69" spans="1:75">
      <c r="A69" s="21" t="str">
        <f>FSheet1!A68</f>
        <v>de Kastrozza</v>
      </c>
      <c r="B69" s="20">
        <f>FSheet1!DH68</f>
        <v>2.823188675853018</v>
      </c>
      <c r="C69" s="20">
        <f>FSheet1!DI68</f>
        <v>-0.93847732414698148</v>
      </c>
      <c r="D69" s="22"/>
      <c r="E69" s="20">
        <f>1/(POWER(FSheet1!AU68,2/($A$3-1))*SUM(1/POWER(FSheet1!$AU68,2/($A$3-1)),1/POWER(FSheet1!$AV68,2/($A$3-1)),1/POWER(FSheet1!$AW68,2/($A$3-1)),1/POWER(FSheet1!$AX68,2/($A$3-1)),1/POWER(FSheet1!$AY68,2/($A$3-1)),1/POWER(FSheet1!$AZ68,2/($A$3-1)),1/POWER(FSheet1!$BA68,2/($A$3-1))))</f>
        <v>2.0231550147459186E-4</v>
      </c>
      <c r="F69" s="20">
        <f>1/(POWER(FSheet1!AV68,2/($A$3-1))*SUM(1/POWER(FSheet1!$AU68,2/($A$3-1)),1/POWER(FSheet1!$AV68,2/($A$3-1)),1/POWER(FSheet1!$AW68,2/($A$3-1)),1/POWER(FSheet1!$AX68,2/($A$3-1)),1/POWER(FSheet1!$AY68,2/($A$3-1)),1/POWER(FSheet1!$AZ68,2/($A$3-1)),1/POWER(FSheet1!$BA68,2/($A$3-1))))</f>
        <v>8.1257598457504959E-4</v>
      </c>
      <c r="G69" s="20">
        <f>1/(POWER(FSheet1!AW68,2/($A$3-1))*SUM(1/POWER(FSheet1!$AU68,2/($A$3-1)),1/POWER(FSheet1!$AV68,2/($A$3-1)),1/POWER(FSheet1!$AW68,2/($A$3-1)),1/POWER(FSheet1!$AX68,2/($A$3-1)),1/POWER(FSheet1!$AY68,2/($A$3-1)),1/POWER(FSheet1!$AZ68,2/($A$3-1)),1/POWER(FSheet1!$BA68,2/($A$3-1))))</f>
        <v>6.9255891257700517E-3</v>
      </c>
      <c r="H69" s="20">
        <f>1/(POWER(FSheet1!AX68,2/($A$3-1))*SUM(1/POWER(FSheet1!$AU68,2/($A$3-1)),1/POWER(FSheet1!$AV68,2/($A$3-1)),1/POWER(FSheet1!$AW68,2/($A$3-1)),1/POWER(FSheet1!$AX68,2/($A$3-1)),1/POWER(FSheet1!$AY68,2/($A$3-1)),1/POWER(FSheet1!$AZ68,2/($A$3-1)),1/POWER(FSheet1!$BA68,2/($A$3-1))))</f>
        <v>0.80899201636093054</v>
      </c>
      <c r="I69" s="20">
        <f>1/(POWER(FSheet1!AY68,2/($A$3-1))*SUM(1/POWER(FSheet1!$AU68,2/($A$3-1)),1/POWER(FSheet1!$AV68,2/($A$3-1)),1/POWER(FSheet1!$AW68,2/($A$3-1)),1/POWER(FSheet1!$AX68,2/($A$3-1)),1/POWER(FSheet1!$AY68,2/($A$3-1)),1/POWER(FSheet1!$AZ68,2/($A$3-1)),1/POWER(FSheet1!$BA68,2/($A$3-1))))</f>
        <v>0.17846807637688095</v>
      </c>
      <c r="J69" s="20">
        <f>1/(POWER(FSheet1!AZ68,2/($A$3-1))*SUM(1/POWER(FSheet1!$AU68,2/($A$3-1)),1/POWER(FSheet1!$AV68,2/($A$3-1)),1/POWER(FSheet1!$AW68,2/($A$3-1)),1/POWER(FSheet1!$AX68,2/($A$3-1)),1/POWER(FSheet1!$AY68,2/($A$3-1)),1/POWER(FSheet1!$AZ68,2/($A$3-1)),1/POWER(FSheet1!$BA68,2/($A$3-1))))</f>
        <v>4.0147756558903871E-3</v>
      </c>
      <c r="K69" s="20">
        <f>1/(POWER(FSheet1!BA68,2/($A$3-1))*SUM(1/POWER(FSheet1!$AU68,2/($A$3-1)),1/POWER(FSheet1!$AV68,2/($A$3-1)),1/POWER(FSheet1!$AW68,2/($A$3-1)),1/POWER(FSheet1!$AX68,2/($A$3-1)),1/POWER(FSheet1!$AY68,2/($A$3-1)),1/POWER(FSheet1!$AZ68,2/($A$3-1)),1/POWER(FSheet1!$BA68,2/($A$3-1))))</f>
        <v>5.8465099447849471E-4</v>
      </c>
      <c r="M69" s="35"/>
      <c r="AA69" s="34">
        <f t="shared" si="2"/>
        <v>4.1614848378506304</v>
      </c>
      <c r="AC69" s="26">
        <f>1/(POWER(FSheet1!BC68,1/($A$3-1))*SUM(1/POWER(FSheet1!$BC68,1/($A$3-1)),1/POWER(FSheet1!$BD68,1/($A$3-1)),1/POWER(FSheet1!$BE68,1/($A$3-1)),1/POWER(FSheet1!$BF68,1/($A$3-1)),1/POWER(FSheet1!$BG68,1/($A$3-1)),1/POWER(FSheet1!$BH68,1/($A$3-1)),1/POWER(FSheet1!$BI68,1/($A$3-1))))</f>
        <v>2.4061411415354322E-2</v>
      </c>
      <c r="AD69" s="26">
        <f>1/(POWER(FSheet1!BD68,1/($A$3-1))*SUM(1/POWER(FSheet1!$BC68,1/($A$3-1)),1/POWER(FSheet1!$BD68,1/($A$3-1)),1/POWER(FSheet1!$BE68,1/($A$3-1)),1/POWER(FSheet1!$BF68,1/($A$3-1)),1/POWER(FSheet1!$BG68,1/($A$3-1)),1/POWER(FSheet1!$BH68,1/($A$3-1)),1/POWER(FSheet1!$BI68,1/($A$3-1))))</f>
        <v>2.2688756894417923E-2</v>
      </c>
      <c r="AE69" s="26">
        <f>1/(POWER(FSheet1!BE68,1/($A$3-1))*SUM(1/POWER(FSheet1!$BC68,1/($A$3-1)),1/POWER(FSheet1!$BD68,1/($A$3-1)),1/POWER(FSheet1!$BE68,1/($A$3-1)),1/POWER(FSheet1!$BF68,1/($A$3-1)),1/POWER(FSheet1!$BG68,1/($A$3-1)),1/POWER(FSheet1!$BH68,1/($A$3-1)),1/POWER(FSheet1!$BI68,1/($A$3-1))))</f>
        <v>4.7607382223206048E-2</v>
      </c>
      <c r="AF69" s="26">
        <f>1/(POWER(FSheet1!BF68,1/($A$3-1))*SUM(1/POWER(FSheet1!$BC68,1/($A$3-1)),1/POWER(FSheet1!$BD68,1/($A$3-1)),1/POWER(FSheet1!$BE68,1/($A$3-1)),1/POWER(FSheet1!$BF68,1/($A$3-1)),1/POWER(FSheet1!$BG68,1/($A$3-1)),1/POWER(FSheet1!$BH68,1/($A$3-1)),1/POWER(FSheet1!$BI68,1/($A$3-1))))</f>
        <v>0.28308357780283749</v>
      </c>
      <c r="AG69" s="26">
        <f>1/(POWER(FSheet1!BG68,1/($A$3-1))*SUM(1/POWER(FSheet1!$BC68,1/($A$3-1)),1/POWER(FSheet1!$BD68,1/($A$3-1)),1/POWER(FSheet1!$BE68,1/($A$3-1)),1/POWER(FSheet1!$BF68,1/($A$3-1)),1/POWER(FSheet1!$BG68,1/($A$3-1)),1/POWER(FSheet1!$BH68,1/($A$3-1)),1/POWER(FSheet1!$BI68,1/($A$3-1))))</f>
        <v>0.37996805785248811</v>
      </c>
      <c r="AH69" s="26">
        <f>1/(POWER(FSheet1!BH68,1/($A$3-1))*SUM(1/POWER(FSheet1!$BC68,1/($A$3-1)),1/POWER(FSheet1!$BD68,1/($A$3-1)),1/POWER(FSheet1!$BE68,1/($A$3-1)),1/POWER(FSheet1!$BF68,1/($A$3-1)),1/POWER(FSheet1!$BG68,1/($A$3-1)),1/POWER(FSheet1!$BH68,1/($A$3-1)),1/POWER(FSheet1!$BI68,1/($A$3-1))))</f>
        <v>6.0671247604327662E-2</v>
      </c>
      <c r="AI69" s="26">
        <f>1/(POWER(FSheet1!BI68,1/($A$3-1))*SUM(1/POWER(FSheet1!$BC68,1/($A$3-1)),1/POWER(FSheet1!$BD68,1/($A$3-1)),1/POWER(FSheet1!$BE68,1/($A$3-1)),1/POWER(FSheet1!$BF68,1/($A$3-1)),1/POWER(FSheet1!$BG68,1/($A$3-1)),1/POWER(FSheet1!$BH68,1/($A$3-1)),1/POWER(FSheet1!$BI68,1/($A$3-1))))</f>
        <v>0.1819195662073684</v>
      </c>
      <c r="AY69" s="13">
        <f t="shared" si="3"/>
        <v>1.2417468986700415</v>
      </c>
      <c r="BA69" s="45">
        <f>1/(POWER(FSheet1!$BK68,1/($A$3-1))*SUM(1/POWER(FSheet1!$BK68,1/($A$3-1)),1/POWER(FSheet1!$BL68,1/($A$3-1)),1/POWER(FSheet1!$BM68,1/($A$3-1)),1/POWER(FSheet1!$BN68,1/($A$3-1)),1/POWER(FSheet1!$BO68,1/($A$3-1)),1/POWER(FSheet1!$BP68,1/($A$3-1)),1/POWER(FSheet1!$BQ68,1/($A$3-1))))</f>
        <v>2.0303392107238197E-2</v>
      </c>
      <c r="BB69" s="45">
        <f>1/(POWER(FSheet1!$BL68,1/($A$3-1))*SUM(1/POWER(FSheet1!$BK68,1/($A$3-1)),1/POWER(FSheet1!$BL68,1/($A$3-1)),1/POWER(FSheet1!$BM68,1/($A$3-1)),1/POWER(FSheet1!$BN68,1/($A$3-1)),1/POWER(FSheet1!$BO68,1/($A$3-1)),1/POWER(FSheet1!$BP68,1/($A$3-1)),1/POWER(FSheet1!$BQ68,1/($A$3-1))))</f>
        <v>1.5943807464144581E-2</v>
      </c>
      <c r="BC69" s="45">
        <f>1/(POWER(FSheet1!$BM68,1/($A$3-1))*SUM(1/POWER(FSheet1!$BK68,1/($A$3-1)),1/POWER(FSheet1!$BL68,1/($A$3-1)),1/POWER(FSheet1!$BM68,1/($A$3-1)),1/POWER(FSheet1!$BN68,1/($A$3-1)),1/POWER(FSheet1!$BO68,1/($A$3-1)),1/POWER(FSheet1!$BP68,1/($A$3-1)),1/POWER(FSheet1!$BQ68,1/($A$3-1))))</f>
        <v>4.8232518634811324E-2</v>
      </c>
      <c r="BD69" s="45">
        <f>1/(POWER(FSheet1!$BN68,1/($A$3-1))*SUM(1/POWER(FSheet1!$BK68,1/($A$3-1)),1/POWER(FSheet1!$BL68,1/($A$3-1)),1/POWER(FSheet1!$BM68,1/($A$3-1)),1/POWER(FSheet1!$BN68,1/($A$3-1)),1/POWER(FSheet1!$BO68,1/($A$3-1)),1/POWER(FSheet1!$BP68,1/($A$3-1)),1/POWER(FSheet1!$BQ68,1/($A$3-1))))</f>
        <v>0.32429577918531599</v>
      </c>
      <c r="BE69" s="45">
        <f>1/(POWER(FSheet1!$BO68,1/($A$3-1))*SUM(1/POWER(FSheet1!$BK68,1/($A$3-1)),1/POWER(FSheet1!$BL68,1/($A$3-1)),1/POWER(FSheet1!$BM68,1/($A$3-1)),1/POWER(FSheet1!$BN68,1/($A$3-1)),1/POWER(FSheet1!$BO68,1/($A$3-1)),1/POWER(FSheet1!$BP68,1/($A$3-1)),1/POWER(FSheet1!$BQ68,1/($A$3-1))))</f>
        <v>0.39883678285258561</v>
      </c>
      <c r="BF69" s="45">
        <f>1/(POWER(FSheet1!$BP68,1/($A$3-1))*SUM(1/POWER(FSheet1!$BK68,1/($A$3-1)),1/POWER(FSheet1!$BL68,1/($A$3-1)),1/POWER(FSheet1!$BM68,1/($A$3-1)),1/POWER(FSheet1!$BN68,1/($A$3-1)),1/POWER(FSheet1!$BO68,1/($A$3-1)),1/POWER(FSheet1!$BP68,1/($A$3-1)),1/POWER(FSheet1!$BQ68,1/($A$3-1))))</f>
        <v>4.0937923930779559E-2</v>
      </c>
      <c r="BG69" s="45">
        <f>1/(POWER(FSheet1!$BQ68,1/($A$3-1))*SUM(1/POWER(FSheet1!$BK68,1/($A$3-1)),1/POWER(FSheet1!$BL68,1/($A$3-1)),1/POWER(FSheet1!$BM68,1/($A$3-1)),1/POWER(FSheet1!$BN68,1/($A$3-1)),1/POWER(FSheet1!$BO68,1/($A$3-1)),1/POWER(FSheet1!$BP68,1/($A$3-1)),1/POWER(FSheet1!$BQ68,1/($A$3-1))))</f>
        <v>0.15144979582512469</v>
      </c>
      <c r="BH69" s="14"/>
      <c r="BI69" s="33"/>
      <c r="BJ69" s="33"/>
      <c r="BW69" s="33">
        <f t="array" ref="BW69">SUM((BA69^$A$3)*(($B69-$AK$3)^2+($C69-$AL$3)^2),(BB69^$A$3)*(($B69-$AM$3)^2+($C69-$AN$3)^2),(BC69^$A$3)*(($B69-$AO$3)^2+($C69-$AP$3)^2),(BD69^$A$3)*(($B69-$AQ$3)^2+($C69-$AR$3)^2),(BE69^$A$3)*(($B69-$AS$3)^2+($C69-$AT$3)^2),(BF69^$A$3)*(($B69-$AU$3)^2+($C69-$AV$3)^2),(BG69^$A$3)*(($B69-$AW$3)^2+($C69-$BV$3)^2))</f>
        <v>1.2633697783593048</v>
      </c>
    </row>
    <row r="70" spans="1:75">
      <c r="A70" s="21" t="str">
        <f>FSheet1!A69</f>
        <v>Boily</v>
      </c>
      <c r="B70" s="20">
        <f>FSheet1!DH69</f>
        <v>-3.0646968241469819</v>
      </c>
      <c r="C70" s="20">
        <f>FSheet1!DI69</f>
        <v>-1.8259273241469816</v>
      </c>
      <c r="D70" s="22"/>
      <c r="E70" s="20">
        <f>1/(POWER(FSheet1!AU69,2/($A$3-1))*SUM(1/POWER(FSheet1!$AU69,2/($A$3-1)),1/POWER(FSheet1!$AV69,2/($A$3-1)),1/POWER(FSheet1!$AW69,2/($A$3-1)),1/POWER(FSheet1!$AX69,2/($A$3-1)),1/POWER(FSheet1!$AY69,2/($A$3-1)),1/POWER(FSheet1!$AZ69,2/($A$3-1)),1/POWER(FSheet1!$BA69,2/($A$3-1))))</f>
        <v>2.0038811517625846E-3</v>
      </c>
      <c r="F70" s="20">
        <f>1/(POWER(FSheet1!AV69,2/($A$3-1))*SUM(1/POWER(FSheet1!$AU69,2/($A$3-1)),1/POWER(FSheet1!$AV69,2/($A$3-1)),1/POWER(FSheet1!$AW69,2/($A$3-1)),1/POWER(FSheet1!$AX69,2/($A$3-1)),1/POWER(FSheet1!$AY69,2/($A$3-1)),1/POWER(FSheet1!$AZ69,2/($A$3-1)),1/POWER(FSheet1!$BA69,2/($A$3-1))))</f>
        <v>1.8497305128807994E-2</v>
      </c>
      <c r="G70" s="20">
        <f>1/(POWER(FSheet1!AW69,2/($A$3-1))*SUM(1/POWER(FSheet1!$AU69,2/($A$3-1)),1/POWER(FSheet1!$AV69,2/($A$3-1)),1/POWER(FSheet1!$AW69,2/($A$3-1)),1/POWER(FSheet1!$AX69,2/($A$3-1)),1/POWER(FSheet1!$AY69,2/($A$3-1)),1/POWER(FSheet1!$AZ69,2/($A$3-1)),1/POWER(FSheet1!$BA69,2/($A$3-1))))</f>
        <v>0.89017736298929295</v>
      </c>
      <c r="H70" s="20">
        <f>1/(POWER(FSheet1!AX69,2/($A$3-1))*SUM(1/POWER(FSheet1!$AU69,2/($A$3-1)),1/POWER(FSheet1!$AV69,2/($A$3-1)),1/POWER(FSheet1!$AW69,2/($A$3-1)),1/POWER(FSheet1!$AX69,2/($A$3-1)),1/POWER(FSheet1!$AY69,2/($A$3-1)),1/POWER(FSheet1!$AZ69,2/($A$3-1)),1/POWER(FSheet1!$BA69,2/($A$3-1))))</f>
        <v>8.3499815479526424E-2</v>
      </c>
      <c r="I70" s="20">
        <f>1/(POWER(FSheet1!AY69,2/($A$3-1))*SUM(1/POWER(FSheet1!$AU69,2/($A$3-1)),1/POWER(FSheet1!$AV69,2/($A$3-1)),1/POWER(FSheet1!$AW69,2/($A$3-1)),1/POWER(FSheet1!$AX69,2/($A$3-1)),1/POWER(FSheet1!$AY69,2/($A$3-1)),1/POWER(FSheet1!$AZ69,2/($A$3-1)),1/POWER(FSheet1!$BA69,2/($A$3-1))))</f>
        <v>4.7204009762332917E-3</v>
      </c>
      <c r="J70" s="20">
        <f>1/(POWER(FSheet1!AZ69,2/($A$3-1))*SUM(1/POWER(FSheet1!$AU69,2/($A$3-1)),1/POWER(FSheet1!$AV69,2/($A$3-1)),1/POWER(FSheet1!$AW69,2/($A$3-1)),1/POWER(FSheet1!$AX69,2/($A$3-1)),1/POWER(FSheet1!$AY69,2/($A$3-1)),1/POWER(FSheet1!$AZ69,2/($A$3-1)),1/POWER(FSheet1!$BA69,2/($A$3-1))))</f>
        <v>8.4786937012278681E-4</v>
      </c>
      <c r="K70" s="20">
        <f>1/(POWER(FSheet1!BA69,2/($A$3-1))*SUM(1/POWER(FSheet1!$AU69,2/($A$3-1)),1/POWER(FSheet1!$AV69,2/($A$3-1)),1/POWER(FSheet1!$AW69,2/($A$3-1)),1/POWER(FSheet1!$AX69,2/($A$3-1)),1/POWER(FSheet1!$AY69,2/($A$3-1)),1/POWER(FSheet1!$AZ69,2/($A$3-1)),1/POWER(FSheet1!$BA69,2/($A$3-1))))</f>
        <v>2.5336490425402166E-4</v>
      </c>
      <c r="M70" s="35"/>
      <c r="AA70" s="34">
        <f t="shared" ref="AA70:AA133" si="10">SUM((E70^$A$3)*(($B70-$M$3)^2+($C70-$N$3)^2),(F70^$A$3)*(($B70-$O$3)^2+($C70-$P$3)^2),(G70^$A$3)*(($B70-$Q$3)^2+($C70-$R$3)^2),(H70^$A$3)*(($B70-$S$3)^2+($C70-$T$3)^2),(I70^$A$3)*(($B70-$U$3)^2+($C70-$V$3)^2),(J70^$A$3)*(($B70-$W$3)^2+($C70-$X$3)^2),(K70^$A$3)*(($B70-$Y$3)^2+($C70-$Z$3)^2))</f>
        <v>0.3699103877148896</v>
      </c>
      <c r="AC70" s="26">
        <f>1/(POWER(FSheet1!BC69,1/($A$3-1))*SUM(1/POWER(FSheet1!$BC69,1/($A$3-1)),1/POWER(FSheet1!$BD69,1/($A$3-1)),1/POWER(FSheet1!$BE69,1/($A$3-1)),1/POWER(FSheet1!$BF69,1/($A$3-1)),1/POWER(FSheet1!$BG69,1/($A$3-1)),1/POWER(FSheet1!$BH69,1/($A$3-1)),1/POWER(FSheet1!$BI69,1/($A$3-1))))</f>
        <v>5.4090617182415542E-2</v>
      </c>
      <c r="AD70" s="26">
        <f>1/(POWER(FSheet1!BD69,1/($A$3-1))*SUM(1/POWER(FSheet1!$BC69,1/($A$3-1)),1/POWER(FSheet1!$BD69,1/($A$3-1)),1/POWER(FSheet1!$BE69,1/($A$3-1)),1/POWER(FSheet1!$BF69,1/($A$3-1)),1/POWER(FSheet1!$BG69,1/($A$3-1)),1/POWER(FSheet1!$BH69,1/($A$3-1)),1/POWER(FSheet1!$BI69,1/($A$3-1))))</f>
        <v>5.9486879918405067E-2</v>
      </c>
      <c r="AE70" s="26">
        <f>1/(POWER(FSheet1!BE69,1/($A$3-1))*SUM(1/POWER(FSheet1!$BC69,1/($A$3-1)),1/POWER(FSheet1!$BD69,1/($A$3-1)),1/POWER(FSheet1!$BE69,1/($A$3-1)),1/POWER(FSheet1!$BF69,1/($A$3-1)),1/POWER(FSheet1!$BG69,1/($A$3-1)),1/POWER(FSheet1!$BH69,1/($A$3-1)),1/POWER(FSheet1!$BI69,1/($A$3-1))))</f>
        <v>0.84410100898010376</v>
      </c>
      <c r="AF70" s="26">
        <f>1/(POWER(FSheet1!BF69,1/($A$3-1))*SUM(1/POWER(FSheet1!$BC69,1/($A$3-1)),1/POWER(FSheet1!$BD69,1/($A$3-1)),1/POWER(FSheet1!$BE69,1/($A$3-1)),1/POWER(FSheet1!$BF69,1/($A$3-1)),1/POWER(FSheet1!$BG69,1/($A$3-1)),1/POWER(FSheet1!$BH69,1/($A$3-1)),1/POWER(FSheet1!$BI69,1/($A$3-1))))</f>
        <v>2.7619488208725559E-2</v>
      </c>
      <c r="AG70" s="26">
        <f>1/(POWER(FSheet1!BG69,1/($A$3-1))*SUM(1/POWER(FSheet1!$BC69,1/($A$3-1)),1/POWER(FSheet1!$BD69,1/($A$3-1)),1/POWER(FSheet1!$BE69,1/($A$3-1)),1/POWER(FSheet1!$BF69,1/($A$3-1)),1/POWER(FSheet1!$BG69,1/($A$3-1)),1/POWER(FSheet1!$BH69,1/($A$3-1)),1/POWER(FSheet1!$BI69,1/($A$3-1))))</f>
        <v>6.6348725919475908E-3</v>
      </c>
      <c r="AH70" s="26">
        <f>1/(POWER(FSheet1!BH69,1/($A$3-1))*SUM(1/POWER(FSheet1!$BC69,1/($A$3-1)),1/POWER(FSheet1!$BD69,1/($A$3-1)),1/POWER(FSheet1!$BE69,1/($A$3-1)),1/POWER(FSheet1!$BF69,1/($A$3-1)),1/POWER(FSheet1!$BG69,1/($A$3-1)),1/POWER(FSheet1!$BH69,1/($A$3-1)),1/POWER(FSheet1!$BI69,1/($A$3-1))))</f>
        <v>3.1476890429922308E-3</v>
      </c>
      <c r="AI70" s="26">
        <f>1/(POWER(FSheet1!BI69,1/($A$3-1))*SUM(1/POWER(FSheet1!$BC69,1/($A$3-1)),1/POWER(FSheet1!$BD69,1/($A$3-1)),1/POWER(FSheet1!$BE69,1/($A$3-1)),1/POWER(FSheet1!$BF69,1/($A$3-1)),1/POWER(FSheet1!$BG69,1/($A$3-1)),1/POWER(FSheet1!$BH69,1/($A$3-1)),1/POWER(FSheet1!$BI69,1/($A$3-1))))</f>
        <v>4.9194440754102764E-3</v>
      </c>
      <c r="AY70" s="13">
        <f t="shared" ref="AY70:AY133" si="11">SUM((AC70^$A$3)*(($B70-$AK$3)^2+($C70-$AL$3)^2),(AD70^$A$3)*(($B70-$AM$3)^2+($C70-$AN$3)^2),(AE70^$A$3)*(($B70-$AO$3)^2+($C70-$AP$3)^2),(AF70^$A$3)*(($B70-$AQ$3)^2+($C70-$AR$3)^2),(AG70^$A$3)*(($B70-$AS$3)^2+($C70-$AT$3)^2),(AH70^$A$3)*(($B70-$AU$3)^2+($C70-$AV$3)^2),(AI70^$A$3)*(($B70-$AW$3)^2+($C70-$AX$3)^2))</f>
        <v>0.75207181064568107</v>
      </c>
      <c r="BA70" s="45">
        <f>1/(POWER(FSheet1!$BK69,1/($A$3-1))*SUM(1/POWER(FSheet1!$BK69,1/($A$3-1)),1/POWER(FSheet1!$BL69,1/($A$3-1)),1/POWER(FSheet1!$BM69,1/($A$3-1)),1/POWER(FSheet1!$BN69,1/($A$3-1)),1/POWER(FSheet1!$BO69,1/($A$3-1)),1/POWER(FSheet1!$BP69,1/($A$3-1)),1/POWER(FSheet1!$BQ69,1/($A$3-1))))</f>
        <v>0.1294269101907963</v>
      </c>
      <c r="BB70" s="45">
        <f>1/(POWER(FSheet1!$BL69,1/($A$3-1))*SUM(1/POWER(FSheet1!$BK69,1/($A$3-1)),1/POWER(FSheet1!$BL69,1/($A$3-1)),1/POWER(FSheet1!$BM69,1/($A$3-1)),1/POWER(FSheet1!$BN69,1/($A$3-1)),1/POWER(FSheet1!$BO69,1/($A$3-1)),1/POWER(FSheet1!$BP69,1/($A$3-1)),1/POWER(FSheet1!$BQ69,1/($A$3-1))))</f>
        <v>0.1854909341290438</v>
      </c>
      <c r="BC70" s="45">
        <f>1/(POWER(FSheet1!$BM69,1/($A$3-1))*SUM(1/POWER(FSheet1!$BK69,1/($A$3-1)),1/POWER(FSheet1!$BL69,1/($A$3-1)),1/POWER(FSheet1!$BM69,1/($A$3-1)),1/POWER(FSheet1!$BN69,1/($A$3-1)),1/POWER(FSheet1!$BO69,1/($A$3-1)),1/POWER(FSheet1!$BP69,1/($A$3-1)),1/POWER(FSheet1!$BQ69,1/($A$3-1))))</f>
        <v>0.45395838982775033</v>
      </c>
      <c r="BD70" s="45">
        <f>1/(POWER(FSheet1!$BN69,1/($A$3-1))*SUM(1/POWER(FSheet1!$BK69,1/($A$3-1)),1/POWER(FSheet1!$BL69,1/($A$3-1)),1/POWER(FSheet1!$BM69,1/($A$3-1)),1/POWER(FSheet1!$BN69,1/($A$3-1)),1/POWER(FSheet1!$BO69,1/($A$3-1)),1/POWER(FSheet1!$BP69,1/($A$3-1)),1/POWER(FSheet1!$BQ69,1/($A$3-1))))</f>
        <v>0.14080751956926529</v>
      </c>
      <c r="BE70" s="45">
        <f>1/(POWER(FSheet1!$BO69,1/($A$3-1))*SUM(1/POWER(FSheet1!$BK69,1/($A$3-1)),1/POWER(FSheet1!$BL69,1/($A$3-1)),1/POWER(FSheet1!$BM69,1/($A$3-1)),1/POWER(FSheet1!$BN69,1/($A$3-1)),1/POWER(FSheet1!$BO69,1/($A$3-1)),1/POWER(FSheet1!$BP69,1/($A$3-1)),1/POWER(FSheet1!$BQ69,1/($A$3-1))))</f>
        <v>4.7722660575876638E-2</v>
      </c>
      <c r="BF70" s="45">
        <f>1/(POWER(FSheet1!$BP69,1/($A$3-1))*SUM(1/POWER(FSheet1!$BK69,1/($A$3-1)),1/POWER(FSheet1!$BL69,1/($A$3-1)),1/POWER(FSheet1!$BM69,1/($A$3-1)),1/POWER(FSheet1!$BN69,1/($A$3-1)),1/POWER(FSheet1!$BO69,1/($A$3-1)),1/POWER(FSheet1!$BP69,1/($A$3-1)),1/POWER(FSheet1!$BQ69,1/($A$3-1))))</f>
        <v>1.5714749053404527E-2</v>
      </c>
      <c r="BG70" s="45">
        <f>1/(POWER(FSheet1!$BQ69,1/($A$3-1))*SUM(1/POWER(FSheet1!$BK69,1/($A$3-1)),1/POWER(FSheet1!$BL69,1/($A$3-1)),1/POWER(FSheet1!$BM69,1/($A$3-1)),1/POWER(FSheet1!$BN69,1/($A$3-1)),1/POWER(FSheet1!$BO69,1/($A$3-1)),1/POWER(FSheet1!$BP69,1/($A$3-1)),1/POWER(FSheet1!$BQ69,1/($A$3-1))))</f>
        <v>2.6878836653863206E-2</v>
      </c>
      <c r="BH70" s="14"/>
      <c r="BI70" s="33"/>
      <c r="BJ70" s="33"/>
      <c r="BW70" s="33">
        <f t="array" ref="BW70">SUM((BA70^$A$3)*(($B70-$AK$3)^2+($C70-$AL$3)^2),(BB70^$A$3)*(($B70-$AM$3)^2+($C70-$AN$3)^2),(BC70^$A$3)*(($B70-$AO$3)^2+($C70-$AP$3)^2),(BD70^$A$3)*(($B70-$AQ$3)^2+($C70-$AR$3)^2),(BE70^$A$3)*(($B70-$AS$3)^2+($C70-$AT$3)^2),(BF70^$A$3)*(($B70-$AU$3)^2+($C70-$AV$3)^2),(BG70^$A$3)*(($B70-$AW$3)^2+($C70-$BV$3)^2))</f>
        <v>0.98837292283841371</v>
      </c>
    </row>
    <row r="71" spans="1:75">
      <c r="A71" s="21" t="str">
        <f>FSheet1!A70</f>
        <v>Hill</v>
      </c>
      <c r="B71" s="20">
        <f>FSheet1!DH70</f>
        <v>5.6609084396325455</v>
      </c>
      <c r="C71" s="20">
        <f>FSheet1!DI70</f>
        <v>-1.2745084842519678</v>
      </c>
      <c r="D71" s="22"/>
      <c r="E71" s="20">
        <f>1/(POWER(FSheet1!AU70,2/($A$3-1))*SUM(1/POWER(FSheet1!$AU70,2/($A$3-1)),1/POWER(FSheet1!$AV70,2/($A$3-1)),1/POWER(FSheet1!$AW70,2/($A$3-1)),1/POWER(FSheet1!$AX70,2/($A$3-1)),1/POWER(FSheet1!$AY70,2/($A$3-1)),1/POWER(FSheet1!$AZ70,2/($A$3-1)),1/POWER(FSheet1!$BA70,2/($A$3-1))))</f>
        <v>4.7718468899765382E-4</v>
      </c>
      <c r="F71" s="20">
        <f>1/(POWER(FSheet1!AV70,2/($A$3-1))*SUM(1/POWER(FSheet1!$AU70,2/($A$3-1)),1/POWER(FSheet1!$AV70,2/($A$3-1)),1/POWER(FSheet1!$AW70,2/($A$3-1)),1/POWER(FSheet1!$AX70,2/($A$3-1)),1/POWER(FSheet1!$AY70,2/($A$3-1)),1/POWER(FSheet1!$AZ70,2/($A$3-1)),1/POWER(FSheet1!$BA70,2/($A$3-1))))</f>
        <v>1.5245464266427844E-3</v>
      </c>
      <c r="G71" s="20">
        <f>1/(POWER(FSheet1!AW70,2/($A$3-1))*SUM(1/POWER(FSheet1!$AU70,2/($A$3-1)),1/POWER(FSheet1!$AV70,2/($A$3-1)),1/POWER(FSheet1!$AW70,2/($A$3-1)),1/POWER(FSheet1!$AX70,2/($A$3-1)),1/POWER(FSheet1!$AY70,2/($A$3-1)),1/POWER(FSheet1!$AZ70,2/($A$3-1)),1/POWER(FSheet1!$BA70,2/($A$3-1))))</f>
        <v>7.6409621369088613E-3</v>
      </c>
      <c r="H71" s="20">
        <f>1/(POWER(FSheet1!AX70,2/($A$3-1))*SUM(1/POWER(FSheet1!$AU70,2/($A$3-1)),1/POWER(FSheet1!$AV70,2/($A$3-1)),1/POWER(FSheet1!$AW70,2/($A$3-1)),1/POWER(FSheet1!$AX70,2/($A$3-1)),1/POWER(FSheet1!$AY70,2/($A$3-1)),1/POWER(FSheet1!$AZ70,2/($A$3-1)),1/POWER(FSheet1!$BA70,2/($A$3-1))))</f>
        <v>9.3839158973396369E-2</v>
      </c>
      <c r="I71" s="20">
        <f>1/(POWER(FSheet1!AY70,2/($A$3-1))*SUM(1/POWER(FSheet1!$AU70,2/($A$3-1)),1/POWER(FSheet1!$AV70,2/($A$3-1)),1/POWER(FSheet1!$AW70,2/($A$3-1)),1/POWER(FSheet1!$AX70,2/($A$3-1)),1/POWER(FSheet1!$AY70,2/($A$3-1)),1/POWER(FSheet1!$AZ70,2/($A$3-1)),1/POWER(FSheet1!$BA70,2/($A$3-1))))</f>
        <v>0.85025126468925349</v>
      </c>
      <c r="J71" s="20">
        <f>1/(POWER(FSheet1!AZ70,2/($A$3-1))*SUM(1/POWER(FSheet1!$AU70,2/($A$3-1)),1/POWER(FSheet1!$AV70,2/($A$3-1)),1/POWER(FSheet1!$AW70,2/($A$3-1)),1/POWER(FSheet1!$AX70,2/($A$3-1)),1/POWER(FSheet1!$AY70,2/($A$3-1)),1/POWER(FSheet1!$AZ70,2/($A$3-1)),1/POWER(FSheet1!$BA70,2/($A$3-1))))</f>
        <v>4.1646396832689711E-2</v>
      </c>
      <c r="K71" s="20">
        <f>1/(POWER(FSheet1!BA70,2/($A$3-1))*SUM(1/POWER(FSheet1!$AU70,2/($A$3-1)),1/POWER(FSheet1!$AV70,2/($A$3-1)),1/POWER(FSheet1!$AW70,2/($A$3-1)),1/POWER(FSheet1!$AX70,2/($A$3-1)),1/POWER(FSheet1!$AY70,2/($A$3-1)),1/POWER(FSheet1!$AZ70,2/($A$3-1)),1/POWER(FSheet1!$BA70,2/($A$3-1))))</f>
        <v>4.62048625211105E-3</v>
      </c>
      <c r="M71" s="35"/>
      <c r="AA71" s="34">
        <f t="shared" si="10"/>
        <v>4.3291158322084176</v>
      </c>
      <c r="AC71" s="26">
        <f>1/(POWER(FSheet1!BC70,1/($A$3-1))*SUM(1/POWER(FSheet1!$BC70,1/($A$3-1)),1/POWER(FSheet1!$BD70,1/($A$3-1)),1/POWER(FSheet1!$BE70,1/($A$3-1)),1/POWER(FSheet1!$BF70,1/($A$3-1)),1/POWER(FSheet1!$BG70,1/($A$3-1)),1/POWER(FSheet1!$BH70,1/($A$3-1)),1/POWER(FSheet1!$BI70,1/($A$3-1))))</f>
        <v>1.5553727086538642E-2</v>
      </c>
      <c r="AD71" s="26">
        <f>1/(POWER(FSheet1!BD70,1/($A$3-1))*SUM(1/POWER(FSheet1!$BC70,1/($A$3-1)),1/POWER(FSheet1!$BD70,1/($A$3-1)),1/POWER(FSheet1!$BE70,1/($A$3-1)),1/POWER(FSheet1!$BF70,1/($A$3-1)),1/POWER(FSheet1!$BG70,1/($A$3-1)),1/POWER(FSheet1!$BH70,1/($A$3-1)),1/POWER(FSheet1!$BI70,1/($A$3-1))))</f>
        <v>1.5148747432443131E-2</v>
      </c>
      <c r="AE71" s="26">
        <f>1/(POWER(FSheet1!BE70,1/($A$3-1))*SUM(1/POWER(FSheet1!$BC70,1/($A$3-1)),1/POWER(FSheet1!$BD70,1/($A$3-1)),1/POWER(FSheet1!$BE70,1/($A$3-1)),1/POWER(FSheet1!$BF70,1/($A$3-1)),1/POWER(FSheet1!$BG70,1/($A$3-1)),1/POWER(FSheet1!$BH70,1/($A$3-1)),1/POWER(FSheet1!$BI70,1/($A$3-1))))</f>
        <v>2.5988059767891206E-2</v>
      </c>
      <c r="AF71" s="26">
        <f>1/(POWER(FSheet1!BF70,1/($A$3-1))*SUM(1/POWER(FSheet1!$BC70,1/($A$3-1)),1/POWER(FSheet1!$BD70,1/($A$3-1)),1/POWER(FSheet1!$BE70,1/($A$3-1)),1/POWER(FSheet1!$BF70,1/($A$3-1)),1/POWER(FSheet1!$BG70,1/($A$3-1)),1/POWER(FSheet1!$BH70,1/($A$3-1)),1/POWER(FSheet1!$BI70,1/($A$3-1))))</f>
        <v>6.8986145159823598E-2</v>
      </c>
      <c r="AG71" s="26">
        <f>1/(POWER(FSheet1!BG70,1/($A$3-1))*SUM(1/POWER(FSheet1!$BC70,1/($A$3-1)),1/POWER(FSheet1!$BD70,1/($A$3-1)),1/POWER(FSheet1!$BE70,1/($A$3-1)),1/POWER(FSheet1!$BF70,1/($A$3-1)),1/POWER(FSheet1!$BG70,1/($A$3-1)),1/POWER(FSheet1!$BH70,1/($A$3-1)),1/POWER(FSheet1!$BI70,1/($A$3-1))))</f>
        <v>0.27296562955188425</v>
      </c>
      <c r="AH71" s="26">
        <f>1/(POWER(FSheet1!BH70,1/($A$3-1))*SUM(1/POWER(FSheet1!$BC70,1/($A$3-1)),1/POWER(FSheet1!$BD70,1/($A$3-1)),1/POWER(FSheet1!$BE70,1/($A$3-1)),1/POWER(FSheet1!$BF70,1/($A$3-1)),1/POWER(FSheet1!$BG70,1/($A$3-1)),1/POWER(FSheet1!$BH70,1/($A$3-1)),1/POWER(FSheet1!$BI70,1/($A$3-1))))</f>
        <v>0.16543595190939517</v>
      </c>
      <c r="AI71" s="26">
        <f>1/(POWER(FSheet1!BI70,1/($A$3-1))*SUM(1/POWER(FSheet1!$BC70,1/($A$3-1)),1/POWER(FSheet1!$BD70,1/($A$3-1)),1/POWER(FSheet1!$BE70,1/($A$3-1)),1/POWER(FSheet1!$BF70,1/($A$3-1)),1/POWER(FSheet1!$BG70,1/($A$3-1)),1/POWER(FSheet1!$BH70,1/($A$3-1)),1/POWER(FSheet1!$BI70,1/($A$3-1))))</f>
        <v>0.43592173909202409</v>
      </c>
      <c r="AY71" s="13">
        <f t="shared" si="11"/>
        <v>1.5654129750461729</v>
      </c>
      <c r="BA71" s="45">
        <f>1/(POWER(FSheet1!$BK70,1/($A$3-1))*SUM(1/POWER(FSheet1!$BK70,1/($A$3-1)),1/POWER(FSheet1!$BL70,1/($A$3-1)),1/POWER(FSheet1!$BM70,1/($A$3-1)),1/POWER(FSheet1!$BN70,1/($A$3-1)),1/POWER(FSheet1!$BO70,1/($A$3-1)),1/POWER(FSheet1!$BP70,1/($A$3-1)),1/POWER(FSheet1!$BQ70,1/($A$3-1))))</f>
        <v>1.5503517329725509E-3</v>
      </c>
      <c r="BB71" s="45">
        <f>1/(POWER(FSheet1!$BL70,1/($A$3-1))*SUM(1/POWER(FSheet1!$BK70,1/($A$3-1)),1/POWER(FSheet1!$BL70,1/($A$3-1)),1/POWER(FSheet1!$BM70,1/($A$3-1)),1/POWER(FSheet1!$BN70,1/($A$3-1)),1/POWER(FSheet1!$BO70,1/($A$3-1)),1/POWER(FSheet1!$BP70,1/($A$3-1)),1/POWER(FSheet1!$BQ70,1/($A$3-1))))</f>
        <v>1.3112893475362814E-3</v>
      </c>
      <c r="BC71" s="45">
        <f>1/(POWER(FSheet1!$BM70,1/($A$3-1))*SUM(1/POWER(FSheet1!$BK70,1/($A$3-1)),1/POWER(FSheet1!$BL70,1/($A$3-1)),1/POWER(FSheet1!$BM70,1/($A$3-1)),1/POWER(FSheet1!$BN70,1/($A$3-1)),1/POWER(FSheet1!$BO70,1/($A$3-1)),1/POWER(FSheet1!$BP70,1/($A$3-1)),1/POWER(FSheet1!$BQ70,1/($A$3-1))))</f>
        <v>3.0872828486931563E-3</v>
      </c>
      <c r="BD71" s="45">
        <f>1/(POWER(FSheet1!$BN70,1/($A$3-1))*SUM(1/POWER(FSheet1!$BK70,1/($A$3-1)),1/POWER(FSheet1!$BL70,1/($A$3-1)),1/POWER(FSheet1!$BM70,1/($A$3-1)),1/POWER(FSheet1!$BN70,1/($A$3-1)),1/POWER(FSheet1!$BO70,1/($A$3-1)),1/POWER(FSheet1!$BP70,1/($A$3-1)),1/POWER(FSheet1!$BQ70,1/($A$3-1))))</f>
        <v>7.8637827859410984E-3</v>
      </c>
      <c r="BE71" s="45">
        <f>1/(POWER(FSheet1!$BO70,1/($A$3-1))*SUM(1/POWER(FSheet1!$BK70,1/($A$3-1)),1/POWER(FSheet1!$BL70,1/($A$3-1)),1/POWER(FSheet1!$BM70,1/($A$3-1)),1/POWER(FSheet1!$BN70,1/($A$3-1)),1/POWER(FSheet1!$BO70,1/($A$3-1)),1/POWER(FSheet1!$BP70,1/($A$3-1)),1/POWER(FSheet1!$BQ70,1/($A$3-1))))</f>
        <v>1.6521528072506717E-2</v>
      </c>
      <c r="BF71" s="45">
        <f>1/(POWER(FSheet1!$BP70,1/($A$3-1))*SUM(1/POWER(FSheet1!$BK70,1/($A$3-1)),1/POWER(FSheet1!$BL70,1/($A$3-1)),1/POWER(FSheet1!$BM70,1/($A$3-1)),1/POWER(FSheet1!$BN70,1/($A$3-1)),1/POWER(FSheet1!$BO70,1/($A$3-1)),1/POWER(FSheet1!$BP70,1/($A$3-1)),1/POWER(FSheet1!$BQ70,1/($A$3-1))))</f>
        <v>1.6107373654365115E-2</v>
      </c>
      <c r="BG71" s="45">
        <f>1/(POWER(FSheet1!$BQ70,1/($A$3-1))*SUM(1/POWER(FSheet1!$BK70,1/($A$3-1)),1/POWER(FSheet1!$BL70,1/($A$3-1)),1/POWER(FSheet1!$BM70,1/($A$3-1)),1/POWER(FSheet1!$BN70,1/($A$3-1)),1/POWER(FSheet1!$BO70,1/($A$3-1)),1/POWER(FSheet1!$BP70,1/($A$3-1)),1/POWER(FSheet1!$BQ70,1/($A$3-1))))</f>
        <v>0.95355839155798505</v>
      </c>
      <c r="BH71" s="14"/>
      <c r="BI71" s="33"/>
      <c r="BJ71" s="33"/>
      <c r="BW71" s="33">
        <f t="array" ref="BW71">SUM((BA71^$A$3)*(($B71-$AK$3)^2+($C71-$AL$3)^2),(BB71^$A$3)*(($B71-$AM$3)^2+($C71-$AN$3)^2),(BC71^$A$3)*(($B71-$AO$3)^2+($C71-$AP$3)^2),(BD71^$A$3)*(($B71-$AQ$3)^2+($C71-$AR$3)^2),(BE71^$A$3)*(($B71-$AS$3)^2+($C71-$AT$3)^2),(BF71^$A$3)*(($B71-$AU$3)^2+($C71-$AV$3)^2),(BG71^$A$3)*(($B71-$AW$3)^2+($C71-$BV$3)^2))</f>
        <v>0.35558939031142367</v>
      </c>
    </row>
    <row r="72" spans="1:75">
      <c r="A72" s="21" t="str">
        <f>FSheet1!A71</f>
        <v>Hudon</v>
      </c>
      <c r="B72" s="20">
        <f>FSheet1!DH71</f>
        <v>2.0127258805774275</v>
      </c>
      <c r="C72" s="20">
        <f>FSheet1!DI71</f>
        <v>-3.9355652742782148</v>
      </c>
      <c r="D72" s="22"/>
      <c r="E72" s="20">
        <f>1/(POWER(FSheet1!AU71,2/($A$3-1))*SUM(1/POWER(FSheet1!$AU71,2/($A$3-1)),1/POWER(FSheet1!$AV71,2/($A$3-1)),1/POWER(FSheet1!$AW71,2/($A$3-1)),1/POWER(FSheet1!$AX71,2/($A$3-1)),1/POWER(FSheet1!$AY71,2/($A$3-1)),1/POWER(FSheet1!$AZ71,2/($A$3-1)),1/POWER(FSheet1!$BA71,2/($A$3-1))))</f>
        <v>1.5876630622270241E-3</v>
      </c>
      <c r="F72" s="20">
        <f>1/(POWER(FSheet1!AV71,2/($A$3-1))*SUM(1/POWER(FSheet1!$AU71,2/($A$3-1)),1/POWER(FSheet1!$AV71,2/($A$3-1)),1/POWER(FSheet1!$AW71,2/($A$3-1)),1/POWER(FSheet1!$AX71,2/($A$3-1)),1/POWER(FSheet1!$AY71,2/($A$3-1)),1/POWER(FSheet1!$AZ71,2/($A$3-1)),1/POWER(FSheet1!$BA71,2/($A$3-1))))</f>
        <v>7.9305681919659629E-3</v>
      </c>
      <c r="G72" s="20">
        <f>1/(POWER(FSheet1!AW71,2/($A$3-1))*SUM(1/POWER(FSheet1!$AU71,2/($A$3-1)),1/POWER(FSheet1!$AV71,2/($A$3-1)),1/POWER(FSheet1!$AW71,2/($A$3-1)),1/POWER(FSheet1!$AX71,2/($A$3-1)),1/POWER(FSheet1!$AY71,2/($A$3-1)),1/POWER(FSheet1!$AZ71,2/($A$3-1)),1/POWER(FSheet1!$BA71,2/($A$3-1))))</f>
        <v>9.6083667436235726E-2</v>
      </c>
      <c r="H72" s="20">
        <f>1/(POWER(FSheet1!AX71,2/($A$3-1))*SUM(1/POWER(FSheet1!$AU71,2/($A$3-1)),1/POWER(FSheet1!$AV71,2/($A$3-1)),1/POWER(FSheet1!$AW71,2/($A$3-1)),1/POWER(FSheet1!$AX71,2/($A$3-1)),1/POWER(FSheet1!$AY71,2/($A$3-1)),1/POWER(FSheet1!$AZ71,2/($A$3-1)),1/POWER(FSheet1!$BA71,2/($A$3-1))))</f>
        <v>0.84530504984247556</v>
      </c>
      <c r="I72" s="20">
        <f>1/(POWER(FSheet1!AY71,2/($A$3-1))*SUM(1/POWER(FSheet1!$AU71,2/($A$3-1)),1/POWER(FSheet1!$AV71,2/($A$3-1)),1/POWER(FSheet1!$AW71,2/($A$3-1)),1/POWER(FSheet1!$AX71,2/($A$3-1)),1/POWER(FSheet1!$AY71,2/($A$3-1)),1/POWER(FSheet1!$AZ71,2/($A$3-1)),1/POWER(FSheet1!$BA71,2/($A$3-1))))</f>
        <v>4.315224067667961E-2</v>
      </c>
      <c r="J72" s="20">
        <f>1/(POWER(FSheet1!AZ71,2/($A$3-1))*SUM(1/POWER(FSheet1!$AU71,2/($A$3-1)),1/POWER(FSheet1!$AV71,2/($A$3-1)),1/POWER(FSheet1!$AW71,2/($A$3-1)),1/POWER(FSheet1!$AX71,2/($A$3-1)),1/POWER(FSheet1!$AY71,2/($A$3-1)),1/POWER(FSheet1!$AZ71,2/($A$3-1)),1/POWER(FSheet1!$BA71,2/($A$3-1))))</f>
        <v>4.8192895688420698E-3</v>
      </c>
      <c r="K72" s="20">
        <f>1/(POWER(FSheet1!BA71,2/($A$3-1))*SUM(1/POWER(FSheet1!$AU71,2/($A$3-1)),1/POWER(FSheet1!$AV71,2/($A$3-1)),1/POWER(FSheet1!$AW71,2/($A$3-1)),1/POWER(FSheet1!$AX71,2/($A$3-1)),1/POWER(FSheet1!$AY71,2/($A$3-1)),1/POWER(FSheet1!$AZ71,2/($A$3-1)),1/POWER(FSheet1!$BA71,2/($A$3-1))))</f>
        <v>1.1215212215740166E-3</v>
      </c>
      <c r="M72" s="35"/>
      <c r="AA72" s="34">
        <f t="shared" si="10"/>
        <v>10.15255698685108</v>
      </c>
      <c r="AC72" s="26">
        <f>1/(POWER(FSheet1!BC71,1/($A$3-1))*SUM(1/POWER(FSheet1!$BC71,1/($A$3-1)),1/POWER(FSheet1!$BD71,1/($A$3-1)),1/POWER(FSheet1!$BE71,1/($A$3-1)),1/POWER(FSheet1!$BF71,1/($A$3-1)),1/POWER(FSheet1!$BG71,1/($A$3-1)),1/POWER(FSheet1!$BH71,1/($A$3-1)),1/POWER(FSheet1!$BI71,1/($A$3-1))))</f>
        <v>6.451551542412326E-2</v>
      </c>
      <c r="AD72" s="26">
        <f>1/(POWER(FSheet1!BD71,1/($A$3-1))*SUM(1/POWER(FSheet1!$BC71,1/($A$3-1)),1/POWER(FSheet1!$BD71,1/($A$3-1)),1/POWER(FSheet1!$BE71,1/($A$3-1)),1/POWER(FSheet1!$BF71,1/($A$3-1)),1/POWER(FSheet1!$BG71,1/($A$3-1)),1/POWER(FSheet1!$BH71,1/($A$3-1)),1/POWER(FSheet1!$BI71,1/($A$3-1))))</f>
        <v>7.3578432831515245E-2</v>
      </c>
      <c r="AE72" s="26">
        <f>1/(POWER(FSheet1!BE71,1/($A$3-1))*SUM(1/POWER(FSheet1!$BC71,1/($A$3-1)),1/POWER(FSheet1!$BD71,1/($A$3-1)),1/POWER(FSheet1!$BE71,1/($A$3-1)),1/POWER(FSheet1!$BF71,1/($A$3-1)),1/POWER(FSheet1!$BG71,1/($A$3-1)),1/POWER(FSheet1!$BH71,1/($A$3-1)),1/POWER(FSheet1!$BI71,1/($A$3-1))))</f>
        <v>0.16684756553608426</v>
      </c>
      <c r="AF72" s="26">
        <f>1/(POWER(FSheet1!BF71,1/($A$3-1))*SUM(1/POWER(FSheet1!$BC71,1/($A$3-1)),1/POWER(FSheet1!$BD71,1/($A$3-1)),1/POWER(FSheet1!$BE71,1/($A$3-1)),1/POWER(FSheet1!$BF71,1/($A$3-1)),1/POWER(FSheet1!$BG71,1/($A$3-1)),1/POWER(FSheet1!$BH71,1/($A$3-1)),1/POWER(FSheet1!$BI71,1/($A$3-1))))</f>
        <v>0.33009978737167167</v>
      </c>
      <c r="AG72" s="26">
        <f>1/(POWER(FSheet1!BG71,1/($A$3-1))*SUM(1/POWER(FSheet1!$BC71,1/($A$3-1)),1/POWER(FSheet1!$BD71,1/($A$3-1)),1/POWER(FSheet1!$BE71,1/($A$3-1)),1/POWER(FSheet1!$BF71,1/($A$3-1)),1/POWER(FSheet1!$BG71,1/($A$3-1)),1/POWER(FSheet1!$BH71,1/($A$3-1)),1/POWER(FSheet1!$BI71,1/($A$3-1))))</f>
        <v>0.16357576895286477</v>
      </c>
      <c r="AH72" s="26">
        <f>1/(POWER(FSheet1!BH71,1/($A$3-1))*SUM(1/POWER(FSheet1!$BC71,1/($A$3-1)),1/POWER(FSheet1!$BD71,1/($A$3-1)),1/POWER(FSheet1!$BE71,1/($A$3-1)),1/POWER(FSheet1!$BF71,1/($A$3-1)),1/POWER(FSheet1!$BG71,1/($A$3-1)),1/POWER(FSheet1!$BH71,1/($A$3-1)),1/POWER(FSheet1!$BI71,1/($A$3-1))))</f>
        <v>7.158082490768071E-2</v>
      </c>
      <c r="AI72" s="26">
        <f>1/(POWER(FSheet1!BI71,1/($A$3-1))*SUM(1/POWER(FSheet1!$BC71,1/($A$3-1)),1/POWER(FSheet1!$BD71,1/($A$3-1)),1/POWER(FSheet1!$BE71,1/($A$3-1)),1/POWER(FSheet1!$BF71,1/($A$3-1)),1/POWER(FSheet1!$BG71,1/($A$3-1)),1/POWER(FSheet1!$BH71,1/($A$3-1)),1/POWER(FSheet1!$BI71,1/($A$3-1))))</f>
        <v>0.12980210497606007</v>
      </c>
      <c r="AY72" s="13">
        <f t="shared" si="11"/>
        <v>3.9639787324006726</v>
      </c>
      <c r="BA72" s="45">
        <f>1/(POWER(FSheet1!$BK71,1/($A$3-1))*SUM(1/POWER(FSheet1!$BK71,1/($A$3-1)),1/POWER(FSheet1!$BL71,1/($A$3-1)),1/POWER(FSheet1!$BM71,1/($A$3-1)),1/POWER(FSheet1!$BN71,1/($A$3-1)),1/POWER(FSheet1!$BO71,1/($A$3-1)),1/POWER(FSheet1!$BP71,1/($A$3-1)),1/POWER(FSheet1!$BQ71,1/($A$3-1))))</f>
        <v>4.1810684438988173E-2</v>
      </c>
      <c r="BB72" s="45">
        <f>1/(POWER(FSheet1!$BL71,1/($A$3-1))*SUM(1/POWER(FSheet1!$BK71,1/($A$3-1)),1/POWER(FSheet1!$BL71,1/($A$3-1)),1/POWER(FSheet1!$BM71,1/($A$3-1)),1/POWER(FSheet1!$BN71,1/($A$3-1)),1/POWER(FSheet1!$BO71,1/($A$3-1)),1/POWER(FSheet1!$BP71,1/($A$3-1)),1/POWER(FSheet1!$BQ71,1/($A$3-1))))</f>
        <v>5.0198930637325473E-2</v>
      </c>
      <c r="BC72" s="45">
        <f>1/(POWER(FSheet1!$BM71,1/($A$3-1))*SUM(1/POWER(FSheet1!$BK71,1/($A$3-1)),1/POWER(FSheet1!$BL71,1/($A$3-1)),1/POWER(FSheet1!$BM71,1/($A$3-1)),1/POWER(FSheet1!$BN71,1/($A$3-1)),1/POWER(FSheet1!$BO71,1/($A$3-1)),1/POWER(FSheet1!$BP71,1/($A$3-1)),1/POWER(FSheet1!$BQ71,1/($A$3-1))))</f>
        <v>0.23130616044208668</v>
      </c>
      <c r="BD72" s="45">
        <f>1/(POWER(FSheet1!$BN71,1/($A$3-1))*SUM(1/POWER(FSheet1!$BK71,1/($A$3-1)),1/POWER(FSheet1!$BL71,1/($A$3-1)),1/POWER(FSheet1!$BM71,1/($A$3-1)),1/POWER(FSheet1!$BN71,1/($A$3-1)),1/POWER(FSheet1!$BO71,1/($A$3-1)),1/POWER(FSheet1!$BP71,1/($A$3-1)),1/POWER(FSheet1!$BQ71,1/($A$3-1))))</f>
        <v>0.34323475607574128</v>
      </c>
      <c r="BE72" s="45">
        <f>1/(POWER(FSheet1!$BO71,1/($A$3-1))*SUM(1/POWER(FSheet1!$BK71,1/($A$3-1)),1/POWER(FSheet1!$BL71,1/($A$3-1)),1/POWER(FSheet1!$BM71,1/($A$3-1)),1/POWER(FSheet1!$BN71,1/($A$3-1)),1/POWER(FSheet1!$BO71,1/($A$3-1)),1/POWER(FSheet1!$BP71,1/($A$3-1)),1/POWER(FSheet1!$BQ71,1/($A$3-1))))</f>
        <v>0.13840117206693353</v>
      </c>
      <c r="BF72" s="45">
        <f>1/(POWER(FSheet1!$BP71,1/($A$3-1))*SUM(1/POWER(FSheet1!$BK71,1/($A$3-1)),1/POWER(FSheet1!$BL71,1/($A$3-1)),1/POWER(FSheet1!$BM71,1/($A$3-1)),1/POWER(FSheet1!$BN71,1/($A$3-1)),1/POWER(FSheet1!$BO71,1/($A$3-1)),1/POWER(FSheet1!$BP71,1/($A$3-1)),1/POWER(FSheet1!$BQ71,1/($A$3-1))))</f>
        <v>5.3872878422958383E-2</v>
      </c>
      <c r="BG72" s="45">
        <f>1/(POWER(FSheet1!$BQ71,1/($A$3-1))*SUM(1/POWER(FSheet1!$BK71,1/($A$3-1)),1/POWER(FSheet1!$BL71,1/($A$3-1)),1/POWER(FSheet1!$BM71,1/($A$3-1)),1/POWER(FSheet1!$BN71,1/($A$3-1)),1/POWER(FSheet1!$BO71,1/($A$3-1)),1/POWER(FSheet1!$BP71,1/($A$3-1)),1/POWER(FSheet1!$BQ71,1/($A$3-1))))</f>
        <v>0.14117541791596663</v>
      </c>
      <c r="BH72" s="14"/>
      <c r="BI72" s="33"/>
      <c r="BJ72" s="33"/>
      <c r="BW72" s="33">
        <f t="array" ref="BW72">SUM((BA72^$A$3)*(($B72-$AK$3)^2+($C72-$AL$3)^2),(BB72^$A$3)*(($B72-$AM$3)^2+($C72-$AN$3)^2),(BC72^$A$3)*(($B72-$AO$3)^2+($C72-$AP$3)^2),(BD72^$A$3)*(($B72-$AQ$3)^2+($C72-$AR$3)^2),(BE72^$A$3)*(($B72-$AS$3)^2+($C72-$AT$3)^2),(BF72^$A$3)*(($B72-$AU$3)^2+($C72-$AV$3)^2),(BG72^$A$3)*(($B72-$AW$3)^2+($C72-$BV$3)^2))</f>
        <v>3.9108462422666284</v>
      </c>
    </row>
    <row r="73" spans="1:75">
      <c r="A73" s="21" t="str">
        <f>FSheet1!A72</f>
        <v>Rohan</v>
      </c>
      <c r="B73" s="20">
        <f>FSheet1!DH72</f>
        <v>9.5677747624671916</v>
      </c>
      <c r="C73" s="20">
        <f>FSheet1!DI72</f>
        <v>2.2734486456692919</v>
      </c>
      <c r="D73" s="22"/>
      <c r="E73" s="20">
        <f>1/(POWER(FSheet1!AU72,2/($A$3-1))*SUM(1/POWER(FSheet1!$AU72,2/($A$3-1)),1/POWER(FSheet1!$AV72,2/($A$3-1)),1/POWER(FSheet1!$AW72,2/($A$3-1)),1/POWER(FSheet1!$AX72,2/($A$3-1)),1/POWER(FSheet1!$AY72,2/($A$3-1)),1/POWER(FSheet1!$AZ72,2/($A$3-1)),1/POWER(FSheet1!$BA72,2/($A$3-1))))</f>
        <v>6.0963622054291722E-5</v>
      </c>
      <c r="F73" s="20">
        <f>1/(POWER(FSheet1!AV72,2/($A$3-1))*SUM(1/POWER(FSheet1!$AU72,2/($A$3-1)),1/POWER(FSheet1!$AV72,2/($A$3-1)),1/POWER(FSheet1!$AW72,2/($A$3-1)),1/POWER(FSheet1!$AX72,2/($A$3-1)),1/POWER(FSheet1!$AY72,2/($A$3-1)),1/POWER(FSheet1!$AZ72,2/($A$3-1)),1/POWER(FSheet1!$BA72,2/($A$3-1))))</f>
        <v>1.4682612329417586E-4</v>
      </c>
      <c r="G73" s="20">
        <f>1/(POWER(FSheet1!AW72,2/($A$3-1))*SUM(1/POWER(FSheet1!$AU72,2/($A$3-1)),1/POWER(FSheet1!$AV72,2/($A$3-1)),1/POWER(FSheet1!$AW72,2/($A$3-1)),1/POWER(FSheet1!$AX72,2/($A$3-1)),1/POWER(FSheet1!$AY72,2/($A$3-1)),1/POWER(FSheet1!$AZ72,2/($A$3-1)),1/POWER(FSheet1!$BA72,2/($A$3-1))))</f>
        <v>4.5174907918399767E-4</v>
      </c>
      <c r="H73" s="20">
        <f>1/(POWER(FSheet1!AX72,2/($A$3-1))*SUM(1/POWER(FSheet1!$AU72,2/($A$3-1)),1/POWER(FSheet1!$AV72,2/($A$3-1)),1/POWER(FSheet1!$AW72,2/($A$3-1)),1/POWER(FSheet1!$AX72,2/($A$3-1)),1/POWER(FSheet1!$AY72,2/($A$3-1)),1/POWER(FSheet1!$AZ72,2/($A$3-1)),1/POWER(FSheet1!$BA72,2/($A$3-1))))</f>
        <v>2.1354127331785961E-3</v>
      </c>
      <c r="I73" s="20">
        <f>1/(POWER(FSheet1!AY72,2/($A$3-1))*SUM(1/POWER(FSheet1!$AU72,2/($A$3-1)),1/POWER(FSheet1!$AV72,2/($A$3-1)),1/POWER(FSheet1!$AW72,2/($A$3-1)),1/POWER(FSheet1!$AX72,2/($A$3-1)),1/POWER(FSheet1!$AY72,2/($A$3-1)),1/POWER(FSheet1!$AZ72,2/($A$3-1)),1/POWER(FSheet1!$BA72,2/($A$3-1))))</f>
        <v>2.5192124977039716E-2</v>
      </c>
      <c r="J73" s="20">
        <f>1/(POWER(FSheet1!AZ72,2/($A$3-1))*SUM(1/POWER(FSheet1!$AU72,2/($A$3-1)),1/POWER(FSheet1!$AV72,2/($A$3-1)),1/POWER(FSheet1!$AW72,2/($A$3-1)),1/POWER(FSheet1!$AX72,2/($A$3-1)),1/POWER(FSheet1!$AY72,2/($A$3-1)),1/POWER(FSheet1!$AZ72,2/($A$3-1)),1/POWER(FSheet1!$BA72,2/($A$3-1))))</f>
        <v>0.9425808384823483</v>
      </c>
      <c r="K73" s="20">
        <f>1/(POWER(FSheet1!BA72,2/($A$3-1))*SUM(1/POWER(FSheet1!$AU72,2/($A$3-1)),1/POWER(FSheet1!$AV72,2/($A$3-1)),1/POWER(FSheet1!$AW72,2/($A$3-1)),1/POWER(FSheet1!$AX72,2/($A$3-1)),1/POWER(FSheet1!$AY72,2/($A$3-1)),1/POWER(FSheet1!$AZ72,2/($A$3-1)),1/POWER(FSheet1!$BA72,2/($A$3-1))))</f>
        <v>2.9432084982900918E-2</v>
      </c>
      <c r="M73" s="35"/>
      <c r="AA73" s="34">
        <f t="shared" si="10"/>
        <v>0.82557889095527415</v>
      </c>
      <c r="AC73" s="26">
        <f>1/(POWER(FSheet1!BC72,1/($A$3-1))*SUM(1/POWER(FSheet1!$BC72,1/($A$3-1)),1/POWER(FSheet1!$BD72,1/($A$3-1)),1/POWER(FSheet1!$BE72,1/($A$3-1)),1/POWER(FSheet1!$BF72,1/($A$3-1)),1/POWER(FSheet1!$BG72,1/($A$3-1)),1/POWER(FSheet1!$BH72,1/($A$3-1)),1/POWER(FSheet1!$BI72,1/($A$3-1))))</f>
        <v>1.5499995776045021E-2</v>
      </c>
      <c r="AD73" s="26">
        <f>1/(POWER(FSheet1!BD72,1/($A$3-1))*SUM(1/POWER(FSheet1!$BC72,1/($A$3-1)),1/POWER(FSheet1!$BD72,1/($A$3-1)),1/POWER(FSheet1!$BE72,1/($A$3-1)),1/POWER(FSheet1!$BF72,1/($A$3-1)),1/POWER(FSheet1!$BG72,1/($A$3-1)),1/POWER(FSheet1!$BH72,1/($A$3-1)),1/POWER(FSheet1!$BI72,1/($A$3-1))))</f>
        <v>1.4364809801159997E-2</v>
      </c>
      <c r="AE73" s="26">
        <f>1/(POWER(FSheet1!BE72,1/($A$3-1))*SUM(1/POWER(FSheet1!$BC72,1/($A$3-1)),1/POWER(FSheet1!$BD72,1/($A$3-1)),1/POWER(FSheet1!$BE72,1/($A$3-1)),1/POWER(FSheet1!$BF72,1/($A$3-1)),1/POWER(FSheet1!$BG72,1/($A$3-1)),1/POWER(FSheet1!$BH72,1/($A$3-1)),1/POWER(FSheet1!$BI72,1/($A$3-1))))</f>
        <v>2.0416094386807741E-2</v>
      </c>
      <c r="AF73" s="26">
        <f>1/(POWER(FSheet1!BF72,1/($A$3-1))*SUM(1/POWER(FSheet1!$BC72,1/($A$3-1)),1/POWER(FSheet1!$BD72,1/($A$3-1)),1/POWER(FSheet1!$BE72,1/($A$3-1)),1/POWER(FSheet1!$BF72,1/($A$3-1)),1/POWER(FSheet1!$BG72,1/($A$3-1)),1/POWER(FSheet1!$BH72,1/($A$3-1)),1/POWER(FSheet1!$BI72,1/($A$3-1))))</f>
        <v>3.8871591013770079E-2</v>
      </c>
      <c r="AG73" s="26">
        <f>1/(POWER(FSheet1!BG72,1/($A$3-1))*SUM(1/POWER(FSheet1!$BC72,1/($A$3-1)),1/POWER(FSheet1!$BD72,1/($A$3-1)),1/POWER(FSheet1!$BE72,1/($A$3-1)),1/POWER(FSheet1!$BF72,1/($A$3-1)),1/POWER(FSheet1!$BG72,1/($A$3-1)),1/POWER(FSheet1!$BH72,1/($A$3-1)),1/POWER(FSheet1!$BI72,1/($A$3-1))))</f>
        <v>0.10718177560636849</v>
      </c>
      <c r="AH73" s="26">
        <f>1/(POWER(FSheet1!BH72,1/($A$3-1))*SUM(1/POWER(FSheet1!$BC72,1/($A$3-1)),1/POWER(FSheet1!$BD72,1/($A$3-1)),1/POWER(FSheet1!$BE72,1/($A$3-1)),1/POWER(FSheet1!$BF72,1/($A$3-1)),1/POWER(FSheet1!$BG72,1/($A$3-1)),1/POWER(FSheet1!$BH72,1/($A$3-1)),1/POWER(FSheet1!$BI72,1/($A$3-1))))</f>
        <v>0.63122207834469635</v>
      </c>
      <c r="AI73" s="26">
        <f>1/(POWER(FSheet1!BI72,1/($A$3-1))*SUM(1/POWER(FSheet1!$BC72,1/($A$3-1)),1/POWER(FSheet1!$BD72,1/($A$3-1)),1/POWER(FSheet1!$BE72,1/($A$3-1)),1/POWER(FSheet1!$BF72,1/($A$3-1)),1/POWER(FSheet1!$BG72,1/($A$3-1)),1/POWER(FSheet1!$BH72,1/($A$3-1)),1/POWER(FSheet1!$BI72,1/($A$3-1))))</f>
        <v>0.17244365507115247</v>
      </c>
      <c r="AY73" s="13">
        <f t="shared" si="11"/>
        <v>3.9388477502379748</v>
      </c>
      <c r="BA73" s="45">
        <f>1/(POWER(FSheet1!$BK72,1/($A$3-1))*SUM(1/POWER(FSheet1!$BK72,1/($A$3-1)),1/POWER(FSheet1!$BL72,1/($A$3-1)),1/POWER(FSheet1!$BM72,1/($A$3-1)),1/POWER(FSheet1!$BN72,1/($A$3-1)),1/POWER(FSheet1!$BO72,1/($A$3-1)),1/POWER(FSheet1!$BP72,1/($A$3-1)),1/POWER(FSheet1!$BQ72,1/($A$3-1))))</f>
        <v>1.263672136687626E-2</v>
      </c>
      <c r="BB73" s="45">
        <f>1/(POWER(FSheet1!$BL72,1/($A$3-1))*SUM(1/POWER(FSheet1!$BK72,1/($A$3-1)),1/POWER(FSheet1!$BL72,1/($A$3-1)),1/POWER(FSheet1!$BM72,1/($A$3-1)),1/POWER(FSheet1!$BN72,1/($A$3-1)),1/POWER(FSheet1!$BO72,1/($A$3-1)),1/POWER(FSheet1!$BP72,1/($A$3-1)),1/POWER(FSheet1!$BQ72,1/($A$3-1))))</f>
        <v>9.5697843175676124E-3</v>
      </c>
      <c r="BC73" s="45">
        <f>1/(POWER(FSheet1!$BM72,1/($A$3-1))*SUM(1/POWER(FSheet1!$BK72,1/($A$3-1)),1/POWER(FSheet1!$BL72,1/($A$3-1)),1/POWER(FSheet1!$BM72,1/($A$3-1)),1/POWER(FSheet1!$BN72,1/($A$3-1)),1/POWER(FSheet1!$BO72,1/($A$3-1)),1/POWER(FSheet1!$BP72,1/($A$3-1)),1/POWER(FSheet1!$BQ72,1/($A$3-1))))</f>
        <v>1.6242223750247597E-2</v>
      </c>
      <c r="BD73" s="45">
        <f>1/(POWER(FSheet1!$BN72,1/($A$3-1))*SUM(1/POWER(FSheet1!$BK72,1/($A$3-1)),1/POWER(FSheet1!$BL72,1/($A$3-1)),1/POWER(FSheet1!$BM72,1/($A$3-1)),1/POWER(FSheet1!$BN72,1/($A$3-1)),1/POWER(FSheet1!$BO72,1/($A$3-1)),1/POWER(FSheet1!$BP72,1/($A$3-1)),1/POWER(FSheet1!$BQ72,1/($A$3-1))))</f>
        <v>3.0068802219723113E-2</v>
      </c>
      <c r="BE73" s="45">
        <f>1/(POWER(FSheet1!$BO72,1/($A$3-1))*SUM(1/POWER(FSheet1!$BK72,1/($A$3-1)),1/POWER(FSheet1!$BL72,1/($A$3-1)),1/POWER(FSheet1!$BM72,1/($A$3-1)),1/POWER(FSheet1!$BN72,1/($A$3-1)),1/POWER(FSheet1!$BO72,1/($A$3-1)),1/POWER(FSheet1!$BP72,1/($A$3-1)),1/POWER(FSheet1!$BQ72,1/($A$3-1))))</f>
        <v>6.0395380647817833E-2</v>
      </c>
      <c r="BF73" s="45">
        <f>1/(POWER(FSheet1!$BP72,1/($A$3-1))*SUM(1/POWER(FSheet1!$BK72,1/($A$3-1)),1/POWER(FSheet1!$BL72,1/($A$3-1)),1/POWER(FSheet1!$BM72,1/($A$3-1)),1/POWER(FSheet1!$BN72,1/($A$3-1)),1/POWER(FSheet1!$BO72,1/($A$3-1)),1/POWER(FSheet1!$BP72,1/($A$3-1)),1/POWER(FSheet1!$BQ72,1/($A$3-1))))</f>
        <v>0.75925903690060925</v>
      </c>
      <c r="BG73" s="45">
        <f>1/(POWER(FSheet1!$BQ72,1/($A$3-1))*SUM(1/POWER(FSheet1!$BK72,1/($A$3-1)),1/POWER(FSheet1!$BL72,1/($A$3-1)),1/POWER(FSheet1!$BM72,1/($A$3-1)),1/POWER(FSheet1!$BN72,1/($A$3-1)),1/POWER(FSheet1!$BO72,1/($A$3-1)),1/POWER(FSheet1!$BP72,1/($A$3-1)),1/POWER(FSheet1!$BQ72,1/($A$3-1))))</f>
        <v>0.11182805079715839</v>
      </c>
      <c r="BH73" s="14"/>
      <c r="BI73" s="33"/>
      <c r="BJ73" s="33"/>
      <c r="BW73" s="33">
        <f t="array" ref="BW73">SUM((BA73^$A$3)*(($B73-$AK$3)^2+($C73-$AL$3)^2),(BB73^$A$3)*(($B73-$AM$3)^2+($C73-$AN$3)^2),(BC73^$A$3)*(($B73-$AO$3)^2+($C73-$AP$3)^2),(BD73^$A$3)*(($B73-$AQ$3)^2+($C73-$AR$3)^2),(BE73^$A$3)*(($B73-$AS$3)^2+($C73-$AT$3)^2),(BF73^$A$3)*(($B73-$AU$3)^2+($C73-$AV$3)^2),(BG73^$A$3)*(($B73-$AW$3)^2+($C73-$BV$3)^2))</f>
        <v>4.1961390029197565</v>
      </c>
    </row>
    <row r="74" spans="1:75">
      <c r="A74" s="21" t="str">
        <f>FSheet1!A73</f>
        <v>Skarica</v>
      </c>
      <c r="B74" s="20">
        <f>FSheet1!DH73</f>
        <v>-4.1071784776904284E-3</v>
      </c>
      <c r="C74" s="20">
        <f>FSheet1!DI73</f>
        <v>1.1859959356955381</v>
      </c>
      <c r="D74" s="22"/>
      <c r="E74" s="20">
        <f>1/(POWER(FSheet1!AU73,2/($A$3-1))*SUM(1/POWER(FSheet1!$AU73,2/($A$3-1)),1/POWER(FSheet1!$AV73,2/($A$3-1)),1/POWER(FSheet1!$AW73,2/($A$3-1)),1/POWER(FSheet1!$AX73,2/($A$3-1)),1/POWER(FSheet1!$AY73,2/($A$3-1)),1/POWER(FSheet1!$AZ73,2/($A$3-1)),1/POWER(FSheet1!$BA73,2/($A$3-1))))</f>
        <v>1.0782952013780355E-3</v>
      </c>
      <c r="F74" s="20">
        <f>1/(POWER(FSheet1!AV73,2/($A$3-1))*SUM(1/POWER(FSheet1!$AU73,2/($A$3-1)),1/POWER(FSheet1!$AV73,2/($A$3-1)),1/POWER(FSheet1!$AW73,2/($A$3-1)),1/POWER(FSheet1!$AX73,2/($A$3-1)),1/POWER(FSheet1!$AY73,2/($A$3-1)),1/POWER(FSheet1!$AZ73,2/($A$3-1)),1/POWER(FSheet1!$BA73,2/($A$3-1))))</f>
        <v>4.5785150207461791E-3</v>
      </c>
      <c r="G74" s="20">
        <f>1/(POWER(FSheet1!AW73,2/($A$3-1))*SUM(1/POWER(FSheet1!$AU73,2/($A$3-1)),1/POWER(FSheet1!$AV73,2/($A$3-1)),1/POWER(FSheet1!$AW73,2/($A$3-1)),1/POWER(FSheet1!$AX73,2/($A$3-1)),1/POWER(FSheet1!$AY73,2/($A$3-1)),1/POWER(FSheet1!$AZ73,2/($A$3-1)),1/POWER(FSheet1!$BA73,2/($A$3-1))))</f>
        <v>4.013337555704357E-2</v>
      </c>
      <c r="H74" s="20">
        <f>1/(POWER(FSheet1!AX73,2/($A$3-1))*SUM(1/POWER(FSheet1!$AU73,2/($A$3-1)),1/POWER(FSheet1!$AV73,2/($A$3-1)),1/POWER(FSheet1!$AW73,2/($A$3-1)),1/POWER(FSheet1!$AX73,2/($A$3-1)),1/POWER(FSheet1!$AY73,2/($A$3-1)),1/POWER(FSheet1!$AZ73,2/($A$3-1)),1/POWER(FSheet1!$BA73,2/($A$3-1))))</f>
        <v>0.8387798636203907</v>
      </c>
      <c r="I74" s="20">
        <f>1/(POWER(FSheet1!AY73,2/($A$3-1))*SUM(1/POWER(FSheet1!$AU73,2/($A$3-1)),1/POWER(FSheet1!$AV73,2/($A$3-1)),1/POWER(FSheet1!$AW73,2/($A$3-1)),1/POWER(FSheet1!$AX73,2/($A$3-1)),1/POWER(FSheet1!$AY73,2/($A$3-1)),1/POWER(FSheet1!$AZ73,2/($A$3-1)),1/POWER(FSheet1!$BA73,2/($A$3-1))))</f>
        <v>0.10545905610954896</v>
      </c>
      <c r="J74" s="20">
        <f>1/(POWER(FSheet1!AZ73,2/($A$3-1))*SUM(1/POWER(FSheet1!$AU73,2/($A$3-1)),1/POWER(FSheet1!$AV73,2/($A$3-1)),1/POWER(FSheet1!$AW73,2/($A$3-1)),1/POWER(FSheet1!$AX73,2/($A$3-1)),1/POWER(FSheet1!$AY73,2/($A$3-1)),1/POWER(FSheet1!$AZ73,2/($A$3-1)),1/POWER(FSheet1!$BA73,2/($A$3-1))))</f>
        <v>8.3339201889294241E-3</v>
      </c>
      <c r="K74" s="20">
        <f>1/(POWER(FSheet1!BA73,2/($A$3-1))*SUM(1/POWER(FSheet1!$AU73,2/($A$3-1)),1/POWER(FSheet1!$AV73,2/($A$3-1)),1/POWER(FSheet1!$AW73,2/($A$3-1)),1/POWER(FSheet1!$AX73,2/($A$3-1)),1/POWER(FSheet1!$AY73,2/($A$3-1)),1/POWER(FSheet1!$AZ73,2/($A$3-1)),1/POWER(FSheet1!$BA73,2/($A$3-1))))</f>
        <v>1.6369743019631277E-3</v>
      </c>
      <c r="M74" s="35"/>
      <c r="AA74" s="34">
        <f t="shared" si="10"/>
        <v>2.6252098317392147</v>
      </c>
      <c r="AC74" s="26">
        <f>1/(POWER(FSheet1!BC73,1/($A$3-1))*SUM(1/POWER(FSheet1!$BC73,1/($A$3-1)),1/POWER(FSheet1!$BD73,1/($A$3-1)),1/POWER(FSheet1!$BE73,1/($A$3-1)),1/POWER(FSheet1!$BF73,1/($A$3-1)),1/POWER(FSheet1!$BG73,1/($A$3-1)),1/POWER(FSheet1!$BH73,1/($A$3-1)),1/POWER(FSheet1!$BI73,1/($A$3-1))))</f>
        <v>6.5158112277555677E-2</v>
      </c>
      <c r="AD74" s="26">
        <f>1/(POWER(FSheet1!BD73,1/($A$3-1))*SUM(1/POWER(FSheet1!$BC73,1/($A$3-1)),1/POWER(FSheet1!$BD73,1/($A$3-1)),1/POWER(FSheet1!$BE73,1/($A$3-1)),1/POWER(FSheet1!$BF73,1/($A$3-1)),1/POWER(FSheet1!$BG73,1/($A$3-1)),1/POWER(FSheet1!$BH73,1/($A$3-1)),1/POWER(FSheet1!$BI73,1/($A$3-1))))</f>
        <v>4.7248424691311595E-2</v>
      </c>
      <c r="AE74" s="26">
        <f>1/(POWER(FSheet1!BE73,1/($A$3-1))*SUM(1/POWER(FSheet1!$BC73,1/($A$3-1)),1/POWER(FSheet1!$BD73,1/($A$3-1)),1/POWER(FSheet1!$BE73,1/($A$3-1)),1/POWER(FSheet1!$BF73,1/($A$3-1)),1/POWER(FSheet1!$BG73,1/($A$3-1)),1/POWER(FSheet1!$BH73,1/($A$3-1)),1/POWER(FSheet1!$BI73,1/($A$3-1))))</f>
        <v>9.8527649623462638E-2</v>
      </c>
      <c r="AF74" s="26">
        <f>1/(POWER(FSheet1!BF73,1/($A$3-1))*SUM(1/POWER(FSheet1!$BC73,1/($A$3-1)),1/POWER(FSheet1!$BD73,1/($A$3-1)),1/POWER(FSheet1!$BE73,1/($A$3-1)),1/POWER(FSheet1!$BF73,1/($A$3-1)),1/POWER(FSheet1!$BG73,1/($A$3-1)),1/POWER(FSheet1!$BH73,1/($A$3-1)),1/POWER(FSheet1!$BI73,1/($A$3-1))))</f>
        <v>0.54714600817452475</v>
      </c>
      <c r="AG74" s="26">
        <f>1/(POWER(FSheet1!BG73,1/($A$3-1))*SUM(1/POWER(FSheet1!$BC73,1/($A$3-1)),1/POWER(FSheet1!$BD73,1/($A$3-1)),1/POWER(FSheet1!$BE73,1/($A$3-1)),1/POWER(FSheet1!$BF73,1/($A$3-1)),1/POWER(FSheet1!$BG73,1/($A$3-1)),1/POWER(FSheet1!$BH73,1/($A$3-1)),1/POWER(FSheet1!$BI73,1/($A$3-1))))</f>
        <v>0.12858567509912497</v>
      </c>
      <c r="AH74" s="26">
        <f>1/(POWER(FSheet1!BH73,1/($A$3-1))*SUM(1/POWER(FSheet1!$BC73,1/($A$3-1)),1/POWER(FSheet1!$BD73,1/($A$3-1)),1/POWER(FSheet1!$BE73,1/($A$3-1)),1/POWER(FSheet1!$BF73,1/($A$3-1)),1/POWER(FSheet1!$BG73,1/($A$3-1)),1/POWER(FSheet1!$BH73,1/($A$3-1)),1/POWER(FSheet1!$BI73,1/($A$3-1))))</f>
        <v>3.9139968978424373E-2</v>
      </c>
      <c r="AI74" s="26">
        <f>1/(POWER(FSheet1!BI73,1/($A$3-1))*SUM(1/POWER(FSheet1!$BC73,1/($A$3-1)),1/POWER(FSheet1!$BD73,1/($A$3-1)),1/POWER(FSheet1!$BE73,1/($A$3-1)),1/POWER(FSheet1!$BF73,1/($A$3-1)),1/POWER(FSheet1!$BG73,1/($A$3-1)),1/POWER(FSheet1!$BH73,1/($A$3-1)),1/POWER(FSheet1!$BI73,1/($A$3-1))))</f>
        <v>7.4194161155596183E-2</v>
      </c>
      <c r="AY74" s="13">
        <f t="shared" si="11"/>
        <v>1.7485895909377911</v>
      </c>
      <c r="BA74" s="45">
        <f>1/(POWER(FSheet1!$BK73,1/($A$3-1))*SUM(1/POWER(FSheet1!$BK73,1/($A$3-1)),1/POWER(FSheet1!$BL73,1/($A$3-1)),1/POWER(FSheet1!$BM73,1/($A$3-1)),1/POWER(FSheet1!$BN73,1/($A$3-1)),1/POWER(FSheet1!$BO73,1/($A$3-1)),1/POWER(FSheet1!$BP73,1/($A$3-1)),1/POWER(FSheet1!$BQ73,1/($A$3-1))))</f>
        <v>9.6430336784881304E-2</v>
      </c>
      <c r="BB74" s="45">
        <f>1/(POWER(FSheet1!$BL73,1/($A$3-1))*SUM(1/POWER(FSheet1!$BK73,1/($A$3-1)),1/POWER(FSheet1!$BL73,1/($A$3-1)),1/POWER(FSheet1!$BM73,1/($A$3-1)),1/POWER(FSheet1!$BN73,1/($A$3-1)),1/POWER(FSheet1!$BO73,1/($A$3-1)),1/POWER(FSheet1!$BP73,1/($A$3-1)),1/POWER(FSheet1!$BQ73,1/($A$3-1))))</f>
        <v>4.1420901438027687E-2</v>
      </c>
      <c r="BC74" s="45">
        <f>1/(POWER(FSheet1!$BM73,1/($A$3-1))*SUM(1/POWER(FSheet1!$BK73,1/($A$3-1)),1/POWER(FSheet1!$BL73,1/($A$3-1)),1/POWER(FSheet1!$BM73,1/($A$3-1)),1/POWER(FSheet1!$BN73,1/($A$3-1)),1/POWER(FSheet1!$BO73,1/($A$3-1)),1/POWER(FSheet1!$BP73,1/($A$3-1)),1/POWER(FSheet1!$BQ73,1/($A$3-1))))</f>
        <v>9.1013384987490356E-2</v>
      </c>
      <c r="BD74" s="45">
        <f>1/(POWER(FSheet1!$BN73,1/($A$3-1))*SUM(1/POWER(FSheet1!$BK73,1/($A$3-1)),1/POWER(FSheet1!$BL73,1/($A$3-1)),1/POWER(FSheet1!$BM73,1/($A$3-1)),1/POWER(FSheet1!$BN73,1/($A$3-1)),1/POWER(FSheet1!$BO73,1/($A$3-1)),1/POWER(FSheet1!$BP73,1/($A$3-1)),1/POWER(FSheet1!$BQ73,1/($A$3-1))))</f>
        <v>0.42578818040122413</v>
      </c>
      <c r="BE74" s="45">
        <f>1/(POWER(FSheet1!$BO73,1/($A$3-1))*SUM(1/POWER(FSheet1!$BK73,1/($A$3-1)),1/POWER(FSheet1!$BL73,1/($A$3-1)),1/POWER(FSheet1!$BM73,1/($A$3-1)),1/POWER(FSheet1!$BN73,1/($A$3-1)),1/POWER(FSheet1!$BO73,1/($A$3-1)),1/POWER(FSheet1!$BP73,1/($A$3-1)),1/POWER(FSheet1!$BQ73,1/($A$3-1))))</f>
        <v>0.24895014323689335</v>
      </c>
      <c r="BF74" s="45">
        <f>1/(POWER(FSheet1!$BP73,1/($A$3-1))*SUM(1/POWER(FSheet1!$BK73,1/($A$3-1)),1/POWER(FSheet1!$BL73,1/($A$3-1)),1/POWER(FSheet1!$BM73,1/($A$3-1)),1/POWER(FSheet1!$BN73,1/($A$3-1)),1/POWER(FSheet1!$BO73,1/($A$3-1)),1/POWER(FSheet1!$BP73,1/($A$3-1)),1/POWER(FSheet1!$BQ73,1/($A$3-1))))</f>
        <v>3.4248660374046322E-2</v>
      </c>
      <c r="BG74" s="45">
        <f>1/(POWER(FSheet1!$BQ73,1/($A$3-1))*SUM(1/POWER(FSheet1!$BK73,1/($A$3-1)),1/POWER(FSheet1!$BL73,1/($A$3-1)),1/POWER(FSheet1!$BM73,1/($A$3-1)),1/POWER(FSheet1!$BN73,1/($A$3-1)),1/POWER(FSheet1!$BO73,1/($A$3-1)),1/POWER(FSheet1!$BP73,1/($A$3-1)),1/POWER(FSheet1!$BQ73,1/($A$3-1))))</f>
        <v>6.2148392777436771E-2</v>
      </c>
      <c r="BH74" s="14"/>
      <c r="BI74" s="33"/>
      <c r="BJ74" s="33"/>
      <c r="BW74" s="33">
        <f t="array" ref="BW74">SUM((BA74^$A$3)*(($B74-$AK$3)^2+($C74-$AL$3)^2),(BB74^$A$3)*(($B74-$AM$3)^2+($C74-$AN$3)^2),(BC74^$A$3)*(($B74-$AO$3)^2+($C74-$AP$3)^2),(BD74^$A$3)*(($B74-$AQ$3)^2+($C74-$AR$3)^2),(BE74^$A$3)*(($B74-$AS$3)^2+($C74-$AT$3)^2),(BF74^$A$3)*(($B74-$AU$3)^2+($C74-$AV$3)^2),(BG74^$A$3)*(($B74-$AW$3)^2+($C74-$BV$3)^2))</f>
        <v>1.9032695466354284</v>
      </c>
    </row>
    <row r="75" spans="1:75">
      <c r="A75" s="21" t="str">
        <f>FSheet1!A74</f>
        <v>Pattyn</v>
      </c>
      <c r="B75" s="20">
        <f>FSheet1!DH74</f>
        <v>6.0323187624671908</v>
      </c>
      <c r="C75" s="20">
        <f>FSheet1!DI74</f>
        <v>-4.4339598543307082</v>
      </c>
      <c r="D75" s="22"/>
      <c r="E75" s="20">
        <f>1/(POWER(FSheet1!AU74,2/($A$3-1))*SUM(1/POWER(FSheet1!$AU74,2/($A$3-1)),1/POWER(FSheet1!$AV74,2/($A$3-1)),1/POWER(FSheet1!$AW74,2/($A$3-1)),1/POWER(FSheet1!$AX74,2/($A$3-1)),1/POWER(FSheet1!$AY74,2/($A$3-1)),1/POWER(FSheet1!$AZ74,2/($A$3-1)),1/POWER(FSheet1!$BA74,2/($A$3-1))))</f>
        <v>5.9020453898423978E-3</v>
      </c>
      <c r="F75" s="20">
        <f>1/(POWER(FSheet1!AV74,2/($A$3-1))*SUM(1/POWER(FSheet1!$AU74,2/($A$3-1)),1/POWER(FSheet1!$AV74,2/($A$3-1)),1/POWER(FSheet1!$AW74,2/($A$3-1)),1/POWER(FSheet1!$AX74,2/($A$3-1)),1/POWER(FSheet1!$AY74,2/($A$3-1)),1/POWER(FSheet1!$AZ74,2/($A$3-1)),1/POWER(FSheet1!$BA74,2/($A$3-1))))</f>
        <v>1.8578052343227371E-2</v>
      </c>
      <c r="G75" s="20">
        <f>1/(POWER(FSheet1!AW74,2/($A$3-1))*SUM(1/POWER(FSheet1!$AU74,2/($A$3-1)),1/POWER(FSheet1!$AV74,2/($A$3-1)),1/POWER(FSheet1!$AW74,2/($A$3-1)),1/POWER(FSheet1!$AX74,2/($A$3-1)),1/POWER(FSheet1!$AY74,2/($A$3-1)),1/POWER(FSheet1!$AZ74,2/($A$3-1)),1/POWER(FSheet1!$BA74,2/($A$3-1))))</f>
        <v>7.9994487858497179E-2</v>
      </c>
      <c r="H75" s="20">
        <f>1/(POWER(FSheet1!AX74,2/($A$3-1))*SUM(1/POWER(FSheet1!$AU74,2/($A$3-1)),1/POWER(FSheet1!$AV74,2/($A$3-1)),1/POWER(FSheet1!$AW74,2/($A$3-1)),1/POWER(FSheet1!$AX74,2/($A$3-1)),1/POWER(FSheet1!$AY74,2/($A$3-1)),1/POWER(FSheet1!$AZ74,2/($A$3-1)),1/POWER(FSheet1!$BA74,2/($A$3-1))))</f>
        <v>0.38409411443708852</v>
      </c>
      <c r="I75" s="20">
        <f>1/(POWER(FSheet1!AY74,2/($A$3-1))*SUM(1/POWER(FSheet1!$AU74,2/($A$3-1)),1/POWER(FSheet1!$AV74,2/($A$3-1)),1/POWER(FSheet1!$AW74,2/($A$3-1)),1/POWER(FSheet1!$AX74,2/($A$3-1)),1/POWER(FSheet1!$AY74,2/($A$3-1)),1/POWER(FSheet1!$AZ74,2/($A$3-1)),1/POWER(FSheet1!$BA74,2/($A$3-1))))</f>
        <v>0.40551283140497252</v>
      </c>
      <c r="J75" s="20">
        <f>1/(POWER(FSheet1!AZ74,2/($A$3-1))*SUM(1/POWER(FSheet1!$AU74,2/($A$3-1)),1/POWER(FSheet1!$AV74,2/($A$3-1)),1/POWER(FSheet1!$AW74,2/($A$3-1)),1/POWER(FSheet1!$AX74,2/($A$3-1)),1/POWER(FSheet1!$AY74,2/($A$3-1)),1/POWER(FSheet1!$AZ74,2/($A$3-1)),1/POWER(FSheet1!$BA74,2/($A$3-1))))</f>
        <v>8.6196475565512742E-2</v>
      </c>
      <c r="K75" s="20">
        <f>1/(POWER(FSheet1!BA74,2/($A$3-1))*SUM(1/POWER(FSheet1!$AU74,2/($A$3-1)),1/POWER(FSheet1!$AV74,2/($A$3-1)),1/POWER(FSheet1!$AW74,2/($A$3-1)),1/POWER(FSheet1!$AX74,2/($A$3-1)),1/POWER(FSheet1!$AY74,2/($A$3-1)),1/POWER(FSheet1!$AZ74,2/($A$3-1)),1/POWER(FSheet1!$BA74,2/($A$3-1))))</f>
        <v>1.9721993000859306E-2</v>
      </c>
      <c r="M75" s="35"/>
      <c r="AA75" s="34">
        <f t="shared" si="10"/>
        <v>12.689712279187868</v>
      </c>
      <c r="AC75" s="26">
        <f>1/(POWER(FSheet1!BC74,1/($A$3-1))*SUM(1/POWER(FSheet1!$BC74,1/($A$3-1)),1/POWER(FSheet1!$BD74,1/($A$3-1)),1/POWER(FSheet1!$BE74,1/($A$3-1)),1/POWER(FSheet1!$BF74,1/($A$3-1)),1/POWER(FSheet1!$BG74,1/($A$3-1)),1/POWER(FSheet1!$BH74,1/($A$3-1)),1/POWER(FSheet1!$BI74,1/($A$3-1))))</f>
        <v>4.8513047572777669E-2</v>
      </c>
      <c r="AD75" s="26">
        <f>1/(POWER(FSheet1!BD74,1/($A$3-1))*SUM(1/POWER(FSheet1!$BC74,1/($A$3-1)),1/POWER(FSheet1!$BD74,1/($A$3-1)),1/POWER(FSheet1!$BE74,1/($A$3-1)),1/POWER(FSheet1!$BF74,1/($A$3-1)),1/POWER(FSheet1!$BG74,1/($A$3-1)),1/POWER(FSheet1!$BH74,1/($A$3-1)),1/POWER(FSheet1!$BI74,1/($A$3-1))))</f>
        <v>5.1854541579082154E-2</v>
      </c>
      <c r="AE75" s="26">
        <f>1/(POWER(FSheet1!BE74,1/($A$3-1))*SUM(1/POWER(FSheet1!$BC74,1/($A$3-1)),1/POWER(FSheet1!$BD74,1/($A$3-1)),1/POWER(FSheet1!$BE74,1/($A$3-1)),1/POWER(FSheet1!$BF74,1/($A$3-1)),1/POWER(FSheet1!$BG74,1/($A$3-1)),1/POWER(FSheet1!$BH74,1/($A$3-1)),1/POWER(FSheet1!$BI74,1/($A$3-1))))</f>
        <v>8.5644130370165994E-2</v>
      </c>
      <c r="AF75" s="26">
        <f>1/(POWER(FSheet1!BF74,1/($A$3-1))*SUM(1/POWER(FSheet1!$BC74,1/($A$3-1)),1/POWER(FSheet1!$BD74,1/($A$3-1)),1/POWER(FSheet1!$BE74,1/($A$3-1)),1/POWER(FSheet1!$BF74,1/($A$3-1)),1/POWER(FSheet1!$BG74,1/($A$3-1)),1/POWER(FSheet1!$BH74,1/($A$3-1)),1/POWER(FSheet1!$BI74,1/($A$3-1))))</f>
        <v>0.15593252079173689</v>
      </c>
      <c r="AG75" s="26">
        <f>1/(POWER(FSheet1!BG74,1/($A$3-1))*SUM(1/POWER(FSheet1!$BC74,1/($A$3-1)),1/POWER(FSheet1!$BD74,1/($A$3-1)),1/POWER(FSheet1!$BE74,1/($A$3-1)),1/POWER(FSheet1!$BF74,1/($A$3-1)),1/POWER(FSheet1!$BG74,1/($A$3-1)),1/POWER(FSheet1!$BH74,1/($A$3-1)),1/POWER(FSheet1!$BI74,1/($A$3-1))))</f>
        <v>0.22541299186854122</v>
      </c>
      <c r="AH75" s="26">
        <f>1/(POWER(FSheet1!BH74,1/($A$3-1))*SUM(1/POWER(FSheet1!$BC74,1/($A$3-1)),1/POWER(FSheet1!$BD74,1/($A$3-1)),1/POWER(FSheet1!$BE74,1/($A$3-1)),1/POWER(FSheet1!$BF74,1/($A$3-1)),1/POWER(FSheet1!$BG74,1/($A$3-1)),1/POWER(FSheet1!$BH74,1/($A$3-1)),1/POWER(FSheet1!$BI74,1/($A$3-1))))</f>
        <v>0.17887784888022809</v>
      </c>
      <c r="AI75" s="26">
        <f>1/(POWER(FSheet1!BI74,1/($A$3-1))*SUM(1/POWER(FSheet1!$BC74,1/($A$3-1)),1/POWER(FSheet1!$BD74,1/($A$3-1)),1/POWER(FSheet1!$BE74,1/($A$3-1)),1/POWER(FSheet1!$BF74,1/($A$3-1)),1/POWER(FSheet1!$BG74,1/($A$3-1)),1/POWER(FSheet1!$BH74,1/($A$3-1)),1/POWER(FSheet1!$BI74,1/($A$3-1))))</f>
        <v>0.253764918937468</v>
      </c>
      <c r="AY75" s="13">
        <f t="shared" si="11"/>
        <v>6.3871756143581822</v>
      </c>
      <c r="BA75" s="45">
        <f>1/(POWER(FSheet1!$BK74,1/($A$3-1))*SUM(1/POWER(FSheet1!$BK74,1/($A$3-1)),1/POWER(FSheet1!$BL74,1/($A$3-1)),1/POWER(FSheet1!$BM74,1/($A$3-1)),1/POWER(FSheet1!$BN74,1/($A$3-1)),1/POWER(FSheet1!$BO74,1/($A$3-1)),1/POWER(FSheet1!$BP74,1/($A$3-1)),1/POWER(FSheet1!$BQ74,1/($A$3-1))))</f>
        <v>3.3143684543990012E-2</v>
      </c>
      <c r="BB75" s="45">
        <f>1/(POWER(FSheet1!$BL74,1/($A$3-1))*SUM(1/POWER(FSheet1!$BK74,1/($A$3-1)),1/POWER(FSheet1!$BL74,1/($A$3-1)),1/POWER(FSheet1!$BM74,1/($A$3-1)),1/POWER(FSheet1!$BN74,1/($A$3-1)),1/POWER(FSheet1!$BO74,1/($A$3-1)),1/POWER(FSheet1!$BP74,1/($A$3-1)),1/POWER(FSheet1!$BQ74,1/($A$3-1))))</f>
        <v>3.5029460604716421E-2</v>
      </c>
      <c r="BC75" s="45">
        <f>1/(POWER(FSheet1!$BM74,1/($A$3-1))*SUM(1/POWER(FSheet1!$BK74,1/($A$3-1)),1/POWER(FSheet1!$BL74,1/($A$3-1)),1/POWER(FSheet1!$BM74,1/($A$3-1)),1/POWER(FSheet1!$BN74,1/($A$3-1)),1/POWER(FSheet1!$BO74,1/($A$3-1)),1/POWER(FSheet1!$BP74,1/($A$3-1)),1/POWER(FSheet1!$BQ74,1/($A$3-1))))</f>
        <v>8.4950905285302483E-2</v>
      </c>
      <c r="BD75" s="45">
        <f>1/(POWER(FSheet1!$BN74,1/($A$3-1))*SUM(1/POWER(FSheet1!$BK74,1/($A$3-1)),1/POWER(FSheet1!$BL74,1/($A$3-1)),1/POWER(FSheet1!$BM74,1/($A$3-1)),1/POWER(FSheet1!$BN74,1/($A$3-1)),1/POWER(FSheet1!$BO74,1/($A$3-1)),1/POWER(FSheet1!$BP74,1/($A$3-1)),1/POWER(FSheet1!$BQ74,1/($A$3-1))))</f>
        <v>0.13461423211796292</v>
      </c>
      <c r="BE75" s="45">
        <f>1/(POWER(FSheet1!$BO74,1/($A$3-1))*SUM(1/POWER(FSheet1!$BK74,1/($A$3-1)),1/POWER(FSheet1!$BL74,1/($A$3-1)),1/POWER(FSheet1!$BM74,1/($A$3-1)),1/POWER(FSheet1!$BN74,1/($A$3-1)),1/POWER(FSheet1!$BO74,1/($A$3-1)),1/POWER(FSheet1!$BP74,1/($A$3-1)),1/POWER(FSheet1!$BQ74,1/($A$3-1))))</f>
        <v>0.14174652363268883</v>
      </c>
      <c r="BF75" s="45">
        <f>1/(POWER(FSheet1!$BP74,1/($A$3-1))*SUM(1/POWER(FSheet1!$BK74,1/($A$3-1)),1/POWER(FSheet1!$BL74,1/($A$3-1)),1/POWER(FSheet1!$BM74,1/($A$3-1)),1/POWER(FSheet1!$BN74,1/($A$3-1)),1/POWER(FSheet1!$BO74,1/($A$3-1)),1/POWER(FSheet1!$BP74,1/($A$3-1)),1/POWER(FSheet1!$BQ74,1/($A$3-1))))</f>
        <v>0.15777912291549867</v>
      </c>
      <c r="BG75" s="45">
        <f>1/(POWER(FSheet1!$BQ74,1/($A$3-1))*SUM(1/POWER(FSheet1!$BK74,1/($A$3-1)),1/POWER(FSheet1!$BL74,1/($A$3-1)),1/POWER(FSheet1!$BM74,1/($A$3-1)),1/POWER(FSheet1!$BN74,1/($A$3-1)),1/POWER(FSheet1!$BO74,1/($A$3-1)),1/POWER(FSheet1!$BP74,1/($A$3-1)),1/POWER(FSheet1!$BQ74,1/($A$3-1))))</f>
        <v>0.4127360708998406</v>
      </c>
      <c r="BH75" s="14"/>
      <c r="BI75" s="33"/>
      <c r="BJ75" s="33"/>
      <c r="BW75" s="33">
        <f t="array" ref="BW75">SUM((BA75^$A$3)*(($B75-$AK$3)^2+($C75-$AL$3)^2),(BB75^$A$3)*(($B75-$AM$3)^2+($C75-$AN$3)^2),(BC75^$A$3)*(($B75-$AO$3)^2+($C75-$AP$3)^2),(BD75^$A$3)*(($B75-$AQ$3)^2+($C75-$AR$3)^2),(BE75^$A$3)*(($B75-$AS$3)^2+($C75-$AT$3)^2),(BF75^$A$3)*(($B75-$AU$3)^2+($C75-$AV$3)^2),(BG75^$A$3)*(($B75-$AW$3)^2+($C75-$BV$3)^2))</f>
        <v>5.1386583876073573</v>
      </c>
    </row>
    <row r="76" spans="1:75">
      <c r="A76" s="21" t="str">
        <f>FSheet1!A75</f>
        <v>Gibson</v>
      </c>
      <c r="B76" s="20">
        <f>FSheet1!DH75</f>
        <v>-0.41342673753280884</v>
      </c>
      <c r="C76" s="20">
        <f>FSheet1!DI75</f>
        <v>-0.13017735433070809</v>
      </c>
      <c r="D76" s="22"/>
      <c r="E76" s="20">
        <f>1/(POWER(FSheet1!AU75,2/($A$3-1))*SUM(1/POWER(FSheet1!$AU75,2/($A$3-1)),1/POWER(FSheet1!$AV75,2/($A$3-1)),1/POWER(FSheet1!$AW75,2/($A$3-1)),1/POWER(FSheet1!$AX75,2/($A$3-1)),1/POWER(FSheet1!$AY75,2/($A$3-1)),1/POWER(FSheet1!$AZ75,2/($A$3-1)),1/POWER(FSheet1!$BA75,2/($A$3-1))))</f>
        <v>3.6158516181904464E-4</v>
      </c>
      <c r="F76" s="20">
        <f>1/(POWER(FSheet1!AV75,2/($A$3-1))*SUM(1/POWER(FSheet1!$AU75,2/($A$3-1)),1/POWER(FSheet1!$AV75,2/($A$3-1)),1/POWER(FSheet1!$AW75,2/($A$3-1)),1/POWER(FSheet1!$AX75,2/($A$3-1)),1/POWER(FSheet1!$AY75,2/($A$3-1)),1/POWER(FSheet1!$AZ75,2/($A$3-1)),1/POWER(FSheet1!$BA75,2/($A$3-1))))</f>
        <v>1.8437882644392165E-3</v>
      </c>
      <c r="G76" s="20">
        <f>1/(POWER(FSheet1!AW75,2/($A$3-1))*SUM(1/POWER(FSheet1!$AU75,2/($A$3-1)),1/POWER(FSheet1!$AV75,2/($A$3-1)),1/POWER(FSheet1!$AW75,2/($A$3-1)),1/POWER(FSheet1!$AX75,2/($A$3-1)),1/POWER(FSheet1!$AY75,2/($A$3-1)),1/POWER(FSheet1!$AZ75,2/($A$3-1)),1/POWER(FSheet1!$BA75,2/($A$3-1))))</f>
        <v>2.6871883798947917E-2</v>
      </c>
      <c r="H76" s="20">
        <f>1/(POWER(FSheet1!AX75,2/($A$3-1))*SUM(1/POWER(FSheet1!$AU75,2/($A$3-1)),1/POWER(FSheet1!$AV75,2/($A$3-1)),1/POWER(FSheet1!$AW75,2/($A$3-1)),1/POWER(FSheet1!$AX75,2/($A$3-1)),1/POWER(FSheet1!$AY75,2/($A$3-1)),1/POWER(FSheet1!$AZ75,2/($A$3-1)),1/POWER(FSheet1!$BA75,2/($A$3-1))))</f>
        <v>0.95388384003742166</v>
      </c>
      <c r="I76" s="20">
        <f>1/(POWER(FSheet1!AY75,2/($A$3-1))*SUM(1/POWER(FSheet1!$AU75,2/($A$3-1)),1/POWER(FSheet1!$AV75,2/($A$3-1)),1/POWER(FSheet1!$AW75,2/($A$3-1)),1/POWER(FSheet1!$AX75,2/($A$3-1)),1/POWER(FSheet1!$AY75,2/($A$3-1)),1/POWER(FSheet1!$AZ75,2/($A$3-1)),1/POWER(FSheet1!$BA75,2/($A$3-1))))</f>
        <v>1.5395405992178307E-2</v>
      </c>
      <c r="J76" s="20">
        <f>1/(POWER(FSheet1!AZ75,2/($A$3-1))*SUM(1/POWER(FSheet1!$AU75,2/($A$3-1)),1/POWER(FSheet1!$AV75,2/($A$3-1)),1/POWER(FSheet1!$AW75,2/($A$3-1)),1/POWER(FSheet1!$AX75,2/($A$3-1)),1/POWER(FSheet1!$AY75,2/($A$3-1)),1/POWER(FSheet1!$AZ75,2/($A$3-1)),1/POWER(FSheet1!$BA75,2/($A$3-1))))</f>
        <v>1.3509551765123948E-3</v>
      </c>
      <c r="K76" s="20">
        <f>1/(POWER(FSheet1!BA75,2/($A$3-1))*SUM(1/POWER(FSheet1!$AU75,2/($A$3-1)),1/POWER(FSheet1!$AV75,2/($A$3-1)),1/POWER(FSheet1!$AW75,2/($A$3-1)),1/POWER(FSheet1!$AX75,2/($A$3-1)),1/POWER(FSheet1!$AY75,2/($A$3-1)),1/POWER(FSheet1!$AZ75,2/($A$3-1)),1/POWER(FSheet1!$BA75,2/($A$3-1))))</f>
        <v>2.9254156868164014E-4</v>
      </c>
      <c r="M76" s="35"/>
      <c r="AA76" s="34">
        <f t="shared" si="10"/>
        <v>0.7879813060213906</v>
      </c>
      <c r="AC76" s="26">
        <f>1/(POWER(FSheet1!BC75,1/($A$3-1))*SUM(1/POWER(FSheet1!$BC75,1/($A$3-1)),1/POWER(FSheet1!$BD75,1/($A$3-1)),1/POWER(FSheet1!$BE75,1/($A$3-1)),1/POWER(FSheet1!$BF75,1/($A$3-1)),1/POWER(FSheet1!$BG75,1/($A$3-1)),1/POWER(FSheet1!$BH75,1/($A$3-1)),1/POWER(FSheet1!$BI75,1/($A$3-1))))</f>
        <v>3.3857495984548402E-2</v>
      </c>
      <c r="AD76" s="26">
        <f>1/(POWER(FSheet1!BD75,1/($A$3-1))*SUM(1/POWER(FSheet1!$BC75,1/($A$3-1)),1/POWER(FSheet1!$BD75,1/($A$3-1)),1/POWER(FSheet1!$BE75,1/($A$3-1)),1/POWER(FSheet1!$BF75,1/($A$3-1)),1/POWER(FSheet1!$BG75,1/($A$3-1)),1/POWER(FSheet1!$BH75,1/($A$3-1)),1/POWER(FSheet1!$BI75,1/($A$3-1))))</f>
        <v>2.664774971277007E-2</v>
      </c>
      <c r="AE76" s="26">
        <f>1/(POWER(FSheet1!BE75,1/($A$3-1))*SUM(1/POWER(FSheet1!$BC75,1/($A$3-1)),1/POWER(FSheet1!$BD75,1/($A$3-1)),1/POWER(FSheet1!$BE75,1/($A$3-1)),1/POWER(FSheet1!$BF75,1/($A$3-1)),1/POWER(FSheet1!$BG75,1/($A$3-1)),1/POWER(FSheet1!$BH75,1/($A$3-1)),1/POWER(FSheet1!$BI75,1/($A$3-1))))</f>
        <v>7.5543396086632894E-2</v>
      </c>
      <c r="AF76" s="26">
        <f>1/(POWER(FSheet1!BF75,1/($A$3-1))*SUM(1/POWER(FSheet1!$BC75,1/($A$3-1)),1/POWER(FSheet1!$BD75,1/($A$3-1)),1/POWER(FSheet1!$BE75,1/($A$3-1)),1/POWER(FSheet1!$BF75,1/($A$3-1)),1/POWER(FSheet1!$BG75,1/($A$3-1)),1/POWER(FSheet1!$BH75,1/($A$3-1)),1/POWER(FSheet1!$BI75,1/($A$3-1))))</f>
        <v>0.78365756134240938</v>
      </c>
      <c r="AG76" s="26">
        <f>1/(POWER(FSheet1!BG75,1/($A$3-1))*SUM(1/POWER(FSheet1!$BC75,1/($A$3-1)),1/POWER(FSheet1!$BD75,1/($A$3-1)),1/POWER(FSheet1!$BE75,1/($A$3-1)),1/POWER(FSheet1!$BF75,1/($A$3-1)),1/POWER(FSheet1!$BG75,1/($A$3-1)),1/POWER(FSheet1!$BH75,1/($A$3-1)),1/POWER(FSheet1!$BI75,1/($A$3-1))))</f>
        <v>4.1501763486612844E-2</v>
      </c>
      <c r="AH76" s="26">
        <f>1/(POWER(FSheet1!BH75,1/($A$3-1))*SUM(1/POWER(FSheet1!$BC75,1/($A$3-1)),1/POWER(FSheet1!$BD75,1/($A$3-1)),1/POWER(FSheet1!$BE75,1/($A$3-1)),1/POWER(FSheet1!$BF75,1/($A$3-1)),1/POWER(FSheet1!$BG75,1/($A$3-1)),1/POWER(FSheet1!$BH75,1/($A$3-1)),1/POWER(FSheet1!$BI75,1/($A$3-1))))</f>
        <v>1.3465248516822492E-2</v>
      </c>
      <c r="AI76" s="26">
        <f>1/(POWER(FSheet1!BI75,1/($A$3-1))*SUM(1/POWER(FSheet1!$BC75,1/($A$3-1)),1/POWER(FSheet1!$BD75,1/($A$3-1)),1/POWER(FSheet1!$BE75,1/($A$3-1)),1/POWER(FSheet1!$BF75,1/($A$3-1)),1/POWER(FSheet1!$BG75,1/($A$3-1)),1/POWER(FSheet1!$BH75,1/($A$3-1)),1/POWER(FSheet1!$BI75,1/($A$3-1))))</f>
        <v>2.5326784870203744E-2</v>
      </c>
      <c r="AY76" s="13">
        <f t="shared" si="11"/>
        <v>0.65684509071420549</v>
      </c>
      <c r="BA76" s="45">
        <f>1/(POWER(FSheet1!$BK75,1/($A$3-1))*SUM(1/POWER(FSheet1!$BK75,1/($A$3-1)),1/POWER(FSheet1!$BL75,1/($A$3-1)),1/POWER(FSheet1!$BM75,1/($A$3-1)),1/POWER(FSheet1!$BN75,1/($A$3-1)),1/POWER(FSheet1!$BO75,1/($A$3-1)),1/POWER(FSheet1!$BP75,1/($A$3-1)),1/POWER(FSheet1!$BQ75,1/($A$3-1))))</f>
        <v>5.9406405447557938E-2</v>
      </c>
      <c r="BB76" s="45">
        <f>1/(POWER(FSheet1!$BL75,1/($A$3-1))*SUM(1/POWER(FSheet1!$BK75,1/($A$3-1)),1/POWER(FSheet1!$BL75,1/($A$3-1)),1/POWER(FSheet1!$BM75,1/($A$3-1)),1/POWER(FSheet1!$BN75,1/($A$3-1)),1/POWER(FSheet1!$BO75,1/($A$3-1)),1/POWER(FSheet1!$BP75,1/($A$3-1)),1/POWER(FSheet1!$BQ75,1/($A$3-1))))</f>
        <v>3.3594050564835547E-2</v>
      </c>
      <c r="BC76" s="45">
        <f>1/(POWER(FSheet1!$BM75,1/($A$3-1))*SUM(1/POWER(FSheet1!$BK75,1/($A$3-1)),1/POWER(FSheet1!$BL75,1/($A$3-1)),1/POWER(FSheet1!$BM75,1/($A$3-1)),1/POWER(FSheet1!$BN75,1/($A$3-1)),1/POWER(FSheet1!$BO75,1/($A$3-1)),1/POWER(FSheet1!$BP75,1/($A$3-1)),1/POWER(FSheet1!$BQ75,1/($A$3-1))))</f>
        <v>0.1026946526057215</v>
      </c>
      <c r="BD76" s="45">
        <f>1/(POWER(FSheet1!$BN75,1/($A$3-1))*SUM(1/POWER(FSheet1!$BK75,1/($A$3-1)),1/POWER(FSheet1!$BL75,1/($A$3-1)),1/POWER(FSheet1!$BM75,1/($A$3-1)),1/POWER(FSheet1!$BN75,1/($A$3-1)),1/POWER(FSheet1!$BO75,1/($A$3-1)),1/POWER(FSheet1!$BP75,1/($A$3-1)),1/POWER(FSheet1!$BQ75,1/($A$3-1))))</f>
        <v>0.64099674786270155</v>
      </c>
      <c r="BE76" s="45">
        <f>1/(POWER(FSheet1!$BO75,1/($A$3-1))*SUM(1/POWER(FSheet1!$BK75,1/($A$3-1)),1/POWER(FSheet1!$BL75,1/($A$3-1)),1/POWER(FSheet1!$BM75,1/($A$3-1)),1/POWER(FSheet1!$BN75,1/($A$3-1)),1/POWER(FSheet1!$BO75,1/($A$3-1)),1/POWER(FSheet1!$BP75,1/($A$3-1)),1/POWER(FSheet1!$BQ75,1/($A$3-1))))</f>
        <v>0.10849559720060462</v>
      </c>
      <c r="BF76" s="45">
        <f>1/(POWER(FSheet1!$BP75,1/($A$3-1))*SUM(1/POWER(FSheet1!$BK75,1/($A$3-1)),1/POWER(FSheet1!$BL75,1/($A$3-1)),1/POWER(FSheet1!$BM75,1/($A$3-1)),1/POWER(FSheet1!$BN75,1/($A$3-1)),1/POWER(FSheet1!$BO75,1/($A$3-1)),1/POWER(FSheet1!$BP75,1/($A$3-1)),1/POWER(FSheet1!$BQ75,1/($A$3-1))))</f>
        <v>1.8546492415874562E-2</v>
      </c>
      <c r="BG76" s="45">
        <f>1/(POWER(FSheet1!$BQ75,1/($A$3-1))*SUM(1/POWER(FSheet1!$BK75,1/($A$3-1)),1/POWER(FSheet1!$BL75,1/($A$3-1)),1/POWER(FSheet1!$BM75,1/($A$3-1)),1/POWER(FSheet1!$BN75,1/($A$3-1)),1/POWER(FSheet1!$BO75,1/($A$3-1)),1/POWER(FSheet1!$BP75,1/($A$3-1)),1/POWER(FSheet1!$BQ75,1/($A$3-1))))</f>
        <v>3.6266053902704383E-2</v>
      </c>
      <c r="BH76" s="14"/>
      <c r="BI76" s="33"/>
      <c r="BJ76" s="33"/>
      <c r="BW76" s="33">
        <f t="array" ref="BW76">SUM((BA76^$A$3)*(($B76-$AK$3)^2+($C76-$AL$3)^2),(BB76^$A$3)*(($B76-$AM$3)^2+($C76-$AN$3)^2),(BC76^$A$3)*(($B76-$AO$3)^2+($C76-$AP$3)^2),(BD76^$A$3)*(($B76-$AQ$3)^2+($C76-$AR$3)^2),(BE76^$A$3)*(($B76-$AS$3)^2+($C76-$AT$3)^2),(BF76^$A$3)*(($B76-$AU$3)^2+($C76-$AV$3)^2),(BG76^$A$3)*(($B76-$AW$3)^2+($C76-$BV$3)^2))</f>
        <v>0.7619131228529229</v>
      </c>
    </row>
    <row r="77" spans="1:75">
      <c r="A77" s="21" t="str">
        <f>FSheet1!A76</f>
        <v>Anderson</v>
      </c>
      <c r="B77" s="20">
        <f>FSheet1!DH76</f>
        <v>2.1916416443569551</v>
      </c>
      <c r="C77" s="20">
        <f>FSheet1!DI76</f>
        <v>-0.78384743438320215</v>
      </c>
      <c r="D77" s="22"/>
      <c r="E77" s="20">
        <f>1/(POWER(FSheet1!AU76,2/($A$3-1))*SUM(1/POWER(FSheet1!$AU76,2/($A$3-1)),1/POWER(FSheet1!$AV76,2/($A$3-1)),1/POWER(FSheet1!$AW76,2/($A$3-1)),1/POWER(FSheet1!$AX76,2/($A$3-1)),1/POWER(FSheet1!$AY76,2/($A$3-1)),1/POWER(FSheet1!$AZ76,2/($A$3-1)),1/POWER(FSheet1!$BA76,2/($A$3-1))))</f>
        <v>7.1856849405248799E-5</v>
      </c>
      <c r="F77" s="20">
        <f>1/(POWER(FSheet1!AV76,2/($A$3-1))*SUM(1/POWER(FSheet1!$AU76,2/($A$3-1)),1/POWER(FSheet1!$AV76,2/($A$3-1)),1/POWER(FSheet1!$AW76,2/($A$3-1)),1/POWER(FSheet1!$AX76,2/($A$3-1)),1/POWER(FSheet1!$AY76,2/($A$3-1)),1/POWER(FSheet1!$AZ76,2/($A$3-1)),1/POWER(FSheet1!$BA76,2/($A$3-1))))</f>
        <v>3.0386153013185421E-4</v>
      </c>
      <c r="G77" s="20">
        <f>1/(POWER(FSheet1!AW76,2/($A$3-1))*SUM(1/POWER(FSheet1!$AU76,2/($A$3-1)),1/POWER(FSheet1!$AV76,2/($A$3-1)),1/POWER(FSheet1!$AW76,2/($A$3-1)),1/POWER(FSheet1!$AX76,2/($A$3-1)),1/POWER(FSheet1!$AY76,2/($A$3-1)),1/POWER(FSheet1!$AZ76,2/($A$3-1)),1/POWER(FSheet1!$BA76,2/($A$3-1))))</f>
        <v>2.9586797125061414E-3</v>
      </c>
      <c r="H77" s="20">
        <f>1/(POWER(FSheet1!AX76,2/($A$3-1))*SUM(1/POWER(FSheet1!$AU76,2/($A$3-1)),1/POWER(FSheet1!$AV76,2/($A$3-1)),1/POWER(FSheet1!$AW76,2/($A$3-1)),1/POWER(FSheet1!$AX76,2/($A$3-1)),1/POWER(FSheet1!$AY76,2/($A$3-1)),1/POWER(FSheet1!$AZ76,2/($A$3-1)),1/POWER(FSheet1!$BA76,2/($A$3-1))))</f>
        <v>0.95955132963277345</v>
      </c>
      <c r="I77" s="20">
        <f>1/(POWER(FSheet1!AY76,2/($A$3-1))*SUM(1/POWER(FSheet1!$AU76,2/($A$3-1)),1/POWER(FSheet1!$AV76,2/($A$3-1)),1/POWER(FSheet1!$AW76,2/($A$3-1)),1/POWER(FSheet1!$AX76,2/($A$3-1)),1/POWER(FSheet1!$AY76,2/($A$3-1)),1/POWER(FSheet1!$AZ76,2/($A$3-1)),1/POWER(FSheet1!$BA76,2/($A$3-1))))</f>
        <v>3.5922029040854772E-2</v>
      </c>
      <c r="J77" s="20">
        <f>1/(POWER(FSheet1!AZ76,2/($A$3-1))*SUM(1/POWER(FSheet1!$AU76,2/($A$3-1)),1/POWER(FSheet1!$AV76,2/($A$3-1)),1/POWER(FSheet1!$AW76,2/($A$3-1)),1/POWER(FSheet1!$AX76,2/($A$3-1)),1/POWER(FSheet1!$AY76,2/($A$3-1)),1/POWER(FSheet1!$AZ76,2/($A$3-1)),1/POWER(FSheet1!$BA76,2/($A$3-1))))</f>
        <v>1.0305569383590989E-3</v>
      </c>
      <c r="K77" s="20">
        <f>1/(POWER(FSheet1!BA76,2/($A$3-1))*SUM(1/POWER(FSheet1!$AU76,2/($A$3-1)),1/POWER(FSheet1!$AV76,2/($A$3-1)),1/POWER(FSheet1!$AW76,2/($A$3-1)),1/POWER(FSheet1!$AX76,2/($A$3-1)),1/POWER(FSheet1!$AY76,2/($A$3-1)),1/POWER(FSheet1!$AZ76,2/($A$3-1)),1/POWER(FSheet1!$BA76,2/($A$3-1))))</f>
        <v>1.616862959696389E-4</v>
      </c>
      <c r="M77" s="35"/>
      <c r="AA77" s="34">
        <f t="shared" si="10"/>
        <v>3.077680406759431</v>
      </c>
      <c r="AC77" s="26">
        <f>1/(POWER(FSheet1!BC76,1/($A$3-1))*SUM(1/POWER(FSheet1!$BC76,1/($A$3-1)),1/POWER(FSheet1!$BD76,1/($A$3-1)),1/POWER(FSheet1!$BE76,1/($A$3-1)),1/POWER(FSheet1!$BF76,1/($A$3-1)),1/POWER(FSheet1!$BG76,1/($A$3-1)),1/POWER(FSheet1!$BH76,1/($A$3-1)),1/POWER(FSheet1!$BI76,1/($A$3-1))))</f>
        <v>2.5344976783512507E-2</v>
      </c>
      <c r="AD77" s="26">
        <f>1/(POWER(FSheet1!BD76,1/($A$3-1))*SUM(1/POWER(FSheet1!$BC76,1/($A$3-1)),1/POWER(FSheet1!$BD76,1/($A$3-1)),1/POWER(FSheet1!$BE76,1/($A$3-1)),1/POWER(FSheet1!$BF76,1/($A$3-1)),1/POWER(FSheet1!$BG76,1/($A$3-1)),1/POWER(FSheet1!$BH76,1/($A$3-1)),1/POWER(FSheet1!$BI76,1/($A$3-1))))</f>
        <v>2.3470896015043239E-2</v>
      </c>
      <c r="AE77" s="26">
        <f>1/(POWER(FSheet1!BE76,1/($A$3-1))*SUM(1/POWER(FSheet1!$BC76,1/($A$3-1)),1/POWER(FSheet1!$BD76,1/($A$3-1)),1/POWER(FSheet1!$BE76,1/($A$3-1)),1/POWER(FSheet1!$BF76,1/($A$3-1)),1/POWER(FSheet1!$BG76,1/($A$3-1)),1/POWER(FSheet1!$BH76,1/($A$3-1)),1/POWER(FSheet1!$BI76,1/($A$3-1))))</f>
        <v>5.2227393514929131E-2</v>
      </c>
      <c r="AF77" s="26">
        <f>1/(POWER(FSheet1!BF76,1/($A$3-1))*SUM(1/POWER(FSheet1!$BC76,1/($A$3-1)),1/POWER(FSheet1!$BD76,1/($A$3-1)),1/POWER(FSheet1!$BE76,1/($A$3-1)),1/POWER(FSheet1!$BF76,1/($A$3-1)),1/POWER(FSheet1!$BG76,1/($A$3-1)),1/POWER(FSheet1!$BH76,1/($A$3-1)),1/POWER(FSheet1!$BI76,1/($A$3-1))))</f>
        <v>0.47357985204886305</v>
      </c>
      <c r="AG77" s="26">
        <f>1/(POWER(FSheet1!BG76,1/($A$3-1))*SUM(1/POWER(FSheet1!$BC76,1/($A$3-1)),1/POWER(FSheet1!$BD76,1/($A$3-1)),1/POWER(FSheet1!$BE76,1/($A$3-1)),1/POWER(FSheet1!$BF76,1/($A$3-1)),1/POWER(FSheet1!$BG76,1/($A$3-1)),1/POWER(FSheet1!$BH76,1/($A$3-1)),1/POWER(FSheet1!$BI76,1/($A$3-1))))</f>
        <v>0.25773945869391685</v>
      </c>
      <c r="AH77" s="26">
        <f>1/(POWER(FSheet1!BH76,1/($A$3-1))*SUM(1/POWER(FSheet1!$BC76,1/($A$3-1)),1/POWER(FSheet1!$BD76,1/($A$3-1)),1/POWER(FSheet1!$BE76,1/($A$3-1)),1/POWER(FSheet1!$BF76,1/($A$3-1)),1/POWER(FSheet1!$BG76,1/($A$3-1)),1/POWER(FSheet1!$BH76,1/($A$3-1)),1/POWER(FSheet1!$BI76,1/($A$3-1))))</f>
        <v>4.5499588467056117E-2</v>
      </c>
      <c r="AI77" s="26">
        <f>1/(POWER(FSheet1!BI76,1/($A$3-1))*SUM(1/POWER(FSheet1!$BC76,1/($A$3-1)),1/POWER(FSheet1!$BD76,1/($A$3-1)),1/POWER(FSheet1!$BE76,1/($A$3-1)),1/POWER(FSheet1!$BF76,1/($A$3-1)),1/POWER(FSheet1!$BG76,1/($A$3-1)),1/POWER(FSheet1!$BH76,1/($A$3-1)),1/POWER(FSheet1!$BI76,1/($A$3-1))))</f>
        <v>0.12213783447667909</v>
      </c>
      <c r="AY77" s="13">
        <f t="shared" si="11"/>
        <v>1.2496263049586434</v>
      </c>
      <c r="BA77" s="45">
        <f>1/(POWER(FSheet1!$BK76,1/($A$3-1))*SUM(1/POWER(FSheet1!$BK76,1/($A$3-1)),1/POWER(FSheet1!$BL76,1/($A$3-1)),1/POWER(FSheet1!$BM76,1/($A$3-1)),1/POWER(FSheet1!$BN76,1/($A$3-1)),1/POWER(FSheet1!$BO76,1/($A$3-1)),1/POWER(FSheet1!$BP76,1/($A$3-1)),1/POWER(FSheet1!$BQ76,1/($A$3-1))))</f>
        <v>1.8801139496475081E-2</v>
      </c>
      <c r="BB77" s="45">
        <f>1/(POWER(FSheet1!$BL76,1/($A$3-1))*SUM(1/POWER(FSheet1!$BK76,1/($A$3-1)),1/POWER(FSheet1!$BL76,1/($A$3-1)),1/POWER(FSheet1!$BM76,1/($A$3-1)),1/POWER(FSheet1!$BN76,1/($A$3-1)),1/POWER(FSheet1!$BO76,1/($A$3-1)),1/POWER(FSheet1!$BP76,1/($A$3-1)),1/POWER(FSheet1!$BQ76,1/($A$3-1))))</f>
        <v>1.4224425294299858E-2</v>
      </c>
      <c r="BC77" s="45">
        <f>1/(POWER(FSheet1!$BM76,1/($A$3-1))*SUM(1/POWER(FSheet1!$BK76,1/($A$3-1)),1/POWER(FSheet1!$BL76,1/($A$3-1)),1/POWER(FSheet1!$BM76,1/($A$3-1)),1/POWER(FSheet1!$BN76,1/($A$3-1)),1/POWER(FSheet1!$BO76,1/($A$3-1)),1/POWER(FSheet1!$BP76,1/($A$3-1)),1/POWER(FSheet1!$BQ76,1/($A$3-1))))</f>
        <v>4.5212828027871112E-2</v>
      </c>
      <c r="BD77" s="45">
        <f>1/(POWER(FSheet1!$BN76,1/($A$3-1))*SUM(1/POWER(FSheet1!$BK76,1/($A$3-1)),1/POWER(FSheet1!$BL76,1/($A$3-1)),1/POWER(FSheet1!$BM76,1/($A$3-1)),1/POWER(FSheet1!$BN76,1/($A$3-1)),1/POWER(FSheet1!$BO76,1/($A$3-1)),1/POWER(FSheet1!$BP76,1/($A$3-1)),1/POWER(FSheet1!$BQ76,1/($A$3-1))))</f>
        <v>0.51497821681914913</v>
      </c>
      <c r="BE77" s="45">
        <f>1/(POWER(FSheet1!$BO76,1/($A$3-1))*SUM(1/POWER(FSheet1!$BK76,1/($A$3-1)),1/POWER(FSheet1!$BL76,1/($A$3-1)),1/POWER(FSheet1!$BM76,1/($A$3-1)),1/POWER(FSheet1!$BN76,1/($A$3-1)),1/POWER(FSheet1!$BO76,1/($A$3-1)),1/POWER(FSheet1!$BP76,1/($A$3-1)),1/POWER(FSheet1!$BQ76,1/($A$3-1))))</f>
        <v>0.29867014158413929</v>
      </c>
      <c r="BF77" s="45">
        <f>1/(POWER(FSheet1!$BP76,1/($A$3-1))*SUM(1/POWER(FSheet1!$BK76,1/($A$3-1)),1/POWER(FSheet1!$BL76,1/($A$3-1)),1/POWER(FSheet1!$BM76,1/($A$3-1)),1/POWER(FSheet1!$BN76,1/($A$3-1)),1/POWER(FSheet1!$BO76,1/($A$3-1)),1/POWER(FSheet1!$BP76,1/($A$3-1)),1/POWER(FSheet1!$BQ76,1/($A$3-1))))</f>
        <v>2.6751773820907002E-2</v>
      </c>
      <c r="BG77" s="45">
        <f>1/(POWER(FSheet1!$BQ76,1/($A$3-1))*SUM(1/POWER(FSheet1!$BK76,1/($A$3-1)),1/POWER(FSheet1!$BL76,1/($A$3-1)),1/POWER(FSheet1!$BM76,1/($A$3-1)),1/POWER(FSheet1!$BN76,1/($A$3-1)),1/POWER(FSheet1!$BO76,1/($A$3-1)),1/POWER(FSheet1!$BP76,1/($A$3-1)),1/POWER(FSheet1!$BQ76,1/($A$3-1))))</f>
        <v>8.1361474957158494E-2</v>
      </c>
      <c r="BH77" s="14"/>
      <c r="BI77" s="33"/>
      <c r="BJ77" s="33"/>
      <c r="BW77" s="33">
        <f t="array" ref="BW77">SUM((BA77^$A$3)*(($B77-$AK$3)^2+($C77-$AL$3)^2),(BB77^$A$3)*(($B77-$AM$3)^2+($C77-$AN$3)^2),(BC77^$A$3)*(($B77-$AO$3)^2+($C77-$AP$3)^2),(BD77^$A$3)*(($B77-$AQ$3)^2+($C77-$AR$3)^2),(BE77^$A$3)*(($B77-$AS$3)^2+($C77-$AT$3)^2),(BF77^$A$3)*(($B77-$AU$3)^2+($C77-$AV$3)^2),(BG77^$A$3)*(($B77-$AW$3)^2+($C77-$BV$3)^2))</f>
        <v>1.2751443487596712</v>
      </c>
    </row>
    <row r="78" spans="1:75">
      <c r="A78" s="21" t="str">
        <f>FSheet1!A77</f>
        <v>Breton</v>
      </c>
      <c r="B78" s="20">
        <f>FSheet1!DH77</f>
        <v>0.79930396719160068</v>
      </c>
      <c r="C78" s="20">
        <f>FSheet1!DI77</f>
        <v>-1.9449803044619423</v>
      </c>
      <c r="D78" s="22"/>
      <c r="E78" s="20">
        <f>1/(POWER(FSheet1!AU77,2/($A$3-1))*SUM(1/POWER(FSheet1!$AU77,2/($A$3-1)),1/POWER(FSheet1!$AV77,2/($A$3-1)),1/POWER(FSheet1!$AW77,2/($A$3-1)),1/POWER(FSheet1!$AX77,2/($A$3-1)),1/POWER(FSheet1!$AY77,2/($A$3-1)),1/POWER(FSheet1!$AZ77,2/($A$3-1)),1/POWER(FSheet1!$BA77,2/($A$3-1))))</f>
        <v>3.4638822427722651E-6</v>
      </c>
      <c r="F78" s="20">
        <f>1/(POWER(FSheet1!AV77,2/($A$3-1))*SUM(1/POWER(FSheet1!$AU77,2/($A$3-1)),1/POWER(FSheet1!$AV77,2/($A$3-1)),1/POWER(FSheet1!$AW77,2/($A$3-1)),1/POWER(FSheet1!$AX77,2/($A$3-1)),1/POWER(FSheet1!$AY77,2/($A$3-1)),1/POWER(FSheet1!$AZ77,2/($A$3-1)),1/POWER(FSheet1!$BA77,2/($A$3-1))))</f>
        <v>1.8719177669595363E-5</v>
      </c>
      <c r="G78" s="20">
        <f>1/(POWER(FSheet1!AW77,2/($A$3-1))*SUM(1/POWER(FSheet1!$AU77,2/($A$3-1)),1/POWER(FSheet1!$AV77,2/($A$3-1)),1/POWER(FSheet1!$AW77,2/($A$3-1)),1/POWER(FSheet1!$AX77,2/($A$3-1)),1/POWER(FSheet1!$AY77,2/($A$3-1)),1/POWER(FSheet1!$AZ77,2/($A$3-1)),1/POWER(FSheet1!$BA77,2/($A$3-1))))</f>
        <v>3.6471377609014681E-4</v>
      </c>
      <c r="H78" s="20">
        <f>1/(POWER(FSheet1!AX77,2/($A$3-1))*SUM(1/POWER(FSheet1!$AU77,2/($A$3-1)),1/POWER(FSheet1!$AV77,2/($A$3-1)),1/POWER(FSheet1!$AW77,2/($A$3-1)),1/POWER(FSheet1!$AX77,2/($A$3-1)),1/POWER(FSheet1!$AY77,2/($A$3-1)),1/POWER(FSheet1!$AZ77,2/($A$3-1)),1/POWER(FSheet1!$BA77,2/($A$3-1))))</f>
        <v>0.99942923915408211</v>
      </c>
      <c r="I78" s="20">
        <f>1/(POWER(FSheet1!AY77,2/($A$3-1))*SUM(1/POWER(FSheet1!$AU77,2/($A$3-1)),1/POWER(FSheet1!$AV77,2/($A$3-1)),1/POWER(FSheet1!$AW77,2/($A$3-1)),1/POWER(FSheet1!$AX77,2/($A$3-1)),1/POWER(FSheet1!$AY77,2/($A$3-1)),1/POWER(FSheet1!$AZ77,2/($A$3-1)),1/POWER(FSheet1!$BA77,2/($A$3-1))))</f>
        <v>1.6847764028828931E-4</v>
      </c>
      <c r="J78" s="20">
        <f>1/(POWER(FSheet1!AZ77,2/($A$3-1))*SUM(1/POWER(FSheet1!$AU77,2/($A$3-1)),1/POWER(FSheet1!$AV77,2/($A$3-1)),1/POWER(FSheet1!$AW77,2/($A$3-1)),1/POWER(FSheet1!$AX77,2/($A$3-1)),1/POWER(FSheet1!$AY77,2/($A$3-1)),1/POWER(FSheet1!$AZ77,2/($A$3-1)),1/POWER(FSheet1!$BA77,2/($A$3-1))))</f>
        <v>1.2710687488227752E-5</v>
      </c>
      <c r="K78" s="20">
        <f>1/(POWER(FSheet1!BA77,2/($A$3-1))*SUM(1/POWER(FSheet1!$AU77,2/($A$3-1)),1/POWER(FSheet1!$AV77,2/($A$3-1)),1/POWER(FSheet1!$AW77,2/($A$3-1)),1/POWER(FSheet1!$AX77,2/($A$3-1)),1/POWER(FSheet1!$AY77,2/($A$3-1)),1/POWER(FSheet1!$AZ77,2/($A$3-1)),1/POWER(FSheet1!$BA77,2/($A$3-1))))</f>
        <v>2.675682138915947E-6</v>
      </c>
      <c r="M78" s="35"/>
      <c r="AA78" s="34">
        <f t="shared" si="10"/>
        <v>1.965216687027828</v>
      </c>
      <c r="AC78" s="26">
        <f>1/(POWER(FSheet1!BC77,1/($A$3-1))*SUM(1/POWER(FSheet1!$BC77,1/($A$3-1)),1/POWER(FSheet1!$BD77,1/($A$3-1)),1/POWER(FSheet1!$BE77,1/($A$3-1)),1/POWER(FSheet1!$BF77,1/($A$3-1)),1/POWER(FSheet1!$BG77,1/($A$3-1)),1/POWER(FSheet1!$BH77,1/($A$3-1)),1/POWER(FSheet1!$BI77,1/($A$3-1))))</f>
        <v>2.9759400533815664E-2</v>
      </c>
      <c r="AD78" s="26">
        <f>1/(POWER(FSheet1!BD77,1/($A$3-1))*SUM(1/POWER(FSheet1!$BC77,1/($A$3-1)),1/POWER(FSheet1!$BD77,1/($A$3-1)),1/POWER(FSheet1!$BE77,1/($A$3-1)),1/POWER(FSheet1!$BF77,1/($A$3-1)),1/POWER(FSheet1!$BG77,1/($A$3-1)),1/POWER(FSheet1!$BH77,1/($A$3-1)),1/POWER(FSheet1!$BI77,1/($A$3-1))))</f>
        <v>3.0031339313372072E-2</v>
      </c>
      <c r="AE78" s="26">
        <f>1/(POWER(FSheet1!BE77,1/($A$3-1))*SUM(1/POWER(FSheet1!$BC77,1/($A$3-1)),1/POWER(FSheet1!$BD77,1/($A$3-1)),1/POWER(FSheet1!$BE77,1/($A$3-1)),1/POWER(FSheet1!$BF77,1/($A$3-1)),1/POWER(FSheet1!$BG77,1/($A$3-1)),1/POWER(FSheet1!$BH77,1/($A$3-1)),1/POWER(FSheet1!$BI77,1/($A$3-1))))</f>
        <v>8.9643689363190282E-2</v>
      </c>
      <c r="AF78" s="26">
        <f>1/(POWER(FSheet1!BF77,1/($A$3-1))*SUM(1/POWER(FSheet1!$BC77,1/($A$3-1)),1/POWER(FSheet1!$BD77,1/($A$3-1)),1/POWER(FSheet1!$BE77,1/($A$3-1)),1/POWER(FSheet1!$BF77,1/($A$3-1)),1/POWER(FSheet1!$BG77,1/($A$3-1)),1/POWER(FSheet1!$BH77,1/($A$3-1)),1/POWER(FSheet1!$BI77,1/($A$3-1))))</f>
        <v>0.71750419398058307</v>
      </c>
      <c r="AG78" s="26">
        <f>1/(POWER(FSheet1!BG77,1/($A$3-1))*SUM(1/POWER(FSheet1!$BC77,1/($A$3-1)),1/POWER(FSheet1!$BD77,1/($A$3-1)),1/POWER(FSheet1!$BE77,1/($A$3-1)),1/POWER(FSheet1!$BF77,1/($A$3-1)),1/POWER(FSheet1!$BG77,1/($A$3-1)),1/POWER(FSheet1!$BH77,1/($A$3-1)),1/POWER(FSheet1!$BI77,1/($A$3-1))))</f>
        <v>6.7933127151469874E-2</v>
      </c>
      <c r="AH78" s="26">
        <f>1/(POWER(FSheet1!BH77,1/($A$3-1))*SUM(1/POWER(FSheet1!$BC77,1/($A$3-1)),1/POWER(FSheet1!$BD77,1/($A$3-1)),1/POWER(FSheet1!$BE77,1/($A$3-1)),1/POWER(FSheet1!$BF77,1/($A$3-1)),1/POWER(FSheet1!$BG77,1/($A$3-1)),1/POWER(FSheet1!$BH77,1/($A$3-1)),1/POWER(FSheet1!$BI77,1/($A$3-1))))</f>
        <v>2.1607987249185018E-2</v>
      </c>
      <c r="AI78" s="26">
        <f>1/(POWER(FSheet1!BI77,1/($A$3-1))*SUM(1/POWER(FSheet1!$BC77,1/($A$3-1)),1/POWER(FSheet1!$BD77,1/($A$3-1)),1/POWER(FSheet1!$BE77,1/($A$3-1)),1/POWER(FSheet1!$BF77,1/($A$3-1)),1/POWER(FSheet1!$BG77,1/($A$3-1)),1/POWER(FSheet1!$BH77,1/($A$3-1)),1/POWER(FSheet1!$BI77,1/($A$3-1))))</f>
        <v>4.3520262408383845E-2</v>
      </c>
      <c r="AY78" s="13">
        <f t="shared" si="11"/>
        <v>1.327319593069799</v>
      </c>
      <c r="BA78" s="45">
        <f>1/(POWER(FSheet1!$BK77,1/($A$3-1))*SUM(1/POWER(FSheet1!$BK77,1/($A$3-1)),1/POWER(FSheet1!$BL77,1/($A$3-1)),1/POWER(FSheet1!$BM77,1/($A$3-1)),1/POWER(FSheet1!$BN77,1/($A$3-1)),1/POWER(FSheet1!$BO77,1/($A$3-1)),1/POWER(FSheet1!$BP77,1/($A$3-1)),1/POWER(FSheet1!$BQ77,1/($A$3-1))))</f>
        <v>1.4052762723692738E-2</v>
      </c>
      <c r="BB78" s="45">
        <f>1/(POWER(FSheet1!$BL77,1/($A$3-1))*SUM(1/POWER(FSheet1!$BK77,1/($A$3-1)),1/POWER(FSheet1!$BL77,1/($A$3-1)),1/POWER(FSheet1!$BM77,1/($A$3-1)),1/POWER(FSheet1!$BN77,1/($A$3-1)),1/POWER(FSheet1!$BO77,1/($A$3-1)),1/POWER(FSheet1!$BP77,1/($A$3-1)),1/POWER(FSheet1!$BQ77,1/($A$3-1))))</f>
        <v>1.3107486320170328E-2</v>
      </c>
      <c r="BC78" s="45">
        <f>1/(POWER(FSheet1!$BM77,1/($A$3-1))*SUM(1/POWER(FSheet1!$BK77,1/($A$3-1)),1/POWER(FSheet1!$BL77,1/($A$3-1)),1/POWER(FSheet1!$BM77,1/($A$3-1)),1/POWER(FSheet1!$BN77,1/($A$3-1)),1/POWER(FSheet1!$BO77,1/($A$3-1)),1/POWER(FSheet1!$BP77,1/($A$3-1)),1/POWER(FSheet1!$BQ77,1/($A$3-1))))</f>
        <v>6.9280861719313788E-2</v>
      </c>
      <c r="BD78" s="45">
        <f>1/(POWER(FSheet1!$BN77,1/($A$3-1))*SUM(1/POWER(FSheet1!$BK77,1/($A$3-1)),1/POWER(FSheet1!$BL77,1/($A$3-1)),1/POWER(FSheet1!$BM77,1/($A$3-1)),1/POWER(FSheet1!$BN77,1/($A$3-1)),1/POWER(FSheet1!$BO77,1/($A$3-1)),1/POWER(FSheet1!$BP77,1/($A$3-1)),1/POWER(FSheet1!$BQ77,1/($A$3-1))))</f>
        <v>0.81886082582212172</v>
      </c>
      <c r="BE78" s="45">
        <f>1/(POWER(FSheet1!$BO77,1/($A$3-1))*SUM(1/POWER(FSheet1!$BK77,1/($A$3-1)),1/POWER(FSheet1!$BL77,1/($A$3-1)),1/POWER(FSheet1!$BM77,1/($A$3-1)),1/POWER(FSheet1!$BN77,1/($A$3-1)),1/POWER(FSheet1!$BO77,1/($A$3-1)),1/POWER(FSheet1!$BP77,1/($A$3-1)),1/POWER(FSheet1!$BQ77,1/($A$3-1))))</f>
        <v>4.964602870273032E-2</v>
      </c>
      <c r="BF78" s="45">
        <f>1/(POWER(FSheet1!$BP77,1/($A$3-1))*SUM(1/POWER(FSheet1!$BK77,1/($A$3-1)),1/POWER(FSheet1!$BL77,1/($A$3-1)),1/POWER(FSheet1!$BM77,1/($A$3-1)),1/POWER(FSheet1!$BN77,1/($A$3-1)),1/POWER(FSheet1!$BO77,1/($A$3-1)),1/POWER(FSheet1!$BP77,1/($A$3-1)),1/POWER(FSheet1!$BQ77,1/($A$3-1))))</f>
        <v>1.0201963987556142E-2</v>
      </c>
      <c r="BG78" s="45">
        <f>1/(POWER(FSheet1!$BQ77,1/($A$3-1))*SUM(1/POWER(FSheet1!$BK77,1/($A$3-1)),1/POWER(FSheet1!$BL77,1/($A$3-1)),1/POWER(FSheet1!$BM77,1/($A$3-1)),1/POWER(FSheet1!$BN77,1/($A$3-1)),1/POWER(FSheet1!$BO77,1/($A$3-1)),1/POWER(FSheet1!$BP77,1/($A$3-1)),1/POWER(FSheet1!$BQ77,1/($A$3-1))))</f>
        <v>2.4850070724415009E-2</v>
      </c>
      <c r="BH78" s="14"/>
      <c r="BI78" s="33"/>
      <c r="BJ78" s="33"/>
      <c r="BW78" s="33">
        <f t="array" ref="BW78">SUM((BA78^$A$3)*(($B78-$AK$3)^2+($C78-$AL$3)^2),(BB78^$A$3)*(($B78-$AM$3)^2+($C78-$AN$3)^2),(BC78^$A$3)*(($B78-$AO$3)^2+($C78-$AP$3)^2),(BD78^$A$3)*(($B78-$AQ$3)^2+($C78-$AR$3)^2),(BE78^$A$3)*(($B78-$AS$3)^2+($C78-$AT$3)^2),(BF78^$A$3)*(($B78-$AU$3)^2+($C78-$AV$3)^2),(BG78^$A$3)*(($B78-$AW$3)^2+($C78-$BV$3)^2))</f>
        <v>1.487727456924377</v>
      </c>
    </row>
    <row r="79" spans="1:75">
      <c r="A79" s="21" t="str">
        <f>FSheet1!A78</f>
        <v>Oscarsson</v>
      </c>
      <c r="B79" s="20">
        <f>FSheet1!DH78</f>
        <v>-0.27853159186351739</v>
      </c>
      <c r="C79" s="20">
        <f>FSheet1!DI78</f>
        <v>-0.41256959448818842</v>
      </c>
      <c r="D79" s="22"/>
      <c r="E79" s="20">
        <f>1/(POWER(FSheet1!AU78,2/($A$3-1))*SUM(1/POWER(FSheet1!$AU78,2/($A$3-1)),1/POWER(FSheet1!$AV78,2/($A$3-1)),1/POWER(FSheet1!$AW78,2/($A$3-1)),1/POWER(FSheet1!$AX78,2/($A$3-1)),1/POWER(FSheet1!$AY78,2/($A$3-1)),1/POWER(FSheet1!$AZ78,2/($A$3-1)),1/POWER(FSheet1!$BA78,2/($A$3-1))))</f>
        <v>1.9396209000443549E-4</v>
      </c>
      <c r="F79" s="20">
        <f>1/(POWER(FSheet1!AV78,2/($A$3-1))*SUM(1/POWER(FSheet1!$AU78,2/($A$3-1)),1/POWER(FSheet1!$AV78,2/($A$3-1)),1/POWER(FSheet1!$AW78,2/($A$3-1)),1/POWER(FSheet1!$AX78,2/($A$3-1)),1/POWER(FSheet1!$AY78,2/($A$3-1)),1/POWER(FSheet1!$AZ78,2/($A$3-1)),1/POWER(FSheet1!$BA78,2/($A$3-1))))</f>
        <v>1.0119656237723019E-3</v>
      </c>
      <c r="G79" s="20">
        <f>1/(POWER(FSheet1!AW78,2/($A$3-1))*SUM(1/POWER(FSheet1!$AU78,2/($A$3-1)),1/POWER(FSheet1!$AV78,2/($A$3-1)),1/POWER(FSheet1!$AW78,2/($A$3-1)),1/POWER(FSheet1!$AX78,2/($A$3-1)),1/POWER(FSheet1!$AY78,2/($A$3-1)),1/POWER(FSheet1!$AZ78,2/($A$3-1)),1/POWER(FSheet1!$BA78,2/($A$3-1))))</f>
        <v>1.6274015243357719E-2</v>
      </c>
      <c r="H79" s="20">
        <f>1/(POWER(FSheet1!AX78,2/($A$3-1))*SUM(1/POWER(FSheet1!$AU78,2/($A$3-1)),1/POWER(FSheet1!$AV78,2/($A$3-1)),1/POWER(FSheet1!$AW78,2/($A$3-1)),1/POWER(FSheet1!$AX78,2/($A$3-1)),1/POWER(FSheet1!$AY78,2/($A$3-1)),1/POWER(FSheet1!$AZ78,2/($A$3-1)),1/POWER(FSheet1!$BA78,2/($A$3-1))))</f>
        <v>0.97333815587847772</v>
      </c>
      <c r="I79" s="20">
        <f>1/(POWER(FSheet1!AY78,2/($A$3-1))*SUM(1/POWER(FSheet1!$AU78,2/($A$3-1)),1/POWER(FSheet1!$AV78,2/($A$3-1)),1/POWER(FSheet1!$AW78,2/($A$3-1)),1/POWER(FSheet1!$AX78,2/($A$3-1)),1/POWER(FSheet1!$AY78,2/($A$3-1)),1/POWER(FSheet1!$AZ78,2/($A$3-1)),1/POWER(FSheet1!$BA78,2/($A$3-1))))</f>
        <v>8.325642276423342E-3</v>
      </c>
      <c r="J79" s="20">
        <f>1/(POWER(FSheet1!AZ78,2/($A$3-1))*SUM(1/POWER(FSheet1!$AU78,2/($A$3-1)),1/POWER(FSheet1!$AV78,2/($A$3-1)),1/POWER(FSheet1!$AW78,2/($A$3-1)),1/POWER(FSheet1!$AX78,2/($A$3-1)),1/POWER(FSheet1!$AY78,2/($A$3-1)),1/POWER(FSheet1!$AZ78,2/($A$3-1)),1/POWER(FSheet1!$BA78,2/($A$3-1))))</f>
        <v>7.0446139358942025E-4</v>
      </c>
      <c r="K79" s="20">
        <f>1/(POWER(FSheet1!BA78,2/($A$3-1))*SUM(1/POWER(FSheet1!$AU78,2/($A$3-1)),1/POWER(FSheet1!$AV78,2/($A$3-1)),1/POWER(FSheet1!$AW78,2/($A$3-1)),1/POWER(FSheet1!$AX78,2/($A$3-1)),1/POWER(FSheet1!$AY78,2/($A$3-1)),1/POWER(FSheet1!$AZ78,2/($A$3-1)),1/POWER(FSheet1!$BA78,2/($A$3-1))))</f>
        <v>1.5179749437530825E-4</v>
      </c>
      <c r="M79" s="35"/>
      <c r="AA79" s="34">
        <f t="shared" si="10"/>
        <v>0.4453079128810426</v>
      </c>
      <c r="AC79" s="26">
        <f>1/(POWER(FSheet1!BC78,1/($A$3-1))*SUM(1/POWER(FSheet1!$BC78,1/($A$3-1)),1/POWER(FSheet1!$BD78,1/($A$3-1)),1/POWER(FSheet1!$BE78,1/($A$3-1)),1/POWER(FSheet1!$BF78,1/($A$3-1)),1/POWER(FSheet1!$BG78,1/($A$3-1)),1/POWER(FSheet1!$BH78,1/($A$3-1)),1/POWER(FSheet1!$BI78,1/($A$3-1))))</f>
        <v>2.0236427219185497E-2</v>
      </c>
      <c r="AD79" s="26">
        <f>1/(POWER(FSheet1!BD78,1/($A$3-1))*SUM(1/POWER(FSheet1!$BC78,1/($A$3-1)),1/POWER(FSheet1!$BD78,1/($A$3-1)),1/POWER(FSheet1!$BE78,1/($A$3-1)),1/POWER(FSheet1!$BF78,1/($A$3-1)),1/POWER(FSheet1!$BG78,1/($A$3-1)),1/POWER(FSheet1!$BH78,1/($A$3-1)),1/POWER(FSheet1!$BI78,1/($A$3-1))))</f>
        <v>1.6650753021529938E-2</v>
      </c>
      <c r="AE79" s="26">
        <f>1/(POWER(FSheet1!BE78,1/($A$3-1))*SUM(1/POWER(FSheet1!$BC78,1/($A$3-1)),1/POWER(FSheet1!$BD78,1/($A$3-1)),1/POWER(FSheet1!$BE78,1/($A$3-1)),1/POWER(FSheet1!$BF78,1/($A$3-1)),1/POWER(FSheet1!$BG78,1/($A$3-1)),1/POWER(FSheet1!$BH78,1/($A$3-1)),1/POWER(FSheet1!$BI78,1/($A$3-1))))</f>
        <v>4.9858800522729681E-2</v>
      </c>
      <c r="AF79" s="26">
        <f>1/(POWER(FSheet1!BF78,1/($A$3-1))*SUM(1/POWER(FSheet1!$BC78,1/($A$3-1)),1/POWER(FSheet1!$BD78,1/($A$3-1)),1/POWER(FSheet1!$BE78,1/($A$3-1)),1/POWER(FSheet1!$BF78,1/($A$3-1)),1/POWER(FSheet1!$BG78,1/($A$3-1)),1/POWER(FSheet1!$BH78,1/($A$3-1)),1/POWER(FSheet1!$BI78,1/($A$3-1))))</f>
        <v>0.8615836587558573</v>
      </c>
      <c r="AG79" s="26">
        <f>1/(POWER(FSheet1!BG78,1/($A$3-1))*SUM(1/POWER(FSheet1!$BC78,1/($A$3-1)),1/POWER(FSheet1!$BD78,1/($A$3-1)),1/POWER(FSheet1!$BE78,1/($A$3-1)),1/POWER(FSheet1!$BF78,1/($A$3-1)),1/POWER(FSheet1!$BG78,1/($A$3-1)),1/POWER(FSheet1!$BH78,1/($A$3-1)),1/POWER(FSheet1!$BI78,1/($A$3-1))))</f>
        <v>2.6780038118594501E-2</v>
      </c>
      <c r="AH79" s="26">
        <f>1/(POWER(FSheet1!BH78,1/($A$3-1))*SUM(1/POWER(FSheet1!$BC78,1/($A$3-1)),1/POWER(FSheet1!$BD78,1/($A$3-1)),1/POWER(FSheet1!$BE78,1/($A$3-1)),1/POWER(FSheet1!$BF78,1/($A$3-1)),1/POWER(FSheet1!$BG78,1/($A$3-1)),1/POWER(FSheet1!$BH78,1/($A$3-1)),1/POWER(FSheet1!$BI78,1/($A$3-1))))</f>
        <v>8.5649282842480429E-3</v>
      </c>
      <c r="AI79" s="26">
        <f>1/(POWER(FSheet1!BI78,1/($A$3-1))*SUM(1/POWER(FSheet1!$BC78,1/($A$3-1)),1/POWER(FSheet1!$BD78,1/($A$3-1)),1/POWER(FSheet1!$BE78,1/($A$3-1)),1/POWER(FSheet1!$BF78,1/($A$3-1)),1/POWER(FSheet1!$BG78,1/($A$3-1)),1/POWER(FSheet1!$BH78,1/($A$3-1)),1/POWER(FSheet1!$BI78,1/($A$3-1))))</f>
        <v>1.6325394077855136E-2</v>
      </c>
      <c r="AY79" s="13">
        <f t="shared" si="11"/>
        <v>0.40375084426405988</v>
      </c>
      <c r="BA79" s="45">
        <f>1/(POWER(FSheet1!$BK78,1/($A$3-1))*SUM(1/POWER(FSheet1!$BK78,1/($A$3-1)),1/POWER(FSheet1!$BL78,1/($A$3-1)),1/POWER(FSheet1!$BM78,1/($A$3-1)),1/POWER(FSheet1!$BN78,1/($A$3-1)),1/POWER(FSheet1!$BO78,1/($A$3-1)),1/POWER(FSheet1!$BP78,1/($A$3-1)),1/POWER(FSheet1!$BQ78,1/($A$3-1))))</f>
        <v>4.069407454768776E-2</v>
      </c>
      <c r="BB79" s="45">
        <f>1/(POWER(FSheet1!$BL78,1/($A$3-1))*SUM(1/POWER(FSheet1!$BK78,1/($A$3-1)),1/POWER(FSheet1!$BL78,1/($A$3-1)),1/POWER(FSheet1!$BM78,1/($A$3-1)),1/POWER(FSheet1!$BN78,1/($A$3-1)),1/POWER(FSheet1!$BO78,1/($A$3-1)),1/POWER(FSheet1!$BP78,1/($A$3-1)),1/POWER(FSheet1!$BQ78,1/($A$3-1))))</f>
        <v>2.5358061494377439E-2</v>
      </c>
      <c r="BC79" s="45">
        <f>1/(POWER(FSheet1!$BM78,1/($A$3-1))*SUM(1/POWER(FSheet1!$BK78,1/($A$3-1)),1/POWER(FSheet1!$BL78,1/($A$3-1)),1/POWER(FSheet1!$BM78,1/($A$3-1)),1/POWER(FSheet1!$BN78,1/($A$3-1)),1/POWER(FSheet1!$BO78,1/($A$3-1)),1/POWER(FSheet1!$BP78,1/($A$3-1)),1/POWER(FSheet1!$BQ78,1/($A$3-1))))</f>
        <v>8.6571722444670943E-2</v>
      </c>
      <c r="BD79" s="45">
        <f>1/(POWER(FSheet1!$BN78,1/($A$3-1))*SUM(1/POWER(FSheet1!$BK78,1/($A$3-1)),1/POWER(FSheet1!$BL78,1/($A$3-1)),1/POWER(FSheet1!$BM78,1/($A$3-1)),1/POWER(FSheet1!$BN78,1/($A$3-1)),1/POWER(FSheet1!$BO78,1/($A$3-1)),1/POWER(FSheet1!$BP78,1/($A$3-1)),1/POWER(FSheet1!$BQ78,1/($A$3-1))))</f>
        <v>0.72094675357408111</v>
      </c>
      <c r="BE79" s="45">
        <f>1/(POWER(FSheet1!$BO78,1/($A$3-1))*SUM(1/POWER(FSheet1!$BK78,1/($A$3-1)),1/POWER(FSheet1!$BL78,1/($A$3-1)),1/POWER(FSheet1!$BM78,1/($A$3-1)),1/POWER(FSheet1!$BN78,1/($A$3-1)),1/POWER(FSheet1!$BO78,1/($A$3-1)),1/POWER(FSheet1!$BP78,1/($A$3-1)),1/POWER(FSheet1!$BQ78,1/($A$3-1))))</f>
        <v>8.3371874060512385E-2</v>
      </c>
      <c r="BF79" s="45">
        <f>1/(POWER(FSheet1!$BP78,1/($A$3-1))*SUM(1/POWER(FSheet1!$BK78,1/($A$3-1)),1/POWER(FSheet1!$BL78,1/($A$3-1)),1/POWER(FSheet1!$BM78,1/($A$3-1)),1/POWER(FSheet1!$BN78,1/($A$3-1)),1/POWER(FSheet1!$BO78,1/($A$3-1)),1/POWER(FSheet1!$BP78,1/($A$3-1)),1/POWER(FSheet1!$BQ78,1/($A$3-1))))</f>
        <v>1.4283122430286446E-2</v>
      </c>
      <c r="BG79" s="45">
        <f>1/(POWER(FSheet1!$BQ78,1/($A$3-1))*SUM(1/POWER(FSheet1!$BK78,1/($A$3-1)),1/POWER(FSheet1!$BL78,1/($A$3-1)),1/POWER(FSheet1!$BM78,1/($A$3-1)),1/POWER(FSheet1!$BN78,1/($A$3-1)),1/POWER(FSheet1!$BO78,1/($A$3-1)),1/POWER(FSheet1!$BP78,1/($A$3-1)),1/POWER(FSheet1!$BQ78,1/($A$3-1))))</f>
        <v>2.8774391448383833E-2</v>
      </c>
      <c r="BH79" s="14"/>
      <c r="BI79" s="33"/>
      <c r="BJ79" s="33"/>
      <c r="BW79" s="33">
        <f t="array" ref="BW79">SUM((BA79^$A$3)*(($B79-$AK$3)^2+($C79-$AL$3)^2),(BB79^$A$3)*(($B79-$AM$3)^2+($C79-$AN$3)^2),(BC79^$A$3)*(($B79-$AO$3)^2+($C79-$AP$3)^2),(BD79^$A$3)*(($B79-$AQ$3)^2+($C79-$AR$3)^2),(BE79^$A$3)*(($B79-$AS$3)^2+($C79-$AT$3)^2),(BF79^$A$3)*(($B79-$AU$3)^2+($C79-$AV$3)^2),(BG79^$A$3)*(($B79-$AW$3)^2+($C79-$BV$3)^2))</f>
        <v>0.48438794431581733</v>
      </c>
    </row>
    <row r="80" spans="1:75">
      <c r="A80" s="21" t="str">
        <f>FSheet1!A79</f>
        <v>Ternelius</v>
      </c>
      <c r="B80" s="20">
        <f>FSheet1!DH79</f>
        <v>0.81866190813648243</v>
      </c>
      <c r="C80" s="20">
        <f>FSheet1!DI79</f>
        <v>2.5408119055118115</v>
      </c>
      <c r="D80" s="22"/>
      <c r="E80" s="20">
        <f>1/(POWER(FSheet1!AU79,2/($A$3-1))*SUM(1/POWER(FSheet1!$AU79,2/($A$3-1)),1/POWER(FSheet1!$AV79,2/($A$3-1)),1/POWER(FSheet1!$AW79,2/($A$3-1)),1/POWER(FSheet1!$AX79,2/($A$3-1)),1/POWER(FSheet1!$AY79,2/($A$3-1)),1/POWER(FSheet1!$AZ79,2/($A$3-1)),1/POWER(FSheet1!$BA79,2/($A$3-1))))</f>
        <v>1.7100436809593159E-3</v>
      </c>
      <c r="F80" s="20">
        <f>1/(POWER(FSheet1!AV79,2/($A$3-1))*SUM(1/POWER(FSheet1!$AU79,2/($A$3-1)),1/POWER(FSheet1!$AV79,2/($A$3-1)),1/POWER(FSheet1!$AW79,2/($A$3-1)),1/POWER(FSheet1!$AX79,2/($A$3-1)),1/POWER(FSheet1!$AY79,2/($A$3-1)),1/POWER(FSheet1!$AZ79,2/($A$3-1)),1/POWER(FSheet1!$BA79,2/($A$3-1))))</f>
        <v>6.1151117030981911E-3</v>
      </c>
      <c r="G80" s="20">
        <f>1/(POWER(FSheet1!AW79,2/($A$3-1))*SUM(1/POWER(FSheet1!$AU79,2/($A$3-1)),1/POWER(FSheet1!$AV79,2/($A$3-1)),1/POWER(FSheet1!$AW79,2/($A$3-1)),1/POWER(FSheet1!$AX79,2/($A$3-1)),1/POWER(FSheet1!$AY79,2/($A$3-1)),1/POWER(FSheet1!$AZ79,2/($A$3-1)),1/POWER(FSheet1!$BA79,2/($A$3-1))))</f>
        <v>3.683084770091382E-2</v>
      </c>
      <c r="H80" s="20">
        <f>1/(POWER(FSheet1!AX79,2/($A$3-1))*SUM(1/POWER(FSheet1!$AU79,2/($A$3-1)),1/POWER(FSheet1!$AV79,2/($A$3-1)),1/POWER(FSheet1!$AW79,2/($A$3-1)),1/POWER(FSheet1!$AX79,2/($A$3-1)),1/POWER(FSheet1!$AY79,2/($A$3-1)),1/POWER(FSheet1!$AZ79,2/($A$3-1)),1/POWER(FSheet1!$BA79,2/($A$3-1))))</f>
        <v>0.47517214377172612</v>
      </c>
      <c r="I80" s="20">
        <f>1/(POWER(FSheet1!AY79,2/($A$3-1))*SUM(1/POWER(FSheet1!$AU79,2/($A$3-1)),1/POWER(FSheet1!$AV79,2/($A$3-1)),1/POWER(FSheet1!$AW79,2/($A$3-1)),1/POWER(FSheet1!$AX79,2/($A$3-1)),1/POWER(FSheet1!$AY79,2/($A$3-1)),1/POWER(FSheet1!$AZ79,2/($A$3-1)),1/POWER(FSheet1!$BA79,2/($A$3-1))))</f>
        <v>0.4398018708346853</v>
      </c>
      <c r="J80" s="20">
        <f>1/(POWER(FSheet1!AZ79,2/($A$3-1))*SUM(1/POWER(FSheet1!$AU79,2/($A$3-1)),1/POWER(FSheet1!$AV79,2/($A$3-1)),1/POWER(FSheet1!$AW79,2/($A$3-1)),1/POWER(FSheet1!$AX79,2/($A$3-1)),1/POWER(FSheet1!$AY79,2/($A$3-1)),1/POWER(FSheet1!$AZ79,2/($A$3-1)),1/POWER(FSheet1!$BA79,2/($A$3-1))))</f>
        <v>3.4519518689002722E-2</v>
      </c>
      <c r="K80" s="20">
        <f>1/(POWER(FSheet1!BA79,2/($A$3-1))*SUM(1/POWER(FSheet1!$AU79,2/($A$3-1)),1/POWER(FSheet1!$AV79,2/($A$3-1)),1/POWER(FSheet1!$AW79,2/($A$3-1)),1/POWER(FSheet1!$AX79,2/($A$3-1)),1/POWER(FSheet1!$AY79,2/($A$3-1)),1/POWER(FSheet1!$AZ79,2/($A$3-1)),1/POWER(FSheet1!$BA79,2/($A$3-1))))</f>
        <v>5.8504636196144953E-3</v>
      </c>
      <c r="M80" s="35"/>
      <c r="AA80" s="34">
        <f t="shared" si="10"/>
        <v>5.5159283614750914</v>
      </c>
      <c r="AC80" s="26">
        <f>1/(POWER(FSheet1!BC79,1/($A$3-1))*SUM(1/POWER(FSheet1!$BC79,1/($A$3-1)),1/POWER(FSheet1!$BD79,1/($A$3-1)),1/POWER(FSheet1!$BE79,1/($A$3-1)),1/POWER(FSheet1!$BF79,1/($A$3-1)),1/POWER(FSheet1!$BG79,1/($A$3-1)),1/POWER(FSheet1!$BH79,1/($A$3-1)),1/POWER(FSheet1!$BI79,1/($A$3-1))))</f>
        <v>6.9835230977900786E-2</v>
      </c>
      <c r="AD80" s="26">
        <f>1/(POWER(FSheet1!BD79,1/($A$3-1))*SUM(1/POWER(FSheet1!$BC79,1/($A$3-1)),1/POWER(FSheet1!$BD79,1/($A$3-1)),1/POWER(FSheet1!$BE79,1/($A$3-1)),1/POWER(FSheet1!$BF79,1/($A$3-1)),1/POWER(FSheet1!$BG79,1/($A$3-1)),1/POWER(FSheet1!$BH79,1/($A$3-1)),1/POWER(FSheet1!$BI79,1/($A$3-1))))</f>
        <v>5.1016863421106728E-2</v>
      </c>
      <c r="AE80" s="26">
        <f>1/(POWER(FSheet1!BE79,1/($A$3-1))*SUM(1/POWER(FSheet1!$BC79,1/($A$3-1)),1/POWER(FSheet1!$BD79,1/($A$3-1)),1/POWER(FSheet1!$BE79,1/($A$3-1)),1/POWER(FSheet1!$BF79,1/($A$3-1)),1/POWER(FSheet1!$BG79,1/($A$3-1)),1/POWER(FSheet1!$BH79,1/($A$3-1)),1/POWER(FSheet1!$BI79,1/($A$3-1))))</f>
        <v>8.7967877093767369E-2</v>
      </c>
      <c r="AF80" s="26">
        <f>1/(POWER(FSheet1!BF79,1/($A$3-1))*SUM(1/POWER(FSheet1!$BC79,1/($A$3-1)),1/POWER(FSheet1!$BD79,1/($A$3-1)),1/POWER(FSheet1!$BE79,1/($A$3-1)),1/POWER(FSheet1!$BF79,1/($A$3-1)),1/POWER(FSheet1!$BG79,1/($A$3-1)),1/POWER(FSheet1!$BH79,1/($A$3-1)),1/POWER(FSheet1!$BI79,1/($A$3-1))))</f>
        <v>0.31248179519301822</v>
      </c>
      <c r="AG80" s="26">
        <f>1/(POWER(FSheet1!BG79,1/($A$3-1))*SUM(1/POWER(FSheet1!$BC79,1/($A$3-1)),1/POWER(FSheet1!$BD79,1/($A$3-1)),1/POWER(FSheet1!$BE79,1/($A$3-1)),1/POWER(FSheet1!$BF79,1/($A$3-1)),1/POWER(FSheet1!$BG79,1/($A$3-1)),1/POWER(FSheet1!$BH79,1/($A$3-1)),1/POWER(FSheet1!$BI79,1/($A$3-1))))</f>
        <v>0.25321590167956576</v>
      </c>
      <c r="AH80" s="26">
        <f>1/(POWER(FSheet1!BH79,1/($A$3-1))*SUM(1/POWER(FSheet1!$BC79,1/($A$3-1)),1/POWER(FSheet1!$BD79,1/($A$3-1)),1/POWER(FSheet1!$BE79,1/($A$3-1)),1/POWER(FSheet1!$BF79,1/($A$3-1)),1/POWER(FSheet1!$BG79,1/($A$3-1)),1/POWER(FSheet1!$BH79,1/($A$3-1)),1/POWER(FSheet1!$BI79,1/($A$3-1))))</f>
        <v>7.9440061025863706E-2</v>
      </c>
      <c r="AI80" s="26">
        <f>1/(POWER(FSheet1!BI79,1/($A$3-1))*SUM(1/POWER(FSheet1!$BC79,1/($A$3-1)),1/POWER(FSheet1!$BD79,1/($A$3-1)),1/POWER(FSheet1!$BE79,1/($A$3-1)),1/POWER(FSheet1!$BF79,1/($A$3-1)),1/POWER(FSheet1!$BG79,1/($A$3-1)),1/POWER(FSheet1!$BH79,1/($A$3-1)),1/POWER(FSheet1!$BI79,1/($A$3-1))))</f>
        <v>0.14604227060877753</v>
      </c>
      <c r="AY80" s="13">
        <f t="shared" si="11"/>
        <v>3.0080727317906204</v>
      </c>
      <c r="BA80" s="45">
        <f>1/(POWER(FSheet1!$BK79,1/($A$3-1))*SUM(1/POWER(FSheet1!$BK79,1/($A$3-1)),1/POWER(FSheet1!$BL79,1/($A$3-1)),1/POWER(FSheet1!$BM79,1/($A$3-1)),1/POWER(FSheet1!$BN79,1/($A$3-1)),1/POWER(FSheet1!$BO79,1/($A$3-1)),1/POWER(FSheet1!$BP79,1/($A$3-1)),1/POWER(FSheet1!$BQ79,1/($A$3-1))))</f>
        <v>9.4486843745864954E-2</v>
      </c>
      <c r="BB80" s="45">
        <f>1/(POWER(FSheet1!$BL79,1/($A$3-1))*SUM(1/POWER(FSheet1!$BK79,1/($A$3-1)),1/POWER(FSheet1!$BL79,1/($A$3-1)),1/POWER(FSheet1!$BM79,1/($A$3-1)),1/POWER(FSheet1!$BN79,1/($A$3-1)),1/POWER(FSheet1!$BO79,1/($A$3-1)),1/POWER(FSheet1!$BP79,1/($A$3-1)),1/POWER(FSheet1!$BQ79,1/($A$3-1))))</f>
        <v>3.8743021320172571E-2</v>
      </c>
      <c r="BC80" s="45">
        <f>1/(POWER(FSheet1!$BM79,1/($A$3-1))*SUM(1/POWER(FSheet1!$BK79,1/($A$3-1)),1/POWER(FSheet1!$BL79,1/($A$3-1)),1/POWER(FSheet1!$BM79,1/($A$3-1)),1/POWER(FSheet1!$BN79,1/($A$3-1)),1/POWER(FSheet1!$BO79,1/($A$3-1)),1/POWER(FSheet1!$BP79,1/($A$3-1)),1/POWER(FSheet1!$BQ79,1/($A$3-1))))</f>
        <v>7.1285901829088019E-2</v>
      </c>
      <c r="BD80" s="45">
        <f>1/(POWER(FSheet1!$BN79,1/($A$3-1))*SUM(1/POWER(FSheet1!$BK79,1/($A$3-1)),1/POWER(FSheet1!$BL79,1/($A$3-1)),1/POWER(FSheet1!$BM79,1/($A$3-1)),1/POWER(FSheet1!$BN79,1/($A$3-1)),1/POWER(FSheet1!$BO79,1/($A$3-1)),1/POWER(FSheet1!$BP79,1/($A$3-1)),1/POWER(FSheet1!$BQ79,1/($A$3-1))))</f>
        <v>0.24667258545713946</v>
      </c>
      <c r="BE80" s="45">
        <f>1/(POWER(FSheet1!$BO79,1/($A$3-1))*SUM(1/POWER(FSheet1!$BK79,1/($A$3-1)),1/POWER(FSheet1!$BL79,1/($A$3-1)),1/POWER(FSheet1!$BM79,1/($A$3-1)),1/POWER(FSheet1!$BN79,1/($A$3-1)),1/POWER(FSheet1!$BO79,1/($A$3-1)),1/POWER(FSheet1!$BP79,1/($A$3-1)),1/POWER(FSheet1!$BQ79,1/($A$3-1))))</f>
        <v>0.40858103282553965</v>
      </c>
      <c r="BF80" s="45">
        <f>1/(POWER(FSheet1!$BP79,1/($A$3-1))*SUM(1/POWER(FSheet1!$BK79,1/($A$3-1)),1/POWER(FSheet1!$BL79,1/($A$3-1)),1/POWER(FSheet1!$BM79,1/($A$3-1)),1/POWER(FSheet1!$BN79,1/($A$3-1)),1/POWER(FSheet1!$BO79,1/($A$3-1)),1/POWER(FSheet1!$BP79,1/($A$3-1)),1/POWER(FSheet1!$BQ79,1/($A$3-1))))</f>
        <v>5.3748378733952683E-2</v>
      </c>
      <c r="BG80" s="45">
        <f>1/(POWER(FSheet1!$BQ79,1/($A$3-1))*SUM(1/POWER(FSheet1!$BK79,1/($A$3-1)),1/POWER(FSheet1!$BL79,1/($A$3-1)),1/POWER(FSheet1!$BM79,1/($A$3-1)),1/POWER(FSheet1!$BN79,1/($A$3-1)),1/POWER(FSheet1!$BO79,1/($A$3-1)),1/POWER(FSheet1!$BP79,1/($A$3-1)),1/POWER(FSheet1!$BQ79,1/($A$3-1))))</f>
        <v>8.6482236088242542E-2</v>
      </c>
      <c r="BH80" s="14"/>
      <c r="BI80" s="33"/>
      <c r="BJ80" s="33"/>
      <c r="BW80" s="33">
        <f t="array" ref="BW80">SUM((BA80^$A$3)*(($B80-$AK$3)^2+($C80-$AL$3)^2),(BB80^$A$3)*(($B80-$AM$3)^2+($C80-$AN$3)^2),(BC80^$A$3)*(($B80-$AO$3)^2+($C80-$AP$3)^2),(BD80^$A$3)*(($B80-$AQ$3)^2+($C80-$AR$3)^2),(BE80^$A$3)*(($B80-$AS$3)^2+($C80-$AT$3)^2),(BF80^$A$3)*(($B80-$AU$3)^2+($C80-$AV$3)^2),(BG80^$A$3)*(($B80-$AW$3)^2+($C80-$BV$3)^2))</f>
        <v>3.2335193921017265</v>
      </c>
    </row>
    <row r="81" spans="1:75">
      <c r="A81" s="21" t="str">
        <f>FSheet1!A80</f>
        <v>Duncan</v>
      </c>
      <c r="B81" s="20">
        <f>FSheet1!DH80</f>
        <v>3.5222313490813644</v>
      </c>
      <c r="C81" s="20">
        <f>FSheet1!DI80</f>
        <v>0.95274711548556457</v>
      </c>
      <c r="D81" s="22"/>
      <c r="E81" s="20">
        <f>1/(POWER(FSheet1!AU80,2/($A$3-1))*SUM(1/POWER(FSheet1!$AU80,2/($A$3-1)),1/POWER(FSheet1!$AV80,2/($A$3-1)),1/POWER(FSheet1!$AW80,2/($A$3-1)),1/POWER(FSheet1!$AX80,2/($A$3-1)),1/POWER(FSheet1!$AY80,2/($A$3-1)),1/POWER(FSheet1!$AZ80,2/($A$3-1)),1/POWER(FSheet1!$BA80,2/($A$3-1))))</f>
        <v>1.9314415981755029E-5</v>
      </c>
      <c r="F81" s="20">
        <f>1/(POWER(FSheet1!AV80,2/($A$3-1))*SUM(1/POWER(FSheet1!$AU80,2/($A$3-1)),1/POWER(FSheet1!$AV80,2/($A$3-1)),1/POWER(FSheet1!$AW80,2/($A$3-1)),1/POWER(FSheet1!$AX80,2/($A$3-1)),1/POWER(FSheet1!$AY80,2/($A$3-1)),1/POWER(FSheet1!$AZ80,2/($A$3-1)),1/POWER(FSheet1!$BA80,2/($A$3-1))))</f>
        <v>6.6300935669117841E-5</v>
      </c>
      <c r="G81" s="20">
        <f>1/(POWER(FSheet1!AW80,2/($A$3-1))*SUM(1/POWER(FSheet1!$AU80,2/($A$3-1)),1/POWER(FSheet1!$AV80,2/($A$3-1)),1/POWER(FSheet1!$AW80,2/($A$3-1)),1/POWER(FSheet1!$AX80,2/($A$3-1)),1/POWER(FSheet1!$AY80,2/($A$3-1)),1/POWER(FSheet1!$AZ80,2/($A$3-1)),1/POWER(FSheet1!$BA80,2/($A$3-1))))</f>
        <v>3.9766629901409807E-4</v>
      </c>
      <c r="H81" s="20">
        <f>1/(POWER(FSheet1!AX80,2/($A$3-1))*SUM(1/POWER(FSheet1!$AU80,2/($A$3-1)),1/POWER(FSheet1!$AV80,2/($A$3-1)),1/POWER(FSheet1!$AW80,2/($A$3-1)),1/POWER(FSheet1!$AX80,2/($A$3-1)),1/POWER(FSheet1!$AY80,2/($A$3-1)),1/POWER(FSheet1!$AZ80,2/($A$3-1)),1/POWER(FSheet1!$BA80,2/($A$3-1))))</f>
        <v>1.0976579381515307E-2</v>
      </c>
      <c r="I81" s="20">
        <f>1/(POWER(FSheet1!AY80,2/($A$3-1))*SUM(1/POWER(FSheet1!$AU80,2/($A$3-1)),1/POWER(FSheet1!$AV80,2/($A$3-1)),1/POWER(FSheet1!$AW80,2/($A$3-1)),1/POWER(FSheet1!$AX80,2/($A$3-1)),1/POWER(FSheet1!$AY80,2/($A$3-1)),1/POWER(FSheet1!$AZ80,2/($A$3-1)),1/POWER(FSheet1!$BA80,2/($A$3-1))))</f>
        <v>0.98672276502867395</v>
      </c>
      <c r="J81" s="20">
        <f>1/(POWER(FSheet1!AZ80,2/($A$3-1))*SUM(1/POWER(FSheet1!$AU80,2/($A$3-1)),1/POWER(FSheet1!$AV80,2/($A$3-1)),1/POWER(FSheet1!$AW80,2/($A$3-1)),1/POWER(FSheet1!$AX80,2/($A$3-1)),1/POWER(FSheet1!$AY80,2/($A$3-1)),1/POWER(FSheet1!$AZ80,2/($A$3-1)),1/POWER(FSheet1!$BA80,2/($A$3-1))))</f>
        <v>1.6615970270465784E-3</v>
      </c>
      <c r="K81" s="20">
        <f>1/(POWER(FSheet1!BA80,2/($A$3-1))*SUM(1/POWER(FSheet1!$AU80,2/($A$3-1)),1/POWER(FSheet1!$AV80,2/($A$3-1)),1/POWER(FSheet1!$AW80,2/($A$3-1)),1/POWER(FSheet1!$AX80,2/($A$3-1)),1/POWER(FSheet1!$AY80,2/($A$3-1)),1/POWER(FSheet1!$AZ80,2/($A$3-1)),1/POWER(FSheet1!$BA80,2/($A$3-1))))</f>
        <v>1.5577691209931255E-4</v>
      </c>
      <c r="M81" s="35"/>
      <c r="AA81" s="34">
        <f t="shared" si="10"/>
        <v>0.77175994335051723</v>
      </c>
      <c r="AC81" s="26">
        <f>1/(POWER(FSheet1!BC80,1/($A$3-1))*SUM(1/POWER(FSheet1!$BC80,1/($A$3-1)),1/POWER(FSheet1!$BD80,1/($A$3-1)),1/POWER(FSheet1!$BE80,1/($A$3-1)),1/POWER(FSheet1!$BF80,1/($A$3-1)),1/POWER(FSheet1!$BG80,1/($A$3-1)),1/POWER(FSheet1!$BH80,1/($A$3-1)),1/POWER(FSheet1!$BI80,1/($A$3-1))))</f>
        <v>2.7392041468966462E-3</v>
      </c>
      <c r="AD81" s="26">
        <f>1/(POWER(FSheet1!BD80,1/($A$3-1))*SUM(1/POWER(FSheet1!$BC80,1/($A$3-1)),1/POWER(FSheet1!$BD80,1/($A$3-1)),1/POWER(FSheet1!$BE80,1/($A$3-1)),1/POWER(FSheet1!$BF80,1/($A$3-1)),1/POWER(FSheet1!$BG80,1/($A$3-1)),1/POWER(FSheet1!$BH80,1/($A$3-1)),1/POWER(FSheet1!$BI80,1/($A$3-1))))</f>
        <v>2.392172301603282E-3</v>
      </c>
      <c r="AE81" s="26">
        <f>1/(POWER(FSheet1!BE80,1/($A$3-1))*SUM(1/POWER(FSheet1!$BC80,1/($A$3-1)),1/POWER(FSheet1!$BD80,1/($A$3-1)),1/POWER(FSheet1!$BE80,1/($A$3-1)),1/POWER(FSheet1!$BF80,1/($A$3-1)),1/POWER(FSheet1!$BG80,1/($A$3-1)),1/POWER(FSheet1!$BH80,1/($A$3-1)),1/POWER(FSheet1!$BI80,1/($A$3-1))))</f>
        <v>4.3151628190788603E-3</v>
      </c>
      <c r="AF81" s="26">
        <f>1/(POWER(FSheet1!BF80,1/($A$3-1))*SUM(1/POWER(FSheet1!$BC80,1/($A$3-1)),1/POWER(FSheet1!$BD80,1/($A$3-1)),1/POWER(FSheet1!$BE80,1/($A$3-1)),1/POWER(FSheet1!$BF80,1/($A$3-1)),1/POWER(FSheet1!$BG80,1/($A$3-1)),1/POWER(FSheet1!$BH80,1/($A$3-1)),1/POWER(FSheet1!$BI80,1/($A$3-1))))</f>
        <v>1.8203309184873718E-2</v>
      </c>
      <c r="AG81" s="26">
        <f>1/(POWER(FSheet1!BG80,1/($A$3-1))*SUM(1/POWER(FSheet1!$BC80,1/($A$3-1)),1/POWER(FSheet1!$BD80,1/($A$3-1)),1/POWER(FSheet1!$BE80,1/($A$3-1)),1/POWER(FSheet1!$BF80,1/($A$3-1)),1/POWER(FSheet1!$BG80,1/($A$3-1)),1/POWER(FSheet1!$BH80,1/($A$3-1)),1/POWER(FSheet1!$BI80,1/($A$3-1))))</f>
        <v>0.88433036318591907</v>
      </c>
      <c r="AH81" s="26">
        <f>1/(POWER(FSheet1!BH80,1/($A$3-1))*SUM(1/POWER(FSheet1!$BC80,1/($A$3-1)),1/POWER(FSheet1!$BD80,1/($A$3-1)),1/POWER(FSheet1!$BE80,1/($A$3-1)),1/POWER(FSheet1!$BF80,1/($A$3-1)),1/POWER(FSheet1!$BG80,1/($A$3-1)),1/POWER(FSheet1!$BH80,1/($A$3-1)),1/POWER(FSheet1!$BI80,1/($A$3-1))))</f>
        <v>1.5365480148842998E-2</v>
      </c>
      <c r="AI81" s="26">
        <f>1/(POWER(FSheet1!BI80,1/($A$3-1))*SUM(1/POWER(FSheet1!$BC80,1/($A$3-1)),1/POWER(FSheet1!$BD80,1/($A$3-1)),1/POWER(FSheet1!$BE80,1/($A$3-1)),1/POWER(FSheet1!$BF80,1/($A$3-1)),1/POWER(FSheet1!$BG80,1/($A$3-1)),1/POWER(FSheet1!$BH80,1/($A$3-1)),1/POWER(FSheet1!$BI80,1/($A$3-1))))</f>
        <v>7.2654308212785471E-2</v>
      </c>
      <c r="AY81" s="13">
        <f t="shared" si="11"/>
        <v>0.24802131881197789</v>
      </c>
      <c r="BA81" s="45">
        <f>1/(POWER(FSheet1!$BK80,1/($A$3-1))*SUM(1/POWER(FSheet1!$BK80,1/($A$3-1)),1/POWER(FSheet1!$BL80,1/($A$3-1)),1/POWER(FSheet1!$BM80,1/($A$3-1)),1/POWER(FSheet1!$BN80,1/($A$3-1)),1/POWER(FSheet1!$BO80,1/($A$3-1)),1/POWER(FSheet1!$BP80,1/($A$3-1)),1/POWER(FSheet1!$BQ80,1/($A$3-1))))</f>
        <v>2.6592709305163584E-3</v>
      </c>
      <c r="BB81" s="45">
        <f>1/(POWER(FSheet1!$BL80,1/($A$3-1))*SUM(1/POWER(FSheet1!$BK80,1/($A$3-1)),1/POWER(FSheet1!$BL80,1/($A$3-1)),1/POWER(FSheet1!$BM80,1/($A$3-1)),1/POWER(FSheet1!$BN80,1/($A$3-1)),1/POWER(FSheet1!$BO80,1/($A$3-1)),1/POWER(FSheet1!$BP80,1/($A$3-1)),1/POWER(FSheet1!$BQ80,1/($A$3-1))))</f>
        <v>1.7236828069211293E-3</v>
      </c>
      <c r="BC81" s="45">
        <f>1/(POWER(FSheet1!$BM80,1/($A$3-1))*SUM(1/POWER(FSheet1!$BK80,1/($A$3-1)),1/POWER(FSheet1!$BL80,1/($A$3-1)),1/POWER(FSheet1!$BM80,1/($A$3-1)),1/POWER(FSheet1!$BN80,1/($A$3-1)),1/POWER(FSheet1!$BO80,1/($A$3-1)),1/POWER(FSheet1!$BP80,1/($A$3-1)),1/POWER(FSheet1!$BQ80,1/($A$3-1))))</f>
        <v>3.912588461554325E-3</v>
      </c>
      <c r="BD81" s="45">
        <f>1/(POWER(FSheet1!$BN80,1/($A$3-1))*SUM(1/POWER(FSheet1!$BK80,1/($A$3-1)),1/POWER(FSheet1!$BL80,1/($A$3-1)),1/POWER(FSheet1!$BM80,1/($A$3-1)),1/POWER(FSheet1!$BN80,1/($A$3-1)),1/POWER(FSheet1!$BO80,1/($A$3-1)),1/POWER(FSheet1!$BP80,1/($A$3-1)),1/POWER(FSheet1!$BQ80,1/($A$3-1))))</f>
        <v>1.6568623404641301E-2</v>
      </c>
      <c r="BE81" s="45">
        <f>1/(POWER(FSheet1!$BO80,1/($A$3-1))*SUM(1/POWER(FSheet1!$BK80,1/($A$3-1)),1/POWER(FSheet1!$BL80,1/($A$3-1)),1/POWER(FSheet1!$BM80,1/($A$3-1)),1/POWER(FSheet1!$BN80,1/($A$3-1)),1/POWER(FSheet1!$BO80,1/($A$3-1)),1/POWER(FSheet1!$BP80,1/($A$3-1)),1/POWER(FSheet1!$BQ80,1/($A$3-1))))</f>
        <v>0.94460952132843667</v>
      </c>
      <c r="BF81" s="45">
        <f>1/(POWER(FSheet1!$BP80,1/($A$3-1))*SUM(1/POWER(FSheet1!$BK80,1/($A$3-1)),1/POWER(FSheet1!$BL80,1/($A$3-1)),1/POWER(FSheet1!$BM80,1/($A$3-1)),1/POWER(FSheet1!$BN80,1/($A$3-1)),1/POWER(FSheet1!$BO80,1/($A$3-1)),1/POWER(FSheet1!$BP80,1/($A$3-1)),1/POWER(FSheet1!$BQ80,1/($A$3-1))))</f>
        <v>8.3210933662976622E-3</v>
      </c>
      <c r="BG81" s="45">
        <f>1/(POWER(FSheet1!$BQ80,1/($A$3-1))*SUM(1/POWER(FSheet1!$BK80,1/($A$3-1)),1/POWER(FSheet1!$BL80,1/($A$3-1)),1/POWER(FSheet1!$BM80,1/($A$3-1)),1/POWER(FSheet1!$BN80,1/($A$3-1)),1/POWER(FSheet1!$BO80,1/($A$3-1)),1/POWER(FSheet1!$BP80,1/($A$3-1)),1/POWER(FSheet1!$BQ80,1/($A$3-1))))</f>
        <v>2.2205219701632549E-2</v>
      </c>
      <c r="BH81" s="14"/>
      <c r="BI81" s="33"/>
      <c r="BJ81" s="33"/>
      <c r="BW81" s="33">
        <f t="array" ref="BW81">SUM((BA81^$A$3)*(($B81-$AK$3)^2+($C81-$AL$3)^2),(BB81^$A$3)*(($B81-$AM$3)^2+($C81-$AN$3)^2),(BC81^$A$3)*(($B81-$AO$3)^2+($C81-$AP$3)^2),(BD81^$A$3)*(($B81-$AQ$3)^2+($C81-$AR$3)^2),(BE81^$A$3)*(($B81-$AS$3)^2+($C81-$AT$3)^2),(BF81^$A$3)*(($B81-$AU$3)^2+($C81-$AV$3)^2),(BG81^$A$3)*(($B81-$AW$3)^2+($C81-$BV$3)^2))</f>
        <v>0.26252827964304237</v>
      </c>
    </row>
    <row r="82" spans="1:75">
      <c r="A82" s="21" t="str">
        <f>FSheet1!A81</f>
        <v>Soucy</v>
      </c>
      <c r="B82" s="20">
        <f>FSheet1!DH81</f>
        <v>-3.8672212099737533</v>
      </c>
      <c r="C82" s="20">
        <f>FSheet1!DI81</f>
        <v>4.8454133254593179</v>
      </c>
      <c r="D82" s="22"/>
      <c r="E82" s="20">
        <f>1/(POWER(FSheet1!AU81,2/($A$3-1))*SUM(1/POWER(FSheet1!$AU81,2/($A$3-1)),1/POWER(FSheet1!$AV81,2/($A$3-1)),1/POWER(FSheet1!$AW81,2/($A$3-1)),1/POWER(FSheet1!$AX81,2/($A$3-1)),1/POWER(FSheet1!$AY81,2/($A$3-1)),1/POWER(FSheet1!$AZ81,2/($A$3-1)),1/POWER(FSheet1!$BA81,2/($A$3-1))))</f>
        <v>2.5703434127639441E-2</v>
      </c>
      <c r="F82" s="20">
        <f>1/(POWER(FSheet1!AV81,2/($A$3-1))*SUM(1/POWER(FSheet1!$AU81,2/($A$3-1)),1/POWER(FSheet1!$AV81,2/($A$3-1)),1/POWER(FSheet1!$AW81,2/($A$3-1)),1/POWER(FSheet1!$AX81,2/($A$3-1)),1/POWER(FSheet1!$AY81,2/($A$3-1)),1/POWER(FSheet1!$AZ81,2/($A$3-1)),1/POWER(FSheet1!$BA81,2/($A$3-1))))</f>
        <v>7.582168143376182E-2</v>
      </c>
      <c r="G82" s="20">
        <f>1/(POWER(FSheet1!AW81,2/($A$3-1))*SUM(1/POWER(FSheet1!$AU81,2/($A$3-1)),1/POWER(FSheet1!$AV81,2/($A$3-1)),1/POWER(FSheet1!$AW81,2/($A$3-1)),1/POWER(FSheet1!$AX81,2/($A$3-1)),1/POWER(FSheet1!$AY81,2/($A$3-1)),1/POWER(FSheet1!$AZ81,2/($A$3-1)),1/POWER(FSheet1!$BA81,2/($A$3-1))))</f>
        <v>0.22807626530185393</v>
      </c>
      <c r="H82" s="20">
        <f>1/(POWER(FSheet1!AX81,2/($A$3-1))*SUM(1/POWER(FSheet1!$AU81,2/($A$3-1)),1/POWER(FSheet1!$AV81,2/($A$3-1)),1/POWER(FSheet1!$AW81,2/($A$3-1)),1/POWER(FSheet1!$AX81,2/($A$3-1)),1/POWER(FSheet1!$AY81,2/($A$3-1)),1/POWER(FSheet1!$AZ81,2/($A$3-1)),1/POWER(FSheet1!$BA81,2/($A$3-1))))</f>
        <v>0.37905393270400117</v>
      </c>
      <c r="I82" s="20">
        <f>1/(POWER(FSheet1!AY81,2/($A$3-1))*SUM(1/POWER(FSheet1!$AU81,2/($A$3-1)),1/POWER(FSheet1!$AV81,2/($A$3-1)),1/POWER(FSheet1!$AW81,2/($A$3-1)),1/POWER(FSheet1!$AX81,2/($A$3-1)),1/POWER(FSheet1!$AY81,2/($A$3-1)),1/POWER(FSheet1!$AZ81,2/($A$3-1)),1/POWER(FSheet1!$BA81,2/($A$3-1))))</f>
        <v>0.20243149501763932</v>
      </c>
      <c r="J82" s="20">
        <f>1/(POWER(FSheet1!AZ81,2/($A$3-1))*SUM(1/POWER(FSheet1!$AU81,2/($A$3-1)),1/POWER(FSheet1!$AV81,2/($A$3-1)),1/POWER(FSheet1!$AW81,2/($A$3-1)),1/POWER(FSheet1!$AX81,2/($A$3-1)),1/POWER(FSheet1!$AY81,2/($A$3-1)),1/POWER(FSheet1!$AZ81,2/($A$3-1)),1/POWER(FSheet1!$BA81,2/($A$3-1))))</f>
        <v>6.6118606684623479E-2</v>
      </c>
      <c r="K82" s="20">
        <f>1/(POWER(FSheet1!BA81,2/($A$3-1))*SUM(1/POWER(FSheet1!$AU81,2/($A$3-1)),1/POWER(FSheet1!$AV81,2/($A$3-1)),1/POWER(FSheet1!$AW81,2/($A$3-1)),1/POWER(FSheet1!$AX81,2/($A$3-1)),1/POWER(FSheet1!$AY81,2/($A$3-1)),1/POWER(FSheet1!$AZ81,2/($A$3-1)),1/POWER(FSheet1!$BA81,2/($A$3-1))))</f>
        <v>2.2794584730480748E-2</v>
      </c>
      <c r="M82" s="35"/>
      <c r="AA82" s="34">
        <f t="shared" si="10"/>
        <v>14.381385692596405</v>
      </c>
      <c r="AC82" s="26">
        <f>1/(POWER(FSheet1!BC81,1/($A$3-1))*SUM(1/POWER(FSheet1!$BC81,1/($A$3-1)),1/POWER(FSheet1!$BD81,1/($A$3-1)),1/POWER(FSheet1!$BE81,1/($A$3-1)),1/POWER(FSheet1!$BF81,1/($A$3-1)),1/POWER(FSheet1!$BG81,1/($A$3-1)),1/POWER(FSheet1!$BH81,1/($A$3-1)),1/POWER(FSheet1!$BI81,1/($A$3-1))))</f>
        <v>0.26942026418454573</v>
      </c>
      <c r="AD82" s="26">
        <f>1/(POWER(FSheet1!BD81,1/($A$3-1))*SUM(1/POWER(FSheet1!$BC81,1/($A$3-1)),1/POWER(FSheet1!$BD81,1/($A$3-1)),1/POWER(FSheet1!$BE81,1/($A$3-1)),1/POWER(FSheet1!$BF81,1/($A$3-1)),1/POWER(FSheet1!$BG81,1/($A$3-1)),1/POWER(FSheet1!$BH81,1/($A$3-1)),1/POWER(FSheet1!$BI81,1/($A$3-1))))</f>
        <v>0.14738391811859769</v>
      </c>
      <c r="AE82" s="26">
        <f>1/(POWER(FSheet1!BE81,1/($A$3-1))*SUM(1/POWER(FSheet1!$BC81,1/($A$3-1)),1/POWER(FSheet1!$BD81,1/($A$3-1)),1/POWER(FSheet1!$BE81,1/($A$3-1)),1/POWER(FSheet1!$BF81,1/($A$3-1)),1/POWER(FSheet1!$BG81,1/($A$3-1)),1/POWER(FSheet1!$BH81,1/($A$3-1)),1/POWER(FSheet1!$BI81,1/($A$3-1))))</f>
        <v>0.15603068241462673</v>
      </c>
      <c r="AF82" s="26">
        <f>1/(POWER(FSheet1!BF81,1/($A$3-1))*SUM(1/POWER(FSheet1!$BC81,1/($A$3-1)),1/POWER(FSheet1!$BD81,1/($A$3-1)),1/POWER(FSheet1!$BE81,1/($A$3-1)),1/POWER(FSheet1!$BF81,1/($A$3-1)),1/POWER(FSheet1!$BG81,1/($A$3-1)),1/POWER(FSheet1!$BH81,1/($A$3-1)),1/POWER(FSheet1!$BI81,1/($A$3-1))))</f>
        <v>0.17116099519797706</v>
      </c>
      <c r="AG82" s="26">
        <f>1/(POWER(FSheet1!BG81,1/($A$3-1))*SUM(1/POWER(FSheet1!$BC81,1/($A$3-1)),1/POWER(FSheet1!$BD81,1/($A$3-1)),1/POWER(FSheet1!$BE81,1/($A$3-1)),1/POWER(FSheet1!$BF81,1/($A$3-1)),1/POWER(FSheet1!$BG81,1/($A$3-1)),1/POWER(FSheet1!$BH81,1/($A$3-1)),1/POWER(FSheet1!$BI81,1/($A$3-1))))</f>
        <v>0.10796600574122485</v>
      </c>
      <c r="AH82" s="26">
        <f>1/(POWER(FSheet1!BH81,1/($A$3-1))*SUM(1/POWER(FSheet1!$BC81,1/($A$3-1)),1/POWER(FSheet1!$BD81,1/($A$3-1)),1/POWER(FSheet1!$BE81,1/($A$3-1)),1/POWER(FSheet1!$BF81,1/($A$3-1)),1/POWER(FSheet1!$BG81,1/($A$3-1)),1/POWER(FSheet1!$BH81,1/($A$3-1)),1/POWER(FSheet1!$BI81,1/($A$3-1))))</f>
        <v>6.3404675766062707E-2</v>
      </c>
      <c r="AI82" s="26">
        <f>1/(POWER(FSheet1!BI81,1/($A$3-1))*SUM(1/POWER(FSheet1!$BC81,1/($A$3-1)),1/POWER(FSheet1!$BD81,1/($A$3-1)),1/POWER(FSheet1!$BE81,1/($A$3-1)),1/POWER(FSheet1!$BF81,1/($A$3-1)),1/POWER(FSheet1!$BG81,1/($A$3-1)),1/POWER(FSheet1!$BH81,1/($A$3-1)),1/POWER(FSheet1!$BI81,1/($A$3-1))))</f>
        <v>8.4633458576965401E-2</v>
      </c>
      <c r="AY82" s="13">
        <f t="shared" si="11"/>
        <v>7.2999254562155365</v>
      </c>
      <c r="BA82" s="45">
        <f>1/(POWER(FSheet1!$BK81,1/($A$3-1))*SUM(1/POWER(FSheet1!$BK81,1/($A$3-1)),1/POWER(FSheet1!$BL81,1/($A$3-1)),1/POWER(FSheet1!$BM81,1/($A$3-1)),1/POWER(FSheet1!$BN81,1/($A$3-1)),1/POWER(FSheet1!$BO81,1/($A$3-1)),1/POWER(FSheet1!$BP81,1/($A$3-1)),1/POWER(FSheet1!$BQ81,1/($A$3-1))))</f>
        <v>0.56176064778064105</v>
      </c>
      <c r="BB82" s="45">
        <f>1/(POWER(FSheet1!$BL81,1/($A$3-1))*SUM(1/POWER(FSheet1!$BK81,1/($A$3-1)),1/POWER(FSheet1!$BL81,1/($A$3-1)),1/POWER(FSheet1!$BM81,1/($A$3-1)),1/POWER(FSheet1!$BN81,1/($A$3-1)),1/POWER(FSheet1!$BO81,1/($A$3-1)),1/POWER(FSheet1!$BP81,1/($A$3-1)),1/POWER(FSheet1!$BQ81,1/($A$3-1))))</f>
        <v>8.325483644503745E-2</v>
      </c>
      <c r="BC82" s="45">
        <f>1/(POWER(FSheet1!$BM81,1/($A$3-1))*SUM(1/POWER(FSheet1!$BK81,1/($A$3-1)),1/POWER(FSheet1!$BL81,1/($A$3-1)),1/POWER(FSheet1!$BM81,1/($A$3-1)),1/POWER(FSheet1!$BN81,1/($A$3-1)),1/POWER(FSheet1!$BO81,1/($A$3-1)),1/POWER(FSheet1!$BP81,1/($A$3-1)),1/POWER(FSheet1!$BQ81,1/($A$3-1))))</f>
        <v>7.7390909957815793E-2</v>
      </c>
      <c r="BD82" s="45">
        <f>1/(POWER(FSheet1!$BN81,1/($A$3-1))*SUM(1/POWER(FSheet1!$BK81,1/($A$3-1)),1/POWER(FSheet1!$BL81,1/($A$3-1)),1/POWER(FSheet1!$BM81,1/($A$3-1)),1/POWER(FSheet1!$BN81,1/($A$3-1)),1/POWER(FSheet1!$BO81,1/($A$3-1)),1/POWER(FSheet1!$BP81,1/($A$3-1)),1/POWER(FSheet1!$BQ81,1/($A$3-1))))</f>
        <v>0.10406665889783859</v>
      </c>
      <c r="BE82" s="45">
        <f>1/(POWER(FSheet1!$BO81,1/($A$3-1))*SUM(1/POWER(FSheet1!$BK81,1/($A$3-1)),1/POWER(FSheet1!$BL81,1/($A$3-1)),1/POWER(FSheet1!$BM81,1/($A$3-1)),1/POWER(FSheet1!$BN81,1/($A$3-1)),1/POWER(FSheet1!$BO81,1/($A$3-1)),1/POWER(FSheet1!$BP81,1/($A$3-1)),1/POWER(FSheet1!$BQ81,1/($A$3-1))))</f>
        <v>9.1778578766720187E-2</v>
      </c>
      <c r="BF82" s="45">
        <f>1/(POWER(FSheet1!$BP81,1/($A$3-1))*SUM(1/POWER(FSheet1!$BK81,1/($A$3-1)),1/POWER(FSheet1!$BL81,1/($A$3-1)),1/POWER(FSheet1!$BM81,1/($A$3-1)),1/POWER(FSheet1!$BN81,1/($A$3-1)),1/POWER(FSheet1!$BO81,1/($A$3-1)),1/POWER(FSheet1!$BP81,1/($A$3-1)),1/POWER(FSheet1!$BQ81,1/($A$3-1))))</f>
        <v>3.5578500135050699E-2</v>
      </c>
      <c r="BG82" s="45">
        <f>1/(POWER(FSheet1!$BQ81,1/($A$3-1))*SUM(1/POWER(FSheet1!$BK81,1/($A$3-1)),1/POWER(FSheet1!$BL81,1/($A$3-1)),1/POWER(FSheet1!$BM81,1/($A$3-1)),1/POWER(FSheet1!$BN81,1/($A$3-1)),1/POWER(FSheet1!$BO81,1/($A$3-1)),1/POWER(FSheet1!$BP81,1/($A$3-1)),1/POWER(FSheet1!$BQ81,1/($A$3-1))))</f>
        <v>4.6169868016896189E-2</v>
      </c>
      <c r="BH82" s="14"/>
      <c r="BI82" s="33"/>
      <c r="BJ82" s="33"/>
      <c r="BW82" s="33">
        <f t="array" ref="BW82">SUM((BA82^$A$3)*(($B82-$AK$3)^2+($C82-$AL$3)^2),(BB82^$A$3)*(($B82-$AM$3)^2+($C82-$AN$3)^2),(BC82^$A$3)*(($B82-$AO$3)^2+($C82-$AP$3)^2),(BD82^$A$3)*(($B82-$AQ$3)^2+($C82-$AR$3)^2),(BE82^$A$3)*(($B82-$AS$3)^2+($C82-$AT$3)^2),(BF82^$A$3)*(($B82-$AU$3)^2+($C82-$AV$3)^2),(BG82^$A$3)*(($B82-$AW$3)^2+($C82-$BV$3)^2))</f>
        <v>7.9683935056219202</v>
      </c>
    </row>
    <row r="83" spans="1:75">
      <c r="A83" s="21" t="str">
        <f>FSheet1!A82</f>
        <v>Wyatt</v>
      </c>
      <c r="B83" s="20">
        <f>FSheet1!DH82</f>
        <v>-1.6089686509186354</v>
      </c>
      <c r="C83" s="20">
        <f>FSheet1!DI82</f>
        <v>0.15892211548556465</v>
      </c>
      <c r="D83" s="22"/>
      <c r="E83" s="20">
        <f>1/(POWER(FSheet1!AU82,2/($A$3-1))*SUM(1/POWER(FSheet1!$AU82,2/($A$3-1)),1/POWER(FSheet1!$AV82,2/($A$3-1)),1/POWER(FSheet1!$AW82,2/($A$3-1)),1/POWER(FSheet1!$AX82,2/($A$3-1)),1/POWER(FSheet1!$AY82,2/($A$3-1)),1/POWER(FSheet1!$AZ82,2/($A$3-1)),1/POWER(FSheet1!$BA82,2/($A$3-1))))</f>
        <v>2.3655626298429984E-3</v>
      </c>
      <c r="F83" s="20">
        <f>1/(POWER(FSheet1!AV82,2/($A$3-1))*SUM(1/POWER(FSheet1!$AU82,2/($A$3-1)),1/POWER(FSheet1!$AV82,2/($A$3-1)),1/POWER(FSheet1!$AW82,2/($A$3-1)),1/POWER(FSheet1!$AX82,2/($A$3-1)),1/POWER(FSheet1!$AY82,2/($A$3-1)),1/POWER(FSheet1!$AZ82,2/($A$3-1)),1/POWER(FSheet1!$BA82,2/($A$3-1))))</f>
        <v>1.2699376186045927E-2</v>
      </c>
      <c r="G83" s="20">
        <f>1/(POWER(FSheet1!AW82,2/($A$3-1))*SUM(1/POWER(FSheet1!$AU82,2/($A$3-1)),1/POWER(FSheet1!$AV82,2/($A$3-1)),1/POWER(FSheet1!$AW82,2/($A$3-1)),1/POWER(FSheet1!$AX82,2/($A$3-1)),1/POWER(FSheet1!$AY82,2/($A$3-1)),1/POWER(FSheet1!$AZ82,2/($A$3-1)),1/POWER(FSheet1!$BA82,2/($A$3-1))))</f>
        <v>0.17347386800240711</v>
      </c>
      <c r="H83" s="20">
        <f>1/(POWER(FSheet1!AX82,2/($A$3-1))*SUM(1/POWER(FSheet1!$AU82,2/($A$3-1)),1/POWER(FSheet1!$AV82,2/($A$3-1)),1/POWER(FSheet1!$AW82,2/($A$3-1)),1/POWER(FSheet1!$AX82,2/($A$3-1)),1/POWER(FSheet1!$AY82,2/($A$3-1)),1/POWER(FSheet1!$AZ82,2/($A$3-1)),1/POWER(FSheet1!$BA82,2/($A$3-1))))</f>
        <v>0.76683384042868097</v>
      </c>
      <c r="I83" s="20">
        <f>1/(POWER(FSheet1!AY82,2/($A$3-1))*SUM(1/POWER(FSheet1!$AU82,2/($A$3-1)),1/POWER(FSheet1!$AV82,2/($A$3-1)),1/POWER(FSheet1!$AW82,2/($A$3-1)),1/POWER(FSheet1!$AX82,2/($A$3-1)),1/POWER(FSheet1!$AY82,2/($A$3-1)),1/POWER(FSheet1!$AZ82,2/($A$3-1)),1/POWER(FSheet1!$BA82,2/($A$3-1))))</f>
        <v>3.849499183801873E-2</v>
      </c>
      <c r="J83" s="20">
        <f>1/(POWER(FSheet1!AZ82,2/($A$3-1))*SUM(1/POWER(FSheet1!$AU82,2/($A$3-1)),1/POWER(FSheet1!$AV82,2/($A$3-1)),1/POWER(FSheet1!$AW82,2/($A$3-1)),1/POWER(FSheet1!$AX82,2/($A$3-1)),1/POWER(FSheet1!$AY82,2/($A$3-1)),1/POWER(FSheet1!$AZ82,2/($A$3-1)),1/POWER(FSheet1!$BA82,2/($A$3-1))))</f>
        <v>4.913902335579339E-3</v>
      </c>
      <c r="K83" s="20">
        <f>1/(POWER(FSheet1!BA82,2/($A$3-1))*SUM(1/POWER(FSheet1!$AU82,2/($A$3-1)),1/POWER(FSheet1!$AV82,2/($A$3-1)),1/POWER(FSheet1!$AW82,2/($A$3-1)),1/POWER(FSheet1!$AX82,2/($A$3-1)),1/POWER(FSheet1!$AY82,2/($A$3-1)),1/POWER(FSheet1!$AZ82,2/($A$3-1)),1/POWER(FSheet1!$BA82,2/($A$3-1))))</f>
        <v>1.2184585794249077E-3</v>
      </c>
      <c r="M83" s="35"/>
      <c r="AA83" s="34">
        <f t="shared" si="10"/>
        <v>2.9903823244346062</v>
      </c>
      <c r="AC83" s="26">
        <f>1/(POWER(FSheet1!BC82,1/($A$3-1))*SUM(1/POWER(FSheet1!$BC82,1/($A$3-1)),1/POWER(FSheet1!$BD82,1/($A$3-1)),1/POWER(FSheet1!$BE82,1/($A$3-1)),1/POWER(FSheet1!$BF82,1/($A$3-1)),1/POWER(FSheet1!$BG82,1/($A$3-1)),1/POWER(FSheet1!$BH82,1/($A$3-1)),1/POWER(FSheet1!$BI82,1/($A$3-1))))</f>
        <v>0.13623552044991361</v>
      </c>
      <c r="AD83" s="26">
        <f>1/(POWER(FSheet1!BD82,1/($A$3-1))*SUM(1/POWER(FSheet1!$BC82,1/($A$3-1)),1/POWER(FSheet1!$BD82,1/($A$3-1)),1/POWER(FSheet1!$BE82,1/($A$3-1)),1/POWER(FSheet1!$BF82,1/($A$3-1)),1/POWER(FSheet1!$BG82,1/($A$3-1)),1/POWER(FSheet1!$BH82,1/($A$3-1)),1/POWER(FSheet1!$BI82,1/($A$3-1))))</f>
        <v>8.9591851509574896E-2</v>
      </c>
      <c r="AE83" s="26">
        <f>1/(POWER(FSheet1!BE82,1/($A$3-1))*SUM(1/POWER(FSheet1!$BC82,1/($A$3-1)),1/POWER(FSheet1!$BD82,1/($A$3-1)),1/POWER(FSheet1!$BE82,1/($A$3-1)),1/POWER(FSheet1!$BF82,1/($A$3-1)),1/POWER(FSheet1!$BG82,1/($A$3-1)),1/POWER(FSheet1!$BH82,1/($A$3-1)),1/POWER(FSheet1!$BI82,1/($A$3-1))))</f>
        <v>0.2431208000773975</v>
      </c>
      <c r="AF83" s="26">
        <f>1/(POWER(FSheet1!BF82,1/($A$3-1))*SUM(1/POWER(FSheet1!$BC82,1/($A$3-1)),1/POWER(FSheet1!$BD82,1/($A$3-1)),1/POWER(FSheet1!$BE82,1/($A$3-1)),1/POWER(FSheet1!$BF82,1/($A$3-1)),1/POWER(FSheet1!$BG82,1/($A$3-1)),1/POWER(FSheet1!$BH82,1/($A$3-1)),1/POWER(FSheet1!$BI82,1/($A$3-1))))</f>
        <v>0.40162368232498963</v>
      </c>
      <c r="AG83" s="26">
        <f>1/(POWER(FSheet1!BG82,1/($A$3-1))*SUM(1/POWER(FSheet1!$BC82,1/($A$3-1)),1/POWER(FSheet1!$BD82,1/($A$3-1)),1/POWER(FSheet1!$BE82,1/($A$3-1)),1/POWER(FSheet1!$BF82,1/($A$3-1)),1/POWER(FSheet1!$BG82,1/($A$3-1)),1/POWER(FSheet1!$BH82,1/($A$3-1)),1/POWER(FSheet1!$BI82,1/($A$3-1))))</f>
        <v>6.2920641824610934E-2</v>
      </c>
      <c r="AH83" s="26">
        <f>1/(POWER(FSheet1!BH82,1/($A$3-1))*SUM(1/POWER(FSheet1!$BC82,1/($A$3-1)),1/POWER(FSheet1!$BD82,1/($A$3-1)),1/POWER(FSheet1!$BE82,1/($A$3-1)),1/POWER(FSheet1!$BF82,1/($A$3-1)),1/POWER(FSheet1!$BG82,1/($A$3-1)),1/POWER(FSheet1!$BH82,1/($A$3-1)),1/POWER(FSheet1!$BI82,1/($A$3-1))))</f>
        <v>2.4634061044317347E-2</v>
      </c>
      <c r="AI83" s="26">
        <f>1/(POWER(FSheet1!BI82,1/($A$3-1))*SUM(1/POWER(FSheet1!$BC82,1/($A$3-1)),1/POWER(FSheet1!$BD82,1/($A$3-1)),1/POWER(FSheet1!$BE82,1/($A$3-1)),1/POWER(FSheet1!$BF82,1/($A$3-1)),1/POWER(FSheet1!$BG82,1/($A$3-1)),1/POWER(FSheet1!$BH82,1/($A$3-1)),1/POWER(FSheet1!$BI82,1/($A$3-1))))</f>
        <v>4.1873442769196002E-2</v>
      </c>
      <c r="AY83" s="13">
        <f t="shared" si="11"/>
        <v>1.718282796237568</v>
      </c>
      <c r="BA83" s="45">
        <f>1/(POWER(FSheet1!$BK82,1/($A$3-1))*SUM(1/POWER(FSheet1!$BK82,1/($A$3-1)),1/POWER(FSheet1!$BL82,1/($A$3-1)),1/POWER(FSheet1!$BM82,1/($A$3-1)),1/POWER(FSheet1!$BN82,1/($A$3-1)),1/POWER(FSheet1!$BO82,1/($A$3-1)),1/POWER(FSheet1!$BP82,1/($A$3-1)),1/POWER(FSheet1!$BQ82,1/($A$3-1))))</f>
        <v>0.18783174288236673</v>
      </c>
      <c r="BB83" s="45">
        <f>1/(POWER(FSheet1!$BL82,1/($A$3-1))*SUM(1/POWER(FSheet1!$BK82,1/($A$3-1)),1/POWER(FSheet1!$BL82,1/($A$3-1)),1/POWER(FSheet1!$BM82,1/($A$3-1)),1/POWER(FSheet1!$BN82,1/($A$3-1)),1/POWER(FSheet1!$BO82,1/($A$3-1)),1/POWER(FSheet1!$BP82,1/($A$3-1)),1/POWER(FSheet1!$BQ82,1/($A$3-1))))</f>
        <v>8.0098826875833959E-2</v>
      </c>
      <c r="BC83" s="45">
        <f>1/(POWER(FSheet1!$BM82,1/($A$3-1))*SUM(1/POWER(FSheet1!$BK82,1/($A$3-1)),1/POWER(FSheet1!$BL82,1/($A$3-1)),1/POWER(FSheet1!$BM82,1/($A$3-1)),1/POWER(FSheet1!$BN82,1/($A$3-1)),1/POWER(FSheet1!$BO82,1/($A$3-1)),1/POWER(FSheet1!$BP82,1/($A$3-1)),1/POWER(FSheet1!$BQ82,1/($A$3-1))))</f>
        <v>0.18217766200205132</v>
      </c>
      <c r="BD83" s="45">
        <f>1/(POWER(FSheet1!$BN82,1/($A$3-1))*SUM(1/POWER(FSheet1!$BK82,1/($A$3-1)),1/POWER(FSheet1!$BL82,1/($A$3-1)),1/POWER(FSheet1!$BM82,1/($A$3-1)),1/POWER(FSheet1!$BN82,1/($A$3-1)),1/POWER(FSheet1!$BO82,1/($A$3-1)),1/POWER(FSheet1!$BP82,1/($A$3-1)),1/POWER(FSheet1!$BQ82,1/($A$3-1))))</f>
        <v>0.36328897535163113</v>
      </c>
      <c r="BE83" s="45">
        <f>1/(POWER(FSheet1!$BO82,1/($A$3-1))*SUM(1/POWER(FSheet1!$BK82,1/($A$3-1)),1/POWER(FSheet1!$BL82,1/($A$3-1)),1/POWER(FSheet1!$BM82,1/($A$3-1)),1/POWER(FSheet1!$BN82,1/($A$3-1)),1/POWER(FSheet1!$BO82,1/($A$3-1)),1/POWER(FSheet1!$BP82,1/($A$3-1)),1/POWER(FSheet1!$BQ82,1/($A$3-1))))</f>
        <v>0.11483587399934828</v>
      </c>
      <c r="BF83" s="45">
        <f>1/(POWER(FSheet1!$BP82,1/($A$3-1))*SUM(1/POWER(FSheet1!$BK82,1/($A$3-1)),1/POWER(FSheet1!$BL82,1/($A$3-1)),1/POWER(FSheet1!$BM82,1/($A$3-1)),1/POWER(FSheet1!$BN82,1/($A$3-1)),1/POWER(FSheet1!$BO82,1/($A$3-1)),1/POWER(FSheet1!$BP82,1/($A$3-1)),1/POWER(FSheet1!$BQ82,1/($A$3-1))))</f>
        <v>2.6025915785290971E-2</v>
      </c>
      <c r="BG83" s="45">
        <f>1/(POWER(FSheet1!$BQ82,1/($A$3-1))*SUM(1/POWER(FSheet1!$BK82,1/($A$3-1)),1/POWER(FSheet1!$BL82,1/($A$3-1)),1/POWER(FSheet1!$BM82,1/($A$3-1)),1/POWER(FSheet1!$BN82,1/($A$3-1)),1/POWER(FSheet1!$BO82,1/($A$3-1)),1/POWER(FSheet1!$BP82,1/($A$3-1)),1/POWER(FSheet1!$BQ82,1/($A$3-1))))</f>
        <v>4.5741003103477673E-2</v>
      </c>
      <c r="BH83" s="14"/>
      <c r="BI83" s="33"/>
      <c r="BJ83" s="33"/>
      <c r="BW83" s="33">
        <f t="array" ref="BW83">SUM((BA83^$A$3)*(($B83-$AK$3)^2+($C83-$AL$3)^2),(BB83^$A$3)*(($B83-$AM$3)^2+($C83-$AN$3)^2),(BC83^$A$3)*(($B83-$AO$3)^2+($C83-$AP$3)^2),(BD83^$A$3)*(($B83-$AQ$3)^2+($C83-$AR$3)^2),(BE83^$A$3)*(($B83-$AS$3)^2+($C83-$AT$3)^2),(BF83^$A$3)*(($B83-$AU$3)^2+($C83-$AV$3)^2),(BG83^$A$3)*(($B83-$AW$3)^2+($C83-$BV$3)^2))</f>
        <v>1.8410307995713364</v>
      </c>
    </row>
    <row r="84" spans="1:75">
      <c r="A84" s="21" t="str">
        <f>FSheet1!A83</f>
        <v>Gavis</v>
      </c>
      <c r="B84" s="20">
        <f>FSheet1!DH83</f>
        <v>-2.8046897099737533</v>
      </c>
      <c r="C84" s="20">
        <f>FSheet1!DI83</f>
        <v>-2.2631131745406825</v>
      </c>
      <c r="D84" s="22"/>
      <c r="E84" s="20">
        <f>1/(POWER(FSheet1!AU83,2/($A$3-1))*SUM(1/POWER(FSheet1!$AU83,2/($A$3-1)),1/POWER(FSheet1!$AV83,2/($A$3-1)),1/POWER(FSheet1!$AW83,2/($A$3-1)),1/POWER(FSheet1!$AX83,2/($A$3-1)),1/POWER(FSheet1!$AY83,2/($A$3-1)),1/POWER(FSheet1!$AZ83,2/($A$3-1)),1/POWER(FSheet1!$BA83,2/($A$3-1))))</f>
        <v>8.8718264032616268E-4</v>
      </c>
      <c r="F84" s="20">
        <f>1/(POWER(FSheet1!AV83,2/($A$3-1))*SUM(1/POWER(FSheet1!$AU83,2/($A$3-1)),1/POWER(FSheet1!$AV83,2/($A$3-1)),1/POWER(FSheet1!$AW83,2/($A$3-1)),1/POWER(FSheet1!$AX83,2/($A$3-1)),1/POWER(FSheet1!$AY83,2/($A$3-1)),1/POWER(FSheet1!$AZ83,2/($A$3-1)),1/POWER(FSheet1!$BA83,2/($A$3-1))))</f>
        <v>8.8997507709498644E-3</v>
      </c>
      <c r="G84" s="20">
        <f>1/(POWER(FSheet1!AW83,2/($A$3-1))*SUM(1/POWER(FSheet1!$AU83,2/($A$3-1)),1/POWER(FSheet1!$AV83,2/($A$3-1)),1/POWER(FSheet1!$AW83,2/($A$3-1)),1/POWER(FSheet1!$AX83,2/($A$3-1)),1/POWER(FSheet1!$AY83,2/($A$3-1)),1/POWER(FSheet1!$AZ83,2/($A$3-1)),1/POWER(FSheet1!$BA83,2/($A$3-1))))</f>
        <v>0.94533156698297349</v>
      </c>
      <c r="H84" s="20">
        <f>1/(POWER(FSheet1!AX83,2/($A$3-1))*SUM(1/POWER(FSheet1!$AU83,2/($A$3-1)),1/POWER(FSheet1!$AV83,2/($A$3-1)),1/POWER(FSheet1!$AW83,2/($A$3-1)),1/POWER(FSheet1!$AX83,2/($A$3-1)),1/POWER(FSheet1!$AY83,2/($A$3-1)),1/POWER(FSheet1!$AZ83,2/($A$3-1)),1/POWER(FSheet1!$BA83,2/($A$3-1))))</f>
        <v>4.236558108077864E-2</v>
      </c>
      <c r="I84" s="20">
        <f>1/(POWER(FSheet1!AY83,2/($A$3-1))*SUM(1/POWER(FSheet1!$AU83,2/($A$3-1)),1/POWER(FSheet1!$AV83,2/($A$3-1)),1/POWER(FSheet1!$AW83,2/($A$3-1)),1/POWER(FSheet1!$AX83,2/($A$3-1)),1/POWER(FSheet1!$AY83,2/($A$3-1)),1/POWER(FSheet1!$AZ83,2/($A$3-1)),1/POWER(FSheet1!$BA83,2/($A$3-1))))</f>
        <v>2.0493502021865007E-3</v>
      </c>
      <c r="J84" s="20">
        <f>1/(POWER(FSheet1!AZ83,2/($A$3-1))*SUM(1/POWER(FSheet1!$AU83,2/($A$3-1)),1/POWER(FSheet1!$AV83,2/($A$3-1)),1/POWER(FSheet1!$AW83,2/($A$3-1)),1/POWER(FSheet1!$AX83,2/($A$3-1)),1/POWER(FSheet1!$AY83,2/($A$3-1)),1/POWER(FSheet1!$AZ83,2/($A$3-1)),1/POWER(FSheet1!$BA83,2/($A$3-1))))</f>
        <v>3.5975292694350564E-4</v>
      </c>
      <c r="K84" s="20">
        <f>1/(POWER(FSheet1!BA83,2/($A$3-1))*SUM(1/POWER(FSheet1!$AU83,2/($A$3-1)),1/POWER(FSheet1!$AV83,2/($A$3-1)),1/POWER(FSheet1!$AW83,2/($A$3-1)),1/POWER(FSheet1!$AX83,2/($A$3-1)),1/POWER(FSheet1!$AY83,2/($A$3-1)),1/POWER(FSheet1!$AZ83,2/($A$3-1)),1/POWER(FSheet1!$BA83,2/($A$3-1))))</f>
        <v>1.0681539584165877E-4</v>
      </c>
      <c r="M84" s="35"/>
      <c r="AA84" s="34">
        <f t="shared" si="10"/>
        <v>0.14095950735626064</v>
      </c>
      <c r="AC84" s="26">
        <f>1/(POWER(FSheet1!BC83,1/($A$3-1))*SUM(1/POWER(FSheet1!$BC83,1/($A$3-1)),1/POWER(FSheet1!$BD83,1/($A$3-1)),1/POWER(FSheet1!$BE83,1/($A$3-1)),1/POWER(FSheet1!$BF83,1/($A$3-1)),1/POWER(FSheet1!$BG83,1/($A$3-1)),1/POWER(FSheet1!$BH83,1/($A$3-1)),1/POWER(FSheet1!$BI83,1/($A$3-1))))</f>
        <v>3.3108658619042247E-3</v>
      </c>
      <c r="AD84" s="26">
        <f>1/(POWER(FSheet1!BD83,1/($A$3-1))*SUM(1/POWER(FSheet1!$BC83,1/($A$3-1)),1/POWER(FSheet1!$BD83,1/($A$3-1)),1/POWER(FSheet1!$BE83,1/($A$3-1)),1/POWER(FSheet1!$BF83,1/($A$3-1)),1/POWER(FSheet1!$BG83,1/($A$3-1)),1/POWER(FSheet1!$BH83,1/($A$3-1)),1/POWER(FSheet1!$BI83,1/($A$3-1))))</f>
        <v>4.3895936619217854E-3</v>
      </c>
      <c r="AE84" s="26">
        <f>1/(POWER(FSheet1!BE83,1/($A$3-1))*SUM(1/POWER(FSheet1!$BC83,1/($A$3-1)),1/POWER(FSheet1!$BD83,1/($A$3-1)),1/POWER(FSheet1!$BE83,1/($A$3-1)),1/POWER(FSheet1!$BF83,1/($A$3-1)),1/POWER(FSheet1!$BG83,1/($A$3-1)),1/POWER(FSheet1!$BH83,1/($A$3-1)),1/POWER(FSheet1!$BI83,1/($A$3-1))))</f>
        <v>0.98861676988608782</v>
      </c>
      <c r="AF84" s="26">
        <f>1/(POWER(FSheet1!BF83,1/($A$3-1))*SUM(1/POWER(FSheet1!$BC83,1/($A$3-1)),1/POWER(FSheet1!$BD83,1/($A$3-1)),1/POWER(FSheet1!$BE83,1/($A$3-1)),1/POWER(FSheet1!$BF83,1/($A$3-1)),1/POWER(FSheet1!$BG83,1/($A$3-1)),1/POWER(FSheet1!$BH83,1/($A$3-1)),1/POWER(FSheet1!$BI83,1/($A$3-1))))</f>
        <v>2.4229188627045398E-3</v>
      </c>
      <c r="AG84" s="26">
        <f>1/(POWER(FSheet1!BG83,1/($A$3-1))*SUM(1/POWER(FSheet1!$BC83,1/($A$3-1)),1/POWER(FSheet1!$BD83,1/($A$3-1)),1/POWER(FSheet1!$BE83,1/($A$3-1)),1/POWER(FSheet1!$BF83,1/($A$3-1)),1/POWER(FSheet1!$BG83,1/($A$3-1)),1/POWER(FSheet1!$BH83,1/($A$3-1)),1/POWER(FSheet1!$BI83,1/($A$3-1))))</f>
        <v>5.6832093636040304E-4</v>
      </c>
      <c r="AH84" s="26">
        <f>1/(POWER(FSheet1!BH83,1/($A$3-1))*SUM(1/POWER(FSheet1!$BC83,1/($A$3-1)),1/POWER(FSheet1!$BD83,1/($A$3-1)),1/POWER(FSheet1!$BE83,1/($A$3-1)),1/POWER(FSheet1!$BF83,1/($A$3-1)),1/POWER(FSheet1!$BG83,1/($A$3-1)),1/POWER(FSheet1!$BH83,1/($A$3-1)),1/POWER(FSheet1!$BI83,1/($A$3-1))))</f>
        <v>2.6869388922782313E-4</v>
      </c>
      <c r="AI84" s="26">
        <f>1/(POWER(FSheet1!BI83,1/($A$3-1))*SUM(1/POWER(FSheet1!$BC83,1/($A$3-1)),1/POWER(FSheet1!$BD83,1/($A$3-1)),1/POWER(FSheet1!$BE83,1/($A$3-1)),1/POWER(FSheet1!$BF83,1/($A$3-1)),1/POWER(FSheet1!$BG83,1/($A$3-1)),1/POWER(FSheet1!$BH83,1/($A$3-1)),1/POWER(FSheet1!$BI83,1/($A$3-1))))</f>
        <v>4.2283690179355411E-4</v>
      </c>
      <c r="AY84" s="13">
        <f t="shared" si="11"/>
        <v>0.34610852575611251</v>
      </c>
      <c r="BA84" s="45">
        <f>1/(POWER(FSheet1!$BK83,1/($A$3-1))*SUM(1/POWER(FSheet1!$BK83,1/($A$3-1)),1/POWER(FSheet1!$BL83,1/($A$3-1)),1/POWER(FSheet1!$BM83,1/($A$3-1)),1/POWER(FSheet1!$BN83,1/($A$3-1)),1/POWER(FSheet1!$BO83,1/($A$3-1)),1/POWER(FSheet1!$BP83,1/($A$3-1)),1/POWER(FSheet1!$BQ83,1/($A$3-1))))</f>
        <v>7.9203279025149995E-2</v>
      </c>
      <c r="BB84" s="45">
        <f>1/(POWER(FSheet1!$BL83,1/($A$3-1))*SUM(1/POWER(FSheet1!$BK83,1/($A$3-1)),1/POWER(FSheet1!$BL83,1/($A$3-1)),1/POWER(FSheet1!$BM83,1/($A$3-1)),1/POWER(FSheet1!$BN83,1/($A$3-1)),1/POWER(FSheet1!$BO83,1/($A$3-1)),1/POWER(FSheet1!$BP83,1/($A$3-1)),1/POWER(FSheet1!$BQ83,1/($A$3-1))))</f>
        <v>0.13577216847374382</v>
      </c>
      <c r="BC84" s="45">
        <f>1/(POWER(FSheet1!$BM83,1/($A$3-1))*SUM(1/POWER(FSheet1!$BK83,1/($A$3-1)),1/POWER(FSheet1!$BL83,1/($A$3-1)),1/POWER(FSheet1!$BM83,1/($A$3-1)),1/POWER(FSheet1!$BN83,1/($A$3-1)),1/POWER(FSheet1!$BO83,1/($A$3-1)),1/POWER(FSheet1!$BP83,1/($A$3-1)),1/POWER(FSheet1!$BQ83,1/($A$3-1))))</f>
        <v>0.59639299826465686</v>
      </c>
      <c r="BD84" s="45">
        <f>1/(POWER(FSheet1!$BN83,1/($A$3-1))*SUM(1/POWER(FSheet1!$BK83,1/($A$3-1)),1/POWER(FSheet1!$BL83,1/($A$3-1)),1/POWER(FSheet1!$BM83,1/($A$3-1)),1/POWER(FSheet1!$BN83,1/($A$3-1)),1/POWER(FSheet1!$BO83,1/($A$3-1)),1/POWER(FSheet1!$BP83,1/($A$3-1)),1/POWER(FSheet1!$BQ83,1/($A$3-1))))</f>
        <v>0.11702891993343781</v>
      </c>
      <c r="BE84" s="45">
        <f>1/(POWER(FSheet1!$BO83,1/($A$3-1))*SUM(1/POWER(FSheet1!$BK83,1/($A$3-1)),1/POWER(FSheet1!$BL83,1/($A$3-1)),1/POWER(FSheet1!$BM83,1/($A$3-1)),1/POWER(FSheet1!$BN83,1/($A$3-1)),1/POWER(FSheet1!$BO83,1/($A$3-1)),1/POWER(FSheet1!$BP83,1/($A$3-1)),1/POWER(FSheet1!$BQ83,1/($A$3-1))))</f>
        <v>3.7384185440130786E-2</v>
      </c>
      <c r="BF84" s="45">
        <f>1/(POWER(FSheet1!$BP83,1/($A$3-1))*SUM(1/POWER(FSheet1!$BK83,1/($A$3-1)),1/POWER(FSheet1!$BL83,1/($A$3-1)),1/POWER(FSheet1!$BM83,1/($A$3-1)),1/POWER(FSheet1!$BN83,1/($A$3-1)),1/POWER(FSheet1!$BO83,1/($A$3-1)),1/POWER(FSheet1!$BP83,1/($A$3-1)),1/POWER(FSheet1!$BQ83,1/($A$3-1))))</f>
        <v>1.2460850918436843E-2</v>
      </c>
      <c r="BG84" s="45">
        <f>1/(POWER(FSheet1!$BQ83,1/($A$3-1))*SUM(1/POWER(FSheet1!$BK83,1/($A$3-1)),1/POWER(FSheet1!$BL83,1/($A$3-1)),1/POWER(FSheet1!$BM83,1/($A$3-1)),1/POWER(FSheet1!$BN83,1/($A$3-1)),1/POWER(FSheet1!$BO83,1/($A$3-1)),1/POWER(FSheet1!$BP83,1/($A$3-1)),1/POWER(FSheet1!$BQ83,1/($A$3-1))))</f>
        <v>2.175759794444387E-2</v>
      </c>
      <c r="BH84" s="14"/>
      <c r="BI84" s="33"/>
      <c r="BJ84" s="33"/>
      <c r="BW84" s="33">
        <f t="array" ref="BW84">SUM((BA84^$A$3)*(($B84-$AK$3)^2+($C84-$AL$3)^2),(BB84^$A$3)*(($B84-$AM$3)^2+($C84-$AN$3)^2),(BC84^$A$3)*(($B84-$AO$3)^2+($C84-$AP$3)^2),(BD84^$A$3)*(($B84-$AQ$3)^2+($C84-$AR$3)^2),(BE84^$A$3)*(($B84-$AS$3)^2+($C84-$AT$3)^2),(BF84^$A$3)*(($B84-$AU$3)^2+($C84-$AV$3)^2),(BG84^$A$3)*(($B84-$AW$3)^2+($C84-$BV$3)^2))</f>
        <v>0.60719119025379231</v>
      </c>
    </row>
    <row r="85" spans="1:75">
      <c r="A85" s="21" t="str">
        <f>FSheet1!A84</f>
        <v>Richardson</v>
      </c>
      <c r="B85" s="20">
        <f>FSheet1!DH84</f>
        <v>3.4732722309711281</v>
      </c>
      <c r="C85" s="20">
        <f>FSheet1!DI84</f>
        <v>2.2912005354330716</v>
      </c>
      <c r="D85" s="22"/>
      <c r="E85" s="20">
        <f>1/(POWER(FSheet1!AU84,2/($A$3-1))*SUM(1/POWER(FSheet1!$AU84,2/($A$3-1)),1/POWER(FSheet1!$AV84,2/($A$3-1)),1/POWER(FSheet1!$AW84,2/($A$3-1)),1/POWER(FSheet1!$AX84,2/($A$3-1)),1/POWER(FSheet1!$AY84,2/($A$3-1)),1/POWER(FSheet1!$AZ84,2/($A$3-1)),1/POWER(FSheet1!$BA84,2/($A$3-1))))</f>
        <v>5.6724580582950146E-5</v>
      </c>
      <c r="F85" s="20">
        <f>1/(POWER(FSheet1!AV84,2/($A$3-1))*SUM(1/POWER(FSheet1!$AU84,2/($A$3-1)),1/POWER(FSheet1!$AV84,2/($A$3-1)),1/POWER(FSheet1!$AW84,2/($A$3-1)),1/POWER(FSheet1!$AX84,2/($A$3-1)),1/POWER(FSheet1!$AY84,2/($A$3-1)),1/POWER(FSheet1!$AZ84,2/($A$3-1)),1/POWER(FSheet1!$BA84,2/($A$3-1))))</f>
        <v>1.8146846003593456E-4</v>
      </c>
      <c r="G85" s="20">
        <f>1/(POWER(FSheet1!AW84,2/($A$3-1))*SUM(1/POWER(FSheet1!$AU84,2/($A$3-1)),1/POWER(FSheet1!$AV84,2/($A$3-1)),1/POWER(FSheet1!$AW84,2/($A$3-1)),1/POWER(FSheet1!$AX84,2/($A$3-1)),1/POWER(FSheet1!$AY84,2/($A$3-1)),1/POWER(FSheet1!$AZ84,2/($A$3-1)),1/POWER(FSheet1!$BA84,2/($A$3-1))))</f>
        <v>9.3180810962348998E-4</v>
      </c>
      <c r="H85" s="20">
        <f>1/(POWER(FSheet1!AX84,2/($A$3-1))*SUM(1/POWER(FSheet1!$AU84,2/($A$3-1)),1/POWER(FSheet1!$AV84,2/($A$3-1)),1/POWER(FSheet1!$AW84,2/($A$3-1)),1/POWER(FSheet1!$AX84,2/($A$3-1)),1/POWER(FSheet1!$AY84,2/($A$3-1)),1/POWER(FSheet1!$AZ84,2/($A$3-1)),1/POWER(FSheet1!$BA84,2/($A$3-1))))</f>
        <v>1.4333814121988231E-2</v>
      </c>
      <c r="I85" s="20">
        <f>1/(POWER(FSheet1!AY84,2/($A$3-1))*SUM(1/POWER(FSheet1!$AU84,2/($A$3-1)),1/POWER(FSheet1!$AV84,2/($A$3-1)),1/POWER(FSheet1!$AW84,2/($A$3-1)),1/POWER(FSheet1!$AX84,2/($A$3-1)),1/POWER(FSheet1!$AY84,2/($A$3-1)),1/POWER(FSheet1!$AZ84,2/($A$3-1)),1/POWER(FSheet1!$BA84,2/($A$3-1))))</f>
        <v>0.97511666726442925</v>
      </c>
      <c r="J85" s="20">
        <f>1/(POWER(FSheet1!AZ84,2/($A$3-1))*SUM(1/POWER(FSheet1!$AU84,2/($A$3-1)),1/POWER(FSheet1!$AV84,2/($A$3-1)),1/POWER(FSheet1!$AW84,2/($A$3-1)),1/POWER(FSheet1!$AX84,2/($A$3-1)),1/POWER(FSheet1!$AY84,2/($A$3-1)),1/POWER(FSheet1!$AZ84,2/($A$3-1)),1/POWER(FSheet1!$BA84,2/($A$3-1))))</f>
        <v>8.6696960848449359E-3</v>
      </c>
      <c r="K85" s="20">
        <f>1/(POWER(FSheet1!BA84,2/($A$3-1))*SUM(1/POWER(FSheet1!$AU84,2/($A$3-1)),1/POWER(FSheet1!$AV84,2/($A$3-1)),1/POWER(FSheet1!$AW84,2/($A$3-1)),1/POWER(FSheet1!$AX84,2/($A$3-1)),1/POWER(FSheet1!$AY84,2/($A$3-1)),1/POWER(FSheet1!$AZ84,2/($A$3-1)),1/POWER(FSheet1!$BA84,2/($A$3-1))))</f>
        <v>7.0982137849523528E-4</v>
      </c>
      <c r="M85" s="35"/>
      <c r="AA85" s="34">
        <f t="shared" si="10"/>
        <v>3.1592306328771156</v>
      </c>
      <c r="AC85" s="26">
        <f>1/(POWER(FSheet1!BC84,1/($A$3-1))*SUM(1/POWER(FSheet1!$BC84,1/($A$3-1)),1/POWER(FSheet1!$BD84,1/($A$3-1)),1/POWER(FSheet1!$BE84,1/($A$3-1)),1/POWER(FSheet1!$BF84,1/($A$3-1)),1/POWER(FSheet1!$BG84,1/($A$3-1)),1/POWER(FSheet1!$BH84,1/($A$3-1)),1/POWER(FSheet1!$BI84,1/($A$3-1))))</f>
        <v>1.5922231719786871E-2</v>
      </c>
      <c r="AD85" s="26">
        <f>1/(POWER(FSheet1!BD84,1/($A$3-1))*SUM(1/POWER(FSheet1!$BC84,1/($A$3-1)),1/POWER(FSheet1!$BD84,1/($A$3-1)),1/POWER(FSheet1!$BE84,1/($A$3-1)),1/POWER(FSheet1!$BF84,1/($A$3-1)),1/POWER(FSheet1!$BG84,1/($A$3-1)),1/POWER(FSheet1!$BH84,1/($A$3-1)),1/POWER(FSheet1!$BI84,1/($A$3-1))))</f>
        <v>1.3280521115561611E-2</v>
      </c>
      <c r="AE85" s="26">
        <f>1/(POWER(FSheet1!BE84,1/($A$3-1))*SUM(1/POWER(FSheet1!$BC84,1/($A$3-1)),1/POWER(FSheet1!$BD84,1/($A$3-1)),1/POWER(FSheet1!$BE84,1/($A$3-1)),1/POWER(FSheet1!$BF84,1/($A$3-1)),1/POWER(FSheet1!$BG84,1/($A$3-1)),1/POWER(FSheet1!$BH84,1/($A$3-1)),1/POWER(FSheet1!$BI84,1/($A$3-1))))</f>
        <v>2.2198662204595227E-2</v>
      </c>
      <c r="AF85" s="26">
        <f>1/(POWER(FSheet1!BF84,1/($A$3-1))*SUM(1/POWER(FSheet1!$BC84,1/($A$3-1)),1/POWER(FSheet1!$BD84,1/($A$3-1)),1/POWER(FSheet1!$BE84,1/($A$3-1)),1/POWER(FSheet1!$BF84,1/($A$3-1)),1/POWER(FSheet1!$BG84,1/($A$3-1)),1/POWER(FSheet1!$BH84,1/($A$3-1)),1/POWER(FSheet1!$BI84,1/($A$3-1))))</f>
        <v>7.5580854984899179E-2</v>
      </c>
      <c r="AG85" s="26">
        <f>1/(POWER(FSheet1!BG84,1/($A$3-1))*SUM(1/POWER(FSheet1!$BC84,1/($A$3-1)),1/POWER(FSheet1!$BD84,1/($A$3-1)),1/POWER(FSheet1!$BE84,1/($A$3-1)),1/POWER(FSheet1!$BF84,1/($A$3-1)),1/POWER(FSheet1!$BG84,1/($A$3-1)),1/POWER(FSheet1!$BH84,1/($A$3-1)),1/POWER(FSheet1!$BI84,1/($A$3-1))))</f>
        <v>0.52951688035158562</v>
      </c>
      <c r="AH85" s="26">
        <f>1/(POWER(FSheet1!BH84,1/($A$3-1))*SUM(1/POWER(FSheet1!$BC84,1/($A$3-1)),1/POWER(FSheet1!$BD84,1/($A$3-1)),1/POWER(FSheet1!$BE84,1/($A$3-1)),1/POWER(FSheet1!$BF84,1/($A$3-1)),1/POWER(FSheet1!$BG84,1/($A$3-1)),1/POWER(FSheet1!$BH84,1/($A$3-1)),1/POWER(FSheet1!$BI84,1/($A$3-1))))</f>
        <v>9.4038097663505946E-2</v>
      </c>
      <c r="AI85" s="26">
        <f>1/(POWER(FSheet1!BI84,1/($A$3-1))*SUM(1/POWER(FSheet1!$BC84,1/($A$3-1)),1/POWER(FSheet1!$BD84,1/($A$3-1)),1/POWER(FSheet1!$BE84,1/($A$3-1)),1/POWER(FSheet1!$BF84,1/($A$3-1)),1/POWER(FSheet1!$BG84,1/($A$3-1)),1/POWER(FSheet1!$BH84,1/($A$3-1)),1/POWER(FSheet1!$BI84,1/($A$3-1))))</f>
        <v>0.24946275196006548</v>
      </c>
      <c r="AY85" s="13">
        <f t="shared" si="11"/>
        <v>1.6904296587953884</v>
      </c>
      <c r="BA85" s="45">
        <f>1/(POWER(FSheet1!$BK84,1/($A$3-1))*SUM(1/POWER(FSheet1!$BK84,1/($A$3-1)),1/POWER(FSheet1!$BL84,1/($A$3-1)),1/POWER(FSheet1!$BM84,1/($A$3-1)),1/POWER(FSheet1!$BN84,1/($A$3-1)),1/POWER(FSheet1!$BO84,1/($A$3-1)),1/POWER(FSheet1!$BP84,1/($A$3-1)),1/POWER(FSheet1!$BQ84,1/($A$3-1))))</f>
        <v>2.0935378840653777E-2</v>
      </c>
      <c r="BB85" s="45">
        <f>1/(POWER(FSheet1!$BL84,1/($A$3-1))*SUM(1/POWER(FSheet1!$BK84,1/($A$3-1)),1/POWER(FSheet1!$BL84,1/($A$3-1)),1/POWER(FSheet1!$BM84,1/($A$3-1)),1/POWER(FSheet1!$BN84,1/($A$3-1)),1/POWER(FSheet1!$BO84,1/($A$3-1)),1/POWER(FSheet1!$BP84,1/($A$3-1)),1/POWER(FSheet1!$BQ84,1/($A$3-1))))</f>
        <v>1.2030214998515009E-2</v>
      </c>
      <c r="BC85" s="45">
        <f>1/(POWER(FSheet1!$BM84,1/($A$3-1))*SUM(1/POWER(FSheet1!$BK84,1/($A$3-1)),1/POWER(FSheet1!$BL84,1/($A$3-1)),1/POWER(FSheet1!$BM84,1/($A$3-1)),1/POWER(FSheet1!$BN84,1/($A$3-1)),1/POWER(FSheet1!$BO84,1/($A$3-1)),1/POWER(FSheet1!$BP84,1/($A$3-1)),1/POWER(FSheet1!$BQ84,1/($A$3-1))))</f>
        <v>2.3737569462474944E-2</v>
      </c>
      <c r="BD85" s="45">
        <f>1/(POWER(FSheet1!$BN84,1/($A$3-1))*SUM(1/POWER(FSheet1!$BK84,1/($A$3-1)),1/POWER(FSheet1!$BL84,1/($A$3-1)),1/POWER(FSheet1!$BM84,1/($A$3-1)),1/POWER(FSheet1!$BN84,1/($A$3-1)),1/POWER(FSheet1!$BO84,1/($A$3-1)),1/POWER(FSheet1!$BP84,1/($A$3-1)),1/POWER(FSheet1!$BQ84,1/($A$3-1))))</f>
        <v>8.0374653356475576E-2</v>
      </c>
      <c r="BE85" s="45">
        <f>1/(POWER(FSheet1!$BO84,1/($A$3-1))*SUM(1/POWER(FSheet1!$BK84,1/($A$3-1)),1/POWER(FSheet1!$BL84,1/($A$3-1)),1/POWER(FSheet1!$BM84,1/($A$3-1)),1/POWER(FSheet1!$BN84,1/($A$3-1)),1/POWER(FSheet1!$BO84,1/($A$3-1)),1/POWER(FSheet1!$BP84,1/($A$3-1)),1/POWER(FSheet1!$BQ84,1/($A$3-1))))</f>
        <v>0.70925574534148972</v>
      </c>
      <c r="BF85" s="45">
        <f>1/(POWER(FSheet1!$BP84,1/($A$3-1))*SUM(1/POWER(FSheet1!$BK84,1/($A$3-1)),1/POWER(FSheet1!$BL84,1/($A$3-1)),1/POWER(FSheet1!$BM84,1/($A$3-1)),1/POWER(FSheet1!$BN84,1/($A$3-1)),1/POWER(FSheet1!$BO84,1/($A$3-1)),1/POWER(FSheet1!$BP84,1/($A$3-1)),1/POWER(FSheet1!$BQ84,1/($A$3-1))))</f>
        <v>5.8092522666567503E-2</v>
      </c>
      <c r="BG85" s="45">
        <f>1/(POWER(FSheet1!$BQ84,1/($A$3-1))*SUM(1/POWER(FSheet1!$BK84,1/($A$3-1)),1/POWER(FSheet1!$BL84,1/($A$3-1)),1/POWER(FSheet1!$BM84,1/($A$3-1)),1/POWER(FSheet1!$BN84,1/($A$3-1)),1/POWER(FSheet1!$BO84,1/($A$3-1)),1/POWER(FSheet1!$BP84,1/($A$3-1)),1/POWER(FSheet1!$BQ84,1/($A$3-1))))</f>
        <v>9.5573915333823506E-2</v>
      </c>
      <c r="BH85" s="14"/>
      <c r="BI85" s="33"/>
      <c r="BJ85" s="33"/>
      <c r="BW85" s="33">
        <f t="array" ref="BW85">SUM((BA85^$A$3)*(($B85-$AK$3)^2+($C85-$AL$3)^2),(BB85^$A$3)*(($B85-$AM$3)^2+($C85-$AN$3)^2),(BC85^$A$3)*(($B85-$AO$3)^2+($C85-$AP$3)^2),(BD85^$A$3)*(($B85-$AQ$3)^2+($C85-$AR$3)^2),(BE85^$A$3)*(($B85-$AS$3)^2+($C85-$AT$3)^2),(BF85^$A$3)*(($B85-$AU$3)^2+($C85-$AV$3)^2),(BG85^$A$3)*(($B85-$AW$3)^2+($C85-$BV$3)^2))</f>
        <v>2.015206665849357</v>
      </c>
    </row>
    <row r="86" spans="1:75">
      <c r="A86" s="21" t="str">
        <f>FSheet1!A85</f>
        <v>Melcynchuck</v>
      </c>
      <c r="B86" s="20">
        <f>FSheet1!DH85</f>
        <v>2.2714006719160102</v>
      </c>
      <c r="C86" s="20">
        <f>FSheet1!DI85</f>
        <v>-1.7883252545931756</v>
      </c>
      <c r="D86" s="22"/>
      <c r="E86" s="20">
        <f>1/(POWER(FSheet1!AU85,2/($A$3-1))*SUM(1/POWER(FSheet1!$AU85,2/($A$3-1)),1/POWER(FSheet1!$AV85,2/($A$3-1)),1/POWER(FSheet1!$AW85,2/($A$3-1)),1/POWER(FSheet1!$AX85,2/($A$3-1)),1/POWER(FSheet1!$AY85,2/($A$3-1)),1/POWER(FSheet1!$AZ85,2/($A$3-1)),1/POWER(FSheet1!$BA85,2/($A$3-1))))</f>
        <v>8.1819040022538205E-5</v>
      </c>
      <c r="F86" s="20">
        <f>1/(POWER(FSheet1!AV85,2/($A$3-1))*SUM(1/POWER(FSheet1!$AU85,2/($A$3-1)),1/POWER(FSheet1!$AV85,2/($A$3-1)),1/POWER(FSheet1!$AW85,2/($A$3-1)),1/POWER(FSheet1!$AX85,2/($A$3-1)),1/POWER(FSheet1!$AY85,2/($A$3-1)),1/POWER(FSheet1!$AZ85,2/($A$3-1)),1/POWER(FSheet1!$BA85,2/($A$3-1))))</f>
        <v>3.6409076714564949E-4</v>
      </c>
      <c r="G86" s="20">
        <f>1/(POWER(FSheet1!AW85,2/($A$3-1))*SUM(1/POWER(FSheet1!$AU85,2/($A$3-1)),1/POWER(FSheet1!$AV85,2/($A$3-1)),1/POWER(FSheet1!$AW85,2/($A$3-1)),1/POWER(FSheet1!$AX85,2/($A$3-1)),1/POWER(FSheet1!$AY85,2/($A$3-1)),1/POWER(FSheet1!$AZ85,2/($A$3-1)),1/POWER(FSheet1!$BA85,2/($A$3-1))))</f>
        <v>3.9587455230392522E-3</v>
      </c>
      <c r="H86" s="20">
        <f>1/(POWER(FSheet1!AX85,2/($A$3-1))*SUM(1/POWER(FSheet1!$AU85,2/($A$3-1)),1/POWER(FSheet1!$AV85,2/($A$3-1)),1/POWER(FSheet1!$AW85,2/($A$3-1)),1/POWER(FSheet1!$AX85,2/($A$3-1)),1/POWER(FSheet1!$AY85,2/($A$3-1)),1/POWER(FSheet1!$AZ85,2/($A$3-1)),1/POWER(FSheet1!$BA85,2/($A$3-1))))</f>
        <v>0.97809048630526185</v>
      </c>
      <c r="I86" s="20">
        <f>1/(POWER(FSheet1!AY85,2/($A$3-1))*SUM(1/POWER(FSheet1!$AU85,2/($A$3-1)),1/POWER(FSheet1!$AV85,2/($A$3-1)),1/POWER(FSheet1!$AW85,2/($A$3-1)),1/POWER(FSheet1!$AX85,2/($A$3-1)),1/POWER(FSheet1!$AY85,2/($A$3-1)),1/POWER(FSheet1!$AZ85,2/($A$3-1)),1/POWER(FSheet1!$BA85,2/($A$3-1))))</f>
        <v>1.6604557500045095E-2</v>
      </c>
      <c r="J86" s="20">
        <f>1/(POWER(FSheet1!AZ85,2/($A$3-1))*SUM(1/POWER(FSheet1!$AU85,2/($A$3-1)),1/POWER(FSheet1!$AV85,2/($A$3-1)),1/POWER(FSheet1!$AW85,2/($A$3-1)),1/POWER(FSheet1!$AX85,2/($A$3-1)),1/POWER(FSheet1!$AY85,2/($A$3-1)),1/POWER(FSheet1!$AZ85,2/($A$3-1)),1/POWER(FSheet1!$BA85,2/($A$3-1))))</f>
        <v>7.6557626079209377E-4</v>
      </c>
      <c r="K86" s="20">
        <f>1/(POWER(FSheet1!BA85,2/($A$3-1))*SUM(1/POWER(FSheet1!$AU85,2/($A$3-1)),1/POWER(FSheet1!$AV85,2/($A$3-1)),1/POWER(FSheet1!$AW85,2/($A$3-1)),1/POWER(FSheet1!$AX85,2/($A$3-1)),1/POWER(FSheet1!$AY85,2/($A$3-1)),1/POWER(FSheet1!$AZ85,2/($A$3-1)),1/POWER(FSheet1!$BA85,2/($A$3-1))))</f>
        <v>1.3472460369362422E-4</v>
      </c>
      <c r="M86" s="35"/>
      <c r="AA86" s="34">
        <f t="shared" si="10"/>
        <v>4.7777408202833964</v>
      </c>
      <c r="AC86" s="26">
        <f>1/(POWER(FSheet1!BC85,1/($A$3-1))*SUM(1/POWER(FSheet1!$BC85,1/($A$3-1)),1/POWER(FSheet1!$BD85,1/($A$3-1)),1/POWER(FSheet1!$BE85,1/($A$3-1)),1/POWER(FSheet1!$BF85,1/($A$3-1)),1/POWER(FSheet1!$BG85,1/($A$3-1)),1/POWER(FSheet1!$BH85,1/($A$3-1)),1/POWER(FSheet1!$BI85,1/($A$3-1))))</f>
        <v>3.4068573429339249E-2</v>
      </c>
      <c r="AD86" s="26">
        <f>1/(POWER(FSheet1!BD85,1/($A$3-1))*SUM(1/POWER(FSheet1!$BC85,1/($A$3-1)),1/POWER(FSheet1!$BD85,1/($A$3-1)),1/POWER(FSheet1!$BE85,1/($A$3-1)),1/POWER(FSheet1!$BF85,1/($A$3-1)),1/POWER(FSheet1!$BG85,1/($A$3-1)),1/POWER(FSheet1!$BH85,1/($A$3-1)),1/POWER(FSheet1!$BI85,1/($A$3-1))))</f>
        <v>3.3758309666632874E-2</v>
      </c>
      <c r="AE86" s="26">
        <f>1/(POWER(FSheet1!BE85,1/($A$3-1))*SUM(1/POWER(FSheet1!$BC85,1/($A$3-1)),1/POWER(FSheet1!$BD85,1/($A$3-1)),1/POWER(FSheet1!$BE85,1/($A$3-1)),1/POWER(FSheet1!$BF85,1/($A$3-1)),1/POWER(FSheet1!$BG85,1/($A$3-1)),1/POWER(FSheet1!$BH85,1/($A$3-1)),1/POWER(FSheet1!$BI85,1/($A$3-1))))</f>
        <v>7.7745744981919648E-2</v>
      </c>
      <c r="AF86" s="26">
        <f>1/(POWER(FSheet1!BF85,1/($A$3-1))*SUM(1/POWER(FSheet1!$BC85,1/($A$3-1)),1/POWER(FSheet1!$BD85,1/($A$3-1)),1/POWER(FSheet1!$BE85,1/($A$3-1)),1/POWER(FSheet1!$BF85,1/($A$3-1)),1/POWER(FSheet1!$BG85,1/($A$3-1)),1/POWER(FSheet1!$BH85,1/($A$3-1)),1/POWER(FSheet1!$BI85,1/($A$3-1))))</f>
        <v>0.45249556878910779</v>
      </c>
      <c r="AG86" s="26">
        <f>1/(POWER(FSheet1!BG85,1/($A$3-1))*SUM(1/POWER(FSheet1!$BC85,1/($A$3-1)),1/POWER(FSheet1!$BD85,1/($A$3-1)),1/POWER(FSheet1!$BE85,1/($A$3-1)),1/POWER(FSheet1!$BF85,1/($A$3-1)),1/POWER(FSheet1!$BG85,1/($A$3-1)),1/POWER(FSheet1!$BH85,1/($A$3-1)),1/POWER(FSheet1!$BI85,1/($A$3-1))))</f>
        <v>0.21553754307775749</v>
      </c>
      <c r="AH86" s="26">
        <f>1/(POWER(FSheet1!BH85,1/($A$3-1))*SUM(1/POWER(FSheet1!$BC85,1/($A$3-1)),1/POWER(FSheet1!$BD85,1/($A$3-1)),1/POWER(FSheet1!$BE85,1/($A$3-1)),1/POWER(FSheet1!$BF85,1/($A$3-1)),1/POWER(FSheet1!$BG85,1/($A$3-1)),1/POWER(FSheet1!$BH85,1/($A$3-1)),1/POWER(FSheet1!$BI85,1/($A$3-1))))</f>
        <v>5.4996472187858775E-2</v>
      </c>
      <c r="AI86" s="26">
        <f>1/(POWER(FSheet1!BI85,1/($A$3-1))*SUM(1/POWER(FSheet1!$BC85,1/($A$3-1)),1/POWER(FSheet1!$BD85,1/($A$3-1)),1/POWER(FSheet1!$BE85,1/($A$3-1)),1/POWER(FSheet1!$BF85,1/($A$3-1)),1/POWER(FSheet1!$BG85,1/($A$3-1)),1/POWER(FSheet1!$BH85,1/($A$3-1)),1/POWER(FSheet1!$BI85,1/($A$3-1))))</f>
        <v>0.13139778786738407</v>
      </c>
      <c r="AY86" s="13">
        <f t="shared" si="11"/>
        <v>1.8783815580109227</v>
      </c>
      <c r="BA86" s="45">
        <f>1/(POWER(FSheet1!$BK85,1/($A$3-1))*SUM(1/POWER(FSheet1!$BK85,1/($A$3-1)),1/POWER(FSheet1!$BL85,1/($A$3-1)),1/POWER(FSheet1!$BM85,1/($A$3-1)),1/POWER(FSheet1!$BN85,1/($A$3-1)),1/POWER(FSheet1!$BO85,1/($A$3-1)),1/POWER(FSheet1!$BP85,1/($A$3-1)),1/POWER(FSheet1!$BQ85,1/($A$3-1))))</f>
        <v>2.3415943814236277E-2</v>
      </c>
      <c r="BB86" s="45">
        <f>1/(POWER(FSheet1!$BL85,1/($A$3-1))*SUM(1/POWER(FSheet1!$BK85,1/($A$3-1)),1/POWER(FSheet1!$BL85,1/($A$3-1)),1/POWER(FSheet1!$BM85,1/($A$3-1)),1/POWER(FSheet1!$BN85,1/($A$3-1)),1/POWER(FSheet1!$BO85,1/($A$3-1)),1/POWER(FSheet1!$BP85,1/($A$3-1)),1/POWER(FSheet1!$BQ85,1/($A$3-1))))</f>
        <v>2.0668837717289071E-2</v>
      </c>
      <c r="BC86" s="45">
        <f>1/(POWER(FSheet1!$BM85,1/($A$3-1))*SUM(1/POWER(FSheet1!$BK85,1/($A$3-1)),1/POWER(FSheet1!$BL85,1/($A$3-1)),1/POWER(FSheet1!$BM85,1/($A$3-1)),1/POWER(FSheet1!$BN85,1/($A$3-1)),1/POWER(FSheet1!$BO85,1/($A$3-1)),1/POWER(FSheet1!$BP85,1/($A$3-1)),1/POWER(FSheet1!$BQ85,1/($A$3-1))))</f>
        <v>7.6305495237212709E-2</v>
      </c>
      <c r="BD86" s="45">
        <f>1/(POWER(FSheet1!$BN85,1/($A$3-1))*SUM(1/POWER(FSheet1!$BK85,1/($A$3-1)),1/POWER(FSheet1!$BL85,1/($A$3-1)),1/POWER(FSheet1!$BM85,1/($A$3-1)),1/POWER(FSheet1!$BN85,1/($A$3-1)),1/POWER(FSheet1!$BO85,1/($A$3-1)),1/POWER(FSheet1!$BP85,1/($A$3-1)),1/POWER(FSheet1!$BQ85,1/($A$3-1))))</f>
        <v>0.54027014296376896</v>
      </c>
      <c r="BE86" s="45">
        <f>1/(POWER(FSheet1!$BO85,1/($A$3-1))*SUM(1/POWER(FSheet1!$BK85,1/($A$3-1)),1/POWER(FSheet1!$BL85,1/($A$3-1)),1/POWER(FSheet1!$BM85,1/($A$3-1)),1/POWER(FSheet1!$BN85,1/($A$3-1)),1/POWER(FSheet1!$BO85,1/($A$3-1)),1/POWER(FSheet1!$BP85,1/($A$3-1)),1/POWER(FSheet1!$BQ85,1/($A$3-1))))</f>
        <v>0.19266132929271096</v>
      </c>
      <c r="BF86" s="45">
        <f>1/(POWER(FSheet1!$BP85,1/($A$3-1))*SUM(1/POWER(FSheet1!$BK85,1/($A$3-1)),1/POWER(FSheet1!$BL85,1/($A$3-1)),1/POWER(FSheet1!$BM85,1/($A$3-1)),1/POWER(FSheet1!$BN85,1/($A$3-1)),1/POWER(FSheet1!$BO85,1/($A$3-1)),1/POWER(FSheet1!$BP85,1/($A$3-1)),1/POWER(FSheet1!$BQ85,1/($A$3-1))))</f>
        <v>3.4685066584798051E-2</v>
      </c>
      <c r="BG86" s="45">
        <f>1/(POWER(FSheet1!$BQ85,1/($A$3-1))*SUM(1/POWER(FSheet1!$BK85,1/($A$3-1)),1/POWER(FSheet1!$BL85,1/($A$3-1)),1/POWER(FSheet1!$BM85,1/($A$3-1)),1/POWER(FSheet1!$BN85,1/($A$3-1)),1/POWER(FSheet1!$BO85,1/($A$3-1)),1/POWER(FSheet1!$BP85,1/($A$3-1)),1/POWER(FSheet1!$BQ85,1/($A$3-1))))</f>
        <v>0.11199318438998408</v>
      </c>
      <c r="BH86" s="14"/>
      <c r="BI86" s="33"/>
      <c r="BJ86" s="33"/>
      <c r="BW86" s="33">
        <f t="array" ref="BW86">SUM((BA86^$A$3)*(($B86-$AK$3)^2+($C86-$AL$3)^2),(BB86^$A$3)*(($B86-$AM$3)^2+($C86-$AN$3)^2),(BC86^$A$3)*(($B86-$AO$3)^2+($C86-$AP$3)^2),(BD86^$A$3)*(($B86-$AQ$3)^2+($C86-$AR$3)^2),(BE86^$A$3)*(($B86-$AS$3)^2+($C86-$AT$3)^2),(BF86^$A$3)*(($B86-$AU$3)^2+($C86-$AV$3)^2),(BG86^$A$3)*(($B86-$AW$3)^2+($C86-$BV$3)^2))</f>
        <v>2.0217534826808521</v>
      </c>
    </row>
    <row r="87" spans="1:75">
      <c r="A87" s="21" t="str">
        <f>FSheet1!A86</f>
        <v>Volkov</v>
      </c>
      <c r="B87" s="20">
        <f>FSheet1!DH86</f>
        <v>4.694718053805774</v>
      </c>
      <c r="C87" s="20">
        <f>FSheet1!DI86</f>
        <v>-0.21226833464566874</v>
      </c>
      <c r="D87" s="22"/>
      <c r="E87" s="20">
        <f>1/(POWER(FSheet1!AU86,2/($A$3-1))*SUM(1/POWER(FSheet1!$AU86,2/($A$3-1)),1/POWER(FSheet1!$AV86,2/($A$3-1)),1/POWER(FSheet1!$AW86,2/($A$3-1)),1/POWER(FSheet1!$AX86,2/($A$3-1)),1/POWER(FSheet1!$AY86,2/($A$3-1)),1/POWER(FSheet1!$AZ86,2/($A$3-1)),1/POWER(FSheet1!$BA86,2/($A$3-1))))</f>
        <v>4.7789639923506172E-5</v>
      </c>
      <c r="F87" s="20">
        <f>1/(POWER(FSheet1!AV86,2/($A$3-1))*SUM(1/POWER(FSheet1!$AU86,2/($A$3-1)),1/POWER(FSheet1!$AV86,2/($A$3-1)),1/POWER(FSheet1!$AW86,2/($A$3-1)),1/POWER(FSheet1!$AX86,2/($A$3-1)),1/POWER(FSheet1!$AY86,2/($A$3-1)),1/POWER(FSheet1!$AZ86,2/($A$3-1)),1/POWER(FSheet1!$BA86,2/($A$3-1))))</f>
        <v>1.5918642273969038E-4</v>
      </c>
      <c r="G87" s="20">
        <f>1/(POWER(FSheet1!AW86,2/($A$3-1))*SUM(1/POWER(FSheet1!$AU86,2/($A$3-1)),1/POWER(FSheet1!$AV86,2/($A$3-1)),1/POWER(FSheet1!$AW86,2/($A$3-1)),1/POWER(FSheet1!$AX86,2/($A$3-1)),1/POWER(FSheet1!$AY86,2/($A$3-1)),1/POWER(FSheet1!$AZ86,2/($A$3-1)),1/POWER(FSheet1!$BA86,2/($A$3-1))))</f>
        <v>8.9002617467396402E-4</v>
      </c>
      <c r="H87" s="20">
        <f>1/(POWER(FSheet1!AX86,2/($A$3-1))*SUM(1/POWER(FSheet1!$AU86,2/($A$3-1)),1/POWER(FSheet1!$AV86,2/($A$3-1)),1/POWER(FSheet1!$AW86,2/($A$3-1)),1/POWER(FSheet1!$AX86,2/($A$3-1)),1/POWER(FSheet1!$AY86,2/($A$3-1)),1/POWER(FSheet1!$AZ86,2/($A$3-1)),1/POWER(FSheet1!$BA86,2/($A$3-1))))</f>
        <v>1.807773956982367E-2</v>
      </c>
      <c r="I87" s="20">
        <f>1/(POWER(FSheet1!AY86,2/($A$3-1))*SUM(1/POWER(FSheet1!$AU86,2/($A$3-1)),1/POWER(FSheet1!$AV86,2/($A$3-1)),1/POWER(FSheet1!$AW86,2/($A$3-1)),1/POWER(FSheet1!$AX86,2/($A$3-1)),1/POWER(FSheet1!$AY86,2/($A$3-1)),1/POWER(FSheet1!$AZ86,2/($A$3-1)),1/POWER(FSheet1!$BA86,2/($A$3-1))))</f>
        <v>0.97544677165450433</v>
      </c>
      <c r="J87" s="20">
        <f>1/(POWER(FSheet1!AZ86,2/($A$3-1))*SUM(1/POWER(FSheet1!$AU86,2/($A$3-1)),1/POWER(FSheet1!$AV86,2/($A$3-1)),1/POWER(FSheet1!$AW86,2/($A$3-1)),1/POWER(FSheet1!$AX86,2/($A$3-1)),1/POWER(FSheet1!$AY86,2/($A$3-1)),1/POWER(FSheet1!$AZ86,2/($A$3-1)),1/POWER(FSheet1!$BA86,2/($A$3-1))))</f>
        <v>4.9283568931326642E-3</v>
      </c>
      <c r="K87" s="20">
        <f>1/(POWER(FSheet1!BA86,2/($A$3-1))*SUM(1/POWER(FSheet1!$AU86,2/($A$3-1)),1/POWER(FSheet1!$AV86,2/($A$3-1)),1/POWER(FSheet1!$AW86,2/($A$3-1)),1/POWER(FSheet1!$AX86,2/($A$3-1)),1/POWER(FSheet1!$AY86,2/($A$3-1)),1/POWER(FSheet1!$AZ86,2/($A$3-1)),1/POWER(FSheet1!$BA86,2/($A$3-1))))</f>
        <v>4.5012964520209261E-4</v>
      </c>
      <c r="M87" s="35"/>
      <c r="AA87" s="34">
        <f t="shared" si="10"/>
        <v>0.91279853300649283</v>
      </c>
      <c r="AC87" s="26">
        <f>1/(POWER(FSheet1!BC86,1/($A$3-1))*SUM(1/POWER(FSheet1!$BC86,1/($A$3-1)),1/POWER(FSheet1!$BD86,1/($A$3-1)),1/POWER(FSheet1!$BE86,1/($A$3-1)),1/POWER(FSheet1!$BF86,1/($A$3-1)),1/POWER(FSheet1!$BG86,1/($A$3-1)),1/POWER(FSheet1!$BH86,1/($A$3-1)),1/POWER(FSheet1!$BI86,1/($A$3-1))))</f>
        <v>5.9990996838734352E-3</v>
      </c>
      <c r="AD87" s="26">
        <f>1/(POWER(FSheet1!BD86,1/($A$3-1))*SUM(1/POWER(FSheet1!$BC86,1/($A$3-1)),1/POWER(FSheet1!$BD86,1/($A$3-1)),1/POWER(FSheet1!$BE86,1/($A$3-1)),1/POWER(FSheet1!$BF86,1/($A$3-1)),1/POWER(FSheet1!$BG86,1/($A$3-1)),1/POWER(FSheet1!$BH86,1/($A$3-1)),1/POWER(FSheet1!$BI86,1/($A$3-1))))</f>
        <v>5.5938685393733794E-3</v>
      </c>
      <c r="AE87" s="26">
        <f>1/(POWER(FSheet1!BE86,1/($A$3-1))*SUM(1/POWER(FSheet1!$BC86,1/($A$3-1)),1/POWER(FSheet1!$BD86,1/($A$3-1)),1/POWER(FSheet1!$BE86,1/($A$3-1)),1/POWER(FSheet1!$BF86,1/($A$3-1)),1/POWER(FSheet1!$BG86,1/($A$3-1)),1/POWER(FSheet1!$BH86,1/($A$3-1)),1/POWER(FSheet1!$BI86,1/($A$3-1))))</f>
        <v>9.9237938246452065E-3</v>
      </c>
      <c r="AF87" s="26">
        <f>1/(POWER(FSheet1!BF86,1/($A$3-1))*SUM(1/POWER(FSheet1!$BC86,1/($A$3-1)),1/POWER(FSheet1!$BD86,1/($A$3-1)),1/POWER(FSheet1!$BE86,1/($A$3-1)),1/POWER(FSheet1!$BF86,1/($A$3-1)),1/POWER(FSheet1!$BG86,1/($A$3-1)),1/POWER(FSheet1!$BH86,1/($A$3-1)),1/POWER(FSheet1!$BI86,1/($A$3-1))))</f>
        <v>3.3201358799915974E-2</v>
      </c>
      <c r="AG87" s="26">
        <f>1/(POWER(FSheet1!BG86,1/($A$3-1))*SUM(1/POWER(FSheet1!$BC86,1/($A$3-1)),1/POWER(FSheet1!$BD86,1/($A$3-1)),1/POWER(FSheet1!$BE86,1/($A$3-1)),1/POWER(FSheet1!$BF86,1/($A$3-1)),1/POWER(FSheet1!$BG86,1/($A$3-1)),1/POWER(FSheet1!$BH86,1/($A$3-1)),1/POWER(FSheet1!$BI86,1/($A$3-1))))</f>
        <v>0.41782916543103721</v>
      </c>
      <c r="AH87" s="26">
        <f>1/(POWER(FSheet1!BH86,1/($A$3-1))*SUM(1/POWER(FSheet1!$BC86,1/($A$3-1)),1/POWER(FSheet1!$BD86,1/($A$3-1)),1/POWER(FSheet1!$BE86,1/($A$3-1)),1/POWER(FSheet1!$BF86,1/($A$3-1)),1/POWER(FSheet1!$BG86,1/($A$3-1)),1/POWER(FSheet1!$BH86,1/($A$3-1)),1/POWER(FSheet1!$BI86,1/($A$3-1))))</f>
        <v>5.9255738843466237E-2</v>
      </c>
      <c r="AI87" s="26">
        <f>1/(POWER(FSheet1!BI86,1/($A$3-1))*SUM(1/POWER(FSheet1!$BC86,1/($A$3-1)),1/POWER(FSheet1!$BD86,1/($A$3-1)),1/POWER(FSheet1!$BE86,1/($A$3-1)),1/POWER(FSheet1!$BF86,1/($A$3-1)),1/POWER(FSheet1!$BG86,1/($A$3-1)),1/POWER(FSheet1!$BH86,1/($A$3-1)),1/POWER(FSheet1!$BI86,1/($A$3-1))))</f>
        <v>0.46819697487768852</v>
      </c>
      <c r="AY87" s="13">
        <f t="shared" si="11"/>
        <v>0.5801990450950355</v>
      </c>
      <c r="BA87" s="45">
        <f>1/(POWER(FSheet1!$BK86,1/($A$3-1))*SUM(1/POWER(FSheet1!$BK86,1/($A$3-1)),1/POWER(FSheet1!$BL86,1/($A$3-1)),1/POWER(FSheet1!$BM86,1/($A$3-1)),1/POWER(FSheet1!$BN86,1/($A$3-1)),1/POWER(FSheet1!$BO86,1/($A$3-1)),1/POWER(FSheet1!$BP86,1/($A$3-1)),1/POWER(FSheet1!$BQ86,1/($A$3-1))))</f>
        <v>1.026126477661765E-2</v>
      </c>
      <c r="BB87" s="45">
        <f>1/(POWER(FSheet1!$BL86,1/($A$3-1))*SUM(1/POWER(FSheet1!$BK86,1/($A$3-1)),1/POWER(FSheet1!$BL86,1/($A$3-1)),1/POWER(FSheet1!$BM86,1/($A$3-1)),1/POWER(FSheet1!$BN86,1/($A$3-1)),1/POWER(FSheet1!$BO86,1/($A$3-1)),1/POWER(FSheet1!$BP86,1/($A$3-1)),1/POWER(FSheet1!$BQ86,1/($A$3-1))))</f>
        <v>7.8058863322211887E-3</v>
      </c>
      <c r="BC87" s="45">
        <f>1/(POWER(FSheet1!$BM86,1/($A$3-1))*SUM(1/POWER(FSheet1!$BK86,1/($A$3-1)),1/POWER(FSheet1!$BL86,1/($A$3-1)),1/POWER(FSheet1!$BM86,1/($A$3-1)),1/POWER(FSheet1!$BN86,1/($A$3-1)),1/POWER(FSheet1!$BO86,1/($A$3-1)),1/POWER(FSheet1!$BP86,1/($A$3-1)),1/POWER(FSheet1!$BQ86,1/($A$3-1))))</f>
        <v>1.8490199391891757E-2</v>
      </c>
      <c r="BD87" s="45">
        <f>1/(POWER(FSheet1!$BN86,1/($A$3-1))*SUM(1/POWER(FSheet1!$BK86,1/($A$3-1)),1/POWER(FSheet1!$BL86,1/($A$3-1)),1/POWER(FSheet1!$BM86,1/($A$3-1)),1/POWER(FSheet1!$BN86,1/($A$3-1)),1/POWER(FSheet1!$BO86,1/($A$3-1)),1/POWER(FSheet1!$BP86,1/($A$3-1)),1/POWER(FSheet1!$BQ86,1/($A$3-1))))</f>
        <v>6.1592556868396445E-2</v>
      </c>
      <c r="BE87" s="45">
        <f>1/(POWER(FSheet1!$BO86,1/($A$3-1))*SUM(1/POWER(FSheet1!$BK86,1/($A$3-1)),1/POWER(FSheet1!$BL86,1/($A$3-1)),1/POWER(FSheet1!$BM86,1/($A$3-1)),1/POWER(FSheet1!$BN86,1/($A$3-1)),1/POWER(FSheet1!$BO86,1/($A$3-1)),1/POWER(FSheet1!$BP86,1/($A$3-1)),1/POWER(FSheet1!$BQ86,1/($A$3-1))))</f>
        <v>0.25699221527290433</v>
      </c>
      <c r="BF87" s="45">
        <f>1/(POWER(FSheet1!$BP86,1/($A$3-1))*SUM(1/POWER(FSheet1!$BK86,1/($A$3-1)),1/POWER(FSheet1!$BL86,1/($A$3-1)),1/POWER(FSheet1!$BM86,1/($A$3-1)),1/POWER(FSheet1!$BN86,1/($A$3-1)),1/POWER(FSheet1!$BO86,1/($A$3-1)),1/POWER(FSheet1!$BP86,1/($A$3-1)),1/POWER(FSheet1!$BQ86,1/($A$3-1))))</f>
        <v>6.9126077767011448E-2</v>
      </c>
      <c r="BG87" s="45">
        <f>1/(POWER(FSheet1!$BQ86,1/($A$3-1))*SUM(1/POWER(FSheet1!$BK86,1/($A$3-1)),1/POWER(FSheet1!$BL86,1/($A$3-1)),1/POWER(FSheet1!$BM86,1/($A$3-1)),1/POWER(FSheet1!$BN86,1/($A$3-1)),1/POWER(FSheet1!$BO86,1/($A$3-1)),1/POWER(FSheet1!$BP86,1/($A$3-1)),1/POWER(FSheet1!$BQ86,1/($A$3-1))))</f>
        <v>0.57573179959095711</v>
      </c>
      <c r="BH87" s="14"/>
      <c r="BI87" s="33"/>
      <c r="BJ87" s="33"/>
      <c r="BW87" s="33">
        <f t="array" ref="BW87">SUM((BA87^$A$3)*(($B87-$AK$3)^2+($C87-$AL$3)^2),(BB87^$A$3)*(($B87-$AM$3)^2+($C87-$AN$3)^2),(BC87^$A$3)*(($B87-$AO$3)^2+($C87-$AP$3)^2),(BD87^$A$3)*(($B87-$AQ$3)^2+($C87-$AR$3)^2),(BE87^$A$3)*(($B87-$AS$3)^2+($C87-$AT$3)^2),(BF87^$A$3)*(($B87-$AU$3)^2+($C87-$AV$3)^2),(BG87^$A$3)*(($B87-$AW$3)^2+($C87-$BV$3)^2))</f>
        <v>0.64605188399388735</v>
      </c>
    </row>
    <row r="88" spans="1:75">
      <c r="A88" s="21" t="str">
        <f>FSheet1!A87</f>
        <v>Sofillas</v>
      </c>
      <c r="B88" s="20">
        <f>FSheet1!DH87</f>
        <v>-4.0920725052493445</v>
      </c>
      <c r="C88" s="20">
        <f>FSheet1!DI87</f>
        <v>1.2614428753280842</v>
      </c>
      <c r="D88" s="22"/>
      <c r="E88" s="20">
        <f>1/(POWER(FSheet1!AU87,2/($A$3-1))*SUM(1/POWER(FSheet1!$AU87,2/($A$3-1)),1/POWER(FSheet1!$AV87,2/($A$3-1)),1/POWER(FSheet1!$AW87,2/($A$3-1)),1/POWER(FSheet1!$AX87,2/($A$3-1)),1/POWER(FSheet1!$AY87,2/($A$3-1)),1/POWER(FSheet1!$AZ87,2/($A$3-1)),1/POWER(FSheet1!$BA87,2/($A$3-1))))</f>
        <v>1.8025418461750674E-2</v>
      </c>
      <c r="F88" s="20">
        <f>1/(POWER(FSheet1!AV87,2/($A$3-1))*SUM(1/POWER(FSheet1!$AU87,2/($A$3-1)),1/POWER(FSheet1!$AV87,2/($A$3-1)),1/POWER(FSheet1!$AW87,2/($A$3-1)),1/POWER(FSheet1!$AX87,2/($A$3-1)),1/POWER(FSheet1!$AY87,2/($A$3-1)),1/POWER(FSheet1!$AZ87,2/($A$3-1)),1/POWER(FSheet1!$BA87,2/($A$3-1))))</f>
        <v>8.4176603495027758E-2</v>
      </c>
      <c r="G88" s="20">
        <f>1/(POWER(FSheet1!AW87,2/($A$3-1))*SUM(1/POWER(FSheet1!$AU87,2/($A$3-1)),1/POWER(FSheet1!$AV87,2/($A$3-1)),1/POWER(FSheet1!$AW87,2/($A$3-1)),1/POWER(FSheet1!$AX87,2/($A$3-1)),1/POWER(FSheet1!$AY87,2/($A$3-1)),1/POWER(FSheet1!$AZ87,2/($A$3-1)),1/POWER(FSheet1!$BA87,2/($A$3-1))))</f>
        <v>0.43814773845758459</v>
      </c>
      <c r="H88" s="20">
        <f>1/(POWER(FSheet1!AX87,2/($A$3-1))*SUM(1/POWER(FSheet1!$AU87,2/($A$3-1)),1/POWER(FSheet1!$AV87,2/($A$3-1)),1/POWER(FSheet1!$AW87,2/($A$3-1)),1/POWER(FSheet1!$AX87,2/($A$3-1)),1/POWER(FSheet1!$AY87,2/($A$3-1)),1/POWER(FSheet1!$AZ87,2/($A$3-1)),1/POWER(FSheet1!$BA87,2/($A$3-1))))</f>
        <v>0.37161976541732344</v>
      </c>
      <c r="I88" s="20">
        <f>1/(POWER(FSheet1!AY87,2/($A$3-1))*SUM(1/POWER(FSheet1!$AU87,2/($A$3-1)),1/POWER(FSheet1!$AV87,2/($A$3-1)),1/POWER(FSheet1!$AW87,2/($A$3-1)),1/POWER(FSheet1!$AX87,2/($A$3-1)),1/POWER(FSheet1!$AY87,2/($A$3-1)),1/POWER(FSheet1!$AZ87,2/($A$3-1)),1/POWER(FSheet1!$BA87,2/($A$3-1))))</f>
        <v>6.796911449182573E-2</v>
      </c>
      <c r="J88" s="20">
        <f>1/(POWER(FSheet1!AZ87,2/($A$3-1))*SUM(1/POWER(FSheet1!$AU87,2/($A$3-1)),1/POWER(FSheet1!$AV87,2/($A$3-1)),1/POWER(FSheet1!$AW87,2/($A$3-1)),1/POWER(FSheet1!$AX87,2/($A$3-1)),1/POWER(FSheet1!$AY87,2/($A$3-1)),1/POWER(FSheet1!$AZ87,2/($A$3-1)),1/POWER(FSheet1!$BA87,2/($A$3-1))))</f>
        <v>1.5254311482778277E-2</v>
      </c>
      <c r="K88" s="20">
        <f>1/(POWER(FSheet1!BA87,2/($A$3-1))*SUM(1/POWER(FSheet1!$AU87,2/($A$3-1)),1/POWER(FSheet1!$AV87,2/($A$3-1)),1/POWER(FSheet1!$AW87,2/($A$3-1)),1/POWER(FSheet1!$AX87,2/($A$3-1)),1/POWER(FSheet1!$AY87,2/($A$3-1)),1/POWER(FSheet1!$AZ87,2/($A$3-1)),1/POWER(FSheet1!$BA87,2/($A$3-1))))</f>
        <v>4.8070481937095609E-3</v>
      </c>
      <c r="M88" s="35"/>
      <c r="AA88" s="34">
        <f t="shared" si="10"/>
        <v>6.5631426295612929</v>
      </c>
      <c r="AC88" s="26">
        <f>1/(POWER(FSheet1!BC87,1/($A$3-1))*SUM(1/POWER(FSheet1!$BC87,1/($A$3-1)),1/POWER(FSheet1!$BD87,1/($A$3-1)),1/POWER(FSheet1!$BE87,1/($A$3-1)),1/POWER(FSheet1!$BF87,1/($A$3-1)),1/POWER(FSheet1!$BG87,1/($A$3-1)),1/POWER(FSheet1!$BH87,1/($A$3-1)),1/POWER(FSheet1!$BI87,1/($A$3-1))))</f>
        <v>0.5026612741618226</v>
      </c>
      <c r="AD88" s="26">
        <f>1/(POWER(FSheet1!BD87,1/($A$3-1))*SUM(1/POWER(FSheet1!$BC87,1/($A$3-1)),1/POWER(FSheet1!$BD87,1/($A$3-1)),1/POWER(FSheet1!$BE87,1/($A$3-1)),1/POWER(FSheet1!$BF87,1/($A$3-1)),1/POWER(FSheet1!$BG87,1/($A$3-1)),1/POWER(FSheet1!$BH87,1/($A$3-1)),1/POWER(FSheet1!$BI87,1/($A$3-1))))</f>
        <v>0.15000576842134478</v>
      </c>
      <c r="AE88" s="26">
        <f>1/(POWER(FSheet1!BE87,1/($A$3-1))*SUM(1/POWER(FSheet1!$BC87,1/($A$3-1)),1/POWER(FSheet1!$BD87,1/($A$3-1)),1/POWER(FSheet1!$BE87,1/($A$3-1)),1/POWER(FSheet1!$BF87,1/($A$3-1)),1/POWER(FSheet1!$BG87,1/($A$3-1)),1/POWER(FSheet1!$BH87,1/($A$3-1)),1/POWER(FSheet1!$BI87,1/($A$3-1))))</f>
        <v>0.1610751795852137</v>
      </c>
      <c r="AF88" s="26">
        <f>1/(POWER(FSheet1!BF87,1/($A$3-1))*SUM(1/POWER(FSheet1!$BC87,1/($A$3-1)),1/POWER(FSheet1!$BD87,1/($A$3-1)),1/POWER(FSheet1!$BE87,1/($A$3-1)),1/POWER(FSheet1!$BF87,1/($A$3-1)),1/POWER(FSheet1!$BG87,1/($A$3-1)),1/POWER(FSheet1!$BH87,1/($A$3-1)),1/POWER(FSheet1!$BI87,1/($A$3-1))))</f>
        <v>0.10114895603909789</v>
      </c>
      <c r="AG88" s="26">
        <f>1/(POWER(FSheet1!BG87,1/($A$3-1))*SUM(1/POWER(FSheet1!$BC87,1/($A$3-1)),1/POWER(FSheet1!$BD87,1/($A$3-1)),1/POWER(FSheet1!$BE87,1/($A$3-1)),1/POWER(FSheet1!$BF87,1/($A$3-1)),1/POWER(FSheet1!$BG87,1/($A$3-1)),1/POWER(FSheet1!$BH87,1/($A$3-1)),1/POWER(FSheet1!$BI87,1/($A$3-1))))</f>
        <v>3.7742801390427488E-2</v>
      </c>
      <c r="AH88" s="26">
        <f>1/(POWER(FSheet1!BH87,1/($A$3-1))*SUM(1/POWER(FSheet1!$BC87,1/($A$3-1)),1/POWER(FSheet1!$BD87,1/($A$3-1)),1/POWER(FSheet1!$BE87,1/($A$3-1)),1/POWER(FSheet1!$BF87,1/($A$3-1)),1/POWER(FSheet1!$BG87,1/($A$3-1)),1/POWER(FSheet1!$BH87,1/($A$3-1)),1/POWER(FSheet1!$BI87,1/($A$3-1))))</f>
        <v>1.9188706100386876E-2</v>
      </c>
      <c r="AI88" s="26">
        <f>1/(POWER(FSheet1!BI87,1/($A$3-1))*SUM(1/POWER(FSheet1!$BC87,1/($A$3-1)),1/POWER(FSheet1!$BD87,1/($A$3-1)),1/POWER(FSheet1!$BE87,1/($A$3-1)),1/POWER(FSheet1!$BF87,1/($A$3-1)),1/POWER(FSheet1!$BG87,1/($A$3-1)),1/POWER(FSheet1!$BH87,1/($A$3-1)),1/POWER(FSheet1!$BI87,1/($A$3-1))))</f>
        <v>2.8177314301706804E-2</v>
      </c>
      <c r="AY88" s="13">
        <f t="shared" si="11"/>
        <v>1.4980213795409154</v>
      </c>
      <c r="BA88" s="45">
        <f>1/(POWER(FSheet1!$BK87,1/($A$3-1))*SUM(1/POWER(FSheet1!$BK87,1/($A$3-1)),1/POWER(FSheet1!$BL87,1/($A$3-1)),1/POWER(FSheet1!$BM87,1/($A$3-1)),1/POWER(FSheet1!$BN87,1/($A$3-1)),1/POWER(FSheet1!$BO87,1/($A$3-1)),1/POWER(FSheet1!$BP87,1/($A$3-1)),1/POWER(FSheet1!$BQ87,1/($A$3-1))))</f>
        <v>0.87295222993847432</v>
      </c>
      <c r="BB88" s="45">
        <f>1/(POWER(FSheet1!$BL87,1/($A$3-1))*SUM(1/POWER(FSheet1!$BK87,1/($A$3-1)),1/POWER(FSheet1!$BL87,1/($A$3-1)),1/POWER(FSheet1!$BM87,1/($A$3-1)),1/POWER(FSheet1!$BN87,1/($A$3-1)),1/POWER(FSheet1!$BO87,1/($A$3-1)),1/POWER(FSheet1!$BP87,1/($A$3-1)),1/POWER(FSheet1!$BQ87,1/($A$3-1))))</f>
        <v>3.5758400858761447E-2</v>
      </c>
      <c r="BC88" s="45">
        <f>1/(POWER(FSheet1!$BM87,1/($A$3-1))*SUM(1/POWER(FSheet1!$BK87,1/($A$3-1)),1/POWER(FSheet1!$BL87,1/($A$3-1)),1/POWER(FSheet1!$BM87,1/($A$3-1)),1/POWER(FSheet1!$BN87,1/($A$3-1)),1/POWER(FSheet1!$BO87,1/($A$3-1)),1/POWER(FSheet1!$BP87,1/($A$3-1)),1/POWER(FSheet1!$BQ87,1/($A$3-1))))</f>
        <v>3.0169181526013614E-2</v>
      </c>
      <c r="BD88" s="45">
        <f>1/(POWER(FSheet1!$BN87,1/($A$3-1))*SUM(1/POWER(FSheet1!$BK87,1/($A$3-1)),1/POWER(FSheet1!$BL87,1/($A$3-1)),1/POWER(FSheet1!$BM87,1/($A$3-1)),1/POWER(FSheet1!$BN87,1/($A$3-1)),1/POWER(FSheet1!$BO87,1/($A$3-1)),1/POWER(FSheet1!$BP87,1/($A$3-1)),1/POWER(FSheet1!$BQ87,1/($A$3-1))))</f>
        <v>3.0095021939465529E-2</v>
      </c>
      <c r="BE88" s="45">
        <f>1/(POWER(FSheet1!$BO87,1/($A$3-1))*SUM(1/POWER(FSheet1!$BK87,1/($A$3-1)),1/POWER(FSheet1!$BL87,1/($A$3-1)),1/POWER(FSheet1!$BM87,1/($A$3-1)),1/POWER(FSheet1!$BN87,1/($A$3-1)),1/POWER(FSheet1!$BO87,1/($A$3-1)),1/POWER(FSheet1!$BP87,1/($A$3-1)),1/POWER(FSheet1!$BQ87,1/($A$3-1))))</f>
        <v>1.6923790119675691E-2</v>
      </c>
      <c r="BF88" s="45">
        <f>1/(POWER(FSheet1!$BP87,1/($A$3-1))*SUM(1/POWER(FSheet1!$BK87,1/($A$3-1)),1/POWER(FSheet1!$BL87,1/($A$3-1)),1/POWER(FSheet1!$BM87,1/($A$3-1)),1/POWER(FSheet1!$BN87,1/($A$3-1)),1/POWER(FSheet1!$BO87,1/($A$3-1)),1/POWER(FSheet1!$BP87,1/($A$3-1)),1/POWER(FSheet1!$BQ87,1/($A$3-1))))</f>
        <v>5.6454426482730746E-3</v>
      </c>
      <c r="BG88" s="45">
        <f>1/(POWER(FSheet1!$BQ87,1/($A$3-1))*SUM(1/POWER(FSheet1!$BK87,1/($A$3-1)),1/POWER(FSheet1!$BL87,1/($A$3-1)),1/POWER(FSheet1!$BM87,1/($A$3-1)),1/POWER(FSheet1!$BN87,1/($A$3-1)),1/POWER(FSheet1!$BO87,1/($A$3-1)),1/POWER(FSheet1!$BP87,1/($A$3-1)),1/POWER(FSheet1!$BQ87,1/($A$3-1))))</f>
        <v>8.4559329693360778E-3</v>
      </c>
      <c r="BH88" s="14"/>
      <c r="BI88" s="33"/>
      <c r="BJ88" s="33"/>
      <c r="BW88" s="33">
        <f t="array" ref="BW88">SUM((BA88^$A$3)*(($B88-$AK$3)^2+($C88-$AL$3)^2),(BB88^$A$3)*(($B88-$AM$3)^2+($C88-$AN$3)^2),(BC88^$A$3)*(($B88-$AO$3)^2+($C88-$AP$3)^2),(BD88^$A$3)*(($B88-$AQ$3)^2+($C88-$AR$3)^2),(BE88^$A$3)*(($B88-$AS$3)^2+($C88-$AT$3)^2),(BF88^$A$3)*(($B88-$AU$3)^2+($C88-$AV$3)^2),(BG88^$A$3)*(($B88-$AW$3)^2+($C88-$BV$3)^2))</f>
        <v>1.0663317019879588</v>
      </c>
    </row>
    <row r="89" spans="1:75">
      <c r="A89" s="21" t="str">
        <f>FSheet1!A88</f>
        <v>Young</v>
      </c>
      <c r="B89" s="20">
        <f>FSheet1!DH88</f>
        <v>-3.4073615643044621</v>
      </c>
      <c r="C89" s="20">
        <f>FSheet1!DI88</f>
        <v>2.4924865853018372</v>
      </c>
      <c r="D89" s="22"/>
      <c r="E89" s="20">
        <f>1/(POWER(FSheet1!AU88,2/($A$3-1))*SUM(1/POWER(FSheet1!$AU88,2/($A$3-1)),1/POWER(FSheet1!$AV88,2/($A$3-1)),1/POWER(FSheet1!$AW88,2/($A$3-1)),1/POWER(FSheet1!$AX88,2/($A$3-1)),1/POWER(FSheet1!$AY88,2/($A$3-1)),1/POWER(FSheet1!$AZ88,2/($A$3-1)),1/POWER(FSheet1!$BA88,2/($A$3-1))))</f>
        <v>1.6103700639836946E-2</v>
      </c>
      <c r="F89" s="20">
        <f>1/(POWER(FSheet1!AV88,2/($A$3-1))*SUM(1/POWER(FSheet1!$AU88,2/($A$3-1)),1/POWER(FSheet1!$AV88,2/($A$3-1)),1/POWER(FSheet1!$AW88,2/($A$3-1)),1/POWER(FSheet1!$AX88,2/($A$3-1)),1/POWER(FSheet1!$AY88,2/($A$3-1)),1/POWER(FSheet1!$AZ88,2/($A$3-1)),1/POWER(FSheet1!$BA88,2/($A$3-1))))</f>
        <v>6.2916725257022035E-2</v>
      </c>
      <c r="G89" s="20">
        <f>1/(POWER(FSheet1!AW88,2/($A$3-1))*SUM(1/POWER(FSheet1!$AU88,2/($A$3-1)),1/POWER(FSheet1!$AV88,2/($A$3-1)),1/POWER(FSheet1!$AW88,2/($A$3-1)),1/POWER(FSheet1!$AX88,2/($A$3-1)),1/POWER(FSheet1!$AY88,2/($A$3-1)),1/POWER(FSheet1!$AZ88,2/($A$3-1)),1/POWER(FSheet1!$BA88,2/($A$3-1))))</f>
        <v>0.29287111561288248</v>
      </c>
      <c r="H89" s="20">
        <f>1/(POWER(FSheet1!AX88,2/($A$3-1))*SUM(1/POWER(FSheet1!$AU88,2/($A$3-1)),1/POWER(FSheet1!$AV88,2/($A$3-1)),1/POWER(FSheet1!$AW88,2/($A$3-1)),1/POWER(FSheet1!$AX88,2/($A$3-1)),1/POWER(FSheet1!$AY88,2/($A$3-1)),1/POWER(FSheet1!$AZ88,2/($A$3-1)),1/POWER(FSheet1!$BA88,2/($A$3-1))))</f>
        <v>0.46689538845837053</v>
      </c>
      <c r="I89" s="20">
        <f>1/(POWER(FSheet1!AY88,2/($A$3-1))*SUM(1/POWER(FSheet1!$AU88,2/($A$3-1)),1/POWER(FSheet1!$AV88,2/($A$3-1)),1/POWER(FSheet1!$AW88,2/($A$3-1)),1/POWER(FSheet1!$AX88,2/($A$3-1)),1/POWER(FSheet1!$AY88,2/($A$3-1)),1/POWER(FSheet1!$AZ88,2/($A$3-1)),1/POWER(FSheet1!$BA88,2/($A$3-1))))</f>
        <v>0.12453354517554675</v>
      </c>
      <c r="J89" s="20">
        <f>1/(POWER(FSheet1!AZ88,2/($A$3-1))*SUM(1/POWER(FSheet1!$AU88,2/($A$3-1)),1/POWER(FSheet1!$AV88,2/($A$3-1)),1/POWER(FSheet1!$AW88,2/($A$3-1)),1/POWER(FSheet1!$AX88,2/($A$3-1)),1/POWER(FSheet1!$AY88,2/($A$3-1)),1/POWER(FSheet1!$AZ88,2/($A$3-1)),1/POWER(FSheet1!$BA88,2/($A$3-1))))</f>
        <v>2.8165946620126649E-2</v>
      </c>
      <c r="K89" s="20">
        <f>1/(POWER(FSheet1!BA88,2/($A$3-1))*SUM(1/POWER(FSheet1!$AU88,2/($A$3-1)),1/POWER(FSheet1!$AV88,2/($A$3-1)),1/POWER(FSheet1!$AW88,2/($A$3-1)),1/POWER(FSheet1!$AX88,2/($A$3-1)),1/POWER(FSheet1!$AY88,2/($A$3-1)),1/POWER(FSheet1!$AZ88,2/($A$3-1)),1/POWER(FSheet1!$BA88,2/($A$3-1))))</f>
        <v>8.5135782362146025E-3</v>
      </c>
      <c r="M89" s="35"/>
      <c r="AA89" s="34">
        <f t="shared" si="10"/>
        <v>8.5731583913031493</v>
      </c>
      <c r="AC89" s="26">
        <f>1/(POWER(FSheet1!BC88,1/($A$3-1))*SUM(1/POWER(FSheet1!$BC88,1/($A$3-1)),1/POWER(FSheet1!$BD88,1/($A$3-1)),1/POWER(FSheet1!$BE88,1/($A$3-1)),1/POWER(FSheet1!$BF88,1/($A$3-1)),1/POWER(FSheet1!$BG88,1/($A$3-1)),1/POWER(FSheet1!$BH88,1/($A$3-1)),1/POWER(FSheet1!$BI88,1/($A$3-1))))</f>
        <v>0.33271965293715761</v>
      </c>
      <c r="AD89" s="26">
        <f>1/(POWER(FSheet1!BD88,1/($A$3-1))*SUM(1/POWER(FSheet1!$BC88,1/($A$3-1)),1/POWER(FSheet1!$BD88,1/($A$3-1)),1/POWER(FSheet1!$BE88,1/($A$3-1)),1/POWER(FSheet1!$BF88,1/($A$3-1)),1/POWER(FSheet1!$BG88,1/($A$3-1)),1/POWER(FSheet1!$BH88,1/($A$3-1)),1/POWER(FSheet1!$BI88,1/($A$3-1))))</f>
        <v>0.14667533505867716</v>
      </c>
      <c r="AE89" s="26">
        <f>1/(POWER(FSheet1!BE88,1/($A$3-1))*SUM(1/POWER(FSheet1!$BC88,1/($A$3-1)),1/POWER(FSheet1!$BD88,1/($A$3-1)),1/POWER(FSheet1!$BE88,1/($A$3-1)),1/POWER(FSheet1!$BF88,1/($A$3-1)),1/POWER(FSheet1!$BG88,1/($A$3-1)),1/POWER(FSheet1!$BH88,1/($A$3-1)),1/POWER(FSheet1!$BI88,1/($A$3-1))))</f>
        <v>0.17673499306475721</v>
      </c>
      <c r="AF89" s="26">
        <f>1/(POWER(FSheet1!BF88,1/($A$3-1))*SUM(1/POWER(FSheet1!$BC88,1/($A$3-1)),1/POWER(FSheet1!$BD88,1/($A$3-1)),1/POWER(FSheet1!$BE88,1/($A$3-1)),1/POWER(FSheet1!$BF88,1/($A$3-1)),1/POWER(FSheet1!$BG88,1/($A$3-1)),1/POWER(FSheet1!$BH88,1/($A$3-1)),1/POWER(FSheet1!$BI88,1/($A$3-1))))</f>
        <v>0.17410165269449721</v>
      </c>
      <c r="AG89" s="26">
        <f>1/(POWER(FSheet1!BG88,1/($A$3-1))*SUM(1/POWER(FSheet1!$BC88,1/($A$3-1)),1/POWER(FSheet1!$BD88,1/($A$3-1)),1/POWER(FSheet1!$BE88,1/($A$3-1)),1/POWER(FSheet1!$BF88,1/($A$3-1)),1/POWER(FSheet1!$BG88,1/($A$3-1)),1/POWER(FSheet1!$BH88,1/($A$3-1)),1/POWER(FSheet1!$BI88,1/($A$3-1))))</f>
        <v>7.5690383484321069E-2</v>
      </c>
      <c r="AH89" s="26">
        <f>1/(POWER(FSheet1!BH88,1/($A$3-1))*SUM(1/POWER(FSheet1!$BC88,1/($A$3-1)),1/POWER(FSheet1!$BD88,1/($A$3-1)),1/POWER(FSheet1!$BE88,1/($A$3-1)),1/POWER(FSheet1!$BF88,1/($A$3-1)),1/POWER(FSheet1!$BG88,1/($A$3-1)),1/POWER(FSheet1!$BH88,1/($A$3-1)),1/POWER(FSheet1!$BI88,1/($A$3-1))))</f>
        <v>3.8217832952673628E-2</v>
      </c>
      <c r="AI89" s="26">
        <f>1/(POWER(FSheet1!BI88,1/($A$3-1))*SUM(1/POWER(FSheet1!$BC88,1/($A$3-1)),1/POWER(FSheet1!$BD88,1/($A$3-1)),1/POWER(FSheet1!$BE88,1/($A$3-1)),1/POWER(FSheet1!$BF88,1/($A$3-1)),1/POWER(FSheet1!$BG88,1/($A$3-1)),1/POWER(FSheet1!$BH88,1/($A$3-1)),1/POWER(FSheet1!$BI88,1/($A$3-1))))</f>
        <v>5.5860149807916086E-2</v>
      </c>
      <c r="AY89" s="13">
        <f t="shared" si="11"/>
        <v>3.3990758497767488</v>
      </c>
      <c r="BA89" s="45">
        <f>1/(POWER(FSheet1!$BK88,1/($A$3-1))*SUM(1/POWER(FSheet1!$BK88,1/($A$3-1)),1/POWER(FSheet1!$BL88,1/($A$3-1)),1/POWER(FSheet1!$BM88,1/($A$3-1)),1/POWER(FSheet1!$BN88,1/($A$3-1)),1/POWER(FSheet1!$BO88,1/($A$3-1)),1/POWER(FSheet1!$BP88,1/($A$3-1)),1/POWER(FSheet1!$BQ88,1/($A$3-1))))</f>
        <v>0.74260018043583309</v>
      </c>
      <c r="BB89" s="45">
        <f>1/(POWER(FSheet1!$BL88,1/($A$3-1))*SUM(1/POWER(FSheet1!$BK88,1/($A$3-1)),1/POWER(FSheet1!$BL88,1/($A$3-1)),1/POWER(FSheet1!$BM88,1/($A$3-1)),1/POWER(FSheet1!$BN88,1/($A$3-1)),1/POWER(FSheet1!$BO88,1/($A$3-1)),1/POWER(FSheet1!$BP88,1/($A$3-1)),1/POWER(FSheet1!$BQ88,1/($A$3-1))))</f>
        <v>5.1884581512180741E-2</v>
      </c>
      <c r="BC89" s="45">
        <f>1/(POWER(FSheet1!$BM88,1/($A$3-1))*SUM(1/POWER(FSheet1!$BK88,1/($A$3-1)),1/POWER(FSheet1!$BL88,1/($A$3-1)),1/POWER(FSheet1!$BM88,1/($A$3-1)),1/POWER(FSheet1!$BN88,1/($A$3-1)),1/POWER(FSheet1!$BO88,1/($A$3-1)),1/POWER(FSheet1!$BP88,1/($A$3-1)),1/POWER(FSheet1!$BQ88,1/($A$3-1))))</f>
        <v>5.2565891318346734E-2</v>
      </c>
      <c r="BD89" s="45">
        <f>1/(POWER(FSheet1!$BN88,1/($A$3-1))*SUM(1/POWER(FSheet1!$BK88,1/($A$3-1)),1/POWER(FSheet1!$BL88,1/($A$3-1)),1/POWER(FSheet1!$BM88,1/($A$3-1)),1/POWER(FSheet1!$BN88,1/($A$3-1)),1/POWER(FSheet1!$BO88,1/($A$3-1)),1/POWER(FSheet1!$BP88,1/($A$3-1)),1/POWER(FSheet1!$BQ88,1/($A$3-1))))</f>
        <v>6.9635653911726381E-2</v>
      </c>
      <c r="BE89" s="45">
        <f>1/(POWER(FSheet1!$BO88,1/($A$3-1))*SUM(1/POWER(FSheet1!$BK88,1/($A$3-1)),1/POWER(FSheet1!$BL88,1/($A$3-1)),1/POWER(FSheet1!$BM88,1/($A$3-1)),1/POWER(FSheet1!$BN88,1/($A$3-1)),1/POWER(FSheet1!$BO88,1/($A$3-1)),1/POWER(FSheet1!$BP88,1/($A$3-1)),1/POWER(FSheet1!$BQ88,1/($A$3-1))))</f>
        <v>4.6849073409206479E-2</v>
      </c>
      <c r="BF89" s="45">
        <f>1/(POWER(FSheet1!$BP88,1/($A$3-1))*SUM(1/POWER(FSheet1!$BK88,1/($A$3-1)),1/POWER(FSheet1!$BL88,1/($A$3-1)),1/POWER(FSheet1!$BM88,1/($A$3-1)),1/POWER(FSheet1!$BN88,1/($A$3-1)),1/POWER(FSheet1!$BO88,1/($A$3-1)),1/POWER(FSheet1!$BP88,1/($A$3-1)),1/POWER(FSheet1!$BQ88,1/($A$3-1))))</f>
        <v>1.4876834610729582E-2</v>
      </c>
      <c r="BG89" s="45">
        <f>1/(POWER(FSheet1!$BQ88,1/($A$3-1))*SUM(1/POWER(FSheet1!$BK88,1/($A$3-1)),1/POWER(FSheet1!$BL88,1/($A$3-1)),1/POWER(FSheet1!$BM88,1/($A$3-1)),1/POWER(FSheet1!$BN88,1/($A$3-1)),1/POWER(FSheet1!$BO88,1/($A$3-1)),1/POWER(FSheet1!$BP88,1/($A$3-1)),1/POWER(FSheet1!$BQ88,1/($A$3-1))))</f>
        <v>2.1587784801976952E-2</v>
      </c>
      <c r="BH89" s="14"/>
      <c r="BI89" s="33"/>
      <c r="BJ89" s="33"/>
      <c r="BW89" s="33">
        <f t="array" ref="BW89">SUM((BA89^$A$3)*(($B89-$AK$3)^2+($C89-$AL$3)^2),(BB89^$A$3)*(($B89-$AM$3)^2+($C89-$AN$3)^2),(BC89^$A$3)*(($B89-$AO$3)^2+($C89-$AP$3)^2),(BD89^$A$3)*(($B89-$AQ$3)^2+($C89-$AR$3)^2),(BE89^$A$3)*(($B89-$AS$3)^2+($C89-$AT$3)^2),(BF89^$A$3)*(($B89-$AU$3)^2+($C89-$AV$3)^2),(BG89^$A$3)*(($B89-$AW$3)^2+($C89-$BV$3)^2))</f>
        <v>3.682916352586123</v>
      </c>
    </row>
    <row r="90" spans="1:75">
      <c r="A90" s="21" t="str">
        <f>FSheet1!A89</f>
        <v>M. Bartos</v>
      </c>
      <c r="B90" s="20">
        <f>FSheet1!DH89</f>
        <v>8.1927858175853014</v>
      </c>
      <c r="C90" s="20">
        <f>FSheet1!DI89</f>
        <v>-2.268357994750656</v>
      </c>
      <c r="D90" s="22"/>
      <c r="E90" s="20">
        <f>1/(POWER(FSheet1!AU89,2/($A$3-1))*SUM(1/POWER(FSheet1!$AU89,2/($A$3-1)),1/POWER(FSheet1!$AV89,2/($A$3-1)),1/POWER(FSheet1!$AW89,2/($A$3-1)),1/POWER(FSheet1!$AX89,2/($A$3-1)),1/POWER(FSheet1!$AY89,2/($A$3-1)),1/POWER(FSheet1!$AZ89,2/($A$3-1)),1/POWER(FSheet1!$BA89,2/($A$3-1))))</f>
        <v>2.3814473500706366E-3</v>
      </c>
      <c r="F90" s="20">
        <f>1/(POWER(FSheet1!AV89,2/($A$3-1))*SUM(1/POWER(FSheet1!$AU89,2/($A$3-1)),1/POWER(FSheet1!$AV89,2/($A$3-1)),1/POWER(FSheet1!$AW89,2/($A$3-1)),1/POWER(FSheet1!$AX89,2/($A$3-1)),1/POWER(FSheet1!$AY89,2/($A$3-1)),1/POWER(FSheet1!$AZ89,2/($A$3-1)),1/POWER(FSheet1!$BA89,2/($A$3-1))))</f>
        <v>6.4770357672052879E-3</v>
      </c>
      <c r="G90" s="20">
        <f>1/(POWER(FSheet1!AW89,2/($A$3-1))*SUM(1/POWER(FSheet1!$AU89,2/($A$3-1)),1/POWER(FSheet1!$AV89,2/($A$3-1)),1/POWER(FSheet1!$AW89,2/($A$3-1)),1/POWER(FSheet1!$AX89,2/($A$3-1)),1/POWER(FSheet1!$AY89,2/($A$3-1)),1/POWER(FSheet1!$AZ89,2/($A$3-1)),1/POWER(FSheet1!$BA89,2/($A$3-1))))</f>
        <v>2.3346094955350324E-2</v>
      </c>
      <c r="H90" s="20">
        <f>1/(POWER(FSheet1!AX89,2/($A$3-1))*SUM(1/POWER(FSheet1!$AU89,2/($A$3-1)),1/POWER(FSheet1!$AV89,2/($A$3-1)),1/POWER(FSheet1!$AW89,2/($A$3-1)),1/POWER(FSheet1!$AX89,2/($A$3-1)),1/POWER(FSheet1!$AY89,2/($A$3-1)),1/POWER(FSheet1!$AZ89,2/($A$3-1)),1/POWER(FSheet1!$BA89,2/($A$3-1))))</f>
        <v>0.12314187162228682</v>
      </c>
      <c r="I90" s="20">
        <f>1/(POWER(FSheet1!AY89,2/($A$3-1))*SUM(1/POWER(FSheet1!$AU89,2/($A$3-1)),1/POWER(FSheet1!$AV89,2/($A$3-1)),1/POWER(FSheet1!$AW89,2/($A$3-1)),1/POWER(FSheet1!$AX89,2/($A$3-1)),1/POWER(FSheet1!$AY89,2/($A$3-1)),1/POWER(FSheet1!$AZ89,2/($A$3-1)),1/POWER(FSheet1!$BA89,2/($A$3-1))))</f>
        <v>0.55670015241968085</v>
      </c>
      <c r="J90" s="20">
        <f>1/(POWER(FSheet1!AZ89,2/($A$3-1))*SUM(1/POWER(FSheet1!$AU89,2/($A$3-1)),1/POWER(FSheet1!$AV89,2/($A$3-1)),1/POWER(FSheet1!$AW89,2/($A$3-1)),1/POWER(FSheet1!$AX89,2/($A$3-1)),1/POWER(FSheet1!$AY89,2/($A$3-1)),1/POWER(FSheet1!$AZ89,2/($A$3-1)),1/POWER(FSheet1!$BA89,2/($A$3-1))))</f>
        <v>0.24593294282844419</v>
      </c>
      <c r="K90" s="20">
        <f>1/(POWER(FSheet1!BA89,2/($A$3-1))*SUM(1/POWER(FSheet1!$AU89,2/($A$3-1)),1/POWER(FSheet1!$AV89,2/($A$3-1)),1/POWER(FSheet1!$AW89,2/($A$3-1)),1/POWER(FSheet1!$AX89,2/($A$3-1)),1/POWER(FSheet1!$AY89,2/($A$3-1)),1/POWER(FSheet1!$AZ89,2/($A$3-1)),1/POWER(FSheet1!$BA89,2/($A$3-1))))</f>
        <v>4.2020455056961968E-2</v>
      </c>
      <c r="M90" s="35"/>
      <c r="AA90" s="34">
        <f t="shared" si="10"/>
        <v>9.4723565177424227</v>
      </c>
      <c r="AC90" s="26">
        <f>1/(POWER(FSheet1!BC89,1/($A$3-1))*SUM(1/POWER(FSheet1!$BC89,1/($A$3-1)),1/POWER(FSheet1!$BD89,1/($A$3-1)),1/POWER(FSheet1!$BE89,1/($A$3-1)),1/POWER(FSheet1!$BF89,1/($A$3-1)),1/POWER(FSheet1!$BG89,1/($A$3-1)),1/POWER(FSheet1!$BH89,1/($A$3-1)),1/POWER(FSheet1!$BI89,1/($A$3-1))))</f>
        <v>2.8496264907866289E-2</v>
      </c>
      <c r="AD90" s="26">
        <f>1/(POWER(FSheet1!BD89,1/($A$3-1))*SUM(1/POWER(FSheet1!$BC89,1/($A$3-1)),1/POWER(FSheet1!$BD89,1/($A$3-1)),1/POWER(FSheet1!$BE89,1/($A$3-1)),1/POWER(FSheet1!$BF89,1/($A$3-1)),1/POWER(FSheet1!$BG89,1/($A$3-1)),1/POWER(FSheet1!$BH89,1/($A$3-1)),1/POWER(FSheet1!$BI89,1/($A$3-1))))</f>
        <v>2.8532351835813711E-2</v>
      </c>
      <c r="AE90" s="26">
        <f>1/(POWER(FSheet1!BE89,1/($A$3-1))*SUM(1/POWER(FSheet1!$BC89,1/($A$3-1)),1/POWER(FSheet1!$BD89,1/($A$3-1)),1/POWER(FSheet1!$BE89,1/($A$3-1)),1/POWER(FSheet1!$BF89,1/($A$3-1)),1/POWER(FSheet1!$BG89,1/($A$3-1)),1/POWER(FSheet1!$BH89,1/($A$3-1)),1/POWER(FSheet1!$BI89,1/($A$3-1))))</f>
        <v>4.397126412184018E-2</v>
      </c>
      <c r="AF90" s="26">
        <f>1/(POWER(FSheet1!BF89,1/($A$3-1))*SUM(1/POWER(FSheet1!$BC89,1/($A$3-1)),1/POWER(FSheet1!$BD89,1/($A$3-1)),1/POWER(FSheet1!$BE89,1/($A$3-1)),1/POWER(FSheet1!$BF89,1/($A$3-1)),1/POWER(FSheet1!$BG89,1/($A$3-1)),1/POWER(FSheet1!$BH89,1/($A$3-1)),1/POWER(FSheet1!$BI89,1/($A$3-1))))</f>
        <v>8.5204906741932623E-2</v>
      </c>
      <c r="AG90" s="26">
        <f>1/(POWER(FSheet1!BG89,1/($A$3-1))*SUM(1/POWER(FSheet1!$BC89,1/($A$3-1)),1/POWER(FSheet1!$BD89,1/($A$3-1)),1/POWER(FSheet1!$BE89,1/($A$3-1)),1/POWER(FSheet1!$BF89,1/($A$3-1)),1/POWER(FSheet1!$BG89,1/($A$3-1)),1/POWER(FSheet1!$BH89,1/($A$3-1)),1/POWER(FSheet1!$BI89,1/($A$3-1))))</f>
        <v>0.19801868621529553</v>
      </c>
      <c r="AH90" s="26">
        <f>1/(POWER(FSheet1!BH89,1/($A$3-1))*SUM(1/POWER(FSheet1!$BC89,1/($A$3-1)),1/POWER(FSheet1!$BD89,1/($A$3-1)),1/POWER(FSheet1!$BE89,1/($A$3-1)),1/POWER(FSheet1!$BF89,1/($A$3-1)),1/POWER(FSheet1!$BG89,1/($A$3-1)),1/POWER(FSheet1!$BH89,1/($A$3-1)),1/POWER(FSheet1!$BI89,1/($A$3-1))))</f>
        <v>0.31736108919407224</v>
      </c>
      <c r="AI90" s="26">
        <f>1/(POWER(FSheet1!BI89,1/($A$3-1))*SUM(1/POWER(FSheet1!$BC89,1/($A$3-1)),1/POWER(FSheet1!$BD89,1/($A$3-1)),1/POWER(FSheet1!$BE89,1/($A$3-1)),1/POWER(FSheet1!$BF89,1/($A$3-1)),1/POWER(FSheet1!$BG89,1/($A$3-1)),1/POWER(FSheet1!$BH89,1/($A$3-1)),1/POWER(FSheet1!$BI89,1/($A$3-1))))</f>
        <v>0.29841543698317941</v>
      </c>
      <c r="AY90" s="13">
        <f t="shared" si="11"/>
        <v>4.6771661870725998</v>
      </c>
      <c r="BA90" s="45">
        <f>1/(POWER(FSheet1!$BK89,1/($A$3-1))*SUM(1/POWER(FSheet1!$BK89,1/($A$3-1)),1/POWER(FSheet1!$BL89,1/($A$3-1)),1/POWER(FSheet1!$BM89,1/($A$3-1)),1/POWER(FSheet1!$BN89,1/($A$3-1)),1/POWER(FSheet1!$BO89,1/($A$3-1)),1/POWER(FSheet1!$BP89,1/($A$3-1)),1/POWER(FSheet1!$BQ89,1/($A$3-1))))</f>
        <v>1.7701989981978757E-2</v>
      </c>
      <c r="BB90" s="45">
        <f>1/(POWER(FSheet1!$BL89,1/($A$3-1))*SUM(1/POWER(FSheet1!$BK89,1/($A$3-1)),1/POWER(FSheet1!$BL89,1/($A$3-1)),1/POWER(FSheet1!$BM89,1/($A$3-1)),1/POWER(FSheet1!$BN89,1/($A$3-1)),1/POWER(FSheet1!$BO89,1/($A$3-1)),1/POWER(FSheet1!$BP89,1/($A$3-1)),1/POWER(FSheet1!$BQ89,1/($A$3-1))))</f>
        <v>1.612141394592179E-2</v>
      </c>
      <c r="BC90" s="45">
        <f>1/(POWER(FSheet1!$BM89,1/($A$3-1))*SUM(1/POWER(FSheet1!$BK89,1/($A$3-1)),1/POWER(FSheet1!$BL89,1/($A$3-1)),1/POWER(FSheet1!$BM89,1/($A$3-1)),1/POWER(FSheet1!$BN89,1/($A$3-1)),1/POWER(FSheet1!$BO89,1/($A$3-1)),1/POWER(FSheet1!$BP89,1/($A$3-1)),1/POWER(FSheet1!$BQ89,1/($A$3-1))))</f>
        <v>3.2878727102036938E-2</v>
      </c>
      <c r="BD90" s="45">
        <f>1/(POWER(FSheet1!$BN89,1/($A$3-1))*SUM(1/POWER(FSheet1!$BK89,1/($A$3-1)),1/POWER(FSheet1!$BL89,1/($A$3-1)),1/POWER(FSheet1!$BM89,1/($A$3-1)),1/POWER(FSheet1!$BN89,1/($A$3-1)),1/POWER(FSheet1!$BO89,1/($A$3-1)),1/POWER(FSheet1!$BP89,1/($A$3-1)),1/POWER(FSheet1!$BQ89,1/($A$3-1))))</f>
        <v>5.9047740203200923E-2</v>
      </c>
      <c r="BE90" s="45">
        <f>1/(POWER(FSheet1!$BO89,1/($A$3-1))*SUM(1/POWER(FSheet1!$BK89,1/($A$3-1)),1/POWER(FSheet1!$BL89,1/($A$3-1)),1/POWER(FSheet1!$BM89,1/($A$3-1)),1/POWER(FSheet1!$BN89,1/($A$3-1)),1/POWER(FSheet1!$BO89,1/($A$3-1)),1/POWER(FSheet1!$BP89,1/($A$3-1)),1/POWER(FSheet1!$BQ89,1/($A$3-1))))</f>
        <v>9.2254249090392065E-2</v>
      </c>
      <c r="BF90" s="45">
        <f>1/(POWER(FSheet1!$BP89,1/($A$3-1))*SUM(1/POWER(FSheet1!$BK89,1/($A$3-1)),1/POWER(FSheet1!$BL89,1/($A$3-1)),1/POWER(FSheet1!$BM89,1/($A$3-1)),1/POWER(FSheet1!$BN89,1/($A$3-1)),1/POWER(FSheet1!$BO89,1/($A$3-1)),1/POWER(FSheet1!$BP89,1/($A$3-1)),1/POWER(FSheet1!$BQ89,1/($A$3-1))))</f>
        <v>0.33817430784338576</v>
      </c>
      <c r="BG90" s="45">
        <f>1/(POWER(FSheet1!$BQ89,1/($A$3-1))*SUM(1/POWER(FSheet1!$BK89,1/($A$3-1)),1/POWER(FSheet1!$BL89,1/($A$3-1)),1/POWER(FSheet1!$BM89,1/($A$3-1)),1/POWER(FSheet1!$BN89,1/($A$3-1)),1/POWER(FSheet1!$BO89,1/($A$3-1)),1/POWER(FSheet1!$BP89,1/($A$3-1)),1/POWER(FSheet1!$BQ89,1/($A$3-1))))</f>
        <v>0.44382157183308385</v>
      </c>
      <c r="BH90" s="14"/>
      <c r="BI90" s="33"/>
      <c r="BJ90" s="33"/>
      <c r="BW90" s="33">
        <f t="array" ref="BW90">SUM((BA90^$A$3)*(($B90-$AK$3)^2+($C90-$AL$3)^2),(BB90^$A$3)*(($B90-$AM$3)^2+($C90-$AN$3)^2),(BC90^$A$3)*(($B90-$AO$3)^2+($C90-$AP$3)^2),(BD90^$A$3)*(($B90-$AQ$3)^2+($C90-$AR$3)^2),(BE90^$A$3)*(($B90-$AS$3)^2+($C90-$AT$3)^2),(BF90^$A$3)*(($B90-$AU$3)^2+($C90-$AV$3)^2),(BG90^$A$3)*(($B90-$AW$3)^2+($C90-$BV$3)^2))</f>
        <v>4.1205020281163121</v>
      </c>
    </row>
    <row r="91" spans="1:75">
      <c r="A91" s="21" t="str">
        <f>FSheet1!A90</f>
        <v>Daccord</v>
      </c>
      <c r="B91" s="20">
        <f>FSheet1!DH90</f>
        <v>2.0525865813648294</v>
      </c>
      <c r="C91" s="20">
        <f>FSheet1!DI90</f>
        <v>-1.1639426548556431</v>
      </c>
      <c r="D91" s="22"/>
      <c r="E91" s="20">
        <f>1/(POWER(FSheet1!AU90,2/($A$3-1))*SUM(1/POWER(FSheet1!$AU90,2/($A$3-1)),1/POWER(FSheet1!$AV90,2/($A$3-1)),1/POWER(FSheet1!$AW90,2/($A$3-1)),1/POWER(FSheet1!$AX90,2/($A$3-1)),1/POWER(FSheet1!$AY90,2/($A$3-1)),1/POWER(FSheet1!$AZ90,2/($A$3-1)),1/POWER(FSheet1!$BA90,2/($A$3-1))))</f>
        <v>3.5564524842527857E-5</v>
      </c>
      <c r="F91" s="20">
        <f>1/(POWER(FSheet1!AV90,2/($A$3-1))*SUM(1/POWER(FSheet1!$AU90,2/($A$3-1)),1/POWER(FSheet1!$AV90,2/($A$3-1)),1/POWER(FSheet1!$AW90,2/($A$3-1)),1/POWER(FSheet1!$AX90,2/($A$3-1)),1/POWER(FSheet1!$AY90,2/($A$3-1)),1/POWER(FSheet1!$AZ90,2/($A$3-1)),1/POWER(FSheet1!$BA90,2/($A$3-1))))</f>
        <v>1.5627307389856884E-4</v>
      </c>
      <c r="G91" s="20">
        <f>1/(POWER(FSheet1!AW90,2/($A$3-1))*SUM(1/POWER(FSheet1!$AU90,2/($A$3-1)),1/POWER(FSheet1!$AV90,2/($A$3-1)),1/POWER(FSheet1!$AW90,2/($A$3-1)),1/POWER(FSheet1!$AX90,2/($A$3-1)),1/POWER(FSheet1!$AY90,2/($A$3-1)),1/POWER(FSheet1!$AZ90,2/($A$3-1)),1/POWER(FSheet1!$BA90,2/($A$3-1))))</f>
        <v>1.6748540069651413E-3</v>
      </c>
      <c r="H91" s="20">
        <f>1/(POWER(FSheet1!AX90,2/($A$3-1))*SUM(1/POWER(FSheet1!$AU90,2/($A$3-1)),1/POWER(FSheet1!$AV90,2/($A$3-1)),1/POWER(FSheet1!$AW90,2/($A$3-1)),1/POWER(FSheet1!$AX90,2/($A$3-1)),1/POWER(FSheet1!$AY90,2/($A$3-1)),1/POWER(FSheet1!$AZ90,2/($A$3-1)),1/POWER(FSheet1!$BA90,2/($A$3-1))))</f>
        <v>0.98706746319564775</v>
      </c>
      <c r="I91" s="20">
        <f>1/(POWER(FSheet1!AY90,2/($A$3-1))*SUM(1/POWER(FSheet1!$AU90,2/($A$3-1)),1/POWER(FSheet1!$AV90,2/($A$3-1)),1/POWER(FSheet1!$AW90,2/($A$3-1)),1/POWER(FSheet1!$AX90,2/($A$3-1)),1/POWER(FSheet1!$AY90,2/($A$3-1)),1/POWER(FSheet1!$AZ90,2/($A$3-1)),1/POWER(FSheet1!$BA90,2/($A$3-1))))</f>
        <v>1.0608817352944418E-2</v>
      </c>
      <c r="J91" s="20">
        <f>1/(POWER(FSheet1!AZ90,2/($A$3-1))*SUM(1/POWER(FSheet1!$AU90,2/($A$3-1)),1/POWER(FSheet1!$AV90,2/($A$3-1)),1/POWER(FSheet1!$AW90,2/($A$3-1)),1/POWER(FSheet1!$AX90,2/($A$3-1)),1/POWER(FSheet1!$AY90,2/($A$3-1)),1/POWER(FSheet1!$AZ90,2/($A$3-1)),1/POWER(FSheet1!$BA90,2/($A$3-1))))</f>
        <v>3.914696437451224E-4</v>
      </c>
      <c r="K91" s="20">
        <f>1/(POWER(FSheet1!BA90,2/($A$3-1))*SUM(1/POWER(FSheet1!$AU90,2/($A$3-1)),1/POWER(FSheet1!$AV90,2/($A$3-1)),1/POWER(FSheet1!$AW90,2/($A$3-1)),1/POWER(FSheet1!$AX90,2/($A$3-1)),1/POWER(FSheet1!$AY90,2/($A$3-1)),1/POWER(FSheet1!$AZ90,2/($A$3-1)),1/POWER(FSheet1!$BA90,2/($A$3-1))))</f>
        <v>6.5558201956701591E-5</v>
      </c>
      <c r="M91" s="35"/>
      <c r="AA91" s="34">
        <f t="shared" si="10"/>
        <v>3.0452676177843294</v>
      </c>
      <c r="AC91" s="26">
        <f>1/(POWER(FSheet1!BC90,1/($A$3-1))*SUM(1/POWER(FSheet1!$BC90,1/($A$3-1)),1/POWER(FSheet1!$BD90,1/($A$3-1)),1/POWER(FSheet1!$BE90,1/($A$3-1)),1/POWER(FSheet1!$BF90,1/($A$3-1)),1/POWER(FSheet1!$BG90,1/($A$3-1)),1/POWER(FSheet1!$BH90,1/($A$3-1)),1/POWER(FSheet1!$BI90,1/($A$3-1))))</f>
        <v>2.7102881726688184E-2</v>
      </c>
      <c r="AD91" s="26">
        <f>1/(POWER(FSheet1!BD90,1/($A$3-1))*SUM(1/POWER(FSheet1!$BC90,1/($A$3-1)),1/POWER(FSheet1!$BD90,1/($A$3-1)),1/POWER(FSheet1!$BE90,1/($A$3-1)),1/POWER(FSheet1!$BF90,1/($A$3-1)),1/POWER(FSheet1!$BG90,1/($A$3-1)),1/POWER(FSheet1!$BH90,1/($A$3-1)),1/POWER(FSheet1!$BI90,1/($A$3-1))))</f>
        <v>2.5705031196396083E-2</v>
      </c>
      <c r="AE91" s="26">
        <f>1/(POWER(FSheet1!BE90,1/($A$3-1))*SUM(1/POWER(FSheet1!$BC90,1/($A$3-1)),1/POWER(FSheet1!$BD90,1/($A$3-1)),1/POWER(FSheet1!$BE90,1/($A$3-1)),1/POWER(FSheet1!$BF90,1/($A$3-1)),1/POWER(FSheet1!$BG90,1/($A$3-1)),1/POWER(FSheet1!$BH90,1/($A$3-1)),1/POWER(FSheet1!$BI90,1/($A$3-1))))</f>
        <v>5.9455030072062036E-2</v>
      </c>
      <c r="AF91" s="26">
        <f>1/(POWER(FSheet1!BF90,1/($A$3-1))*SUM(1/POWER(FSheet1!$BC90,1/($A$3-1)),1/POWER(FSheet1!$BD90,1/($A$3-1)),1/POWER(FSheet1!$BE90,1/($A$3-1)),1/POWER(FSheet1!$BF90,1/($A$3-1)),1/POWER(FSheet1!$BG90,1/($A$3-1)),1/POWER(FSheet1!$BH90,1/($A$3-1)),1/POWER(FSheet1!$BI90,1/($A$3-1))))</f>
        <v>0.5371971547376525</v>
      </c>
      <c r="AG91" s="26">
        <f>1/(POWER(FSheet1!BG90,1/($A$3-1))*SUM(1/POWER(FSheet1!$BC90,1/($A$3-1)),1/POWER(FSheet1!$BD90,1/($A$3-1)),1/POWER(FSheet1!$BE90,1/($A$3-1)),1/POWER(FSheet1!$BF90,1/($A$3-1)),1/POWER(FSheet1!$BG90,1/($A$3-1)),1/POWER(FSheet1!$BH90,1/($A$3-1)),1/POWER(FSheet1!$BI90,1/($A$3-1))))</f>
        <v>0.2012548739002927</v>
      </c>
      <c r="AH91" s="26">
        <f>1/(POWER(FSheet1!BH90,1/($A$3-1))*SUM(1/POWER(FSheet1!$BC90,1/($A$3-1)),1/POWER(FSheet1!$BD90,1/($A$3-1)),1/POWER(FSheet1!$BE90,1/($A$3-1)),1/POWER(FSheet1!$BF90,1/($A$3-1)),1/POWER(FSheet1!$BG90,1/($A$3-1)),1/POWER(FSheet1!$BH90,1/($A$3-1)),1/POWER(FSheet1!$BI90,1/($A$3-1))))</f>
        <v>4.2520897109762069E-2</v>
      </c>
      <c r="AI91" s="26">
        <f>1/(POWER(FSheet1!BI90,1/($A$3-1))*SUM(1/POWER(FSheet1!$BC90,1/($A$3-1)),1/POWER(FSheet1!$BD90,1/($A$3-1)),1/POWER(FSheet1!$BE90,1/($A$3-1)),1/POWER(FSheet1!$BF90,1/($A$3-1)),1/POWER(FSheet1!$BG90,1/($A$3-1)),1/POWER(FSheet1!$BH90,1/($A$3-1)),1/POWER(FSheet1!$BI90,1/($A$3-1))))</f>
        <v>0.10676413125714646</v>
      </c>
      <c r="AY91" s="13">
        <f t="shared" si="11"/>
        <v>1.4009330819429979</v>
      </c>
      <c r="BA91" s="45">
        <f>1/(POWER(FSheet1!$BK90,1/($A$3-1))*SUM(1/POWER(FSheet1!$BK90,1/($A$3-1)),1/POWER(FSheet1!$BL90,1/($A$3-1)),1/POWER(FSheet1!$BM90,1/($A$3-1)),1/POWER(FSheet1!$BN90,1/($A$3-1)),1/POWER(FSheet1!$BO90,1/($A$3-1)),1/POWER(FSheet1!$BP90,1/($A$3-1)),1/POWER(FSheet1!$BQ90,1/($A$3-1))))</f>
        <v>1.8062716613624706E-2</v>
      </c>
      <c r="BB91" s="45">
        <f>1/(POWER(FSheet1!$BL90,1/($A$3-1))*SUM(1/POWER(FSheet1!$BK90,1/($A$3-1)),1/POWER(FSheet1!$BL90,1/($A$3-1)),1/POWER(FSheet1!$BM90,1/($A$3-1)),1/POWER(FSheet1!$BN90,1/($A$3-1)),1/POWER(FSheet1!$BO90,1/($A$3-1)),1/POWER(FSheet1!$BP90,1/($A$3-1)),1/POWER(FSheet1!$BQ90,1/($A$3-1))))</f>
        <v>1.4464446085934529E-2</v>
      </c>
      <c r="BC91" s="45">
        <f>1/(POWER(FSheet1!$BM90,1/($A$3-1))*SUM(1/POWER(FSheet1!$BK90,1/($A$3-1)),1/POWER(FSheet1!$BL90,1/($A$3-1)),1/POWER(FSheet1!$BM90,1/($A$3-1)),1/POWER(FSheet1!$BN90,1/($A$3-1)),1/POWER(FSheet1!$BO90,1/($A$3-1)),1/POWER(FSheet1!$BP90,1/($A$3-1)),1/POWER(FSheet1!$BQ90,1/($A$3-1))))</f>
        <v>5.0013486811526502E-2</v>
      </c>
      <c r="BD91" s="45">
        <f>1/(POWER(FSheet1!$BN90,1/($A$3-1))*SUM(1/POWER(FSheet1!$BK90,1/($A$3-1)),1/POWER(FSheet1!$BL90,1/($A$3-1)),1/POWER(FSheet1!$BM90,1/($A$3-1)),1/POWER(FSheet1!$BN90,1/($A$3-1)),1/POWER(FSheet1!$BO90,1/($A$3-1)),1/POWER(FSheet1!$BP90,1/($A$3-1)),1/POWER(FSheet1!$BQ90,1/($A$3-1))))</f>
        <v>0.62519518637803395</v>
      </c>
      <c r="BE91" s="45">
        <f>1/(POWER(FSheet1!$BO90,1/($A$3-1))*SUM(1/POWER(FSheet1!$BK90,1/($A$3-1)),1/POWER(FSheet1!$BL90,1/($A$3-1)),1/POWER(FSheet1!$BM90,1/($A$3-1)),1/POWER(FSheet1!$BN90,1/($A$3-1)),1/POWER(FSheet1!$BO90,1/($A$3-1)),1/POWER(FSheet1!$BP90,1/($A$3-1)),1/POWER(FSheet1!$BQ90,1/($A$3-1))))</f>
        <v>0.1960596484734822</v>
      </c>
      <c r="BF91" s="45">
        <f>1/(POWER(FSheet1!$BP90,1/($A$3-1))*SUM(1/POWER(FSheet1!$BK90,1/($A$3-1)),1/POWER(FSheet1!$BL90,1/($A$3-1)),1/POWER(FSheet1!$BM90,1/($A$3-1)),1/POWER(FSheet1!$BN90,1/($A$3-1)),1/POWER(FSheet1!$BO90,1/($A$3-1)),1/POWER(FSheet1!$BP90,1/($A$3-1)),1/POWER(FSheet1!$BQ90,1/($A$3-1))))</f>
        <v>2.391293587122547E-2</v>
      </c>
      <c r="BG91" s="45">
        <f>1/(POWER(FSheet1!$BQ90,1/($A$3-1))*SUM(1/POWER(FSheet1!$BK90,1/($A$3-1)),1/POWER(FSheet1!$BL90,1/($A$3-1)),1/POWER(FSheet1!$BM90,1/($A$3-1)),1/POWER(FSheet1!$BN90,1/($A$3-1)),1/POWER(FSheet1!$BO90,1/($A$3-1)),1/POWER(FSheet1!$BP90,1/($A$3-1)),1/POWER(FSheet1!$BQ90,1/($A$3-1))))</f>
        <v>7.229157976617262E-2</v>
      </c>
      <c r="BH91" s="14"/>
      <c r="BI91" s="33"/>
      <c r="BJ91" s="33"/>
      <c r="BW91" s="33">
        <f t="array" ref="BW91">SUM((BA91^$A$3)*(($B91-$AK$3)^2+($C91-$AL$3)^2),(BB91^$A$3)*(($B91-$AM$3)^2+($C91-$AN$3)^2),(BC91^$A$3)*(($B91-$AO$3)^2+($C91-$AP$3)^2),(BD91^$A$3)*(($B91-$AQ$3)^2+($C91-$AR$3)^2),(BE91^$A$3)*(($B91-$AS$3)^2+($C91-$AT$3)^2),(BF91^$A$3)*(($B91-$AU$3)^2+($C91-$AV$3)^2),(BG91^$A$3)*(($B91-$AW$3)^2+($C91-$BV$3)^2))</f>
        <v>1.5293175577264937</v>
      </c>
    </row>
    <row r="92" spans="1:75">
      <c r="A92" s="21" t="str">
        <f>FSheet1!A91</f>
        <v>Jakobsson</v>
      </c>
      <c r="B92" s="20">
        <f>FSheet1!DH91</f>
        <v>-1.4652444776902891</v>
      </c>
      <c r="C92" s="20">
        <f>FSheet1!DI91</f>
        <v>-5.5277394448818891</v>
      </c>
      <c r="D92" s="22"/>
      <c r="E92" s="20">
        <f>1/(POWER(FSheet1!AU91,2/($A$3-1))*SUM(1/POWER(FSheet1!$AU91,2/($A$3-1)),1/POWER(FSheet1!$AV91,2/($A$3-1)),1/POWER(FSheet1!$AW91,2/($A$3-1)),1/POWER(FSheet1!$AX91,2/($A$3-1)),1/POWER(FSheet1!$AY91,2/($A$3-1)),1/POWER(FSheet1!$AZ91,2/($A$3-1)),1/POWER(FSheet1!$BA91,2/($A$3-1))))</f>
        <v>1.7813011003374995E-3</v>
      </c>
      <c r="F92" s="20">
        <f>1/(POWER(FSheet1!AV91,2/($A$3-1))*SUM(1/POWER(FSheet1!$AU91,2/($A$3-1)),1/POWER(FSheet1!$AV91,2/($A$3-1)),1/POWER(FSheet1!$AW91,2/($A$3-1)),1/POWER(FSheet1!$AX91,2/($A$3-1)),1/POWER(FSheet1!$AY91,2/($A$3-1)),1/POWER(FSheet1!$AZ91,2/($A$3-1)),1/POWER(FSheet1!$BA91,2/($A$3-1))))</f>
        <v>2.1123200022823318E-2</v>
      </c>
      <c r="G92" s="20">
        <f>1/(POWER(FSheet1!AW91,2/($A$3-1))*SUM(1/POWER(FSheet1!$AU91,2/($A$3-1)),1/POWER(FSheet1!$AV91,2/($A$3-1)),1/POWER(FSheet1!$AW91,2/($A$3-1)),1/POWER(FSheet1!$AX91,2/($A$3-1)),1/POWER(FSheet1!$AY91,2/($A$3-1)),1/POWER(FSheet1!$AZ91,2/($A$3-1)),1/POWER(FSheet1!$BA91,2/($A$3-1))))</f>
        <v>0.94793944484910775</v>
      </c>
      <c r="H92" s="20">
        <f>1/(POWER(FSheet1!AX91,2/($A$3-1))*SUM(1/POWER(FSheet1!$AU91,2/($A$3-1)),1/POWER(FSheet1!$AV91,2/($A$3-1)),1/POWER(FSheet1!$AW91,2/($A$3-1)),1/POWER(FSheet1!$AX91,2/($A$3-1)),1/POWER(FSheet1!$AY91,2/($A$3-1)),1/POWER(FSheet1!$AZ91,2/($A$3-1)),1/POWER(FSheet1!$BA91,2/($A$3-1))))</f>
        <v>2.6582711608181576E-2</v>
      </c>
      <c r="I92" s="20">
        <f>1/(POWER(FSheet1!AY91,2/($A$3-1))*SUM(1/POWER(FSheet1!$AU91,2/($A$3-1)),1/POWER(FSheet1!$AV91,2/($A$3-1)),1/POWER(FSheet1!$AW91,2/($A$3-1)),1/POWER(FSheet1!$AX91,2/($A$3-1)),1/POWER(FSheet1!$AY91,2/($A$3-1)),1/POWER(FSheet1!$AZ91,2/($A$3-1)),1/POWER(FSheet1!$BA91,2/($A$3-1))))</f>
        <v>2.0291686135424833E-3</v>
      </c>
      <c r="J92" s="20">
        <f>1/(POWER(FSheet1!AZ91,2/($A$3-1))*SUM(1/POWER(FSheet1!$AU91,2/($A$3-1)),1/POWER(FSheet1!$AV91,2/($A$3-1)),1/POWER(FSheet1!$AW91,2/($A$3-1)),1/POWER(FSheet1!$AX91,2/($A$3-1)),1/POWER(FSheet1!$AY91,2/($A$3-1)),1/POWER(FSheet1!$AZ91,2/($A$3-1)),1/POWER(FSheet1!$BA91,2/($A$3-1))))</f>
        <v>4.1269294278463068E-4</v>
      </c>
      <c r="K92" s="20">
        <f>1/(POWER(FSheet1!BA91,2/($A$3-1))*SUM(1/POWER(FSheet1!$AU91,2/($A$3-1)),1/POWER(FSheet1!$AV91,2/($A$3-1)),1/POWER(FSheet1!$AW91,2/($A$3-1)),1/POWER(FSheet1!$AX91,2/($A$3-1)),1/POWER(FSheet1!$AY91,2/($A$3-1)),1/POWER(FSheet1!$AZ91,2/($A$3-1)),1/POWER(FSheet1!$BA91,2/($A$3-1))))</f>
        <v>1.3148086322281946E-4</v>
      </c>
      <c r="M92" s="35"/>
      <c r="AA92" s="34">
        <f t="shared" si="10"/>
        <v>11.302485413317637</v>
      </c>
      <c r="AC92" s="26">
        <f>1/(POWER(FSheet1!BC91,1/($A$3-1))*SUM(1/POWER(FSheet1!$BC91,1/($A$3-1)),1/POWER(FSheet1!$BD91,1/($A$3-1)),1/POWER(FSheet1!$BE91,1/($A$3-1)),1/POWER(FSheet1!$BF91,1/($A$3-1)),1/POWER(FSheet1!$BG91,1/($A$3-1)),1/POWER(FSheet1!$BH91,1/($A$3-1)),1/POWER(FSheet1!$BI91,1/($A$3-1))))</f>
        <v>0.11130390611446904</v>
      </c>
      <c r="AD92" s="26">
        <f>1/(POWER(FSheet1!BD91,1/($A$3-1))*SUM(1/POWER(FSheet1!$BC91,1/($A$3-1)),1/POWER(FSheet1!$BD91,1/($A$3-1)),1/POWER(FSheet1!$BE91,1/($A$3-1)),1/POWER(FSheet1!$BF91,1/($A$3-1)),1/POWER(FSheet1!$BG91,1/($A$3-1)),1/POWER(FSheet1!$BH91,1/($A$3-1)),1/POWER(FSheet1!$BI91,1/($A$3-1))))</f>
        <v>0.17943935350304765</v>
      </c>
      <c r="AE92" s="26">
        <f>1/(POWER(FSheet1!BE91,1/($A$3-1))*SUM(1/POWER(FSheet1!$BC91,1/($A$3-1)),1/POWER(FSheet1!$BD91,1/($A$3-1)),1/POWER(FSheet1!$BE91,1/($A$3-1)),1/POWER(FSheet1!$BF91,1/($A$3-1)),1/POWER(FSheet1!$BG91,1/($A$3-1)),1/POWER(FSheet1!$BH91,1/($A$3-1)),1/POWER(FSheet1!$BI91,1/($A$3-1))))</f>
        <v>0.39256731805319289</v>
      </c>
      <c r="AF92" s="26">
        <f>1/(POWER(FSheet1!BF91,1/($A$3-1))*SUM(1/POWER(FSheet1!$BC91,1/($A$3-1)),1/POWER(FSheet1!$BD91,1/($A$3-1)),1/POWER(FSheet1!$BE91,1/($A$3-1)),1/POWER(FSheet1!$BF91,1/($A$3-1)),1/POWER(FSheet1!$BG91,1/($A$3-1)),1/POWER(FSheet1!$BH91,1/($A$3-1)),1/POWER(FSheet1!$BI91,1/($A$3-1))))</f>
        <v>0.16553936446737602</v>
      </c>
      <c r="AG92" s="26">
        <f>1/(POWER(FSheet1!BG91,1/($A$3-1))*SUM(1/POWER(FSheet1!$BC91,1/($A$3-1)),1/POWER(FSheet1!$BD91,1/($A$3-1)),1/POWER(FSheet1!$BE91,1/($A$3-1)),1/POWER(FSheet1!$BF91,1/($A$3-1)),1/POWER(FSheet1!$BG91,1/($A$3-1)),1/POWER(FSheet1!$BH91,1/($A$3-1)),1/POWER(FSheet1!$BI91,1/($A$3-1))))</f>
        <v>6.4175860813644167E-2</v>
      </c>
      <c r="AH92" s="26">
        <f>1/(POWER(FSheet1!BH91,1/($A$3-1))*SUM(1/POWER(FSheet1!$BC91,1/($A$3-1)),1/POWER(FSheet1!$BD91,1/($A$3-1)),1/POWER(FSheet1!$BE91,1/($A$3-1)),1/POWER(FSheet1!$BF91,1/($A$3-1)),1/POWER(FSheet1!$BG91,1/($A$3-1)),1/POWER(FSheet1!$BH91,1/($A$3-1)),1/POWER(FSheet1!$BI91,1/($A$3-1))))</f>
        <v>3.4631521950638663E-2</v>
      </c>
      <c r="AI92" s="26">
        <f>1/(POWER(FSheet1!BI91,1/($A$3-1))*SUM(1/POWER(FSheet1!$BC91,1/($A$3-1)),1/POWER(FSheet1!$BD91,1/($A$3-1)),1/POWER(FSheet1!$BE91,1/($A$3-1)),1/POWER(FSheet1!$BF91,1/($A$3-1)),1/POWER(FSheet1!$BG91,1/($A$3-1)),1/POWER(FSheet1!$BH91,1/($A$3-1)),1/POWER(FSheet1!$BI91,1/($A$3-1))))</f>
        <v>5.2342675097631561E-2</v>
      </c>
      <c r="AY92" s="13">
        <f t="shared" si="11"/>
        <v>4.4611107612120016</v>
      </c>
      <c r="BA92" s="45">
        <f>1/(POWER(FSheet1!$BK91,1/($A$3-1))*SUM(1/POWER(FSheet1!$BK91,1/($A$3-1)),1/POWER(FSheet1!$BL91,1/($A$3-1)),1/POWER(FSheet1!$BM91,1/($A$3-1)),1/POWER(FSheet1!$BN91,1/($A$3-1)),1/POWER(FSheet1!$BO91,1/($A$3-1)),1/POWER(FSheet1!$BP91,1/($A$3-1)),1/POWER(FSheet1!$BQ91,1/($A$3-1))))</f>
        <v>3.9063137336359466E-2</v>
      </c>
      <c r="BB92" s="45">
        <f>1/(POWER(FSheet1!$BL91,1/($A$3-1))*SUM(1/POWER(FSheet1!$BK91,1/($A$3-1)),1/POWER(FSheet1!$BL91,1/($A$3-1)),1/POWER(FSheet1!$BM91,1/($A$3-1)),1/POWER(FSheet1!$BN91,1/($A$3-1)),1/POWER(FSheet1!$BO91,1/($A$3-1)),1/POWER(FSheet1!$BP91,1/($A$3-1)),1/POWER(FSheet1!$BQ91,1/($A$3-1))))</f>
        <v>9.3173197399259527E-2</v>
      </c>
      <c r="BC92" s="45">
        <f>1/(POWER(FSheet1!$BM91,1/($A$3-1))*SUM(1/POWER(FSheet1!$BK91,1/($A$3-1)),1/POWER(FSheet1!$BL91,1/($A$3-1)),1/POWER(FSheet1!$BM91,1/($A$3-1)),1/POWER(FSheet1!$BN91,1/($A$3-1)),1/POWER(FSheet1!$BO91,1/($A$3-1)),1/POWER(FSheet1!$BP91,1/($A$3-1)),1/POWER(FSheet1!$BQ91,1/($A$3-1))))</f>
        <v>0.67084592157139433</v>
      </c>
      <c r="BD92" s="45">
        <f>1/(POWER(FSheet1!$BN91,1/($A$3-1))*SUM(1/POWER(FSheet1!$BK91,1/($A$3-1)),1/POWER(FSheet1!$BL91,1/($A$3-1)),1/POWER(FSheet1!$BM91,1/($A$3-1)),1/POWER(FSheet1!$BN91,1/($A$3-1)),1/POWER(FSheet1!$BO91,1/($A$3-1)),1/POWER(FSheet1!$BP91,1/($A$3-1)),1/POWER(FSheet1!$BQ91,1/($A$3-1))))</f>
        <v>0.10248360545084141</v>
      </c>
      <c r="BE92" s="45">
        <f>1/(POWER(FSheet1!$BO91,1/($A$3-1))*SUM(1/POWER(FSheet1!$BK91,1/($A$3-1)),1/POWER(FSheet1!$BL91,1/($A$3-1)),1/POWER(FSheet1!$BM91,1/($A$3-1)),1/POWER(FSheet1!$BN91,1/($A$3-1)),1/POWER(FSheet1!$BO91,1/($A$3-1)),1/POWER(FSheet1!$BP91,1/($A$3-1)),1/POWER(FSheet1!$BQ91,1/($A$3-1))))</f>
        <v>4.1453530536111463E-2</v>
      </c>
      <c r="BF92" s="45">
        <f>1/(POWER(FSheet1!$BP91,1/($A$3-1))*SUM(1/POWER(FSheet1!$BK91,1/($A$3-1)),1/POWER(FSheet1!$BL91,1/($A$3-1)),1/POWER(FSheet1!$BM91,1/($A$3-1)),1/POWER(FSheet1!$BN91,1/($A$3-1)),1/POWER(FSheet1!$BO91,1/($A$3-1)),1/POWER(FSheet1!$BP91,1/($A$3-1)),1/POWER(FSheet1!$BQ91,1/($A$3-1))))</f>
        <v>1.8761574056146157E-2</v>
      </c>
      <c r="BG92" s="45">
        <f>1/(POWER(FSheet1!$BQ91,1/($A$3-1))*SUM(1/POWER(FSheet1!$BK91,1/($A$3-1)),1/POWER(FSheet1!$BL91,1/($A$3-1)),1/POWER(FSheet1!$BM91,1/($A$3-1)),1/POWER(FSheet1!$BN91,1/($A$3-1)),1/POWER(FSheet1!$BO91,1/($A$3-1)),1/POWER(FSheet1!$BP91,1/($A$3-1)),1/POWER(FSheet1!$BQ91,1/($A$3-1))))</f>
        <v>3.4219033649887647E-2</v>
      </c>
      <c r="BH92" s="14"/>
      <c r="BI92" s="33"/>
      <c r="BJ92" s="33"/>
      <c r="BW92" s="33">
        <f t="array" ref="BW92">SUM((BA92^$A$3)*(($B92-$AK$3)^2+($C92-$AL$3)^2),(BB92^$A$3)*(($B92-$AM$3)^2+($C92-$AN$3)^2),(BC92^$A$3)*(($B92-$AO$3)^2+($C92-$AP$3)^2),(BD92^$A$3)*(($B92-$AQ$3)^2+($C92-$AR$3)^2),(BE92^$A$3)*(($B92-$AS$3)^2+($C92-$AT$3)^2),(BF92^$A$3)*(($B92-$AU$3)^2+($C92-$AV$3)^2),(BG92^$A$3)*(($B92-$AW$3)^2+($C92-$BV$3)^2))</f>
        <v>5.6930461253751963</v>
      </c>
    </row>
    <row r="93" spans="1:75">
      <c r="A93" s="21" t="str">
        <f>FSheet1!A92</f>
        <v>Perroton</v>
      </c>
      <c r="B93" s="20">
        <f>FSheet1!DH92</f>
        <v>1.9752533727034121</v>
      </c>
      <c r="C93" s="20">
        <f>FSheet1!DI92</f>
        <v>-6.8472326351706041</v>
      </c>
      <c r="D93" s="22"/>
      <c r="E93" s="20">
        <f>1/(POWER(FSheet1!AU92,2/($A$3-1))*SUM(1/POWER(FSheet1!$AU92,2/($A$3-1)),1/POWER(FSheet1!$AV92,2/($A$3-1)),1/POWER(FSheet1!$AW92,2/($A$3-1)),1/POWER(FSheet1!$AX92,2/($A$3-1)),1/POWER(FSheet1!$AY92,2/($A$3-1)),1/POWER(FSheet1!$AZ92,2/($A$3-1)),1/POWER(FSheet1!$BA92,2/($A$3-1))))</f>
        <v>1.645781776759821E-2</v>
      </c>
      <c r="F93" s="20">
        <f>1/(POWER(FSheet1!AV92,2/($A$3-1))*SUM(1/POWER(FSheet1!$AU92,2/($A$3-1)),1/POWER(FSheet1!$AV92,2/($A$3-1)),1/POWER(FSheet1!$AW92,2/($A$3-1)),1/POWER(FSheet1!$AX92,2/($A$3-1)),1/POWER(FSheet1!$AY92,2/($A$3-1)),1/POWER(FSheet1!$AZ92,2/($A$3-1)),1/POWER(FSheet1!$BA92,2/($A$3-1))))</f>
        <v>7.6375334508896942E-2</v>
      </c>
      <c r="G93" s="20">
        <f>1/(POWER(FSheet1!AW92,2/($A$3-1))*SUM(1/POWER(FSheet1!$AU92,2/($A$3-1)),1/POWER(FSheet1!$AV92,2/($A$3-1)),1/POWER(FSheet1!$AW92,2/($A$3-1)),1/POWER(FSheet1!$AX92,2/($A$3-1)),1/POWER(FSheet1!$AY92,2/($A$3-1)),1/POWER(FSheet1!$AZ92,2/($A$3-1)),1/POWER(FSheet1!$BA92,2/($A$3-1))))</f>
        <v>0.416946028353394</v>
      </c>
      <c r="H93" s="20">
        <f>1/(POWER(FSheet1!AX92,2/($A$3-1))*SUM(1/POWER(FSheet1!$AU92,2/($A$3-1)),1/POWER(FSheet1!$AV92,2/($A$3-1)),1/POWER(FSheet1!$AW92,2/($A$3-1)),1/POWER(FSheet1!$AX92,2/($A$3-1)),1/POWER(FSheet1!$AY92,2/($A$3-1)),1/POWER(FSheet1!$AZ92,2/($A$3-1)),1/POWER(FSheet1!$BA92,2/($A$3-1))))</f>
        <v>0.39774682472206091</v>
      </c>
      <c r="I93" s="20">
        <f>1/(POWER(FSheet1!AY92,2/($A$3-1))*SUM(1/POWER(FSheet1!$AU92,2/($A$3-1)),1/POWER(FSheet1!$AV92,2/($A$3-1)),1/POWER(FSheet1!$AW92,2/($A$3-1)),1/POWER(FSheet1!$AX92,2/($A$3-1)),1/POWER(FSheet1!$AY92,2/($A$3-1)),1/POWER(FSheet1!$AZ92,2/($A$3-1)),1/POWER(FSheet1!$BA92,2/($A$3-1))))</f>
        <v>7.1903987695864285E-2</v>
      </c>
      <c r="J93" s="20">
        <f>1/(POWER(FSheet1!AZ92,2/($A$3-1))*SUM(1/POWER(FSheet1!$AU92,2/($A$3-1)),1/POWER(FSheet1!$AV92,2/($A$3-1)),1/POWER(FSheet1!$AW92,2/($A$3-1)),1/POWER(FSheet1!$AX92,2/($A$3-1)),1/POWER(FSheet1!$AY92,2/($A$3-1)),1/POWER(FSheet1!$AZ92,2/($A$3-1)),1/POWER(FSheet1!$BA92,2/($A$3-1))))</f>
        <v>1.5704823138789049E-2</v>
      </c>
      <c r="K93" s="20">
        <f>1/(POWER(FSheet1!BA92,2/($A$3-1))*SUM(1/POWER(FSheet1!$AU92,2/($A$3-1)),1/POWER(FSheet1!$AV92,2/($A$3-1)),1/POWER(FSheet1!$AW92,2/($A$3-1)),1/POWER(FSheet1!$AX92,2/($A$3-1)),1/POWER(FSheet1!$AY92,2/($A$3-1)),1/POWER(FSheet1!$AZ92,2/($A$3-1)),1/POWER(FSheet1!$BA92,2/($A$3-1))))</f>
        <v>4.8651838133968173E-3</v>
      </c>
      <c r="M93" s="35"/>
      <c r="AA93" s="34">
        <f t="shared" si="10"/>
        <v>15.447623060585816</v>
      </c>
      <c r="AC93" s="26">
        <f>1/(POWER(FSheet1!BC92,1/($A$3-1))*SUM(1/POWER(FSheet1!$BC92,1/($A$3-1)),1/POWER(FSheet1!$BD92,1/($A$3-1)),1/POWER(FSheet1!$BE92,1/($A$3-1)),1/POWER(FSheet1!$BF92,1/($A$3-1)),1/POWER(FSheet1!$BG92,1/($A$3-1)),1/POWER(FSheet1!$BH92,1/($A$3-1)),1/POWER(FSheet1!$BI92,1/($A$3-1))))</f>
        <v>9.4288119894874983E-2</v>
      </c>
      <c r="AD93" s="26">
        <f>1/(POWER(FSheet1!BD92,1/($A$3-1))*SUM(1/POWER(FSheet1!$BC92,1/($A$3-1)),1/POWER(FSheet1!$BD92,1/($A$3-1)),1/POWER(FSheet1!$BE92,1/($A$3-1)),1/POWER(FSheet1!$BF92,1/($A$3-1)),1/POWER(FSheet1!$BG92,1/($A$3-1)),1/POWER(FSheet1!$BH92,1/($A$3-1)),1/POWER(FSheet1!$BI92,1/($A$3-1))))</f>
        <v>0.11962903116244765</v>
      </c>
      <c r="AE93" s="26">
        <f>1/(POWER(FSheet1!BE92,1/($A$3-1))*SUM(1/POWER(FSheet1!$BC92,1/($A$3-1)),1/POWER(FSheet1!$BD92,1/($A$3-1)),1/POWER(FSheet1!$BE92,1/($A$3-1)),1/POWER(FSheet1!$BF92,1/($A$3-1)),1/POWER(FSheet1!$BG92,1/($A$3-1)),1/POWER(FSheet1!$BH92,1/($A$3-1)),1/POWER(FSheet1!$BI92,1/($A$3-1))))</f>
        <v>0.20845737228574518</v>
      </c>
      <c r="AF93" s="26">
        <f>1/(POWER(FSheet1!BF92,1/($A$3-1))*SUM(1/POWER(FSheet1!$BC92,1/($A$3-1)),1/POWER(FSheet1!$BD92,1/($A$3-1)),1/POWER(FSheet1!$BE92,1/($A$3-1)),1/POWER(FSheet1!$BF92,1/($A$3-1)),1/POWER(FSheet1!$BG92,1/($A$3-1)),1/POWER(FSheet1!$BH92,1/($A$3-1)),1/POWER(FSheet1!$BI92,1/($A$3-1))))</f>
        <v>0.22025219368741444</v>
      </c>
      <c r="AG93" s="26">
        <f>1/(POWER(FSheet1!BG92,1/($A$3-1))*SUM(1/POWER(FSheet1!$BC92,1/($A$3-1)),1/POWER(FSheet1!$BD92,1/($A$3-1)),1/POWER(FSheet1!$BE92,1/($A$3-1)),1/POWER(FSheet1!$BF92,1/($A$3-1)),1/POWER(FSheet1!$BG92,1/($A$3-1)),1/POWER(FSheet1!$BH92,1/($A$3-1)),1/POWER(FSheet1!$BI92,1/($A$3-1))))</f>
        <v>0.1422528466285955</v>
      </c>
      <c r="AH93" s="26">
        <f>1/(POWER(FSheet1!BH92,1/($A$3-1))*SUM(1/POWER(FSheet1!$BC92,1/($A$3-1)),1/POWER(FSheet1!$BD92,1/($A$3-1)),1/POWER(FSheet1!$BE92,1/($A$3-1)),1/POWER(FSheet1!$BF92,1/($A$3-1)),1/POWER(FSheet1!$BG92,1/($A$3-1)),1/POWER(FSheet1!$BH92,1/($A$3-1)),1/POWER(FSheet1!$BI92,1/($A$3-1))))</f>
        <v>8.7146951261290045E-2</v>
      </c>
      <c r="AI93" s="26">
        <f>1/(POWER(FSheet1!BI92,1/($A$3-1))*SUM(1/POWER(FSheet1!$BC92,1/($A$3-1)),1/POWER(FSheet1!$BD92,1/($A$3-1)),1/POWER(FSheet1!$BE92,1/($A$3-1)),1/POWER(FSheet1!$BF92,1/($A$3-1)),1/POWER(FSheet1!$BG92,1/($A$3-1)),1/POWER(FSheet1!$BH92,1/($A$3-1)),1/POWER(FSheet1!$BI92,1/($A$3-1))))</f>
        <v>0.12797348507963224</v>
      </c>
      <c r="AY93" s="13">
        <f t="shared" si="11"/>
        <v>8.4373094707562117</v>
      </c>
      <c r="BA93" s="45">
        <f>1/(POWER(FSheet1!$BK92,1/($A$3-1))*SUM(1/POWER(FSheet1!$BK92,1/($A$3-1)),1/POWER(FSheet1!$BL92,1/($A$3-1)),1/POWER(FSheet1!$BM92,1/($A$3-1)),1/POWER(FSheet1!$BN92,1/($A$3-1)),1/POWER(FSheet1!$BO92,1/($A$3-1)),1/POWER(FSheet1!$BP92,1/($A$3-1)),1/POWER(FSheet1!$BQ92,1/($A$3-1))))</f>
        <v>6.0201905580938367E-2</v>
      </c>
      <c r="BB93" s="45">
        <f>1/(POWER(FSheet1!$BL92,1/($A$3-1))*SUM(1/POWER(FSheet1!$BK92,1/($A$3-1)),1/POWER(FSheet1!$BL92,1/($A$3-1)),1/POWER(FSheet1!$BM92,1/($A$3-1)),1/POWER(FSheet1!$BN92,1/($A$3-1)),1/POWER(FSheet1!$BO92,1/($A$3-1)),1/POWER(FSheet1!$BP92,1/($A$3-1)),1/POWER(FSheet1!$BQ92,1/($A$3-1))))</f>
        <v>9.2581778511886495E-2</v>
      </c>
      <c r="BC93" s="45">
        <f>1/(POWER(FSheet1!$BM92,1/($A$3-1))*SUM(1/POWER(FSheet1!$BK92,1/($A$3-1)),1/POWER(FSheet1!$BL92,1/($A$3-1)),1/POWER(FSheet1!$BM92,1/($A$3-1)),1/POWER(FSheet1!$BN92,1/($A$3-1)),1/POWER(FSheet1!$BO92,1/($A$3-1)),1/POWER(FSheet1!$BP92,1/($A$3-1)),1/POWER(FSheet1!$BQ92,1/($A$3-1))))</f>
        <v>0.29724700253073089</v>
      </c>
      <c r="BD93" s="45">
        <f>1/(POWER(FSheet1!$BN92,1/($A$3-1))*SUM(1/POWER(FSheet1!$BK92,1/($A$3-1)),1/POWER(FSheet1!$BL92,1/($A$3-1)),1/POWER(FSheet1!$BM92,1/($A$3-1)),1/POWER(FSheet1!$BN92,1/($A$3-1)),1/POWER(FSheet1!$BO92,1/($A$3-1)),1/POWER(FSheet1!$BP92,1/($A$3-1)),1/POWER(FSheet1!$BQ92,1/($A$3-1))))</f>
        <v>0.21021316180395719</v>
      </c>
      <c r="BE93" s="45">
        <f>1/(POWER(FSheet1!$BO92,1/($A$3-1))*SUM(1/POWER(FSheet1!$BK92,1/($A$3-1)),1/POWER(FSheet1!$BL92,1/($A$3-1)),1/POWER(FSheet1!$BM92,1/($A$3-1)),1/POWER(FSheet1!$BN92,1/($A$3-1)),1/POWER(FSheet1!$BO92,1/($A$3-1)),1/POWER(FSheet1!$BP92,1/($A$3-1)),1/POWER(FSheet1!$BQ92,1/($A$3-1))))</f>
        <v>0.12043658630356134</v>
      </c>
      <c r="BF93" s="45">
        <f>1/(POWER(FSheet1!$BP92,1/($A$3-1))*SUM(1/POWER(FSheet1!$BK92,1/($A$3-1)),1/POWER(FSheet1!$BL92,1/($A$3-1)),1/POWER(FSheet1!$BM92,1/($A$3-1)),1/POWER(FSheet1!$BN92,1/($A$3-1)),1/POWER(FSheet1!$BO92,1/($A$3-1)),1/POWER(FSheet1!$BP92,1/($A$3-1)),1/POWER(FSheet1!$BQ92,1/($A$3-1))))</f>
        <v>7.3799056125202267E-2</v>
      </c>
      <c r="BG93" s="45">
        <f>1/(POWER(FSheet1!$BQ92,1/($A$3-1))*SUM(1/POWER(FSheet1!$BK92,1/($A$3-1)),1/POWER(FSheet1!$BL92,1/($A$3-1)),1/POWER(FSheet1!$BM92,1/($A$3-1)),1/POWER(FSheet1!$BN92,1/($A$3-1)),1/POWER(FSheet1!$BO92,1/($A$3-1)),1/POWER(FSheet1!$BP92,1/($A$3-1)),1/POWER(FSheet1!$BQ92,1/($A$3-1))))</f>
        <v>0.14552050914372341</v>
      </c>
      <c r="BH93" s="14"/>
      <c r="BI93" s="33"/>
      <c r="BJ93" s="33"/>
      <c r="BW93" s="33">
        <f t="array" ref="BW93">SUM((BA93^$A$3)*(($B93-$AK$3)^2+($C93-$AL$3)^2),(BB93^$A$3)*(($B93-$AM$3)^2+($C93-$AN$3)^2),(BC93^$A$3)*(($B93-$AO$3)^2+($C93-$AP$3)^2),(BD93^$A$3)*(($B93-$AQ$3)^2+($C93-$AR$3)^2),(BE93^$A$3)*(($B93-$AS$3)^2+($C93-$AT$3)^2),(BF93^$A$3)*(($B93-$AU$3)^2+($C93-$AV$3)^2),(BG93^$A$3)*(($B93-$AW$3)^2+($C93-$BV$3)^2))</f>
        <v>8.4191907274110402</v>
      </c>
    </row>
    <row r="94" spans="1:75">
      <c r="A94" s="21" t="str">
        <f>FSheet1!A93</f>
        <v>Berdnikov</v>
      </c>
      <c r="B94" s="20">
        <f>FSheet1!DH93</f>
        <v>2.8451921955380572</v>
      </c>
      <c r="C94" s="20">
        <f>FSheet1!DI93</f>
        <v>0.24076599475065613</v>
      </c>
      <c r="D94" s="22"/>
      <c r="E94" s="20">
        <f>1/(POWER(FSheet1!AU93,2/($A$3-1))*SUM(1/POWER(FSheet1!$AU93,2/($A$3-1)),1/POWER(FSheet1!$AV93,2/($A$3-1)),1/POWER(FSheet1!$AW93,2/($A$3-1)),1/POWER(FSheet1!$AX93,2/($A$3-1)),1/POWER(FSheet1!$AY93,2/($A$3-1)),1/POWER(FSheet1!$AZ93,2/($A$3-1)),1/POWER(FSheet1!$BA93,2/($A$3-1))))</f>
        <v>1.7730852084607606E-4</v>
      </c>
      <c r="F94" s="20">
        <f>1/(POWER(FSheet1!AV93,2/($A$3-1))*SUM(1/POWER(FSheet1!$AU93,2/($A$3-1)),1/POWER(FSheet1!$AV93,2/($A$3-1)),1/POWER(FSheet1!$AW93,2/($A$3-1)),1/POWER(FSheet1!$AX93,2/($A$3-1)),1/POWER(FSheet1!$AY93,2/($A$3-1)),1/POWER(FSheet1!$AZ93,2/($A$3-1)),1/POWER(FSheet1!$BA93,2/($A$3-1))))</f>
        <v>6.6495441633010032E-4</v>
      </c>
      <c r="G94" s="20">
        <f>1/(POWER(FSheet1!AW93,2/($A$3-1))*SUM(1/POWER(FSheet1!$AU93,2/($A$3-1)),1/POWER(FSheet1!$AV93,2/($A$3-1)),1/POWER(FSheet1!$AW93,2/($A$3-1)),1/POWER(FSheet1!$AX93,2/($A$3-1)),1/POWER(FSheet1!$AY93,2/($A$3-1)),1/POWER(FSheet1!$AZ93,2/($A$3-1)),1/POWER(FSheet1!$BA93,2/($A$3-1))))</f>
        <v>4.851202343936589E-3</v>
      </c>
      <c r="H94" s="20">
        <f>1/(POWER(FSheet1!AX93,2/($A$3-1))*SUM(1/POWER(FSheet1!$AU93,2/($A$3-1)),1/POWER(FSheet1!$AV93,2/($A$3-1)),1/POWER(FSheet1!$AW93,2/($A$3-1)),1/POWER(FSheet1!$AX93,2/($A$3-1)),1/POWER(FSheet1!$AY93,2/($A$3-1)),1/POWER(FSheet1!$AZ93,2/($A$3-1)),1/POWER(FSheet1!$BA93,2/($A$3-1))))</f>
        <v>0.29784539402657662</v>
      </c>
      <c r="I94" s="20">
        <f>1/(POWER(FSheet1!AY93,2/($A$3-1))*SUM(1/POWER(FSheet1!$AU93,2/($A$3-1)),1/POWER(FSheet1!$AV93,2/($A$3-1)),1/POWER(FSheet1!$AW93,2/($A$3-1)),1/POWER(FSheet1!$AX93,2/($A$3-1)),1/POWER(FSheet1!$AY93,2/($A$3-1)),1/POWER(FSheet1!$AZ93,2/($A$3-1)),1/POWER(FSheet1!$BA93,2/($A$3-1))))</f>
        <v>0.68924711539599215</v>
      </c>
      <c r="J94" s="20">
        <f>1/(POWER(FSheet1!AZ93,2/($A$3-1))*SUM(1/POWER(FSheet1!$AU93,2/($A$3-1)),1/POWER(FSheet1!$AV93,2/($A$3-1)),1/POWER(FSheet1!$AW93,2/($A$3-1)),1/POWER(FSheet1!$AX93,2/($A$3-1)),1/POWER(FSheet1!$AY93,2/($A$3-1)),1/POWER(FSheet1!$AZ93,2/($A$3-1)),1/POWER(FSheet1!$BA93,2/($A$3-1))))</f>
        <v>6.4267791392788364E-3</v>
      </c>
      <c r="K94" s="20">
        <f>1/(POWER(FSheet1!BA93,2/($A$3-1))*SUM(1/POWER(FSheet1!$AU93,2/($A$3-1)),1/POWER(FSheet1!$AV93,2/($A$3-1)),1/POWER(FSheet1!$AW93,2/($A$3-1)),1/POWER(FSheet1!$AX93,2/($A$3-1)),1/POWER(FSheet1!$AY93,2/($A$3-1)),1/POWER(FSheet1!$AZ93,2/($A$3-1)),1/POWER(FSheet1!$BA93,2/($A$3-1))))</f>
        <v>7.8724615703976359E-4</v>
      </c>
      <c r="M94" s="35"/>
      <c r="AA94" s="34">
        <f t="shared" si="10"/>
        <v>1.8292603367742544</v>
      </c>
      <c r="AC94" s="26">
        <f>1/(POWER(FSheet1!BC93,1/($A$3-1))*SUM(1/POWER(FSheet1!$BC93,1/($A$3-1)),1/POWER(FSheet1!$BD93,1/($A$3-1)),1/POWER(FSheet1!$BE93,1/($A$3-1)),1/POWER(FSheet1!$BF93,1/($A$3-1)),1/POWER(FSheet1!$BG93,1/($A$3-1)),1/POWER(FSheet1!$BH93,1/($A$3-1)),1/POWER(FSheet1!$BI93,1/($A$3-1))))</f>
        <v>1.4049656633999444E-2</v>
      </c>
      <c r="AD94" s="26">
        <f>1/(POWER(FSheet1!BD93,1/($A$3-1))*SUM(1/POWER(FSheet1!$BC93,1/($A$3-1)),1/POWER(FSheet1!$BD93,1/($A$3-1)),1/POWER(FSheet1!$BE93,1/($A$3-1)),1/POWER(FSheet1!$BF93,1/($A$3-1)),1/POWER(FSheet1!$BG93,1/($A$3-1)),1/POWER(FSheet1!$BH93,1/($A$3-1)),1/POWER(FSheet1!$BI93,1/($A$3-1))))</f>
        <v>1.2440596348839856E-2</v>
      </c>
      <c r="AE94" s="26">
        <f>1/(POWER(FSheet1!BE93,1/($A$3-1))*SUM(1/POWER(FSheet1!$BC93,1/($A$3-1)),1/POWER(FSheet1!$BD93,1/($A$3-1)),1/POWER(FSheet1!$BE93,1/($A$3-1)),1/POWER(FSheet1!$BF93,1/($A$3-1)),1/POWER(FSheet1!$BG93,1/($A$3-1)),1/POWER(FSheet1!$BH93,1/($A$3-1)),1/POWER(FSheet1!$BI93,1/($A$3-1))))</f>
        <v>2.442216330004306E-2</v>
      </c>
      <c r="AF94" s="26">
        <f>1/(POWER(FSheet1!BF93,1/($A$3-1))*SUM(1/POWER(FSheet1!$BC93,1/($A$3-1)),1/POWER(FSheet1!$BD93,1/($A$3-1)),1/POWER(FSheet1!$BE93,1/($A$3-1)),1/POWER(FSheet1!$BF93,1/($A$3-1)),1/POWER(FSheet1!$BG93,1/($A$3-1)),1/POWER(FSheet1!$BH93,1/($A$3-1)),1/POWER(FSheet1!$BI93,1/($A$3-1))))</f>
        <v>0.14348690063849256</v>
      </c>
      <c r="AG94" s="26">
        <f>1/(POWER(FSheet1!BG93,1/($A$3-1))*SUM(1/POWER(FSheet1!$BC93,1/($A$3-1)),1/POWER(FSheet1!$BD93,1/($A$3-1)),1/POWER(FSheet1!$BE93,1/($A$3-1)),1/POWER(FSheet1!$BF93,1/($A$3-1)),1/POWER(FSheet1!$BG93,1/($A$3-1)),1/POWER(FSheet1!$BH93,1/($A$3-1)),1/POWER(FSheet1!$BI93,1/($A$3-1))))</f>
        <v>0.60541696254203303</v>
      </c>
      <c r="AH94" s="26">
        <f>1/(POWER(FSheet1!BH93,1/($A$3-1))*SUM(1/POWER(FSheet1!$BC93,1/($A$3-1)),1/POWER(FSheet1!$BD93,1/($A$3-1)),1/POWER(FSheet1!$BE93,1/($A$3-1)),1/POWER(FSheet1!$BF93,1/($A$3-1)),1/POWER(FSheet1!$BG93,1/($A$3-1)),1/POWER(FSheet1!$BH93,1/($A$3-1)),1/POWER(FSheet1!$BI93,1/($A$3-1))))</f>
        <v>4.4288674686766949E-2</v>
      </c>
      <c r="AI94" s="26">
        <f>1/(POWER(FSheet1!BI93,1/($A$3-1))*SUM(1/POWER(FSheet1!$BC93,1/($A$3-1)),1/POWER(FSheet1!$BD93,1/($A$3-1)),1/POWER(FSheet1!$BE93,1/($A$3-1)),1/POWER(FSheet1!$BF93,1/($A$3-1)),1/POWER(FSheet1!$BG93,1/($A$3-1)),1/POWER(FSheet1!$BH93,1/($A$3-1)),1/POWER(FSheet1!$BI93,1/($A$3-1))))</f>
        <v>0.155895045849825</v>
      </c>
      <c r="AY94" s="13">
        <f t="shared" si="11"/>
        <v>0.42480908078671353</v>
      </c>
      <c r="BA94" s="45">
        <f>1/(POWER(FSheet1!$BK93,1/($A$3-1))*SUM(1/POWER(FSheet1!$BK93,1/($A$3-1)),1/POWER(FSheet1!$BL93,1/($A$3-1)),1/POWER(FSheet1!$BM93,1/($A$3-1)),1/POWER(FSheet1!$BN93,1/($A$3-1)),1/POWER(FSheet1!$BO93,1/($A$3-1)),1/POWER(FSheet1!$BP93,1/($A$3-1)),1/POWER(FSheet1!$BQ93,1/($A$3-1))))</f>
        <v>6.6122754659506426E-3</v>
      </c>
      <c r="BB94" s="45">
        <f>1/(POWER(FSheet1!$BL93,1/($A$3-1))*SUM(1/POWER(FSheet1!$BK93,1/($A$3-1)),1/POWER(FSheet1!$BL93,1/($A$3-1)),1/POWER(FSheet1!$BM93,1/($A$3-1)),1/POWER(FSheet1!$BN93,1/($A$3-1)),1/POWER(FSheet1!$BO93,1/($A$3-1)),1/POWER(FSheet1!$BP93,1/($A$3-1)),1/POWER(FSheet1!$BQ93,1/($A$3-1))))</f>
        <v>4.4597335379076329E-3</v>
      </c>
      <c r="BC94" s="45">
        <f>1/(POWER(FSheet1!$BM93,1/($A$3-1))*SUM(1/POWER(FSheet1!$BK93,1/($A$3-1)),1/POWER(FSheet1!$BL93,1/($A$3-1)),1/POWER(FSheet1!$BM93,1/($A$3-1)),1/POWER(FSheet1!$BN93,1/($A$3-1)),1/POWER(FSheet1!$BO93,1/($A$3-1)),1/POWER(FSheet1!$BP93,1/($A$3-1)),1/POWER(FSheet1!$BQ93,1/($A$3-1))))</f>
        <v>1.1447041491228398E-2</v>
      </c>
      <c r="BD94" s="45">
        <f>1/(POWER(FSheet1!$BN93,1/($A$3-1))*SUM(1/POWER(FSheet1!$BK93,1/($A$3-1)),1/POWER(FSheet1!$BL93,1/($A$3-1)),1/POWER(FSheet1!$BM93,1/($A$3-1)),1/POWER(FSheet1!$BN93,1/($A$3-1)),1/POWER(FSheet1!$BO93,1/($A$3-1)),1/POWER(FSheet1!$BP93,1/($A$3-1)),1/POWER(FSheet1!$BQ93,1/($A$3-1))))</f>
        <v>6.9625581531508746E-2</v>
      </c>
      <c r="BE94" s="45">
        <f>1/(POWER(FSheet1!$BO93,1/($A$3-1))*SUM(1/POWER(FSheet1!$BK93,1/($A$3-1)),1/POWER(FSheet1!$BL93,1/($A$3-1)),1/POWER(FSheet1!$BM93,1/($A$3-1)),1/POWER(FSheet1!$BN93,1/($A$3-1)),1/POWER(FSheet1!$BO93,1/($A$3-1)),1/POWER(FSheet1!$BP93,1/($A$3-1)),1/POWER(FSheet1!$BQ93,1/($A$3-1))))</f>
        <v>0.853204062803951</v>
      </c>
      <c r="BF94" s="45">
        <f>1/(POWER(FSheet1!$BP93,1/($A$3-1))*SUM(1/POWER(FSheet1!$BK93,1/($A$3-1)),1/POWER(FSheet1!$BL93,1/($A$3-1)),1/POWER(FSheet1!$BM93,1/($A$3-1)),1/POWER(FSheet1!$BN93,1/($A$3-1)),1/POWER(FSheet1!$BO93,1/($A$3-1)),1/POWER(FSheet1!$BP93,1/($A$3-1)),1/POWER(FSheet1!$BQ93,1/($A$3-1))))</f>
        <v>1.3674034763912666E-2</v>
      </c>
      <c r="BG94" s="45">
        <f>1/(POWER(FSheet1!$BQ93,1/($A$3-1))*SUM(1/POWER(FSheet1!$BK93,1/($A$3-1)),1/POWER(FSheet1!$BL93,1/($A$3-1)),1/POWER(FSheet1!$BM93,1/($A$3-1)),1/POWER(FSheet1!$BN93,1/($A$3-1)),1/POWER(FSheet1!$BO93,1/($A$3-1)),1/POWER(FSheet1!$BP93,1/($A$3-1)),1/POWER(FSheet1!$BQ93,1/($A$3-1))))</f>
        <v>4.0977270405541118E-2</v>
      </c>
      <c r="BH94" s="14"/>
      <c r="BI94" s="33"/>
      <c r="BJ94" s="33"/>
      <c r="BW94" s="33">
        <f t="array" ref="BW94">SUM((BA94^$A$3)*(($B94-$AK$3)^2+($C94-$AL$3)^2),(BB94^$A$3)*(($B94-$AM$3)^2+($C94-$AN$3)^2),(BC94^$A$3)*(($B94-$AO$3)^2+($C94-$AP$3)^2),(BD94^$A$3)*(($B94-$AQ$3)^2+($C94-$AR$3)^2),(BE94^$A$3)*(($B94-$AS$3)^2+($C94-$AT$3)^2),(BF94^$A$3)*(($B94-$AU$3)^2+($C94-$AV$3)^2),(BG94^$A$3)*(($B94-$AW$3)^2+($C94-$BV$3)^2))</f>
        <v>0.21628230125340769</v>
      </c>
    </row>
    <row r="95" spans="1:75">
      <c r="A95" s="21" t="str">
        <f>FSheet1!A94</f>
        <v>Kolarik</v>
      </c>
      <c r="B95" s="20">
        <f>FSheet1!DH94</f>
        <v>2.2541703412073488</v>
      </c>
      <c r="C95" s="20">
        <f>FSheet1!DI94</f>
        <v>0.42824425459317583</v>
      </c>
      <c r="D95" s="22"/>
      <c r="E95" s="20">
        <f>1/(POWER(FSheet1!AU94,2/($A$3-1))*SUM(1/POWER(FSheet1!$AU94,2/($A$3-1)),1/POWER(FSheet1!$AV94,2/($A$3-1)),1/POWER(FSheet1!$AW94,2/($A$3-1)),1/POWER(FSheet1!$AX94,2/($A$3-1)),1/POWER(FSheet1!$AY94,2/($A$3-1)),1/POWER(FSheet1!$AZ94,2/($A$3-1)),1/POWER(FSheet1!$BA94,2/($A$3-1))))</f>
        <v>2.4920671862891356E-4</v>
      </c>
      <c r="F95" s="20">
        <f>1/(POWER(FSheet1!AV94,2/($A$3-1))*SUM(1/POWER(FSheet1!$AU94,2/($A$3-1)),1/POWER(FSheet1!$AV94,2/($A$3-1)),1/POWER(FSheet1!$AW94,2/($A$3-1)),1/POWER(FSheet1!$AX94,2/($A$3-1)),1/POWER(FSheet1!$AY94,2/($A$3-1)),1/POWER(FSheet1!$AZ94,2/($A$3-1)),1/POWER(FSheet1!$BA94,2/($A$3-1))))</f>
        <v>9.6642365781775263E-4</v>
      </c>
      <c r="G95" s="20">
        <f>1/(POWER(FSheet1!AW94,2/($A$3-1))*SUM(1/POWER(FSheet1!$AU94,2/($A$3-1)),1/POWER(FSheet1!$AV94,2/($A$3-1)),1/POWER(FSheet1!$AW94,2/($A$3-1)),1/POWER(FSheet1!$AX94,2/($A$3-1)),1/POWER(FSheet1!$AY94,2/($A$3-1)),1/POWER(FSheet1!$AZ94,2/($A$3-1)),1/POWER(FSheet1!$BA94,2/($A$3-1))))</f>
        <v>7.5823344029673501E-3</v>
      </c>
      <c r="H95" s="20">
        <f>1/(POWER(FSheet1!AX94,2/($A$3-1))*SUM(1/POWER(FSheet1!$AU94,2/($A$3-1)),1/POWER(FSheet1!$AV94,2/($A$3-1)),1/POWER(FSheet1!$AW94,2/($A$3-1)),1/POWER(FSheet1!$AX94,2/($A$3-1)),1/POWER(FSheet1!$AY94,2/($A$3-1)),1/POWER(FSheet1!$AZ94,2/($A$3-1)),1/POWER(FSheet1!$BA94,2/($A$3-1))))</f>
        <v>0.59509741017158979</v>
      </c>
      <c r="I95" s="20">
        <f>1/(POWER(FSheet1!AY94,2/($A$3-1))*SUM(1/POWER(FSheet1!$AU94,2/($A$3-1)),1/POWER(FSheet1!$AV94,2/($A$3-1)),1/POWER(FSheet1!$AW94,2/($A$3-1)),1/POWER(FSheet1!$AX94,2/($A$3-1)),1/POWER(FSheet1!$AY94,2/($A$3-1)),1/POWER(FSheet1!$AZ94,2/($A$3-1)),1/POWER(FSheet1!$BA94,2/($A$3-1))))</f>
        <v>0.38872801231530696</v>
      </c>
      <c r="J95" s="20">
        <f>1/(POWER(FSheet1!AZ94,2/($A$3-1))*SUM(1/POWER(FSheet1!$AU94,2/($A$3-1)),1/POWER(FSheet1!$AV94,2/($A$3-1)),1/POWER(FSheet1!$AW94,2/($A$3-1)),1/POWER(FSheet1!$AX94,2/($A$3-1)),1/POWER(FSheet1!$AY94,2/($A$3-1)),1/POWER(FSheet1!$AZ94,2/($A$3-1)),1/POWER(FSheet1!$BA94,2/($A$3-1))))</f>
        <v>6.4963733503210653E-3</v>
      </c>
      <c r="K95" s="20">
        <f>1/(POWER(FSheet1!BA94,2/($A$3-1))*SUM(1/POWER(FSheet1!$AU94,2/($A$3-1)),1/POWER(FSheet1!$AV94,2/($A$3-1)),1/POWER(FSheet1!$AW94,2/($A$3-1)),1/POWER(FSheet1!$AX94,2/($A$3-1)),1/POWER(FSheet1!$AY94,2/($A$3-1)),1/POWER(FSheet1!$AZ94,2/($A$3-1)),1/POWER(FSheet1!$BA94,2/($A$3-1))))</f>
        <v>8.8023938336790079E-4</v>
      </c>
      <c r="M95" s="35"/>
      <c r="AA95" s="34">
        <f t="shared" si="10"/>
        <v>2.329294752463591</v>
      </c>
      <c r="AC95" s="26">
        <f>1/(POWER(FSheet1!BC94,1/($A$3-1))*SUM(1/POWER(FSheet1!$BC94,1/($A$3-1)),1/POWER(FSheet1!$BD94,1/($A$3-1)),1/POWER(FSheet1!$BE94,1/($A$3-1)),1/POWER(FSheet1!$BF94,1/($A$3-1)),1/POWER(FSheet1!$BG94,1/($A$3-1)),1/POWER(FSheet1!$BH94,1/($A$3-1)),1/POWER(FSheet1!$BI94,1/($A$3-1))))</f>
        <v>2.266267510607272E-2</v>
      </c>
      <c r="AD95" s="26">
        <f>1/(POWER(FSheet1!BD94,1/($A$3-1))*SUM(1/POWER(FSheet1!$BC94,1/($A$3-1)),1/POWER(FSheet1!$BD94,1/($A$3-1)),1/POWER(FSheet1!$BE94,1/($A$3-1)),1/POWER(FSheet1!$BF94,1/($A$3-1)),1/POWER(FSheet1!$BG94,1/($A$3-1)),1/POWER(FSheet1!$BH94,1/($A$3-1)),1/POWER(FSheet1!$BI94,1/($A$3-1))))</f>
        <v>1.9538088580604723E-2</v>
      </c>
      <c r="AE95" s="26">
        <f>1/(POWER(FSheet1!BE94,1/($A$3-1))*SUM(1/POWER(FSheet1!$BC94,1/($A$3-1)),1/POWER(FSheet1!$BD94,1/($A$3-1)),1/POWER(FSheet1!$BE94,1/($A$3-1)),1/POWER(FSheet1!$BF94,1/($A$3-1)),1/POWER(FSheet1!$BG94,1/($A$3-1)),1/POWER(FSheet1!$BH94,1/($A$3-1)),1/POWER(FSheet1!$BI94,1/($A$3-1))))</f>
        <v>3.951198917912295E-2</v>
      </c>
      <c r="AF95" s="26">
        <f>1/(POWER(FSheet1!BF94,1/($A$3-1))*SUM(1/POWER(FSheet1!$BC94,1/($A$3-1)),1/POWER(FSheet1!$BD94,1/($A$3-1)),1/POWER(FSheet1!$BE94,1/($A$3-1)),1/POWER(FSheet1!$BF94,1/($A$3-1)),1/POWER(FSheet1!$BG94,1/($A$3-1)),1/POWER(FSheet1!$BH94,1/($A$3-1)),1/POWER(FSheet1!$BI94,1/($A$3-1))))</f>
        <v>0.29300542630007903</v>
      </c>
      <c r="AG95" s="26">
        <f>1/(POWER(FSheet1!BG94,1/($A$3-1))*SUM(1/POWER(FSheet1!$BC94,1/($A$3-1)),1/POWER(FSheet1!$BD94,1/($A$3-1)),1/POWER(FSheet1!$BE94,1/($A$3-1)),1/POWER(FSheet1!$BF94,1/($A$3-1)),1/POWER(FSheet1!$BG94,1/($A$3-1)),1/POWER(FSheet1!$BH94,1/($A$3-1)),1/POWER(FSheet1!$BI94,1/($A$3-1))))</f>
        <v>0.42922642642498121</v>
      </c>
      <c r="AH95" s="26">
        <f>1/(POWER(FSheet1!BH94,1/($A$3-1))*SUM(1/POWER(FSheet1!$BC94,1/($A$3-1)),1/POWER(FSheet1!$BD94,1/($A$3-1)),1/POWER(FSheet1!$BE94,1/($A$3-1)),1/POWER(FSheet1!$BF94,1/($A$3-1)),1/POWER(FSheet1!$BG94,1/($A$3-1)),1/POWER(FSheet1!$BH94,1/($A$3-1)),1/POWER(FSheet1!$BI94,1/($A$3-1))))</f>
        <v>5.024537584980257E-2</v>
      </c>
      <c r="AI95" s="26">
        <f>1/(POWER(FSheet1!BI94,1/($A$3-1))*SUM(1/POWER(FSheet1!$BC94,1/($A$3-1)),1/POWER(FSheet1!$BD94,1/($A$3-1)),1/POWER(FSheet1!$BE94,1/($A$3-1)),1/POWER(FSheet1!$BF94,1/($A$3-1)),1/POWER(FSheet1!$BG94,1/($A$3-1)),1/POWER(FSheet1!$BH94,1/($A$3-1)),1/POWER(FSheet1!$BI94,1/($A$3-1))))</f>
        <v>0.14581001855933681</v>
      </c>
      <c r="AY95" s="13">
        <f t="shared" si="11"/>
        <v>0.89740582684537284</v>
      </c>
      <c r="BA95" s="45">
        <f>1/(POWER(FSheet1!$BK94,1/($A$3-1))*SUM(1/POWER(FSheet1!$BK94,1/($A$3-1)),1/POWER(FSheet1!$BL94,1/($A$3-1)),1/POWER(FSheet1!$BM94,1/($A$3-1)),1/POWER(FSheet1!$BN94,1/($A$3-1)),1/POWER(FSheet1!$BO94,1/($A$3-1)),1/POWER(FSheet1!$BP94,1/($A$3-1)),1/POWER(FSheet1!$BQ94,1/($A$3-1))))</f>
        <v>1.2441187246058099E-2</v>
      </c>
      <c r="BB95" s="45">
        <f>1/(POWER(FSheet1!$BL94,1/($A$3-1))*SUM(1/POWER(FSheet1!$BK94,1/($A$3-1)),1/POWER(FSheet1!$BL94,1/($A$3-1)),1/POWER(FSheet1!$BM94,1/($A$3-1)),1/POWER(FSheet1!$BN94,1/($A$3-1)),1/POWER(FSheet1!$BO94,1/($A$3-1)),1/POWER(FSheet1!$BP94,1/($A$3-1)),1/POWER(FSheet1!$BQ94,1/($A$3-1))))</f>
        <v>7.899094431177851E-3</v>
      </c>
      <c r="BC95" s="45">
        <f>1/(POWER(FSheet1!$BM94,1/($A$3-1))*SUM(1/POWER(FSheet1!$BK94,1/($A$3-1)),1/POWER(FSheet1!$BL94,1/($A$3-1)),1/POWER(FSheet1!$BM94,1/($A$3-1)),1/POWER(FSheet1!$BN94,1/($A$3-1)),1/POWER(FSheet1!$BO94,1/($A$3-1)),1/POWER(FSheet1!$BP94,1/($A$3-1)),1/POWER(FSheet1!$BQ94,1/($A$3-1))))</f>
        <v>2.0379552136284149E-2</v>
      </c>
      <c r="BD95" s="45">
        <f>1/(POWER(FSheet1!$BN94,1/($A$3-1))*SUM(1/POWER(FSheet1!$BK94,1/($A$3-1)),1/POWER(FSheet1!$BL94,1/($A$3-1)),1/POWER(FSheet1!$BM94,1/($A$3-1)),1/POWER(FSheet1!$BN94,1/($A$3-1)),1/POWER(FSheet1!$BO94,1/($A$3-1)),1/POWER(FSheet1!$BP94,1/($A$3-1)),1/POWER(FSheet1!$BQ94,1/($A$3-1))))</f>
        <v>0.1517522850282014</v>
      </c>
      <c r="BE95" s="45">
        <f>1/(POWER(FSheet1!$BO94,1/($A$3-1))*SUM(1/POWER(FSheet1!$BK94,1/($A$3-1)),1/POWER(FSheet1!$BL94,1/($A$3-1)),1/POWER(FSheet1!$BM94,1/($A$3-1)),1/POWER(FSheet1!$BN94,1/($A$3-1)),1/POWER(FSheet1!$BO94,1/($A$3-1)),1/POWER(FSheet1!$BP94,1/($A$3-1)),1/POWER(FSheet1!$BQ94,1/($A$3-1))))</f>
        <v>0.74357303029834809</v>
      </c>
      <c r="BF95" s="45">
        <f>1/(POWER(FSheet1!$BP94,1/($A$3-1))*SUM(1/POWER(FSheet1!$BK94,1/($A$3-1)),1/POWER(FSheet1!$BL94,1/($A$3-1)),1/POWER(FSheet1!$BM94,1/($A$3-1)),1/POWER(FSheet1!$BN94,1/($A$3-1)),1/POWER(FSheet1!$BO94,1/($A$3-1)),1/POWER(FSheet1!$BP94,1/($A$3-1)),1/POWER(FSheet1!$BQ94,1/($A$3-1))))</f>
        <v>1.79749240439687E-2</v>
      </c>
      <c r="BG95" s="45">
        <f>1/(POWER(FSheet1!$BQ94,1/($A$3-1))*SUM(1/POWER(FSheet1!$BK94,1/($A$3-1)),1/POWER(FSheet1!$BL94,1/($A$3-1)),1/POWER(FSheet1!$BM94,1/($A$3-1)),1/POWER(FSheet1!$BN94,1/($A$3-1)),1/POWER(FSheet1!$BO94,1/($A$3-1)),1/POWER(FSheet1!$BP94,1/($A$3-1)),1/POWER(FSheet1!$BQ94,1/($A$3-1))))</f>
        <v>4.5979926815961802E-2</v>
      </c>
      <c r="BH95" s="14"/>
      <c r="BI95" s="33"/>
      <c r="BJ95" s="33"/>
      <c r="BW95" s="33">
        <f t="array" ref="BW95">SUM((BA95^$A$3)*(($B95-$AK$3)^2+($C95-$AL$3)^2),(BB95^$A$3)*(($B95-$AM$3)^2+($C95-$AN$3)^2),(BC95^$A$3)*(($B95-$AO$3)^2+($C95-$AP$3)^2),(BD95^$A$3)*(($B95-$AQ$3)^2+($C95-$AR$3)^2),(BE95^$A$3)*(($B95-$AS$3)^2+($C95-$AT$3)^2),(BF95^$A$3)*(($B95-$AU$3)^2+($C95-$AV$3)^2),(BG95^$A$3)*(($B95-$AW$3)^2+($C95-$BV$3)^2))</f>
        <v>0.68899449451969697</v>
      </c>
    </row>
    <row r="96" spans="1:75">
      <c r="A96" s="21" t="str">
        <f>FSheet1!A95</f>
        <v>Pearson</v>
      </c>
      <c r="B96" s="20">
        <f>FSheet1!DH95</f>
        <v>-5.4273782178477692</v>
      </c>
      <c r="C96" s="20">
        <f>FSheet1!DI95</f>
        <v>-0.31715903543307045</v>
      </c>
      <c r="D96" s="22"/>
      <c r="E96" s="20">
        <f>1/(POWER(FSheet1!AU95,2/($A$3-1))*SUM(1/POWER(FSheet1!$AU95,2/($A$3-1)),1/POWER(FSheet1!$AV95,2/($A$3-1)),1/POWER(FSheet1!$AW95,2/($A$3-1)),1/POWER(FSheet1!$AX95,2/($A$3-1)),1/POWER(FSheet1!$AY95,2/($A$3-1)),1/POWER(FSheet1!$AZ95,2/($A$3-1)),1/POWER(FSheet1!$BA95,2/($A$3-1))))</f>
        <v>2.6332365314826054E-2</v>
      </c>
      <c r="F96" s="20">
        <f>1/(POWER(FSheet1!AV95,2/($A$3-1))*SUM(1/POWER(FSheet1!$AU95,2/($A$3-1)),1/POWER(FSheet1!$AV95,2/($A$3-1)),1/POWER(FSheet1!$AW95,2/($A$3-1)),1/POWER(FSheet1!$AX95,2/($A$3-1)),1/POWER(FSheet1!$AY95,2/($A$3-1)),1/POWER(FSheet1!$AZ95,2/($A$3-1)),1/POWER(FSheet1!$BA95,2/($A$3-1))))</f>
        <v>0.16184196015286442</v>
      </c>
      <c r="G96" s="20">
        <f>1/(POWER(FSheet1!AW95,2/($A$3-1))*SUM(1/POWER(FSheet1!$AU95,2/($A$3-1)),1/POWER(FSheet1!$AV95,2/($A$3-1)),1/POWER(FSheet1!$AW95,2/($A$3-1)),1/POWER(FSheet1!$AX95,2/($A$3-1)),1/POWER(FSheet1!$AY95,2/($A$3-1)),1/POWER(FSheet1!$AZ95,2/($A$3-1)),1/POWER(FSheet1!$BA95,2/($A$3-1))))</f>
        <v>0.61941415911337827</v>
      </c>
      <c r="H96" s="20">
        <f>1/(POWER(FSheet1!AX95,2/($A$3-1))*SUM(1/POWER(FSheet1!$AU95,2/($A$3-1)),1/POWER(FSheet1!$AV95,2/($A$3-1)),1/POWER(FSheet1!$AW95,2/($A$3-1)),1/POWER(FSheet1!$AX95,2/($A$3-1)),1/POWER(FSheet1!$AY95,2/($A$3-1)),1/POWER(FSheet1!$AZ95,2/($A$3-1)),1/POWER(FSheet1!$BA95,2/($A$3-1))))</f>
        <v>0.15783591704817446</v>
      </c>
      <c r="I96" s="20">
        <f>1/(POWER(FSheet1!AY95,2/($A$3-1))*SUM(1/POWER(FSheet1!$AU95,2/($A$3-1)),1/POWER(FSheet1!$AV95,2/($A$3-1)),1/POWER(FSheet1!$AW95,2/($A$3-1)),1/POWER(FSheet1!$AX95,2/($A$3-1)),1/POWER(FSheet1!$AY95,2/($A$3-1)),1/POWER(FSheet1!$AZ95,2/($A$3-1)),1/POWER(FSheet1!$BA95,2/($A$3-1))))</f>
        <v>2.5804636704525142E-2</v>
      </c>
      <c r="J96" s="20">
        <f>1/(POWER(FSheet1!AZ95,2/($A$3-1))*SUM(1/POWER(FSheet1!$AU95,2/($A$3-1)),1/POWER(FSheet1!$AV95,2/($A$3-1)),1/POWER(FSheet1!$AW95,2/($A$3-1)),1/POWER(FSheet1!$AX95,2/($A$3-1)),1/POWER(FSheet1!$AY95,2/($A$3-1)),1/POWER(FSheet1!$AZ95,2/($A$3-1)),1/POWER(FSheet1!$BA95,2/($A$3-1))))</f>
        <v>6.5090300427999613E-3</v>
      </c>
      <c r="K96" s="20">
        <f>1/(POWER(FSheet1!BA95,2/($A$3-1))*SUM(1/POWER(FSheet1!$AU95,2/($A$3-1)),1/POWER(FSheet1!$AV95,2/($A$3-1)),1/POWER(FSheet1!$AW95,2/($A$3-1)),1/POWER(FSheet1!$AX95,2/($A$3-1)),1/POWER(FSheet1!$AY95,2/($A$3-1)),1/POWER(FSheet1!$AZ95,2/($A$3-1)),1/POWER(FSheet1!$BA95,2/($A$3-1))))</f>
        <v>2.2619316234315638E-3</v>
      </c>
      <c r="M96" s="35"/>
      <c r="AA96" s="34">
        <f t="shared" si="10"/>
        <v>4.8610541318961484</v>
      </c>
      <c r="AC96" s="26">
        <f>1/(POWER(FSheet1!BC95,1/($A$3-1))*SUM(1/POWER(FSheet1!$BC95,1/($A$3-1)),1/POWER(FSheet1!$BD95,1/($A$3-1)),1/POWER(FSheet1!$BE95,1/($A$3-1)),1/POWER(FSheet1!$BF95,1/($A$3-1)),1/POWER(FSheet1!$BG95,1/($A$3-1)),1/POWER(FSheet1!$BH95,1/($A$3-1)),1/POWER(FSheet1!$BI95,1/($A$3-1))))</f>
        <v>0.98013778060828705</v>
      </c>
      <c r="AD96" s="26">
        <f>1/(POWER(FSheet1!BD95,1/($A$3-1))*SUM(1/POWER(FSheet1!$BC95,1/($A$3-1)),1/POWER(FSheet1!$BD95,1/($A$3-1)),1/POWER(FSheet1!$BE95,1/($A$3-1)),1/POWER(FSheet1!$BF95,1/($A$3-1)),1/POWER(FSheet1!$BG95,1/($A$3-1)),1/POWER(FSheet1!$BH95,1/($A$3-1)),1/POWER(FSheet1!$BI95,1/($A$3-1))))</f>
        <v>1.155925925168474E-2</v>
      </c>
      <c r="AE96" s="26">
        <f>1/(POWER(FSheet1!BE95,1/($A$3-1))*SUM(1/POWER(FSheet1!$BC95,1/($A$3-1)),1/POWER(FSheet1!$BD95,1/($A$3-1)),1/POWER(FSheet1!$BE95,1/($A$3-1)),1/POWER(FSheet1!$BF95,1/($A$3-1)),1/POWER(FSheet1!$BG95,1/($A$3-1)),1/POWER(FSheet1!$BH95,1/($A$3-1)),1/POWER(FSheet1!$BI95,1/($A$3-1))))</f>
        <v>5.1185826711142319E-3</v>
      </c>
      <c r="AF96" s="26">
        <f>1/(POWER(FSheet1!BF95,1/($A$3-1))*SUM(1/POWER(FSheet1!$BC95,1/($A$3-1)),1/POWER(FSheet1!$BD95,1/($A$3-1)),1/POWER(FSheet1!$BE95,1/($A$3-1)),1/POWER(FSheet1!$BF95,1/($A$3-1)),1/POWER(FSheet1!$BG95,1/($A$3-1)),1/POWER(FSheet1!$BH95,1/($A$3-1)),1/POWER(FSheet1!$BI95,1/($A$3-1))))</f>
        <v>1.6801996007032732E-3</v>
      </c>
      <c r="AG96" s="26">
        <f>1/(POWER(FSheet1!BG95,1/($A$3-1))*SUM(1/POWER(FSheet1!$BC95,1/($A$3-1)),1/POWER(FSheet1!$BD95,1/($A$3-1)),1/POWER(FSheet1!$BE95,1/($A$3-1)),1/POWER(FSheet1!$BF95,1/($A$3-1)),1/POWER(FSheet1!$BG95,1/($A$3-1)),1/POWER(FSheet1!$BH95,1/($A$3-1)),1/POWER(FSheet1!$BI95,1/($A$3-1))))</f>
        <v>6.4771812423873771E-4</v>
      </c>
      <c r="AH96" s="26">
        <f>1/(POWER(FSheet1!BH95,1/($A$3-1))*SUM(1/POWER(FSheet1!$BC95,1/($A$3-1)),1/POWER(FSheet1!$BD95,1/($A$3-1)),1/POWER(FSheet1!$BE95,1/($A$3-1)),1/POWER(FSheet1!$BF95,1/($A$3-1)),1/POWER(FSheet1!$BG95,1/($A$3-1)),1/POWER(FSheet1!$BH95,1/($A$3-1)),1/POWER(FSheet1!$BI95,1/($A$3-1))))</f>
        <v>3.5278444540984998E-4</v>
      </c>
      <c r="AI96" s="26">
        <f>1/(POWER(FSheet1!BI95,1/($A$3-1))*SUM(1/POWER(FSheet1!$BC95,1/($A$3-1)),1/POWER(FSheet1!$BD95,1/($A$3-1)),1/POWER(FSheet1!$BE95,1/($A$3-1)),1/POWER(FSheet1!$BF95,1/($A$3-1)),1/POWER(FSheet1!$BG95,1/($A$3-1)),1/POWER(FSheet1!$BH95,1/($A$3-1)),1/POWER(FSheet1!$BI95,1/($A$3-1))))</f>
        <v>5.03675298562178E-4</v>
      </c>
      <c r="AY96" s="13">
        <f t="shared" si="11"/>
        <v>1.2149467923865158</v>
      </c>
      <c r="BA96" s="45">
        <f>1/(POWER(FSheet1!$BK95,1/($A$3-1))*SUM(1/POWER(FSheet1!$BK95,1/($A$3-1)),1/POWER(FSheet1!$BL95,1/($A$3-1)),1/POWER(FSheet1!$BM95,1/($A$3-1)),1/POWER(FSheet1!$BN95,1/($A$3-1)),1/POWER(FSheet1!$BO95,1/($A$3-1)),1/POWER(FSheet1!$BP95,1/($A$3-1)),1/POWER(FSheet1!$BQ95,1/($A$3-1))))</f>
        <v>0.50691874778058565</v>
      </c>
      <c r="BB96" s="45">
        <f>1/(POWER(FSheet1!$BL95,1/($A$3-1))*SUM(1/POWER(FSheet1!$BK95,1/($A$3-1)),1/POWER(FSheet1!$BL95,1/($A$3-1)),1/POWER(FSheet1!$BM95,1/($A$3-1)),1/POWER(FSheet1!$BN95,1/($A$3-1)),1/POWER(FSheet1!$BO95,1/($A$3-1)),1/POWER(FSheet1!$BP95,1/($A$3-1)),1/POWER(FSheet1!$BQ95,1/($A$3-1))))</f>
        <v>0.26757833212537457</v>
      </c>
      <c r="BC96" s="45">
        <f>1/(POWER(FSheet1!$BM95,1/($A$3-1))*SUM(1/POWER(FSheet1!$BK95,1/($A$3-1)),1/POWER(FSheet1!$BL95,1/($A$3-1)),1/POWER(FSheet1!$BM95,1/($A$3-1)),1/POWER(FSheet1!$BN95,1/($A$3-1)),1/POWER(FSheet1!$BO95,1/($A$3-1)),1/POWER(FSheet1!$BP95,1/($A$3-1)),1/POWER(FSheet1!$BQ95,1/($A$3-1))))</f>
        <v>0.10010145538675197</v>
      </c>
      <c r="BD96" s="45">
        <f>1/(POWER(FSheet1!$BN95,1/($A$3-1))*SUM(1/POWER(FSheet1!$BK95,1/($A$3-1)),1/POWER(FSheet1!$BL95,1/($A$3-1)),1/POWER(FSheet1!$BM95,1/($A$3-1)),1/POWER(FSheet1!$BN95,1/($A$3-1)),1/POWER(FSheet1!$BO95,1/($A$3-1)),1/POWER(FSheet1!$BP95,1/($A$3-1)),1/POWER(FSheet1!$BQ95,1/($A$3-1))))</f>
        <v>6.1534211989180181E-2</v>
      </c>
      <c r="BE96" s="45">
        <f>1/(POWER(FSheet1!$BO95,1/($A$3-1))*SUM(1/POWER(FSheet1!$BK95,1/($A$3-1)),1/POWER(FSheet1!$BL95,1/($A$3-1)),1/POWER(FSheet1!$BM95,1/($A$3-1)),1/POWER(FSheet1!$BN95,1/($A$3-1)),1/POWER(FSheet1!$BO95,1/($A$3-1)),1/POWER(FSheet1!$BP95,1/($A$3-1)),1/POWER(FSheet1!$BQ95,1/($A$3-1))))</f>
        <v>3.2463858930454018E-2</v>
      </c>
      <c r="BF96" s="45">
        <f>1/(POWER(FSheet1!$BP95,1/($A$3-1))*SUM(1/POWER(FSheet1!$BK95,1/($A$3-1)),1/POWER(FSheet1!$BL95,1/($A$3-1)),1/POWER(FSheet1!$BM95,1/($A$3-1)),1/POWER(FSheet1!$BN95,1/($A$3-1)),1/POWER(FSheet1!$BO95,1/($A$3-1)),1/POWER(FSheet1!$BP95,1/($A$3-1)),1/POWER(FSheet1!$BQ95,1/($A$3-1))))</f>
        <v>1.2566000836111185E-2</v>
      </c>
      <c r="BG96" s="45">
        <f>1/(POWER(FSheet1!$BQ95,1/($A$3-1))*SUM(1/POWER(FSheet1!$BK95,1/($A$3-1)),1/POWER(FSheet1!$BL95,1/($A$3-1)),1/POWER(FSheet1!$BM95,1/($A$3-1)),1/POWER(FSheet1!$BN95,1/($A$3-1)),1/POWER(FSheet1!$BO95,1/($A$3-1)),1/POWER(FSheet1!$BP95,1/($A$3-1)),1/POWER(FSheet1!$BQ95,1/($A$3-1))))</f>
        <v>1.8837392951542478E-2</v>
      </c>
      <c r="BH96" s="14"/>
      <c r="BI96" s="33"/>
      <c r="BJ96" s="33"/>
      <c r="BW96" s="33">
        <f t="array" ref="BW96">SUM((BA96^$A$3)*(($B96-$AK$3)^2+($C96-$AL$3)^2),(BB96^$A$3)*(($B96-$AM$3)^2+($C96-$AN$3)^2),(BC96^$A$3)*(($B96-$AO$3)^2+($C96-$AP$3)^2),(BD96^$A$3)*(($B96-$AQ$3)^2+($C96-$AR$3)^2),(BE96^$A$3)*(($B96-$AS$3)^2+($C96-$AT$3)^2),(BF96^$A$3)*(($B96-$AU$3)^2+($C96-$AV$3)^2),(BG96^$A$3)*(($B96-$AW$3)^2+($C96-$BV$3)^2))</f>
        <v>1.0331131338664086</v>
      </c>
    </row>
    <row r="97" spans="1:75">
      <c r="A97" s="21" t="str">
        <f>FSheet1!A96</f>
        <v>Greeley</v>
      </c>
      <c r="B97" s="20">
        <f>FSheet1!DH96</f>
        <v>0.6980020459317583</v>
      </c>
      <c r="C97" s="20">
        <f>FSheet1!DI96</f>
        <v>-1.6945066955380574</v>
      </c>
      <c r="D97" s="22"/>
      <c r="E97" s="20">
        <f>1/(POWER(FSheet1!AU96,2/($A$3-1))*SUM(1/POWER(FSheet1!$AU96,2/($A$3-1)),1/POWER(FSheet1!$AV96,2/($A$3-1)),1/POWER(FSheet1!$AW96,2/($A$3-1)),1/POWER(FSheet1!$AX96,2/($A$3-1)),1/POWER(FSheet1!$AY96,2/($A$3-1)),1/POWER(FSheet1!$AZ96,2/($A$3-1)),1/POWER(FSheet1!$BA96,2/($A$3-1))))</f>
        <v>7.383093096224306E-7</v>
      </c>
      <c r="F97" s="20">
        <f>1/(POWER(FSheet1!AV96,2/($A$3-1))*SUM(1/POWER(FSheet1!$AU96,2/($A$3-1)),1/POWER(FSheet1!$AV96,2/($A$3-1)),1/POWER(FSheet1!$AW96,2/($A$3-1)),1/POWER(FSheet1!$AX96,2/($A$3-1)),1/POWER(FSheet1!$AY96,2/($A$3-1)),1/POWER(FSheet1!$AZ96,2/($A$3-1)),1/POWER(FSheet1!$BA96,2/($A$3-1))))</f>
        <v>3.9569644191999084E-6</v>
      </c>
      <c r="G97" s="20">
        <f>1/(POWER(FSheet1!AW96,2/($A$3-1))*SUM(1/POWER(FSheet1!$AU96,2/($A$3-1)),1/POWER(FSheet1!$AV96,2/($A$3-1)),1/POWER(FSheet1!$AW96,2/($A$3-1)),1/POWER(FSheet1!$AX96,2/($A$3-1)),1/POWER(FSheet1!$AY96,2/($A$3-1)),1/POWER(FSheet1!$AZ96,2/($A$3-1)),1/POWER(FSheet1!$BA96,2/($A$3-1))))</f>
        <v>7.547066280916585E-5</v>
      </c>
      <c r="H97" s="20">
        <f>1/(POWER(FSheet1!AX96,2/($A$3-1))*SUM(1/POWER(FSheet1!$AU96,2/($A$3-1)),1/POWER(FSheet1!$AV96,2/($A$3-1)),1/POWER(FSheet1!$AW96,2/($A$3-1)),1/POWER(FSheet1!$AX96,2/($A$3-1)),1/POWER(FSheet1!$AY96,2/($A$3-1)),1/POWER(FSheet1!$AZ96,2/($A$3-1)),1/POWER(FSheet1!$BA96,2/($A$3-1))))</f>
        <v>0.99987752484231796</v>
      </c>
      <c r="I97" s="20">
        <f>1/(POWER(FSheet1!AY96,2/($A$3-1))*SUM(1/POWER(FSheet1!$AU96,2/($A$3-1)),1/POWER(FSheet1!$AV96,2/($A$3-1)),1/POWER(FSheet1!$AW96,2/($A$3-1)),1/POWER(FSheet1!$AX96,2/($A$3-1)),1/POWER(FSheet1!$AY96,2/($A$3-1)),1/POWER(FSheet1!$AZ96,2/($A$3-1)),1/POWER(FSheet1!$BA96,2/($A$3-1))))</f>
        <v>3.8875912213947876E-5</v>
      </c>
      <c r="J97" s="20">
        <f>1/(POWER(FSheet1!AZ96,2/($A$3-1))*SUM(1/POWER(FSheet1!$AU96,2/($A$3-1)),1/POWER(FSheet1!$AV96,2/($A$3-1)),1/POWER(FSheet1!$AW96,2/($A$3-1)),1/POWER(FSheet1!$AX96,2/($A$3-1)),1/POWER(FSheet1!$AY96,2/($A$3-1)),1/POWER(FSheet1!$AZ96,2/($A$3-1)),1/POWER(FSheet1!$BA96,2/($A$3-1))))</f>
        <v>2.841254938370178E-6</v>
      </c>
      <c r="K97" s="20">
        <f>1/(POWER(FSheet1!BA96,2/($A$3-1))*SUM(1/POWER(FSheet1!$AU96,2/($A$3-1)),1/POWER(FSheet1!$AV96,2/($A$3-1)),1/POWER(FSheet1!$AW96,2/($A$3-1)),1/POWER(FSheet1!$AX96,2/($A$3-1)),1/POWER(FSheet1!$AY96,2/($A$3-1)),1/POWER(FSheet1!$AZ96,2/($A$3-1)),1/POWER(FSheet1!$BA96,2/($A$3-1))))</f>
        <v>5.920539917534522E-7</v>
      </c>
      <c r="M97" s="35"/>
      <c r="AA97" s="34">
        <f t="shared" si="10"/>
        <v>1.2844222223782804</v>
      </c>
      <c r="AC97" s="26">
        <f>1/(POWER(FSheet1!BC96,1/($A$3-1))*SUM(1/POWER(FSheet1!$BC96,1/($A$3-1)),1/POWER(FSheet1!$BD96,1/($A$3-1)),1/POWER(FSheet1!$BE96,1/($A$3-1)),1/POWER(FSheet1!$BF96,1/($A$3-1)),1/POWER(FSheet1!$BG96,1/($A$3-1)),1/POWER(FSheet1!$BH96,1/($A$3-1)),1/POWER(FSheet1!$BI96,1/($A$3-1))))</f>
        <v>2.1745231943027458E-2</v>
      </c>
      <c r="AD97" s="26">
        <f>1/(POWER(FSheet1!BD96,1/($A$3-1))*SUM(1/POWER(FSheet1!$BC96,1/($A$3-1)),1/POWER(FSheet1!$BD96,1/($A$3-1)),1/POWER(FSheet1!$BE96,1/($A$3-1)),1/POWER(FSheet1!$BF96,1/($A$3-1)),1/POWER(FSheet1!$BG96,1/($A$3-1)),1/POWER(FSheet1!$BH96,1/($A$3-1)),1/POWER(FSheet1!$BI96,1/($A$3-1))))</f>
        <v>2.1394802251645754E-2</v>
      </c>
      <c r="AE97" s="26">
        <f>1/(POWER(FSheet1!BE96,1/($A$3-1))*SUM(1/POWER(FSheet1!$BC96,1/($A$3-1)),1/POWER(FSheet1!$BD96,1/($A$3-1)),1/POWER(FSheet1!$BE96,1/($A$3-1)),1/POWER(FSheet1!$BF96,1/($A$3-1)),1/POWER(FSheet1!$BG96,1/($A$3-1)),1/POWER(FSheet1!$BH96,1/($A$3-1)),1/POWER(FSheet1!$BI96,1/($A$3-1))))</f>
        <v>6.4420817458007262E-2</v>
      </c>
      <c r="AF97" s="26">
        <f>1/(POWER(FSheet1!BF96,1/($A$3-1))*SUM(1/POWER(FSheet1!$BC96,1/($A$3-1)),1/POWER(FSheet1!$BD96,1/($A$3-1)),1/POWER(FSheet1!$BE96,1/($A$3-1)),1/POWER(FSheet1!$BF96,1/($A$3-1)),1/POWER(FSheet1!$BG96,1/($A$3-1)),1/POWER(FSheet1!$BH96,1/($A$3-1)),1/POWER(FSheet1!$BI96,1/($A$3-1))))</f>
        <v>0.79741946681822984</v>
      </c>
      <c r="AG97" s="26">
        <f>1/(POWER(FSheet1!BG96,1/($A$3-1))*SUM(1/POWER(FSheet1!$BC96,1/($A$3-1)),1/POWER(FSheet1!$BD96,1/($A$3-1)),1/POWER(FSheet1!$BE96,1/($A$3-1)),1/POWER(FSheet1!$BF96,1/($A$3-1)),1/POWER(FSheet1!$BG96,1/($A$3-1)),1/POWER(FSheet1!$BH96,1/($A$3-1)),1/POWER(FSheet1!$BI96,1/($A$3-1))))</f>
        <v>4.9102868655411823E-2</v>
      </c>
      <c r="AH97" s="26">
        <f>1/(POWER(FSheet1!BH96,1/($A$3-1))*SUM(1/POWER(FSheet1!$BC96,1/($A$3-1)),1/POWER(FSheet1!$BD96,1/($A$3-1)),1/POWER(FSheet1!$BE96,1/($A$3-1)),1/POWER(FSheet1!$BF96,1/($A$3-1)),1/POWER(FSheet1!$BG96,1/($A$3-1)),1/POWER(FSheet1!$BH96,1/($A$3-1)),1/POWER(FSheet1!$BI96,1/($A$3-1))))</f>
        <v>1.5174143301688885E-2</v>
      </c>
      <c r="AI97" s="26">
        <f>1/(POWER(FSheet1!BI96,1/($A$3-1))*SUM(1/POWER(FSheet1!$BC96,1/($A$3-1)),1/POWER(FSheet1!$BD96,1/($A$3-1)),1/POWER(FSheet1!$BE96,1/($A$3-1)),1/POWER(FSheet1!$BF96,1/($A$3-1)),1/POWER(FSheet1!$BG96,1/($A$3-1)),1/POWER(FSheet1!$BH96,1/($A$3-1)),1/POWER(FSheet1!$BI96,1/($A$3-1))))</f>
        <v>3.0742669571989043E-2</v>
      </c>
      <c r="AY97" s="13">
        <f t="shared" si="11"/>
        <v>0.99811788055905437</v>
      </c>
      <c r="BA97" s="45">
        <f>1/(POWER(FSheet1!$BK96,1/($A$3-1))*SUM(1/POWER(FSheet1!$BK96,1/($A$3-1)),1/POWER(FSheet1!$BL96,1/($A$3-1)),1/POWER(FSheet1!$BM96,1/($A$3-1)),1/POWER(FSheet1!$BN96,1/($A$3-1)),1/POWER(FSheet1!$BO96,1/($A$3-1)),1/POWER(FSheet1!$BP96,1/($A$3-1)),1/POWER(FSheet1!$BQ96,1/($A$3-1))))</f>
        <v>8.6055762971693119E-3</v>
      </c>
      <c r="BB97" s="45">
        <f>1/(POWER(FSheet1!$BL96,1/($A$3-1))*SUM(1/POWER(FSheet1!$BK96,1/($A$3-1)),1/POWER(FSheet1!$BL96,1/($A$3-1)),1/POWER(FSheet1!$BM96,1/($A$3-1)),1/POWER(FSheet1!$BN96,1/($A$3-1)),1/POWER(FSheet1!$BO96,1/($A$3-1)),1/POWER(FSheet1!$BP96,1/($A$3-1)),1/POWER(FSheet1!$BQ96,1/($A$3-1))))</f>
        <v>7.6262140938619374E-3</v>
      </c>
      <c r="BC97" s="45">
        <f>1/(POWER(FSheet1!$BM96,1/($A$3-1))*SUM(1/POWER(FSheet1!$BK96,1/($A$3-1)),1/POWER(FSheet1!$BL96,1/($A$3-1)),1/POWER(FSheet1!$BM96,1/($A$3-1)),1/POWER(FSheet1!$BN96,1/($A$3-1)),1/POWER(FSheet1!$BO96,1/($A$3-1)),1/POWER(FSheet1!$BP96,1/($A$3-1)),1/POWER(FSheet1!$BQ96,1/($A$3-1))))</f>
        <v>3.8234903439181712E-2</v>
      </c>
      <c r="BD97" s="45">
        <f>1/(POWER(FSheet1!$BN96,1/($A$3-1))*SUM(1/POWER(FSheet1!$BK96,1/($A$3-1)),1/POWER(FSheet1!$BL96,1/($A$3-1)),1/POWER(FSheet1!$BM96,1/($A$3-1)),1/POWER(FSheet1!$BN96,1/($A$3-1)),1/POWER(FSheet1!$BO96,1/($A$3-1)),1/POWER(FSheet1!$BP96,1/($A$3-1)),1/POWER(FSheet1!$BQ96,1/($A$3-1))))</f>
        <v>0.89520225238574602</v>
      </c>
      <c r="BE97" s="45">
        <f>1/(POWER(FSheet1!$BO96,1/($A$3-1))*SUM(1/POWER(FSheet1!$BK96,1/($A$3-1)),1/POWER(FSheet1!$BL96,1/($A$3-1)),1/POWER(FSheet1!$BM96,1/($A$3-1)),1/POWER(FSheet1!$BN96,1/($A$3-1)),1/POWER(FSheet1!$BO96,1/($A$3-1)),1/POWER(FSheet1!$BP96,1/($A$3-1)),1/POWER(FSheet1!$BQ96,1/($A$3-1))))</f>
        <v>3.0530576310969549E-2</v>
      </c>
      <c r="BF97" s="45">
        <f>1/(POWER(FSheet1!$BP96,1/($A$3-1))*SUM(1/POWER(FSheet1!$BK96,1/($A$3-1)),1/POWER(FSheet1!$BL96,1/($A$3-1)),1/POWER(FSheet1!$BM96,1/($A$3-1)),1/POWER(FSheet1!$BN96,1/($A$3-1)),1/POWER(FSheet1!$BO96,1/($A$3-1)),1/POWER(FSheet1!$BP96,1/($A$3-1)),1/POWER(FSheet1!$BQ96,1/($A$3-1))))</f>
        <v>5.8356565157311234E-3</v>
      </c>
      <c r="BG97" s="45">
        <f>1/(POWER(FSheet1!$BQ96,1/($A$3-1))*SUM(1/POWER(FSheet1!$BK96,1/($A$3-1)),1/POWER(FSheet1!$BL96,1/($A$3-1)),1/POWER(FSheet1!$BM96,1/($A$3-1)),1/POWER(FSheet1!$BN96,1/($A$3-1)),1/POWER(FSheet1!$BO96,1/($A$3-1)),1/POWER(FSheet1!$BP96,1/($A$3-1)),1/POWER(FSheet1!$BQ96,1/($A$3-1))))</f>
        <v>1.3964820957340401E-2</v>
      </c>
      <c r="BH97" s="14"/>
      <c r="BI97" s="33"/>
      <c r="BJ97" s="33"/>
      <c r="BW97" s="33">
        <f t="array" ref="BW97">SUM((BA97^$A$3)*(($B97-$AK$3)^2+($C97-$AL$3)^2),(BB97^$A$3)*(($B97-$AM$3)^2+($C97-$AN$3)^2),(BC97^$A$3)*(($B97-$AO$3)^2+($C97-$AP$3)^2),(BD97^$A$3)*(($B97-$AQ$3)^2+($C97-$AR$3)^2),(BE97^$A$3)*(($B97-$AS$3)^2+($C97-$AT$3)^2),(BF97^$A$3)*(($B97-$AU$3)^2+($C97-$AV$3)^2),(BG97^$A$3)*(($B97-$AW$3)^2+($C97-$BV$3)^2))</f>
        <v>1.1256173730685421</v>
      </c>
    </row>
    <row r="98" spans="1:75">
      <c r="A98" s="21" t="str">
        <f>FSheet1!A97</f>
        <v>Cooper</v>
      </c>
      <c r="B98" s="20">
        <f>FSheet1!DH97</f>
        <v>0.75174854593175822</v>
      </c>
      <c r="C98" s="20">
        <f>FSheet1!DI97</f>
        <v>-0.7262646955380575</v>
      </c>
      <c r="D98" s="22"/>
      <c r="E98" s="20">
        <f>1/(POWER(FSheet1!AU97,2/($A$3-1))*SUM(1/POWER(FSheet1!$AU97,2/($A$3-1)),1/POWER(FSheet1!$AV97,2/($A$3-1)),1/POWER(FSheet1!$AW97,2/($A$3-1)),1/POWER(FSheet1!$AX97,2/($A$3-1)),1/POWER(FSheet1!$AY97,2/($A$3-1)),1/POWER(FSheet1!$AZ97,2/($A$3-1)),1/POWER(FSheet1!$BA97,2/($A$3-1))))</f>
        <v>6.5608768884154741E-6</v>
      </c>
      <c r="F98" s="20">
        <f>1/(POWER(FSheet1!AV97,2/($A$3-1))*SUM(1/POWER(FSheet1!$AU97,2/($A$3-1)),1/POWER(FSheet1!$AV97,2/($A$3-1)),1/POWER(FSheet1!$AW97,2/($A$3-1)),1/POWER(FSheet1!$AX97,2/($A$3-1)),1/POWER(FSheet1!$AY97,2/($A$3-1)),1/POWER(FSheet1!$AZ97,2/($A$3-1)),1/POWER(FSheet1!$BA97,2/($A$3-1))))</f>
        <v>3.1935261772994826E-5</v>
      </c>
      <c r="G98" s="20">
        <f>1/(POWER(FSheet1!AW97,2/($A$3-1))*SUM(1/POWER(FSheet1!$AU97,2/($A$3-1)),1/POWER(FSheet1!$AV97,2/($A$3-1)),1/POWER(FSheet1!$AW97,2/($A$3-1)),1/POWER(FSheet1!$AX97,2/($A$3-1)),1/POWER(FSheet1!$AY97,2/($A$3-1)),1/POWER(FSheet1!$AZ97,2/($A$3-1)),1/POWER(FSheet1!$BA97,2/($A$3-1))))</f>
        <v>4.4975645163819233E-4</v>
      </c>
      <c r="H98" s="20">
        <f>1/(POWER(FSheet1!AX97,2/($A$3-1))*SUM(1/POWER(FSheet1!$AU97,2/($A$3-1)),1/POWER(FSheet1!$AV97,2/($A$3-1)),1/POWER(FSheet1!$AW97,2/($A$3-1)),1/POWER(FSheet1!$AX97,2/($A$3-1)),1/POWER(FSheet1!$AY97,2/($A$3-1)),1/POWER(FSheet1!$AZ97,2/($A$3-1)),1/POWER(FSheet1!$BA97,2/($A$3-1))))</f>
        <v>0.99879026042710961</v>
      </c>
      <c r="I98" s="20">
        <f>1/(POWER(FSheet1!AY97,2/($A$3-1))*SUM(1/POWER(FSheet1!$AU97,2/($A$3-1)),1/POWER(FSheet1!$AV97,2/($A$3-1)),1/POWER(FSheet1!$AW97,2/($A$3-1)),1/POWER(FSheet1!$AX97,2/($A$3-1)),1/POWER(FSheet1!$AY97,2/($A$3-1)),1/POWER(FSheet1!$AZ97,2/($A$3-1)),1/POWER(FSheet1!$BA97,2/($A$3-1))))</f>
        <v>6.7472161760650184E-4</v>
      </c>
      <c r="J98" s="20">
        <f>1/(POWER(FSheet1!AZ97,2/($A$3-1))*SUM(1/POWER(FSheet1!$AU97,2/($A$3-1)),1/POWER(FSheet1!$AV97,2/($A$3-1)),1/POWER(FSheet1!$AW97,2/($A$3-1)),1/POWER(FSheet1!$AX97,2/($A$3-1)),1/POWER(FSheet1!$AY97,2/($A$3-1)),1/POWER(FSheet1!$AZ97,2/($A$3-1)),1/POWER(FSheet1!$BA97,2/($A$3-1))))</f>
        <v>3.9236285814842925E-5</v>
      </c>
      <c r="K98" s="20">
        <f>1/(POWER(FSheet1!BA97,2/($A$3-1))*SUM(1/POWER(FSheet1!$AU97,2/($A$3-1)),1/POWER(FSheet1!$AV97,2/($A$3-1)),1/POWER(FSheet1!$AW97,2/($A$3-1)),1/POWER(FSheet1!$AX97,2/($A$3-1)),1/POWER(FSheet1!$AY97,2/($A$3-1)),1/POWER(FSheet1!$AZ97,2/($A$3-1)),1/POWER(FSheet1!$BA97,2/($A$3-1))))</f>
        <v>7.5290791695355872E-6</v>
      </c>
      <c r="M98" s="35"/>
      <c r="AA98" s="34">
        <f t="shared" si="10"/>
        <v>0.15580738416729151</v>
      </c>
      <c r="AC98" s="26">
        <f>1/(POWER(FSheet1!BC97,1/($A$3-1))*SUM(1/POWER(FSheet1!$BC97,1/($A$3-1)),1/POWER(FSheet1!$BD97,1/($A$3-1)),1/POWER(FSheet1!$BE97,1/($A$3-1)),1/POWER(FSheet1!$BF97,1/($A$3-1)),1/POWER(FSheet1!$BG97,1/($A$3-1)),1/POWER(FSheet1!$BH97,1/($A$3-1)),1/POWER(FSheet1!$BI97,1/($A$3-1))))</f>
        <v>2.4822136768755986E-3</v>
      </c>
      <c r="AD98" s="26">
        <f>1/(POWER(FSheet1!BD97,1/($A$3-1))*SUM(1/POWER(FSheet1!$BC97,1/($A$3-1)),1/POWER(FSheet1!$BD97,1/($A$3-1)),1/POWER(FSheet1!$BE97,1/($A$3-1)),1/POWER(FSheet1!$BF97,1/($A$3-1)),1/POWER(FSheet1!$BG97,1/($A$3-1)),1/POWER(FSheet1!$BH97,1/($A$3-1)),1/POWER(FSheet1!$BI97,1/($A$3-1))))</f>
        <v>2.2150194770606613E-3</v>
      </c>
      <c r="AE98" s="26">
        <f>1/(POWER(FSheet1!BE97,1/($A$3-1))*SUM(1/POWER(FSheet1!$BC97,1/($A$3-1)),1/POWER(FSheet1!$BD97,1/($A$3-1)),1/POWER(FSheet1!$BE97,1/($A$3-1)),1/POWER(FSheet1!$BF97,1/($A$3-1)),1/POWER(FSheet1!$BG97,1/($A$3-1)),1/POWER(FSheet1!$BH97,1/($A$3-1)),1/POWER(FSheet1!$BI97,1/($A$3-1))))</f>
        <v>5.9548250351973064E-3</v>
      </c>
      <c r="AF98" s="26">
        <f>1/(POWER(FSheet1!BF97,1/($A$3-1))*SUM(1/POWER(FSheet1!$BC97,1/($A$3-1)),1/POWER(FSheet1!$BD97,1/($A$3-1)),1/POWER(FSheet1!$BE97,1/($A$3-1)),1/POWER(FSheet1!$BF97,1/($A$3-1)),1/POWER(FSheet1!$BG97,1/($A$3-1)),1/POWER(FSheet1!$BH97,1/($A$3-1)),1/POWER(FSheet1!$BI97,1/($A$3-1))))</f>
        <v>0.97597670983694362</v>
      </c>
      <c r="AG98" s="26">
        <f>1/(POWER(FSheet1!BG97,1/($A$3-1))*SUM(1/POWER(FSheet1!$BC97,1/($A$3-1)),1/POWER(FSheet1!$BD97,1/($A$3-1)),1/POWER(FSheet1!$BE97,1/($A$3-1)),1/POWER(FSheet1!$BF97,1/($A$3-1)),1/POWER(FSheet1!$BG97,1/($A$3-1)),1/POWER(FSheet1!$BH97,1/($A$3-1)),1/POWER(FSheet1!$BI97,1/($A$3-1))))</f>
        <v>7.3282100529376143E-3</v>
      </c>
      <c r="AH98" s="26">
        <f>1/(POWER(FSheet1!BH97,1/($A$3-1))*SUM(1/POWER(FSheet1!$BC97,1/($A$3-1)),1/POWER(FSheet1!$BD97,1/($A$3-1)),1/POWER(FSheet1!$BE97,1/($A$3-1)),1/POWER(FSheet1!$BF97,1/($A$3-1)),1/POWER(FSheet1!$BG97,1/($A$3-1)),1/POWER(FSheet1!$BH97,1/($A$3-1)),1/POWER(FSheet1!$BI97,1/($A$3-1))))</f>
        <v>1.9292086180066274E-3</v>
      </c>
      <c r="AI98" s="26">
        <f>1/(POWER(FSheet1!BI97,1/($A$3-1))*SUM(1/POWER(FSheet1!$BC97,1/($A$3-1)),1/POWER(FSheet1!$BD97,1/($A$3-1)),1/POWER(FSheet1!$BE97,1/($A$3-1)),1/POWER(FSheet1!$BF97,1/($A$3-1)),1/POWER(FSheet1!$BG97,1/($A$3-1)),1/POWER(FSheet1!$BH97,1/($A$3-1)),1/POWER(FSheet1!$BI97,1/($A$3-1))))</f>
        <v>4.1138133029786101E-3</v>
      </c>
      <c r="AY98" s="13">
        <f t="shared" si="11"/>
        <v>0.15257149136758077</v>
      </c>
      <c r="BA98" s="45">
        <f>1/(POWER(FSheet1!$BK97,1/($A$3-1))*SUM(1/POWER(FSheet1!$BK97,1/($A$3-1)),1/POWER(FSheet1!$BL97,1/($A$3-1)),1/POWER(FSheet1!$BM97,1/($A$3-1)),1/POWER(FSheet1!$BN97,1/($A$3-1)),1/POWER(FSheet1!$BO97,1/($A$3-1)),1/POWER(FSheet1!$BP97,1/($A$3-1)),1/POWER(FSheet1!$BQ97,1/($A$3-1))))</f>
        <v>2.6131211540656378E-3</v>
      </c>
      <c r="BB98" s="45">
        <f>1/(POWER(FSheet1!$BL97,1/($A$3-1))*SUM(1/POWER(FSheet1!$BK97,1/($A$3-1)),1/POWER(FSheet1!$BL97,1/($A$3-1)),1/POWER(FSheet1!$BM97,1/($A$3-1)),1/POWER(FSheet1!$BN97,1/($A$3-1)),1/POWER(FSheet1!$BO97,1/($A$3-1)),1/POWER(FSheet1!$BP97,1/($A$3-1)),1/POWER(FSheet1!$BQ97,1/($A$3-1))))</f>
        <v>1.8665276424090663E-3</v>
      </c>
      <c r="BC98" s="45">
        <f>1/(POWER(FSheet1!$BM97,1/($A$3-1))*SUM(1/POWER(FSheet1!$BK97,1/($A$3-1)),1/POWER(FSheet1!$BL97,1/($A$3-1)),1/POWER(FSheet1!$BM97,1/($A$3-1)),1/POWER(FSheet1!$BN97,1/($A$3-1)),1/POWER(FSheet1!$BO97,1/($A$3-1)),1/POWER(FSheet1!$BP97,1/($A$3-1)),1/POWER(FSheet1!$BQ97,1/($A$3-1))))</f>
        <v>6.8398907894324668E-3</v>
      </c>
      <c r="BD98" s="45">
        <f>1/(POWER(FSheet1!$BN97,1/($A$3-1))*SUM(1/POWER(FSheet1!$BK97,1/($A$3-1)),1/POWER(FSheet1!$BL97,1/($A$3-1)),1/POWER(FSheet1!$BM97,1/($A$3-1)),1/POWER(FSheet1!$BN97,1/($A$3-1)),1/POWER(FSheet1!$BO97,1/($A$3-1)),1/POWER(FSheet1!$BP97,1/($A$3-1)),1/POWER(FSheet1!$BQ97,1/($A$3-1))))</f>
        <v>0.97050201790841772</v>
      </c>
      <c r="BE98" s="45">
        <f>1/(POWER(FSheet1!$BO97,1/($A$3-1))*SUM(1/POWER(FSheet1!$BK97,1/($A$3-1)),1/POWER(FSheet1!$BL97,1/($A$3-1)),1/POWER(FSheet1!$BM97,1/($A$3-1)),1/POWER(FSheet1!$BN97,1/($A$3-1)),1/POWER(FSheet1!$BO97,1/($A$3-1)),1/POWER(FSheet1!$BP97,1/($A$3-1)),1/POWER(FSheet1!$BQ97,1/($A$3-1))))</f>
        <v>1.2578001414066198E-2</v>
      </c>
      <c r="BF98" s="45">
        <f>1/(POWER(FSheet1!$BP97,1/($A$3-1))*SUM(1/POWER(FSheet1!$BK97,1/($A$3-1)),1/POWER(FSheet1!$BL97,1/($A$3-1)),1/POWER(FSheet1!$BM97,1/($A$3-1)),1/POWER(FSheet1!$BN97,1/($A$3-1)),1/POWER(FSheet1!$BO97,1/($A$3-1)),1/POWER(FSheet1!$BP97,1/($A$3-1)),1/POWER(FSheet1!$BQ97,1/($A$3-1))))</f>
        <v>1.6878417149626085E-3</v>
      </c>
      <c r="BG98" s="45">
        <f>1/(POWER(FSheet1!$BQ97,1/($A$3-1))*SUM(1/POWER(FSheet1!$BK97,1/($A$3-1)),1/POWER(FSheet1!$BL97,1/($A$3-1)),1/POWER(FSheet1!$BM97,1/($A$3-1)),1/POWER(FSheet1!$BN97,1/($A$3-1)),1/POWER(FSheet1!$BO97,1/($A$3-1)),1/POWER(FSheet1!$BP97,1/($A$3-1)),1/POWER(FSheet1!$BQ97,1/($A$3-1))))</f>
        <v>3.9125993766461805E-3</v>
      </c>
      <c r="BH98" s="14"/>
      <c r="BI98" s="33"/>
      <c r="BJ98" s="33"/>
      <c r="BW98" s="33">
        <f t="array" ref="BW98">SUM((BA98^$A$3)*(($B98-$AK$3)^2+($C98-$AL$3)^2),(BB98^$A$3)*(($B98-$AM$3)^2+($C98-$AN$3)^2),(BC98^$A$3)*(($B98-$AO$3)^2+($C98-$AP$3)^2),(BD98^$A$3)*(($B98-$AQ$3)^2+($C98-$AR$3)^2),(BE98^$A$3)*(($B98-$AS$3)^2+($C98-$AT$3)^2),(BF98^$A$3)*(($B98-$AU$3)^2+($C98-$AV$3)^2),(BG98^$A$3)*(($B98-$AW$3)^2+($C98-$BV$3)^2))</f>
        <v>0.15170283968756917</v>
      </c>
    </row>
    <row r="99" spans="1:75">
      <c r="A99" s="21" t="str">
        <f>FSheet1!A98</f>
        <v>Eggenberger</v>
      </c>
      <c r="B99" s="20">
        <f>FSheet1!DH98</f>
        <v>3.5816109278215218</v>
      </c>
      <c r="C99" s="20">
        <f>FSheet1!DI98</f>
        <v>-0.13423377559055072</v>
      </c>
      <c r="D99" s="22"/>
      <c r="E99" s="20">
        <f>1/(POWER(FSheet1!AU98,2/($A$3-1))*SUM(1/POWER(FSheet1!$AU98,2/($A$3-1)),1/POWER(FSheet1!$AV98,2/($A$3-1)),1/POWER(FSheet1!$AW98,2/($A$3-1)),1/POWER(FSheet1!$AX98,2/($A$3-1)),1/POWER(FSheet1!$AY98,2/($A$3-1)),1/POWER(FSheet1!$AZ98,2/($A$3-1)),1/POWER(FSheet1!$BA98,2/($A$3-1))))</f>
        <v>1.0562437106272463E-4</v>
      </c>
      <c r="F99" s="20">
        <f>1/(POWER(FSheet1!AV98,2/($A$3-1))*SUM(1/POWER(FSheet1!$AU98,2/($A$3-1)),1/POWER(FSheet1!$AV98,2/($A$3-1)),1/POWER(FSheet1!$AW98,2/($A$3-1)),1/POWER(FSheet1!$AX98,2/($A$3-1)),1/POWER(FSheet1!$AY98,2/($A$3-1)),1/POWER(FSheet1!$AZ98,2/($A$3-1)),1/POWER(FSheet1!$BA98,2/($A$3-1))))</f>
        <v>3.8157487430527252E-4</v>
      </c>
      <c r="G99" s="20">
        <f>1/(POWER(FSheet1!AW98,2/($A$3-1))*SUM(1/POWER(FSheet1!$AU98,2/($A$3-1)),1/POWER(FSheet1!$AV98,2/($A$3-1)),1/POWER(FSheet1!$AW98,2/($A$3-1)),1/POWER(FSheet1!$AX98,2/($A$3-1)),1/POWER(FSheet1!$AY98,2/($A$3-1)),1/POWER(FSheet1!$AZ98,2/($A$3-1)),1/POWER(FSheet1!$BA98,2/($A$3-1))))</f>
        <v>2.5549313316220079E-3</v>
      </c>
      <c r="H99" s="20">
        <f>1/(POWER(FSheet1!AX98,2/($A$3-1))*SUM(1/POWER(FSheet1!$AU98,2/($A$3-1)),1/POWER(FSheet1!$AV98,2/($A$3-1)),1/POWER(FSheet1!$AW98,2/($A$3-1)),1/POWER(FSheet1!$AX98,2/($A$3-1)),1/POWER(FSheet1!$AY98,2/($A$3-1)),1/POWER(FSheet1!$AZ98,2/($A$3-1)),1/POWER(FSheet1!$BA98,2/($A$3-1))))</f>
        <v>0.10583994381549895</v>
      </c>
      <c r="I99" s="20">
        <f>1/(POWER(FSheet1!AY98,2/($A$3-1))*SUM(1/POWER(FSheet1!$AU98,2/($A$3-1)),1/POWER(FSheet1!$AV98,2/($A$3-1)),1/POWER(FSheet1!$AW98,2/($A$3-1)),1/POWER(FSheet1!$AX98,2/($A$3-1)),1/POWER(FSheet1!$AY98,2/($A$3-1)),1/POWER(FSheet1!$AZ98,2/($A$3-1)),1/POWER(FSheet1!$BA98,2/($A$3-1))))</f>
        <v>0.88523852406495984</v>
      </c>
      <c r="J99" s="20">
        <f>1/(POWER(FSheet1!AZ98,2/($A$3-1))*SUM(1/POWER(FSheet1!$AU98,2/($A$3-1)),1/POWER(FSheet1!$AV98,2/($A$3-1)),1/POWER(FSheet1!$AW98,2/($A$3-1)),1/POWER(FSheet1!$AX98,2/($A$3-1)),1/POWER(FSheet1!$AY98,2/($A$3-1)),1/POWER(FSheet1!$AZ98,2/($A$3-1)),1/POWER(FSheet1!$BA98,2/($A$3-1))))</f>
        <v>5.288507271812925E-3</v>
      </c>
      <c r="K99" s="20">
        <f>1/(POWER(FSheet1!BA98,2/($A$3-1))*SUM(1/POWER(FSheet1!$AU98,2/($A$3-1)),1/POWER(FSheet1!$AV98,2/($A$3-1)),1/POWER(FSheet1!$AW98,2/($A$3-1)),1/POWER(FSheet1!$AX98,2/($A$3-1)),1/POWER(FSheet1!$AY98,2/($A$3-1)),1/POWER(FSheet1!$AZ98,2/($A$3-1)),1/POWER(FSheet1!$BA98,2/($A$3-1))))</f>
        <v>5.9089427073822211E-4</v>
      </c>
      <c r="M99" s="35"/>
      <c r="AA99" s="34">
        <f t="shared" si="10"/>
        <v>1.1756407135118327</v>
      </c>
      <c r="AC99" s="26">
        <f>1/(POWER(FSheet1!BC98,1/($A$3-1))*SUM(1/POWER(FSheet1!$BC98,1/($A$3-1)),1/POWER(FSheet1!$BD98,1/($A$3-1)),1/POWER(FSheet1!$BE98,1/($A$3-1)),1/POWER(FSheet1!$BF98,1/($A$3-1)),1/POWER(FSheet1!$BG98,1/($A$3-1)),1/POWER(FSheet1!$BH98,1/($A$3-1)),1/POWER(FSheet1!$BI98,1/($A$3-1))))</f>
        <v>8.2864479837866257E-3</v>
      </c>
      <c r="AD99" s="26">
        <f>1/(POWER(FSheet1!BD98,1/($A$3-1))*SUM(1/POWER(FSheet1!$BC98,1/($A$3-1)),1/POWER(FSheet1!$BD98,1/($A$3-1)),1/POWER(FSheet1!$BE98,1/($A$3-1)),1/POWER(FSheet1!$BF98,1/($A$3-1)),1/POWER(FSheet1!$BG98,1/($A$3-1)),1/POWER(FSheet1!$BH98,1/($A$3-1)),1/POWER(FSheet1!$BI98,1/($A$3-1))))</f>
        <v>7.5833228804016405E-3</v>
      </c>
      <c r="AE99" s="26">
        <f>1/(POWER(FSheet1!BE98,1/($A$3-1))*SUM(1/POWER(FSheet1!$BC98,1/($A$3-1)),1/POWER(FSheet1!$BD98,1/($A$3-1)),1/POWER(FSheet1!$BE98,1/($A$3-1)),1/POWER(FSheet1!$BF98,1/($A$3-1)),1/POWER(FSheet1!$BG98,1/($A$3-1)),1/POWER(FSheet1!$BH98,1/($A$3-1)),1/POWER(FSheet1!$BI98,1/($A$3-1))))</f>
        <v>1.4407023597145085E-2</v>
      </c>
      <c r="AF99" s="26">
        <f>1/(POWER(FSheet1!BF98,1/($A$3-1))*SUM(1/POWER(FSheet1!$BC98,1/($A$3-1)),1/POWER(FSheet1!$BD98,1/($A$3-1)),1/POWER(FSheet1!$BE98,1/($A$3-1)),1/POWER(FSheet1!$BF98,1/($A$3-1)),1/POWER(FSheet1!$BG98,1/($A$3-1)),1/POWER(FSheet1!$BH98,1/($A$3-1)),1/POWER(FSheet1!$BI98,1/($A$3-1))))</f>
        <v>6.5368148178937116E-2</v>
      </c>
      <c r="AG99" s="26">
        <f>1/(POWER(FSheet1!BG98,1/($A$3-1))*SUM(1/POWER(FSheet1!$BC98,1/($A$3-1)),1/POWER(FSheet1!$BD98,1/($A$3-1)),1/POWER(FSheet1!$BE98,1/($A$3-1)),1/POWER(FSheet1!$BF98,1/($A$3-1)),1/POWER(FSheet1!$BG98,1/($A$3-1)),1/POWER(FSheet1!$BH98,1/($A$3-1)),1/POWER(FSheet1!$BI98,1/($A$3-1))))</f>
        <v>0.68312009525537543</v>
      </c>
      <c r="AH99" s="26">
        <f>1/(POWER(FSheet1!BH98,1/($A$3-1))*SUM(1/POWER(FSheet1!$BC98,1/($A$3-1)),1/POWER(FSheet1!$BD98,1/($A$3-1)),1/POWER(FSheet1!$BE98,1/($A$3-1)),1/POWER(FSheet1!$BF98,1/($A$3-1)),1/POWER(FSheet1!$BG98,1/($A$3-1)),1/POWER(FSheet1!$BH98,1/($A$3-1)),1/POWER(FSheet1!$BI98,1/($A$3-1))))</f>
        <v>3.9359567800000064E-2</v>
      </c>
      <c r="AI99" s="26">
        <f>1/(POWER(FSheet1!BI98,1/($A$3-1))*SUM(1/POWER(FSheet1!$BC98,1/($A$3-1)),1/POWER(FSheet1!$BD98,1/($A$3-1)),1/POWER(FSheet1!$BE98,1/($A$3-1)),1/POWER(FSheet1!$BF98,1/($A$3-1)),1/POWER(FSheet1!$BG98,1/($A$3-1)),1/POWER(FSheet1!$BH98,1/($A$3-1)),1/POWER(FSheet1!$BI98,1/($A$3-1))))</f>
        <v>0.18187539430435415</v>
      </c>
      <c r="AY99" s="13">
        <f t="shared" si="11"/>
        <v>0.41121191669604013</v>
      </c>
      <c r="BA99" s="45">
        <f>1/(POWER(FSheet1!$BK98,1/($A$3-1))*SUM(1/POWER(FSheet1!$BK98,1/($A$3-1)),1/POWER(FSheet1!$BL98,1/($A$3-1)),1/POWER(FSheet1!$BM98,1/($A$3-1)),1/POWER(FSheet1!$BN98,1/($A$3-1)),1/POWER(FSheet1!$BO98,1/($A$3-1)),1/POWER(FSheet1!$BP98,1/($A$3-1)),1/POWER(FSheet1!$BQ98,1/($A$3-1))))</f>
        <v>1.1551820249275917E-2</v>
      </c>
      <c r="BB99" s="45">
        <f>1/(POWER(FSheet1!$BL98,1/($A$3-1))*SUM(1/POWER(FSheet1!$BK98,1/($A$3-1)),1/POWER(FSheet1!$BL98,1/($A$3-1)),1/POWER(FSheet1!$BM98,1/($A$3-1)),1/POWER(FSheet1!$BN98,1/($A$3-1)),1/POWER(FSheet1!$BO98,1/($A$3-1)),1/POWER(FSheet1!$BP98,1/($A$3-1)),1/POWER(FSheet1!$BQ98,1/($A$3-1))))</f>
        <v>8.412853272187E-3</v>
      </c>
      <c r="BC99" s="45">
        <f>1/(POWER(FSheet1!$BM98,1/($A$3-1))*SUM(1/POWER(FSheet1!$BK98,1/($A$3-1)),1/POWER(FSheet1!$BL98,1/($A$3-1)),1/POWER(FSheet1!$BM98,1/($A$3-1)),1/POWER(FSheet1!$BN98,1/($A$3-1)),1/POWER(FSheet1!$BO98,1/($A$3-1)),1/POWER(FSheet1!$BP98,1/($A$3-1)),1/POWER(FSheet1!$BQ98,1/($A$3-1))))</f>
        <v>2.1481348780894444E-2</v>
      </c>
      <c r="BD99" s="45">
        <f>1/(POWER(FSheet1!$BN98,1/($A$3-1))*SUM(1/POWER(FSheet1!$BK98,1/($A$3-1)),1/POWER(FSheet1!$BL98,1/($A$3-1)),1/POWER(FSheet1!$BM98,1/($A$3-1)),1/POWER(FSheet1!$BN98,1/($A$3-1)),1/POWER(FSheet1!$BO98,1/($A$3-1)),1/POWER(FSheet1!$BP98,1/($A$3-1)),1/POWER(FSheet1!$BQ98,1/($A$3-1))))</f>
        <v>0.10063257650174573</v>
      </c>
      <c r="BE99" s="45">
        <f>1/(POWER(FSheet1!$BO98,1/($A$3-1))*SUM(1/POWER(FSheet1!$BK98,1/($A$3-1)),1/POWER(FSheet1!$BL98,1/($A$3-1)),1/POWER(FSheet1!$BM98,1/($A$3-1)),1/POWER(FSheet1!$BN98,1/($A$3-1)),1/POWER(FSheet1!$BO98,1/($A$3-1)),1/POWER(FSheet1!$BP98,1/($A$3-1)),1/POWER(FSheet1!$BQ98,1/($A$3-1))))</f>
        <v>0.66340671020872011</v>
      </c>
      <c r="BF99" s="45">
        <f>1/(POWER(FSheet1!$BP98,1/($A$3-1))*SUM(1/POWER(FSheet1!$BK98,1/($A$3-1)),1/POWER(FSheet1!$BL98,1/($A$3-1)),1/POWER(FSheet1!$BM98,1/($A$3-1)),1/POWER(FSheet1!$BN98,1/($A$3-1)),1/POWER(FSheet1!$BO98,1/($A$3-1)),1/POWER(FSheet1!$BP98,1/($A$3-1)),1/POWER(FSheet1!$BQ98,1/($A$3-1))))</f>
        <v>3.7447907451923432E-2</v>
      </c>
      <c r="BG99" s="45">
        <f>1/(POWER(FSheet1!$BQ98,1/($A$3-1))*SUM(1/POWER(FSheet1!$BK98,1/($A$3-1)),1/POWER(FSheet1!$BL98,1/($A$3-1)),1/POWER(FSheet1!$BM98,1/($A$3-1)),1/POWER(FSheet1!$BN98,1/($A$3-1)),1/POWER(FSheet1!$BO98,1/($A$3-1)),1/POWER(FSheet1!$BP98,1/($A$3-1)),1/POWER(FSheet1!$BQ98,1/($A$3-1))))</f>
        <v>0.1570667835352535</v>
      </c>
      <c r="BH99" s="14"/>
      <c r="BI99" s="33"/>
      <c r="BJ99" s="33"/>
      <c r="BW99" s="33">
        <f t="array" ref="BW99">SUM((BA99^$A$3)*(($B99-$AK$3)^2+($C99-$AL$3)^2),(BB99^$A$3)*(($B99-$AM$3)^2+($C99-$AN$3)^2),(BC99^$A$3)*(($B99-$AO$3)^2+($C99-$AP$3)^2),(BD99^$A$3)*(($B99-$AQ$3)^2+($C99-$AR$3)^2),(BE99^$A$3)*(($B99-$AS$3)^2+($C99-$AT$3)^2),(BF99^$A$3)*(($B99-$AU$3)^2+($C99-$AV$3)^2),(BG99^$A$3)*(($B99-$AW$3)^2+($C99-$BV$3)^2))</f>
        <v>0.47527655782945921</v>
      </c>
    </row>
    <row r="100" spans="1:75">
      <c r="A100" s="21" t="str">
        <f>FSheet1!A99</f>
        <v>King</v>
      </c>
      <c r="B100" s="20">
        <f>FSheet1!DH99</f>
        <v>-1.1850505721784781</v>
      </c>
      <c r="C100" s="20">
        <f>FSheet1!DI99</f>
        <v>1.8877027244094493</v>
      </c>
      <c r="D100" s="22"/>
      <c r="E100" s="20">
        <f>1/(POWER(FSheet1!AU99,2/($A$3-1))*SUM(1/POWER(FSheet1!$AU99,2/($A$3-1)),1/POWER(FSheet1!$AV99,2/($A$3-1)),1/POWER(FSheet1!$AW99,2/($A$3-1)),1/POWER(FSheet1!$AX99,2/($A$3-1)),1/POWER(FSheet1!$AY99,2/($A$3-1)),1/POWER(FSheet1!$AZ99,2/($A$3-1)),1/POWER(FSheet1!$BA99,2/($A$3-1))))</f>
        <v>3.9386287803968188E-3</v>
      </c>
      <c r="F100" s="20">
        <f>1/(POWER(FSheet1!AV99,2/($A$3-1))*SUM(1/POWER(FSheet1!$AU99,2/($A$3-1)),1/POWER(FSheet1!$AV99,2/($A$3-1)),1/POWER(FSheet1!$AW99,2/($A$3-1)),1/POWER(FSheet1!$AX99,2/($A$3-1)),1/POWER(FSheet1!$AY99,2/($A$3-1)),1/POWER(FSheet1!$AZ99,2/($A$3-1)),1/POWER(FSheet1!$BA99,2/($A$3-1))))</f>
        <v>1.629870539668643E-2</v>
      </c>
      <c r="G100" s="20">
        <f>1/(POWER(FSheet1!AW99,2/($A$3-1))*SUM(1/POWER(FSheet1!$AU99,2/($A$3-1)),1/POWER(FSheet1!$AV99,2/($A$3-1)),1/POWER(FSheet1!$AW99,2/($A$3-1)),1/POWER(FSheet1!$AX99,2/($A$3-1)),1/POWER(FSheet1!$AY99,2/($A$3-1)),1/POWER(FSheet1!$AZ99,2/($A$3-1)),1/POWER(FSheet1!$BA99,2/($A$3-1))))</f>
        <v>0.11724749344069926</v>
      </c>
      <c r="H100" s="20">
        <f>1/(POWER(FSheet1!AX99,2/($A$3-1))*SUM(1/POWER(FSheet1!$AU99,2/($A$3-1)),1/POWER(FSheet1!$AV99,2/($A$3-1)),1/POWER(FSheet1!$AW99,2/($A$3-1)),1/POWER(FSheet1!$AX99,2/($A$3-1)),1/POWER(FSheet1!$AY99,2/($A$3-1)),1/POWER(FSheet1!$AZ99,2/($A$3-1)),1/POWER(FSheet1!$BA99,2/($A$3-1))))</f>
        <v>0.69831525915756687</v>
      </c>
      <c r="I100" s="20">
        <f>1/(POWER(FSheet1!AY99,2/($A$3-1))*SUM(1/POWER(FSheet1!$AU99,2/($A$3-1)),1/POWER(FSheet1!$AV99,2/($A$3-1)),1/POWER(FSheet1!$AW99,2/($A$3-1)),1/POWER(FSheet1!$AX99,2/($A$3-1)),1/POWER(FSheet1!$AY99,2/($A$3-1)),1/POWER(FSheet1!$AZ99,2/($A$3-1)),1/POWER(FSheet1!$BA99,2/($A$3-1))))</f>
        <v>0.14116030698592516</v>
      </c>
      <c r="J100" s="20">
        <f>1/(POWER(FSheet1!AZ99,2/($A$3-1))*SUM(1/POWER(FSheet1!$AU99,2/($A$3-1)),1/POWER(FSheet1!$AV99,2/($A$3-1)),1/POWER(FSheet1!$AW99,2/($A$3-1)),1/POWER(FSheet1!$AX99,2/($A$3-1)),1/POWER(FSheet1!$AY99,2/($A$3-1)),1/POWER(FSheet1!$AZ99,2/($A$3-1)),1/POWER(FSheet1!$BA99,2/($A$3-1))))</f>
        <v>1.8687100540850866E-2</v>
      </c>
      <c r="K100" s="20">
        <f>1/(POWER(FSheet1!BA99,2/($A$3-1))*SUM(1/POWER(FSheet1!$AU99,2/($A$3-1)),1/POWER(FSheet1!$AV99,2/($A$3-1)),1/POWER(FSheet1!$AW99,2/($A$3-1)),1/POWER(FSheet1!$AX99,2/($A$3-1)),1/POWER(FSheet1!$AY99,2/($A$3-1)),1/POWER(FSheet1!$AZ99,2/($A$3-1)),1/POWER(FSheet1!$BA99,2/($A$3-1))))</f>
        <v>4.3525056978745745E-3</v>
      </c>
      <c r="M100" s="35"/>
      <c r="AA100" s="34">
        <f t="shared" si="10"/>
        <v>5.2256513006219611</v>
      </c>
      <c r="AC100" s="26">
        <f>1/(POWER(FSheet1!BC99,1/($A$3-1))*SUM(1/POWER(FSheet1!$BC99,1/($A$3-1)),1/POWER(FSheet1!$BD99,1/($A$3-1)),1/POWER(FSheet1!$BE99,1/($A$3-1)),1/POWER(FSheet1!$BF99,1/($A$3-1)),1/POWER(FSheet1!$BG99,1/($A$3-1)),1/POWER(FSheet1!$BH99,1/($A$3-1)),1/POWER(FSheet1!$BI99,1/($A$3-1))))</f>
        <v>0.14440635363617055</v>
      </c>
      <c r="AD100" s="26">
        <f>1/(POWER(FSheet1!BD99,1/($A$3-1))*SUM(1/POWER(FSheet1!$BC99,1/($A$3-1)),1/POWER(FSheet1!$BD99,1/($A$3-1)),1/POWER(FSheet1!$BE99,1/($A$3-1)),1/POWER(FSheet1!$BF99,1/($A$3-1)),1/POWER(FSheet1!$BG99,1/($A$3-1)),1/POWER(FSheet1!$BH99,1/($A$3-1)),1/POWER(FSheet1!$BI99,1/($A$3-1))))</f>
        <v>8.8905805065862167E-2</v>
      </c>
      <c r="AE100" s="26">
        <f>1/(POWER(FSheet1!BE99,1/($A$3-1))*SUM(1/POWER(FSheet1!$BC99,1/($A$3-1)),1/POWER(FSheet1!$BD99,1/($A$3-1)),1/POWER(FSheet1!$BE99,1/($A$3-1)),1/POWER(FSheet1!$BF99,1/($A$3-1)),1/POWER(FSheet1!$BG99,1/($A$3-1)),1/POWER(FSheet1!$BH99,1/($A$3-1)),1/POWER(FSheet1!$BI99,1/($A$3-1))))</f>
        <v>0.15842821125211909</v>
      </c>
      <c r="AF100" s="26">
        <f>1/(POWER(FSheet1!BF99,1/($A$3-1))*SUM(1/POWER(FSheet1!$BC99,1/($A$3-1)),1/POWER(FSheet1!$BD99,1/($A$3-1)),1/POWER(FSheet1!$BE99,1/($A$3-1)),1/POWER(FSheet1!$BF99,1/($A$3-1)),1/POWER(FSheet1!$BG99,1/($A$3-1)),1/POWER(FSheet1!$BH99,1/($A$3-1)),1/POWER(FSheet1!$BI99,1/($A$3-1))))</f>
        <v>0.3607342628661846</v>
      </c>
      <c r="AG100" s="26">
        <f>1/(POWER(FSheet1!BG99,1/($A$3-1))*SUM(1/POWER(FSheet1!$BC99,1/($A$3-1)),1/POWER(FSheet1!$BD99,1/($A$3-1)),1/POWER(FSheet1!$BE99,1/($A$3-1)),1/POWER(FSheet1!$BF99,1/($A$3-1)),1/POWER(FSheet1!$BG99,1/($A$3-1)),1/POWER(FSheet1!$BH99,1/($A$3-1)),1/POWER(FSheet1!$BI99,1/($A$3-1))))</f>
        <v>0.12088449847765664</v>
      </c>
      <c r="AH100" s="26">
        <f>1/(POWER(FSheet1!BH99,1/($A$3-1))*SUM(1/POWER(FSheet1!$BC99,1/($A$3-1)),1/POWER(FSheet1!$BD99,1/($A$3-1)),1/POWER(FSheet1!$BE99,1/($A$3-1)),1/POWER(FSheet1!$BF99,1/($A$3-1)),1/POWER(FSheet1!$BG99,1/($A$3-1)),1/POWER(FSheet1!$BH99,1/($A$3-1)),1/POWER(FSheet1!$BI99,1/($A$3-1))))</f>
        <v>4.7562654807325064E-2</v>
      </c>
      <c r="AI100" s="26">
        <f>1/(POWER(FSheet1!BI99,1/($A$3-1))*SUM(1/POWER(FSheet1!$BC99,1/($A$3-1)),1/POWER(FSheet1!$BD99,1/($A$3-1)),1/POWER(FSheet1!$BE99,1/($A$3-1)),1/POWER(FSheet1!$BF99,1/($A$3-1)),1/POWER(FSheet1!$BG99,1/($A$3-1)),1/POWER(FSheet1!$BH99,1/($A$3-1)),1/POWER(FSheet1!$BI99,1/($A$3-1))))</f>
        <v>7.9078213894681809E-2</v>
      </c>
      <c r="AY100" s="13">
        <f t="shared" si="11"/>
        <v>2.9403730152248229</v>
      </c>
      <c r="BA100" s="45">
        <f>1/(POWER(FSheet1!$BK99,1/($A$3-1))*SUM(1/POWER(FSheet1!$BK99,1/($A$3-1)),1/POWER(FSheet1!$BL99,1/($A$3-1)),1/POWER(FSheet1!$BM99,1/($A$3-1)),1/POWER(FSheet1!$BN99,1/($A$3-1)),1/POWER(FSheet1!$BO99,1/($A$3-1)),1/POWER(FSheet1!$BP99,1/($A$3-1)),1/POWER(FSheet1!$BQ99,1/($A$3-1))))</f>
        <v>0.24973081606970804</v>
      </c>
      <c r="BB100" s="45">
        <f>1/(POWER(FSheet1!$BL99,1/($A$3-1))*SUM(1/POWER(FSheet1!$BK99,1/($A$3-1)),1/POWER(FSheet1!$BL99,1/($A$3-1)),1/POWER(FSheet1!$BM99,1/($A$3-1)),1/POWER(FSheet1!$BN99,1/($A$3-1)),1/POWER(FSheet1!$BO99,1/($A$3-1)),1/POWER(FSheet1!$BP99,1/($A$3-1)),1/POWER(FSheet1!$BQ99,1/($A$3-1))))</f>
        <v>6.8940258666056173E-2</v>
      </c>
      <c r="BC100" s="45">
        <f>1/(POWER(FSheet1!$BM99,1/($A$3-1))*SUM(1/POWER(FSheet1!$BK99,1/($A$3-1)),1/POWER(FSheet1!$BL99,1/($A$3-1)),1/POWER(FSheet1!$BM99,1/($A$3-1)),1/POWER(FSheet1!$BN99,1/($A$3-1)),1/POWER(FSheet1!$BO99,1/($A$3-1)),1/POWER(FSheet1!$BP99,1/($A$3-1)),1/POWER(FSheet1!$BQ99,1/($A$3-1))))</f>
        <v>0.11511415576350469</v>
      </c>
      <c r="BD100" s="45">
        <f>1/(POWER(FSheet1!$BN99,1/($A$3-1))*SUM(1/POWER(FSheet1!$BK99,1/($A$3-1)),1/POWER(FSheet1!$BL99,1/($A$3-1)),1/POWER(FSheet1!$BM99,1/($A$3-1)),1/POWER(FSheet1!$BN99,1/($A$3-1)),1/POWER(FSheet1!$BO99,1/($A$3-1)),1/POWER(FSheet1!$BP99,1/($A$3-1)),1/POWER(FSheet1!$BQ99,1/($A$3-1))))</f>
        <v>0.28238390792303625</v>
      </c>
      <c r="BE100" s="45">
        <f>1/(POWER(FSheet1!$BO99,1/($A$3-1))*SUM(1/POWER(FSheet1!$BK99,1/($A$3-1)),1/POWER(FSheet1!$BL99,1/($A$3-1)),1/POWER(FSheet1!$BM99,1/($A$3-1)),1/POWER(FSheet1!$BN99,1/($A$3-1)),1/POWER(FSheet1!$BO99,1/($A$3-1)),1/POWER(FSheet1!$BP99,1/($A$3-1)),1/POWER(FSheet1!$BQ99,1/($A$3-1))))</f>
        <v>0.18367494547575322</v>
      </c>
      <c r="BF100" s="45">
        <f>1/(POWER(FSheet1!$BP99,1/($A$3-1))*SUM(1/POWER(FSheet1!$BK99,1/($A$3-1)),1/POWER(FSheet1!$BL99,1/($A$3-1)),1/POWER(FSheet1!$BM99,1/($A$3-1)),1/POWER(FSheet1!$BN99,1/($A$3-1)),1/POWER(FSheet1!$BO99,1/($A$3-1)),1/POWER(FSheet1!$BP99,1/($A$3-1)),1/POWER(FSheet1!$BQ99,1/($A$3-1))))</f>
        <v>3.8383490650591136E-2</v>
      </c>
      <c r="BG100" s="45">
        <f>1/(POWER(FSheet1!$BQ99,1/($A$3-1))*SUM(1/POWER(FSheet1!$BK99,1/($A$3-1)),1/POWER(FSheet1!$BL99,1/($A$3-1)),1/POWER(FSheet1!$BM99,1/($A$3-1)),1/POWER(FSheet1!$BN99,1/($A$3-1)),1/POWER(FSheet1!$BO99,1/($A$3-1)),1/POWER(FSheet1!$BP99,1/($A$3-1)),1/POWER(FSheet1!$BQ99,1/($A$3-1))))</f>
        <v>6.1772425451350456E-2</v>
      </c>
      <c r="BH100" s="14"/>
      <c r="BI100" s="33"/>
      <c r="BJ100" s="33"/>
      <c r="BW100" s="33">
        <f t="array" ref="BW100">SUM((BA100^$A$3)*(($B100-$AK$3)^2+($C100-$AL$3)^2),(BB100^$A$3)*(($B100-$AM$3)^2+($C100-$AN$3)^2),(BC100^$A$3)*(($B100-$AO$3)^2+($C100-$AP$3)^2),(BD100^$A$3)*(($B100-$AQ$3)^2+($C100-$AR$3)^2),(BE100^$A$3)*(($B100-$AS$3)^2+($C100-$AT$3)^2),(BF100^$A$3)*(($B100-$AU$3)^2+($C100-$AV$3)^2),(BG100^$A$3)*(($B100-$AW$3)^2+($C100-$BV$3)^2))</f>
        <v>3.1464010114550365</v>
      </c>
    </row>
    <row r="101" spans="1:75">
      <c r="A101" s="21" t="str">
        <f>FSheet1!A100</f>
        <v>Lecours</v>
      </c>
      <c r="B101" s="20">
        <f>FSheet1!DH100</f>
        <v>-4.985574072178478</v>
      </c>
      <c r="C101" s="20">
        <f>FSheet1!DI100</f>
        <v>-0.12343877559055068</v>
      </c>
      <c r="D101" s="22"/>
      <c r="E101" s="20">
        <f>1/(POWER(FSheet1!AU100,2/($A$3-1))*SUM(1/POWER(FSheet1!$AU100,2/($A$3-1)),1/POWER(FSheet1!$AV100,2/($A$3-1)),1/POWER(FSheet1!$AW100,2/($A$3-1)),1/POWER(FSheet1!$AX100,2/($A$3-1)),1/POWER(FSheet1!$AY100,2/($A$3-1)),1/POWER(FSheet1!$AZ100,2/($A$3-1)),1/POWER(FSheet1!$BA100,2/($A$3-1))))</f>
        <v>2.1278486023350949E-2</v>
      </c>
      <c r="F101" s="20">
        <f>1/(POWER(FSheet1!AV100,2/($A$3-1))*SUM(1/POWER(FSheet1!$AU100,2/($A$3-1)),1/POWER(FSheet1!$AV100,2/($A$3-1)),1/POWER(FSheet1!$AW100,2/($A$3-1)),1/POWER(FSheet1!$AX100,2/($A$3-1)),1/POWER(FSheet1!$AY100,2/($A$3-1)),1/POWER(FSheet1!$AZ100,2/($A$3-1)),1/POWER(FSheet1!$BA100,2/($A$3-1))))</f>
        <v>0.12846325692643468</v>
      </c>
      <c r="G101" s="20">
        <f>1/(POWER(FSheet1!AW100,2/($A$3-1))*SUM(1/POWER(FSheet1!$AU100,2/($A$3-1)),1/POWER(FSheet1!$AV100,2/($A$3-1)),1/POWER(FSheet1!$AW100,2/($A$3-1)),1/POWER(FSheet1!$AX100,2/($A$3-1)),1/POWER(FSheet1!$AY100,2/($A$3-1)),1/POWER(FSheet1!$AZ100,2/($A$3-1)),1/POWER(FSheet1!$BA100,2/($A$3-1))))</f>
        <v>0.62129925051451074</v>
      </c>
      <c r="H101" s="20">
        <f>1/(POWER(FSheet1!AX100,2/($A$3-1))*SUM(1/POWER(FSheet1!$AU100,2/($A$3-1)),1/POWER(FSheet1!$AV100,2/($A$3-1)),1/POWER(FSheet1!$AW100,2/($A$3-1)),1/POWER(FSheet1!$AX100,2/($A$3-1)),1/POWER(FSheet1!$AY100,2/($A$3-1)),1/POWER(FSheet1!$AZ100,2/($A$3-1)),1/POWER(FSheet1!$BA100,2/($A$3-1))))</f>
        <v>0.1904831392074488</v>
      </c>
      <c r="I101" s="20">
        <f>1/(POWER(FSheet1!AY100,2/($A$3-1))*SUM(1/POWER(FSheet1!$AU100,2/($A$3-1)),1/POWER(FSheet1!$AV100,2/($A$3-1)),1/POWER(FSheet1!$AW100,2/($A$3-1)),1/POWER(FSheet1!$AX100,2/($A$3-1)),1/POWER(FSheet1!$AY100,2/($A$3-1)),1/POWER(FSheet1!$AZ100,2/($A$3-1)),1/POWER(FSheet1!$BA100,2/($A$3-1))))</f>
        <v>2.9143165930683314E-2</v>
      </c>
      <c r="J101" s="20">
        <f>1/(POWER(FSheet1!AZ100,2/($A$3-1))*SUM(1/POWER(FSheet1!$AU100,2/($A$3-1)),1/POWER(FSheet1!$AV100,2/($A$3-1)),1/POWER(FSheet1!$AW100,2/($A$3-1)),1/POWER(FSheet1!$AX100,2/($A$3-1)),1/POWER(FSheet1!$AY100,2/($A$3-1)),1/POWER(FSheet1!$AZ100,2/($A$3-1)),1/POWER(FSheet1!$BA100,2/($A$3-1))))</f>
        <v>6.9813769962601621E-3</v>
      </c>
      <c r="K101" s="20">
        <f>1/(POWER(FSheet1!BA100,2/($A$3-1))*SUM(1/POWER(FSheet1!$AU100,2/($A$3-1)),1/POWER(FSheet1!$AV100,2/($A$3-1)),1/POWER(FSheet1!$AW100,2/($A$3-1)),1/POWER(FSheet1!$AX100,2/($A$3-1)),1/POWER(FSheet1!$AY100,2/($A$3-1)),1/POWER(FSheet1!$AZ100,2/($A$3-1)),1/POWER(FSheet1!$BA100,2/($A$3-1))))</f>
        <v>2.3513244013112409E-3</v>
      </c>
      <c r="M101" s="35"/>
      <c r="AA101" s="34">
        <f t="shared" si="10"/>
        <v>4.671976016439956</v>
      </c>
      <c r="AC101" s="26">
        <f>1/(POWER(FSheet1!BC100,1/($A$3-1))*SUM(1/POWER(FSheet1!$BC100,1/($A$3-1)),1/POWER(FSheet1!$BD100,1/($A$3-1)),1/POWER(FSheet1!$BE100,1/($A$3-1)),1/POWER(FSheet1!$BF100,1/($A$3-1)),1/POWER(FSheet1!$BG100,1/($A$3-1)),1/POWER(FSheet1!$BH100,1/($A$3-1)),1/POWER(FSheet1!$BI100,1/($A$3-1))))</f>
        <v>0.90349373348376738</v>
      </c>
      <c r="AD101" s="26">
        <f>1/(POWER(FSheet1!BD100,1/($A$3-1))*SUM(1/POWER(FSheet1!$BC100,1/($A$3-1)),1/POWER(FSheet1!$BD100,1/($A$3-1)),1/POWER(FSheet1!$BE100,1/($A$3-1)),1/POWER(FSheet1!$BF100,1/($A$3-1)),1/POWER(FSheet1!$BG100,1/($A$3-1)),1/POWER(FSheet1!$BH100,1/($A$3-1)),1/POWER(FSheet1!$BI100,1/($A$3-1))))</f>
        <v>4.8464144904657051E-2</v>
      </c>
      <c r="AE101" s="26">
        <f>1/(POWER(FSheet1!BE100,1/($A$3-1))*SUM(1/POWER(FSheet1!$BC100,1/($A$3-1)),1/POWER(FSheet1!$BD100,1/($A$3-1)),1/POWER(FSheet1!$BE100,1/($A$3-1)),1/POWER(FSheet1!$BF100,1/($A$3-1)),1/POWER(FSheet1!$BG100,1/($A$3-1)),1/POWER(FSheet1!$BH100,1/($A$3-1)),1/POWER(FSheet1!$BI100,1/($A$3-1))))</f>
        <v>2.9568884914245756E-2</v>
      </c>
      <c r="AF101" s="26">
        <f>1/(POWER(FSheet1!BF100,1/($A$3-1))*SUM(1/POWER(FSheet1!$BC100,1/($A$3-1)),1/POWER(FSheet1!$BD100,1/($A$3-1)),1/POWER(FSheet1!$BE100,1/($A$3-1)),1/POWER(FSheet1!$BF100,1/($A$3-1)),1/POWER(FSheet1!$BG100,1/($A$3-1)),1/POWER(FSheet1!$BH100,1/($A$3-1)),1/POWER(FSheet1!$BI100,1/($A$3-1))))</f>
        <v>1.0022653741831327E-2</v>
      </c>
      <c r="AG101" s="26">
        <f>1/(POWER(FSheet1!BG100,1/($A$3-1))*SUM(1/POWER(FSheet1!$BC100,1/($A$3-1)),1/POWER(FSheet1!$BD100,1/($A$3-1)),1/POWER(FSheet1!$BE100,1/($A$3-1)),1/POWER(FSheet1!$BF100,1/($A$3-1)),1/POWER(FSheet1!$BG100,1/($A$3-1)),1/POWER(FSheet1!$BH100,1/($A$3-1)),1/POWER(FSheet1!$BI100,1/($A$3-1))))</f>
        <v>3.6757702602036131E-3</v>
      </c>
      <c r="AH101" s="26">
        <f>1/(POWER(FSheet1!BH100,1/($A$3-1))*SUM(1/POWER(FSheet1!$BC100,1/($A$3-1)),1/POWER(FSheet1!$BD100,1/($A$3-1)),1/POWER(FSheet1!$BE100,1/($A$3-1)),1/POWER(FSheet1!$BF100,1/($A$3-1)),1/POWER(FSheet1!$BG100,1/($A$3-1)),1/POWER(FSheet1!$BH100,1/($A$3-1)),1/POWER(FSheet1!$BI100,1/($A$3-1))))</f>
        <v>1.9516023100450775E-3</v>
      </c>
      <c r="AI101" s="26">
        <f>1/(POWER(FSheet1!BI100,1/($A$3-1))*SUM(1/POWER(FSheet1!$BC100,1/($A$3-1)),1/POWER(FSheet1!$BD100,1/($A$3-1)),1/POWER(FSheet1!$BE100,1/($A$3-1)),1/POWER(FSheet1!$BF100,1/($A$3-1)),1/POWER(FSheet1!$BG100,1/($A$3-1)),1/POWER(FSheet1!$BH100,1/($A$3-1)),1/POWER(FSheet1!$BI100,1/($A$3-1))))</f>
        <v>2.8232103852499245E-3</v>
      </c>
      <c r="AY101" s="13">
        <f t="shared" si="11"/>
        <v>0.68174319596084398</v>
      </c>
      <c r="BA101" s="45">
        <f>1/(POWER(FSheet1!$BK100,1/($A$3-1))*SUM(1/POWER(FSheet1!$BK100,1/($A$3-1)),1/POWER(FSheet1!$BL100,1/($A$3-1)),1/POWER(FSheet1!$BM100,1/($A$3-1)),1/POWER(FSheet1!$BN100,1/($A$3-1)),1/POWER(FSheet1!$BO100,1/($A$3-1)),1/POWER(FSheet1!$BP100,1/($A$3-1)),1/POWER(FSheet1!$BQ100,1/($A$3-1))))</f>
        <v>0.58098469914821937</v>
      </c>
      <c r="BB101" s="45">
        <f>1/(POWER(FSheet1!$BL100,1/($A$3-1))*SUM(1/POWER(FSheet1!$BK100,1/($A$3-1)),1/POWER(FSheet1!$BL100,1/($A$3-1)),1/POWER(FSheet1!$BM100,1/($A$3-1)),1/POWER(FSheet1!$BN100,1/($A$3-1)),1/POWER(FSheet1!$BO100,1/($A$3-1)),1/POWER(FSheet1!$BP100,1/($A$3-1)),1/POWER(FSheet1!$BQ100,1/($A$3-1))))</f>
        <v>0.19605131797120881</v>
      </c>
      <c r="BC101" s="45">
        <f>1/(POWER(FSheet1!$BM100,1/($A$3-1))*SUM(1/POWER(FSheet1!$BK100,1/($A$3-1)),1/POWER(FSheet1!$BL100,1/($A$3-1)),1/POWER(FSheet1!$BM100,1/($A$3-1)),1/POWER(FSheet1!$BN100,1/($A$3-1)),1/POWER(FSheet1!$BO100,1/($A$3-1)),1/POWER(FSheet1!$BP100,1/($A$3-1)),1/POWER(FSheet1!$BQ100,1/($A$3-1))))</f>
        <v>9.6738362773757608E-2</v>
      </c>
      <c r="BD101" s="45">
        <f>1/(POWER(FSheet1!$BN100,1/($A$3-1))*SUM(1/POWER(FSheet1!$BK100,1/($A$3-1)),1/POWER(FSheet1!$BL100,1/($A$3-1)),1/POWER(FSheet1!$BM100,1/($A$3-1)),1/POWER(FSheet1!$BN100,1/($A$3-1)),1/POWER(FSheet1!$BO100,1/($A$3-1)),1/POWER(FSheet1!$BP100,1/($A$3-1)),1/POWER(FSheet1!$BQ100,1/($A$3-1))))</f>
        <v>6.3312050933784308E-2</v>
      </c>
      <c r="BE101" s="45">
        <f>1/(POWER(FSheet1!$BO100,1/($A$3-1))*SUM(1/POWER(FSheet1!$BK100,1/($A$3-1)),1/POWER(FSheet1!$BL100,1/($A$3-1)),1/POWER(FSheet1!$BM100,1/($A$3-1)),1/POWER(FSheet1!$BN100,1/($A$3-1)),1/POWER(FSheet1!$BO100,1/($A$3-1)),1/POWER(FSheet1!$BP100,1/($A$3-1)),1/POWER(FSheet1!$BQ100,1/($A$3-1))))</f>
        <v>3.2568655848645517E-2</v>
      </c>
      <c r="BF101" s="45">
        <f>1/(POWER(FSheet1!$BP100,1/($A$3-1))*SUM(1/POWER(FSheet1!$BK100,1/($A$3-1)),1/POWER(FSheet1!$BL100,1/($A$3-1)),1/POWER(FSheet1!$BM100,1/($A$3-1)),1/POWER(FSheet1!$BN100,1/($A$3-1)),1/POWER(FSheet1!$BO100,1/($A$3-1)),1/POWER(FSheet1!$BP100,1/($A$3-1)),1/POWER(FSheet1!$BQ100,1/($A$3-1))))</f>
        <v>1.2065724513685915E-2</v>
      </c>
      <c r="BG101" s="45">
        <f>1/(POWER(FSheet1!$BQ100,1/($A$3-1))*SUM(1/POWER(FSheet1!$BK100,1/($A$3-1)),1/POWER(FSheet1!$BL100,1/($A$3-1)),1/POWER(FSheet1!$BM100,1/($A$3-1)),1/POWER(FSheet1!$BN100,1/($A$3-1)),1/POWER(FSheet1!$BO100,1/($A$3-1)),1/POWER(FSheet1!$BP100,1/($A$3-1)),1/POWER(FSheet1!$BQ100,1/($A$3-1))))</f>
        <v>1.8279188810698517E-2</v>
      </c>
      <c r="BH101" s="14"/>
      <c r="BI101" s="33"/>
      <c r="BJ101" s="33"/>
      <c r="BW101" s="33">
        <f t="array" ref="BW101">SUM((BA101^$A$3)*(($B101-$AK$3)^2+($C101-$AL$3)^2),(BB101^$A$3)*(($B101-$AM$3)^2+($C101-$AN$3)^2),(BC101^$A$3)*(($B101-$AO$3)^2+($C101-$AP$3)^2),(BD101^$A$3)*(($B101-$AQ$3)^2+($C101-$AR$3)^2),(BE101^$A$3)*(($B101-$AS$3)^2+($C101-$AT$3)^2),(BF101^$A$3)*(($B101-$AU$3)^2+($C101-$AV$3)^2),(BG101^$A$3)*(($B101-$AW$3)^2+($C101-$BV$3)^2))</f>
        <v>0.81866913081618986</v>
      </c>
    </row>
    <row r="102" spans="1:75">
      <c r="A102" s="21" t="str">
        <f>FSheet1!A101</f>
        <v>Watson</v>
      </c>
      <c r="B102" s="20">
        <f>FSheet1!DH101</f>
        <v>1.3085904868766403</v>
      </c>
      <c r="C102" s="20">
        <f>FSheet1!DI101</f>
        <v>2.2761514435695532E-2</v>
      </c>
      <c r="D102" s="22"/>
      <c r="E102" s="20">
        <f>1/(POWER(FSheet1!AU101,2/($A$3-1))*SUM(1/POWER(FSheet1!$AU101,2/($A$3-1)),1/POWER(FSheet1!$AV101,2/($A$3-1)),1/POWER(FSheet1!$AW101,2/($A$3-1)),1/POWER(FSheet1!$AX101,2/($A$3-1)),1/POWER(FSheet1!$AY101,2/($A$3-1)),1/POWER(FSheet1!$AZ101,2/($A$3-1)),1/POWER(FSheet1!$BA101,2/($A$3-1))))</f>
        <v>9.5201175199610894E-5</v>
      </c>
      <c r="F102" s="20">
        <f>1/(POWER(FSheet1!AV101,2/($A$3-1))*SUM(1/POWER(FSheet1!$AU101,2/($A$3-1)),1/POWER(FSheet1!$AV101,2/($A$3-1)),1/POWER(FSheet1!$AW101,2/($A$3-1)),1/POWER(FSheet1!$AX101,2/($A$3-1)),1/POWER(FSheet1!$AY101,2/($A$3-1)),1/POWER(FSheet1!$AZ101,2/($A$3-1)),1/POWER(FSheet1!$BA101,2/($A$3-1))))</f>
        <v>4.1110332374410158E-4</v>
      </c>
      <c r="G102" s="20">
        <f>1/(POWER(FSheet1!AW101,2/($A$3-1))*SUM(1/POWER(FSheet1!$AU101,2/($A$3-1)),1/POWER(FSheet1!$AV101,2/($A$3-1)),1/POWER(FSheet1!$AW101,2/($A$3-1)),1/POWER(FSheet1!$AX101,2/($A$3-1)),1/POWER(FSheet1!$AY101,2/($A$3-1)),1/POWER(FSheet1!$AZ101,2/($A$3-1)),1/POWER(FSheet1!$BA101,2/($A$3-1))))</f>
        <v>4.1643007340980299E-3</v>
      </c>
      <c r="H102" s="20">
        <f>1/(POWER(FSheet1!AX101,2/($A$3-1))*SUM(1/POWER(FSheet1!$AU101,2/($A$3-1)),1/POWER(FSheet1!$AV101,2/($A$3-1)),1/POWER(FSheet1!$AW101,2/($A$3-1)),1/POWER(FSheet1!$AX101,2/($A$3-1)),1/POWER(FSheet1!$AY101,2/($A$3-1)),1/POWER(FSheet1!$AZ101,2/($A$3-1)),1/POWER(FSheet1!$BA101,2/($A$3-1))))</f>
        <v>0.96516534452161107</v>
      </c>
      <c r="I102" s="20">
        <f>1/(POWER(FSheet1!AY101,2/($A$3-1))*SUM(1/POWER(FSheet1!$AU101,2/($A$3-1)),1/POWER(FSheet1!$AV101,2/($A$3-1)),1/POWER(FSheet1!$AW101,2/($A$3-1)),1/POWER(FSheet1!$AX101,2/($A$3-1)),1/POWER(FSheet1!$AY101,2/($A$3-1)),1/POWER(FSheet1!$AZ101,2/($A$3-1)),1/POWER(FSheet1!$BA101,2/($A$3-1))))</f>
        <v>2.8875769064547287E-2</v>
      </c>
      <c r="J102" s="20">
        <f>1/(POWER(FSheet1!AZ101,2/($A$3-1))*SUM(1/POWER(FSheet1!$AU101,2/($A$3-1)),1/POWER(FSheet1!$AV101,2/($A$3-1)),1/POWER(FSheet1!$AW101,2/($A$3-1)),1/POWER(FSheet1!$AX101,2/($A$3-1)),1/POWER(FSheet1!$AY101,2/($A$3-1)),1/POWER(FSheet1!$AZ101,2/($A$3-1)),1/POWER(FSheet1!$BA101,2/($A$3-1))))</f>
        <v>1.1039505672306386E-3</v>
      </c>
      <c r="K102" s="20">
        <f>1/(POWER(FSheet1!BA101,2/($A$3-1))*SUM(1/POWER(FSheet1!$AU101,2/($A$3-1)),1/POWER(FSheet1!$AV101,2/($A$3-1)),1/POWER(FSheet1!$AW101,2/($A$3-1)),1/POWER(FSheet1!$AX101,2/($A$3-1)),1/POWER(FSheet1!$AY101,2/($A$3-1)),1/POWER(FSheet1!$AZ101,2/($A$3-1)),1/POWER(FSheet1!$BA101,2/($A$3-1))))</f>
        <v>1.843306135693265E-4</v>
      </c>
      <c r="M102" s="35"/>
      <c r="AA102" s="34">
        <f t="shared" si="10"/>
        <v>1.1921696419023531</v>
      </c>
      <c r="AC102" s="26">
        <f>1/(POWER(FSheet1!BC101,1/($A$3-1))*SUM(1/POWER(FSheet1!$BC101,1/($A$3-1)),1/POWER(FSheet1!$BD101,1/($A$3-1)),1/POWER(FSheet1!$BE101,1/($A$3-1)),1/POWER(FSheet1!$BF101,1/($A$3-1)),1/POWER(FSheet1!$BG101,1/($A$3-1)),1/POWER(FSheet1!$BH101,1/($A$3-1)),1/POWER(FSheet1!$BI101,1/($A$3-1))))</f>
        <v>2.057407358360697E-2</v>
      </c>
      <c r="AD102" s="26">
        <f>1/(POWER(FSheet1!BD101,1/($A$3-1))*SUM(1/POWER(FSheet1!$BC101,1/($A$3-1)),1/POWER(FSheet1!$BD101,1/($A$3-1)),1/POWER(FSheet1!$BE101,1/($A$3-1)),1/POWER(FSheet1!$BF101,1/($A$3-1)),1/POWER(FSheet1!$BG101,1/($A$3-1)),1/POWER(FSheet1!$BH101,1/($A$3-1)),1/POWER(FSheet1!$BI101,1/($A$3-1))))</f>
        <v>1.7584366389971809E-2</v>
      </c>
      <c r="AE102" s="26">
        <f>1/(POWER(FSheet1!BE101,1/($A$3-1))*SUM(1/POWER(FSheet1!$BC101,1/($A$3-1)),1/POWER(FSheet1!$BD101,1/($A$3-1)),1/POWER(FSheet1!$BE101,1/($A$3-1)),1/POWER(FSheet1!$BF101,1/($A$3-1)),1/POWER(FSheet1!$BG101,1/($A$3-1)),1/POWER(FSheet1!$BH101,1/($A$3-1)),1/POWER(FSheet1!$BI101,1/($A$3-1))))</f>
        <v>4.0119168113454146E-2</v>
      </c>
      <c r="AF102" s="26">
        <f>1/(POWER(FSheet1!BF101,1/($A$3-1))*SUM(1/POWER(FSheet1!$BC101,1/($A$3-1)),1/POWER(FSheet1!$BD101,1/($A$3-1)),1/POWER(FSheet1!$BE101,1/($A$3-1)),1/POWER(FSheet1!$BF101,1/($A$3-1)),1/POWER(FSheet1!$BG101,1/($A$3-1)),1/POWER(FSheet1!$BH101,1/($A$3-1)),1/POWER(FSheet1!$BI101,1/($A$3-1))))</f>
        <v>0.72098897902160741</v>
      </c>
      <c r="AG102" s="26">
        <f>1/(POWER(FSheet1!BG101,1/($A$3-1))*SUM(1/POWER(FSheet1!$BC101,1/($A$3-1)),1/POWER(FSheet1!$BD101,1/($A$3-1)),1/POWER(FSheet1!$BE101,1/($A$3-1)),1/POWER(FSheet1!$BF101,1/($A$3-1)),1/POWER(FSheet1!$BG101,1/($A$3-1)),1/POWER(FSheet1!$BH101,1/($A$3-1)),1/POWER(FSheet1!$BI101,1/($A$3-1))))</f>
        <v>0.11955093980193526</v>
      </c>
      <c r="AH102" s="26">
        <f>1/(POWER(FSheet1!BH101,1/($A$3-1))*SUM(1/POWER(FSheet1!$BC101,1/($A$3-1)),1/POWER(FSheet1!$BD101,1/($A$3-1)),1/POWER(FSheet1!$BE101,1/($A$3-1)),1/POWER(FSheet1!$BF101,1/($A$3-1)),1/POWER(FSheet1!$BG101,1/($A$3-1)),1/POWER(FSheet1!$BH101,1/($A$3-1)),1/POWER(FSheet1!$BI101,1/($A$3-1))))</f>
        <v>2.4190321627428589E-2</v>
      </c>
      <c r="AI102" s="26">
        <f>1/(POWER(FSheet1!BI101,1/($A$3-1))*SUM(1/POWER(FSheet1!$BC101,1/($A$3-1)),1/POWER(FSheet1!$BD101,1/($A$3-1)),1/POWER(FSheet1!$BE101,1/($A$3-1)),1/POWER(FSheet1!$BF101,1/($A$3-1)),1/POWER(FSheet1!$BG101,1/($A$3-1)),1/POWER(FSheet1!$BH101,1/($A$3-1)),1/POWER(FSheet1!$BI101,1/($A$3-1))))</f>
        <v>5.6992151461995808E-2</v>
      </c>
      <c r="AY102" s="13">
        <f t="shared" si="11"/>
        <v>0.81133984266265291</v>
      </c>
      <c r="BA102" s="45">
        <f>1/(POWER(FSheet1!$BK101,1/($A$3-1))*SUM(1/POWER(FSheet1!$BK101,1/($A$3-1)),1/POWER(FSheet1!$BL101,1/($A$3-1)),1/POWER(FSheet1!$BM101,1/($A$3-1)),1/POWER(FSheet1!$BN101,1/($A$3-1)),1/POWER(FSheet1!$BO101,1/($A$3-1)),1/POWER(FSheet1!$BP101,1/($A$3-1)),1/POWER(FSheet1!$BQ101,1/($A$3-1))))</f>
        <v>2.1557782111636458E-2</v>
      </c>
      <c r="BB102" s="45">
        <f>1/(POWER(FSheet1!$BL101,1/($A$3-1))*SUM(1/POWER(FSheet1!$BK101,1/($A$3-1)),1/POWER(FSheet1!$BL101,1/($A$3-1)),1/POWER(FSheet1!$BM101,1/($A$3-1)),1/POWER(FSheet1!$BN101,1/($A$3-1)),1/POWER(FSheet1!$BO101,1/($A$3-1)),1/POWER(FSheet1!$BP101,1/($A$3-1)),1/POWER(FSheet1!$BQ101,1/($A$3-1))))</f>
        <v>1.3655871241642841E-2</v>
      </c>
      <c r="BC102" s="45">
        <f>1/(POWER(FSheet1!$BM101,1/($A$3-1))*SUM(1/POWER(FSheet1!$BK101,1/($A$3-1)),1/POWER(FSheet1!$BL101,1/($A$3-1)),1/POWER(FSheet1!$BM101,1/($A$3-1)),1/POWER(FSheet1!$BN101,1/($A$3-1)),1/POWER(FSheet1!$BO101,1/($A$3-1)),1/POWER(FSheet1!$BP101,1/($A$3-1)),1/POWER(FSheet1!$BQ101,1/($A$3-1))))</f>
        <v>3.9814025571355306E-2</v>
      </c>
      <c r="BD102" s="45">
        <f>1/(POWER(FSheet1!$BN101,1/($A$3-1))*SUM(1/POWER(FSheet1!$BK101,1/($A$3-1)),1/POWER(FSheet1!$BL101,1/($A$3-1)),1/POWER(FSheet1!$BM101,1/($A$3-1)),1/POWER(FSheet1!$BN101,1/($A$3-1)),1/POWER(FSheet1!$BO101,1/($A$3-1)),1/POWER(FSheet1!$BP101,1/($A$3-1)),1/POWER(FSheet1!$BQ101,1/($A$3-1))))</f>
        <v>0.63057328853346128</v>
      </c>
      <c r="BE102" s="45">
        <f>1/(POWER(FSheet1!$BO101,1/($A$3-1))*SUM(1/POWER(FSheet1!$BK101,1/($A$3-1)),1/POWER(FSheet1!$BL101,1/($A$3-1)),1/POWER(FSheet1!$BM101,1/($A$3-1)),1/POWER(FSheet1!$BN101,1/($A$3-1)),1/POWER(FSheet1!$BO101,1/($A$3-1)),1/POWER(FSheet1!$BP101,1/($A$3-1)),1/POWER(FSheet1!$BQ101,1/($A$3-1))))</f>
        <v>0.23352702426773891</v>
      </c>
      <c r="BF102" s="45">
        <f>1/(POWER(FSheet1!$BP101,1/($A$3-1))*SUM(1/POWER(FSheet1!$BK101,1/($A$3-1)),1/POWER(FSheet1!$BL101,1/($A$3-1)),1/POWER(FSheet1!$BM101,1/($A$3-1)),1/POWER(FSheet1!$BN101,1/($A$3-1)),1/POWER(FSheet1!$BO101,1/($A$3-1)),1/POWER(FSheet1!$BP101,1/($A$3-1)),1/POWER(FSheet1!$BQ101,1/($A$3-1))))</f>
        <v>1.8175340388909025E-2</v>
      </c>
      <c r="BG102" s="45">
        <f>1/(POWER(FSheet1!$BQ101,1/($A$3-1))*SUM(1/POWER(FSheet1!$BK101,1/($A$3-1)),1/POWER(FSheet1!$BL101,1/($A$3-1)),1/POWER(FSheet1!$BM101,1/($A$3-1)),1/POWER(FSheet1!$BN101,1/($A$3-1)),1/POWER(FSheet1!$BO101,1/($A$3-1)),1/POWER(FSheet1!$BP101,1/($A$3-1)),1/POWER(FSheet1!$BQ101,1/($A$3-1))))</f>
        <v>4.2696667885256334E-2</v>
      </c>
      <c r="BH102" s="14"/>
      <c r="BI102" s="33"/>
      <c r="BJ102" s="33"/>
      <c r="BW102" s="33">
        <f t="array" ref="BW102">SUM((BA102^$A$3)*(($B102-$AK$3)^2+($C102-$AL$3)^2),(BB102^$A$3)*(($B102-$AM$3)^2+($C102-$AN$3)^2),(BC102^$A$3)*(($B102-$AO$3)^2+($C102-$AP$3)^2),(BD102^$A$3)*(($B102-$AQ$3)^2+($C102-$AR$3)^2),(BE102^$A$3)*(($B102-$AS$3)^2+($C102-$AT$3)^2),(BF102^$A$3)*(($B102-$AU$3)^2+($C102-$AV$3)^2),(BG102^$A$3)*(($B102-$AW$3)^2+($C102-$BV$3)^2))</f>
        <v>0.79026878313842563</v>
      </c>
    </row>
    <row r="103" spans="1:75">
      <c r="A103" s="21" t="str">
        <f>FSheet1!A102</f>
        <v>Dicaire</v>
      </c>
      <c r="B103" s="20">
        <f>FSheet1!DH102</f>
        <v>-2.1841858083989507</v>
      </c>
      <c r="C103" s="20">
        <f>FSheet1!DI102</f>
        <v>-3.7304559356955371</v>
      </c>
      <c r="D103" s="22"/>
      <c r="E103" s="20">
        <f>1/(POWER(FSheet1!AU102,2/($A$3-1))*SUM(1/POWER(FSheet1!$AU102,2/($A$3-1)),1/POWER(FSheet1!$AV102,2/($A$3-1)),1/POWER(FSheet1!$AW102,2/($A$3-1)),1/POWER(FSheet1!$AX102,2/($A$3-1)),1/POWER(FSheet1!$AY102,2/($A$3-1)),1/POWER(FSheet1!$AZ102,2/($A$3-1)),1/POWER(FSheet1!$BA102,2/($A$3-1))))</f>
        <v>1.7135828726967456E-5</v>
      </c>
      <c r="F103" s="20">
        <f>1/(POWER(FSheet1!AV102,2/($A$3-1))*SUM(1/POWER(FSheet1!$AU102,2/($A$3-1)),1/POWER(FSheet1!$AV102,2/($A$3-1)),1/POWER(FSheet1!$AW102,2/($A$3-1)),1/POWER(FSheet1!$AX102,2/($A$3-1)),1/POWER(FSheet1!$AY102,2/($A$3-1)),1/POWER(FSheet1!$AZ102,2/($A$3-1)),1/POWER(FSheet1!$BA102,2/($A$3-1))))</f>
        <v>2.139258209934565E-4</v>
      </c>
      <c r="G103" s="20">
        <f>1/(POWER(FSheet1!AW102,2/($A$3-1))*SUM(1/POWER(FSheet1!$AU102,2/($A$3-1)),1/POWER(FSheet1!$AV102,2/($A$3-1)),1/POWER(FSheet1!$AW102,2/($A$3-1)),1/POWER(FSheet1!$AX102,2/($A$3-1)),1/POWER(FSheet1!$AY102,2/($A$3-1)),1/POWER(FSheet1!$AZ102,2/($A$3-1)),1/POWER(FSheet1!$BA102,2/($A$3-1))))</f>
        <v>0.99909026690749869</v>
      </c>
      <c r="H103" s="20">
        <f>1/(POWER(FSheet1!AX102,2/($A$3-1))*SUM(1/POWER(FSheet1!$AU102,2/($A$3-1)),1/POWER(FSheet1!$AV102,2/($A$3-1)),1/POWER(FSheet1!$AW102,2/($A$3-1)),1/POWER(FSheet1!$AX102,2/($A$3-1)),1/POWER(FSheet1!$AY102,2/($A$3-1)),1/POWER(FSheet1!$AZ102,2/($A$3-1)),1/POWER(FSheet1!$BA102,2/($A$3-1))))</f>
        <v>6.4214136268623027E-4</v>
      </c>
      <c r="I103" s="20">
        <f>1/(POWER(FSheet1!AY102,2/($A$3-1))*SUM(1/POWER(FSheet1!$AU102,2/($A$3-1)),1/POWER(FSheet1!$AV102,2/($A$3-1)),1/POWER(FSheet1!$AW102,2/($A$3-1)),1/POWER(FSheet1!$AX102,2/($A$3-1)),1/POWER(FSheet1!$AY102,2/($A$3-1)),1/POWER(FSheet1!$AZ102,2/($A$3-1)),1/POWER(FSheet1!$BA102,2/($A$3-1))))</f>
        <v>2.9615161493398156E-5</v>
      </c>
      <c r="J103" s="20">
        <f>1/(POWER(FSheet1!AZ102,2/($A$3-1))*SUM(1/POWER(FSheet1!$AU102,2/($A$3-1)),1/POWER(FSheet1!$AV102,2/($A$3-1)),1/POWER(FSheet1!$AW102,2/($A$3-1)),1/POWER(FSheet1!$AX102,2/($A$3-1)),1/POWER(FSheet1!$AY102,2/($A$3-1)),1/POWER(FSheet1!$AZ102,2/($A$3-1)),1/POWER(FSheet1!$BA102,2/($A$3-1))))</f>
        <v>5.3119657292938906E-6</v>
      </c>
      <c r="K103" s="20">
        <f>1/(POWER(FSheet1!BA102,2/($A$3-1))*SUM(1/POWER(FSheet1!$AU102,2/($A$3-1)),1/POWER(FSheet1!$AV102,2/($A$3-1)),1/POWER(FSheet1!$AW102,2/($A$3-1)),1/POWER(FSheet1!$AX102,2/($A$3-1)),1/POWER(FSheet1!$AY102,2/($A$3-1)),1/POWER(FSheet1!$AZ102,2/($A$3-1)),1/POWER(FSheet1!$BA102,2/($A$3-1))))</f>
        <v>1.6029528719750971E-6</v>
      </c>
      <c r="M103" s="35"/>
      <c r="AA103" s="34">
        <f t="shared" si="10"/>
        <v>2.6564910954384313</v>
      </c>
      <c r="AC103" s="26">
        <f>1/(POWER(FSheet1!BC102,1/($A$3-1))*SUM(1/POWER(FSheet1!$BC102,1/($A$3-1)),1/POWER(FSheet1!$BD102,1/($A$3-1)),1/POWER(FSheet1!$BE102,1/($A$3-1)),1/POWER(FSheet1!$BF102,1/($A$3-1)),1/POWER(FSheet1!$BG102,1/($A$3-1)),1/POWER(FSheet1!$BH102,1/($A$3-1)),1/POWER(FSheet1!$BI102,1/($A$3-1))))</f>
        <v>6.8656580191745184E-2</v>
      </c>
      <c r="AD103" s="26">
        <f>1/(POWER(FSheet1!BD102,1/($A$3-1))*SUM(1/POWER(FSheet1!$BC102,1/($A$3-1)),1/POWER(FSheet1!$BD102,1/($A$3-1)),1/POWER(FSheet1!$BE102,1/($A$3-1)),1/POWER(FSheet1!$BF102,1/($A$3-1)),1/POWER(FSheet1!$BG102,1/($A$3-1)),1/POWER(FSheet1!$BH102,1/($A$3-1)),1/POWER(FSheet1!$BI102,1/($A$3-1))))</f>
        <v>0.11453453149684681</v>
      </c>
      <c r="AE103" s="26">
        <f>1/(POWER(FSheet1!BE102,1/($A$3-1))*SUM(1/POWER(FSheet1!$BC102,1/($A$3-1)),1/POWER(FSheet1!$BD102,1/($A$3-1)),1/POWER(FSheet1!$BE102,1/($A$3-1)),1/POWER(FSheet1!$BF102,1/($A$3-1)),1/POWER(FSheet1!$BG102,1/($A$3-1)),1/POWER(FSheet1!$BH102,1/($A$3-1)),1/POWER(FSheet1!$BI102,1/($A$3-1))))</f>
        <v>0.67638535514367115</v>
      </c>
      <c r="AF103" s="26">
        <f>1/(POWER(FSheet1!BF102,1/($A$3-1))*SUM(1/POWER(FSheet1!$BC102,1/($A$3-1)),1/POWER(FSheet1!$BD102,1/($A$3-1)),1/POWER(FSheet1!$BE102,1/($A$3-1)),1/POWER(FSheet1!$BF102,1/($A$3-1)),1/POWER(FSheet1!$BG102,1/($A$3-1)),1/POWER(FSheet1!$BH102,1/($A$3-1)),1/POWER(FSheet1!$BI102,1/($A$3-1))))</f>
        <v>8.6569897956219208E-2</v>
      </c>
      <c r="AG103" s="26">
        <f>1/(POWER(FSheet1!BG102,1/($A$3-1))*SUM(1/POWER(FSheet1!$BC102,1/($A$3-1)),1/POWER(FSheet1!$BD102,1/($A$3-1)),1/POWER(FSheet1!$BE102,1/($A$3-1)),1/POWER(FSheet1!$BF102,1/($A$3-1)),1/POWER(FSheet1!$BG102,1/($A$3-1)),1/POWER(FSheet1!$BH102,1/($A$3-1)),1/POWER(FSheet1!$BI102,1/($A$3-1))))</f>
        <v>2.3823943579329196E-2</v>
      </c>
      <c r="AH103" s="26">
        <f>1/(POWER(FSheet1!BH102,1/($A$3-1))*SUM(1/POWER(FSheet1!$BC102,1/($A$3-1)),1/POWER(FSheet1!$BD102,1/($A$3-1)),1/POWER(FSheet1!$BE102,1/($A$3-1)),1/POWER(FSheet1!$BF102,1/($A$3-1)),1/POWER(FSheet1!$BG102,1/($A$3-1)),1/POWER(FSheet1!$BH102,1/($A$3-1)),1/POWER(FSheet1!$BI102,1/($A$3-1))))</f>
        <v>1.1699608325443315E-2</v>
      </c>
      <c r="AI103" s="26">
        <f>1/(POWER(FSheet1!BI102,1/($A$3-1))*SUM(1/POWER(FSheet1!$BC102,1/($A$3-1)),1/POWER(FSheet1!$BD102,1/($A$3-1)),1/POWER(FSheet1!$BE102,1/($A$3-1)),1/POWER(FSheet1!$BF102,1/($A$3-1)),1/POWER(FSheet1!$BG102,1/($A$3-1)),1/POWER(FSheet1!$BH102,1/($A$3-1)),1/POWER(FSheet1!$BI102,1/($A$3-1))))</f>
        <v>1.8330083306745099E-2</v>
      </c>
      <c r="AY103" s="13">
        <f t="shared" si="11"/>
        <v>1.3835460020058061</v>
      </c>
      <c r="BA103" s="45">
        <f>1/(POWER(FSheet1!$BK102,1/($A$3-1))*SUM(1/POWER(FSheet1!$BK102,1/($A$3-1)),1/POWER(FSheet1!$BL102,1/($A$3-1)),1/POWER(FSheet1!$BM102,1/($A$3-1)),1/POWER(FSheet1!$BN102,1/($A$3-1)),1/POWER(FSheet1!$BO102,1/($A$3-1)),1/POWER(FSheet1!$BP102,1/($A$3-1)),1/POWER(FSheet1!$BQ102,1/($A$3-1))))</f>
        <v>4.1338745540446835E-3</v>
      </c>
      <c r="BB103" s="45">
        <f>1/(POWER(FSheet1!$BL102,1/($A$3-1))*SUM(1/POWER(FSheet1!$BK102,1/($A$3-1)),1/POWER(FSheet1!$BL102,1/($A$3-1)),1/POWER(FSheet1!$BM102,1/($A$3-1)),1/POWER(FSheet1!$BN102,1/($A$3-1)),1/POWER(FSheet1!$BO102,1/($A$3-1)),1/POWER(FSheet1!$BP102,1/($A$3-1)),1/POWER(FSheet1!$BQ102,1/($A$3-1))))</f>
        <v>9.7287014293681983E-3</v>
      </c>
      <c r="BC103" s="45">
        <f>1/(POWER(FSheet1!$BM102,1/($A$3-1))*SUM(1/POWER(FSheet1!$BK102,1/($A$3-1)),1/POWER(FSheet1!$BL102,1/($A$3-1)),1/POWER(FSheet1!$BM102,1/($A$3-1)),1/POWER(FSheet1!$BN102,1/($A$3-1)),1/POWER(FSheet1!$BO102,1/($A$3-1)),1/POWER(FSheet1!$BP102,1/($A$3-1)),1/POWER(FSheet1!$BQ102,1/($A$3-1))))</f>
        <v>0.969642009138038</v>
      </c>
      <c r="BD103" s="45">
        <f>1/(POWER(FSheet1!$BN102,1/($A$3-1))*SUM(1/POWER(FSheet1!$BK102,1/($A$3-1)),1/POWER(FSheet1!$BL102,1/($A$3-1)),1/POWER(FSheet1!$BM102,1/($A$3-1)),1/POWER(FSheet1!$BN102,1/($A$3-1)),1/POWER(FSheet1!$BO102,1/($A$3-1)),1/POWER(FSheet1!$BP102,1/($A$3-1)),1/POWER(FSheet1!$BQ102,1/($A$3-1))))</f>
        <v>9.9118361618665395E-3</v>
      </c>
      <c r="BE103" s="45">
        <f>1/(POWER(FSheet1!$BO102,1/($A$3-1))*SUM(1/POWER(FSheet1!$BK102,1/($A$3-1)),1/POWER(FSheet1!$BL102,1/($A$3-1)),1/POWER(FSheet1!$BM102,1/($A$3-1)),1/POWER(FSheet1!$BN102,1/($A$3-1)),1/POWER(FSheet1!$BO102,1/($A$3-1)),1/POWER(FSheet1!$BP102,1/($A$3-1)),1/POWER(FSheet1!$BQ102,1/($A$3-1))))</f>
        <v>3.2113273670735499E-3</v>
      </c>
      <c r="BF103" s="45">
        <f>1/(POWER(FSheet1!$BP102,1/($A$3-1))*SUM(1/POWER(FSheet1!$BK102,1/($A$3-1)),1/POWER(FSheet1!$BL102,1/($A$3-1)),1/POWER(FSheet1!$BM102,1/($A$3-1)),1/POWER(FSheet1!$BN102,1/($A$3-1)),1/POWER(FSheet1!$BO102,1/($A$3-1)),1/POWER(FSheet1!$BP102,1/($A$3-1)),1/POWER(FSheet1!$BQ102,1/($A$3-1))))</f>
        <v>1.1976379169307337E-3</v>
      </c>
      <c r="BG103" s="45">
        <f>1/(POWER(FSheet1!$BQ102,1/($A$3-1))*SUM(1/POWER(FSheet1!$BK102,1/($A$3-1)),1/POWER(FSheet1!$BL102,1/($A$3-1)),1/POWER(FSheet1!$BM102,1/($A$3-1)),1/POWER(FSheet1!$BN102,1/($A$3-1)),1/POWER(FSheet1!$BO102,1/($A$3-1)),1/POWER(FSheet1!$BP102,1/($A$3-1)),1/POWER(FSheet1!$BQ102,1/($A$3-1))))</f>
        <v>2.1746134326783239E-3</v>
      </c>
      <c r="BH103" s="14"/>
      <c r="BI103" s="33"/>
      <c r="BJ103" s="33"/>
      <c r="BW103" s="33">
        <f t="array" ref="BW103">SUM((BA103^$A$3)*(($B103-$AK$3)^2+($C103-$AL$3)^2),(BB103^$A$3)*(($B103-$AM$3)^2+($C103-$AN$3)^2),(BC103^$A$3)*(($B103-$AO$3)^2+($C103-$AP$3)^2),(BD103^$A$3)*(($B103-$AQ$3)^2+($C103-$AR$3)^2),(BE103^$A$3)*(($B103-$AS$3)^2+($C103-$AT$3)^2),(BF103^$A$3)*(($B103-$AU$3)^2+($C103-$AV$3)^2),(BG103^$A$3)*(($B103-$AW$3)^2+($C103-$BV$3)^2))</f>
        <v>1.8865541891797202</v>
      </c>
    </row>
    <row r="104" spans="1:75">
      <c r="A104" s="21" t="str">
        <f>FSheet1!A103</f>
        <v>Ellingson</v>
      </c>
      <c r="B104" s="20">
        <f>FSheet1!DH103</f>
        <v>7.0574606916010492</v>
      </c>
      <c r="C104" s="20">
        <f>FSheet1!DI103</f>
        <v>1.204997564304463</v>
      </c>
      <c r="D104" s="22"/>
      <c r="E104" s="20">
        <f>1/(POWER(FSheet1!AU103,2/($A$3-1))*SUM(1/POWER(FSheet1!$AU103,2/($A$3-1)),1/POWER(FSheet1!$AV103,2/($A$3-1)),1/POWER(FSheet1!$AW103,2/($A$3-1)),1/POWER(FSheet1!$AX103,2/($A$3-1)),1/POWER(FSheet1!$AY103,2/($A$3-1)),1/POWER(FSheet1!$AZ103,2/($A$3-1)),1/POWER(FSheet1!$BA103,2/($A$3-1))))</f>
        <v>1.4373958074097556E-4</v>
      </c>
      <c r="F104" s="20">
        <f>1/(POWER(FSheet1!AV103,2/($A$3-1))*SUM(1/POWER(FSheet1!$AU103,2/($A$3-1)),1/POWER(FSheet1!$AV103,2/($A$3-1)),1/POWER(FSheet1!$AW103,2/($A$3-1)),1/POWER(FSheet1!$AX103,2/($A$3-1)),1/POWER(FSheet1!$AY103,2/($A$3-1)),1/POWER(FSheet1!$AZ103,2/($A$3-1)),1/POWER(FSheet1!$BA103,2/($A$3-1))))</f>
        <v>3.9675142458687774E-4</v>
      </c>
      <c r="G104" s="20">
        <f>1/(POWER(FSheet1!AW103,2/($A$3-1))*SUM(1/POWER(FSheet1!$AU103,2/($A$3-1)),1/POWER(FSheet1!$AV103,2/($A$3-1)),1/POWER(FSheet1!$AW103,2/($A$3-1)),1/POWER(FSheet1!$AX103,2/($A$3-1)),1/POWER(FSheet1!$AY103,2/($A$3-1)),1/POWER(FSheet1!$AZ103,2/($A$3-1)),1/POWER(FSheet1!$BA103,2/($A$3-1))))</f>
        <v>1.5452050889232165E-3</v>
      </c>
      <c r="H104" s="20">
        <f>1/(POWER(FSheet1!AX103,2/($A$3-1))*SUM(1/POWER(FSheet1!$AU103,2/($A$3-1)),1/POWER(FSheet1!$AV103,2/($A$3-1)),1/POWER(FSheet1!$AW103,2/($A$3-1)),1/POWER(FSheet1!$AX103,2/($A$3-1)),1/POWER(FSheet1!$AY103,2/($A$3-1)),1/POWER(FSheet1!$AZ103,2/($A$3-1)),1/POWER(FSheet1!$BA103,2/($A$3-1))))</f>
        <v>1.2038348876844485E-2</v>
      </c>
      <c r="I104" s="20">
        <f>1/(POWER(FSheet1!AY103,2/($A$3-1))*SUM(1/POWER(FSheet1!$AU103,2/($A$3-1)),1/POWER(FSheet1!$AV103,2/($A$3-1)),1/POWER(FSheet1!$AW103,2/($A$3-1)),1/POWER(FSheet1!$AX103,2/($A$3-1)),1/POWER(FSheet1!$AY103,2/($A$3-1)),1/POWER(FSheet1!$AZ103,2/($A$3-1)),1/POWER(FSheet1!$BA103,2/($A$3-1))))</f>
        <v>0.66255242554154625</v>
      </c>
      <c r="J104" s="20">
        <f>1/(POWER(FSheet1!AZ103,2/($A$3-1))*SUM(1/POWER(FSheet1!$AU103,2/($A$3-1)),1/POWER(FSheet1!$AV103,2/($A$3-1)),1/POWER(FSheet1!$AW103,2/($A$3-1)),1/POWER(FSheet1!$AX103,2/($A$3-1)),1/POWER(FSheet1!$AY103,2/($A$3-1)),1/POWER(FSheet1!$AZ103,2/($A$3-1)),1/POWER(FSheet1!$BA103,2/($A$3-1))))</f>
        <v>0.31471223099882273</v>
      </c>
      <c r="K104" s="20">
        <f>1/(POWER(FSheet1!BA103,2/($A$3-1))*SUM(1/POWER(FSheet1!$AU103,2/($A$3-1)),1/POWER(FSheet1!$AV103,2/($A$3-1)),1/POWER(FSheet1!$AW103,2/($A$3-1)),1/POWER(FSheet1!$AX103,2/($A$3-1)),1/POWER(FSheet1!$AY103,2/($A$3-1)),1/POWER(FSheet1!$AZ103,2/($A$3-1)),1/POWER(FSheet1!$BA103,2/($A$3-1))))</f>
        <v>8.6112984885355209E-3</v>
      </c>
      <c r="M104" s="35"/>
      <c r="AA104" s="34">
        <f t="shared" si="10"/>
        <v>3.5881888381430391</v>
      </c>
      <c r="AC104" s="26">
        <f>1/(POWER(FSheet1!BC103,1/($A$3-1))*SUM(1/POWER(FSheet1!$BC103,1/($A$3-1)),1/POWER(FSheet1!$BD103,1/($A$3-1)),1/POWER(FSheet1!$BE103,1/($A$3-1)),1/POWER(FSheet1!$BF103,1/($A$3-1)),1/POWER(FSheet1!$BG103,1/($A$3-1)),1/POWER(FSheet1!$BH103,1/($A$3-1)),1/POWER(FSheet1!$BI103,1/($A$3-1))))</f>
        <v>1.6865089256446354E-3</v>
      </c>
      <c r="AD104" s="26">
        <f>1/(POWER(FSheet1!BD103,1/($A$3-1))*SUM(1/POWER(FSheet1!$BC103,1/($A$3-1)),1/POWER(FSheet1!$BD103,1/($A$3-1)),1/POWER(FSheet1!$BE103,1/($A$3-1)),1/POWER(FSheet1!$BF103,1/($A$3-1)),1/POWER(FSheet1!$BG103,1/($A$3-1)),1/POWER(FSheet1!$BH103,1/($A$3-1)),1/POWER(FSheet1!$BI103,1/($A$3-1))))</f>
        <v>1.5534601997192813E-3</v>
      </c>
      <c r="AE104" s="26">
        <f>1/(POWER(FSheet1!BE103,1/($A$3-1))*SUM(1/POWER(FSheet1!$BC103,1/($A$3-1)),1/POWER(FSheet1!$BD103,1/($A$3-1)),1/POWER(FSheet1!$BE103,1/($A$3-1)),1/POWER(FSheet1!$BF103,1/($A$3-1)),1/POWER(FSheet1!$BG103,1/($A$3-1)),1/POWER(FSheet1!$BH103,1/($A$3-1)),1/POWER(FSheet1!$BI103,1/($A$3-1))))</f>
        <v>2.4002583259241581E-3</v>
      </c>
      <c r="AF104" s="26">
        <f>1/(POWER(FSheet1!BF103,1/($A$3-1))*SUM(1/POWER(FSheet1!$BC103,1/($A$3-1)),1/POWER(FSheet1!$BD103,1/($A$3-1)),1/POWER(FSheet1!$BE103,1/($A$3-1)),1/POWER(FSheet1!$BF103,1/($A$3-1)),1/POWER(FSheet1!$BG103,1/($A$3-1)),1/POWER(FSheet1!$BH103,1/($A$3-1)),1/POWER(FSheet1!$BI103,1/($A$3-1))))</f>
        <v>5.6031598070505591E-3</v>
      </c>
      <c r="AG104" s="26">
        <f>1/(POWER(FSheet1!BG103,1/($A$3-1))*SUM(1/POWER(FSheet1!$BC103,1/($A$3-1)),1/POWER(FSheet1!$BD103,1/($A$3-1)),1/POWER(FSheet1!$BE103,1/($A$3-1)),1/POWER(FSheet1!$BF103,1/($A$3-1)),1/POWER(FSheet1!$BG103,1/($A$3-1)),1/POWER(FSheet1!$BH103,1/($A$3-1)),1/POWER(FSheet1!$BI103,1/($A$3-1))))</f>
        <v>2.7613130079561222E-2</v>
      </c>
      <c r="AH104" s="26">
        <f>1/(POWER(FSheet1!BH103,1/($A$3-1))*SUM(1/POWER(FSheet1!$BC103,1/($A$3-1)),1/POWER(FSheet1!$BD103,1/($A$3-1)),1/POWER(FSheet1!$BE103,1/($A$3-1)),1/POWER(FSheet1!$BF103,1/($A$3-1)),1/POWER(FSheet1!$BG103,1/($A$3-1)),1/POWER(FSheet1!$BH103,1/($A$3-1)),1/POWER(FSheet1!$BI103,1/($A$3-1))))</f>
        <v>0.88307121255829446</v>
      </c>
      <c r="AI104" s="26">
        <f>1/(POWER(FSheet1!BI103,1/($A$3-1))*SUM(1/POWER(FSheet1!$BC103,1/($A$3-1)),1/POWER(FSheet1!$BD103,1/($A$3-1)),1/POWER(FSheet1!$BE103,1/($A$3-1)),1/POWER(FSheet1!$BF103,1/($A$3-1)),1/POWER(FSheet1!$BG103,1/($A$3-1)),1/POWER(FSheet1!$BH103,1/($A$3-1)),1/POWER(FSheet1!$BI103,1/($A$3-1))))</f>
        <v>7.807227010380581E-2</v>
      </c>
      <c r="AY104" s="13">
        <f t="shared" si="11"/>
        <v>0.2836276420712025</v>
      </c>
      <c r="BA104" s="45">
        <f>1/(POWER(FSheet1!$BK103,1/($A$3-1))*SUM(1/POWER(FSheet1!$BK103,1/($A$3-1)),1/POWER(FSheet1!$BL103,1/($A$3-1)),1/POWER(FSheet1!$BM103,1/($A$3-1)),1/POWER(FSheet1!$BN103,1/($A$3-1)),1/POWER(FSheet1!$BO103,1/($A$3-1)),1/POWER(FSheet1!$BP103,1/($A$3-1)),1/POWER(FSheet1!$BQ103,1/($A$3-1))))</f>
        <v>8.0512059560459304E-3</v>
      </c>
      <c r="BB104" s="45">
        <f>1/(POWER(FSheet1!$BL103,1/($A$3-1))*SUM(1/POWER(FSheet1!$BK103,1/($A$3-1)),1/POWER(FSheet1!$BL103,1/($A$3-1)),1/POWER(FSheet1!$BM103,1/($A$3-1)),1/POWER(FSheet1!$BN103,1/($A$3-1)),1/POWER(FSheet1!$BO103,1/($A$3-1)),1/POWER(FSheet1!$BP103,1/($A$3-1)),1/POWER(FSheet1!$BQ103,1/($A$3-1))))</f>
        <v>5.961828678025187E-3</v>
      </c>
      <c r="BC104" s="45">
        <f>1/(POWER(FSheet1!$BM103,1/($A$3-1))*SUM(1/POWER(FSheet1!$BK103,1/($A$3-1)),1/POWER(FSheet1!$BL103,1/($A$3-1)),1/POWER(FSheet1!$BM103,1/($A$3-1)),1/POWER(FSheet1!$BN103,1/($A$3-1)),1/POWER(FSheet1!$BO103,1/($A$3-1)),1/POWER(FSheet1!$BP103,1/($A$3-1)),1/POWER(FSheet1!$BQ103,1/($A$3-1))))</f>
        <v>1.1423297587912579E-2</v>
      </c>
      <c r="BD104" s="45">
        <f>1/(POWER(FSheet1!$BN103,1/($A$3-1))*SUM(1/POWER(FSheet1!$BK103,1/($A$3-1)),1/POWER(FSheet1!$BL103,1/($A$3-1)),1/POWER(FSheet1!$BM103,1/($A$3-1)),1/POWER(FSheet1!$BN103,1/($A$3-1)),1/POWER(FSheet1!$BO103,1/($A$3-1)),1/POWER(FSheet1!$BP103,1/($A$3-1)),1/POWER(FSheet1!$BQ103,1/($A$3-1))))</f>
        <v>2.5999291025618428E-2</v>
      </c>
      <c r="BE104" s="45">
        <f>1/(POWER(FSheet1!$BO103,1/($A$3-1))*SUM(1/POWER(FSheet1!$BK103,1/($A$3-1)),1/POWER(FSheet1!$BL103,1/($A$3-1)),1/POWER(FSheet1!$BM103,1/($A$3-1)),1/POWER(FSheet1!$BN103,1/($A$3-1)),1/POWER(FSheet1!$BO103,1/($A$3-1)),1/POWER(FSheet1!$BP103,1/($A$3-1)),1/POWER(FSheet1!$BQ103,1/($A$3-1))))</f>
        <v>7.2729343571122235E-2</v>
      </c>
      <c r="BF104" s="45">
        <f>1/(POWER(FSheet1!$BP103,1/($A$3-1))*SUM(1/POWER(FSheet1!$BK103,1/($A$3-1)),1/POWER(FSheet1!$BL103,1/($A$3-1)),1/POWER(FSheet1!$BM103,1/($A$3-1)),1/POWER(FSheet1!$BN103,1/($A$3-1)),1/POWER(FSheet1!$BO103,1/($A$3-1)),1/POWER(FSheet1!$BP103,1/($A$3-1)),1/POWER(FSheet1!$BQ103,1/($A$3-1))))</f>
        <v>0.67508957011461035</v>
      </c>
      <c r="BG104" s="45">
        <f>1/(POWER(FSheet1!$BQ103,1/($A$3-1))*SUM(1/POWER(FSheet1!$BK103,1/($A$3-1)),1/POWER(FSheet1!$BL103,1/($A$3-1)),1/POWER(FSheet1!$BM103,1/($A$3-1)),1/POWER(FSheet1!$BN103,1/($A$3-1)),1/POWER(FSheet1!$BO103,1/($A$3-1)),1/POWER(FSheet1!$BP103,1/($A$3-1)),1/POWER(FSheet1!$BQ103,1/($A$3-1))))</f>
        <v>0.2007454630666653</v>
      </c>
      <c r="BH104" s="14"/>
      <c r="BI104" s="33"/>
      <c r="BJ104" s="33"/>
      <c r="BW104" s="33">
        <f t="array" ref="BW104">SUM((BA104^$A$3)*(($B104-$AK$3)^2+($C104-$AL$3)^2),(BB104^$A$3)*(($B104-$AM$3)^2+($C104-$AN$3)^2),(BC104^$A$3)*(($B104-$AO$3)^2+($C104-$AP$3)^2),(BD104^$A$3)*(($B104-$AQ$3)^2+($C104-$AR$3)^2),(BE104^$A$3)*(($B104-$AS$3)^2+($C104-$AT$3)^2),(BF104^$A$3)*(($B104-$AU$3)^2+($C104-$AV$3)^2),(BG104^$A$3)*(($B104-$AW$3)^2+($C104-$BV$3)^2))</f>
        <v>0.65885889665018027</v>
      </c>
    </row>
    <row r="105" spans="1:75">
      <c r="A105" s="21" t="str">
        <f>FSheet1!A104</f>
        <v>Hunt</v>
      </c>
      <c r="B105" s="20">
        <f>FSheet1!DH104</f>
        <v>-3.5305860446194228</v>
      </c>
      <c r="C105" s="20">
        <f>FSheet1!DI104</f>
        <v>0.60332440419947497</v>
      </c>
      <c r="D105" s="22"/>
      <c r="E105" s="20">
        <f>1/(POWER(FSheet1!AU104,2/($A$3-1))*SUM(1/POWER(FSheet1!$AU104,2/($A$3-1)),1/POWER(FSheet1!$AV104,2/($A$3-1)),1/POWER(FSheet1!$AW104,2/($A$3-1)),1/POWER(FSheet1!$AX104,2/($A$3-1)),1/POWER(FSheet1!$AY104,2/($A$3-1)),1/POWER(FSheet1!$AZ104,2/($A$3-1)),1/POWER(FSheet1!$BA104,2/($A$3-1))))</f>
        <v>1.1522648922936947E-2</v>
      </c>
      <c r="F105" s="20">
        <f>1/(POWER(FSheet1!AV104,2/($A$3-1))*SUM(1/POWER(FSheet1!$AU104,2/($A$3-1)),1/POWER(FSheet1!$AV104,2/($A$3-1)),1/POWER(FSheet1!$AW104,2/($A$3-1)),1/POWER(FSheet1!$AX104,2/($A$3-1)),1/POWER(FSheet1!$AY104,2/($A$3-1)),1/POWER(FSheet1!$AZ104,2/($A$3-1)),1/POWER(FSheet1!$BA104,2/($A$3-1))))</f>
        <v>6.1304207396760367E-2</v>
      </c>
      <c r="G105" s="20">
        <f>1/(POWER(FSheet1!AW104,2/($A$3-1))*SUM(1/POWER(FSheet1!$AU104,2/($A$3-1)),1/POWER(FSheet1!$AV104,2/($A$3-1)),1/POWER(FSheet1!$AW104,2/($A$3-1)),1/POWER(FSheet1!$AX104,2/($A$3-1)),1/POWER(FSheet1!$AY104,2/($A$3-1)),1/POWER(FSheet1!$AZ104,2/($A$3-1)),1/POWER(FSheet1!$BA104,2/($A$3-1))))</f>
        <v>0.46697929622621881</v>
      </c>
      <c r="H105" s="20">
        <f>1/(POWER(FSheet1!AX104,2/($A$3-1))*SUM(1/POWER(FSheet1!$AU104,2/($A$3-1)),1/POWER(FSheet1!$AV104,2/($A$3-1)),1/POWER(FSheet1!$AW104,2/($A$3-1)),1/POWER(FSheet1!$AX104,2/($A$3-1)),1/POWER(FSheet1!$AY104,2/($A$3-1)),1/POWER(FSheet1!$AZ104,2/($A$3-1)),1/POWER(FSheet1!$BA104,2/($A$3-1))))</f>
        <v>0.39580838559882975</v>
      </c>
      <c r="I105" s="20">
        <f>1/(POWER(FSheet1!AY104,2/($A$3-1))*SUM(1/POWER(FSheet1!$AU104,2/($A$3-1)),1/POWER(FSheet1!$AV104,2/($A$3-1)),1/POWER(FSheet1!$AW104,2/($A$3-1)),1/POWER(FSheet1!$AX104,2/($A$3-1)),1/POWER(FSheet1!$AY104,2/($A$3-1)),1/POWER(FSheet1!$AZ104,2/($A$3-1)),1/POWER(FSheet1!$BA104,2/($A$3-1))))</f>
        <v>5.1251183508885079E-2</v>
      </c>
      <c r="J105" s="20">
        <f>1/(POWER(FSheet1!AZ104,2/($A$3-1))*SUM(1/POWER(FSheet1!$AU104,2/($A$3-1)),1/POWER(FSheet1!$AV104,2/($A$3-1)),1/POWER(FSheet1!$AW104,2/($A$3-1)),1/POWER(FSheet1!$AX104,2/($A$3-1)),1/POWER(FSheet1!$AY104,2/($A$3-1)),1/POWER(FSheet1!$AZ104,2/($A$3-1)),1/POWER(FSheet1!$BA104,2/($A$3-1))))</f>
        <v>1.0107817305164956E-2</v>
      </c>
      <c r="K105" s="20">
        <f>1/(POWER(FSheet1!BA104,2/($A$3-1))*SUM(1/POWER(FSheet1!$AU104,2/($A$3-1)),1/POWER(FSheet1!$AV104,2/($A$3-1)),1/POWER(FSheet1!$AW104,2/($A$3-1)),1/POWER(FSheet1!$AX104,2/($A$3-1)),1/POWER(FSheet1!$AY104,2/($A$3-1)),1/POWER(FSheet1!$AZ104,2/($A$3-1)),1/POWER(FSheet1!$BA104,2/($A$3-1))))</f>
        <v>3.0264610412041345E-3</v>
      </c>
      <c r="M105" s="35"/>
      <c r="AA105" s="34">
        <f t="shared" si="10"/>
        <v>4.902588908481281</v>
      </c>
      <c r="AC105" s="26">
        <f>1/(POWER(FSheet1!BC104,1/($A$3-1))*SUM(1/POWER(FSheet1!$BC104,1/($A$3-1)),1/POWER(FSheet1!$BD104,1/($A$3-1)),1/POWER(FSheet1!$BE104,1/($A$3-1)),1/POWER(FSheet1!$BF104,1/($A$3-1)),1/POWER(FSheet1!$BG104,1/($A$3-1)),1/POWER(FSheet1!$BH104,1/($A$3-1)),1/POWER(FSheet1!$BI104,1/($A$3-1))))</f>
        <v>0.43903871802612082</v>
      </c>
      <c r="AD105" s="26">
        <f>1/(POWER(FSheet1!BD104,1/($A$3-1))*SUM(1/POWER(FSheet1!$BC104,1/($A$3-1)),1/POWER(FSheet1!$BD104,1/($A$3-1)),1/POWER(FSheet1!$BE104,1/($A$3-1)),1/POWER(FSheet1!$BF104,1/($A$3-1)),1/POWER(FSheet1!$BG104,1/($A$3-1)),1/POWER(FSheet1!$BH104,1/($A$3-1)),1/POWER(FSheet1!$BI104,1/($A$3-1))))</f>
        <v>0.15051793083349618</v>
      </c>
      <c r="AE105" s="26">
        <f>1/(POWER(FSheet1!BE104,1/($A$3-1))*SUM(1/POWER(FSheet1!$BC104,1/($A$3-1)),1/POWER(FSheet1!$BD104,1/($A$3-1)),1/POWER(FSheet1!$BE104,1/($A$3-1)),1/POWER(FSheet1!$BF104,1/($A$3-1)),1/POWER(FSheet1!$BG104,1/($A$3-1)),1/POWER(FSheet1!$BH104,1/($A$3-1)),1/POWER(FSheet1!$BI104,1/($A$3-1))))</f>
        <v>0.21136902653887205</v>
      </c>
      <c r="AF105" s="26">
        <f>1/(POWER(FSheet1!BF104,1/($A$3-1))*SUM(1/POWER(FSheet1!$BC104,1/($A$3-1)),1/POWER(FSheet1!$BD104,1/($A$3-1)),1/POWER(FSheet1!$BE104,1/($A$3-1)),1/POWER(FSheet1!$BF104,1/($A$3-1)),1/POWER(FSheet1!$BG104,1/($A$3-1)),1/POWER(FSheet1!$BH104,1/($A$3-1)),1/POWER(FSheet1!$BI104,1/($A$3-1))))</f>
        <v>0.1181361643485785</v>
      </c>
      <c r="AG105" s="26">
        <f>1/(POWER(FSheet1!BG104,1/($A$3-1))*SUM(1/POWER(FSheet1!$BC104,1/($A$3-1)),1/POWER(FSheet1!$BD104,1/($A$3-1)),1/POWER(FSheet1!$BE104,1/($A$3-1)),1/POWER(FSheet1!$BF104,1/($A$3-1)),1/POWER(FSheet1!$BG104,1/($A$3-1)),1/POWER(FSheet1!$BH104,1/($A$3-1)),1/POWER(FSheet1!$BI104,1/($A$3-1))))</f>
        <v>3.6588268530413103E-2</v>
      </c>
      <c r="AH105" s="26">
        <f>1/(POWER(FSheet1!BH104,1/($A$3-1))*SUM(1/POWER(FSheet1!$BC104,1/($A$3-1)),1/POWER(FSheet1!$BD104,1/($A$3-1)),1/POWER(FSheet1!$BE104,1/($A$3-1)),1/POWER(FSheet1!$BF104,1/($A$3-1)),1/POWER(FSheet1!$BG104,1/($A$3-1)),1/POWER(FSheet1!$BH104,1/($A$3-1)),1/POWER(FSheet1!$BI104,1/($A$3-1))))</f>
        <v>1.7609111814625933E-2</v>
      </c>
      <c r="AI105" s="26">
        <f>1/(POWER(FSheet1!BI104,1/($A$3-1))*SUM(1/POWER(FSheet1!$BC104,1/($A$3-1)),1/POWER(FSheet1!$BD104,1/($A$3-1)),1/POWER(FSheet1!$BE104,1/($A$3-1)),1/POWER(FSheet1!$BF104,1/($A$3-1)),1/POWER(FSheet1!$BG104,1/($A$3-1)),1/POWER(FSheet1!$BH104,1/($A$3-1)),1/POWER(FSheet1!$BI104,1/($A$3-1))))</f>
        <v>2.6740779907893402E-2</v>
      </c>
      <c r="AY105" s="13">
        <f t="shared" si="11"/>
        <v>1.5850585816700304</v>
      </c>
      <c r="BA105" s="45">
        <f>1/(POWER(FSheet1!$BK104,1/($A$3-1))*SUM(1/POWER(FSheet1!$BK104,1/($A$3-1)),1/POWER(FSheet1!$BL104,1/($A$3-1)),1/POWER(FSheet1!$BM104,1/($A$3-1)),1/POWER(FSheet1!$BN104,1/($A$3-1)),1/POWER(FSheet1!$BO104,1/($A$3-1)),1/POWER(FSheet1!$BP104,1/($A$3-1)),1/POWER(FSheet1!$BQ104,1/($A$3-1))))</f>
        <v>0.6163905434364928</v>
      </c>
      <c r="BB105" s="45">
        <f>1/(POWER(FSheet1!$BL104,1/($A$3-1))*SUM(1/POWER(FSheet1!$BK104,1/($A$3-1)),1/POWER(FSheet1!$BL104,1/($A$3-1)),1/POWER(FSheet1!$BM104,1/($A$3-1)),1/POWER(FSheet1!$BN104,1/($A$3-1)),1/POWER(FSheet1!$BO104,1/($A$3-1)),1/POWER(FSheet1!$BP104,1/($A$3-1)),1/POWER(FSheet1!$BQ104,1/($A$3-1))))</f>
        <v>9.7170050985179293E-2</v>
      </c>
      <c r="BC105" s="45">
        <f>1/(POWER(FSheet1!$BM104,1/($A$3-1))*SUM(1/POWER(FSheet1!$BK104,1/($A$3-1)),1/POWER(FSheet1!$BL104,1/($A$3-1)),1/POWER(FSheet1!$BM104,1/($A$3-1)),1/POWER(FSheet1!$BN104,1/($A$3-1)),1/POWER(FSheet1!$BO104,1/($A$3-1)),1/POWER(FSheet1!$BP104,1/($A$3-1)),1/POWER(FSheet1!$BQ104,1/($A$3-1))))</f>
        <v>0.10143710811056415</v>
      </c>
      <c r="BD105" s="45">
        <f>1/(POWER(FSheet1!$BN104,1/($A$3-1))*SUM(1/POWER(FSheet1!$BK104,1/($A$3-1)),1/POWER(FSheet1!$BL104,1/($A$3-1)),1/POWER(FSheet1!$BM104,1/($A$3-1)),1/POWER(FSheet1!$BN104,1/($A$3-1)),1/POWER(FSheet1!$BO104,1/($A$3-1)),1/POWER(FSheet1!$BP104,1/($A$3-1)),1/POWER(FSheet1!$BQ104,1/($A$3-1))))</f>
        <v>9.8834097639503571E-2</v>
      </c>
      <c r="BE105" s="45">
        <f>1/(POWER(FSheet1!$BO104,1/($A$3-1))*SUM(1/POWER(FSheet1!$BK104,1/($A$3-1)),1/POWER(FSheet1!$BL104,1/($A$3-1)),1/POWER(FSheet1!$BM104,1/($A$3-1)),1/POWER(FSheet1!$BN104,1/($A$3-1)),1/POWER(FSheet1!$BO104,1/($A$3-1)),1/POWER(FSheet1!$BP104,1/($A$3-1)),1/POWER(FSheet1!$BQ104,1/($A$3-1))))</f>
        <v>4.7942525831927693E-2</v>
      </c>
      <c r="BF105" s="45">
        <f>1/(POWER(FSheet1!$BP104,1/($A$3-1))*SUM(1/POWER(FSheet1!$BK104,1/($A$3-1)),1/POWER(FSheet1!$BL104,1/($A$3-1)),1/POWER(FSheet1!$BM104,1/($A$3-1)),1/POWER(FSheet1!$BN104,1/($A$3-1)),1/POWER(FSheet1!$BO104,1/($A$3-1)),1/POWER(FSheet1!$BP104,1/($A$3-1)),1/POWER(FSheet1!$BQ104,1/($A$3-1))))</f>
        <v>1.4901223208834923E-2</v>
      </c>
      <c r="BG105" s="45">
        <f>1/(POWER(FSheet1!$BQ104,1/($A$3-1))*SUM(1/POWER(FSheet1!$BK104,1/($A$3-1)),1/POWER(FSheet1!$BL104,1/($A$3-1)),1/POWER(FSheet1!$BM104,1/($A$3-1)),1/POWER(FSheet1!$BN104,1/($A$3-1)),1/POWER(FSheet1!$BO104,1/($A$3-1)),1/POWER(FSheet1!$BP104,1/($A$3-1)),1/POWER(FSheet1!$BQ104,1/($A$3-1))))</f>
        <v>2.3324450787497609E-2</v>
      </c>
      <c r="BH105" s="14"/>
      <c r="BI105" s="33"/>
      <c r="BJ105" s="33"/>
      <c r="BW105" s="33">
        <f t="array" ref="BW105">SUM((BA105^$A$3)*(($B105-$AK$3)^2+($C105-$AL$3)^2),(BB105^$A$3)*(($B105-$AM$3)^2+($C105-$AN$3)^2),(BC105^$A$3)*(($B105-$AO$3)^2+($C105-$AP$3)^2),(BD105^$A$3)*(($B105-$AQ$3)^2+($C105-$AR$3)^2),(BE105^$A$3)*(($B105-$AS$3)^2+($C105-$AT$3)^2),(BF105^$A$3)*(($B105-$AU$3)^2+($C105-$AV$3)^2),(BG105^$A$3)*(($B105-$AW$3)^2+($C105-$BV$3)^2))</f>
        <v>1.5110247894047839</v>
      </c>
    </row>
    <row r="106" spans="1:75">
      <c r="A106" s="21" t="str">
        <f>FSheet1!A105</f>
        <v>Nickels</v>
      </c>
      <c r="B106" s="20">
        <f>FSheet1!DH105</f>
        <v>-2.6823412217847773</v>
      </c>
      <c r="C106" s="20">
        <f>FSheet1!DI105</f>
        <v>1.1035415341207357</v>
      </c>
      <c r="D106" s="22"/>
      <c r="E106" s="20">
        <f>1/(POWER(FSheet1!AU105,2/($A$3-1))*SUM(1/POWER(FSheet1!$AU105,2/($A$3-1)),1/POWER(FSheet1!$AV105,2/($A$3-1)),1/POWER(FSheet1!$AW105,2/($A$3-1)),1/POWER(FSheet1!$AX105,2/($A$3-1)),1/POWER(FSheet1!$AY105,2/($A$3-1)),1/POWER(FSheet1!$AZ105,2/($A$3-1)),1/POWER(FSheet1!$BA105,2/($A$3-1))))</f>
        <v>7.9557472714670736E-3</v>
      </c>
      <c r="F106" s="20">
        <f>1/(POWER(FSheet1!AV105,2/($A$3-1))*SUM(1/POWER(FSheet1!$AU105,2/($A$3-1)),1/POWER(FSheet1!$AV105,2/($A$3-1)),1/POWER(FSheet1!$AW105,2/($A$3-1)),1/POWER(FSheet1!$AX105,2/($A$3-1)),1/POWER(FSheet1!$AY105,2/($A$3-1)),1/POWER(FSheet1!$AZ105,2/($A$3-1)),1/POWER(FSheet1!$BA105,2/($A$3-1))))</f>
        <v>3.8338034820057473E-2</v>
      </c>
      <c r="G106" s="20">
        <f>1/(POWER(FSheet1!AW105,2/($A$3-1))*SUM(1/POWER(FSheet1!$AU105,2/($A$3-1)),1/POWER(FSheet1!$AV105,2/($A$3-1)),1/POWER(FSheet1!$AW105,2/($A$3-1)),1/POWER(FSheet1!$AX105,2/($A$3-1)),1/POWER(FSheet1!$AY105,2/($A$3-1)),1/POWER(FSheet1!$AZ105,2/($A$3-1)),1/POWER(FSheet1!$BA105,2/($A$3-1))))</f>
        <v>0.30334510242477153</v>
      </c>
      <c r="H106" s="20">
        <f>1/(POWER(FSheet1!AX105,2/($A$3-1))*SUM(1/POWER(FSheet1!$AU105,2/($A$3-1)),1/POWER(FSheet1!$AV105,2/($A$3-1)),1/POWER(FSheet1!$AW105,2/($A$3-1)),1/POWER(FSheet1!$AX105,2/($A$3-1)),1/POWER(FSheet1!$AY105,2/($A$3-1)),1/POWER(FSheet1!$AZ105,2/($A$3-1)),1/POWER(FSheet1!$BA105,2/($A$3-1))))</f>
        <v>0.55970742159402576</v>
      </c>
      <c r="I106" s="20">
        <f>1/(POWER(FSheet1!AY105,2/($A$3-1))*SUM(1/POWER(FSheet1!$AU105,2/($A$3-1)),1/POWER(FSheet1!$AV105,2/($A$3-1)),1/POWER(FSheet1!$AW105,2/($A$3-1)),1/POWER(FSheet1!$AX105,2/($A$3-1)),1/POWER(FSheet1!$AY105,2/($A$3-1)),1/POWER(FSheet1!$AZ105,2/($A$3-1)),1/POWER(FSheet1!$BA105,2/($A$3-1))))</f>
        <v>7.4234992022439689E-2</v>
      </c>
      <c r="J106" s="20">
        <f>1/(POWER(FSheet1!AZ105,2/($A$3-1))*SUM(1/POWER(FSheet1!$AU105,2/($A$3-1)),1/POWER(FSheet1!$AV105,2/($A$3-1)),1/POWER(FSheet1!$AW105,2/($A$3-1)),1/POWER(FSheet1!$AX105,2/($A$3-1)),1/POWER(FSheet1!$AY105,2/($A$3-1)),1/POWER(FSheet1!$AZ105,2/($A$3-1)),1/POWER(FSheet1!$BA105,2/($A$3-1))))</f>
        <v>1.2865134086963976E-2</v>
      </c>
      <c r="K106" s="20">
        <f>1/(POWER(FSheet1!BA105,2/($A$3-1))*SUM(1/POWER(FSheet1!$AU105,2/($A$3-1)),1/POWER(FSheet1!$AV105,2/($A$3-1)),1/POWER(FSheet1!$AW105,2/($A$3-1)),1/POWER(FSheet1!$AX105,2/($A$3-1)),1/POWER(FSheet1!$AY105,2/($A$3-1)),1/POWER(FSheet1!$AZ105,2/($A$3-1)),1/POWER(FSheet1!$BA105,2/($A$3-1))))</f>
        <v>3.5535677802746865E-3</v>
      </c>
      <c r="M106" s="35"/>
      <c r="AA106" s="34">
        <f t="shared" si="10"/>
        <v>5.3488317161324357</v>
      </c>
      <c r="AC106" s="26">
        <f>1/(POWER(FSheet1!BC105,1/($A$3-1))*SUM(1/POWER(FSheet1!$BC105,1/($A$3-1)),1/POWER(FSheet1!$BD105,1/($A$3-1)),1/POWER(FSheet1!$BE105,1/($A$3-1)),1/POWER(FSheet1!$BF105,1/($A$3-1)),1/POWER(FSheet1!$BG105,1/($A$3-1)),1/POWER(FSheet1!$BH105,1/($A$3-1)),1/POWER(FSheet1!$BI105,1/($A$3-1))))</f>
        <v>0.28524433201725241</v>
      </c>
      <c r="AD106" s="26">
        <f>1/(POWER(FSheet1!BD105,1/($A$3-1))*SUM(1/POWER(FSheet1!$BC105,1/($A$3-1)),1/POWER(FSheet1!$BD105,1/($A$3-1)),1/POWER(FSheet1!$BE105,1/($A$3-1)),1/POWER(FSheet1!$BF105,1/($A$3-1)),1/POWER(FSheet1!$BG105,1/($A$3-1)),1/POWER(FSheet1!$BH105,1/($A$3-1)),1/POWER(FSheet1!$BI105,1/($A$3-1))))</f>
        <v>0.13420661035667353</v>
      </c>
      <c r="AE106" s="26">
        <f>1/(POWER(FSheet1!BE105,1/($A$3-1))*SUM(1/POWER(FSheet1!$BC105,1/($A$3-1)),1/POWER(FSheet1!$BD105,1/($A$3-1)),1/POWER(FSheet1!$BE105,1/($A$3-1)),1/POWER(FSheet1!$BF105,1/($A$3-1)),1/POWER(FSheet1!$BG105,1/($A$3-1)),1/POWER(FSheet1!$BH105,1/($A$3-1)),1/POWER(FSheet1!$BI105,1/($A$3-1))))</f>
        <v>0.22573621074054084</v>
      </c>
      <c r="AF106" s="26">
        <f>1/(POWER(FSheet1!BF105,1/($A$3-1))*SUM(1/POWER(FSheet1!$BC105,1/($A$3-1)),1/POWER(FSheet1!$BD105,1/($A$3-1)),1/POWER(FSheet1!$BE105,1/($A$3-1)),1/POWER(FSheet1!$BF105,1/($A$3-1)),1/POWER(FSheet1!$BG105,1/($A$3-1)),1/POWER(FSheet1!$BH105,1/($A$3-1)),1/POWER(FSheet1!$BI105,1/($A$3-1))))</f>
        <v>0.21757376923798893</v>
      </c>
      <c r="AG106" s="26">
        <f>1/(POWER(FSheet1!BG105,1/($A$3-1))*SUM(1/POWER(FSheet1!$BC105,1/($A$3-1)),1/POWER(FSheet1!$BD105,1/($A$3-1)),1/POWER(FSheet1!$BE105,1/($A$3-1)),1/POWER(FSheet1!$BF105,1/($A$3-1)),1/POWER(FSheet1!$BG105,1/($A$3-1)),1/POWER(FSheet1!$BH105,1/($A$3-1)),1/POWER(FSheet1!$BI105,1/($A$3-1))))</f>
        <v>6.3671865214621551E-2</v>
      </c>
      <c r="AH106" s="26">
        <f>1/(POWER(FSheet1!BH105,1/($A$3-1))*SUM(1/POWER(FSheet1!$BC105,1/($A$3-1)),1/POWER(FSheet1!$BD105,1/($A$3-1)),1/POWER(FSheet1!$BE105,1/($A$3-1)),1/POWER(FSheet1!$BF105,1/($A$3-1)),1/POWER(FSheet1!$BG105,1/($A$3-1)),1/POWER(FSheet1!$BH105,1/($A$3-1)),1/POWER(FSheet1!$BI105,1/($A$3-1))))</f>
        <v>2.8668500442928908E-2</v>
      </c>
      <c r="AI106" s="26">
        <f>1/(POWER(FSheet1!BI105,1/($A$3-1))*SUM(1/POWER(FSheet1!$BC105,1/($A$3-1)),1/POWER(FSheet1!$BD105,1/($A$3-1)),1/POWER(FSheet1!$BE105,1/($A$3-1)),1/POWER(FSheet1!$BF105,1/($A$3-1)),1/POWER(FSheet1!$BG105,1/($A$3-1)),1/POWER(FSheet1!$BH105,1/($A$3-1)),1/POWER(FSheet1!$BI105,1/($A$3-1))))</f>
        <v>4.4898711989993949E-2</v>
      </c>
      <c r="AY106" s="13">
        <f t="shared" si="11"/>
        <v>2.3485838975210775</v>
      </c>
      <c r="BA106" s="45">
        <f>1/(POWER(FSheet1!$BK105,1/($A$3-1))*SUM(1/POWER(FSheet1!$BK105,1/($A$3-1)),1/POWER(FSheet1!$BL105,1/($A$3-1)),1/POWER(FSheet1!$BM105,1/($A$3-1)),1/POWER(FSheet1!$BN105,1/($A$3-1)),1/POWER(FSheet1!$BO105,1/($A$3-1)),1/POWER(FSheet1!$BP105,1/($A$3-1)),1/POWER(FSheet1!$BQ105,1/($A$3-1))))</f>
        <v>0.48917325953857721</v>
      </c>
      <c r="BB106" s="45">
        <f>1/(POWER(FSheet1!$BL105,1/($A$3-1))*SUM(1/POWER(FSheet1!$BK105,1/($A$3-1)),1/POWER(FSheet1!$BL105,1/($A$3-1)),1/POWER(FSheet1!$BM105,1/($A$3-1)),1/POWER(FSheet1!$BN105,1/($A$3-1)),1/POWER(FSheet1!$BO105,1/($A$3-1)),1/POWER(FSheet1!$BP105,1/($A$3-1)),1/POWER(FSheet1!$BQ105,1/($A$3-1))))</f>
        <v>8.8076685842003941E-2</v>
      </c>
      <c r="BC106" s="45">
        <f>1/(POWER(FSheet1!$BM105,1/($A$3-1))*SUM(1/POWER(FSheet1!$BK105,1/($A$3-1)),1/POWER(FSheet1!$BL105,1/($A$3-1)),1/POWER(FSheet1!$BM105,1/($A$3-1)),1/POWER(FSheet1!$BN105,1/($A$3-1)),1/POWER(FSheet1!$BO105,1/($A$3-1)),1/POWER(FSheet1!$BP105,1/($A$3-1)),1/POWER(FSheet1!$BQ105,1/($A$3-1))))</f>
        <v>0.11860935176848937</v>
      </c>
      <c r="BD106" s="45">
        <f>1/(POWER(FSheet1!$BN105,1/($A$3-1))*SUM(1/POWER(FSheet1!$BK105,1/($A$3-1)),1/POWER(FSheet1!$BL105,1/($A$3-1)),1/POWER(FSheet1!$BM105,1/($A$3-1)),1/POWER(FSheet1!$BN105,1/($A$3-1)),1/POWER(FSheet1!$BO105,1/($A$3-1)),1/POWER(FSheet1!$BP105,1/($A$3-1)),1/POWER(FSheet1!$BQ105,1/($A$3-1))))</f>
        <v>0.16430006690231294</v>
      </c>
      <c r="BE106" s="45">
        <f>1/(POWER(FSheet1!$BO105,1/($A$3-1))*SUM(1/POWER(FSheet1!$BK105,1/($A$3-1)),1/POWER(FSheet1!$BL105,1/($A$3-1)),1/POWER(FSheet1!$BM105,1/($A$3-1)),1/POWER(FSheet1!$BN105,1/($A$3-1)),1/POWER(FSheet1!$BO105,1/($A$3-1)),1/POWER(FSheet1!$BP105,1/($A$3-1)),1/POWER(FSheet1!$BQ105,1/($A$3-1))))</f>
        <v>8.1874191470522606E-2</v>
      </c>
      <c r="BF106" s="45">
        <f>1/(POWER(FSheet1!$BP105,1/($A$3-1))*SUM(1/POWER(FSheet1!$BK105,1/($A$3-1)),1/POWER(FSheet1!$BL105,1/($A$3-1)),1/POWER(FSheet1!$BM105,1/($A$3-1)),1/POWER(FSheet1!$BN105,1/($A$3-1)),1/POWER(FSheet1!$BO105,1/($A$3-1)),1/POWER(FSheet1!$BP105,1/($A$3-1)),1/POWER(FSheet1!$BQ105,1/($A$3-1))))</f>
        <v>2.2409526598302754E-2</v>
      </c>
      <c r="BG106" s="45">
        <f>1/(POWER(FSheet1!$BQ105,1/($A$3-1))*SUM(1/POWER(FSheet1!$BK105,1/($A$3-1)),1/POWER(FSheet1!$BL105,1/($A$3-1)),1/POWER(FSheet1!$BM105,1/($A$3-1)),1/POWER(FSheet1!$BN105,1/($A$3-1)),1/POWER(FSheet1!$BO105,1/($A$3-1)),1/POWER(FSheet1!$BP105,1/($A$3-1)),1/POWER(FSheet1!$BQ105,1/($A$3-1))))</f>
        <v>3.5556917879791303E-2</v>
      </c>
      <c r="BH106" s="14"/>
      <c r="BI106" s="33"/>
      <c r="BJ106" s="33"/>
      <c r="BW106" s="33">
        <f t="array" ref="BW106">SUM((BA106^$A$3)*(($B106-$AK$3)^2+($C106-$AL$3)^2),(BB106^$A$3)*(($B106-$AM$3)^2+($C106-$AN$3)^2),(BC106^$A$3)*(($B106-$AO$3)^2+($C106-$AP$3)^2),(BD106^$A$3)*(($B106-$AQ$3)^2+($C106-$AR$3)^2),(BE106^$A$3)*(($B106-$AS$3)^2+($C106-$AT$3)^2),(BF106^$A$3)*(($B106-$AU$3)^2+($C106-$AV$3)^2),(BG106^$A$3)*(($B106-$AW$3)^2+($C106-$BV$3)^2))</f>
        <v>2.4499909525643275</v>
      </c>
    </row>
    <row r="107" spans="1:75">
      <c r="A107" s="21" t="str">
        <f>FSheet1!A106</f>
        <v>Javanainen</v>
      </c>
      <c r="B107" s="20">
        <f>FSheet1!DH106</f>
        <v>1.6029861601049866</v>
      </c>
      <c r="C107" s="20">
        <f>FSheet1!DI106</f>
        <v>-3.9319745459317583</v>
      </c>
      <c r="D107" s="22"/>
      <c r="E107" s="20">
        <f>1/(POWER(FSheet1!AU106,2/($A$3-1))*SUM(1/POWER(FSheet1!$AU106,2/($A$3-1)),1/POWER(FSheet1!$AV106,2/($A$3-1)),1/POWER(FSheet1!$AW106,2/($A$3-1)),1/POWER(FSheet1!$AX106,2/($A$3-1)),1/POWER(FSheet1!$AY106,2/($A$3-1)),1/POWER(FSheet1!$AZ106,2/($A$3-1)),1/POWER(FSheet1!$BA106,2/($A$3-1))))</f>
        <v>1.4515781086246614E-3</v>
      </c>
      <c r="F107" s="20">
        <f>1/(POWER(FSheet1!AV106,2/($A$3-1))*SUM(1/POWER(FSheet1!$AU106,2/($A$3-1)),1/POWER(FSheet1!$AV106,2/($A$3-1)),1/POWER(FSheet1!$AW106,2/($A$3-1)),1/POWER(FSheet1!$AX106,2/($A$3-1)),1/POWER(FSheet1!$AY106,2/($A$3-1)),1/POWER(FSheet1!$AZ106,2/($A$3-1)),1/POWER(FSheet1!$BA106,2/($A$3-1))))</f>
        <v>7.738743284181334E-3</v>
      </c>
      <c r="G107" s="20">
        <f>1/(POWER(FSheet1!AW106,2/($A$3-1))*SUM(1/POWER(FSheet1!$AU106,2/($A$3-1)),1/POWER(FSheet1!$AV106,2/($A$3-1)),1/POWER(FSheet1!$AW106,2/($A$3-1)),1/POWER(FSheet1!$AX106,2/($A$3-1)),1/POWER(FSheet1!$AY106,2/($A$3-1)),1/POWER(FSheet1!$AZ106,2/($A$3-1)),1/POWER(FSheet1!$BA106,2/($A$3-1))))</f>
        <v>0.1124917493707262</v>
      </c>
      <c r="H107" s="20">
        <f>1/(POWER(FSheet1!AX106,2/($A$3-1))*SUM(1/POWER(FSheet1!$AU106,2/($A$3-1)),1/POWER(FSheet1!$AV106,2/($A$3-1)),1/POWER(FSheet1!$AW106,2/($A$3-1)),1/POWER(FSheet1!$AX106,2/($A$3-1)),1/POWER(FSheet1!$AY106,2/($A$3-1)),1/POWER(FSheet1!$AZ106,2/($A$3-1)),1/POWER(FSheet1!$BA106,2/($A$3-1))))</f>
        <v>0.84303796575454704</v>
      </c>
      <c r="I107" s="20">
        <f>1/(POWER(FSheet1!AY106,2/($A$3-1))*SUM(1/POWER(FSheet1!$AU106,2/($A$3-1)),1/POWER(FSheet1!$AV106,2/($A$3-1)),1/POWER(FSheet1!$AW106,2/($A$3-1)),1/POWER(FSheet1!$AX106,2/($A$3-1)),1/POWER(FSheet1!$AY106,2/($A$3-1)),1/POWER(FSheet1!$AZ106,2/($A$3-1)),1/POWER(FSheet1!$BA106,2/($A$3-1))))</f>
        <v>3.0884152751872077E-2</v>
      </c>
      <c r="J107" s="20">
        <f>1/(POWER(FSheet1!AZ106,2/($A$3-1))*SUM(1/POWER(FSheet1!$AU106,2/($A$3-1)),1/POWER(FSheet1!$AV106,2/($A$3-1)),1/POWER(FSheet1!$AW106,2/($A$3-1)),1/POWER(FSheet1!$AX106,2/($A$3-1)),1/POWER(FSheet1!$AY106,2/($A$3-1)),1/POWER(FSheet1!$AZ106,2/($A$3-1)),1/POWER(FSheet1!$BA106,2/($A$3-1))))</f>
        <v>3.5494405746223571E-3</v>
      </c>
      <c r="K107" s="20">
        <f>1/(POWER(FSheet1!BA106,2/($A$3-1))*SUM(1/POWER(FSheet1!$AU106,2/($A$3-1)),1/POWER(FSheet1!$AV106,2/($A$3-1)),1/POWER(FSheet1!$AW106,2/($A$3-1)),1/POWER(FSheet1!$AX106,2/($A$3-1)),1/POWER(FSheet1!$AY106,2/($A$3-1)),1/POWER(FSheet1!$AZ106,2/($A$3-1)),1/POWER(FSheet1!$BA106,2/($A$3-1))))</f>
        <v>8.4637015542632149E-4</v>
      </c>
      <c r="M107" s="35"/>
      <c r="AA107" s="34">
        <f t="shared" si="10"/>
        <v>9.2712908064090414</v>
      </c>
      <c r="AC107" s="26">
        <f>1/(POWER(FSheet1!BC106,1/($A$3-1))*SUM(1/POWER(FSheet1!$BC106,1/($A$3-1)),1/POWER(FSheet1!$BD106,1/($A$3-1)),1/POWER(FSheet1!$BE106,1/($A$3-1)),1/POWER(FSheet1!$BF106,1/($A$3-1)),1/POWER(FSheet1!$BG106,1/($A$3-1)),1/POWER(FSheet1!$BH106,1/($A$3-1)),1/POWER(FSheet1!$BI106,1/($A$3-1))))</f>
        <v>6.745153064618907E-2</v>
      </c>
      <c r="AD107" s="26">
        <f>1/(POWER(FSheet1!BD106,1/($A$3-1))*SUM(1/POWER(FSheet1!$BC106,1/($A$3-1)),1/POWER(FSheet1!$BD106,1/($A$3-1)),1/POWER(FSheet1!$BE106,1/($A$3-1)),1/POWER(FSheet1!$BF106,1/($A$3-1)),1/POWER(FSheet1!$BG106,1/($A$3-1)),1/POWER(FSheet1!$BH106,1/($A$3-1)),1/POWER(FSheet1!$BI106,1/($A$3-1))))</f>
        <v>7.810217255066472E-2</v>
      </c>
      <c r="AE107" s="26">
        <f>1/(POWER(FSheet1!BE106,1/($A$3-1))*SUM(1/POWER(FSheet1!$BC106,1/($A$3-1)),1/POWER(FSheet1!$BD106,1/($A$3-1)),1/POWER(FSheet1!$BE106,1/($A$3-1)),1/POWER(FSheet1!$BF106,1/($A$3-1)),1/POWER(FSheet1!$BG106,1/($A$3-1)),1/POWER(FSheet1!$BH106,1/($A$3-1)),1/POWER(FSheet1!$BI106,1/($A$3-1))))</f>
        <v>0.18659433894432997</v>
      </c>
      <c r="AF107" s="26">
        <f>1/(POWER(FSheet1!BF106,1/($A$3-1))*SUM(1/POWER(FSheet1!$BC106,1/($A$3-1)),1/POWER(FSheet1!$BD106,1/($A$3-1)),1/POWER(FSheet1!$BE106,1/($A$3-1)),1/POWER(FSheet1!$BF106,1/($A$3-1)),1/POWER(FSheet1!$BG106,1/($A$3-1)),1/POWER(FSheet1!$BH106,1/($A$3-1)),1/POWER(FSheet1!$BI106,1/($A$3-1))))</f>
        <v>0.34474120884482762</v>
      </c>
      <c r="AG107" s="26">
        <f>1/(POWER(FSheet1!BG106,1/($A$3-1))*SUM(1/POWER(FSheet1!$BC106,1/($A$3-1)),1/POWER(FSheet1!$BD106,1/($A$3-1)),1/POWER(FSheet1!$BE106,1/($A$3-1)),1/POWER(FSheet1!$BF106,1/($A$3-1)),1/POWER(FSheet1!$BG106,1/($A$3-1)),1/POWER(FSheet1!$BH106,1/($A$3-1)),1/POWER(FSheet1!$BI106,1/($A$3-1))))</f>
        <v>0.14586638134609789</v>
      </c>
      <c r="AH107" s="26">
        <f>1/(POWER(FSheet1!BH106,1/($A$3-1))*SUM(1/POWER(FSheet1!$BC106,1/($A$3-1)),1/POWER(FSheet1!$BD106,1/($A$3-1)),1/POWER(FSheet1!$BE106,1/($A$3-1)),1/POWER(FSheet1!$BF106,1/($A$3-1)),1/POWER(FSheet1!$BG106,1/($A$3-1)),1/POWER(FSheet1!$BH106,1/($A$3-1)),1/POWER(FSheet1!$BI106,1/($A$3-1))))</f>
        <v>6.3415453919499321E-2</v>
      </c>
      <c r="AI107" s="26">
        <f>1/(POWER(FSheet1!BI106,1/($A$3-1))*SUM(1/POWER(FSheet1!$BC106,1/($A$3-1)),1/POWER(FSheet1!$BD106,1/($A$3-1)),1/POWER(FSheet1!$BE106,1/($A$3-1)),1/POWER(FSheet1!$BF106,1/($A$3-1)),1/POWER(FSheet1!$BG106,1/($A$3-1)),1/POWER(FSheet1!$BH106,1/($A$3-1)),1/POWER(FSheet1!$BI106,1/($A$3-1))))</f>
        <v>0.11382891374839144</v>
      </c>
      <c r="AY107" s="13">
        <f t="shared" si="11"/>
        <v>3.7946014255860412</v>
      </c>
      <c r="BA107" s="45">
        <f>1/(POWER(FSheet1!$BK106,1/($A$3-1))*SUM(1/POWER(FSheet1!$BK106,1/($A$3-1)),1/POWER(FSheet1!$BL106,1/($A$3-1)),1/POWER(FSheet1!$BM106,1/($A$3-1)),1/POWER(FSheet1!$BN106,1/($A$3-1)),1/POWER(FSheet1!$BO106,1/($A$3-1)),1/POWER(FSheet1!$BP106,1/($A$3-1)),1/POWER(FSheet1!$BQ106,1/($A$3-1))))</f>
        <v>4.1810513343820153E-2</v>
      </c>
      <c r="BB107" s="45">
        <f>1/(POWER(FSheet1!$BL106,1/($A$3-1))*SUM(1/POWER(FSheet1!$BK106,1/($A$3-1)),1/POWER(FSheet1!$BL106,1/($A$3-1)),1/POWER(FSheet1!$BM106,1/($A$3-1)),1/POWER(FSheet1!$BN106,1/($A$3-1)),1/POWER(FSheet1!$BO106,1/($A$3-1)),1/POWER(FSheet1!$BP106,1/($A$3-1)),1/POWER(FSheet1!$BQ106,1/($A$3-1))))</f>
        <v>5.1771552432892783E-2</v>
      </c>
      <c r="BC107" s="45">
        <f>1/(POWER(FSheet1!$BM106,1/($A$3-1))*SUM(1/POWER(FSheet1!$BK106,1/($A$3-1)),1/POWER(FSheet1!$BL106,1/($A$3-1)),1/POWER(FSheet1!$BM106,1/($A$3-1)),1/POWER(FSheet1!$BN106,1/($A$3-1)),1/POWER(FSheet1!$BO106,1/($A$3-1)),1/POWER(FSheet1!$BP106,1/($A$3-1)),1/POWER(FSheet1!$BQ106,1/($A$3-1))))</f>
        <v>0.26993009374341903</v>
      </c>
      <c r="BD107" s="45">
        <f>1/(POWER(FSheet1!$BN106,1/($A$3-1))*SUM(1/POWER(FSheet1!$BK106,1/($A$3-1)),1/POWER(FSheet1!$BL106,1/($A$3-1)),1/POWER(FSheet1!$BM106,1/($A$3-1)),1/POWER(FSheet1!$BN106,1/($A$3-1)),1/POWER(FSheet1!$BO106,1/($A$3-1)),1/POWER(FSheet1!$BP106,1/($A$3-1)),1/POWER(FSheet1!$BQ106,1/($A$3-1))))</f>
        <v>0.35065929467226531</v>
      </c>
      <c r="BE107" s="45">
        <f>1/(POWER(FSheet1!$BO106,1/($A$3-1))*SUM(1/POWER(FSheet1!$BK106,1/($A$3-1)),1/POWER(FSheet1!$BL106,1/($A$3-1)),1/POWER(FSheet1!$BM106,1/($A$3-1)),1/POWER(FSheet1!$BN106,1/($A$3-1)),1/POWER(FSheet1!$BO106,1/($A$3-1)),1/POWER(FSheet1!$BP106,1/($A$3-1)),1/POWER(FSheet1!$BQ106,1/($A$3-1))))</f>
        <v>0.12383942779497309</v>
      </c>
      <c r="BF107" s="45">
        <f>1/(POWER(FSheet1!$BP106,1/($A$3-1))*SUM(1/POWER(FSheet1!$BK106,1/($A$3-1)),1/POWER(FSheet1!$BL106,1/($A$3-1)),1/POWER(FSheet1!$BM106,1/($A$3-1)),1/POWER(FSheet1!$BN106,1/($A$3-1)),1/POWER(FSheet1!$BO106,1/($A$3-1)),1/POWER(FSheet1!$BP106,1/($A$3-1)),1/POWER(FSheet1!$BQ106,1/($A$3-1))))</f>
        <v>4.6277878809445366E-2</v>
      </c>
      <c r="BG107" s="45">
        <f>1/(POWER(FSheet1!$BQ106,1/($A$3-1))*SUM(1/POWER(FSheet1!$BK106,1/($A$3-1)),1/POWER(FSheet1!$BL106,1/($A$3-1)),1/POWER(FSheet1!$BM106,1/($A$3-1)),1/POWER(FSheet1!$BN106,1/($A$3-1)),1/POWER(FSheet1!$BO106,1/($A$3-1)),1/POWER(FSheet1!$BP106,1/($A$3-1)),1/POWER(FSheet1!$BQ106,1/($A$3-1))))</f>
        <v>0.11571123920318405</v>
      </c>
      <c r="BH107" s="14"/>
      <c r="BI107" s="33"/>
      <c r="BJ107" s="33"/>
      <c r="BW107" s="33">
        <f t="array" ref="BW107">SUM((BA107^$A$3)*(($B107-$AK$3)^2+($C107-$AL$3)^2),(BB107^$A$3)*(($B107-$AM$3)^2+($C107-$AN$3)^2),(BC107^$A$3)*(($B107-$AO$3)^2+($C107-$AP$3)^2),(BD107^$A$3)*(($B107-$AQ$3)^2+($C107-$AR$3)^2),(BE107^$A$3)*(($B107-$AS$3)^2+($C107-$AT$3)^2),(BF107^$A$3)*(($B107-$AU$3)^2+($C107-$AV$3)^2),(BG107^$A$3)*(($B107-$AW$3)^2+($C107-$BV$3)^2))</f>
        <v>3.8037313353657396</v>
      </c>
    </row>
    <row r="108" spans="1:75">
      <c r="A108" s="21" t="str">
        <f>FSheet1!A107</f>
        <v>Pope</v>
      </c>
      <c r="B108" s="20">
        <f>FSheet1!DH107</f>
        <v>-6.0678109580052491</v>
      </c>
      <c r="C108" s="20">
        <f>FSheet1!DI107</f>
        <v>0.73872987401574763</v>
      </c>
      <c r="D108" s="22"/>
      <c r="E108" s="20">
        <f>1/(POWER(FSheet1!AU107,2/($A$3-1))*SUM(1/POWER(FSheet1!$AU107,2/($A$3-1)),1/POWER(FSheet1!$AV107,2/($A$3-1)),1/POWER(FSheet1!$AW107,2/($A$3-1)),1/POWER(FSheet1!$AX107,2/($A$3-1)),1/POWER(FSheet1!$AY107,2/($A$3-1)),1/POWER(FSheet1!$AZ107,2/($A$3-1)),1/POWER(FSheet1!$BA107,2/($A$3-1))))</f>
        <v>4.245852568790745E-2</v>
      </c>
      <c r="F108" s="20">
        <f>1/(POWER(FSheet1!AV107,2/($A$3-1))*SUM(1/POWER(FSheet1!$AU107,2/($A$3-1)),1/POWER(FSheet1!$AV107,2/($A$3-1)),1/POWER(FSheet1!$AW107,2/($A$3-1)),1/POWER(FSheet1!$AX107,2/($A$3-1)),1/POWER(FSheet1!$AY107,2/($A$3-1)),1/POWER(FSheet1!$AZ107,2/($A$3-1)),1/POWER(FSheet1!$BA107,2/($A$3-1))))</f>
        <v>0.19196706060146038</v>
      </c>
      <c r="G108" s="20">
        <f>1/(POWER(FSheet1!AW107,2/($A$3-1))*SUM(1/POWER(FSheet1!$AU107,2/($A$3-1)),1/POWER(FSheet1!$AV107,2/($A$3-1)),1/POWER(FSheet1!$AW107,2/($A$3-1)),1/POWER(FSheet1!$AX107,2/($A$3-1)),1/POWER(FSheet1!$AY107,2/($A$3-1)),1/POWER(FSheet1!$AZ107,2/($A$3-1)),1/POWER(FSheet1!$BA107,2/($A$3-1))))</f>
        <v>0.50377695419612212</v>
      </c>
      <c r="H108" s="20">
        <f>1/(POWER(FSheet1!AX107,2/($A$3-1))*SUM(1/POWER(FSheet1!$AU107,2/($A$3-1)),1/POWER(FSheet1!$AV107,2/($A$3-1)),1/POWER(FSheet1!$AW107,2/($A$3-1)),1/POWER(FSheet1!$AX107,2/($A$3-1)),1/POWER(FSheet1!$AY107,2/($A$3-1)),1/POWER(FSheet1!$AZ107,2/($A$3-1)),1/POWER(FSheet1!$BA107,2/($A$3-1))))</f>
        <v>0.20060953105771306</v>
      </c>
      <c r="I108" s="20">
        <f>1/(POWER(FSheet1!AY107,2/($A$3-1))*SUM(1/POWER(FSheet1!$AU107,2/($A$3-1)),1/POWER(FSheet1!$AV107,2/($A$3-1)),1/POWER(FSheet1!$AW107,2/($A$3-1)),1/POWER(FSheet1!$AX107,2/($A$3-1)),1/POWER(FSheet1!$AY107,2/($A$3-1)),1/POWER(FSheet1!$AZ107,2/($A$3-1)),1/POWER(FSheet1!$BA107,2/($A$3-1))))</f>
        <v>4.4252891764242068E-2</v>
      </c>
      <c r="J108" s="20">
        <f>1/(POWER(FSheet1!AZ107,2/($A$3-1))*SUM(1/POWER(FSheet1!$AU107,2/($A$3-1)),1/POWER(FSheet1!$AV107,2/($A$3-1)),1/POWER(FSheet1!$AW107,2/($A$3-1)),1/POWER(FSheet1!$AX107,2/($A$3-1)),1/POWER(FSheet1!$AY107,2/($A$3-1)),1/POWER(FSheet1!$AZ107,2/($A$3-1)),1/POWER(FSheet1!$BA107,2/($A$3-1))))</f>
        <v>1.2423100786598418E-2</v>
      </c>
      <c r="K108" s="20">
        <f>1/(POWER(FSheet1!BA107,2/($A$3-1))*SUM(1/POWER(FSheet1!$AU107,2/($A$3-1)),1/POWER(FSheet1!$AV107,2/($A$3-1)),1/POWER(FSheet1!$AW107,2/($A$3-1)),1/POWER(FSheet1!$AX107,2/($A$3-1)),1/POWER(FSheet1!$AY107,2/($A$3-1)),1/POWER(FSheet1!$AZ107,2/($A$3-1)),1/POWER(FSheet1!$BA107,2/($A$3-1))))</f>
        <v>4.5119359059565076E-3</v>
      </c>
      <c r="M108" s="35"/>
      <c r="AA108" s="34">
        <f t="shared" si="10"/>
        <v>7.2714344414242325</v>
      </c>
      <c r="AC108" s="26">
        <f>1/(POWER(FSheet1!BC107,1/($A$3-1))*SUM(1/POWER(FSheet1!$BC107,1/($A$3-1)),1/POWER(FSheet1!$BD107,1/($A$3-1)),1/POWER(FSheet1!$BE107,1/($A$3-1)),1/POWER(FSheet1!$BF107,1/($A$3-1)),1/POWER(FSheet1!$BG107,1/($A$3-1)),1/POWER(FSheet1!$BH107,1/($A$3-1)),1/POWER(FSheet1!$BI107,1/($A$3-1))))</f>
        <v>0.71687667225279594</v>
      </c>
      <c r="AD108" s="26">
        <f>1/(POWER(FSheet1!BD107,1/($A$3-1))*SUM(1/POWER(FSheet1!$BC107,1/($A$3-1)),1/POWER(FSheet1!$BD107,1/($A$3-1)),1/POWER(FSheet1!$BE107,1/($A$3-1)),1/POWER(FSheet1!$BF107,1/($A$3-1)),1/POWER(FSheet1!$BG107,1/($A$3-1)),1/POWER(FSheet1!$BH107,1/($A$3-1)),1/POWER(FSheet1!$BI107,1/($A$3-1))))</f>
        <v>0.13761936971973215</v>
      </c>
      <c r="AE108" s="26">
        <f>1/(POWER(FSheet1!BE107,1/($A$3-1))*SUM(1/POWER(FSheet1!$BC107,1/($A$3-1)),1/POWER(FSheet1!$BD107,1/($A$3-1)),1/POWER(FSheet1!$BE107,1/($A$3-1)),1/POWER(FSheet1!$BF107,1/($A$3-1)),1/POWER(FSheet1!$BG107,1/($A$3-1)),1/POWER(FSheet1!$BH107,1/($A$3-1)),1/POWER(FSheet1!$BI107,1/($A$3-1))))</f>
        <v>7.4673147267865336E-2</v>
      </c>
      <c r="AF108" s="26">
        <f>1/(POWER(FSheet1!BF107,1/($A$3-1))*SUM(1/POWER(FSheet1!$BC107,1/($A$3-1)),1/POWER(FSheet1!$BD107,1/($A$3-1)),1/POWER(FSheet1!$BE107,1/($A$3-1)),1/POWER(FSheet1!$BF107,1/($A$3-1)),1/POWER(FSheet1!$BG107,1/($A$3-1)),1/POWER(FSheet1!$BH107,1/($A$3-1)),1/POWER(FSheet1!$BI107,1/($A$3-1))))</f>
        <v>3.4789776227143847E-2</v>
      </c>
      <c r="AG108" s="26">
        <f>1/(POWER(FSheet1!BG107,1/($A$3-1))*SUM(1/POWER(FSheet1!$BC107,1/($A$3-1)),1/POWER(FSheet1!$BD107,1/($A$3-1)),1/POWER(FSheet1!$BE107,1/($A$3-1)),1/POWER(FSheet1!$BF107,1/($A$3-1)),1/POWER(FSheet1!$BG107,1/($A$3-1)),1/POWER(FSheet1!$BH107,1/($A$3-1)),1/POWER(FSheet1!$BI107,1/($A$3-1))))</f>
        <v>1.5308670404124312E-2</v>
      </c>
      <c r="AH108" s="26">
        <f>1/(POWER(FSheet1!BH107,1/($A$3-1))*SUM(1/POWER(FSheet1!$BC107,1/($A$3-1)),1/POWER(FSheet1!$BD107,1/($A$3-1)),1/POWER(FSheet1!$BE107,1/($A$3-1)),1/POWER(FSheet1!$BF107,1/($A$3-1)),1/POWER(FSheet1!$BG107,1/($A$3-1)),1/POWER(FSheet1!$BH107,1/($A$3-1)),1/POWER(FSheet1!$BI107,1/($A$3-1))))</f>
        <v>8.6781682123341242E-3</v>
      </c>
      <c r="AI108" s="26">
        <f>1/(POWER(FSheet1!BI107,1/($A$3-1))*SUM(1/POWER(FSheet1!$BC107,1/($A$3-1)),1/POWER(FSheet1!$BD107,1/($A$3-1)),1/POWER(FSheet1!$BE107,1/($A$3-1)),1/POWER(FSheet1!$BF107,1/($A$3-1)),1/POWER(FSheet1!$BG107,1/($A$3-1)),1/POWER(FSheet1!$BH107,1/($A$3-1)),1/POWER(FSheet1!$BI107,1/($A$3-1))))</f>
        <v>1.2054195916004267E-2</v>
      </c>
      <c r="AY108" s="13">
        <f t="shared" si="11"/>
        <v>0.89930424275460252</v>
      </c>
      <c r="BA108" s="45">
        <f>1/(POWER(FSheet1!$BK107,1/($A$3-1))*SUM(1/POWER(FSheet1!$BK107,1/($A$3-1)),1/POWER(FSheet1!$BL107,1/($A$3-1)),1/POWER(FSheet1!$BM107,1/($A$3-1)),1/POWER(FSheet1!$BN107,1/($A$3-1)),1/POWER(FSheet1!$BO107,1/($A$3-1)),1/POWER(FSheet1!$BP107,1/($A$3-1)),1/POWER(FSheet1!$BQ107,1/($A$3-1))))</f>
        <v>0.7547862096037119</v>
      </c>
      <c r="BB108" s="45">
        <f>1/(POWER(FSheet1!$BL107,1/($A$3-1))*SUM(1/POWER(FSheet1!$BK107,1/($A$3-1)),1/POWER(FSheet1!$BL107,1/($A$3-1)),1/POWER(FSheet1!$BM107,1/($A$3-1)),1/POWER(FSheet1!$BN107,1/($A$3-1)),1/POWER(FSheet1!$BO107,1/($A$3-1)),1/POWER(FSheet1!$BP107,1/($A$3-1)),1/POWER(FSheet1!$BQ107,1/($A$3-1))))</f>
        <v>0.11643241992515313</v>
      </c>
      <c r="BC108" s="45">
        <f>1/(POWER(FSheet1!$BM107,1/($A$3-1))*SUM(1/POWER(FSheet1!$BK107,1/($A$3-1)),1/POWER(FSheet1!$BL107,1/($A$3-1)),1/POWER(FSheet1!$BM107,1/($A$3-1)),1/POWER(FSheet1!$BN107,1/($A$3-1)),1/POWER(FSheet1!$BO107,1/($A$3-1)),1/POWER(FSheet1!$BP107,1/($A$3-1)),1/POWER(FSheet1!$BQ107,1/($A$3-1))))</f>
        <v>4.9154814469958126E-2</v>
      </c>
      <c r="BD108" s="45">
        <f>1/(POWER(FSheet1!$BN107,1/($A$3-1))*SUM(1/POWER(FSheet1!$BK107,1/($A$3-1)),1/POWER(FSheet1!$BL107,1/($A$3-1)),1/POWER(FSheet1!$BM107,1/($A$3-1)),1/POWER(FSheet1!$BN107,1/($A$3-1)),1/POWER(FSheet1!$BO107,1/($A$3-1)),1/POWER(FSheet1!$BP107,1/($A$3-1)),1/POWER(FSheet1!$BQ107,1/($A$3-1))))</f>
        <v>3.6456666772391254E-2</v>
      </c>
      <c r="BE108" s="45">
        <f>1/(POWER(FSheet1!$BO107,1/($A$3-1))*SUM(1/POWER(FSheet1!$BK107,1/($A$3-1)),1/POWER(FSheet1!$BL107,1/($A$3-1)),1/POWER(FSheet1!$BM107,1/($A$3-1)),1/POWER(FSheet1!$BN107,1/($A$3-1)),1/POWER(FSheet1!$BO107,1/($A$3-1)),1/POWER(FSheet1!$BP107,1/($A$3-1)),1/POWER(FSheet1!$BQ107,1/($A$3-1))))</f>
        <v>2.1767723298152943E-2</v>
      </c>
      <c r="BF108" s="45">
        <f>1/(POWER(FSheet1!$BP107,1/($A$3-1))*SUM(1/POWER(FSheet1!$BK107,1/($A$3-1)),1/POWER(FSheet1!$BL107,1/($A$3-1)),1/POWER(FSheet1!$BM107,1/($A$3-1)),1/POWER(FSheet1!$BN107,1/($A$3-1)),1/POWER(FSheet1!$BO107,1/($A$3-1)),1/POWER(FSheet1!$BP107,1/($A$3-1)),1/POWER(FSheet1!$BQ107,1/($A$3-1))))</f>
        <v>8.783748246854621E-3</v>
      </c>
      <c r="BG108" s="45">
        <f>1/(POWER(FSheet1!$BQ107,1/($A$3-1))*SUM(1/POWER(FSheet1!$BK107,1/($A$3-1)),1/POWER(FSheet1!$BL107,1/($A$3-1)),1/POWER(FSheet1!$BM107,1/($A$3-1)),1/POWER(FSheet1!$BN107,1/($A$3-1)),1/POWER(FSheet1!$BO107,1/($A$3-1)),1/POWER(FSheet1!$BP107,1/($A$3-1)),1/POWER(FSheet1!$BQ107,1/($A$3-1))))</f>
        <v>1.2618417683778114E-2</v>
      </c>
      <c r="BH108" s="14"/>
      <c r="BI108" s="33"/>
      <c r="BJ108" s="33"/>
      <c r="BW108" s="33">
        <f t="array" ref="BW108">SUM((BA108^$A$3)*(($B108-$AK$3)^2+($C108-$AL$3)^2),(BB108^$A$3)*(($B108-$AM$3)^2+($C108-$AN$3)^2),(BC108^$A$3)*(($B108-$AO$3)^2+($C108-$AP$3)^2),(BD108^$A$3)*(($B108-$AQ$3)^2+($C108-$AR$3)^2),(BE108^$A$3)*(($B108-$AS$3)^2+($C108-$AT$3)^2),(BF108^$A$3)*(($B108-$AU$3)^2+($C108-$AV$3)^2),(BG108^$A$3)*(($B108-$AW$3)^2+($C108-$BV$3)^2))</f>
        <v>0.84737941820449092</v>
      </c>
    </row>
    <row r="109" spans="1:75">
      <c r="A109" s="21" t="str">
        <f>FSheet1!A108</f>
        <v>Romano</v>
      </c>
      <c r="B109" s="20">
        <f>FSheet1!DH108</f>
        <v>-5.1892765170603674</v>
      </c>
      <c r="C109" s="20">
        <f>FSheet1!DI108</f>
        <v>3.0940920839895023</v>
      </c>
      <c r="D109" s="22"/>
      <c r="E109" s="20">
        <f>1/(POWER(FSheet1!AU108,2/($A$3-1))*SUM(1/POWER(FSheet1!$AU108,2/($A$3-1)),1/POWER(FSheet1!$AV108,2/($A$3-1)),1/POWER(FSheet1!$AW108,2/($A$3-1)),1/POWER(FSheet1!$AX108,2/($A$3-1)),1/POWER(FSheet1!$AY108,2/($A$3-1)),1/POWER(FSheet1!$AZ108,2/($A$3-1)),1/POWER(FSheet1!$BA108,2/($A$3-1))))</f>
        <v>3.571687372582677E-2</v>
      </c>
      <c r="F109" s="20">
        <f>1/(POWER(FSheet1!AV108,2/($A$3-1))*SUM(1/POWER(FSheet1!$AU108,2/($A$3-1)),1/POWER(FSheet1!$AV108,2/($A$3-1)),1/POWER(FSheet1!$AW108,2/($A$3-1)),1/POWER(FSheet1!$AX108,2/($A$3-1)),1/POWER(FSheet1!$AY108,2/($A$3-1)),1/POWER(FSheet1!$AZ108,2/($A$3-1)),1/POWER(FSheet1!$BA108,2/($A$3-1))))</f>
        <v>0.1202381899231193</v>
      </c>
      <c r="G109" s="20">
        <f>1/(POWER(FSheet1!AW108,2/($A$3-1))*SUM(1/POWER(FSheet1!$AU108,2/($A$3-1)),1/POWER(FSheet1!$AV108,2/($A$3-1)),1/POWER(FSheet1!$AW108,2/($A$3-1)),1/POWER(FSheet1!$AX108,2/($A$3-1)),1/POWER(FSheet1!$AY108,2/($A$3-1)),1/POWER(FSheet1!$AZ108,2/($A$3-1)),1/POWER(FSheet1!$BA108,2/($A$3-1))))</f>
        <v>0.34821709007231022</v>
      </c>
      <c r="H109" s="20">
        <f>1/(POWER(FSheet1!AX108,2/($A$3-1))*SUM(1/POWER(FSheet1!$AU108,2/($A$3-1)),1/POWER(FSheet1!$AV108,2/($A$3-1)),1/POWER(FSheet1!$AW108,2/($A$3-1)),1/POWER(FSheet1!$AX108,2/($A$3-1)),1/POWER(FSheet1!$AY108,2/($A$3-1)),1/POWER(FSheet1!$AZ108,2/($A$3-1)),1/POWER(FSheet1!$BA108,2/($A$3-1))))</f>
        <v>0.33663741754885329</v>
      </c>
      <c r="I109" s="20">
        <f>1/(POWER(FSheet1!AY108,2/($A$3-1))*SUM(1/POWER(FSheet1!$AU108,2/($A$3-1)),1/POWER(FSheet1!$AV108,2/($A$3-1)),1/POWER(FSheet1!$AW108,2/($A$3-1)),1/POWER(FSheet1!$AX108,2/($A$3-1)),1/POWER(FSheet1!$AY108,2/($A$3-1)),1/POWER(FSheet1!$AZ108,2/($A$3-1)),1/POWER(FSheet1!$BA108,2/($A$3-1))))</f>
        <v>0.11332213903902574</v>
      </c>
      <c r="J109" s="20">
        <f>1/(POWER(FSheet1!AZ108,2/($A$3-1))*SUM(1/POWER(FSheet1!$AU108,2/($A$3-1)),1/POWER(FSheet1!$AV108,2/($A$3-1)),1/POWER(FSheet1!$AW108,2/($A$3-1)),1/POWER(FSheet1!$AX108,2/($A$3-1)),1/POWER(FSheet1!$AY108,2/($A$3-1)),1/POWER(FSheet1!$AZ108,2/($A$3-1)),1/POWER(FSheet1!$BA108,2/($A$3-1))))</f>
        <v>3.3843218681392083E-2</v>
      </c>
      <c r="K109" s="20">
        <f>1/(POWER(FSheet1!BA108,2/($A$3-1))*SUM(1/POWER(FSheet1!$AU108,2/($A$3-1)),1/POWER(FSheet1!$AV108,2/($A$3-1)),1/POWER(FSheet1!$AW108,2/($A$3-1)),1/POWER(FSheet1!$AX108,2/($A$3-1)),1/POWER(FSheet1!$AY108,2/($A$3-1)),1/POWER(FSheet1!$AZ108,2/($A$3-1)),1/POWER(FSheet1!$BA108,2/($A$3-1))))</f>
        <v>1.2025071009472631E-2</v>
      </c>
      <c r="M109" s="35"/>
      <c r="AA109" s="34">
        <f t="shared" si="10"/>
        <v>11.371450138340961</v>
      </c>
      <c r="AC109" s="26">
        <f>1/(POWER(FSheet1!BC108,1/($A$3-1))*SUM(1/POWER(FSheet1!$BC108,1/($A$3-1)),1/POWER(FSheet1!$BD108,1/($A$3-1)),1/POWER(FSheet1!$BE108,1/($A$3-1)),1/POWER(FSheet1!$BF108,1/($A$3-1)),1/POWER(FSheet1!$BG108,1/($A$3-1)),1/POWER(FSheet1!$BH108,1/($A$3-1)),1/POWER(FSheet1!$BI108,1/($A$3-1))))</f>
        <v>0.41282861563350004</v>
      </c>
      <c r="AD109" s="26">
        <f>1/(POWER(FSheet1!BD108,1/($A$3-1))*SUM(1/POWER(FSheet1!$BC108,1/($A$3-1)),1/POWER(FSheet1!$BD108,1/($A$3-1)),1/POWER(FSheet1!$BE108,1/($A$3-1)),1/POWER(FSheet1!$BF108,1/($A$3-1)),1/POWER(FSheet1!$BG108,1/($A$3-1)),1/POWER(FSheet1!$BH108,1/($A$3-1)),1/POWER(FSheet1!$BI108,1/($A$3-1))))</f>
        <v>0.17177596733118794</v>
      </c>
      <c r="AE109" s="26">
        <f>1/(POWER(FSheet1!BE108,1/($A$3-1))*SUM(1/POWER(FSheet1!$BC108,1/($A$3-1)),1/POWER(FSheet1!$BD108,1/($A$3-1)),1/POWER(FSheet1!$BE108,1/($A$3-1)),1/POWER(FSheet1!$BF108,1/($A$3-1)),1/POWER(FSheet1!$BG108,1/($A$3-1)),1/POWER(FSheet1!$BH108,1/($A$3-1)),1/POWER(FSheet1!$BI108,1/($A$3-1))))</f>
        <v>0.15163844738616802</v>
      </c>
      <c r="AF109" s="26">
        <f>1/(POWER(FSheet1!BF108,1/($A$3-1))*SUM(1/POWER(FSheet1!$BC108,1/($A$3-1)),1/POWER(FSheet1!$BD108,1/($A$3-1)),1/POWER(FSheet1!$BE108,1/($A$3-1)),1/POWER(FSheet1!$BF108,1/($A$3-1)),1/POWER(FSheet1!$BG108,1/($A$3-1)),1/POWER(FSheet1!$BH108,1/($A$3-1)),1/POWER(FSheet1!$BI108,1/($A$3-1))))</f>
        <v>0.11919410476491626</v>
      </c>
      <c r="AG109" s="26">
        <f>1/(POWER(FSheet1!BG108,1/($A$3-1))*SUM(1/POWER(FSheet1!$BC108,1/($A$3-1)),1/POWER(FSheet1!$BD108,1/($A$3-1)),1/POWER(FSheet1!$BE108,1/($A$3-1)),1/POWER(FSheet1!$BF108,1/($A$3-1)),1/POWER(FSheet1!$BG108,1/($A$3-1)),1/POWER(FSheet1!$BH108,1/($A$3-1)),1/POWER(FSheet1!$BI108,1/($A$3-1))))</f>
        <v>6.1411199686468583E-2</v>
      </c>
      <c r="AH109" s="26">
        <f>1/(POWER(FSheet1!BH108,1/($A$3-1))*SUM(1/POWER(FSheet1!$BC108,1/($A$3-1)),1/POWER(FSheet1!$BD108,1/($A$3-1)),1/POWER(FSheet1!$BE108,1/($A$3-1)),1/POWER(FSheet1!$BF108,1/($A$3-1)),1/POWER(FSheet1!$BG108,1/($A$3-1)),1/POWER(FSheet1!$BH108,1/($A$3-1)),1/POWER(FSheet1!$BI108,1/($A$3-1))))</f>
        <v>3.5136628784291357E-2</v>
      </c>
      <c r="AI109" s="26">
        <f>1/(POWER(FSheet1!BI108,1/($A$3-1))*SUM(1/POWER(FSheet1!$BC108,1/($A$3-1)),1/POWER(FSheet1!$BD108,1/($A$3-1)),1/POWER(FSheet1!$BE108,1/($A$3-1)),1/POWER(FSheet1!$BF108,1/($A$3-1)),1/POWER(FSheet1!$BG108,1/($A$3-1)),1/POWER(FSheet1!$BH108,1/($A$3-1)),1/POWER(FSheet1!$BI108,1/($A$3-1))))</f>
        <v>4.8015036413467695E-2</v>
      </c>
      <c r="AY109" s="13">
        <f t="shared" si="11"/>
        <v>4.0608039770789803</v>
      </c>
      <c r="BA109" s="45">
        <f>1/(POWER(FSheet1!$BK108,1/($A$3-1))*SUM(1/POWER(FSheet1!$BK108,1/($A$3-1)),1/POWER(FSheet1!$BL108,1/($A$3-1)),1/POWER(FSheet1!$BM108,1/($A$3-1)),1/POWER(FSheet1!$BN108,1/($A$3-1)),1/POWER(FSheet1!$BO108,1/($A$3-1)),1/POWER(FSheet1!$BP108,1/($A$3-1)),1/POWER(FSheet1!$BQ108,1/($A$3-1))))</f>
        <v>0.86766301086035513</v>
      </c>
      <c r="BB109" s="45">
        <f>1/(POWER(FSheet1!$BL108,1/($A$3-1))*SUM(1/POWER(FSheet1!$BK108,1/($A$3-1)),1/POWER(FSheet1!$BL108,1/($A$3-1)),1/POWER(FSheet1!$BM108,1/($A$3-1)),1/POWER(FSheet1!$BN108,1/($A$3-1)),1/POWER(FSheet1!$BO108,1/($A$3-1)),1/POWER(FSheet1!$BP108,1/($A$3-1)),1/POWER(FSheet1!$BQ108,1/($A$3-1))))</f>
        <v>3.7067613876412282E-2</v>
      </c>
      <c r="BC109" s="45">
        <f>1/(POWER(FSheet1!$BM108,1/($A$3-1))*SUM(1/POWER(FSheet1!$BK108,1/($A$3-1)),1/POWER(FSheet1!$BL108,1/($A$3-1)),1/POWER(FSheet1!$BM108,1/($A$3-1)),1/POWER(FSheet1!$BN108,1/($A$3-1)),1/POWER(FSheet1!$BO108,1/($A$3-1)),1/POWER(FSheet1!$BP108,1/($A$3-1)),1/POWER(FSheet1!$BQ108,1/($A$3-1))))</f>
        <v>2.6839073274156168E-2</v>
      </c>
      <c r="BD109" s="45">
        <f>1/(POWER(FSheet1!$BN108,1/($A$3-1))*SUM(1/POWER(FSheet1!$BK108,1/($A$3-1)),1/POWER(FSheet1!$BL108,1/($A$3-1)),1/POWER(FSheet1!$BM108,1/($A$3-1)),1/POWER(FSheet1!$BN108,1/($A$3-1)),1/POWER(FSheet1!$BO108,1/($A$3-1)),1/POWER(FSheet1!$BP108,1/($A$3-1)),1/POWER(FSheet1!$BQ108,1/($A$3-1))))</f>
        <v>2.8696343663933314E-2</v>
      </c>
      <c r="BE109" s="45">
        <f>1/(POWER(FSheet1!$BO108,1/($A$3-1))*SUM(1/POWER(FSheet1!$BK108,1/($A$3-1)),1/POWER(FSheet1!$BL108,1/($A$3-1)),1/POWER(FSheet1!$BM108,1/($A$3-1)),1/POWER(FSheet1!$BN108,1/($A$3-1)),1/POWER(FSheet1!$BO108,1/($A$3-1)),1/POWER(FSheet1!$BP108,1/($A$3-1)),1/POWER(FSheet1!$BQ108,1/($A$3-1))))</f>
        <v>2.06674819874351E-2</v>
      </c>
      <c r="BF109" s="45">
        <f>1/(POWER(FSheet1!$BP108,1/($A$3-1))*SUM(1/POWER(FSheet1!$BK108,1/($A$3-1)),1/POWER(FSheet1!$BL108,1/($A$3-1)),1/POWER(FSheet1!$BM108,1/($A$3-1)),1/POWER(FSheet1!$BN108,1/($A$3-1)),1/POWER(FSheet1!$BO108,1/($A$3-1)),1/POWER(FSheet1!$BP108,1/($A$3-1)),1/POWER(FSheet1!$BQ108,1/($A$3-1))))</f>
        <v>8.0538469551097239E-3</v>
      </c>
      <c r="BG109" s="45">
        <f>1/(POWER(FSheet1!$BQ108,1/($A$3-1))*SUM(1/POWER(FSheet1!$BK108,1/($A$3-1)),1/POWER(FSheet1!$BL108,1/($A$3-1)),1/POWER(FSheet1!$BM108,1/($A$3-1)),1/POWER(FSheet1!$BN108,1/($A$3-1)),1/POWER(FSheet1!$BO108,1/($A$3-1)),1/POWER(FSheet1!$BP108,1/($A$3-1)),1/POWER(FSheet1!$BQ108,1/($A$3-1))))</f>
        <v>1.1012629382598053E-2</v>
      </c>
      <c r="BH109" s="14"/>
      <c r="BI109" s="33"/>
      <c r="BJ109" s="33"/>
      <c r="BW109" s="33">
        <f t="array" ref="BW109">SUM((BA109^$A$3)*(($B109-$AK$3)^2+($C109-$AL$3)^2),(BB109^$A$3)*(($B109-$AM$3)^2+($C109-$AN$3)^2),(BC109^$A$3)*(($B109-$AO$3)^2+($C109-$AP$3)^2),(BD109^$A$3)*(($B109-$AQ$3)^2+($C109-$AR$3)^2),(BE109^$A$3)*(($B109-$AS$3)^2+($C109-$AT$3)^2),(BF109^$A$3)*(($B109-$AU$3)^2+($C109-$AV$3)^2),(BG109^$A$3)*(($B109-$AW$3)^2+($C109-$BV$3)^2))</f>
        <v>4.2601285297581066</v>
      </c>
    </row>
    <row r="110" spans="1:75">
      <c r="A110" s="21" t="str">
        <f>FSheet1!A109</f>
        <v>Thompson</v>
      </c>
      <c r="B110" s="20">
        <f>FSheet1!DH109</f>
        <v>-8.536565076115485</v>
      </c>
      <c r="C110" s="20">
        <f>FSheet1!DI109</f>
        <v>-4.4283292060367447</v>
      </c>
      <c r="D110" s="22"/>
      <c r="E110" s="20">
        <f>1/(POWER(FSheet1!AU109,2/($A$3-1))*SUM(1/POWER(FSheet1!$AU109,2/($A$3-1)),1/POWER(FSheet1!$AV109,2/($A$3-1)),1/POWER(FSheet1!$AW109,2/($A$3-1)),1/POWER(FSheet1!$AX109,2/($A$3-1)),1/POWER(FSheet1!$AY109,2/($A$3-1)),1/POWER(FSheet1!$AZ109,2/($A$3-1)),1/POWER(FSheet1!$BA109,2/($A$3-1))))</f>
        <v>0.10961396533369307</v>
      </c>
      <c r="F110" s="20">
        <f>1/(POWER(FSheet1!AV109,2/($A$3-1))*SUM(1/POWER(FSheet1!$AU109,2/($A$3-1)),1/POWER(FSheet1!$AV109,2/($A$3-1)),1/POWER(FSheet1!$AW109,2/($A$3-1)),1/POWER(FSheet1!$AX109,2/($A$3-1)),1/POWER(FSheet1!$AY109,2/($A$3-1)),1/POWER(FSheet1!$AZ109,2/($A$3-1)),1/POWER(FSheet1!$BA109,2/($A$3-1))))</f>
        <v>0.81515128693456029</v>
      </c>
      <c r="G110" s="20">
        <f>1/(POWER(FSheet1!AW109,2/($A$3-1))*SUM(1/POWER(FSheet1!$AU109,2/($A$3-1)),1/POWER(FSheet1!$AV109,2/($A$3-1)),1/POWER(FSheet1!$AW109,2/($A$3-1)),1/POWER(FSheet1!$AX109,2/($A$3-1)),1/POWER(FSheet1!$AY109,2/($A$3-1)),1/POWER(FSheet1!$AZ109,2/($A$3-1)),1/POWER(FSheet1!$BA109,2/($A$3-1))))</f>
        <v>6.499333351443308E-2</v>
      </c>
      <c r="H110" s="20">
        <f>1/(POWER(FSheet1!AX109,2/($A$3-1))*SUM(1/POWER(FSheet1!$AU109,2/($A$3-1)),1/POWER(FSheet1!$AV109,2/($A$3-1)),1/POWER(FSheet1!$AW109,2/($A$3-1)),1/POWER(FSheet1!$AX109,2/($A$3-1)),1/POWER(FSheet1!$AY109,2/($A$3-1)),1/POWER(FSheet1!$AZ109,2/($A$3-1)),1/POWER(FSheet1!$BA109,2/($A$3-1))))</f>
        <v>7.6074012742093659E-3</v>
      </c>
      <c r="I110" s="20">
        <f>1/(POWER(FSheet1!AY109,2/($A$3-1))*SUM(1/POWER(FSheet1!$AU109,2/($A$3-1)),1/POWER(FSheet1!$AV109,2/($A$3-1)),1/POWER(FSheet1!$AW109,2/($A$3-1)),1/POWER(FSheet1!$AX109,2/($A$3-1)),1/POWER(FSheet1!$AY109,2/($A$3-1)),1/POWER(FSheet1!$AZ109,2/($A$3-1)),1/POWER(FSheet1!$BA109,2/($A$3-1))))</f>
        <v>1.7749990939658457E-3</v>
      </c>
      <c r="J110" s="20">
        <f>1/(POWER(FSheet1!AZ109,2/($A$3-1))*SUM(1/POWER(FSheet1!$AU109,2/($A$3-1)),1/POWER(FSheet1!$AV109,2/($A$3-1)),1/POWER(FSheet1!$AW109,2/($A$3-1)),1/POWER(FSheet1!$AX109,2/($A$3-1)),1/POWER(FSheet1!$AY109,2/($A$3-1)),1/POWER(FSheet1!$AZ109,2/($A$3-1)),1/POWER(FSheet1!$BA109,2/($A$3-1))))</f>
        <v>6.0268391834953413E-4</v>
      </c>
      <c r="K110" s="20">
        <f>1/(POWER(FSheet1!BA109,2/($A$3-1))*SUM(1/POWER(FSheet1!$AU109,2/($A$3-1)),1/POWER(FSheet1!$AV109,2/($A$3-1)),1/POWER(FSheet1!$AW109,2/($A$3-1)),1/POWER(FSheet1!$AX109,2/($A$3-1)),1/POWER(FSheet1!$AY109,2/($A$3-1)),1/POWER(FSheet1!$AZ109,2/($A$3-1)),1/POWER(FSheet1!$BA109,2/($A$3-1))))</f>
        <v>2.5632993078874623E-4</v>
      </c>
      <c r="M110" s="35"/>
      <c r="AA110" s="34">
        <f t="shared" si="10"/>
        <v>3.5906301474645215</v>
      </c>
      <c r="AC110" s="26">
        <f>1/(POWER(FSheet1!BC109,1/($A$3-1))*SUM(1/POWER(FSheet1!$BC109,1/($A$3-1)),1/POWER(FSheet1!$BD109,1/($A$3-1)),1/POWER(FSheet1!$BE109,1/($A$3-1)),1/POWER(FSheet1!$BF109,1/($A$3-1)),1/POWER(FSheet1!$BG109,1/($A$3-1)),1/POWER(FSheet1!$BH109,1/($A$3-1)),1/POWER(FSheet1!$BI109,1/($A$3-1))))</f>
        <v>0.23675364154392181</v>
      </c>
      <c r="AD110" s="26">
        <f>1/(POWER(FSheet1!BD109,1/($A$3-1))*SUM(1/POWER(FSheet1!$BC109,1/($A$3-1)),1/POWER(FSheet1!$BD109,1/($A$3-1)),1/POWER(FSheet1!$BE109,1/($A$3-1)),1/POWER(FSheet1!$BF109,1/($A$3-1)),1/POWER(FSheet1!$BG109,1/($A$3-1)),1/POWER(FSheet1!$BH109,1/($A$3-1)),1/POWER(FSheet1!$BI109,1/($A$3-1))))</f>
        <v>0.45880807408509039</v>
      </c>
      <c r="AE110" s="26">
        <f>1/(POWER(FSheet1!BE109,1/($A$3-1))*SUM(1/POWER(FSheet1!$BC109,1/($A$3-1)),1/POWER(FSheet1!$BD109,1/($A$3-1)),1/POWER(FSheet1!$BE109,1/($A$3-1)),1/POWER(FSheet1!$BF109,1/($A$3-1)),1/POWER(FSheet1!$BG109,1/($A$3-1)),1/POWER(FSheet1!$BH109,1/($A$3-1)),1/POWER(FSheet1!$BI109,1/($A$3-1))))</f>
        <v>0.16143551035592993</v>
      </c>
      <c r="AF110" s="26">
        <f>1/(POWER(FSheet1!BF109,1/($A$3-1))*SUM(1/POWER(FSheet1!$BC109,1/($A$3-1)),1/POWER(FSheet1!$BD109,1/($A$3-1)),1/POWER(FSheet1!$BE109,1/($A$3-1)),1/POWER(FSheet1!$BF109,1/($A$3-1)),1/POWER(FSheet1!$BG109,1/($A$3-1)),1/POWER(FSheet1!$BH109,1/($A$3-1)),1/POWER(FSheet1!$BI109,1/($A$3-1))))</f>
        <v>6.2786747425395653E-2</v>
      </c>
      <c r="AG110" s="26">
        <f>1/(POWER(FSheet1!BG109,1/($A$3-1))*SUM(1/POWER(FSheet1!$BC109,1/($A$3-1)),1/POWER(FSheet1!$BD109,1/($A$3-1)),1/POWER(FSheet1!$BE109,1/($A$3-1)),1/POWER(FSheet1!$BF109,1/($A$3-1)),1/POWER(FSheet1!$BG109,1/($A$3-1)),1/POWER(FSheet1!$BH109,1/($A$3-1)),1/POWER(FSheet1!$BI109,1/($A$3-1))))</f>
        <v>3.2273890794794875E-2</v>
      </c>
      <c r="AH110" s="26">
        <f>1/(POWER(FSheet1!BH109,1/($A$3-1))*SUM(1/POWER(FSheet1!$BC109,1/($A$3-1)),1/POWER(FSheet1!$BD109,1/($A$3-1)),1/POWER(FSheet1!$BE109,1/($A$3-1)),1/POWER(FSheet1!$BF109,1/($A$3-1)),1/POWER(FSheet1!$BG109,1/($A$3-1)),1/POWER(FSheet1!$BH109,1/($A$3-1)),1/POWER(FSheet1!$BI109,1/($A$3-1))))</f>
        <v>2.0668721456761893E-2</v>
      </c>
      <c r="AI110" s="26">
        <f>1/(POWER(FSheet1!BI109,1/($A$3-1))*SUM(1/POWER(FSheet1!$BC109,1/($A$3-1)),1/POWER(FSheet1!$BD109,1/($A$3-1)),1/POWER(FSheet1!$BE109,1/($A$3-1)),1/POWER(FSheet1!$BF109,1/($A$3-1)),1/POWER(FSheet1!$BG109,1/($A$3-1)),1/POWER(FSheet1!$BH109,1/($A$3-1)),1/POWER(FSheet1!$BI109,1/($A$3-1))))</f>
        <v>2.7273414338105352E-2</v>
      </c>
      <c r="AY110" s="13">
        <f t="shared" si="11"/>
        <v>7.4863449516670695</v>
      </c>
      <c r="BA110" s="45">
        <f>1/(POWER(FSheet1!$BK109,1/($A$3-1))*SUM(1/POWER(FSheet1!$BK109,1/($A$3-1)),1/POWER(FSheet1!$BL109,1/($A$3-1)),1/POWER(FSheet1!$BM109,1/($A$3-1)),1/POWER(FSheet1!$BN109,1/($A$3-1)),1/POWER(FSheet1!$BO109,1/($A$3-1)),1/POWER(FSheet1!$BP109,1/($A$3-1)),1/POWER(FSheet1!$BQ109,1/($A$3-1))))</f>
        <v>9.3293083780699851E-2</v>
      </c>
      <c r="BB110" s="45">
        <f>1/(POWER(FSheet1!$BL109,1/($A$3-1))*SUM(1/POWER(FSheet1!$BK109,1/($A$3-1)),1/POWER(FSheet1!$BL109,1/($A$3-1)),1/POWER(FSheet1!$BM109,1/($A$3-1)),1/POWER(FSheet1!$BN109,1/($A$3-1)),1/POWER(FSheet1!$BO109,1/($A$3-1)),1/POWER(FSheet1!$BP109,1/($A$3-1)),1/POWER(FSheet1!$BQ109,1/($A$3-1))))</f>
        <v>0.68543725490746765</v>
      </c>
      <c r="BC110" s="45">
        <f>1/(POWER(FSheet1!$BM109,1/($A$3-1))*SUM(1/POWER(FSheet1!$BK109,1/($A$3-1)),1/POWER(FSheet1!$BL109,1/($A$3-1)),1/POWER(FSheet1!$BM109,1/($A$3-1)),1/POWER(FSheet1!$BN109,1/($A$3-1)),1/POWER(FSheet1!$BO109,1/($A$3-1)),1/POWER(FSheet1!$BP109,1/($A$3-1)),1/POWER(FSheet1!$BQ109,1/($A$3-1))))</f>
        <v>0.10491156525493932</v>
      </c>
      <c r="BD110" s="45">
        <f>1/(POWER(FSheet1!$BN109,1/($A$3-1))*SUM(1/POWER(FSheet1!$BK109,1/($A$3-1)),1/POWER(FSheet1!$BL109,1/($A$3-1)),1/POWER(FSheet1!$BM109,1/($A$3-1)),1/POWER(FSheet1!$BN109,1/($A$3-1)),1/POWER(FSheet1!$BO109,1/($A$3-1)),1/POWER(FSheet1!$BP109,1/($A$3-1)),1/POWER(FSheet1!$BQ109,1/($A$3-1))))</f>
        <v>4.9281579067597482E-2</v>
      </c>
      <c r="BE110" s="45">
        <f>1/(POWER(FSheet1!$BO109,1/($A$3-1))*SUM(1/POWER(FSheet1!$BK109,1/($A$3-1)),1/POWER(FSheet1!$BL109,1/($A$3-1)),1/POWER(FSheet1!$BM109,1/($A$3-1)),1/POWER(FSheet1!$BN109,1/($A$3-1)),1/POWER(FSheet1!$BO109,1/($A$3-1)),1/POWER(FSheet1!$BP109,1/($A$3-1)),1/POWER(FSheet1!$BQ109,1/($A$3-1))))</f>
        <v>2.9589598057703601E-2</v>
      </c>
      <c r="BF110" s="45">
        <f>1/(POWER(FSheet1!$BP109,1/($A$3-1))*SUM(1/POWER(FSheet1!$BK109,1/($A$3-1)),1/POWER(FSheet1!$BL109,1/($A$3-1)),1/POWER(FSheet1!$BM109,1/($A$3-1)),1/POWER(FSheet1!$BN109,1/($A$3-1)),1/POWER(FSheet1!$BO109,1/($A$3-1)),1/POWER(FSheet1!$BP109,1/($A$3-1)),1/POWER(FSheet1!$BQ109,1/($A$3-1))))</f>
        <v>1.5456750001675677E-2</v>
      </c>
      <c r="BG110" s="45">
        <f>1/(POWER(FSheet1!$BQ109,1/($A$3-1))*SUM(1/POWER(FSheet1!$BK109,1/($A$3-1)),1/POWER(FSheet1!$BL109,1/($A$3-1)),1/POWER(FSheet1!$BM109,1/($A$3-1)),1/POWER(FSheet1!$BN109,1/($A$3-1)),1/POWER(FSheet1!$BO109,1/($A$3-1)),1/POWER(FSheet1!$BP109,1/($A$3-1)),1/POWER(FSheet1!$BQ109,1/($A$3-1))))</f>
        <v>2.2030168929916324E-2</v>
      </c>
      <c r="BH110" s="14"/>
      <c r="BI110" s="33"/>
      <c r="BJ110" s="33"/>
      <c r="BW110" s="33">
        <f t="array" ref="BW110">SUM((BA110^$A$3)*(($B110-$AK$3)^2+($C110-$AL$3)^2),(BB110^$A$3)*(($B110-$AM$3)^2+($C110-$AN$3)^2),(BC110^$A$3)*(($B110-$AO$3)^2+($C110-$AP$3)^2),(BD110^$A$3)*(($B110-$AQ$3)^2+($C110-$AR$3)^2),(BE110^$A$3)*(($B110-$AS$3)^2+($C110-$AT$3)^2),(BF110^$A$3)*(($B110-$AU$3)^2+($C110-$AV$3)^2),(BG110^$A$3)*(($B110-$AW$3)^2+($C110-$BV$3)^2))</f>
        <v>8.823831249586755</v>
      </c>
    </row>
    <row r="111" spans="1:75">
      <c r="A111" s="21" t="str">
        <f>FSheet1!A110</f>
        <v>Allison</v>
      </c>
      <c r="B111" s="20">
        <f>FSheet1!DH110</f>
        <v>-5.9592515761154861</v>
      </c>
      <c r="C111" s="20">
        <f>FSheet1!DI110</f>
        <v>0.33356429396325527</v>
      </c>
      <c r="D111" s="22"/>
      <c r="E111" s="20">
        <f>1/(POWER(FSheet1!AU110,2/($A$3-1))*SUM(1/POWER(FSheet1!$AU110,2/($A$3-1)),1/POWER(FSheet1!$AV110,2/($A$3-1)),1/POWER(FSheet1!$AW110,2/($A$3-1)),1/POWER(FSheet1!$AX110,2/($A$3-1)),1/POWER(FSheet1!$AY110,2/($A$3-1)),1/POWER(FSheet1!$AZ110,2/($A$3-1)),1/POWER(FSheet1!$BA110,2/($A$3-1))))</f>
        <v>3.8752684875532455E-2</v>
      </c>
      <c r="F111" s="20">
        <f>1/(POWER(FSheet1!AV110,2/($A$3-1))*SUM(1/POWER(FSheet1!$AU110,2/($A$3-1)),1/POWER(FSheet1!$AV110,2/($A$3-1)),1/POWER(FSheet1!$AW110,2/($A$3-1)),1/POWER(FSheet1!$AX110,2/($A$3-1)),1/POWER(FSheet1!$AY110,2/($A$3-1)),1/POWER(FSheet1!$AZ110,2/($A$3-1)),1/POWER(FSheet1!$BA110,2/($A$3-1))))</f>
        <v>0.19286022978318765</v>
      </c>
      <c r="G111" s="20">
        <f>1/(POWER(FSheet1!AW110,2/($A$3-1))*SUM(1/POWER(FSheet1!$AU110,2/($A$3-1)),1/POWER(FSheet1!$AV110,2/($A$3-1)),1/POWER(FSheet1!$AW110,2/($A$3-1)),1/POWER(FSheet1!$AX110,2/($A$3-1)),1/POWER(FSheet1!$AY110,2/($A$3-1)),1/POWER(FSheet1!$AZ110,2/($A$3-1)),1/POWER(FSheet1!$BA110,2/($A$3-1))))</f>
        <v>0.53620729713121174</v>
      </c>
      <c r="H111" s="20">
        <f>1/(POWER(FSheet1!AX110,2/($A$3-1))*SUM(1/POWER(FSheet1!$AU110,2/($A$3-1)),1/POWER(FSheet1!$AV110,2/($A$3-1)),1/POWER(FSheet1!$AW110,2/($A$3-1)),1/POWER(FSheet1!$AX110,2/($A$3-1)),1/POWER(FSheet1!$AY110,2/($A$3-1)),1/POWER(FSheet1!$AZ110,2/($A$3-1)),1/POWER(FSheet1!$BA110,2/($A$3-1))))</f>
        <v>0.18177617562454268</v>
      </c>
      <c r="I111" s="20">
        <f>1/(POWER(FSheet1!AY110,2/($A$3-1))*SUM(1/POWER(FSheet1!$AU110,2/($A$3-1)),1/POWER(FSheet1!$AV110,2/($A$3-1)),1/POWER(FSheet1!$AW110,2/($A$3-1)),1/POWER(FSheet1!$AX110,2/($A$3-1)),1/POWER(FSheet1!$AY110,2/($A$3-1)),1/POWER(FSheet1!$AZ110,2/($A$3-1)),1/POWER(FSheet1!$BA110,2/($A$3-1))))</f>
        <v>3.6746934541178E-2</v>
      </c>
      <c r="J111" s="20">
        <f>1/(POWER(FSheet1!AZ110,2/($A$3-1))*SUM(1/POWER(FSheet1!$AU110,2/($A$3-1)),1/POWER(FSheet1!$AV110,2/($A$3-1)),1/POWER(FSheet1!$AW110,2/($A$3-1)),1/POWER(FSheet1!$AX110,2/($A$3-1)),1/POWER(FSheet1!$AY110,2/($A$3-1)),1/POWER(FSheet1!$AZ110,2/($A$3-1)),1/POWER(FSheet1!$BA110,2/($A$3-1))))</f>
        <v>1.0042003873755558E-2</v>
      </c>
      <c r="K111" s="20">
        <f>1/(POWER(FSheet1!BA110,2/($A$3-1))*SUM(1/POWER(FSheet1!$AU110,2/($A$3-1)),1/POWER(FSheet1!$AV110,2/($A$3-1)),1/POWER(FSheet1!$AW110,2/($A$3-1)),1/POWER(FSheet1!$AX110,2/($A$3-1)),1/POWER(FSheet1!$AY110,2/($A$3-1)),1/POWER(FSheet1!$AZ110,2/($A$3-1)),1/POWER(FSheet1!$BA110,2/($A$3-1))))</f>
        <v>3.6146741705920678E-3</v>
      </c>
      <c r="M111" s="35"/>
      <c r="AA111" s="34">
        <f t="shared" si="10"/>
        <v>6.4547678017397452</v>
      </c>
      <c r="AC111" s="26">
        <f>1/(POWER(FSheet1!BC110,1/($A$3-1))*SUM(1/POWER(FSheet1!$BC110,1/($A$3-1)),1/POWER(FSheet1!$BD110,1/($A$3-1)),1/POWER(FSheet1!$BE110,1/($A$3-1)),1/POWER(FSheet1!$BF110,1/($A$3-1)),1/POWER(FSheet1!$BG110,1/($A$3-1)),1/POWER(FSheet1!$BH110,1/($A$3-1)),1/POWER(FSheet1!$BI110,1/($A$3-1))))</f>
        <v>0.79985283550225217</v>
      </c>
      <c r="AD111" s="26">
        <f>1/(POWER(FSheet1!BD110,1/($A$3-1))*SUM(1/POWER(FSheet1!$BC110,1/($A$3-1)),1/POWER(FSheet1!$BD110,1/($A$3-1)),1/POWER(FSheet1!$BE110,1/($A$3-1)),1/POWER(FSheet1!$BF110,1/($A$3-1)),1/POWER(FSheet1!$BG110,1/($A$3-1)),1/POWER(FSheet1!$BH110,1/($A$3-1)),1/POWER(FSheet1!$BI110,1/($A$3-1))))</f>
        <v>0.10544633019525307</v>
      </c>
      <c r="AE111" s="26">
        <f>1/(POWER(FSheet1!BE110,1/($A$3-1))*SUM(1/POWER(FSheet1!$BC110,1/($A$3-1)),1/POWER(FSheet1!$BD110,1/($A$3-1)),1/POWER(FSheet1!$BE110,1/($A$3-1)),1/POWER(FSheet1!$BF110,1/($A$3-1)),1/POWER(FSheet1!$BG110,1/($A$3-1)),1/POWER(FSheet1!$BH110,1/($A$3-1)),1/POWER(FSheet1!$BI110,1/($A$3-1))))</f>
        <v>5.1579663162422851E-2</v>
      </c>
      <c r="AF111" s="26">
        <f>1/(POWER(FSheet1!BF110,1/($A$3-1))*SUM(1/POWER(FSheet1!$BC110,1/($A$3-1)),1/POWER(FSheet1!$BD110,1/($A$3-1)),1/POWER(FSheet1!$BE110,1/($A$3-1)),1/POWER(FSheet1!$BF110,1/($A$3-1)),1/POWER(FSheet1!$BG110,1/($A$3-1)),1/POWER(FSheet1!$BH110,1/($A$3-1)),1/POWER(FSheet1!$BI110,1/($A$3-1))))</f>
        <v>2.1597052150736391E-2</v>
      </c>
      <c r="AG111" s="26">
        <f>1/(POWER(FSheet1!BG110,1/($A$3-1))*SUM(1/POWER(FSheet1!$BC110,1/($A$3-1)),1/POWER(FSheet1!$BD110,1/($A$3-1)),1/POWER(FSheet1!$BE110,1/($A$3-1)),1/POWER(FSheet1!$BF110,1/($A$3-1)),1/POWER(FSheet1!$BG110,1/($A$3-1)),1/POWER(FSheet1!$BH110,1/($A$3-1)),1/POWER(FSheet1!$BI110,1/($A$3-1))))</f>
        <v>9.1687843682272101E-3</v>
      </c>
      <c r="AH111" s="26">
        <f>1/(POWER(FSheet1!BH110,1/($A$3-1))*SUM(1/POWER(FSheet1!$BC110,1/($A$3-1)),1/POWER(FSheet1!$BD110,1/($A$3-1)),1/POWER(FSheet1!$BE110,1/($A$3-1)),1/POWER(FSheet1!$BF110,1/($A$3-1)),1/POWER(FSheet1!$BG110,1/($A$3-1)),1/POWER(FSheet1!$BH110,1/($A$3-1)),1/POWER(FSheet1!$BI110,1/($A$3-1))))</f>
        <v>5.1510307932501062E-3</v>
      </c>
      <c r="AI111" s="26">
        <f>1/(POWER(FSheet1!BI110,1/($A$3-1))*SUM(1/POWER(FSheet1!$BC110,1/($A$3-1)),1/POWER(FSheet1!$BD110,1/($A$3-1)),1/POWER(FSheet1!$BE110,1/($A$3-1)),1/POWER(FSheet1!$BF110,1/($A$3-1)),1/POWER(FSheet1!$BG110,1/($A$3-1)),1/POWER(FSheet1!$BH110,1/($A$3-1)),1/POWER(FSheet1!$BI110,1/($A$3-1))))</f>
        <v>7.2043038278580985E-3</v>
      </c>
      <c r="AY111" s="13">
        <f t="shared" si="11"/>
        <v>0.75285281342570798</v>
      </c>
      <c r="BA111" s="45">
        <f>1/(POWER(FSheet1!$BK110,1/($A$3-1))*SUM(1/POWER(FSheet1!$BK110,1/($A$3-1)),1/POWER(FSheet1!$BL110,1/($A$3-1)),1/POWER(FSheet1!$BM110,1/($A$3-1)),1/POWER(FSheet1!$BN110,1/($A$3-1)),1/POWER(FSheet1!$BO110,1/($A$3-1)),1/POWER(FSheet1!$BP110,1/($A$3-1)),1/POWER(FSheet1!$BQ110,1/($A$3-1))))</f>
        <v>0.66822088776949806</v>
      </c>
      <c r="BB111" s="45">
        <f>1/(POWER(FSheet1!$BL110,1/($A$3-1))*SUM(1/POWER(FSheet1!$BK110,1/($A$3-1)),1/POWER(FSheet1!$BL110,1/($A$3-1)),1/POWER(FSheet1!$BM110,1/($A$3-1)),1/POWER(FSheet1!$BN110,1/($A$3-1)),1/POWER(FSheet1!$BO110,1/($A$3-1)),1/POWER(FSheet1!$BP110,1/($A$3-1)),1/POWER(FSheet1!$BQ110,1/($A$3-1))))</f>
        <v>0.1693590651919582</v>
      </c>
      <c r="BC111" s="45">
        <f>1/(POWER(FSheet1!$BM110,1/($A$3-1))*SUM(1/POWER(FSheet1!$BK110,1/($A$3-1)),1/POWER(FSheet1!$BL110,1/($A$3-1)),1/POWER(FSheet1!$BM110,1/($A$3-1)),1/POWER(FSheet1!$BN110,1/($A$3-1)),1/POWER(FSheet1!$BO110,1/($A$3-1)),1/POWER(FSheet1!$BP110,1/($A$3-1)),1/POWER(FSheet1!$BQ110,1/($A$3-1))))</f>
        <v>6.5286438393608801E-2</v>
      </c>
      <c r="BD111" s="45">
        <f>1/(POWER(FSheet1!$BN110,1/($A$3-1))*SUM(1/POWER(FSheet1!$BK110,1/($A$3-1)),1/POWER(FSheet1!$BL110,1/($A$3-1)),1/POWER(FSheet1!$BM110,1/($A$3-1)),1/POWER(FSheet1!$BN110,1/($A$3-1)),1/POWER(FSheet1!$BO110,1/($A$3-1)),1/POWER(FSheet1!$BP110,1/($A$3-1)),1/POWER(FSheet1!$BQ110,1/($A$3-1))))</f>
        <v>4.5344965599346296E-2</v>
      </c>
      <c r="BE111" s="45">
        <f>1/(POWER(FSheet1!$BO110,1/($A$3-1))*SUM(1/POWER(FSheet1!$BK110,1/($A$3-1)),1/POWER(FSheet1!$BL110,1/($A$3-1)),1/POWER(FSheet1!$BM110,1/($A$3-1)),1/POWER(FSheet1!$BN110,1/($A$3-1)),1/POWER(FSheet1!$BO110,1/($A$3-1)),1/POWER(FSheet1!$BP110,1/($A$3-1)),1/POWER(FSheet1!$BQ110,1/($A$3-1))))</f>
        <v>2.6103700812195152E-2</v>
      </c>
      <c r="BF111" s="45">
        <f>1/(POWER(FSheet1!$BP110,1/($A$3-1))*SUM(1/POWER(FSheet1!$BK110,1/($A$3-1)),1/POWER(FSheet1!$BL110,1/($A$3-1)),1/POWER(FSheet1!$BM110,1/($A$3-1)),1/POWER(FSheet1!$BN110,1/($A$3-1)),1/POWER(FSheet1!$BO110,1/($A$3-1)),1/POWER(FSheet1!$BP110,1/($A$3-1)),1/POWER(FSheet1!$BQ110,1/($A$3-1))))</f>
        <v>1.0465473404762813E-2</v>
      </c>
      <c r="BG111" s="45">
        <f>1/(POWER(FSheet1!$BQ110,1/($A$3-1))*SUM(1/POWER(FSheet1!$BK110,1/($A$3-1)),1/POWER(FSheet1!$BL110,1/($A$3-1)),1/POWER(FSheet1!$BM110,1/($A$3-1)),1/POWER(FSheet1!$BN110,1/($A$3-1)),1/POWER(FSheet1!$BO110,1/($A$3-1)),1/POWER(FSheet1!$BP110,1/($A$3-1)),1/POWER(FSheet1!$BQ110,1/($A$3-1))))</f>
        <v>1.5219468828630702E-2</v>
      </c>
      <c r="BH111" s="14"/>
      <c r="BI111" s="33"/>
      <c r="BJ111" s="33"/>
      <c r="BW111" s="33">
        <f t="array" ref="BW111">SUM((BA111^$A$3)*(($B111-$AK$3)^2+($C111-$AL$3)^2),(BB111^$A$3)*(($B111-$AM$3)^2+($C111-$AN$3)^2),(BC111^$A$3)*(($B111-$AO$3)^2+($C111-$AP$3)^2),(BD111^$A$3)*(($B111-$AQ$3)^2+($C111-$AR$3)^2),(BE111^$A$3)*(($B111-$AS$3)^2+($C111-$AT$3)^2),(BF111^$A$3)*(($B111-$AU$3)^2+($C111-$AV$3)^2),(BG111^$A$3)*(($B111-$AW$3)^2+($C111-$BV$3)^2))</f>
        <v>0.90078510315308424</v>
      </c>
    </row>
    <row r="112" spans="1:75">
      <c r="A112" s="21" t="str">
        <f>FSheet1!A111</f>
        <v>Chause</v>
      </c>
      <c r="B112" s="20">
        <f>FSheet1!DH111</f>
        <v>-1.7344650761154861</v>
      </c>
      <c r="C112" s="20">
        <f>FSheet1!DI111</f>
        <v>2.9361322939632553</v>
      </c>
      <c r="D112" s="22"/>
      <c r="E112" s="20">
        <f>1/(POWER(FSheet1!AU111,2/($A$3-1))*SUM(1/POWER(FSheet1!$AU111,2/($A$3-1)),1/POWER(FSheet1!$AV111,2/($A$3-1)),1/POWER(FSheet1!$AW111,2/($A$3-1)),1/POWER(FSheet1!$AX111,2/($A$3-1)),1/POWER(FSheet1!$AY111,2/($A$3-1)),1/POWER(FSheet1!$AZ111,2/($A$3-1)),1/POWER(FSheet1!$BA111,2/($A$3-1))))</f>
        <v>7.8624067334193727E-3</v>
      </c>
      <c r="F112" s="20">
        <f>1/(POWER(FSheet1!AV111,2/($A$3-1))*SUM(1/POWER(FSheet1!$AU111,2/($A$3-1)),1/POWER(FSheet1!$AV111,2/($A$3-1)),1/POWER(FSheet1!$AW111,2/($A$3-1)),1/POWER(FSheet1!$AX111,2/($A$3-1)),1/POWER(FSheet1!$AY111,2/($A$3-1)),1/POWER(FSheet1!$AZ111,2/($A$3-1)),1/POWER(FSheet1!$BA111,2/($A$3-1))))</f>
        <v>2.9099846978782307E-2</v>
      </c>
      <c r="G112" s="20">
        <f>1/(POWER(FSheet1!AW111,2/($A$3-1))*SUM(1/POWER(FSheet1!$AU111,2/($A$3-1)),1/POWER(FSheet1!$AV111,2/($A$3-1)),1/POWER(FSheet1!$AW111,2/($A$3-1)),1/POWER(FSheet1!$AX111,2/($A$3-1)),1/POWER(FSheet1!$AY111,2/($A$3-1)),1/POWER(FSheet1!$AZ111,2/($A$3-1)),1/POWER(FSheet1!$BA111,2/($A$3-1))))</f>
        <v>0.15402616246569323</v>
      </c>
      <c r="H112" s="20">
        <f>1/(POWER(FSheet1!AX111,2/($A$3-1))*SUM(1/POWER(FSheet1!$AU111,2/($A$3-1)),1/POWER(FSheet1!$AV111,2/($A$3-1)),1/POWER(FSheet1!$AW111,2/($A$3-1)),1/POWER(FSheet1!$AX111,2/($A$3-1)),1/POWER(FSheet1!$AY111,2/($A$3-1)),1/POWER(FSheet1!$AZ111,2/($A$3-1)),1/POWER(FSheet1!$BA111,2/($A$3-1))))</f>
        <v>0.56072227307704148</v>
      </c>
      <c r="I112" s="20">
        <f>1/(POWER(FSheet1!AY111,2/($A$3-1))*SUM(1/POWER(FSheet1!$AU111,2/($A$3-1)),1/POWER(FSheet1!$AV111,2/($A$3-1)),1/POWER(FSheet1!$AW111,2/($A$3-1)),1/POWER(FSheet1!$AX111,2/($A$3-1)),1/POWER(FSheet1!$AY111,2/($A$3-1)),1/POWER(FSheet1!$AZ111,2/($A$3-1)),1/POWER(FSheet1!$BA111,2/($A$3-1))))</f>
        <v>0.20210432417673668</v>
      </c>
      <c r="J112" s="20">
        <f>1/(POWER(FSheet1!AZ111,2/($A$3-1))*SUM(1/POWER(FSheet1!$AU111,2/($A$3-1)),1/POWER(FSheet1!$AV111,2/($A$3-1)),1/POWER(FSheet1!$AW111,2/($A$3-1)),1/POWER(FSheet1!$AX111,2/($A$3-1)),1/POWER(FSheet1!$AY111,2/($A$3-1)),1/POWER(FSheet1!$AZ111,2/($A$3-1)),1/POWER(FSheet1!$BA111,2/($A$3-1))))</f>
        <v>3.6771598449886936E-2</v>
      </c>
      <c r="K112" s="20">
        <f>1/(POWER(FSheet1!BA111,2/($A$3-1))*SUM(1/POWER(FSheet1!$AU111,2/($A$3-1)),1/POWER(FSheet1!$AV111,2/($A$3-1)),1/POWER(FSheet1!$AW111,2/($A$3-1)),1/POWER(FSheet1!$AX111,2/($A$3-1)),1/POWER(FSheet1!$AY111,2/($A$3-1)),1/POWER(FSheet1!$AZ111,2/($A$3-1)),1/POWER(FSheet1!$BA111,2/($A$3-1))))</f>
        <v>9.4133881184399037E-3</v>
      </c>
      <c r="M112" s="35"/>
      <c r="AA112" s="34">
        <f t="shared" si="10"/>
        <v>8.014751071976443</v>
      </c>
      <c r="AC112" s="26">
        <f>1/(POWER(FSheet1!BC111,1/($A$3-1))*SUM(1/POWER(FSheet1!$BC111,1/($A$3-1)),1/POWER(FSheet1!$BD111,1/($A$3-1)),1/POWER(FSheet1!$BE111,1/($A$3-1)),1/POWER(FSheet1!$BF111,1/($A$3-1)),1/POWER(FSheet1!$BG111,1/($A$3-1)),1/POWER(FSheet1!$BH111,1/($A$3-1)),1/POWER(FSheet1!$BI111,1/($A$3-1))))</f>
        <v>0.18916940020158965</v>
      </c>
      <c r="AD112" s="26">
        <f>1/(POWER(FSheet1!BD111,1/($A$3-1))*SUM(1/POWER(FSheet1!$BC111,1/($A$3-1)),1/POWER(FSheet1!$BD111,1/($A$3-1)),1/POWER(FSheet1!$BE111,1/($A$3-1)),1/POWER(FSheet1!$BF111,1/($A$3-1)),1/POWER(FSheet1!$BG111,1/($A$3-1)),1/POWER(FSheet1!$BH111,1/($A$3-1)),1/POWER(FSheet1!$BI111,1/($A$3-1))))</f>
        <v>0.10880385098009283</v>
      </c>
      <c r="AE112" s="26">
        <f>1/(POWER(FSheet1!BE111,1/($A$3-1))*SUM(1/POWER(FSheet1!$BC111,1/($A$3-1)),1/POWER(FSheet1!$BD111,1/($A$3-1)),1/POWER(FSheet1!$BE111,1/($A$3-1)),1/POWER(FSheet1!$BF111,1/($A$3-1)),1/POWER(FSheet1!$BG111,1/($A$3-1)),1/POWER(FSheet1!$BH111,1/($A$3-1)),1/POWER(FSheet1!$BI111,1/($A$3-1))))</f>
        <v>0.15963831555201122</v>
      </c>
      <c r="AF112" s="26">
        <f>1/(POWER(FSheet1!BF111,1/($A$3-1))*SUM(1/POWER(FSheet1!$BC111,1/($A$3-1)),1/POWER(FSheet1!$BD111,1/($A$3-1)),1/POWER(FSheet1!$BE111,1/($A$3-1)),1/POWER(FSheet1!$BF111,1/($A$3-1)),1/POWER(FSheet1!$BG111,1/($A$3-1)),1/POWER(FSheet1!$BH111,1/($A$3-1)),1/POWER(FSheet1!$BI111,1/($A$3-1))))</f>
        <v>0.26637258904392253</v>
      </c>
      <c r="AG112" s="26">
        <f>1/(POWER(FSheet1!BG111,1/($A$3-1))*SUM(1/POWER(FSheet1!$BC111,1/($A$3-1)),1/POWER(FSheet1!$BD111,1/($A$3-1)),1/POWER(FSheet1!$BE111,1/($A$3-1)),1/POWER(FSheet1!$BF111,1/($A$3-1)),1/POWER(FSheet1!$BG111,1/($A$3-1)),1/POWER(FSheet1!$BH111,1/($A$3-1)),1/POWER(FSheet1!$BI111,1/($A$3-1))))</f>
        <v>0.12816269708326408</v>
      </c>
      <c r="AH112" s="26">
        <f>1/(POWER(FSheet1!BH111,1/($A$3-1))*SUM(1/POWER(FSheet1!$BC111,1/($A$3-1)),1/POWER(FSheet1!$BD111,1/($A$3-1)),1/POWER(FSheet1!$BE111,1/($A$3-1)),1/POWER(FSheet1!$BF111,1/($A$3-1)),1/POWER(FSheet1!$BG111,1/($A$3-1)),1/POWER(FSheet1!$BH111,1/($A$3-1)),1/POWER(FSheet1!$BI111,1/($A$3-1))))</f>
        <v>5.8374723341520864E-2</v>
      </c>
      <c r="AI112" s="26">
        <f>1/(POWER(FSheet1!BI111,1/($A$3-1))*SUM(1/POWER(FSheet1!$BC111,1/($A$3-1)),1/POWER(FSheet1!$BD111,1/($A$3-1)),1/POWER(FSheet1!$BE111,1/($A$3-1)),1/POWER(FSheet1!$BF111,1/($A$3-1)),1/POWER(FSheet1!$BG111,1/($A$3-1)),1/POWER(FSheet1!$BH111,1/($A$3-1)),1/POWER(FSheet1!$BI111,1/($A$3-1))))</f>
        <v>8.9478423797598766E-2</v>
      </c>
      <c r="AY112" s="13">
        <f t="shared" si="11"/>
        <v>4.1851355399155565</v>
      </c>
      <c r="BA112" s="45">
        <f>1/(POWER(FSheet1!$BK111,1/($A$3-1))*SUM(1/POWER(FSheet1!$BK111,1/($A$3-1)),1/POWER(FSheet1!$BL111,1/($A$3-1)),1/POWER(FSheet1!$BM111,1/($A$3-1)),1/POWER(FSheet1!$BN111,1/($A$3-1)),1/POWER(FSheet1!$BO111,1/($A$3-1)),1/POWER(FSheet1!$BP111,1/($A$3-1)),1/POWER(FSheet1!$BQ111,1/($A$3-1))))</f>
        <v>0.3726437204000454</v>
      </c>
      <c r="BB112" s="45">
        <f>1/(POWER(FSheet1!$BL111,1/($A$3-1))*SUM(1/POWER(FSheet1!$BK111,1/($A$3-1)),1/POWER(FSheet1!$BL111,1/($A$3-1)),1/POWER(FSheet1!$BM111,1/($A$3-1)),1/POWER(FSheet1!$BN111,1/($A$3-1)),1/POWER(FSheet1!$BO111,1/($A$3-1)),1/POWER(FSheet1!$BP111,1/($A$3-1)),1/POWER(FSheet1!$BQ111,1/($A$3-1))))</f>
        <v>7.4647492581477529E-2</v>
      </c>
      <c r="BC112" s="45">
        <f>1/(POWER(FSheet1!$BM111,1/($A$3-1))*SUM(1/POWER(FSheet1!$BK111,1/($A$3-1)),1/POWER(FSheet1!$BL111,1/($A$3-1)),1/POWER(FSheet1!$BM111,1/($A$3-1)),1/POWER(FSheet1!$BN111,1/($A$3-1)),1/POWER(FSheet1!$BO111,1/($A$3-1)),1/POWER(FSheet1!$BP111,1/($A$3-1)),1/POWER(FSheet1!$BQ111,1/($A$3-1))))</f>
        <v>0.10052038760704218</v>
      </c>
      <c r="BD112" s="45">
        <f>1/(POWER(FSheet1!$BN111,1/($A$3-1))*SUM(1/POWER(FSheet1!$BK111,1/($A$3-1)),1/POWER(FSheet1!$BL111,1/($A$3-1)),1/POWER(FSheet1!$BM111,1/($A$3-1)),1/POWER(FSheet1!$BN111,1/($A$3-1)),1/POWER(FSheet1!$BO111,1/($A$3-1)),1/POWER(FSheet1!$BP111,1/($A$3-1)),1/POWER(FSheet1!$BQ111,1/($A$3-1))))</f>
        <v>0.19403855291941743</v>
      </c>
      <c r="BE112" s="45">
        <f>1/(POWER(FSheet1!$BO111,1/($A$3-1))*SUM(1/POWER(FSheet1!$BK111,1/($A$3-1)),1/POWER(FSheet1!$BL111,1/($A$3-1)),1/POWER(FSheet1!$BM111,1/($A$3-1)),1/POWER(FSheet1!$BN111,1/($A$3-1)),1/POWER(FSheet1!$BO111,1/($A$3-1)),1/POWER(FSheet1!$BP111,1/($A$3-1)),1/POWER(FSheet1!$BQ111,1/($A$3-1))))</f>
        <v>0.15753036214449595</v>
      </c>
      <c r="BF112" s="45">
        <f>1/(POWER(FSheet1!$BP111,1/($A$3-1))*SUM(1/POWER(FSheet1!$BK111,1/($A$3-1)),1/POWER(FSheet1!$BL111,1/($A$3-1)),1/POWER(FSheet1!$BM111,1/($A$3-1)),1/POWER(FSheet1!$BN111,1/($A$3-1)),1/POWER(FSheet1!$BO111,1/($A$3-1)),1/POWER(FSheet1!$BP111,1/($A$3-1)),1/POWER(FSheet1!$BQ111,1/($A$3-1))))</f>
        <v>4.0732300327765099E-2</v>
      </c>
      <c r="BG112" s="45">
        <f>1/(POWER(FSheet1!$BQ111,1/($A$3-1))*SUM(1/POWER(FSheet1!$BK111,1/($A$3-1)),1/POWER(FSheet1!$BL111,1/($A$3-1)),1/POWER(FSheet1!$BM111,1/($A$3-1)),1/POWER(FSheet1!$BN111,1/($A$3-1)),1/POWER(FSheet1!$BO111,1/($A$3-1)),1/POWER(FSheet1!$BP111,1/($A$3-1)),1/POWER(FSheet1!$BQ111,1/($A$3-1))))</f>
        <v>5.9887184019756415E-2</v>
      </c>
      <c r="BH112" s="14"/>
      <c r="BI112" s="33"/>
      <c r="BJ112" s="33"/>
      <c r="BW112" s="33">
        <f t="array" ref="BW112">SUM((BA112^$A$3)*(($B112-$AK$3)^2+($C112-$AL$3)^2),(BB112^$A$3)*(($B112-$AM$3)^2+($C112-$AN$3)^2),(BC112^$A$3)*(($B112-$AO$3)^2+($C112-$AP$3)^2),(BD112^$A$3)*(($B112-$AQ$3)^2+($C112-$AR$3)^2),(BE112^$A$3)*(($B112-$AS$3)^2+($C112-$AT$3)^2),(BF112^$A$3)*(($B112-$AU$3)^2+($C112-$AV$3)^2),(BG112^$A$3)*(($B112-$AW$3)^2+($C112-$BV$3)^2))</f>
        <v>4.5067866665557927</v>
      </c>
    </row>
    <row r="113" spans="1:75">
      <c r="A113" s="21" t="str">
        <f>FSheet1!A112</f>
        <v>Eddy</v>
      </c>
      <c r="B113" s="20">
        <f>FSheet1!DH112</f>
        <v>-0.10660937139107665</v>
      </c>
      <c r="C113" s="20">
        <f>FSheet1!DI112</f>
        <v>-1.1960606561679781</v>
      </c>
      <c r="D113" s="22"/>
      <c r="E113" s="20">
        <f>1/(POWER(FSheet1!AU112,2/($A$3-1))*SUM(1/POWER(FSheet1!$AU112,2/($A$3-1)),1/POWER(FSheet1!$AV112,2/($A$3-1)),1/POWER(FSheet1!$AW112,2/($A$3-1)),1/POWER(FSheet1!$AX112,2/($A$3-1)),1/POWER(FSheet1!$AY112,2/($A$3-1)),1/POWER(FSheet1!$AZ112,2/($A$3-1)),1/POWER(FSheet1!$BA112,2/($A$3-1))))</f>
        <v>4.8013884345472925E-5</v>
      </c>
      <c r="F113" s="20">
        <f>1/(POWER(FSheet1!AV112,2/($A$3-1))*SUM(1/POWER(FSheet1!$AU112,2/($A$3-1)),1/POWER(FSheet1!$AV112,2/($A$3-1)),1/POWER(FSheet1!$AW112,2/($A$3-1)),1/POWER(FSheet1!$AX112,2/($A$3-1)),1/POWER(FSheet1!$AY112,2/($A$3-1)),1/POWER(FSheet1!$AZ112,2/($A$3-1)),1/POWER(FSheet1!$BA112,2/($A$3-1))))</f>
        <v>2.7041029661671302E-4</v>
      </c>
      <c r="G113" s="20">
        <f>1/(POWER(FSheet1!AW112,2/($A$3-1))*SUM(1/POWER(FSheet1!$AU112,2/($A$3-1)),1/POWER(FSheet1!$AV112,2/($A$3-1)),1/POWER(FSheet1!$AW112,2/($A$3-1)),1/POWER(FSheet1!$AX112,2/($A$3-1)),1/POWER(FSheet1!$AY112,2/($A$3-1)),1/POWER(FSheet1!$AZ112,2/($A$3-1)),1/POWER(FSheet1!$BA112,2/($A$3-1))))</f>
        <v>5.8800255122215721E-3</v>
      </c>
      <c r="H113" s="20">
        <f>1/(POWER(FSheet1!AX112,2/($A$3-1))*SUM(1/POWER(FSheet1!$AU112,2/($A$3-1)),1/POWER(FSheet1!$AV112,2/($A$3-1)),1/POWER(FSheet1!$AW112,2/($A$3-1)),1/POWER(FSheet1!$AX112,2/($A$3-1)),1/POWER(FSheet1!$AY112,2/($A$3-1)),1/POWER(FSheet1!$AZ112,2/($A$3-1)),1/POWER(FSheet1!$BA112,2/($A$3-1))))</f>
        <v>0.99199019540839795</v>
      </c>
      <c r="I113" s="20">
        <f>1/(POWER(FSheet1!AY112,2/($A$3-1))*SUM(1/POWER(FSheet1!$AU112,2/($A$3-1)),1/POWER(FSheet1!$AV112,2/($A$3-1)),1/POWER(FSheet1!$AW112,2/($A$3-1)),1/POWER(FSheet1!$AX112,2/($A$3-1)),1/POWER(FSheet1!$AY112,2/($A$3-1)),1/POWER(FSheet1!$AZ112,2/($A$3-1)),1/POWER(FSheet1!$BA112,2/($A$3-1))))</f>
        <v>1.6389688489850441E-3</v>
      </c>
      <c r="J113" s="20">
        <f>1/(POWER(FSheet1!AZ112,2/($A$3-1))*SUM(1/POWER(FSheet1!$AU112,2/($A$3-1)),1/POWER(FSheet1!$AV112,2/($A$3-1)),1/POWER(FSheet1!$AW112,2/($A$3-1)),1/POWER(FSheet1!$AX112,2/($A$3-1)),1/POWER(FSheet1!$AY112,2/($A$3-1)),1/POWER(FSheet1!$AZ112,2/($A$3-1)),1/POWER(FSheet1!$BA112,2/($A$3-1))))</f>
        <v>1.4127926559491996E-4</v>
      </c>
      <c r="K113" s="20">
        <f>1/(POWER(FSheet1!BA112,2/($A$3-1))*SUM(1/POWER(FSheet1!$AU112,2/($A$3-1)),1/POWER(FSheet1!$AV112,2/($A$3-1)),1/POWER(FSheet1!$AW112,2/($A$3-1)),1/POWER(FSheet1!$AX112,2/($A$3-1)),1/POWER(FSheet1!$AY112,2/($A$3-1)),1/POWER(FSheet1!$AZ112,2/($A$3-1)),1/POWER(FSheet1!$BA112,2/($A$3-1))))</f>
        <v>3.1106783838521911E-5</v>
      </c>
      <c r="M113" s="35"/>
      <c r="AA113" s="34">
        <f t="shared" si="10"/>
        <v>0.56844574713287721</v>
      </c>
      <c r="AC113" s="26">
        <f>1/(POWER(FSheet1!BC112,1/($A$3-1))*SUM(1/POWER(FSheet1!$BC112,1/($A$3-1)),1/POWER(FSheet1!$BD112,1/($A$3-1)),1/POWER(FSheet1!$BE112,1/($A$3-1)),1/POWER(FSheet1!$BF112,1/($A$3-1)),1/POWER(FSheet1!$BG112,1/($A$3-1)),1/POWER(FSheet1!$BH112,1/($A$3-1)),1/POWER(FSheet1!$BI112,1/($A$3-1))))</f>
        <v>1.6770740212140048E-2</v>
      </c>
      <c r="AD113" s="26">
        <f>1/(POWER(FSheet1!BD112,1/($A$3-1))*SUM(1/POWER(FSheet1!$BC112,1/($A$3-1)),1/POWER(FSheet1!$BD112,1/($A$3-1)),1/POWER(FSheet1!$BE112,1/($A$3-1)),1/POWER(FSheet1!$BF112,1/($A$3-1)),1/POWER(FSheet1!$BG112,1/($A$3-1)),1/POWER(FSheet1!$BH112,1/($A$3-1)),1/POWER(FSheet1!$BI112,1/($A$3-1))))</f>
        <v>1.5415456438157813E-2</v>
      </c>
      <c r="AE113" s="26">
        <f>1/(POWER(FSheet1!BE112,1/($A$3-1))*SUM(1/POWER(FSheet1!$BC112,1/($A$3-1)),1/POWER(FSheet1!$BD112,1/($A$3-1)),1/POWER(FSheet1!$BE112,1/($A$3-1)),1/POWER(FSheet1!$BF112,1/($A$3-1)),1/POWER(FSheet1!$BG112,1/($A$3-1)),1/POWER(FSheet1!$BH112,1/($A$3-1)),1/POWER(FSheet1!$BI112,1/($A$3-1))))</f>
        <v>5.3204697006486439E-2</v>
      </c>
      <c r="AF113" s="26">
        <f>1/(POWER(FSheet1!BF112,1/($A$3-1))*SUM(1/POWER(FSheet1!$BC112,1/($A$3-1)),1/POWER(FSheet1!$BD112,1/($A$3-1)),1/POWER(FSheet1!$BE112,1/($A$3-1)),1/POWER(FSheet1!$BF112,1/($A$3-1)),1/POWER(FSheet1!$BG112,1/($A$3-1)),1/POWER(FSheet1!$BH112,1/($A$3-1)),1/POWER(FSheet1!$BI112,1/($A$3-1))))</f>
        <v>0.8698298848335807</v>
      </c>
      <c r="AG113" s="26">
        <f>1/(POWER(FSheet1!BG112,1/($A$3-1))*SUM(1/POWER(FSheet1!$BC112,1/($A$3-1)),1/POWER(FSheet1!$BD112,1/($A$3-1)),1/POWER(FSheet1!$BE112,1/($A$3-1)),1/POWER(FSheet1!$BF112,1/($A$3-1)),1/POWER(FSheet1!$BG112,1/($A$3-1)),1/POWER(FSheet1!$BH112,1/($A$3-1)),1/POWER(FSheet1!$BI112,1/($A$3-1))))</f>
        <v>2.2861529777424477E-2</v>
      </c>
      <c r="AH113" s="26">
        <f>1/(POWER(FSheet1!BH112,1/($A$3-1))*SUM(1/POWER(FSheet1!$BC112,1/($A$3-1)),1/POWER(FSheet1!$BD112,1/($A$3-1)),1/POWER(FSheet1!$BE112,1/($A$3-1)),1/POWER(FSheet1!$BF112,1/($A$3-1)),1/POWER(FSheet1!$BG112,1/($A$3-1)),1/POWER(FSheet1!$BH112,1/($A$3-1)),1/POWER(FSheet1!$BI112,1/($A$3-1))))</f>
        <v>7.5221377907681288E-3</v>
      </c>
      <c r="AI113" s="26">
        <f>1/(POWER(FSheet1!BI112,1/($A$3-1))*SUM(1/POWER(FSheet1!$BC112,1/($A$3-1)),1/POWER(FSheet1!$BD112,1/($A$3-1)),1/POWER(FSheet1!$BE112,1/($A$3-1)),1/POWER(FSheet1!$BF112,1/($A$3-1)),1/POWER(FSheet1!$BG112,1/($A$3-1)),1/POWER(FSheet1!$BH112,1/($A$3-1)),1/POWER(FSheet1!$BI112,1/($A$3-1))))</f>
        <v>1.4395553941442334E-2</v>
      </c>
      <c r="AY113" s="13">
        <f t="shared" si="11"/>
        <v>0.52744000122372892</v>
      </c>
      <c r="BA113" s="45">
        <f>1/(POWER(FSheet1!$BK112,1/($A$3-1))*SUM(1/POWER(FSheet1!$BK112,1/($A$3-1)),1/POWER(FSheet1!$BL112,1/($A$3-1)),1/POWER(FSheet1!$BM112,1/($A$3-1)),1/POWER(FSheet1!$BN112,1/($A$3-1)),1/POWER(FSheet1!$BO112,1/($A$3-1)),1/POWER(FSheet1!$BP112,1/($A$3-1)),1/POWER(FSheet1!$BQ112,1/($A$3-1))))</f>
        <v>1.995469080093153E-2</v>
      </c>
      <c r="BB113" s="45">
        <f>1/(POWER(FSheet1!$BL112,1/($A$3-1))*SUM(1/POWER(FSheet1!$BK112,1/($A$3-1)),1/POWER(FSheet1!$BL112,1/($A$3-1)),1/POWER(FSheet1!$BM112,1/($A$3-1)),1/POWER(FSheet1!$BN112,1/($A$3-1)),1/POWER(FSheet1!$BO112,1/($A$3-1)),1/POWER(FSheet1!$BP112,1/($A$3-1)),1/POWER(FSheet1!$BQ112,1/($A$3-1))))</f>
        <v>1.57415529677211E-2</v>
      </c>
      <c r="BC113" s="45">
        <f>1/(POWER(FSheet1!$BM112,1/($A$3-1))*SUM(1/POWER(FSheet1!$BK112,1/($A$3-1)),1/POWER(FSheet1!$BL112,1/($A$3-1)),1/POWER(FSheet1!$BM112,1/($A$3-1)),1/POWER(FSheet1!$BN112,1/($A$3-1)),1/POWER(FSheet1!$BO112,1/($A$3-1)),1/POWER(FSheet1!$BP112,1/($A$3-1)),1/POWER(FSheet1!$BQ112,1/($A$3-1))))</f>
        <v>7.4380646564812816E-2</v>
      </c>
      <c r="BD113" s="45">
        <f>1/(POWER(FSheet1!$BN112,1/($A$3-1))*SUM(1/POWER(FSheet1!$BK112,1/($A$3-1)),1/POWER(FSheet1!$BL112,1/($A$3-1)),1/POWER(FSheet1!$BM112,1/($A$3-1)),1/POWER(FSheet1!$BN112,1/($A$3-1)),1/POWER(FSheet1!$BO112,1/($A$3-1)),1/POWER(FSheet1!$BP112,1/($A$3-1)),1/POWER(FSheet1!$BQ112,1/($A$3-1))))</f>
        <v>0.81881470153785807</v>
      </c>
      <c r="BE113" s="45">
        <f>1/(POWER(FSheet1!$BO112,1/($A$3-1))*SUM(1/POWER(FSheet1!$BK112,1/($A$3-1)),1/POWER(FSheet1!$BL112,1/($A$3-1)),1/POWER(FSheet1!$BM112,1/($A$3-1)),1/POWER(FSheet1!$BN112,1/($A$3-1)),1/POWER(FSheet1!$BO112,1/($A$3-1)),1/POWER(FSheet1!$BP112,1/($A$3-1)),1/POWER(FSheet1!$BQ112,1/($A$3-1))))</f>
        <v>4.4372894090021764E-2</v>
      </c>
      <c r="BF113" s="45">
        <f>1/(POWER(FSheet1!$BP112,1/($A$3-1))*SUM(1/POWER(FSheet1!$BK112,1/($A$3-1)),1/POWER(FSheet1!$BL112,1/($A$3-1)),1/POWER(FSheet1!$BM112,1/($A$3-1)),1/POWER(FSheet1!$BN112,1/($A$3-1)),1/POWER(FSheet1!$BO112,1/($A$3-1)),1/POWER(FSheet1!$BP112,1/($A$3-1)),1/POWER(FSheet1!$BQ112,1/($A$3-1))))</f>
        <v>8.5433171770150015E-3</v>
      </c>
      <c r="BG113" s="45">
        <f>1/(POWER(FSheet1!$BQ112,1/($A$3-1))*SUM(1/POWER(FSheet1!$BK112,1/($A$3-1)),1/POWER(FSheet1!$BL112,1/($A$3-1)),1/POWER(FSheet1!$BM112,1/($A$3-1)),1/POWER(FSheet1!$BN112,1/($A$3-1)),1/POWER(FSheet1!$BO112,1/($A$3-1)),1/POWER(FSheet1!$BP112,1/($A$3-1)),1/POWER(FSheet1!$BQ112,1/($A$3-1))))</f>
        <v>1.8192196861639597E-2</v>
      </c>
      <c r="BH113" s="14"/>
      <c r="BI113" s="33"/>
      <c r="BJ113" s="33"/>
      <c r="BW113" s="33">
        <f t="array" ref="BW113">SUM((BA113^$A$3)*(($B113-$AK$3)^2+($C113-$AL$3)^2),(BB113^$A$3)*(($B113-$AM$3)^2+($C113-$AN$3)^2),(BC113^$A$3)*(($B113-$AO$3)^2+($C113-$AP$3)^2),(BD113^$A$3)*(($B113-$AQ$3)^2+($C113-$AR$3)^2),(BE113^$A$3)*(($B113-$AS$3)^2+($C113-$AT$3)^2),(BF113^$A$3)*(($B113-$AU$3)^2+($C113-$AV$3)^2),(BG113^$A$3)*(($B113-$AW$3)^2+($C113-$BV$3)^2))</f>
        <v>0.51608775375358984</v>
      </c>
    </row>
    <row r="114" spans="1:75">
      <c r="A114" s="21" t="str">
        <f>FSheet1!A113</f>
        <v>Eriksson</v>
      </c>
      <c r="B114" s="20">
        <f>FSheet1!DH113</f>
        <v>0.33439862860892339</v>
      </c>
      <c r="C114" s="20">
        <f>FSheet1!DI113</f>
        <v>2.628705343832022</v>
      </c>
      <c r="D114" s="22"/>
      <c r="E114" s="20">
        <f>1/(POWER(FSheet1!AU113,2/($A$3-1))*SUM(1/POWER(FSheet1!$AU113,2/($A$3-1)),1/POWER(FSheet1!$AV113,2/($A$3-1)),1/POWER(FSheet1!$AW113,2/($A$3-1)),1/POWER(FSheet1!$AX113,2/($A$3-1)),1/POWER(FSheet1!$AY113,2/($A$3-1)),1/POWER(FSheet1!$AZ113,2/($A$3-1)),1/POWER(FSheet1!$BA113,2/($A$3-1))))</f>
        <v>2.3531904095093949E-3</v>
      </c>
      <c r="F114" s="20">
        <f>1/(POWER(FSheet1!AV113,2/($A$3-1))*SUM(1/POWER(FSheet1!$AU113,2/($A$3-1)),1/POWER(FSheet1!$AV113,2/($A$3-1)),1/POWER(FSheet1!$AW113,2/($A$3-1)),1/POWER(FSheet1!$AX113,2/($A$3-1)),1/POWER(FSheet1!$AY113,2/($A$3-1)),1/POWER(FSheet1!$AZ113,2/($A$3-1)),1/POWER(FSheet1!$BA113,2/($A$3-1))))</f>
        <v>8.5151041370455181E-3</v>
      </c>
      <c r="G114" s="20">
        <f>1/(POWER(FSheet1!AW113,2/($A$3-1))*SUM(1/POWER(FSheet1!$AU113,2/($A$3-1)),1/POWER(FSheet1!$AV113,2/($A$3-1)),1/POWER(FSheet1!$AW113,2/($A$3-1)),1/POWER(FSheet1!$AX113,2/($A$3-1)),1/POWER(FSheet1!$AY113,2/($A$3-1)),1/POWER(FSheet1!$AZ113,2/($A$3-1)),1/POWER(FSheet1!$BA113,2/($A$3-1))))</f>
        <v>5.1182745610647055E-2</v>
      </c>
      <c r="H114" s="20">
        <f>1/(POWER(FSheet1!AX113,2/($A$3-1))*SUM(1/POWER(FSheet1!$AU113,2/($A$3-1)),1/POWER(FSheet1!$AV113,2/($A$3-1)),1/POWER(FSheet1!$AW113,2/($A$3-1)),1/POWER(FSheet1!$AX113,2/($A$3-1)),1/POWER(FSheet1!$AY113,2/($A$3-1)),1/POWER(FSheet1!$AZ113,2/($A$3-1)),1/POWER(FSheet1!$BA113,2/($A$3-1))))</f>
        <v>0.53731248335661486</v>
      </c>
      <c r="I114" s="20">
        <f>1/(POWER(FSheet1!AY113,2/($A$3-1))*SUM(1/POWER(FSheet1!$AU113,2/($A$3-1)),1/POWER(FSheet1!$AV113,2/($A$3-1)),1/POWER(FSheet1!$AW113,2/($A$3-1)),1/POWER(FSheet1!$AX113,2/($A$3-1)),1/POWER(FSheet1!$AY113,2/($A$3-1)),1/POWER(FSheet1!$AZ113,2/($A$3-1)),1/POWER(FSheet1!$BA113,2/($A$3-1))))</f>
        <v>0.35895450114752775</v>
      </c>
      <c r="J114" s="20">
        <f>1/(POWER(FSheet1!AZ113,2/($A$3-1))*SUM(1/POWER(FSheet1!$AU113,2/($A$3-1)),1/POWER(FSheet1!$AV113,2/($A$3-1)),1/POWER(FSheet1!$AW113,2/($A$3-1)),1/POWER(FSheet1!$AX113,2/($A$3-1)),1/POWER(FSheet1!$AY113,2/($A$3-1)),1/POWER(FSheet1!$AZ113,2/($A$3-1)),1/POWER(FSheet1!$BA113,2/($A$3-1))))</f>
        <v>3.5137468694443695E-2</v>
      </c>
      <c r="K114" s="20">
        <f>1/(POWER(FSheet1!BA113,2/($A$3-1))*SUM(1/POWER(FSheet1!$AU113,2/($A$3-1)),1/POWER(FSheet1!$AV113,2/($A$3-1)),1/POWER(FSheet1!$AW113,2/($A$3-1)),1/POWER(FSheet1!$AX113,2/($A$3-1)),1/POWER(FSheet1!$AY113,2/($A$3-1)),1/POWER(FSheet1!$AZ113,2/($A$3-1)),1/POWER(FSheet1!$BA113,2/($A$3-1))))</f>
        <v>6.5445066442117675E-3</v>
      </c>
      <c r="M114" s="35"/>
      <c r="AA114" s="34">
        <f t="shared" si="10"/>
        <v>5.8001606256486635</v>
      </c>
      <c r="AC114" s="26">
        <f>1/(POWER(FSheet1!BC113,1/($A$3-1))*SUM(1/POWER(FSheet1!$BC113,1/($A$3-1)),1/POWER(FSheet1!$BD113,1/($A$3-1)),1/POWER(FSheet1!$BE113,1/($A$3-1)),1/POWER(FSheet1!$BF113,1/($A$3-1)),1/POWER(FSheet1!$BG113,1/($A$3-1)),1/POWER(FSheet1!$BH113,1/($A$3-1)),1/POWER(FSheet1!$BI113,1/($A$3-1))))</f>
        <v>8.5635058628757907E-2</v>
      </c>
      <c r="AD114" s="26">
        <f>1/(POWER(FSheet1!BD113,1/($A$3-1))*SUM(1/POWER(FSheet1!$BC113,1/($A$3-1)),1/POWER(FSheet1!$BD113,1/($A$3-1)),1/POWER(FSheet1!$BE113,1/($A$3-1)),1/POWER(FSheet1!$BF113,1/($A$3-1)),1/POWER(FSheet1!$BG113,1/($A$3-1)),1/POWER(FSheet1!$BH113,1/($A$3-1)),1/POWER(FSheet1!$BI113,1/($A$3-1))))</f>
        <v>6.0306955753371028E-2</v>
      </c>
      <c r="AE114" s="26">
        <f>1/(POWER(FSheet1!BE113,1/($A$3-1))*SUM(1/POWER(FSheet1!$BC113,1/($A$3-1)),1/POWER(FSheet1!$BD113,1/($A$3-1)),1/POWER(FSheet1!$BE113,1/($A$3-1)),1/POWER(FSheet1!$BF113,1/($A$3-1)),1/POWER(FSheet1!$BG113,1/($A$3-1)),1/POWER(FSheet1!$BH113,1/($A$3-1)),1/POWER(FSheet1!$BI113,1/($A$3-1))))</f>
        <v>0.10260583145052825</v>
      </c>
      <c r="AF114" s="26">
        <f>1/(POWER(FSheet1!BF113,1/($A$3-1))*SUM(1/POWER(FSheet1!$BC113,1/($A$3-1)),1/POWER(FSheet1!$BD113,1/($A$3-1)),1/POWER(FSheet1!$BE113,1/($A$3-1)),1/POWER(FSheet1!$BF113,1/($A$3-1)),1/POWER(FSheet1!$BG113,1/($A$3-1)),1/POWER(FSheet1!$BH113,1/($A$3-1)),1/POWER(FSheet1!$BI113,1/($A$3-1))))</f>
        <v>0.32769277489185428</v>
      </c>
      <c r="AG114" s="26">
        <f>1/(POWER(FSheet1!BG113,1/($A$3-1))*SUM(1/POWER(FSheet1!$BC113,1/($A$3-1)),1/POWER(FSheet1!$BD113,1/($A$3-1)),1/POWER(FSheet1!$BE113,1/($A$3-1)),1/POWER(FSheet1!$BF113,1/($A$3-1)),1/POWER(FSheet1!$BG113,1/($A$3-1)),1/POWER(FSheet1!$BH113,1/($A$3-1)),1/POWER(FSheet1!$BI113,1/($A$3-1))))</f>
        <v>0.21710196401016343</v>
      </c>
      <c r="AH114" s="26">
        <f>1/(POWER(FSheet1!BH113,1/($A$3-1))*SUM(1/POWER(FSheet1!$BC113,1/($A$3-1)),1/POWER(FSheet1!$BD113,1/($A$3-1)),1/POWER(FSheet1!$BE113,1/($A$3-1)),1/POWER(FSheet1!$BF113,1/($A$3-1)),1/POWER(FSheet1!$BG113,1/($A$3-1)),1/POWER(FSheet1!$BH113,1/($A$3-1)),1/POWER(FSheet1!$BI113,1/($A$3-1))))</f>
        <v>7.501223433376078E-2</v>
      </c>
      <c r="AI114" s="26">
        <f>1/(POWER(FSheet1!BI113,1/($A$3-1))*SUM(1/POWER(FSheet1!$BC113,1/($A$3-1)),1/POWER(FSheet1!$BD113,1/($A$3-1)),1/POWER(FSheet1!$BE113,1/($A$3-1)),1/POWER(FSheet1!$BF113,1/($A$3-1)),1/POWER(FSheet1!$BG113,1/($A$3-1)),1/POWER(FSheet1!$BH113,1/($A$3-1)),1/POWER(FSheet1!$BI113,1/($A$3-1))))</f>
        <v>0.13164518093156416</v>
      </c>
      <c r="AY114" s="13">
        <f t="shared" si="11"/>
        <v>3.2796314997595069</v>
      </c>
      <c r="BA114" s="45">
        <f>1/(POWER(FSheet1!$BK113,1/($A$3-1))*SUM(1/POWER(FSheet1!$BK113,1/($A$3-1)),1/POWER(FSheet1!$BL113,1/($A$3-1)),1/POWER(FSheet1!$BM113,1/($A$3-1)),1/POWER(FSheet1!$BN113,1/($A$3-1)),1/POWER(FSheet1!$BO113,1/($A$3-1)),1/POWER(FSheet1!$BP113,1/($A$3-1)),1/POWER(FSheet1!$BQ113,1/($A$3-1))))</f>
        <v>0.12647282174276825</v>
      </c>
      <c r="BB114" s="45">
        <f>1/(POWER(FSheet1!$BL113,1/($A$3-1))*SUM(1/POWER(FSheet1!$BK113,1/($A$3-1)),1/POWER(FSheet1!$BL113,1/($A$3-1)),1/POWER(FSheet1!$BM113,1/($A$3-1)),1/POWER(FSheet1!$BN113,1/($A$3-1)),1/POWER(FSheet1!$BO113,1/($A$3-1)),1/POWER(FSheet1!$BP113,1/($A$3-1)),1/POWER(FSheet1!$BQ113,1/($A$3-1))))</f>
        <v>4.7007675905783322E-2</v>
      </c>
      <c r="BC114" s="45">
        <f>1/(POWER(FSheet1!$BM113,1/($A$3-1))*SUM(1/POWER(FSheet1!$BK113,1/($A$3-1)),1/POWER(FSheet1!$BL113,1/($A$3-1)),1/POWER(FSheet1!$BM113,1/($A$3-1)),1/POWER(FSheet1!$BN113,1/($A$3-1)),1/POWER(FSheet1!$BO113,1/($A$3-1)),1/POWER(FSheet1!$BP113,1/($A$3-1)),1/POWER(FSheet1!$BQ113,1/($A$3-1))))</f>
        <v>8.293504459368245E-2</v>
      </c>
      <c r="BD114" s="45">
        <f>1/(POWER(FSheet1!$BN113,1/($A$3-1))*SUM(1/POWER(FSheet1!$BK113,1/($A$3-1)),1/POWER(FSheet1!$BL113,1/($A$3-1)),1/POWER(FSheet1!$BM113,1/($A$3-1)),1/POWER(FSheet1!$BN113,1/($A$3-1)),1/POWER(FSheet1!$BO113,1/($A$3-1)),1/POWER(FSheet1!$BP113,1/($A$3-1)),1/POWER(FSheet1!$BQ113,1/($A$3-1))))</f>
        <v>0.26237371763371603</v>
      </c>
      <c r="BE114" s="45">
        <f>1/(POWER(FSheet1!$BO113,1/($A$3-1))*SUM(1/POWER(FSheet1!$BK113,1/($A$3-1)),1/POWER(FSheet1!$BL113,1/($A$3-1)),1/POWER(FSheet1!$BM113,1/($A$3-1)),1/POWER(FSheet1!$BN113,1/($A$3-1)),1/POWER(FSheet1!$BO113,1/($A$3-1)),1/POWER(FSheet1!$BP113,1/($A$3-1)),1/POWER(FSheet1!$BQ113,1/($A$3-1))))</f>
        <v>0.34274617392297285</v>
      </c>
      <c r="BF114" s="45">
        <f>1/(POWER(FSheet1!$BP113,1/($A$3-1))*SUM(1/POWER(FSheet1!$BK113,1/($A$3-1)),1/POWER(FSheet1!$BL113,1/($A$3-1)),1/POWER(FSheet1!$BM113,1/($A$3-1)),1/POWER(FSheet1!$BN113,1/($A$3-1)),1/POWER(FSheet1!$BO113,1/($A$3-1)),1/POWER(FSheet1!$BP113,1/($A$3-1)),1/POWER(FSheet1!$BQ113,1/($A$3-1))))</f>
        <v>5.3732621614756747E-2</v>
      </c>
      <c r="BG114" s="45">
        <f>1/(POWER(FSheet1!$BQ113,1/($A$3-1))*SUM(1/POWER(FSheet1!$BK113,1/($A$3-1)),1/POWER(FSheet1!$BL113,1/($A$3-1)),1/POWER(FSheet1!$BM113,1/($A$3-1)),1/POWER(FSheet1!$BN113,1/($A$3-1)),1/POWER(FSheet1!$BO113,1/($A$3-1)),1/POWER(FSheet1!$BP113,1/($A$3-1)),1/POWER(FSheet1!$BQ113,1/($A$3-1))))</f>
        <v>8.4731944586320385E-2</v>
      </c>
      <c r="BH114" s="14"/>
      <c r="BI114" s="33"/>
      <c r="BJ114" s="33"/>
      <c r="BW114" s="33">
        <f t="array" ref="BW114">SUM((BA114^$A$3)*(($B114-$AK$3)^2+($C114-$AL$3)^2),(BB114^$A$3)*(($B114-$AM$3)^2+($C114-$AN$3)^2),(BC114^$A$3)*(($B114-$AO$3)^2+($C114-$AP$3)^2),(BD114^$A$3)*(($B114-$AQ$3)^2+($C114-$AR$3)^2),(BE114^$A$3)*(($B114-$AS$3)^2+($C114-$AT$3)^2),(BF114^$A$3)*(($B114-$AU$3)^2+($C114-$AV$3)^2),(BG114^$A$3)*(($B114-$AW$3)^2+($C114-$BV$3)^2))</f>
        <v>3.502804654051872</v>
      </c>
    </row>
    <row r="115" spans="1:75">
      <c r="A115" s="21" t="str">
        <f>FSheet1!A114</f>
        <v>Gordon</v>
      </c>
      <c r="B115" s="20">
        <f>FSheet1!DH114</f>
        <v>-5.9865318713910769</v>
      </c>
      <c r="C115" s="20">
        <f>FSheet1!DI114</f>
        <v>2.9253058438320219</v>
      </c>
      <c r="D115" s="22"/>
      <c r="E115" s="20">
        <f>1/(POWER(FSheet1!AU114,2/($A$3-1))*SUM(1/POWER(FSheet1!$AU114,2/($A$3-1)),1/POWER(FSheet1!$AV114,2/($A$3-1)),1/POWER(FSheet1!$AW114,2/($A$3-1)),1/POWER(FSheet1!$AX114,2/($A$3-1)),1/POWER(FSheet1!$AY114,2/($A$3-1)),1/POWER(FSheet1!$AZ114,2/($A$3-1)),1/POWER(FSheet1!$BA114,2/($A$3-1))))</f>
        <v>4.6822399656996375E-2</v>
      </c>
      <c r="F115" s="20">
        <f>1/(POWER(FSheet1!AV114,2/($A$3-1))*SUM(1/POWER(FSheet1!$AU114,2/($A$3-1)),1/POWER(FSheet1!$AV114,2/($A$3-1)),1/POWER(FSheet1!$AW114,2/($A$3-1)),1/POWER(FSheet1!$AX114,2/($A$3-1)),1/POWER(FSheet1!$AY114,2/($A$3-1)),1/POWER(FSheet1!$AZ114,2/($A$3-1)),1/POWER(FSheet1!$BA114,2/($A$3-1))))</f>
        <v>0.15219591065694812</v>
      </c>
      <c r="G115" s="20">
        <f>1/(POWER(FSheet1!AW114,2/($A$3-1))*SUM(1/POWER(FSheet1!$AU114,2/($A$3-1)),1/POWER(FSheet1!$AV114,2/($A$3-1)),1/POWER(FSheet1!$AW114,2/($A$3-1)),1/POWER(FSheet1!$AX114,2/($A$3-1)),1/POWER(FSheet1!$AY114,2/($A$3-1)),1/POWER(FSheet1!$AZ114,2/($A$3-1)),1/POWER(FSheet1!$BA114,2/($A$3-1))))</f>
        <v>0.37111392776256974</v>
      </c>
      <c r="H115" s="20">
        <f>1/(POWER(FSheet1!AX114,2/($A$3-1))*SUM(1/POWER(FSheet1!$AU114,2/($A$3-1)),1/POWER(FSheet1!$AV114,2/($A$3-1)),1/POWER(FSheet1!$AW114,2/($A$3-1)),1/POWER(FSheet1!$AX114,2/($A$3-1)),1/POWER(FSheet1!$AY114,2/($A$3-1)),1/POWER(FSheet1!$AZ114,2/($A$3-1)),1/POWER(FSheet1!$BA114,2/($A$3-1))))</f>
        <v>0.29027471314458558</v>
      </c>
      <c r="I115" s="20">
        <f>1/(POWER(FSheet1!AY114,2/($A$3-1))*SUM(1/POWER(FSheet1!$AU114,2/($A$3-1)),1/POWER(FSheet1!$AV114,2/($A$3-1)),1/POWER(FSheet1!$AW114,2/($A$3-1)),1/POWER(FSheet1!$AX114,2/($A$3-1)),1/POWER(FSheet1!$AY114,2/($A$3-1)),1/POWER(FSheet1!$AZ114,2/($A$3-1)),1/POWER(FSheet1!$BA114,2/($A$3-1))))</f>
        <v>9.7233086502002755E-2</v>
      </c>
      <c r="J115" s="20">
        <f>1/(POWER(FSheet1!AZ114,2/($A$3-1))*SUM(1/POWER(FSheet1!$AU114,2/($A$3-1)),1/POWER(FSheet1!$AV114,2/($A$3-1)),1/POWER(FSheet1!$AW114,2/($A$3-1)),1/POWER(FSheet1!$AX114,2/($A$3-1)),1/POWER(FSheet1!$AY114,2/($A$3-1)),1/POWER(FSheet1!$AZ114,2/($A$3-1)),1/POWER(FSheet1!$BA114,2/($A$3-1))))</f>
        <v>3.0841818882467644E-2</v>
      </c>
      <c r="K115" s="20">
        <f>1/(POWER(FSheet1!BA114,2/($A$3-1))*SUM(1/POWER(FSheet1!$AU114,2/($A$3-1)),1/POWER(FSheet1!$AV114,2/($A$3-1)),1/POWER(FSheet1!$AW114,2/($A$3-1)),1/POWER(FSheet1!$AX114,2/($A$3-1)),1/POWER(FSheet1!$AY114,2/($A$3-1)),1/POWER(FSheet1!$AZ114,2/($A$3-1)),1/POWER(FSheet1!$BA114,2/($A$3-1))))</f>
        <v>1.1518143394429779E-2</v>
      </c>
      <c r="M115" s="35"/>
      <c r="AA115" s="34">
        <f t="shared" si="10"/>
        <v>11.705584254821934</v>
      </c>
      <c r="AC115" s="26">
        <f>1/(POWER(FSheet1!BC114,1/($A$3-1))*SUM(1/POWER(FSheet1!$BC114,1/($A$3-1)),1/POWER(FSheet1!$BD114,1/($A$3-1)),1/POWER(FSheet1!$BE114,1/($A$3-1)),1/POWER(FSheet1!$BF114,1/($A$3-1)),1/POWER(FSheet1!$BG114,1/($A$3-1)),1/POWER(FSheet1!$BH114,1/($A$3-1)),1/POWER(FSheet1!$BI114,1/($A$3-1))))</f>
        <v>0.44512723112279989</v>
      </c>
      <c r="AD115" s="26">
        <f>1/(POWER(FSheet1!BD114,1/($A$3-1))*SUM(1/POWER(FSheet1!$BC114,1/($A$3-1)),1/POWER(FSheet1!$BD114,1/($A$3-1)),1/POWER(FSheet1!$BE114,1/($A$3-1)),1/POWER(FSheet1!$BF114,1/($A$3-1)),1/POWER(FSheet1!$BG114,1/($A$3-1)),1/POWER(FSheet1!$BH114,1/($A$3-1)),1/POWER(FSheet1!$BI114,1/($A$3-1))))</f>
        <v>0.18299457967123078</v>
      </c>
      <c r="AE115" s="26">
        <f>1/(POWER(FSheet1!BE114,1/($A$3-1))*SUM(1/POWER(FSheet1!$BC114,1/($A$3-1)),1/POWER(FSheet1!$BD114,1/($A$3-1)),1/POWER(FSheet1!$BE114,1/($A$3-1)),1/POWER(FSheet1!$BF114,1/($A$3-1)),1/POWER(FSheet1!$BG114,1/($A$3-1)),1/POWER(FSheet1!$BH114,1/($A$3-1)),1/POWER(FSheet1!$BI114,1/($A$3-1))))</f>
        <v>0.14286552530621582</v>
      </c>
      <c r="AF115" s="26">
        <f>1/(POWER(FSheet1!BF114,1/($A$3-1))*SUM(1/POWER(FSheet1!$BC114,1/($A$3-1)),1/POWER(FSheet1!$BD114,1/($A$3-1)),1/POWER(FSheet1!$BE114,1/($A$3-1)),1/POWER(FSheet1!$BF114,1/($A$3-1)),1/POWER(FSheet1!$BG114,1/($A$3-1)),1/POWER(FSheet1!$BH114,1/($A$3-1)),1/POWER(FSheet1!$BI114,1/($A$3-1))))</f>
        <v>0.1018658904739651</v>
      </c>
      <c r="AG115" s="26">
        <f>1/(POWER(FSheet1!BG114,1/($A$3-1))*SUM(1/POWER(FSheet1!$BC114,1/($A$3-1)),1/POWER(FSheet1!$BD114,1/($A$3-1)),1/POWER(FSheet1!$BE114,1/($A$3-1)),1/POWER(FSheet1!$BF114,1/($A$3-1)),1/POWER(FSheet1!$BG114,1/($A$3-1)),1/POWER(FSheet1!$BH114,1/($A$3-1)),1/POWER(FSheet1!$BI114,1/($A$3-1))))</f>
        <v>5.3350550701899396E-2</v>
      </c>
      <c r="AH115" s="26">
        <f>1/(POWER(FSheet1!BH114,1/($A$3-1))*SUM(1/POWER(FSheet1!$BC114,1/($A$3-1)),1/POWER(FSheet1!$BD114,1/($A$3-1)),1/POWER(FSheet1!$BE114,1/($A$3-1)),1/POWER(FSheet1!$BF114,1/($A$3-1)),1/POWER(FSheet1!$BG114,1/($A$3-1)),1/POWER(FSheet1!$BH114,1/($A$3-1)),1/POWER(FSheet1!$BI114,1/($A$3-1))))</f>
        <v>3.1444483236041688E-2</v>
      </c>
      <c r="AI115" s="26">
        <f>1/(POWER(FSheet1!BI114,1/($A$3-1))*SUM(1/POWER(FSheet1!$BC114,1/($A$3-1)),1/POWER(FSheet1!$BD114,1/($A$3-1)),1/POWER(FSheet1!$BE114,1/($A$3-1)),1/POWER(FSheet1!$BF114,1/($A$3-1)),1/POWER(FSheet1!$BG114,1/($A$3-1)),1/POWER(FSheet1!$BH114,1/($A$3-1)),1/POWER(FSheet1!$BI114,1/($A$3-1))))</f>
        <v>4.2351739487847255E-2</v>
      </c>
      <c r="AY115" s="13">
        <f t="shared" si="11"/>
        <v>4.0958084873547813</v>
      </c>
      <c r="BA115" s="45">
        <f>1/(POWER(FSheet1!$BK114,1/($A$3-1))*SUM(1/POWER(FSheet1!$BK114,1/($A$3-1)),1/POWER(FSheet1!$BL114,1/($A$3-1)),1/POWER(FSheet1!$BM114,1/($A$3-1)),1/POWER(FSheet1!$BN114,1/($A$3-1)),1/POWER(FSheet1!$BO114,1/($A$3-1)),1/POWER(FSheet1!$BP114,1/($A$3-1)),1/POWER(FSheet1!$BQ114,1/($A$3-1))))</f>
        <v>0.83644709133403516</v>
      </c>
      <c r="BB115" s="45">
        <f>1/(POWER(FSheet1!$BL114,1/($A$3-1))*SUM(1/POWER(FSheet1!$BK114,1/($A$3-1)),1/POWER(FSheet1!$BL114,1/($A$3-1)),1/POWER(FSheet1!$BM114,1/($A$3-1)),1/POWER(FSheet1!$BN114,1/($A$3-1)),1/POWER(FSheet1!$BO114,1/($A$3-1)),1/POWER(FSheet1!$BP114,1/($A$3-1)),1/POWER(FSheet1!$BQ114,1/($A$3-1))))</f>
        <v>5.2680635956183657E-2</v>
      </c>
      <c r="BC115" s="45">
        <f>1/(POWER(FSheet1!$BM114,1/($A$3-1))*SUM(1/POWER(FSheet1!$BK114,1/($A$3-1)),1/POWER(FSheet1!$BL114,1/($A$3-1)),1/POWER(FSheet1!$BM114,1/($A$3-1)),1/POWER(FSheet1!$BN114,1/($A$3-1)),1/POWER(FSheet1!$BO114,1/($A$3-1)),1/POWER(FSheet1!$BP114,1/($A$3-1)),1/POWER(FSheet1!$BQ114,1/($A$3-1))))</f>
        <v>3.3064785090267501E-2</v>
      </c>
      <c r="BD115" s="45">
        <f>1/(POWER(FSheet1!$BN114,1/($A$3-1))*SUM(1/POWER(FSheet1!$BK114,1/($A$3-1)),1/POWER(FSheet1!$BL114,1/($A$3-1)),1/POWER(FSheet1!$BM114,1/($A$3-1)),1/POWER(FSheet1!$BN114,1/($A$3-1)),1/POWER(FSheet1!$BO114,1/($A$3-1)),1/POWER(FSheet1!$BP114,1/($A$3-1)),1/POWER(FSheet1!$BQ114,1/($A$3-1))))</f>
        <v>3.2355879901015447E-2</v>
      </c>
      <c r="BE115" s="45">
        <f>1/(POWER(FSheet1!$BO114,1/($A$3-1))*SUM(1/POWER(FSheet1!$BK114,1/($A$3-1)),1/POWER(FSheet1!$BL114,1/($A$3-1)),1/POWER(FSheet1!$BM114,1/($A$3-1)),1/POWER(FSheet1!$BN114,1/($A$3-1)),1/POWER(FSheet1!$BO114,1/($A$3-1)),1/POWER(FSheet1!$BP114,1/($A$3-1)),1/POWER(FSheet1!$BQ114,1/($A$3-1))))</f>
        <v>2.3051434835208155E-2</v>
      </c>
      <c r="BF115" s="45">
        <f>1/(POWER(FSheet1!$BP114,1/($A$3-1))*SUM(1/POWER(FSheet1!$BK114,1/($A$3-1)),1/POWER(FSheet1!$BL114,1/($A$3-1)),1/POWER(FSheet1!$BM114,1/($A$3-1)),1/POWER(FSheet1!$BN114,1/($A$3-1)),1/POWER(FSheet1!$BO114,1/($A$3-1)),1/POWER(FSheet1!$BP114,1/($A$3-1)),1/POWER(FSheet1!$BQ114,1/($A$3-1))))</f>
        <v>9.5050400740846457E-3</v>
      </c>
      <c r="BG115" s="45">
        <f>1/(POWER(FSheet1!$BQ114,1/($A$3-1))*SUM(1/POWER(FSheet1!$BK114,1/($A$3-1)),1/POWER(FSheet1!$BL114,1/($A$3-1)),1/POWER(FSheet1!$BM114,1/($A$3-1)),1/POWER(FSheet1!$BN114,1/($A$3-1)),1/POWER(FSheet1!$BO114,1/($A$3-1)),1/POWER(FSheet1!$BP114,1/($A$3-1)),1/POWER(FSheet1!$BQ114,1/($A$3-1))))</f>
        <v>1.289513280920539E-2</v>
      </c>
      <c r="BH115" s="14"/>
      <c r="BI115" s="33"/>
      <c r="BJ115" s="33"/>
      <c r="BW115" s="33">
        <f t="array" ref="BW115">SUM((BA115^$A$3)*(($B115-$AK$3)^2+($C115-$AL$3)^2),(BB115^$A$3)*(($B115-$AM$3)^2+($C115-$AN$3)^2),(BC115^$A$3)*(($B115-$AO$3)^2+($C115-$AP$3)^2),(BD115^$A$3)*(($B115-$AQ$3)^2+($C115-$AR$3)^2),(BE115^$A$3)*(($B115-$AS$3)^2+($C115-$AT$3)^2),(BF115^$A$3)*(($B115-$AU$3)^2+($C115-$AV$3)^2),(BG115^$A$3)*(($B115-$AW$3)^2+($C115-$BV$3)^2))</f>
        <v>4.0720808469266752</v>
      </c>
    </row>
    <row r="116" spans="1:75">
      <c r="A116" s="21" t="str">
        <f>FSheet1!A115</f>
        <v>Weeks</v>
      </c>
      <c r="B116" s="20">
        <f>FSheet1!DH115</f>
        <v>-5.1182809304461943</v>
      </c>
      <c r="C116" s="20">
        <f>FSheet1!DI115</f>
        <v>-0.82032894619422503</v>
      </c>
      <c r="D116" s="22"/>
      <c r="E116" s="20">
        <f>1/(POWER(FSheet1!AU115,2/($A$3-1))*SUM(1/POWER(FSheet1!$AU115,2/($A$3-1)),1/POWER(FSheet1!$AV115,2/($A$3-1)),1/POWER(FSheet1!$AW115,2/($A$3-1)),1/POWER(FSheet1!$AX115,2/($A$3-1)),1/POWER(FSheet1!$AY115,2/($A$3-1)),1/POWER(FSheet1!$AZ115,2/($A$3-1)),1/POWER(FSheet1!$BA115,2/($A$3-1))))</f>
        <v>1.9055500477219101E-2</v>
      </c>
      <c r="F116" s="20">
        <f>1/(POWER(FSheet1!AV115,2/($A$3-1))*SUM(1/POWER(FSheet1!$AU115,2/($A$3-1)),1/POWER(FSheet1!$AV115,2/($A$3-1)),1/POWER(FSheet1!$AW115,2/($A$3-1)),1/POWER(FSheet1!$AX115,2/($A$3-1)),1/POWER(FSheet1!$AY115,2/($A$3-1)),1/POWER(FSheet1!$AZ115,2/($A$3-1)),1/POWER(FSheet1!$BA115,2/($A$3-1))))</f>
        <v>0.13820647520831267</v>
      </c>
      <c r="G116" s="20">
        <f>1/(POWER(FSheet1!AW115,2/($A$3-1))*SUM(1/POWER(FSheet1!$AU115,2/($A$3-1)),1/POWER(FSheet1!$AV115,2/($A$3-1)),1/POWER(FSheet1!$AW115,2/($A$3-1)),1/POWER(FSheet1!$AX115,2/($A$3-1)),1/POWER(FSheet1!$AY115,2/($A$3-1)),1/POWER(FSheet1!$AZ115,2/($A$3-1)),1/POWER(FSheet1!$BA115,2/($A$3-1))))</f>
        <v>0.6899891990886331</v>
      </c>
      <c r="H116" s="20">
        <f>1/(POWER(FSheet1!AX115,2/($A$3-1))*SUM(1/POWER(FSheet1!$AU115,2/($A$3-1)),1/POWER(FSheet1!$AV115,2/($A$3-1)),1/POWER(FSheet1!$AW115,2/($A$3-1)),1/POWER(FSheet1!$AX115,2/($A$3-1)),1/POWER(FSheet1!$AY115,2/($A$3-1)),1/POWER(FSheet1!$AZ115,2/($A$3-1)),1/POWER(FSheet1!$BA115,2/($A$3-1))))</f>
        <v>0.12882693178007726</v>
      </c>
      <c r="I116" s="20">
        <f>1/(POWER(FSheet1!AY115,2/($A$3-1))*SUM(1/POWER(FSheet1!$AU115,2/($A$3-1)),1/POWER(FSheet1!$AV115,2/($A$3-1)),1/POWER(FSheet1!$AW115,2/($A$3-1)),1/POWER(FSheet1!$AX115,2/($A$3-1)),1/POWER(FSheet1!$AY115,2/($A$3-1)),1/POWER(FSheet1!$AZ115,2/($A$3-1)),1/POWER(FSheet1!$BA115,2/($A$3-1))))</f>
        <v>1.8082227011926091E-2</v>
      </c>
      <c r="J116" s="20">
        <f>1/(POWER(FSheet1!AZ115,2/($A$3-1))*SUM(1/POWER(FSheet1!$AU115,2/($A$3-1)),1/POWER(FSheet1!$AV115,2/($A$3-1)),1/POWER(FSheet1!$AW115,2/($A$3-1)),1/POWER(FSheet1!$AX115,2/($A$3-1)),1/POWER(FSheet1!$AY115,2/($A$3-1)),1/POWER(FSheet1!$AZ115,2/($A$3-1)),1/POWER(FSheet1!$BA115,2/($A$3-1))))</f>
        <v>4.353796402870376E-3</v>
      </c>
      <c r="K116" s="20">
        <f>1/(POWER(FSheet1!BA115,2/($A$3-1))*SUM(1/POWER(FSheet1!$AU115,2/($A$3-1)),1/POWER(FSheet1!$AV115,2/($A$3-1)),1/POWER(FSheet1!$AW115,2/($A$3-1)),1/POWER(FSheet1!$AX115,2/($A$3-1)),1/POWER(FSheet1!$AY115,2/($A$3-1)),1/POWER(FSheet1!$AZ115,2/($A$3-1)),1/POWER(FSheet1!$BA115,2/($A$3-1))))</f>
        <v>1.4858700309614368E-3</v>
      </c>
      <c r="M116" s="35"/>
      <c r="AA116" s="34">
        <f t="shared" si="10"/>
        <v>3.7578943190652452</v>
      </c>
      <c r="AC116" s="26">
        <f>1/(POWER(FSheet1!BC115,1/($A$3-1))*SUM(1/POWER(FSheet1!$BC115,1/($A$3-1)),1/POWER(FSheet1!$BD115,1/($A$3-1)),1/POWER(FSheet1!$BE115,1/($A$3-1)),1/POWER(FSheet1!$BF115,1/($A$3-1)),1/POWER(FSheet1!$BG115,1/($A$3-1)),1/POWER(FSheet1!$BH115,1/($A$3-1)),1/POWER(FSheet1!$BI115,1/($A$3-1))))</f>
        <v>0.9370082653502616</v>
      </c>
      <c r="AD116" s="26">
        <f>1/(POWER(FSheet1!BD115,1/($A$3-1))*SUM(1/POWER(FSheet1!$BC115,1/($A$3-1)),1/POWER(FSheet1!$BD115,1/($A$3-1)),1/POWER(FSheet1!$BE115,1/($A$3-1)),1/POWER(FSheet1!$BF115,1/($A$3-1)),1/POWER(FSheet1!$BG115,1/($A$3-1)),1/POWER(FSheet1!$BH115,1/($A$3-1)),1/POWER(FSheet1!$BI115,1/($A$3-1))))</f>
        <v>3.9813333880615497E-2</v>
      </c>
      <c r="AE116" s="26">
        <f>1/(POWER(FSheet1!BE115,1/($A$3-1))*SUM(1/POWER(FSheet1!$BC115,1/($A$3-1)),1/POWER(FSheet1!$BD115,1/($A$3-1)),1/POWER(FSheet1!$BE115,1/($A$3-1)),1/POWER(FSheet1!$BF115,1/($A$3-1)),1/POWER(FSheet1!$BG115,1/($A$3-1)),1/POWER(FSheet1!$BH115,1/($A$3-1)),1/POWER(FSheet1!$BI115,1/($A$3-1))))</f>
        <v>1.5742823947424614E-2</v>
      </c>
      <c r="AF116" s="26">
        <f>1/(POWER(FSheet1!BF115,1/($A$3-1))*SUM(1/POWER(FSheet1!$BC115,1/($A$3-1)),1/POWER(FSheet1!$BD115,1/($A$3-1)),1/POWER(FSheet1!$BE115,1/($A$3-1)),1/POWER(FSheet1!$BF115,1/($A$3-1)),1/POWER(FSheet1!$BG115,1/($A$3-1)),1/POWER(FSheet1!$BH115,1/($A$3-1)),1/POWER(FSheet1!$BI115,1/($A$3-1))))</f>
        <v>4.0479693677246192E-3</v>
      </c>
      <c r="AG116" s="26">
        <f>1/(POWER(FSheet1!BG115,1/($A$3-1))*SUM(1/POWER(FSheet1!$BC115,1/($A$3-1)),1/POWER(FSheet1!$BD115,1/($A$3-1)),1/POWER(FSheet1!$BE115,1/($A$3-1)),1/POWER(FSheet1!$BF115,1/($A$3-1)),1/POWER(FSheet1!$BG115,1/($A$3-1)),1/POWER(FSheet1!$BH115,1/($A$3-1)),1/POWER(FSheet1!$BI115,1/($A$3-1))))</f>
        <v>1.4664760362964931E-3</v>
      </c>
      <c r="AH116" s="26">
        <f>1/(POWER(FSheet1!BH115,1/($A$3-1))*SUM(1/POWER(FSheet1!$BC115,1/($A$3-1)),1/POWER(FSheet1!$BD115,1/($A$3-1)),1/POWER(FSheet1!$BE115,1/($A$3-1)),1/POWER(FSheet1!$BF115,1/($A$3-1)),1/POWER(FSheet1!$BG115,1/($A$3-1)),1/POWER(FSheet1!$BH115,1/($A$3-1)),1/POWER(FSheet1!$BI115,1/($A$3-1))))</f>
        <v>7.8567945045574298E-4</v>
      </c>
      <c r="AI116" s="26">
        <f>1/(POWER(FSheet1!BI115,1/($A$3-1))*SUM(1/POWER(FSheet1!$BC115,1/($A$3-1)),1/POWER(FSheet1!$BD115,1/($A$3-1)),1/POWER(FSheet1!$BE115,1/($A$3-1)),1/POWER(FSheet1!$BF115,1/($A$3-1)),1/POWER(FSheet1!$BG115,1/($A$3-1)),1/POWER(FSheet1!$BH115,1/($A$3-1)),1/POWER(FSheet1!$BI115,1/($A$3-1))))</f>
        <v>1.1354519672215366E-3</v>
      </c>
      <c r="AY116" s="13">
        <f t="shared" si="11"/>
        <v>2.2066833394326797</v>
      </c>
      <c r="BA116" s="45">
        <f>1/(POWER(FSheet1!$BK115,1/($A$3-1))*SUM(1/POWER(FSheet1!$BK115,1/($A$3-1)),1/POWER(FSheet1!$BL115,1/($A$3-1)),1/POWER(FSheet1!$BM115,1/($A$3-1)),1/POWER(FSheet1!$BN115,1/($A$3-1)),1/POWER(FSheet1!$BO115,1/($A$3-1)),1/POWER(FSheet1!$BP115,1/($A$3-1)),1/POWER(FSheet1!$BQ115,1/($A$3-1))))</f>
        <v>0.36126219262818299</v>
      </c>
      <c r="BB116" s="45">
        <f>1/(POWER(FSheet1!$BL115,1/($A$3-1))*SUM(1/POWER(FSheet1!$BK115,1/($A$3-1)),1/POWER(FSheet1!$BL115,1/($A$3-1)),1/POWER(FSheet1!$BM115,1/($A$3-1)),1/POWER(FSheet1!$BN115,1/($A$3-1)),1/POWER(FSheet1!$BO115,1/($A$3-1)),1/POWER(FSheet1!$BP115,1/($A$3-1)),1/POWER(FSheet1!$BQ115,1/($A$3-1))))</f>
        <v>0.36395091280179515</v>
      </c>
      <c r="BC116" s="45">
        <f>1/(POWER(FSheet1!$BM115,1/($A$3-1))*SUM(1/POWER(FSheet1!$BK115,1/($A$3-1)),1/POWER(FSheet1!$BL115,1/($A$3-1)),1/POWER(FSheet1!$BM115,1/($A$3-1)),1/POWER(FSheet1!$BN115,1/($A$3-1)),1/POWER(FSheet1!$BO115,1/($A$3-1)),1/POWER(FSheet1!$BP115,1/($A$3-1)),1/POWER(FSheet1!$BQ115,1/($A$3-1))))</f>
        <v>0.13307201591477169</v>
      </c>
      <c r="BD116" s="45">
        <f>1/(POWER(FSheet1!$BN115,1/($A$3-1))*SUM(1/POWER(FSheet1!$BK115,1/($A$3-1)),1/POWER(FSheet1!$BL115,1/($A$3-1)),1/POWER(FSheet1!$BM115,1/($A$3-1)),1/POWER(FSheet1!$BN115,1/($A$3-1)),1/POWER(FSheet1!$BO115,1/($A$3-1)),1/POWER(FSheet1!$BP115,1/($A$3-1)),1/POWER(FSheet1!$BQ115,1/($A$3-1))))</f>
        <v>7.1814261865186454E-2</v>
      </c>
      <c r="BE116" s="45">
        <f>1/(POWER(FSheet1!$BO115,1/($A$3-1))*SUM(1/POWER(FSheet1!$BK115,1/($A$3-1)),1/POWER(FSheet1!$BL115,1/($A$3-1)),1/POWER(FSheet1!$BM115,1/($A$3-1)),1/POWER(FSheet1!$BN115,1/($A$3-1)),1/POWER(FSheet1!$BO115,1/($A$3-1)),1/POWER(FSheet1!$BP115,1/($A$3-1)),1/POWER(FSheet1!$BQ115,1/($A$3-1))))</f>
        <v>3.5556392814828211E-2</v>
      </c>
      <c r="BF116" s="45">
        <f>1/(POWER(FSheet1!$BP115,1/($A$3-1))*SUM(1/POWER(FSheet1!$BK115,1/($A$3-1)),1/POWER(FSheet1!$BL115,1/($A$3-1)),1/POWER(FSheet1!$BM115,1/($A$3-1)),1/POWER(FSheet1!$BN115,1/($A$3-1)),1/POWER(FSheet1!$BO115,1/($A$3-1)),1/POWER(FSheet1!$BP115,1/($A$3-1)),1/POWER(FSheet1!$BQ115,1/($A$3-1))))</f>
        <v>1.3571454777700958E-2</v>
      </c>
      <c r="BG116" s="45">
        <f>1/(POWER(FSheet1!$BQ115,1/($A$3-1))*SUM(1/POWER(FSheet1!$BK115,1/($A$3-1)),1/POWER(FSheet1!$BL115,1/($A$3-1)),1/POWER(FSheet1!$BM115,1/($A$3-1)),1/POWER(FSheet1!$BN115,1/($A$3-1)),1/POWER(FSheet1!$BO115,1/($A$3-1)),1/POWER(FSheet1!$BP115,1/($A$3-1)),1/POWER(FSheet1!$BQ115,1/($A$3-1))))</f>
        <v>2.0772769197534745E-2</v>
      </c>
      <c r="BH116" s="14"/>
      <c r="BI116" s="33"/>
      <c r="BJ116" s="33"/>
      <c r="BW116" s="33">
        <f t="array" ref="BW116">SUM((BA116^$A$3)*(($B116-$AK$3)^2+($C116-$AL$3)^2),(BB116^$A$3)*(($B116-$AM$3)^2+($C116-$AN$3)^2),(BC116^$A$3)*(($B116-$AO$3)^2+($C116-$AP$3)^2),(BD116^$A$3)*(($B116-$AQ$3)^2+($C116-$AR$3)^2),(BE116^$A$3)*(($B116-$AS$3)^2+($C116-$AT$3)^2),(BF116^$A$3)*(($B116-$AU$3)^2+($C116-$AV$3)^2),(BG116^$A$3)*(($B116-$AW$3)^2+($C116-$BV$3)^2))</f>
        <v>1.1337996219733526</v>
      </c>
    </row>
    <row r="117" spans="1:75">
      <c r="A117" s="21" t="str">
        <f>FSheet1!A116</f>
        <v>Peacock</v>
      </c>
      <c r="B117" s="20">
        <f>FSheet1!DH116</f>
        <v>-2.7954261076115485</v>
      </c>
      <c r="C117" s="20">
        <f>FSheet1!DI116</f>
        <v>-0.41299331627296593</v>
      </c>
      <c r="D117" s="22"/>
      <c r="E117" s="20">
        <f>1/(POWER(FSheet1!AU116,2/($A$3-1))*SUM(1/POWER(FSheet1!$AU116,2/($A$3-1)),1/POWER(FSheet1!$AV116,2/($A$3-1)),1/POWER(FSheet1!$AW116,2/($A$3-1)),1/POWER(FSheet1!$AX116,2/($A$3-1)),1/POWER(FSheet1!$AY116,2/($A$3-1)),1/POWER(FSheet1!$AZ116,2/($A$3-1)),1/POWER(FSheet1!$BA116,2/($A$3-1))))</f>
        <v>5.182795245893301E-3</v>
      </c>
      <c r="F117" s="20">
        <f>1/(POWER(FSheet1!AV116,2/($A$3-1))*SUM(1/POWER(FSheet1!$AU116,2/($A$3-1)),1/POWER(FSheet1!$AV116,2/($A$3-1)),1/POWER(FSheet1!$AW116,2/($A$3-1)),1/POWER(FSheet1!$AX116,2/($A$3-1)),1/POWER(FSheet1!$AY116,2/($A$3-1)),1/POWER(FSheet1!$AZ116,2/($A$3-1)),1/POWER(FSheet1!$BA116,2/($A$3-1))))</f>
        <v>3.3246710971973209E-2</v>
      </c>
      <c r="G117" s="20">
        <f>1/(POWER(FSheet1!AW116,2/($A$3-1))*SUM(1/POWER(FSheet1!$AU116,2/($A$3-1)),1/POWER(FSheet1!$AV116,2/($A$3-1)),1/POWER(FSheet1!$AW116,2/($A$3-1)),1/POWER(FSheet1!$AX116,2/($A$3-1)),1/POWER(FSheet1!$AY116,2/($A$3-1)),1/POWER(FSheet1!$AZ116,2/($A$3-1)),1/POWER(FSheet1!$BA116,2/($A$3-1))))</f>
        <v>0.5256540074682593</v>
      </c>
      <c r="H117" s="20">
        <f>1/(POWER(FSheet1!AX116,2/($A$3-1))*SUM(1/POWER(FSheet1!$AU116,2/($A$3-1)),1/POWER(FSheet1!$AV116,2/($A$3-1)),1/POWER(FSheet1!$AW116,2/($A$3-1)),1/POWER(FSheet1!$AX116,2/($A$3-1)),1/POWER(FSheet1!$AY116,2/($A$3-1)),1/POWER(FSheet1!$AZ116,2/($A$3-1)),1/POWER(FSheet1!$BA116,2/($A$3-1))))</f>
        <v>0.40299564176988656</v>
      </c>
      <c r="I117" s="20">
        <f>1/(POWER(FSheet1!AY116,2/($A$3-1))*SUM(1/POWER(FSheet1!$AU116,2/($A$3-1)),1/POWER(FSheet1!$AV116,2/($A$3-1)),1/POWER(FSheet1!$AW116,2/($A$3-1)),1/POWER(FSheet1!$AX116,2/($A$3-1)),1/POWER(FSheet1!$AY116,2/($A$3-1)),1/POWER(FSheet1!$AZ116,2/($A$3-1)),1/POWER(FSheet1!$BA116,2/($A$3-1))))</f>
        <v>2.7120304225293514E-2</v>
      </c>
      <c r="J117" s="20">
        <f>1/(POWER(FSheet1!AZ116,2/($A$3-1))*SUM(1/POWER(FSheet1!$AU116,2/($A$3-1)),1/POWER(FSheet1!$AV116,2/($A$3-1)),1/POWER(FSheet1!$AW116,2/($A$3-1)),1/POWER(FSheet1!$AX116,2/($A$3-1)),1/POWER(FSheet1!$AY116,2/($A$3-1)),1/POWER(FSheet1!$AZ116,2/($A$3-1)),1/POWER(FSheet1!$BA116,2/($A$3-1))))</f>
        <v>4.522252746074899E-3</v>
      </c>
      <c r="K117" s="20">
        <f>1/(POWER(FSheet1!BA116,2/($A$3-1))*SUM(1/POWER(FSheet1!$AU116,2/($A$3-1)),1/POWER(FSheet1!$AV116,2/($A$3-1)),1/POWER(FSheet1!$AW116,2/($A$3-1)),1/POWER(FSheet1!$AX116,2/($A$3-1)),1/POWER(FSheet1!$AY116,2/($A$3-1)),1/POWER(FSheet1!$AZ116,2/($A$3-1)),1/POWER(FSheet1!$BA116,2/($A$3-1))))</f>
        <v>1.2782875726190294E-3</v>
      </c>
      <c r="M117" s="35"/>
      <c r="AA117" s="34">
        <f t="shared" si="10"/>
        <v>2.8352063286830904</v>
      </c>
      <c r="AC117" s="26">
        <f>1/(POWER(FSheet1!BC116,1/($A$3-1))*SUM(1/POWER(FSheet1!$BC116,1/($A$3-1)),1/POWER(FSheet1!$BD116,1/($A$3-1)),1/POWER(FSheet1!$BE116,1/($A$3-1)),1/POWER(FSheet1!$BF116,1/($A$3-1)),1/POWER(FSheet1!$BG116,1/($A$3-1)),1/POWER(FSheet1!$BH116,1/($A$3-1)),1/POWER(FSheet1!$BI116,1/($A$3-1))))</f>
        <v>0.24335084691537784</v>
      </c>
      <c r="AD117" s="26">
        <f>1/(POWER(FSheet1!BD116,1/($A$3-1))*SUM(1/POWER(FSheet1!$BC116,1/($A$3-1)),1/POWER(FSheet1!$BD116,1/($A$3-1)),1/POWER(FSheet1!$BE116,1/($A$3-1)),1/POWER(FSheet1!$BF116,1/($A$3-1)),1/POWER(FSheet1!$BG116,1/($A$3-1)),1/POWER(FSheet1!$BH116,1/($A$3-1)),1/POWER(FSheet1!$BI116,1/($A$3-1))))</f>
        <v>0.13765864845850134</v>
      </c>
      <c r="AE117" s="26">
        <f>1/(POWER(FSheet1!BE116,1/($A$3-1))*SUM(1/POWER(FSheet1!$BC116,1/($A$3-1)),1/POWER(FSheet1!$BD116,1/($A$3-1)),1/POWER(FSheet1!$BE116,1/($A$3-1)),1/POWER(FSheet1!$BF116,1/($A$3-1)),1/POWER(FSheet1!$BG116,1/($A$3-1)),1/POWER(FSheet1!$BH116,1/($A$3-1)),1/POWER(FSheet1!$BI116,1/($A$3-1))))</f>
        <v>0.39261323970243411</v>
      </c>
      <c r="AF117" s="26">
        <f>1/(POWER(FSheet1!BF116,1/($A$3-1))*SUM(1/POWER(FSheet1!$BC116,1/($A$3-1)),1/POWER(FSheet1!$BD116,1/($A$3-1)),1/POWER(FSheet1!$BE116,1/($A$3-1)),1/POWER(FSheet1!$BF116,1/($A$3-1)),1/POWER(FSheet1!$BG116,1/($A$3-1)),1/POWER(FSheet1!$BH116,1/($A$3-1)),1/POWER(FSheet1!$BI116,1/($A$3-1))))</f>
        <v>0.15265795916902941</v>
      </c>
      <c r="AG117" s="26">
        <f>1/(POWER(FSheet1!BG116,1/($A$3-1))*SUM(1/POWER(FSheet1!$BC116,1/($A$3-1)),1/POWER(FSheet1!$BD116,1/($A$3-1)),1/POWER(FSheet1!$BE116,1/($A$3-1)),1/POWER(FSheet1!$BF116,1/($A$3-1)),1/POWER(FSheet1!$BG116,1/($A$3-1)),1/POWER(FSheet1!$BH116,1/($A$3-1)),1/POWER(FSheet1!$BI116,1/($A$3-1))))</f>
        <v>3.4073805579249258E-2</v>
      </c>
      <c r="AH117" s="26">
        <f>1/(POWER(FSheet1!BH116,1/($A$3-1))*SUM(1/POWER(FSheet1!$BC116,1/($A$3-1)),1/POWER(FSheet1!$BD116,1/($A$3-1)),1/POWER(FSheet1!$BE116,1/($A$3-1)),1/POWER(FSheet1!$BF116,1/($A$3-1)),1/POWER(FSheet1!$BG116,1/($A$3-1)),1/POWER(FSheet1!$BH116,1/($A$3-1)),1/POWER(FSheet1!$BI116,1/($A$3-1))))</f>
        <v>1.5310480168284004E-2</v>
      </c>
      <c r="AI117" s="26">
        <f>1/(POWER(FSheet1!BI116,1/($A$3-1))*SUM(1/POWER(FSheet1!$BC116,1/($A$3-1)),1/POWER(FSheet1!$BD116,1/($A$3-1)),1/POWER(FSheet1!$BE116,1/($A$3-1)),1/POWER(FSheet1!$BF116,1/($A$3-1)),1/POWER(FSheet1!$BG116,1/($A$3-1)),1/POWER(FSheet1!$BH116,1/($A$3-1)),1/POWER(FSheet1!$BI116,1/($A$3-1))))</f>
        <v>2.4335020007124029E-2</v>
      </c>
      <c r="AY117" s="13">
        <f t="shared" si="11"/>
        <v>1.5267555458155284</v>
      </c>
      <c r="BA117" s="45">
        <f>1/(POWER(FSheet1!$BK116,1/($A$3-1))*SUM(1/POWER(FSheet1!$BK116,1/($A$3-1)),1/POWER(FSheet1!$BL116,1/($A$3-1)),1/POWER(FSheet1!$BM116,1/($A$3-1)),1/POWER(FSheet1!$BN116,1/($A$3-1)),1/POWER(FSheet1!$BO116,1/($A$3-1)),1/POWER(FSheet1!$BP116,1/($A$3-1)),1/POWER(FSheet1!$BQ116,1/($A$3-1))))</f>
        <v>0.28350657299105381</v>
      </c>
      <c r="BB117" s="45">
        <f>1/(POWER(FSheet1!$BL116,1/($A$3-1))*SUM(1/POWER(FSheet1!$BK116,1/($A$3-1)),1/POWER(FSheet1!$BL116,1/($A$3-1)),1/POWER(FSheet1!$BM116,1/($A$3-1)),1/POWER(FSheet1!$BN116,1/($A$3-1)),1/POWER(FSheet1!$BO116,1/($A$3-1)),1/POWER(FSheet1!$BP116,1/($A$3-1)),1/POWER(FSheet1!$BQ116,1/($A$3-1))))</f>
        <v>0.13926666926670173</v>
      </c>
      <c r="BC117" s="45">
        <f>1/(POWER(FSheet1!$BM116,1/($A$3-1))*SUM(1/POWER(FSheet1!$BK116,1/($A$3-1)),1/POWER(FSheet1!$BL116,1/($A$3-1)),1/POWER(FSheet1!$BM116,1/($A$3-1)),1/POWER(FSheet1!$BN116,1/($A$3-1)),1/POWER(FSheet1!$BO116,1/($A$3-1)),1/POWER(FSheet1!$BP116,1/($A$3-1)),1/POWER(FSheet1!$BQ116,1/($A$3-1))))</f>
        <v>0.24078128542282187</v>
      </c>
      <c r="BD117" s="45">
        <f>1/(POWER(FSheet1!$BN116,1/($A$3-1))*SUM(1/POWER(FSheet1!$BK116,1/($A$3-1)),1/POWER(FSheet1!$BL116,1/($A$3-1)),1/POWER(FSheet1!$BM116,1/($A$3-1)),1/POWER(FSheet1!$BN116,1/($A$3-1)),1/POWER(FSheet1!$BO116,1/($A$3-1)),1/POWER(FSheet1!$BP116,1/($A$3-1)),1/POWER(FSheet1!$BQ116,1/($A$3-1))))</f>
        <v>0.20489134296993181</v>
      </c>
      <c r="BE117" s="45">
        <f>1/(POWER(FSheet1!$BO116,1/($A$3-1))*SUM(1/POWER(FSheet1!$BK116,1/($A$3-1)),1/POWER(FSheet1!$BL116,1/($A$3-1)),1/POWER(FSheet1!$BM116,1/($A$3-1)),1/POWER(FSheet1!$BN116,1/($A$3-1)),1/POWER(FSheet1!$BO116,1/($A$3-1)),1/POWER(FSheet1!$BP116,1/($A$3-1)),1/POWER(FSheet1!$BQ116,1/($A$3-1))))</f>
        <v>7.4190877191767299E-2</v>
      </c>
      <c r="BF117" s="45">
        <f>1/(POWER(FSheet1!$BP116,1/($A$3-1))*SUM(1/POWER(FSheet1!$BK116,1/($A$3-1)),1/POWER(FSheet1!$BL116,1/($A$3-1)),1/POWER(FSheet1!$BM116,1/($A$3-1)),1/POWER(FSheet1!$BN116,1/($A$3-1)),1/POWER(FSheet1!$BO116,1/($A$3-1)),1/POWER(FSheet1!$BP116,1/($A$3-1)),1/POWER(FSheet1!$BQ116,1/($A$3-1))))</f>
        <v>2.1416749333049726E-2</v>
      </c>
      <c r="BG117" s="45">
        <f>1/(POWER(FSheet1!$BQ116,1/($A$3-1))*SUM(1/POWER(FSheet1!$BK116,1/($A$3-1)),1/POWER(FSheet1!$BL116,1/($A$3-1)),1/POWER(FSheet1!$BM116,1/($A$3-1)),1/POWER(FSheet1!$BN116,1/($A$3-1)),1/POWER(FSheet1!$BO116,1/($A$3-1)),1/POWER(FSheet1!$BP116,1/($A$3-1)),1/POWER(FSheet1!$BQ116,1/($A$3-1))))</f>
        <v>3.5946502824673689E-2</v>
      </c>
      <c r="BH117" s="14"/>
      <c r="BI117" s="33"/>
      <c r="BJ117" s="33"/>
      <c r="BW117" s="33">
        <f t="array" ref="BW117">SUM((BA117^$A$3)*(($B117-$AK$3)^2+($C117-$AL$3)^2),(BB117^$A$3)*(($B117-$AM$3)^2+($C117-$AN$3)^2),(BC117^$A$3)*(($B117-$AO$3)^2+($C117-$AP$3)^2),(BD117^$A$3)*(($B117-$AQ$3)^2+($C117-$AR$3)^2),(BE117^$A$3)*(($B117-$AS$3)^2+($C117-$AT$3)^2),(BF117^$A$3)*(($B117-$AU$3)^2+($C117-$AV$3)^2),(BG117^$A$3)*(($B117-$AW$3)^2+($C117-$BV$3)^2))</f>
        <v>1.7118518392794206</v>
      </c>
    </row>
    <row r="118" spans="1:75">
      <c r="A118" s="21" t="str">
        <f>FSheet1!A117</f>
        <v>Saari</v>
      </c>
      <c r="B118" s="20">
        <f>FSheet1!DH117</f>
        <v>6.1860522742782145</v>
      </c>
      <c r="C118" s="20">
        <f>FSheet1!DI117</f>
        <v>1.7471586036745417</v>
      </c>
      <c r="D118" s="22"/>
      <c r="E118" s="20">
        <f>1/(POWER(FSheet1!AU117,2/($A$3-1))*SUM(1/POWER(FSheet1!$AU117,2/($A$3-1)),1/POWER(FSheet1!$AV117,2/($A$3-1)),1/POWER(FSheet1!$AW117,2/($A$3-1)),1/POWER(FSheet1!$AX117,2/($A$3-1)),1/POWER(FSheet1!$AY117,2/($A$3-1)),1/POWER(FSheet1!$AZ117,2/($A$3-1)),1/POWER(FSheet1!$BA117,2/($A$3-1))))</f>
        <v>4.4920066115127069E-5</v>
      </c>
      <c r="F118" s="20">
        <f>1/(POWER(FSheet1!AV117,2/($A$3-1))*SUM(1/POWER(FSheet1!$AU117,2/($A$3-1)),1/POWER(FSheet1!$AV117,2/($A$3-1)),1/POWER(FSheet1!$AW117,2/($A$3-1)),1/POWER(FSheet1!$AX117,2/($A$3-1)),1/POWER(FSheet1!$AY117,2/($A$3-1)),1/POWER(FSheet1!$AZ117,2/($A$3-1)),1/POWER(FSheet1!$BA117,2/($A$3-1))))</f>
        <v>1.2767930086886688E-4</v>
      </c>
      <c r="G118" s="20">
        <f>1/(POWER(FSheet1!AW117,2/($A$3-1))*SUM(1/POWER(FSheet1!$AU117,2/($A$3-1)),1/POWER(FSheet1!$AV117,2/($A$3-1)),1/POWER(FSheet1!$AW117,2/($A$3-1)),1/POWER(FSheet1!$AX117,2/($A$3-1)),1/POWER(FSheet1!$AY117,2/($A$3-1)),1/POWER(FSheet1!$AZ117,2/($A$3-1)),1/POWER(FSheet1!$BA117,2/($A$3-1))))</f>
        <v>5.2672596013432309E-4</v>
      </c>
      <c r="H118" s="20">
        <f>1/(POWER(FSheet1!AX117,2/($A$3-1))*SUM(1/POWER(FSheet1!$AU117,2/($A$3-1)),1/POWER(FSheet1!$AV117,2/($A$3-1)),1/POWER(FSheet1!$AW117,2/($A$3-1)),1/POWER(FSheet1!$AX117,2/($A$3-1)),1/POWER(FSheet1!$AY117,2/($A$3-1)),1/POWER(FSheet1!$AZ117,2/($A$3-1)),1/POWER(FSheet1!$BA117,2/($A$3-1))))</f>
        <v>4.807850663068566E-3</v>
      </c>
      <c r="I118" s="20">
        <f>1/(POWER(FSheet1!AY117,2/($A$3-1))*SUM(1/POWER(FSheet1!$AU117,2/($A$3-1)),1/POWER(FSheet1!$AV117,2/($A$3-1)),1/POWER(FSheet1!$AW117,2/($A$3-1)),1/POWER(FSheet1!$AX117,2/($A$3-1)),1/POWER(FSheet1!$AY117,2/($A$3-1)),1/POWER(FSheet1!$AZ117,2/($A$3-1)),1/POWER(FSheet1!$BA117,2/($A$3-1))))</f>
        <v>0.90851259667172091</v>
      </c>
      <c r="J118" s="20">
        <f>1/(POWER(FSheet1!AZ117,2/($A$3-1))*SUM(1/POWER(FSheet1!$AU117,2/($A$3-1)),1/POWER(FSheet1!$AV117,2/($A$3-1)),1/POWER(FSheet1!$AW117,2/($A$3-1)),1/POWER(FSheet1!$AX117,2/($A$3-1)),1/POWER(FSheet1!$AY117,2/($A$3-1)),1/POWER(FSheet1!$AZ117,2/($A$3-1)),1/POWER(FSheet1!$BA117,2/($A$3-1))))</f>
        <v>8.3843840686367452E-2</v>
      </c>
      <c r="K118" s="20">
        <f>1/(POWER(FSheet1!BA117,2/($A$3-1))*SUM(1/POWER(FSheet1!$AU117,2/($A$3-1)),1/POWER(FSheet1!$AV117,2/($A$3-1)),1/POWER(FSheet1!$AW117,2/($A$3-1)),1/POWER(FSheet1!$AX117,2/($A$3-1)),1/POWER(FSheet1!$AY117,2/($A$3-1)),1/POWER(FSheet1!$AZ117,2/($A$3-1)),1/POWER(FSheet1!$BA117,2/($A$3-1))))</f>
        <v>2.1363866517246232E-3</v>
      </c>
      <c r="M118" s="35"/>
      <c r="AA118" s="34">
        <f t="shared" si="10"/>
        <v>3.6285802940984393</v>
      </c>
      <c r="AC118" s="26">
        <f>1/(POWER(FSheet1!BC117,1/($A$3-1))*SUM(1/POWER(FSheet1!$BC117,1/($A$3-1)),1/POWER(FSheet1!$BD117,1/($A$3-1)),1/POWER(FSheet1!$BE117,1/($A$3-1)),1/POWER(FSheet1!$BF117,1/($A$3-1)),1/POWER(FSheet1!$BG117,1/($A$3-1)),1/POWER(FSheet1!$BH117,1/($A$3-1)),1/POWER(FSheet1!$BI117,1/($A$3-1))))</f>
        <v>4.3432673120463935E-3</v>
      </c>
      <c r="AD118" s="26">
        <f>1/(POWER(FSheet1!BD117,1/($A$3-1))*SUM(1/POWER(FSheet1!$BC117,1/($A$3-1)),1/POWER(FSheet1!$BD117,1/($A$3-1)),1/POWER(FSheet1!$BE117,1/($A$3-1)),1/POWER(FSheet1!$BF117,1/($A$3-1)),1/POWER(FSheet1!$BG117,1/($A$3-1)),1/POWER(FSheet1!$BH117,1/($A$3-1)),1/POWER(FSheet1!$BI117,1/($A$3-1))))</f>
        <v>3.9070235904897005E-3</v>
      </c>
      <c r="AE118" s="26">
        <f>1/(POWER(FSheet1!BE117,1/($A$3-1))*SUM(1/POWER(FSheet1!$BC117,1/($A$3-1)),1/POWER(FSheet1!$BD117,1/($A$3-1)),1/POWER(FSheet1!$BE117,1/($A$3-1)),1/POWER(FSheet1!$BF117,1/($A$3-1)),1/POWER(FSheet1!$BG117,1/($A$3-1)),1/POWER(FSheet1!$BH117,1/($A$3-1)),1/POWER(FSheet1!$BI117,1/($A$3-1))))</f>
        <v>6.1219591188828998E-3</v>
      </c>
      <c r="AF118" s="26">
        <f>1/(POWER(FSheet1!BF117,1/($A$3-1))*SUM(1/POWER(FSheet1!$BC117,1/($A$3-1)),1/POWER(FSheet1!$BD117,1/($A$3-1)),1/POWER(FSheet1!$BE117,1/($A$3-1)),1/POWER(FSheet1!$BF117,1/($A$3-1)),1/POWER(FSheet1!$BG117,1/($A$3-1)),1/POWER(FSheet1!$BH117,1/($A$3-1)),1/POWER(FSheet1!$BI117,1/($A$3-1))))</f>
        <v>1.5455569092118801E-2</v>
      </c>
      <c r="AG118" s="26">
        <f>1/(POWER(FSheet1!BG117,1/($A$3-1))*SUM(1/POWER(FSheet1!$BC117,1/($A$3-1)),1/POWER(FSheet1!$BD117,1/($A$3-1)),1/POWER(FSheet1!$BE117,1/($A$3-1)),1/POWER(FSheet1!$BF117,1/($A$3-1)),1/POWER(FSheet1!$BG117,1/($A$3-1)),1/POWER(FSheet1!$BH117,1/($A$3-1)),1/POWER(FSheet1!$BI117,1/($A$3-1))))</f>
        <v>0.10395972501573163</v>
      </c>
      <c r="AH118" s="26">
        <f>1/(POWER(FSheet1!BH117,1/($A$3-1))*SUM(1/POWER(FSheet1!$BC117,1/($A$3-1)),1/POWER(FSheet1!$BD117,1/($A$3-1)),1/POWER(FSheet1!$BE117,1/($A$3-1)),1/POWER(FSheet1!$BF117,1/($A$3-1)),1/POWER(FSheet1!$BG117,1/($A$3-1)),1/POWER(FSheet1!$BH117,1/($A$3-1)),1/POWER(FSheet1!$BI117,1/($A$3-1))))</f>
        <v>0.53049677079120694</v>
      </c>
      <c r="AI118" s="26">
        <f>1/(POWER(FSheet1!BI117,1/($A$3-1))*SUM(1/POWER(FSheet1!$BC117,1/($A$3-1)),1/POWER(FSheet1!$BD117,1/($A$3-1)),1/POWER(FSheet1!$BE117,1/($A$3-1)),1/POWER(FSheet1!$BF117,1/($A$3-1)),1/POWER(FSheet1!$BG117,1/($A$3-1)),1/POWER(FSheet1!$BH117,1/($A$3-1)),1/POWER(FSheet1!$BI117,1/($A$3-1))))</f>
        <v>0.33571568507952371</v>
      </c>
      <c r="AY118" s="13">
        <f t="shared" si="11"/>
        <v>1.2769681318880843</v>
      </c>
      <c r="BA118" s="45">
        <f>1/(POWER(FSheet1!$BK117,1/($A$3-1))*SUM(1/POWER(FSheet1!$BK117,1/($A$3-1)),1/POWER(FSheet1!$BL117,1/($A$3-1)),1/POWER(FSheet1!$BM117,1/($A$3-1)),1/POWER(FSheet1!$BN117,1/($A$3-1)),1/POWER(FSheet1!$BO117,1/($A$3-1)),1/POWER(FSheet1!$BP117,1/($A$3-1)),1/POWER(FSheet1!$BQ117,1/($A$3-1))))</f>
        <v>1.6893043498590631E-2</v>
      </c>
      <c r="BB118" s="45">
        <f>1/(POWER(FSheet1!$BL117,1/($A$3-1))*SUM(1/POWER(FSheet1!$BK117,1/($A$3-1)),1/POWER(FSheet1!$BL117,1/($A$3-1)),1/POWER(FSheet1!$BM117,1/($A$3-1)),1/POWER(FSheet1!$BN117,1/($A$3-1)),1/POWER(FSheet1!$BO117,1/($A$3-1)),1/POWER(FSheet1!$BP117,1/($A$3-1)),1/POWER(FSheet1!$BQ117,1/($A$3-1))))</f>
        <v>1.1772374986195955E-2</v>
      </c>
      <c r="BC118" s="45">
        <f>1/(POWER(FSheet1!$BM117,1/($A$3-1))*SUM(1/POWER(FSheet1!$BK117,1/($A$3-1)),1/POWER(FSheet1!$BL117,1/($A$3-1)),1/POWER(FSheet1!$BM117,1/($A$3-1)),1/POWER(FSheet1!$BN117,1/($A$3-1)),1/POWER(FSheet1!$BO117,1/($A$3-1)),1/POWER(FSheet1!$BP117,1/($A$3-1)),1/POWER(FSheet1!$BQ117,1/($A$3-1))))</f>
        <v>2.2603003974899047E-2</v>
      </c>
      <c r="BD118" s="45">
        <f>1/(POWER(FSheet1!$BN117,1/($A$3-1))*SUM(1/POWER(FSheet1!$BK117,1/($A$3-1)),1/POWER(FSheet1!$BL117,1/($A$3-1)),1/POWER(FSheet1!$BM117,1/($A$3-1)),1/POWER(FSheet1!$BN117,1/($A$3-1)),1/POWER(FSheet1!$BO117,1/($A$3-1)),1/POWER(FSheet1!$BP117,1/($A$3-1)),1/POWER(FSheet1!$BQ117,1/($A$3-1))))</f>
        <v>5.6194778663699603E-2</v>
      </c>
      <c r="BE118" s="45">
        <f>1/(POWER(FSheet1!$BO117,1/($A$3-1))*SUM(1/POWER(FSheet1!$BK117,1/($A$3-1)),1/POWER(FSheet1!$BL117,1/($A$3-1)),1/POWER(FSheet1!$BM117,1/($A$3-1)),1/POWER(FSheet1!$BN117,1/($A$3-1)),1/POWER(FSheet1!$BO117,1/($A$3-1)),1/POWER(FSheet1!$BP117,1/($A$3-1)),1/POWER(FSheet1!$BQ117,1/($A$3-1))))</f>
        <v>0.20087702751567446</v>
      </c>
      <c r="BF118" s="45">
        <f>1/(POWER(FSheet1!$BP117,1/($A$3-1))*SUM(1/POWER(FSheet1!$BK117,1/($A$3-1)),1/POWER(FSheet1!$BL117,1/($A$3-1)),1/POWER(FSheet1!$BM117,1/($A$3-1)),1/POWER(FSheet1!$BN117,1/($A$3-1)),1/POWER(FSheet1!$BO117,1/($A$3-1)),1/POWER(FSheet1!$BP117,1/($A$3-1)),1/POWER(FSheet1!$BQ117,1/($A$3-1))))</f>
        <v>0.39096767084709921</v>
      </c>
      <c r="BG118" s="45">
        <f>1/(POWER(FSheet1!$BQ117,1/($A$3-1))*SUM(1/POWER(FSheet1!$BK117,1/($A$3-1)),1/POWER(FSheet1!$BL117,1/($A$3-1)),1/POWER(FSheet1!$BM117,1/($A$3-1)),1/POWER(FSheet1!$BN117,1/($A$3-1)),1/POWER(FSheet1!$BO117,1/($A$3-1)),1/POWER(FSheet1!$BP117,1/($A$3-1)),1/POWER(FSheet1!$BQ117,1/($A$3-1))))</f>
        <v>0.3006921005138411</v>
      </c>
      <c r="BH118" s="14"/>
      <c r="BI118" s="33"/>
      <c r="BJ118" s="33"/>
      <c r="BW118" s="33">
        <f t="array" ref="BW118">SUM((BA118^$A$3)*(($B118-$AK$3)^2+($C118-$AL$3)^2),(BB118^$A$3)*(($B118-$AM$3)^2+($C118-$AN$3)^2),(BC118^$A$3)*(($B118-$AO$3)^2+($C118-$AP$3)^2),(BD118^$A$3)*(($B118-$AQ$3)^2+($C118-$AR$3)^2),(BE118^$A$3)*(($B118-$AS$3)^2+($C118-$AT$3)^2),(BF118^$A$3)*(($B118-$AU$3)^2+($C118-$AV$3)^2),(BG118^$A$3)*(($B118-$AW$3)^2+($C118-$BV$3)^2))</f>
        <v>1.8804182447433728</v>
      </c>
    </row>
    <row r="119" spans="1:75">
      <c r="A119" s="21" t="str">
        <f>FSheet1!A118</f>
        <v>Butler</v>
      </c>
      <c r="B119" s="20">
        <f>FSheet1!DH118</f>
        <v>4.7110415971128603</v>
      </c>
      <c r="C119" s="20">
        <f>FSheet1!DI118</f>
        <v>-2.8865662664041993</v>
      </c>
      <c r="D119" s="22"/>
      <c r="E119" s="20">
        <f>1/(POWER(FSheet1!AU118,2/($A$3-1))*SUM(1/POWER(FSheet1!$AU118,2/($A$3-1)),1/POWER(FSheet1!$AV118,2/($A$3-1)),1/POWER(FSheet1!$AW118,2/($A$3-1)),1/POWER(FSheet1!$AX118,2/($A$3-1)),1/POWER(FSheet1!$AY118,2/($A$3-1)),1/POWER(FSheet1!$AZ118,2/($A$3-1)),1/POWER(FSheet1!$BA118,2/($A$3-1))))</f>
        <v>1.8765342477228156E-3</v>
      </c>
      <c r="F119" s="20">
        <f>1/(POWER(FSheet1!AV118,2/($A$3-1))*SUM(1/POWER(FSheet1!$AU118,2/($A$3-1)),1/POWER(FSheet1!$AV118,2/($A$3-1)),1/POWER(FSheet1!$AW118,2/($A$3-1)),1/POWER(FSheet1!$AX118,2/($A$3-1)),1/POWER(FSheet1!$AY118,2/($A$3-1)),1/POWER(FSheet1!$AZ118,2/($A$3-1)),1/POWER(FSheet1!$BA118,2/($A$3-1))))</f>
        <v>6.6709201411913601E-3</v>
      </c>
      <c r="G119" s="20">
        <f>1/(POWER(FSheet1!AW118,2/($A$3-1))*SUM(1/POWER(FSheet1!$AU118,2/($A$3-1)),1/POWER(FSheet1!$AV118,2/($A$3-1)),1/POWER(FSheet1!$AW118,2/($A$3-1)),1/POWER(FSheet1!$AX118,2/($A$3-1)),1/POWER(FSheet1!$AY118,2/($A$3-1)),1/POWER(FSheet1!$AZ118,2/($A$3-1)),1/POWER(FSheet1!$BA118,2/($A$3-1))))</f>
        <v>3.9455430777762958E-2</v>
      </c>
      <c r="H119" s="20">
        <f>1/(POWER(FSheet1!AX118,2/($A$3-1))*SUM(1/POWER(FSheet1!$AU118,2/($A$3-1)),1/POWER(FSheet1!$AV118,2/($A$3-1)),1/POWER(FSheet1!$AW118,2/($A$3-1)),1/POWER(FSheet1!$AX118,2/($A$3-1)),1/POWER(FSheet1!$AY118,2/($A$3-1)),1/POWER(FSheet1!$AZ118,2/($A$3-1)),1/POWER(FSheet1!$BA118,2/($A$3-1))))</f>
        <v>0.47100120023372877</v>
      </c>
      <c r="I119" s="20">
        <f>1/(POWER(FSheet1!AY118,2/($A$3-1))*SUM(1/POWER(FSheet1!$AU118,2/($A$3-1)),1/POWER(FSheet1!$AV118,2/($A$3-1)),1/POWER(FSheet1!$AW118,2/($A$3-1)),1/POWER(FSheet1!$AX118,2/($A$3-1)),1/POWER(FSheet1!$AY118,2/($A$3-1)),1/POWER(FSheet1!$AZ118,2/($A$3-1)),1/POWER(FSheet1!$BA118,2/($A$3-1))))</f>
        <v>0.43760380642609381</v>
      </c>
      <c r="J119" s="20">
        <f>1/(POWER(FSheet1!AZ118,2/($A$3-1))*SUM(1/POWER(FSheet1!$AU118,2/($A$3-1)),1/POWER(FSheet1!$AV118,2/($A$3-1)),1/POWER(FSheet1!$AW118,2/($A$3-1)),1/POWER(FSheet1!$AX118,2/($A$3-1)),1/POWER(FSheet1!$AY118,2/($A$3-1)),1/POWER(FSheet1!$AZ118,2/($A$3-1)),1/POWER(FSheet1!$BA118,2/($A$3-1))))</f>
        <v>3.7008912087530661E-2</v>
      </c>
      <c r="K119" s="20">
        <f>1/(POWER(FSheet1!BA118,2/($A$3-1))*SUM(1/POWER(FSheet1!$AU118,2/($A$3-1)),1/POWER(FSheet1!$AV118,2/($A$3-1)),1/POWER(FSheet1!$AW118,2/($A$3-1)),1/POWER(FSheet1!$AX118,2/($A$3-1)),1/POWER(FSheet1!$AY118,2/($A$3-1)),1/POWER(FSheet1!$AZ118,2/($A$3-1)),1/POWER(FSheet1!$BA118,2/($A$3-1))))</f>
        <v>6.3831960859697251E-3</v>
      </c>
      <c r="M119" s="35"/>
      <c r="AA119" s="34">
        <f t="shared" si="10"/>
        <v>7.9813528708773394</v>
      </c>
      <c r="AC119" s="26">
        <f>1/(POWER(FSheet1!BC118,1/($A$3-1))*SUM(1/POWER(FSheet1!$BC118,1/($A$3-1)),1/POWER(FSheet1!$BD118,1/($A$3-1)),1/POWER(FSheet1!$BE118,1/($A$3-1)),1/POWER(FSheet1!$BF118,1/($A$3-1)),1/POWER(FSheet1!$BG118,1/($A$3-1)),1/POWER(FSheet1!$BH118,1/($A$3-1)),1/POWER(FSheet1!$BI118,1/($A$3-1))))</f>
        <v>3.5742346548668279E-2</v>
      </c>
      <c r="AD119" s="26">
        <f>1/(POWER(FSheet1!BD118,1/($A$3-1))*SUM(1/POWER(FSheet1!$BC118,1/($A$3-1)),1/POWER(FSheet1!$BD118,1/($A$3-1)),1/POWER(FSheet1!$BE118,1/($A$3-1)),1/POWER(FSheet1!$BF118,1/($A$3-1)),1/POWER(FSheet1!$BG118,1/($A$3-1)),1/POWER(FSheet1!$BH118,1/($A$3-1)),1/POWER(FSheet1!$BI118,1/($A$3-1))))</f>
        <v>3.6910879069491781E-2</v>
      </c>
      <c r="AE119" s="26">
        <f>1/(POWER(FSheet1!BE118,1/($A$3-1))*SUM(1/POWER(FSheet1!$BC118,1/($A$3-1)),1/POWER(FSheet1!$BD118,1/($A$3-1)),1/POWER(FSheet1!$BE118,1/($A$3-1)),1/POWER(FSheet1!$BF118,1/($A$3-1)),1/POWER(FSheet1!$BG118,1/($A$3-1)),1/POWER(FSheet1!$BH118,1/($A$3-1)),1/POWER(FSheet1!$BI118,1/($A$3-1))))</f>
        <v>6.7401085703137298E-2</v>
      </c>
      <c r="AF119" s="26">
        <f>1/(POWER(FSheet1!BF118,1/($A$3-1))*SUM(1/POWER(FSheet1!$BC118,1/($A$3-1)),1/POWER(FSheet1!$BD118,1/($A$3-1)),1/POWER(FSheet1!$BE118,1/($A$3-1)),1/POWER(FSheet1!$BF118,1/($A$3-1)),1/POWER(FSheet1!$BG118,1/($A$3-1)),1/POWER(FSheet1!$BH118,1/($A$3-1)),1/POWER(FSheet1!$BI118,1/($A$3-1))))</f>
        <v>0.16662406962600176</v>
      </c>
      <c r="AG119" s="26">
        <f>1/(POWER(FSheet1!BG118,1/($A$3-1))*SUM(1/POWER(FSheet1!$BC118,1/($A$3-1)),1/POWER(FSheet1!$BD118,1/($A$3-1)),1/POWER(FSheet1!$BE118,1/($A$3-1)),1/POWER(FSheet1!$BF118,1/($A$3-1)),1/POWER(FSheet1!$BG118,1/($A$3-1)),1/POWER(FSheet1!$BH118,1/($A$3-1)),1/POWER(FSheet1!$BI118,1/($A$3-1))))</f>
        <v>0.27603798402903729</v>
      </c>
      <c r="AH119" s="26">
        <f>1/(POWER(FSheet1!BH118,1/($A$3-1))*SUM(1/POWER(FSheet1!$BC118,1/($A$3-1)),1/POWER(FSheet1!$BD118,1/($A$3-1)),1/POWER(FSheet1!$BE118,1/($A$3-1)),1/POWER(FSheet1!$BF118,1/($A$3-1)),1/POWER(FSheet1!$BG118,1/($A$3-1)),1/POWER(FSheet1!$BH118,1/($A$3-1)),1/POWER(FSheet1!$BI118,1/($A$3-1))))</f>
        <v>0.13832683052889624</v>
      </c>
      <c r="AI119" s="26">
        <f>1/(POWER(FSheet1!BI118,1/($A$3-1))*SUM(1/POWER(FSheet1!$BC118,1/($A$3-1)),1/POWER(FSheet1!$BD118,1/($A$3-1)),1/POWER(FSheet1!$BE118,1/($A$3-1)),1/POWER(FSheet1!$BF118,1/($A$3-1)),1/POWER(FSheet1!$BG118,1/($A$3-1)),1/POWER(FSheet1!$BH118,1/($A$3-1)),1/POWER(FSheet1!$BI118,1/($A$3-1))))</f>
        <v>0.2789568044947674</v>
      </c>
      <c r="AY119" s="13">
        <f t="shared" si="11"/>
        <v>3.3385303555070633</v>
      </c>
      <c r="BA119" s="45">
        <f>1/(POWER(FSheet1!$BK118,1/($A$3-1))*SUM(1/POWER(FSheet1!$BK118,1/($A$3-1)),1/POWER(FSheet1!$BL118,1/($A$3-1)),1/POWER(FSheet1!$BM118,1/($A$3-1)),1/POWER(FSheet1!$BN118,1/($A$3-1)),1/POWER(FSheet1!$BO118,1/($A$3-1)),1/POWER(FSheet1!$BP118,1/($A$3-1)),1/POWER(FSheet1!$BQ118,1/($A$3-1))))</f>
        <v>2.3146219571123641E-2</v>
      </c>
      <c r="BB119" s="45">
        <f>1/(POWER(FSheet1!$BL118,1/($A$3-1))*SUM(1/POWER(FSheet1!$BK118,1/($A$3-1)),1/POWER(FSheet1!$BL118,1/($A$3-1)),1/POWER(FSheet1!$BM118,1/($A$3-1)),1/POWER(FSheet1!$BN118,1/($A$3-1)),1/POWER(FSheet1!$BO118,1/($A$3-1)),1/POWER(FSheet1!$BP118,1/($A$3-1)),1/POWER(FSheet1!$BQ118,1/($A$3-1))))</f>
        <v>2.243142082589206E-2</v>
      </c>
      <c r="BC119" s="45">
        <f>1/(POWER(FSheet1!$BM118,1/($A$3-1))*SUM(1/POWER(FSheet1!$BK118,1/($A$3-1)),1/POWER(FSheet1!$BL118,1/($A$3-1)),1/POWER(FSheet1!$BM118,1/($A$3-1)),1/POWER(FSheet1!$BN118,1/($A$3-1)),1/POWER(FSheet1!$BO118,1/($A$3-1)),1/POWER(FSheet1!$BP118,1/($A$3-1)),1/POWER(FSheet1!$BQ118,1/($A$3-1))))</f>
        <v>6.1985842991104795E-2</v>
      </c>
      <c r="BD119" s="45">
        <f>1/(POWER(FSheet1!$BN118,1/($A$3-1))*SUM(1/POWER(FSheet1!$BK118,1/($A$3-1)),1/POWER(FSheet1!$BL118,1/($A$3-1)),1/POWER(FSheet1!$BM118,1/($A$3-1)),1/POWER(FSheet1!$BN118,1/($A$3-1)),1/POWER(FSheet1!$BO118,1/($A$3-1)),1/POWER(FSheet1!$BP118,1/($A$3-1)),1/POWER(FSheet1!$BQ118,1/($A$3-1))))</f>
        <v>0.14061505280815903</v>
      </c>
      <c r="BE119" s="45">
        <f>1/(POWER(FSheet1!$BO118,1/($A$3-1))*SUM(1/POWER(FSheet1!$BK118,1/($A$3-1)),1/POWER(FSheet1!$BL118,1/($A$3-1)),1/POWER(FSheet1!$BM118,1/($A$3-1)),1/POWER(FSheet1!$BN118,1/($A$3-1)),1/POWER(FSheet1!$BO118,1/($A$3-1)),1/POWER(FSheet1!$BP118,1/($A$3-1)),1/POWER(FSheet1!$BQ118,1/($A$3-1))))</f>
        <v>0.15637417392692307</v>
      </c>
      <c r="BF119" s="45">
        <f>1/(POWER(FSheet1!$BP118,1/($A$3-1))*SUM(1/POWER(FSheet1!$BK118,1/($A$3-1)),1/POWER(FSheet1!$BL118,1/($A$3-1)),1/POWER(FSheet1!$BM118,1/($A$3-1)),1/POWER(FSheet1!$BN118,1/($A$3-1)),1/POWER(FSheet1!$BO118,1/($A$3-1)),1/POWER(FSheet1!$BP118,1/($A$3-1)),1/POWER(FSheet1!$BQ118,1/($A$3-1))))</f>
        <v>9.7843176822940567E-2</v>
      </c>
      <c r="BG119" s="45">
        <f>1/(POWER(FSheet1!$BQ118,1/($A$3-1))*SUM(1/POWER(FSheet1!$BK118,1/($A$3-1)),1/POWER(FSheet1!$BL118,1/($A$3-1)),1/POWER(FSheet1!$BM118,1/($A$3-1)),1/POWER(FSheet1!$BN118,1/($A$3-1)),1/POWER(FSheet1!$BO118,1/($A$3-1)),1/POWER(FSheet1!$BP118,1/($A$3-1)),1/POWER(FSheet1!$BQ118,1/($A$3-1))))</f>
        <v>0.49760411305385671</v>
      </c>
      <c r="BH119" s="14"/>
      <c r="BI119" s="33"/>
      <c r="BJ119" s="33"/>
      <c r="BW119" s="33">
        <f t="array" ref="BW119">SUM((BA119^$A$3)*(($B119-$AK$3)^2+($C119-$AL$3)^2),(BB119^$A$3)*(($B119-$AM$3)^2+($C119-$AN$3)^2),(BC119^$A$3)*(($B119-$AO$3)^2+($C119-$AP$3)^2),(BD119^$A$3)*(($B119-$AQ$3)^2+($C119-$AR$3)^2),(BE119^$A$3)*(($B119-$AS$3)^2+($C119-$AT$3)^2),(BF119^$A$3)*(($B119-$AU$3)^2+($C119-$AV$3)^2),(BG119^$A$3)*(($B119-$AW$3)^2+($C119-$BV$3)^2))</f>
        <v>2.1170622745721772</v>
      </c>
    </row>
    <row r="120" spans="1:75">
      <c r="A120" s="21" t="str">
        <f>FSheet1!A119</f>
        <v>Mikus</v>
      </c>
      <c r="B120" s="20">
        <f>FSheet1!DH119</f>
        <v>-2.6103906391076119</v>
      </c>
      <c r="C120" s="20">
        <f>FSheet1!DI119</f>
        <v>2.4609940734908142</v>
      </c>
      <c r="D120" s="22"/>
      <c r="E120" s="20">
        <f>1/(POWER(FSheet1!AU119,2/($A$3-1))*SUM(1/POWER(FSheet1!$AU119,2/($A$3-1)),1/POWER(FSheet1!$AV119,2/($A$3-1)),1/POWER(FSheet1!$AW119,2/($A$3-1)),1/POWER(FSheet1!$AX119,2/($A$3-1)),1/POWER(FSheet1!$AY119,2/($A$3-1)),1/POWER(FSheet1!$AZ119,2/($A$3-1)),1/POWER(FSheet1!$BA119,2/($A$3-1))))</f>
        <v>1.0858147488825213E-2</v>
      </c>
      <c r="F120" s="20">
        <f>1/(POWER(FSheet1!AV119,2/($A$3-1))*SUM(1/POWER(FSheet1!$AU119,2/($A$3-1)),1/POWER(FSheet1!$AV119,2/($A$3-1)),1/POWER(FSheet1!$AW119,2/($A$3-1)),1/POWER(FSheet1!$AX119,2/($A$3-1)),1/POWER(FSheet1!$AY119,2/($A$3-1)),1/POWER(FSheet1!$AZ119,2/($A$3-1)),1/POWER(FSheet1!$BA119,2/($A$3-1))))</f>
        <v>4.2850535869422821E-2</v>
      </c>
      <c r="G120" s="20">
        <f>1/(POWER(FSheet1!AW119,2/($A$3-1))*SUM(1/POWER(FSheet1!$AU119,2/($A$3-1)),1/POWER(FSheet1!$AV119,2/($A$3-1)),1/POWER(FSheet1!$AW119,2/($A$3-1)),1/POWER(FSheet1!$AX119,2/($A$3-1)),1/POWER(FSheet1!$AY119,2/($A$3-1)),1/POWER(FSheet1!$AZ119,2/($A$3-1)),1/POWER(FSheet1!$BA119,2/($A$3-1))))</f>
        <v>0.22983734864866057</v>
      </c>
      <c r="H120" s="20">
        <f>1/(POWER(FSheet1!AX119,2/($A$3-1))*SUM(1/POWER(FSheet1!$AU119,2/($A$3-1)),1/POWER(FSheet1!$AV119,2/($A$3-1)),1/POWER(FSheet1!$AW119,2/($A$3-1)),1/POWER(FSheet1!$AX119,2/($A$3-1)),1/POWER(FSheet1!$AY119,2/($A$3-1)),1/POWER(FSheet1!$AZ119,2/($A$3-1)),1/POWER(FSheet1!$BA119,2/($A$3-1))))</f>
        <v>0.53918456448175267</v>
      </c>
      <c r="I120" s="20">
        <f>1/(POWER(FSheet1!AY119,2/($A$3-1))*SUM(1/POWER(FSheet1!$AU119,2/($A$3-1)),1/POWER(FSheet1!$AV119,2/($A$3-1)),1/POWER(FSheet1!$AW119,2/($A$3-1)),1/POWER(FSheet1!$AX119,2/($A$3-1)),1/POWER(FSheet1!$AY119,2/($A$3-1)),1/POWER(FSheet1!$AZ119,2/($A$3-1)),1/POWER(FSheet1!$BA119,2/($A$3-1))))</f>
        <v>0.14146319872962579</v>
      </c>
      <c r="J120" s="20">
        <f>1/(POWER(FSheet1!AZ119,2/($A$3-1))*SUM(1/POWER(FSheet1!$AU119,2/($A$3-1)),1/POWER(FSheet1!$AV119,2/($A$3-1)),1/POWER(FSheet1!$AW119,2/($A$3-1)),1/POWER(FSheet1!$AX119,2/($A$3-1)),1/POWER(FSheet1!$AY119,2/($A$3-1)),1/POWER(FSheet1!$AZ119,2/($A$3-1)),1/POWER(FSheet1!$BA119,2/($A$3-1))))</f>
        <v>2.7995934337738976E-2</v>
      </c>
      <c r="K120" s="20">
        <f>1/(POWER(FSheet1!BA119,2/($A$3-1))*SUM(1/POWER(FSheet1!$AU119,2/($A$3-1)),1/POWER(FSheet1!$AV119,2/($A$3-1)),1/POWER(FSheet1!$AW119,2/($A$3-1)),1/POWER(FSheet1!$AX119,2/($A$3-1)),1/POWER(FSheet1!$AY119,2/($A$3-1)),1/POWER(FSheet1!$AZ119,2/($A$3-1)),1/POWER(FSheet1!$BA119,2/($A$3-1))))</f>
        <v>7.8102704439739074E-3</v>
      </c>
      <c r="M120" s="35"/>
      <c r="AA120" s="34">
        <f t="shared" si="10"/>
        <v>7.8356548555060437</v>
      </c>
      <c r="AC120" s="26">
        <f>1/(POWER(FSheet1!BC119,1/($A$3-1))*SUM(1/POWER(FSheet1!$BC119,1/($A$3-1)),1/POWER(FSheet1!$BD119,1/($A$3-1)),1/POWER(FSheet1!$BE119,1/($A$3-1)),1/POWER(FSheet1!$BF119,1/($A$3-1)),1/POWER(FSheet1!$BG119,1/($A$3-1)),1/POWER(FSheet1!$BH119,1/($A$3-1)),1/POWER(FSheet1!$BI119,1/($A$3-1))))</f>
        <v>0.26022527301070009</v>
      </c>
      <c r="AD120" s="26">
        <f>1/(POWER(FSheet1!BD119,1/($A$3-1))*SUM(1/POWER(FSheet1!$BC119,1/($A$3-1)),1/POWER(FSheet1!$BD119,1/($A$3-1)),1/POWER(FSheet1!$BE119,1/($A$3-1)),1/POWER(FSheet1!$BF119,1/($A$3-1)),1/POWER(FSheet1!$BG119,1/($A$3-1)),1/POWER(FSheet1!$BH119,1/($A$3-1)),1/POWER(FSheet1!$BI119,1/($A$3-1))))</f>
        <v>0.13019341045811583</v>
      </c>
      <c r="AE120" s="26">
        <f>1/(POWER(FSheet1!BE119,1/($A$3-1))*SUM(1/POWER(FSheet1!$BC119,1/($A$3-1)),1/POWER(FSheet1!$BD119,1/($A$3-1)),1/POWER(FSheet1!$BE119,1/($A$3-1)),1/POWER(FSheet1!$BF119,1/($A$3-1)),1/POWER(FSheet1!$BG119,1/($A$3-1)),1/POWER(FSheet1!$BH119,1/($A$3-1)),1/POWER(FSheet1!$BI119,1/($A$3-1))))</f>
        <v>0.18041744595073664</v>
      </c>
      <c r="AF120" s="26">
        <f>1/(POWER(FSheet1!BF119,1/($A$3-1))*SUM(1/POWER(FSheet1!$BC119,1/($A$3-1)),1/POWER(FSheet1!$BD119,1/($A$3-1)),1/POWER(FSheet1!$BE119,1/($A$3-1)),1/POWER(FSheet1!$BF119,1/($A$3-1)),1/POWER(FSheet1!$BG119,1/($A$3-1)),1/POWER(FSheet1!$BH119,1/($A$3-1)),1/POWER(FSheet1!$BI119,1/($A$3-1))))</f>
        <v>0.2242240262257936</v>
      </c>
      <c r="AG120" s="26">
        <f>1/(POWER(FSheet1!BG119,1/($A$3-1))*SUM(1/POWER(FSheet1!$BC119,1/($A$3-1)),1/POWER(FSheet1!$BD119,1/($A$3-1)),1/POWER(FSheet1!$BE119,1/($A$3-1)),1/POWER(FSheet1!$BF119,1/($A$3-1)),1/POWER(FSheet1!$BG119,1/($A$3-1)),1/POWER(FSheet1!$BH119,1/($A$3-1)),1/POWER(FSheet1!$BI119,1/($A$3-1))))</f>
        <v>9.3573714092073296E-2</v>
      </c>
      <c r="AH120" s="26">
        <f>1/(POWER(FSheet1!BH119,1/($A$3-1))*SUM(1/POWER(FSheet1!$BC119,1/($A$3-1)),1/POWER(FSheet1!$BD119,1/($A$3-1)),1/POWER(FSheet1!$BE119,1/($A$3-1)),1/POWER(FSheet1!$BF119,1/($A$3-1)),1/POWER(FSheet1!$BG119,1/($A$3-1)),1/POWER(FSheet1!$BH119,1/($A$3-1)),1/POWER(FSheet1!$BI119,1/($A$3-1))))</f>
        <v>4.4398742529306361E-2</v>
      </c>
      <c r="AI120" s="26">
        <f>1/(POWER(FSheet1!BI119,1/($A$3-1))*SUM(1/POWER(FSheet1!$BC119,1/($A$3-1)),1/POWER(FSheet1!$BD119,1/($A$3-1)),1/POWER(FSheet1!$BE119,1/($A$3-1)),1/POWER(FSheet1!$BF119,1/($A$3-1)),1/POWER(FSheet1!$BG119,1/($A$3-1)),1/POWER(FSheet1!$BH119,1/($A$3-1)),1/POWER(FSheet1!$BI119,1/($A$3-1))))</f>
        <v>6.6967387733274278E-2</v>
      </c>
      <c r="AY120" s="13">
        <f t="shared" si="11"/>
        <v>3.6060237086194302</v>
      </c>
      <c r="BA120" s="45">
        <f>1/(POWER(FSheet1!$BK119,1/($A$3-1))*SUM(1/POWER(FSheet1!$BK119,1/($A$3-1)),1/POWER(FSheet1!$BL119,1/($A$3-1)),1/POWER(FSheet1!$BM119,1/($A$3-1)),1/POWER(FSheet1!$BN119,1/($A$3-1)),1/POWER(FSheet1!$BO119,1/($A$3-1)),1/POWER(FSheet1!$BP119,1/($A$3-1)),1/POWER(FSheet1!$BQ119,1/($A$3-1))))</f>
        <v>0.54990236646361934</v>
      </c>
      <c r="BB120" s="45">
        <f>1/(POWER(FSheet1!$BL119,1/($A$3-1))*SUM(1/POWER(FSheet1!$BK119,1/($A$3-1)),1/POWER(FSheet1!$BL119,1/($A$3-1)),1/POWER(FSheet1!$BM119,1/($A$3-1)),1/POWER(FSheet1!$BN119,1/($A$3-1)),1/POWER(FSheet1!$BO119,1/($A$3-1)),1/POWER(FSheet1!$BP119,1/($A$3-1)),1/POWER(FSheet1!$BQ119,1/($A$3-1))))</f>
        <v>7.1451186860545191E-2</v>
      </c>
      <c r="BC120" s="45">
        <f>1/(POWER(FSheet1!$BM119,1/($A$3-1))*SUM(1/POWER(FSheet1!$BK119,1/($A$3-1)),1/POWER(FSheet1!$BL119,1/($A$3-1)),1/POWER(FSheet1!$BM119,1/($A$3-1)),1/POWER(FSheet1!$BN119,1/($A$3-1)),1/POWER(FSheet1!$BO119,1/($A$3-1)),1/POWER(FSheet1!$BP119,1/($A$3-1)),1/POWER(FSheet1!$BQ119,1/($A$3-1))))</f>
        <v>8.5814391265356491E-2</v>
      </c>
      <c r="BD120" s="45">
        <f>1/(POWER(FSheet1!$BN119,1/($A$3-1))*SUM(1/POWER(FSheet1!$BK119,1/($A$3-1)),1/POWER(FSheet1!$BL119,1/($A$3-1)),1/POWER(FSheet1!$BM119,1/($A$3-1)),1/POWER(FSheet1!$BN119,1/($A$3-1)),1/POWER(FSheet1!$BO119,1/($A$3-1)),1/POWER(FSheet1!$BP119,1/($A$3-1)),1/POWER(FSheet1!$BQ119,1/($A$3-1))))</f>
        <v>0.13524593729210665</v>
      </c>
      <c r="BE120" s="45">
        <f>1/(POWER(FSheet1!$BO119,1/($A$3-1))*SUM(1/POWER(FSheet1!$BK119,1/($A$3-1)),1/POWER(FSheet1!$BL119,1/($A$3-1)),1/POWER(FSheet1!$BM119,1/($A$3-1)),1/POWER(FSheet1!$BN119,1/($A$3-1)),1/POWER(FSheet1!$BO119,1/($A$3-1)),1/POWER(FSheet1!$BP119,1/($A$3-1)),1/POWER(FSheet1!$BQ119,1/($A$3-1))))</f>
        <v>9.2345871816292779E-2</v>
      </c>
      <c r="BF120" s="45">
        <f>1/(POWER(FSheet1!$BP119,1/($A$3-1))*SUM(1/POWER(FSheet1!$BK119,1/($A$3-1)),1/POWER(FSheet1!$BL119,1/($A$3-1)),1/POWER(FSheet1!$BM119,1/($A$3-1)),1/POWER(FSheet1!$BN119,1/($A$3-1)),1/POWER(FSheet1!$BO119,1/($A$3-1)),1/POWER(FSheet1!$BP119,1/($A$3-1)),1/POWER(FSheet1!$BQ119,1/($A$3-1))))</f>
        <v>2.627943642255982E-2</v>
      </c>
      <c r="BG120" s="45">
        <f>1/(POWER(FSheet1!$BQ119,1/($A$3-1))*SUM(1/POWER(FSheet1!$BK119,1/($A$3-1)),1/POWER(FSheet1!$BL119,1/($A$3-1)),1/POWER(FSheet1!$BM119,1/($A$3-1)),1/POWER(FSheet1!$BN119,1/($A$3-1)),1/POWER(FSheet1!$BO119,1/($A$3-1)),1/POWER(FSheet1!$BP119,1/($A$3-1)),1/POWER(FSheet1!$BQ119,1/($A$3-1))))</f>
        <v>3.8960809879519588E-2</v>
      </c>
      <c r="BH120" s="14"/>
      <c r="BI120" s="33"/>
      <c r="BJ120" s="33"/>
      <c r="BW120" s="33">
        <f t="array" ref="BW120">SUM((BA120^$A$3)*(($B120-$AK$3)^2+($C120-$AL$3)^2),(BB120^$A$3)*(($B120-$AM$3)^2+($C120-$AN$3)^2),(BC120^$A$3)*(($B120-$AO$3)^2+($C120-$AP$3)^2),(BD120^$A$3)*(($B120-$AQ$3)^2+($C120-$AR$3)^2),(BE120^$A$3)*(($B120-$AS$3)^2+($C120-$AT$3)^2),(BF120^$A$3)*(($B120-$AU$3)^2+($C120-$AV$3)^2),(BG120^$A$3)*(($B120-$AW$3)^2+($C120-$BV$3)^2))</f>
        <v>3.9245251159454368</v>
      </c>
    </row>
    <row r="121" spans="1:75">
      <c r="A121" s="21" t="str">
        <f>FSheet1!A120</f>
        <v>Patrick</v>
      </c>
      <c r="B121" s="20">
        <f>FSheet1!DH120</f>
        <v>-1.6568490800524938</v>
      </c>
      <c r="C121" s="20">
        <f>FSheet1!DI120</f>
        <v>0.64789186351706129</v>
      </c>
      <c r="D121" s="22"/>
      <c r="E121" s="20">
        <f>1/(POWER(FSheet1!AU120,2/($A$3-1))*SUM(1/POWER(FSheet1!$AU120,2/($A$3-1)),1/POWER(FSheet1!$AV120,2/($A$3-1)),1/POWER(FSheet1!$AW120,2/($A$3-1)),1/POWER(FSheet1!$AX120,2/($A$3-1)),1/POWER(FSheet1!$AY120,2/($A$3-1)),1/POWER(FSheet1!$AZ120,2/($A$3-1)),1/POWER(FSheet1!$BA120,2/($A$3-1))))</f>
        <v>3.1084187480052978E-3</v>
      </c>
      <c r="F121" s="20">
        <f>1/(POWER(FSheet1!AV120,2/($A$3-1))*SUM(1/POWER(FSheet1!$AU120,2/($A$3-1)),1/POWER(FSheet1!$AV120,2/($A$3-1)),1/POWER(FSheet1!$AW120,2/($A$3-1)),1/POWER(FSheet1!$AX120,2/($A$3-1)),1/POWER(FSheet1!$AY120,2/($A$3-1)),1/POWER(FSheet1!$AZ120,2/($A$3-1)),1/POWER(FSheet1!$BA120,2/($A$3-1))))</f>
        <v>1.5518399512121889E-2</v>
      </c>
      <c r="G121" s="20">
        <f>1/(POWER(FSheet1!AW120,2/($A$3-1))*SUM(1/POWER(FSheet1!$AU120,2/($A$3-1)),1/POWER(FSheet1!$AV120,2/($A$3-1)),1/POWER(FSheet1!$AW120,2/($A$3-1)),1/POWER(FSheet1!$AX120,2/($A$3-1)),1/POWER(FSheet1!$AY120,2/($A$3-1)),1/POWER(FSheet1!$AZ120,2/($A$3-1)),1/POWER(FSheet1!$BA120,2/($A$3-1))))</f>
        <v>0.16872540377120174</v>
      </c>
      <c r="H121" s="20">
        <f>1/(POWER(FSheet1!AX120,2/($A$3-1))*SUM(1/POWER(FSheet1!$AU120,2/($A$3-1)),1/POWER(FSheet1!$AV120,2/($A$3-1)),1/POWER(FSheet1!$AW120,2/($A$3-1)),1/POWER(FSheet1!$AX120,2/($A$3-1)),1/POWER(FSheet1!$AY120,2/($A$3-1)),1/POWER(FSheet1!$AZ120,2/($A$3-1)),1/POWER(FSheet1!$BA120,2/($A$3-1))))</f>
        <v>0.74650417984950435</v>
      </c>
      <c r="I121" s="20">
        <f>1/(POWER(FSheet1!AY120,2/($A$3-1))*SUM(1/POWER(FSheet1!$AU120,2/($A$3-1)),1/POWER(FSheet1!$AV120,2/($A$3-1)),1/POWER(FSheet1!$AW120,2/($A$3-1)),1/POWER(FSheet1!$AX120,2/($A$3-1)),1/POWER(FSheet1!$AY120,2/($A$3-1)),1/POWER(FSheet1!$AZ120,2/($A$3-1)),1/POWER(FSheet1!$BA120,2/($A$3-1))))</f>
        <v>5.6793858698800097E-2</v>
      </c>
      <c r="J121" s="20">
        <f>1/(POWER(FSheet1!AZ120,2/($A$3-1))*SUM(1/POWER(FSheet1!$AU120,2/($A$3-1)),1/POWER(FSheet1!$AV120,2/($A$3-1)),1/POWER(FSheet1!$AW120,2/($A$3-1)),1/POWER(FSheet1!$AX120,2/($A$3-1)),1/POWER(FSheet1!$AY120,2/($A$3-1)),1/POWER(FSheet1!$AZ120,2/($A$3-1)),1/POWER(FSheet1!$BA120,2/($A$3-1))))</f>
        <v>7.4952059211062039E-3</v>
      </c>
      <c r="K121" s="20">
        <f>1/(POWER(FSheet1!BA120,2/($A$3-1))*SUM(1/POWER(FSheet1!$AU120,2/($A$3-1)),1/POWER(FSheet1!$AV120,2/($A$3-1)),1/POWER(FSheet1!$AW120,2/($A$3-1)),1/POWER(FSheet1!$AX120,2/($A$3-1)),1/POWER(FSheet1!$AY120,2/($A$3-1)),1/POWER(FSheet1!$AZ120,2/($A$3-1)),1/POWER(FSheet1!$BA120,2/($A$3-1))))</f>
        <v>1.8545334992604158E-3</v>
      </c>
      <c r="M121" s="35"/>
      <c r="AA121" s="34">
        <f t="shared" si="10"/>
        <v>3.640719482657063</v>
      </c>
      <c r="AC121" s="26">
        <f>1/(POWER(FSheet1!BC120,1/($A$3-1))*SUM(1/POWER(FSheet1!$BC120,1/($A$3-1)),1/POWER(FSheet1!$BD120,1/($A$3-1)),1/POWER(FSheet1!$BE120,1/($A$3-1)),1/POWER(FSheet1!$BF120,1/($A$3-1)),1/POWER(FSheet1!$BG120,1/($A$3-1)),1/POWER(FSheet1!$BH120,1/($A$3-1)),1/POWER(FSheet1!$BI120,1/($A$3-1))))</f>
        <v>0.15548973511259692</v>
      </c>
      <c r="AD121" s="26">
        <f>1/(POWER(FSheet1!BD120,1/($A$3-1))*SUM(1/POWER(FSheet1!$BC120,1/($A$3-1)),1/POWER(FSheet1!$BD120,1/($A$3-1)),1/POWER(FSheet1!$BE120,1/($A$3-1)),1/POWER(FSheet1!$BF120,1/($A$3-1)),1/POWER(FSheet1!$BG120,1/($A$3-1)),1/POWER(FSheet1!$BH120,1/($A$3-1)),1/POWER(FSheet1!$BI120,1/($A$3-1))))</f>
        <v>9.5435744700431632E-2</v>
      </c>
      <c r="AE121" s="26">
        <f>1/(POWER(FSheet1!BE120,1/($A$3-1))*SUM(1/POWER(FSheet1!$BC120,1/($A$3-1)),1/POWER(FSheet1!$BD120,1/($A$3-1)),1/POWER(FSheet1!$BE120,1/($A$3-1)),1/POWER(FSheet1!$BF120,1/($A$3-1)),1/POWER(FSheet1!$BG120,1/($A$3-1)),1/POWER(FSheet1!$BH120,1/($A$3-1)),1/POWER(FSheet1!$BI120,1/($A$3-1))))</f>
        <v>0.21761317616095432</v>
      </c>
      <c r="AF121" s="26">
        <f>1/(POWER(FSheet1!BF120,1/($A$3-1))*SUM(1/POWER(FSheet1!$BC120,1/($A$3-1)),1/POWER(FSheet1!$BD120,1/($A$3-1)),1/POWER(FSheet1!$BE120,1/($A$3-1)),1/POWER(FSheet1!$BF120,1/($A$3-1)),1/POWER(FSheet1!$BG120,1/($A$3-1)),1/POWER(FSheet1!$BH120,1/($A$3-1)),1/POWER(FSheet1!$BI120,1/($A$3-1))))</f>
        <v>0.3784913512384831</v>
      </c>
      <c r="AG121" s="26">
        <f>1/(POWER(FSheet1!BG120,1/($A$3-1))*SUM(1/POWER(FSheet1!$BC120,1/($A$3-1)),1/POWER(FSheet1!$BD120,1/($A$3-1)),1/POWER(FSheet1!$BE120,1/($A$3-1)),1/POWER(FSheet1!$BF120,1/($A$3-1)),1/POWER(FSheet1!$BG120,1/($A$3-1)),1/POWER(FSheet1!$BH120,1/($A$3-1)),1/POWER(FSheet1!$BI120,1/($A$3-1))))</f>
        <v>7.4216293997053748E-2</v>
      </c>
      <c r="AH121" s="26">
        <f>1/(POWER(FSheet1!BH120,1/($A$3-1))*SUM(1/POWER(FSheet1!$BC120,1/($A$3-1)),1/POWER(FSheet1!$BD120,1/($A$3-1)),1/POWER(FSheet1!$BE120,1/($A$3-1)),1/POWER(FSheet1!$BF120,1/($A$3-1)),1/POWER(FSheet1!$BG120,1/($A$3-1)),1/POWER(FSheet1!$BH120,1/($A$3-1)),1/POWER(FSheet1!$BI120,1/($A$3-1))))</f>
        <v>2.9383399168420494E-2</v>
      </c>
      <c r="AI121" s="26">
        <f>1/(POWER(FSheet1!BI120,1/($A$3-1))*SUM(1/POWER(FSheet1!$BC120,1/($A$3-1)),1/POWER(FSheet1!$BD120,1/($A$3-1)),1/POWER(FSheet1!$BE120,1/($A$3-1)),1/POWER(FSheet1!$BF120,1/($A$3-1)),1/POWER(FSheet1!$BG120,1/($A$3-1)),1/POWER(FSheet1!$BH120,1/($A$3-1)),1/POWER(FSheet1!$BI120,1/($A$3-1))))</f>
        <v>4.9370299622059757E-2</v>
      </c>
      <c r="AY121" s="13">
        <f t="shared" si="11"/>
        <v>2.0369681971352271</v>
      </c>
      <c r="BA121" s="45">
        <f>1/(POWER(FSheet1!$BK120,1/($A$3-1))*SUM(1/POWER(FSheet1!$BK120,1/($A$3-1)),1/POWER(FSheet1!$BL120,1/($A$3-1)),1/POWER(FSheet1!$BM120,1/($A$3-1)),1/POWER(FSheet1!$BN120,1/($A$3-1)),1/POWER(FSheet1!$BO120,1/($A$3-1)),1/POWER(FSheet1!$BP120,1/($A$3-1)),1/POWER(FSheet1!$BQ120,1/($A$3-1))))</f>
        <v>0.23519596543835022</v>
      </c>
      <c r="BB121" s="45">
        <f>1/(POWER(FSheet1!$BL120,1/($A$3-1))*SUM(1/POWER(FSheet1!$BK120,1/($A$3-1)),1/POWER(FSheet1!$BL120,1/($A$3-1)),1/POWER(FSheet1!$BM120,1/($A$3-1)),1/POWER(FSheet1!$BN120,1/($A$3-1)),1/POWER(FSheet1!$BO120,1/($A$3-1)),1/POWER(FSheet1!$BP120,1/($A$3-1)),1/POWER(FSheet1!$BQ120,1/($A$3-1))))</f>
        <v>8.030192436080498E-2</v>
      </c>
      <c r="BC121" s="45">
        <f>1/(POWER(FSheet1!$BM120,1/($A$3-1))*SUM(1/POWER(FSheet1!$BK120,1/($A$3-1)),1/POWER(FSheet1!$BL120,1/($A$3-1)),1/POWER(FSheet1!$BM120,1/($A$3-1)),1/POWER(FSheet1!$BN120,1/($A$3-1)),1/POWER(FSheet1!$BO120,1/($A$3-1)),1/POWER(FSheet1!$BP120,1/($A$3-1)),1/POWER(FSheet1!$BQ120,1/($A$3-1))))</f>
        <v>0.15701303950648834</v>
      </c>
      <c r="BD121" s="45">
        <f>1/(POWER(FSheet1!$BN120,1/($A$3-1))*SUM(1/POWER(FSheet1!$BK120,1/($A$3-1)),1/POWER(FSheet1!$BL120,1/($A$3-1)),1/POWER(FSheet1!$BM120,1/($A$3-1)),1/POWER(FSheet1!$BN120,1/($A$3-1)),1/POWER(FSheet1!$BO120,1/($A$3-1)),1/POWER(FSheet1!$BP120,1/($A$3-1)),1/POWER(FSheet1!$BQ120,1/($A$3-1))))</f>
        <v>0.32403845632761485</v>
      </c>
      <c r="BE121" s="45">
        <f>1/(POWER(FSheet1!$BO120,1/($A$3-1))*SUM(1/POWER(FSheet1!$BK120,1/($A$3-1)),1/POWER(FSheet1!$BL120,1/($A$3-1)),1/POWER(FSheet1!$BM120,1/($A$3-1)),1/POWER(FSheet1!$BN120,1/($A$3-1)),1/POWER(FSheet1!$BO120,1/($A$3-1)),1/POWER(FSheet1!$BP120,1/($A$3-1)),1/POWER(FSheet1!$BQ120,1/($A$3-1))))</f>
        <v>0.1264033590493821</v>
      </c>
      <c r="BF121" s="45">
        <f>1/(POWER(FSheet1!$BP120,1/($A$3-1))*SUM(1/POWER(FSheet1!$BK120,1/($A$3-1)),1/POWER(FSheet1!$BL120,1/($A$3-1)),1/POWER(FSheet1!$BM120,1/($A$3-1)),1/POWER(FSheet1!$BN120,1/($A$3-1)),1/POWER(FSheet1!$BO120,1/($A$3-1)),1/POWER(FSheet1!$BP120,1/($A$3-1)),1/POWER(FSheet1!$BQ120,1/($A$3-1))))</f>
        <v>2.8460756685936128E-2</v>
      </c>
      <c r="BG121" s="45">
        <f>1/(POWER(FSheet1!$BQ120,1/($A$3-1))*SUM(1/POWER(FSheet1!$BK120,1/($A$3-1)),1/POWER(FSheet1!$BL120,1/($A$3-1)),1/POWER(FSheet1!$BM120,1/($A$3-1)),1/POWER(FSheet1!$BN120,1/($A$3-1)),1/POWER(FSheet1!$BO120,1/($A$3-1)),1/POWER(FSheet1!$BP120,1/($A$3-1)),1/POWER(FSheet1!$BQ120,1/($A$3-1))))</f>
        <v>4.8586498631423426E-2</v>
      </c>
      <c r="BH121" s="14"/>
      <c r="BI121" s="33"/>
      <c r="BJ121" s="33"/>
      <c r="BW121" s="33">
        <f t="array" ref="BW121">SUM((BA121^$A$3)*(($B121-$AK$3)^2+($C121-$AL$3)^2),(BB121^$A$3)*(($B121-$AM$3)^2+($C121-$AN$3)^2),(BC121^$A$3)*(($B121-$AO$3)^2+($C121-$AP$3)^2),(BD121^$A$3)*(($B121-$AQ$3)^2+($C121-$AR$3)^2),(BE121^$A$3)*(($B121-$AS$3)^2+($C121-$AT$3)^2),(BF121^$A$3)*(($B121-$AU$3)^2+($C121-$AV$3)^2),(BG121^$A$3)*(($B121-$AW$3)^2+($C121-$BV$3)^2))</f>
        <v>2.1800479503633561</v>
      </c>
    </row>
    <row r="122" spans="1:75">
      <c r="A122" s="21" t="str">
        <f>FSheet1!A121</f>
        <v>Robinson</v>
      </c>
      <c r="B122" s="20">
        <f>FSheet1!DH121</f>
        <v>3.2035369790026245</v>
      </c>
      <c r="C122" s="20">
        <f>FSheet1!DI121</f>
        <v>-0.8128138464566933</v>
      </c>
      <c r="D122" s="22"/>
      <c r="E122" s="20">
        <f>1/(POWER(FSheet1!AU121,2/($A$3-1))*SUM(1/POWER(FSheet1!$AU121,2/($A$3-1)),1/POWER(FSheet1!$AV121,2/($A$3-1)),1/POWER(FSheet1!$AW121,2/($A$3-1)),1/POWER(FSheet1!$AX121,2/($A$3-1)),1/POWER(FSheet1!$AY121,2/($A$3-1)),1/POWER(FSheet1!$AZ121,2/($A$3-1)),1/POWER(FSheet1!$BA121,2/($A$3-1))))</f>
        <v>2.6654632954202712E-4</v>
      </c>
      <c r="F122" s="20">
        <f>1/(POWER(FSheet1!AV121,2/($A$3-1))*SUM(1/POWER(FSheet1!$AU121,2/($A$3-1)),1/POWER(FSheet1!$AV121,2/($A$3-1)),1/POWER(FSheet1!$AW121,2/($A$3-1)),1/POWER(FSheet1!$AX121,2/($A$3-1)),1/POWER(FSheet1!$AY121,2/($A$3-1)),1/POWER(FSheet1!$AZ121,2/($A$3-1)),1/POWER(FSheet1!$BA121,2/($A$3-1))))</f>
        <v>1.0271230908066359E-3</v>
      </c>
      <c r="G122" s="20">
        <f>1/(POWER(FSheet1!AW121,2/($A$3-1))*SUM(1/POWER(FSheet1!$AU121,2/($A$3-1)),1/POWER(FSheet1!$AV121,2/($A$3-1)),1/POWER(FSheet1!$AW121,2/($A$3-1)),1/POWER(FSheet1!$AX121,2/($A$3-1)),1/POWER(FSheet1!$AY121,2/($A$3-1)),1/POWER(FSheet1!$AZ121,2/($A$3-1)),1/POWER(FSheet1!$BA121,2/($A$3-1))))</f>
        <v>7.9255641336003699E-3</v>
      </c>
      <c r="H122" s="20">
        <f>1/(POWER(FSheet1!AX121,2/($A$3-1))*SUM(1/POWER(FSheet1!$AU121,2/($A$3-1)),1/POWER(FSheet1!$AV121,2/($A$3-1)),1/POWER(FSheet1!$AW121,2/($A$3-1)),1/POWER(FSheet1!$AX121,2/($A$3-1)),1/POWER(FSheet1!$AY121,2/($A$3-1)),1/POWER(FSheet1!$AZ121,2/($A$3-1)),1/POWER(FSheet1!$BA121,2/($A$3-1))))</f>
        <v>0.55537329820600412</v>
      </c>
      <c r="I122" s="20">
        <f>1/(POWER(FSheet1!AY121,2/($A$3-1))*SUM(1/POWER(FSheet1!$AU121,2/($A$3-1)),1/POWER(FSheet1!$AV121,2/($A$3-1)),1/POWER(FSheet1!$AW121,2/($A$3-1)),1/POWER(FSheet1!$AX121,2/($A$3-1)),1/POWER(FSheet1!$AY121,2/($A$3-1)),1/POWER(FSheet1!$AZ121,2/($A$3-1)),1/POWER(FSheet1!$BA121,2/($A$3-1))))</f>
        <v>0.42725377438125761</v>
      </c>
      <c r="J122" s="20">
        <f>1/(POWER(FSheet1!AZ121,2/($A$3-1))*SUM(1/POWER(FSheet1!$AU121,2/($A$3-1)),1/POWER(FSheet1!$AV121,2/($A$3-1)),1/POWER(FSheet1!$AW121,2/($A$3-1)),1/POWER(FSheet1!$AX121,2/($A$3-1)),1/POWER(FSheet1!$AY121,2/($A$3-1)),1/POWER(FSheet1!$AZ121,2/($A$3-1)),1/POWER(FSheet1!$BA121,2/($A$3-1))))</f>
        <v>7.185773760608187E-3</v>
      </c>
      <c r="K122" s="20">
        <f>1/(POWER(FSheet1!BA121,2/($A$3-1))*SUM(1/POWER(FSheet1!$AU121,2/($A$3-1)),1/POWER(FSheet1!$AV121,2/($A$3-1)),1/POWER(FSheet1!$AW121,2/($A$3-1)),1/POWER(FSheet1!$AX121,2/($A$3-1)),1/POWER(FSheet1!$AY121,2/($A$3-1)),1/POWER(FSheet1!$AZ121,2/($A$3-1)),1/POWER(FSheet1!$BA121,2/($A$3-1))))</f>
        <v>9.6792009818093977E-4</v>
      </c>
      <c r="M122" s="35"/>
      <c r="AA122" s="34">
        <f t="shared" si="10"/>
        <v>3.1616730509694704</v>
      </c>
      <c r="AC122" s="26">
        <f>1/(POWER(FSheet1!BC121,1/($A$3-1))*SUM(1/POWER(FSheet1!$BC121,1/($A$3-1)),1/POWER(FSheet1!$BD121,1/($A$3-1)),1/POWER(FSheet1!$BE121,1/($A$3-1)),1/POWER(FSheet1!$BF121,1/($A$3-1)),1/POWER(FSheet1!$BG121,1/($A$3-1)),1/POWER(FSheet1!$BH121,1/($A$3-1)),1/POWER(FSheet1!$BI121,1/($A$3-1))))</f>
        <v>1.9509983494047468E-2</v>
      </c>
      <c r="AD122" s="26">
        <f>1/(POWER(FSheet1!BD121,1/($A$3-1))*SUM(1/POWER(FSheet1!$BC121,1/($A$3-1)),1/POWER(FSheet1!$BD121,1/($A$3-1)),1/POWER(FSheet1!$BE121,1/($A$3-1)),1/POWER(FSheet1!$BF121,1/($A$3-1)),1/POWER(FSheet1!$BG121,1/($A$3-1)),1/POWER(FSheet1!$BH121,1/($A$3-1)),1/POWER(FSheet1!$BI121,1/($A$3-1))))</f>
        <v>1.8350655962982135E-2</v>
      </c>
      <c r="AE122" s="26">
        <f>1/(POWER(FSheet1!BE121,1/($A$3-1))*SUM(1/POWER(FSheet1!$BC121,1/($A$3-1)),1/POWER(FSheet1!$BD121,1/($A$3-1)),1/POWER(FSheet1!$BE121,1/($A$3-1)),1/POWER(FSheet1!$BF121,1/($A$3-1)),1/POWER(FSheet1!$BG121,1/($A$3-1)),1/POWER(FSheet1!$BH121,1/($A$3-1)),1/POWER(FSheet1!$BI121,1/($A$3-1))))</f>
        <v>3.6969178201843221E-2</v>
      </c>
      <c r="AF122" s="26">
        <f>1/(POWER(FSheet1!BF121,1/($A$3-1))*SUM(1/POWER(FSheet1!$BC121,1/($A$3-1)),1/POWER(FSheet1!$BD121,1/($A$3-1)),1/POWER(FSheet1!$BE121,1/($A$3-1)),1/POWER(FSheet1!$BF121,1/($A$3-1)),1/POWER(FSheet1!$BG121,1/($A$3-1)),1/POWER(FSheet1!$BH121,1/($A$3-1)),1/POWER(FSheet1!$BI121,1/($A$3-1))))</f>
        <v>0.18808498172574223</v>
      </c>
      <c r="AG122" s="26">
        <f>1/(POWER(FSheet1!BG121,1/($A$3-1))*SUM(1/POWER(FSheet1!$BC121,1/($A$3-1)),1/POWER(FSheet1!$BD121,1/($A$3-1)),1/POWER(FSheet1!$BE121,1/($A$3-1)),1/POWER(FSheet1!$BF121,1/($A$3-1)),1/POWER(FSheet1!$BG121,1/($A$3-1)),1/POWER(FSheet1!$BH121,1/($A$3-1)),1/POWER(FSheet1!$BI121,1/($A$3-1))))</f>
        <v>0.46211485833586496</v>
      </c>
      <c r="AH122" s="26">
        <f>1/(POWER(FSheet1!BH121,1/($A$3-1))*SUM(1/POWER(FSheet1!$BC121,1/($A$3-1)),1/POWER(FSheet1!$BD121,1/($A$3-1)),1/POWER(FSheet1!$BE121,1/($A$3-1)),1/POWER(FSheet1!$BF121,1/($A$3-1)),1/POWER(FSheet1!$BG121,1/($A$3-1)),1/POWER(FSheet1!$BH121,1/($A$3-1)),1/POWER(FSheet1!$BI121,1/($A$3-1))))</f>
        <v>6.2949213375161975E-2</v>
      </c>
      <c r="AI122" s="26">
        <f>1/(POWER(FSheet1!BI121,1/($A$3-1))*SUM(1/POWER(FSheet1!$BC121,1/($A$3-1)),1/POWER(FSheet1!$BD121,1/($A$3-1)),1/POWER(FSheet1!$BE121,1/($A$3-1)),1/POWER(FSheet1!$BF121,1/($A$3-1)),1/POWER(FSheet1!$BG121,1/($A$3-1)),1/POWER(FSheet1!$BH121,1/($A$3-1)),1/POWER(FSheet1!$BI121,1/($A$3-1))))</f>
        <v>0.21202112890435804</v>
      </c>
      <c r="AY122" s="13">
        <f t="shared" si="11"/>
        <v>1.0281485831831287</v>
      </c>
      <c r="BA122" s="45">
        <f>1/(POWER(FSheet1!$BK121,1/($A$3-1))*SUM(1/POWER(FSheet1!$BK121,1/($A$3-1)),1/POWER(FSheet1!$BL121,1/($A$3-1)),1/POWER(FSheet1!$BM121,1/($A$3-1)),1/POWER(FSheet1!$BN121,1/($A$3-1)),1/POWER(FSheet1!$BO121,1/($A$3-1)),1/POWER(FSheet1!$BP121,1/($A$3-1)),1/POWER(FSheet1!$BQ121,1/($A$3-1))))</f>
        <v>1.8515999810678155E-2</v>
      </c>
      <c r="BB122" s="45">
        <f>1/(POWER(FSheet1!$BL121,1/($A$3-1))*SUM(1/POWER(FSheet1!$BK121,1/($A$3-1)),1/POWER(FSheet1!$BL121,1/($A$3-1)),1/POWER(FSheet1!$BM121,1/($A$3-1)),1/POWER(FSheet1!$BN121,1/($A$3-1)),1/POWER(FSheet1!$BO121,1/($A$3-1)),1/POWER(FSheet1!$BP121,1/($A$3-1)),1/POWER(FSheet1!$BQ121,1/($A$3-1))))</f>
        <v>1.4426051737090814E-2</v>
      </c>
      <c r="BC122" s="45">
        <f>1/(POWER(FSheet1!$BM121,1/($A$3-1))*SUM(1/POWER(FSheet1!$BK121,1/($A$3-1)),1/POWER(FSheet1!$BL121,1/($A$3-1)),1/POWER(FSheet1!$BM121,1/($A$3-1)),1/POWER(FSheet1!$BN121,1/($A$3-1)),1/POWER(FSheet1!$BO121,1/($A$3-1)),1/POWER(FSheet1!$BP121,1/($A$3-1)),1/POWER(FSheet1!$BQ121,1/($A$3-1))))</f>
        <v>4.1191127018229363E-2</v>
      </c>
      <c r="BD122" s="45">
        <f>1/(POWER(FSheet1!$BN121,1/($A$3-1))*SUM(1/POWER(FSheet1!$BK121,1/($A$3-1)),1/POWER(FSheet1!$BL121,1/($A$3-1)),1/POWER(FSheet1!$BM121,1/($A$3-1)),1/POWER(FSheet1!$BN121,1/($A$3-1)),1/POWER(FSheet1!$BO121,1/($A$3-1)),1/POWER(FSheet1!$BP121,1/($A$3-1)),1/POWER(FSheet1!$BQ121,1/($A$3-1))))</f>
        <v>0.22585207263641027</v>
      </c>
      <c r="BE122" s="45">
        <f>1/(POWER(FSheet1!$BO121,1/($A$3-1))*SUM(1/POWER(FSheet1!$BK121,1/($A$3-1)),1/POWER(FSheet1!$BL121,1/($A$3-1)),1/POWER(FSheet1!$BM121,1/($A$3-1)),1/POWER(FSheet1!$BN121,1/($A$3-1)),1/POWER(FSheet1!$BO121,1/($A$3-1)),1/POWER(FSheet1!$BP121,1/($A$3-1)),1/POWER(FSheet1!$BQ121,1/($A$3-1))))</f>
        <v>0.45815758160322761</v>
      </c>
      <c r="BF122" s="45">
        <f>1/(POWER(FSheet1!$BP121,1/($A$3-1))*SUM(1/POWER(FSheet1!$BK121,1/($A$3-1)),1/POWER(FSheet1!$BL121,1/($A$3-1)),1/POWER(FSheet1!$BM121,1/($A$3-1)),1/POWER(FSheet1!$BN121,1/($A$3-1)),1/POWER(FSheet1!$BO121,1/($A$3-1)),1/POWER(FSheet1!$BP121,1/($A$3-1)),1/POWER(FSheet1!$BQ121,1/($A$3-1))))</f>
        <v>4.6507630474289484E-2</v>
      </c>
      <c r="BG122" s="45">
        <f>1/(POWER(FSheet1!$BQ121,1/($A$3-1))*SUM(1/POWER(FSheet1!$BK121,1/($A$3-1)),1/POWER(FSheet1!$BL121,1/($A$3-1)),1/POWER(FSheet1!$BM121,1/($A$3-1)),1/POWER(FSheet1!$BN121,1/($A$3-1)),1/POWER(FSheet1!$BO121,1/($A$3-1)),1/POWER(FSheet1!$BP121,1/($A$3-1)),1/POWER(FSheet1!$BQ121,1/($A$3-1))))</f>
        <v>0.19534953672007432</v>
      </c>
      <c r="BH122" s="14"/>
      <c r="BI122" s="33"/>
      <c r="BJ122" s="33"/>
      <c r="BW122" s="33">
        <f t="array" ref="BW122">SUM((BA122^$A$3)*(($B122-$AK$3)^2+($C122-$AL$3)^2),(BB122^$A$3)*(($B122-$AM$3)^2+($C122-$AN$3)^2),(BC122^$A$3)*(($B122-$AO$3)^2+($C122-$AP$3)^2),(BD122^$A$3)*(($B122-$AQ$3)^2+($C122-$AR$3)^2),(BE122^$A$3)*(($B122-$AS$3)^2+($C122-$AT$3)^2),(BF122^$A$3)*(($B122-$AU$3)^2+($C122-$AV$3)^2),(BG122^$A$3)*(($B122-$AW$3)^2+($C122-$BV$3)^2))</f>
        <v>1.0489253944939374</v>
      </c>
    </row>
    <row r="123" spans="1:75">
      <c r="A123" s="21" t="str">
        <f>FSheet1!A122</f>
        <v>Tabet</v>
      </c>
      <c r="B123" s="20">
        <f>FSheet1!DH122</f>
        <v>2.7139179199475061</v>
      </c>
      <c r="C123" s="20">
        <f>FSheet1!DI122</f>
        <v>-3.703301636482939</v>
      </c>
      <c r="D123" s="22"/>
      <c r="E123" s="20">
        <f>1/(POWER(FSheet1!AU122,2/($A$3-1))*SUM(1/POWER(FSheet1!$AU122,2/($A$3-1)),1/POWER(FSheet1!$AV122,2/($A$3-1)),1/POWER(FSheet1!$AW122,2/($A$3-1)),1/POWER(FSheet1!$AX122,2/($A$3-1)),1/POWER(FSheet1!$AY122,2/($A$3-1)),1/POWER(FSheet1!$AZ122,2/($A$3-1)),1/POWER(FSheet1!$BA122,2/($A$3-1))))</f>
        <v>1.5734962762529658E-3</v>
      </c>
      <c r="F123" s="20">
        <f>1/(POWER(FSheet1!AV122,2/($A$3-1))*SUM(1/POWER(FSheet1!$AU122,2/($A$3-1)),1/POWER(FSheet1!$AV122,2/($A$3-1)),1/POWER(FSheet1!$AW122,2/($A$3-1)),1/POWER(FSheet1!$AX122,2/($A$3-1)),1/POWER(FSheet1!$AY122,2/($A$3-1)),1/POWER(FSheet1!$AZ122,2/($A$3-1)),1/POWER(FSheet1!$BA122,2/($A$3-1))))</f>
        <v>7.0809554181540989E-3</v>
      </c>
      <c r="G123" s="20">
        <f>1/(POWER(FSheet1!AW122,2/($A$3-1))*SUM(1/POWER(FSheet1!$AU122,2/($A$3-1)),1/POWER(FSheet1!$AV122,2/($A$3-1)),1/POWER(FSheet1!$AW122,2/($A$3-1)),1/POWER(FSheet1!$AX122,2/($A$3-1)),1/POWER(FSheet1!$AY122,2/($A$3-1)),1/POWER(FSheet1!$AZ122,2/($A$3-1)),1/POWER(FSheet1!$BA122,2/($A$3-1))))</f>
        <v>6.7654862933443097E-2</v>
      </c>
      <c r="H123" s="20">
        <f>1/(POWER(FSheet1!AX122,2/($A$3-1))*SUM(1/POWER(FSheet1!$AU122,2/($A$3-1)),1/POWER(FSheet1!$AV122,2/($A$3-1)),1/POWER(FSheet1!$AW122,2/($A$3-1)),1/POWER(FSheet1!$AX122,2/($A$3-1)),1/POWER(FSheet1!$AY122,2/($A$3-1)),1/POWER(FSheet1!$AZ122,2/($A$3-1)),1/POWER(FSheet1!$BA122,2/($A$3-1))))</f>
        <v>0.83836206989193263</v>
      </c>
      <c r="I123" s="20">
        <f>1/(POWER(FSheet1!AY122,2/($A$3-1))*SUM(1/POWER(FSheet1!$AU122,2/($A$3-1)),1/POWER(FSheet1!$AV122,2/($A$3-1)),1/POWER(FSheet1!$AW122,2/($A$3-1)),1/POWER(FSheet1!$AX122,2/($A$3-1)),1/POWER(FSheet1!$AY122,2/($A$3-1)),1/POWER(FSheet1!$AZ122,2/($A$3-1)),1/POWER(FSheet1!$BA122,2/($A$3-1))))</f>
        <v>7.6039140354185672E-2</v>
      </c>
      <c r="J123" s="20">
        <f>1/(POWER(FSheet1!AZ122,2/($A$3-1))*SUM(1/POWER(FSheet1!$AU122,2/($A$3-1)),1/POWER(FSheet1!$AV122,2/($A$3-1)),1/POWER(FSheet1!$AW122,2/($A$3-1)),1/POWER(FSheet1!$AX122,2/($A$3-1)),1/POWER(FSheet1!$AY122,2/($A$3-1)),1/POWER(FSheet1!$AZ122,2/($A$3-1)),1/POWER(FSheet1!$BA122,2/($A$3-1))))</f>
        <v>7.630988351885918E-3</v>
      </c>
      <c r="K123" s="20">
        <f>1/(POWER(FSheet1!BA122,2/($A$3-1))*SUM(1/POWER(FSheet1!$AU122,2/($A$3-1)),1/POWER(FSheet1!$AV122,2/($A$3-1)),1/POWER(FSheet1!$AW122,2/($A$3-1)),1/POWER(FSheet1!$AX122,2/($A$3-1)),1/POWER(FSheet1!$AY122,2/($A$3-1)),1/POWER(FSheet1!$AZ122,2/($A$3-1)),1/POWER(FSheet1!$BA122,2/($A$3-1))))</f>
        <v>1.6584867741454633E-3</v>
      </c>
      <c r="M123" s="35"/>
      <c r="AA123" s="34">
        <f t="shared" si="10"/>
        <v>10.88142232025116</v>
      </c>
      <c r="AC123" s="26">
        <f>1/(POWER(FSheet1!BC122,1/($A$3-1))*SUM(1/POWER(FSheet1!$BC122,1/($A$3-1)),1/POWER(FSheet1!$BD122,1/($A$3-1)),1/POWER(FSheet1!$BE122,1/($A$3-1)),1/POWER(FSheet1!$BF122,1/($A$3-1)),1/POWER(FSheet1!$BG122,1/($A$3-1)),1/POWER(FSheet1!$BH122,1/($A$3-1)),1/POWER(FSheet1!$BI122,1/($A$3-1))))</f>
        <v>5.6832187585467535E-2</v>
      </c>
      <c r="AD123" s="26">
        <f>1/(POWER(FSheet1!BD122,1/($A$3-1))*SUM(1/POWER(FSheet1!$BC122,1/($A$3-1)),1/POWER(FSheet1!$BD122,1/($A$3-1)),1/POWER(FSheet1!$BE122,1/($A$3-1)),1/POWER(FSheet1!$BF122,1/($A$3-1)),1/POWER(FSheet1!$BG122,1/($A$3-1)),1/POWER(FSheet1!$BH122,1/($A$3-1)),1/POWER(FSheet1!$BI122,1/($A$3-1))))</f>
        <v>6.2709389669311957E-2</v>
      </c>
      <c r="AE123" s="26">
        <f>1/(POWER(FSheet1!BE122,1/($A$3-1))*SUM(1/POWER(FSheet1!$BC122,1/($A$3-1)),1/POWER(FSheet1!$BD122,1/($A$3-1)),1/POWER(FSheet1!$BE122,1/($A$3-1)),1/POWER(FSheet1!$BF122,1/($A$3-1)),1/POWER(FSheet1!$BG122,1/($A$3-1)),1/POWER(FSheet1!$BH122,1/($A$3-1)),1/POWER(FSheet1!$BI122,1/($A$3-1))))</f>
        <v>0.13320331809215269</v>
      </c>
      <c r="AF123" s="26">
        <f>1/(POWER(FSheet1!BF122,1/($A$3-1))*SUM(1/POWER(FSheet1!$BC122,1/($A$3-1)),1/POWER(FSheet1!$BD122,1/($A$3-1)),1/POWER(FSheet1!$BE122,1/($A$3-1)),1/POWER(FSheet1!$BF122,1/($A$3-1)),1/POWER(FSheet1!$BG122,1/($A$3-1)),1/POWER(FSheet1!$BH122,1/($A$3-1)),1/POWER(FSheet1!$BI122,1/($A$3-1))))</f>
        <v>0.30264235463630962</v>
      </c>
      <c r="AG123" s="26">
        <f>1/(POWER(FSheet1!BG122,1/($A$3-1))*SUM(1/POWER(FSheet1!$BC122,1/($A$3-1)),1/POWER(FSheet1!$BD122,1/($A$3-1)),1/POWER(FSheet1!$BE122,1/($A$3-1)),1/POWER(FSheet1!$BF122,1/($A$3-1)),1/POWER(FSheet1!$BG122,1/($A$3-1)),1/POWER(FSheet1!$BH122,1/($A$3-1)),1/POWER(FSheet1!$BI122,1/($A$3-1))))</f>
        <v>0.19805959206592416</v>
      </c>
      <c r="AH123" s="26">
        <f>1/(POWER(FSheet1!BH122,1/($A$3-1))*SUM(1/POWER(FSheet1!$BC122,1/($A$3-1)),1/POWER(FSheet1!$BD122,1/($A$3-1)),1/POWER(FSheet1!$BE122,1/($A$3-1)),1/POWER(FSheet1!$BF122,1/($A$3-1)),1/POWER(FSheet1!$BG122,1/($A$3-1)),1/POWER(FSheet1!$BH122,1/($A$3-1)),1/POWER(FSheet1!$BI122,1/($A$3-1))))</f>
        <v>8.5553484015321729E-2</v>
      </c>
      <c r="AI123" s="26">
        <f>1/(POWER(FSheet1!BI122,1/($A$3-1))*SUM(1/POWER(FSheet1!$BC122,1/($A$3-1)),1/POWER(FSheet1!$BD122,1/($A$3-1)),1/POWER(FSheet1!$BE122,1/($A$3-1)),1/POWER(FSheet1!$BF122,1/($A$3-1)),1/POWER(FSheet1!$BG122,1/($A$3-1)),1/POWER(FSheet1!$BH122,1/($A$3-1)),1/POWER(FSheet1!$BI122,1/($A$3-1))))</f>
        <v>0.16099967393551226</v>
      </c>
      <c r="AY123" s="13">
        <f t="shared" si="11"/>
        <v>3.9237441552748717</v>
      </c>
      <c r="BA123" s="45">
        <f>1/(POWER(FSheet1!$BK122,1/($A$3-1))*SUM(1/POWER(FSheet1!$BK122,1/($A$3-1)),1/POWER(FSheet1!$BL122,1/($A$3-1)),1/POWER(FSheet1!$BM122,1/($A$3-1)),1/POWER(FSheet1!$BN122,1/($A$3-1)),1/POWER(FSheet1!$BO122,1/($A$3-1)),1/POWER(FSheet1!$BP122,1/($A$3-1)),1/POWER(FSheet1!$BQ122,1/($A$3-1))))</f>
        <v>3.9204775808465431E-2</v>
      </c>
      <c r="BB123" s="45">
        <f>1/(POWER(FSheet1!$BL122,1/($A$3-1))*SUM(1/POWER(FSheet1!$BK122,1/($A$3-1)),1/POWER(FSheet1!$BL122,1/($A$3-1)),1/POWER(FSheet1!$BM122,1/($A$3-1)),1/POWER(FSheet1!$BN122,1/($A$3-1)),1/POWER(FSheet1!$BO122,1/($A$3-1)),1/POWER(FSheet1!$BP122,1/($A$3-1)),1/POWER(FSheet1!$BQ122,1/($A$3-1))))</f>
        <v>4.3896670993201728E-2</v>
      </c>
      <c r="BC123" s="45">
        <f>1/(POWER(FSheet1!$BM122,1/($A$3-1))*SUM(1/POWER(FSheet1!$BK122,1/($A$3-1)),1/POWER(FSheet1!$BL122,1/($A$3-1)),1/POWER(FSheet1!$BM122,1/($A$3-1)),1/POWER(FSheet1!$BN122,1/($A$3-1)),1/POWER(FSheet1!$BO122,1/($A$3-1)),1/POWER(FSheet1!$BP122,1/($A$3-1)),1/POWER(FSheet1!$BQ122,1/($A$3-1))))</f>
        <v>0.17052722054148181</v>
      </c>
      <c r="BD123" s="45">
        <f>1/(POWER(FSheet1!$BN122,1/($A$3-1))*SUM(1/POWER(FSheet1!$BK122,1/($A$3-1)),1/POWER(FSheet1!$BL122,1/($A$3-1)),1/POWER(FSheet1!$BM122,1/($A$3-1)),1/POWER(FSheet1!$BN122,1/($A$3-1)),1/POWER(FSheet1!$BO122,1/($A$3-1)),1/POWER(FSheet1!$BP122,1/($A$3-1)),1/POWER(FSheet1!$BQ122,1/($A$3-1))))</f>
        <v>0.32119872641456321</v>
      </c>
      <c r="BE123" s="45">
        <f>1/(POWER(FSheet1!$BO122,1/($A$3-1))*SUM(1/POWER(FSheet1!$BK122,1/($A$3-1)),1/POWER(FSheet1!$BL122,1/($A$3-1)),1/POWER(FSheet1!$BM122,1/($A$3-1)),1/POWER(FSheet1!$BN122,1/($A$3-1)),1/POWER(FSheet1!$BO122,1/($A$3-1)),1/POWER(FSheet1!$BP122,1/($A$3-1)),1/POWER(FSheet1!$BQ122,1/($A$3-1))))</f>
        <v>0.1632030898314592</v>
      </c>
      <c r="BF123" s="45">
        <f>1/(POWER(FSheet1!$BP122,1/($A$3-1))*SUM(1/POWER(FSheet1!$BK122,1/($A$3-1)),1/POWER(FSheet1!$BL122,1/($A$3-1)),1/POWER(FSheet1!$BM122,1/($A$3-1)),1/POWER(FSheet1!$BN122,1/($A$3-1)),1/POWER(FSheet1!$BO122,1/($A$3-1)),1/POWER(FSheet1!$BP122,1/($A$3-1)),1/POWER(FSheet1!$BQ122,1/($A$3-1))))</f>
        <v>6.6370190159042317E-2</v>
      </c>
      <c r="BG123" s="45">
        <f>1/(POWER(FSheet1!$BQ122,1/($A$3-1))*SUM(1/POWER(FSheet1!$BK122,1/($A$3-1)),1/POWER(FSheet1!$BL122,1/($A$3-1)),1/POWER(FSheet1!$BM122,1/($A$3-1)),1/POWER(FSheet1!$BN122,1/($A$3-1)),1/POWER(FSheet1!$BO122,1/($A$3-1)),1/POWER(FSheet1!$BP122,1/($A$3-1)),1/POWER(FSheet1!$BQ122,1/($A$3-1))))</f>
        <v>0.19559932625178633</v>
      </c>
      <c r="BH123" s="14"/>
      <c r="BI123" s="33"/>
      <c r="BJ123" s="33"/>
      <c r="BW123" s="33">
        <f t="array" ref="BW123">SUM((BA123^$A$3)*(($B123-$AK$3)^2+($C123-$AL$3)^2),(BB123^$A$3)*(($B123-$AM$3)^2+($C123-$AN$3)^2),(BC123^$A$3)*(($B123-$AO$3)^2+($C123-$AP$3)^2),(BD123^$A$3)*(($B123-$AQ$3)^2+($C123-$AR$3)^2),(BE123^$A$3)*(($B123-$AS$3)^2+($C123-$AT$3)^2),(BF123^$A$3)*(($B123-$AU$3)^2+($C123-$AV$3)^2),(BG123^$A$3)*(($B123-$AW$3)^2+($C123-$BV$3)^2))</f>
        <v>3.7218936572880938</v>
      </c>
    </row>
    <row r="124" spans="1:75">
      <c r="A124" s="21" t="str">
        <f>FSheet1!A123</f>
        <v>Antonini</v>
      </c>
      <c r="B124" s="20">
        <f>FSheet1!DH123</f>
        <v>1.332253860892388</v>
      </c>
      <c r="C124" s="20">
        <f>FSheet1!DI123</f>
        <v>2.2452445734908144</v>
      </c>
      <c r="D124" s="22"/>
      <c r="E124" s="20">
        <f>1/(POWER(FSheet1!AU123,2/($A$3-1))*SUM(1/POWER(FSheet1!$AU123,2/($A$3-1)),1/POWER(FSheet1!$AV123,2/($A$3-1)),1/POWER(FSheet1!$AW123,2/($A$3-1)),1/POWER(FSheet1!$AX123,2/($A$3-1)),1/POWER(FSheet1!$AY123,2/($A$3-1)),1/POWER(FSheet1!$AZ123,2/($A$3-1)),1/POWER(FSheet1!$BA123,2/($A$3-1))))</f>
        <v>1.0646217764831178E-3</v>
      </c>
      <c r="F124" s="20">
        <f>1/(POWER(FSheet1!AV123,2/($A$3-1))*SUM(1/POWER(FSheet1!$AU123,2/($A$3-1)),1/POWER(FSheet1!$AV123,2/($A$3-1)),1/POWER(FSheet1!$AW123,2/($A$3-1)),1/POWER(FSheet1!$AX123,2/($A$3-1)),1/POWER(FSheet1!$AY123,2/($A$3-1)),1/POWER(FSheet1!$AZ123,2/($A$3-1)),1/POWER(FSheet1!$BA123,2/($A$3-1))))</f>
        <v>3.8112853170781395E-3</v>
      </c>
      <c r="G124" s="20">
        <f>1/(POWER(FSheet1!AW123,2/($A$3-1))*SUM(1/POWER(FSheet1!$AU123,2/($A$3-1)),1/POWER(FSheet1!$AV123,2/($A$3-1)),1/POWER(FSheet1!$AW123,2/($A$3-1)),1/POWER(FSheet1!$AX123,2/($A$3-1)),1/POWER(FSheet1!$AY123,2/($A$3-1)),1/POWER(FSheet1!$AZ123,2/($A$3-1)),1/POWER(FSheet1!$BA123,2/($A$3-1))))</f>
        <v>2.3649302426661217E-2</v>
      </c>
      <c r="H124" s="20">
        <f>1/(POWER(FSheet1!AX123,2/($A$3-1))*SUM(1/POWER(FSheet1!$AU123,2/($A$3-1)),1/POWER(FSheet1!$AV123,2/($A$3-1)),1/POWER(FSheet1!$AW123,2/($A$3-1)),1/POWER(FSheet1!$AX123,2/($A$3-1)),1/POWER(FSheet1!$AY123,2/($A$3-1)),1/POWER(FSheet1!$AZ123,2/($A$3-1)),1/POWER(FSheet1!$BA123,2/($A$3-1))))</f>
        <v>0.41003969286752995</v>
      </c>
      <c r="I124" s="20">
        <f>1/(POWER(FSheet1!AY123,2/($A$3-1))*SUM(1/POWER(FSheet1!$AU123,2/($A$3-1)),1/POWER(FSheet1!$AV123,2/($A$3-1)),1/POWER(FSheet1!$AW123,2/($A$3-1)),1/POWER(FSheet1!$AX123,2/($A$3-1)),1/POWER(FSheet1!$AY123,2/($A$3-1)),1/POWER(FSheet1!$AZ123,2/($A$3-1)),1/POWER(FSheet1!$BA123,2/($A$3-1))))</f>
        <v>0.52883105954640686</v>
      </c>
      <c r="J124" s="20">
        <f>1/(POWER(FSheet1!AZ123,2/($A$3-1))*SUM(1/POWER(FSheet1!$AU123,2/($A$3-1)),1/POWER(FSheet1!$AV123,2/($A$3-1)),1/POWER(FSheet1!$AW123,2/($A$3-1)),1/POWER(FSheet1!$AX123,2/($A$3-1)),1/POWER(FSheet1!$AY123,2/($A$3-1)),1/POWER(FSheet1!$AZ123,2/($A$3-1)),1/POWER(FSheet1!$BA123,2/($A$3-1))))</f>
        <v>2.8312796561990511E-2</v>
      </c>
      <c r="K124" s="20">
        <f>1/(POWER(FSheet1!BA123,2/($A$3-1))*SUM(1/POWER(FSheet1!$AU123,2/($A$3-1)),1/POWER(FSheet1!$AV123,2/($A$3-1)),1/POWER(FSheet1!$AW123,2/($A$3-1)),1/POWER(FSheet1!$AX123,2/($A$3-1)),1/POWER(FSheet1!$AY123,2/($A$3-1)),1/POWER(FSheet1!$AZ123,2/($A$3-1)),1/POWER(FSheet1!$BA123,2/($A$3-1))))</f>
        <v>4.291241503850211E-3</v>
      </c>
      <c r="M124" s="35"/>
      <c r="AA124" s="34">
        <f t="shared" si="10"/>
        <v>4.8450180122257356</v>
      </c>
      <c r="AC124" s="26">
        <f>1/(POWER(FSheet1!BC123,1/($A$3-1))*SUM(1/POWER(FSheet1!$BC123,1/($A$3-1)),1/POWER(FSheet1!$BD123,1/($A$3-1)),1/POWER(FSheet1!$BE123,1/($A$3-1)),1/POWER(FSheet1!$BF123,1/($A$3-1)),1/POWER(FSheet1!$BG123,1/($A$3-1)),1/POWER(FSheet1!$BH123,1/($A$3-1)),1/POWER(FSheet1!$BI123,1/($A$3-1))))</f>
        <v>5.3069544184380014E-2</v>
      </c>
      <c r="AD124" s="26">
        <f>1/(POWER(FSheet1!BD123,1/($A$3-1))*SUM(1/POWER(FSheet1!$BC123,1/($A$3-1)),1/POWER(FSheet1!$BD123,1/($A$3-1)),1/POWER(FSheet1!$BE123,1/($A$3-1)),1/POWER(FSheet1!$BF123,1/($A$3-1)),1/POWER(FSheet1!$BG123,1/($A$3-1)),1/POWER(FSheet1!$BH123,1/($A$3-1)),1/POWER(FSheet1!$BI123,1/($A$3-1))))</f>
        <v>4.0384184234366051E-2</v>
      </c>
      <c r="AE124" s="26">
        <f>1/(POWER(FSheet1!BE123,1/($A$3-1))*SUM(1/POWER(FSheet1!$BC123,1/($A$3-1)),1/POWER(FSheet1!$BD123,1/($A$3-1)),1/POWER(FSheet1!$BE123,1/($A$3-1)),1/POWER(FSheet1!$BF123,1/($A$3-1)),1/POWER(FSheet1!$BG123,1/($A$3-1)),1/POWER(FSheet1!$BH123,1/($A$3-1)),1/POWER(FSheet1!$BI123,1/($A$3-1))))</f>
        <v>7.1529497768021769E-2</v>
      </c>
      <c r="AF124" s="26">
        <f>1/(POWER(FSheet1!BF123,1/($A$3-1))*SUM(1/POWER(FSheet1!$BC123,1/($A$3-1)),1/POWER(FSheet1!$BD123,1/($A$3-1)),1/POWER(FSheet1!$BE123,1/($A$3-1)),1/POWER(FSheet1!$BF123,1/($A$3-1)),1/POWER(FSheet1!$BG123,1/($A$3-1)),1/POWER(FSheet1!$BH123,1/($A$3-1)),1/POWER(FSheet1!$BI123,1/($A$3-1))))</f>
        <v>0.29424929321097493</v>
      </c>
      <c r="AG124" s="26">
        <f>1/(POWER(FSheet1!BG123,1/($A$3-1))*SUM(1/POWER(FSheet1!$BC123,1/($A$3-1)),1/POWER(FSheet1!$BD123,1/($A$3-1)),1/POWER(FSheet1!$BE123,1/($A$3-1)),1/POWER(FSheet1!$BF123,1/($A$3-1)),1/POWER(FSheet1!$BG123,1/($A$3-1)),1/POWER(FSheet1!$BH123,1/($A$3-1)),1/POWER(FSheet1!$BI123,1/($A$3-1))))</f>
        <v>0.30275079249999753</v>
      </c>
      <c r="AH124" s="26">
        <f>1/(POWER(FSheet1!BH123,1/($A$3-1))*SUM(1/POWER(FSheet1!$BC123,1/($A$3-1)),1/POWER(FSheet1!$BD123,1/($A$3-1)),1/POWER(FSheet1!$BE123,1/($A$3-1)),1/POWER(FSheet1!$BF123,1/($A$3-1)),1/POWER(FSheet1!$BG123,1/($A$3-1)),1/POWER(FSheet1!$BH123,1/($A$3-1)),1/POWER(FSheet1!$BI123,1/($A$3-1))))</f>
        <v>7.9223221462273979E-2</v>
      </c>
      <c r="AI124" s="26">
        <f>1/(POWER(FSheet1!BI123,1/($A$3-1))*SUM(1/POWER(FSheet1!$BC123,1/($A$3-1)),1/POWER(FSheet1!$BD123,1/($A$3-1)),1/POWER(FSheet1!$BE123,1/($A$3-1)),1/POWER(FSheet1!$BF123,1/($A$3-1)),1/POWER(FSheet1!$BG123,1/($A$3-1)),1/POWER(FSheet1!$BH123,1/($A$3-1)),1/POWER(FSheet1!$BI123,1/($A$3-1))))</f>
        <v>0.15879346663998553</v>
      </c>
      <c r="AY124" s="13">
        <f t="shared" si="11"/>
        <v>2.486230201494406</v>
      </c>
      <c r="BA124" s="45">
        <f>1/(POWER(FSheet1!$BK123,1/($A$3-1))*SUM(1/POWER(FSheet1!$BK123,1/($A$3-1)),1/POWER(FSheet1!$BL123,1/($A$3-1)),1/POWER(FSheet1!$BM123,1/($A$3-1)),1/POWER(FSheet1!$BN123,1/($A$3-1)),1/POWER(FSheet1!$BO123,1/($A$3-1)),1/POWER(FSheet1!$BP123,1/($A$3-1)),1/POWER(FSheet1!$BQ123,1/($A$3-1))))</f>
        <v>6.199574205457329E-2</v>
      </c>
      <c r="BB124" s="45">
        <f>1/(POWER(FSheet1!$BL123,1/($A$3-1))*SUM(1/POWER(FSheet1!$BK123,1/($A$3-1)),1/POWER(FSheet1!$BL123,1/($A$3-1)),1/POWER(FSheet1!$BM123,1/($A$3-1)),1/POWER(FSheet1!$BN123,1/($A$3-1)),1/POWER(FSheet1!$BO123,1/($A$3-1)),1/POWER(FSheet1!$BP123,1/($A$3-1)),1/POWER(FSheet1!$BQ123,1/($A$3-1))))</f>
        <v>2.8388875488586662E-2</v>
      </c>
      <c r="BC124" s="45">
        <f>1/(POWER(FSheet1!$BM123,1/($A$3-1))*SUM(1/POWER(FSheet1!$BK123,1/($A$3-1)),1/POWER(FSheet1!$BL123,1/($A$3-1)),1/POWER(FSheet1!$BM123,1/($A$3-1)),1/POWER(FSheet1!$BN123,1/($A$3-1)),1/POWER(FSheet1!$BO123,1/($A$3-1)),1/POWER(FSheet1!$BP123,1/($A$3-1)),1/POWER(FSheet1!$BQ123,1/($A$3-1))))</f>
        <v>5.5599185901015778E-2</v>
      </c>
      <c r="BD124" s="45">
        <f>1/(POWER(FSheet1!$BN123,1/($A$3-1))*SUM(1/POWER(FSheet1!$BK123,1/($A$3-1)),1/POWER(FSheet1!$BL123,1/($A$3-1)),1/POWER(FSheet1!$BM123,1/($A$3-1)),1/POWER(FSheet1!$BN123,1/($A$3-1)),1/POWER(FSheet1!$BO123,1/($A$3-1)),1/POWER(FSheet1!$BP123,1/($A$3-1)),1/POWER(FSheet1!$BQ123,1/($A$3-1))))</f>
        <v>0.21907416509477073</v>
      </c>
      <c r="BE124" s="45">
        <f>1/(POWER(FSheet1!$BO123,1/($A$3-1))*SUM(1/POWER(FSheet1!$BK123,1/($A$3-1)),1/POWER(FSheet1!$BL123,1/($A$3-1)),1/POWER(FSheet1!$BM123,1/($A$3-1)),1/POWER(FSheet1!$BN123,1/($A$3-1)),1/POWER(FSheet1!$BO123,1/($A$3-1)),1/POWER(FSheet1!$BP123,1/($A$3-1)),1/POWER(FSheet1!$BQ123,1/($A$3-1))))</f>
        <v>0.50506334693262211</v>
      </c>
      <c r="BF124" s="45">
        <f>1/(POWER(FSheet1!$BP123,1/($A$3-1))*SUM(1/POWER(FSheet1!$BK123,1/($A$3-1)),1/POWER(FSheet1!$BL123,1/($A$3-1)),1/POWER(FSheet1!$BM123,1/($A$3-1)),1/POWER(FSheet1!$BN123,1/($A$3-1)),1/POWER(FSheet1!$BO123,1/($A$3-1)),1/POWER(FSheet1!$BP123,1/($A$3-1)),1/POWER(FSheet1!$BQ123,1/($A$3-1))))</f>
        <v>4.8166469511022443E-2</v>
      </c>
      <c r="BG124" s="45">
        <f>1/(POWER(FSheet1!$BQ123,1/($A$3-1))*SUM(1/POWER(FSheet1!$BK123,1/($A$3-1)),1/POWER(FSheet1!$BL123,1/($A$3-1)),1/POWER(FSheet1!$BM123,1/($A$3-1)),1/POWER(FSheet1!$BN123,1/($A$3-1)),1/POWER(FSheet1!$BO123,1/($A$3-1)),1/POWER(FSheet1!$BP123,1/($A$3-1)),1/POWER(FSheet1!$BQ123,1/($A$3-1))))</f>
        <v>8.1712215017408968E-2</v>
      </c>
      <c r="BH124" s="14"/>
      <c r="BI124" s="33"/>
      <c r="BJ124" s="33"/>
      <c r="BW124" s="33">
        <f t="array" ref="BW124">SUM((BA124^$A$3)*(($B124-$AK$3)^2+($C124-$AL$3)^2),(BB124^$A$3)*(($B124-$AM$3)^2+($C124-$AN$3)^2),(BC124^$A$3)*(($B124-$AO$3)^2+($C124-$AP$3)^2),(BD124^$A$3)*(($B124-$AQ$3)^2+($C124-$AR$3)^2),(BE124^$A$3)*(($B124-$AS$3)^2+($C124-$AT$3)^2),(BF124^$A$3)*(($B124-$AU$3)^2+($C124-$AV$3)^2),(BG124^$A$3)*(($B124-$AW$3)^2+($C124-$BV$3)^2))</f>
        <v>2.6982441650364088</v>
      </c>
    </row>
    <row r="125" spans="1:75">
      <c r="A125" s="21" t="str">
        <f>FSheet1!A124</f>
        <v>Edblom</v>
      </c>
      <c r="B125" s="20">
        <f>FSheet1!DH124</f>
        <v>1.1079340656167973</v>
      </c>
      <c r="C125" s="20">
        <f>FSheet1!DI124</f>
        <v>2.5004061233595811</v>
      </c>
      <c r="D125" s="22"/>
      <c r="E125" s="20">
        <f>1/(POWER(FSheet1!AU124,2/($A$3-1))*SUM(1/POWER(FSheet1!$AU124,2/($A$3-1)),1/POWER(FSheet1!$AV124,2/($A$3-1)),1/POWER(FSheet1!$AW124,2/($A$3-1)),1/POWER(FSheet1!$AX124,2/($A$3-1)),1/POWER(FSheet1!$AY124,2/($A$3-1)),1/POWER(FSheet1!$AZ124,2/($A$3-1)),1/POWER(FSheet1!$BA124,2/($A$3-1))))</f>
        <v>1.3969744467796433E-3</v>
      </c>
      <c r="F125" s="20">
        <f>1/(POWER(FSheet1!AV124,2/($A$3-1))*SUM(1/POWER(FSheet1!$AU124,2/($A$3-1)),1/POWER(FSheet1!$AV124,2/($A$3-1)),1/POWER(FSheet1!$AW124,2/($A$3-1)),1/POWER(FSheet1!$AX124,2/($A$3-1)),1/POWER(FSheet1!$AY124,2/($A$3-1)),1/POWER(FSheet1!$AZ124,2/($A$3-1)),1/POWER(FSheet1!$BA124,2/($A$3-1))))</f>
        <v>4.9496881508196916E-3</v>
      </c>
      <c r="G125" s="20">
        <f>1/(POWER(FSheet1!AW124,2/($A$3-1))*SUM(1/POWER(FSheet1!$AU124,2/($A$3-1)),1/POWER(FSheet1!$AV124,2/($A$3-1)),1/POWER(FSheet1!$AW124,2/($A$3-1)),1/POWER(FSheet1!$AX124,2/($A$3-1)),1/POWER(FSheet1!$AY124,2/($A$3-1)),1/POWER(FSheet1!$AZ124,2/($A$3-1)),1/POWER(FSheet1!$BA124,2/($A$3-1))))</f>
        <v>2.9632874613570059E-2</v>
      </c>
      <c r="H125" s="20">
        <f>1/(POWER(FSheet1!AX124,2/($A$3-1))*SUM(1/POWER(FSheet1!$AU124,2/($A$3-1)),1/POWER(FSheet1!$AV124,2/($A$3-1)),1/POWER(FSheet1!$AW124,2/($A$3-1)),1/POWER(FSheet1!$AX124,2/($A$3-1)),1/POWER(FSheet1!$AY124,2/($A$3-1)),1/POWER(FSheet1!$AZ124,2/($A$3-1)),1/POWER(FSheet1!$BA124,2/($A$3-1))))</f>
        <v>0.42109039324412179</v>
      </c>
      <c r="I125" s="20">
        <f>1/(POWER(FSheet1!AY124,2/($A$3-1))*SUM(1/POWER(FSheet1!$AU124,2/($A$3-1)),1/POWER(FSheet1!$AV124,2/($A$3-1)),1/POWER(FSheet1!$AW124,2/($A$3-1)),1/POWER(FSheet1!$AX124,2/($A$3-1)),1/POWER(FSheet1!$AY124,2/($A$3-1)),1/POWER(FSheet1!$AZ124,2/($A$3-1)),1/POWER(FSheet1!$BA124,2/($A$3-1))))</f>
        <v>0.50337740096804651</v>
      </c>
      <c r="J125" s="20">
        <f>1/(POWER(FSheet1!AZ124,2/($A$3-1))*SUM(1/POWER(FSheet1!$AU124,2/($A$3-1)),1/POWER(FSheet1!$AV124,2/($A$3-1)),1/POWER(FSheet1!$AW124,2/($A$3-1)),1/POWER(FSheet1!$AX124,2/($A$3-1)),1/POWER(FSheet1!$AY124,2/($A$3-1)),1/POWER(FSheet1!$AZ124,2/($A$3-1)),1/POWER(FSheet1!$BA124,2/($A$3-1))))</f>
        <v>3.4110910352512402E-2</v>
      </c>
      <c r="K125" s="20">
        <f>1/(POWER(FSheet1!BA124,2/($A$3-1))*SUM(1/POWER(FSheet1!$AU124,2/($A$3-1)),1/POWER(FSheet1!$AV124,2/($A$3-1)),1/POWER(FSheet1!$AW124,2/($A$3-1)),1/POWER(FSheet1!$AX124,2/($A$3-1)),1/POWER(FSheet1!$AY124,2/($A$3-1)),1/POWER(FSheet1!$AZ124,2/($A$3-1)),1/POWER(FSheet1!$BA124,2/($A$3-1))))</f>
        <v>5.4417582241498841E-3</v>
      </c>
      <c r="M125" s="35"/>
      <c r="AA125" s="34">
        <f t="shared" si="10"/>
        <v>5.4380879587733055</v>
      </c>
      <c r="AC125" s="26">
        <f>1/(POWER(FSheet1!BC124,1/($A$3-1))*SUM(1/POWER(FSheet1!$BC124,1/($A$3-1)),1/POWER(FSheet1!$BD124,1/($A$3-1)),1/POWER(FSheet1!$BE124,1/($A$3-1)),1/POWER(FSheet1!$BF124,1/($A$3-1)),1/POWER(FSheet1!$BG124,1/($A$3-1)),1/POWER(FSheet1!$BH124,1/($A$3-1)),1/POWER(FSheet1!$BI124,1/($A$3-1))))</f>
        <v>6.1679911943788496E-2</v>
      </c>
      <c r="AD125" s="26">
        <f>1/(POWER(FSheet1!BD124,1/($A$3-1))*SUM(1/POWER(FSheet1!$BC124,1/($A$3-1)),1/POWER(FSheet1!$BD124,1/($A$3-1)),1/POWER(FSheet1!$BE124,1/($A$3-1)),1/POWER(FSheet1!$BF124,1/($A$3-1)),1/POWER(FSheet1!$BG124,1/($A$3-1)),1/POWER(FSheet1!$BH124,1/($A$3-1)),1/POWER(FSheet1!$BI124,1/($A$3-1))))</f>
        <v>4.5953735383946273E-2</v>
      </c>
      <c r="AE125" s="26">
        <f>1/(POWER(FSheet1!BE124,1/($A$3-1))*SUM(1/POWER(FSheet1!$BC124,1/($A$3-1)),1/POWER(FSheet1!$BD124,1/($A$3-1)),1/POWER(FSheet1!$BE124,1/($A$3-1)),1/POWER(FSheet1!$BF124,1/($A$3-1)),1/POWER(FSheet1!$BG124,1/($A$3-1)),1/POWER(FSheet1!$BH124,1/($A$3-1)),1/POWER(FSheet1!$BI124,1/($A$3-1))))</f>
        <v>7.9509988385909322E-2</v>
      </c>
      <c r="AF125" s="26">
        <f>1/(POWER(FSheet1!BF124,1/($A$3-1))*SUM(1/POWER(FSheet1!$BC124,1/($A$3-1)),1/POWER(FSheet1!$BD124,1/($A$3-1)),1/POWER(FSheet1!$BE124,1/($A$3-1)),1/POWER(FSheet1!$BF124,1/($A$3-1)),1/POWER(FSheet1!$BG124,1/($A$3-1)),1/POWER(FSheet1!$BH124,1/($A$3-1)),1/POWER(FSheet1!$BI124,1/($A$3-1))))</f>
        <v>0.29459217165314194</v>
      </c>
      <c r="AG125" s="26">
        <f>1/(POWER(FSheet1!BG124,1/($A$3-1))*SUM(1/POWER(FSheet1!$BC124,1/($A$3-1)),1/POWER(FSheet1!$BD124,1/($A$3-1)),1/POWER(FSheet1!$BE124,1/($A$3-1)),1/POWER(FSheet1!$BF124,1/($A$3-1)),1/POWER(FSheet1!$BG124,1/($A$3-1)),1/POWER(FSheet1!$BH124,1/($A$3-1)),1/POWER(FSheet1!$BI124,1/($A$3-1))))</f>
        <v>0.27970131938422299</v>
      </c>
      <c r="AH125" s="26">
        <f>1/(POWER(FSheet1!BH124,1/($A$3-1))*SUM(1/POWER(FSheet1!$BC124,1/($A$3-1)),1/POWER(FSheet1!$BD124,1/($A$3-1)),1/POWER(FSheet1!$BE124,1/($A$3-1)),1/POWER(FSheet1!$BF124,1/($A$3-1)),1/POWER(FSheet1!$BG124,1/($A$3-1)),1/POWER(FSheet1!$BH124,1/($A$3-1)),1/POWER(FSheet1!$BI124,1/($A$3-1))))</f>
        <v>8.2427152562038253E-2</v>
      </c>
      <c r="AI125" s="26">
        <f>1/(POWER(FSheet1!BI124,1/($A$3-1))*SUM(1/POWER(FSheet1!$BC124,1/($A$3-1)),1/POWER(FSheet1!$BD124,1/($A$3-1)),1/POWER(FSheet1!$BE124,1/($A$3-1)),1/POWER(FSheet1!$BF124,1/($A$3-1)),1/POWER(FSheet1!$BG124,1/($A$3-1)),1/POWER(FSheet1!$BH124,1/($A$3-1)),1/POWER(FSheet1!$BI124,1/($A$3-1))))</f>
        <v>0.15613572068695278</v>
      </c>
      <c r="AY125" s="13">
        <f t="shared" si="11"/>
        <v>2.8522239390028221</v>
      </c>
      <c r="BA125" s="45">
        <f>1/(POWER(FSheet1!$BK124,1/($A$3-1))*SUM(1/POWER(FSheet1!$BK124,1/($A$3-1)),1/POWER(FSheet1!$BL124,1/($A$3-1)),1/POWER(FSheet1!$BM124,1/($A$3-1)),1/POWER(FSheet1!$BN124,1/($A$3-1)),1/POWER(FSheet1!$BO124,1/($A$3-1)),1/POWER(FSheet1!$BP124,1/($A$3-1)),1/POWER(FSheet1!$BQ124,1/($A$3-1))))</f>
        <v>7.8850625067264687E-2</v>
      </c>
      <c r="BB125" s="45">
        <f>1/(POWER(FSheet1!$BL124,1/($A$3-1))*SUM(1/POWER(FSheet1!$BK124,1/($A$3-1)),1/POWER(FSheet1!$BL124,1/($A$3-1)),1/POWER(FSheet1!$BM124,1/($A$3-1)),1/POWER(FSheet1!$BN124,1/($A$3-1)),1/POWER(FSheet1!$BO124,1/($A$3-1)),1/POWER(FSheet1!$BP124,1/($A$3-1)),1/POWER(FSheet1!$BQ124,1/($A$3-1))))</f>
        <v>3.403327620395822E-2</v>
      </c>
      <c r="BC125" s="45">
        <f>1/(POWER(FSheet1!$BM124,1/($A$3-1))*SUM(1/POWER(FSheet1!$BK124,1/($A$3-1)),1/POWER(FSheet1!$BL124,1/($A$3-1)),1/POWER(FSheet1!$BM124,1/($A$3-1)),1/POWER(FSheet1!$BN124,1/($A$3-1)),1/POWER(FSheet1!$BO124,1/($A$3-1)),1/POWER(FSheet1!$BP124,1/($A$3-1)),1/POWER(FSheet1!$BQ124,1/($A$3-1))))</f>
        <v>6.3836653779110075E-2</v>
      </c>
      <c r="BD125" s="45">
        <f>1/(POWER(FSheet1!$BN124,1/($A$3-1))*SUM(1/POWER(FSheet1!$BK124,1/($A$3-1)),1/POWER(FSheet1!$BL124,1/($A$3-1)),1/POWER(FSheet1!$BM124,1/($A$3-1)),1/POWER(FSheet1!$BN124,1/($A$3-1)),1/POWER(FSheet1!$BO124,1/($A$3-1)),1/POWER(FSheet1!$BP124,1/($A$3-1)),1/POWER(FSheet1!$BQ124,1/($A$3-1))))</f>
        <v>0.22949512827694973</v>
      </c>
      <c r="BE125" s="45">
        <f>1/(POWER(FSheet1!$BO124,1/($A$3-1))*SUM(1/POWER(FSheet1!$BK124,1/($A$3-1)),1/POWER(FSheet1!$BL124,1/($A$3-1)),1/POWER(FSheet1!$BM124,1/($A$3-1)),1/POWER(FSheet1!$BN124,1/($A$3-1)),1/POWER(FSheet1!$BO124,1/($A$3-1)),1/POWER(FSheet1!$BP124,1/($A$3-1)),1/POWER(FSheet1!$BQ124,1/($A$3-1))))</f>
        <v>0.45384781534789848</v>
      </c>
      <c r="BF125" s="45">
        <f>1/(POWER(FSheet1!$BP124,1/($A$3-1))*SUM(1/POWER(FSheet1!$BK124,1/($A$3-1)),1/POWER(FSheet1!$BL124,1/($A$3-1)),1/POWER(FSheet1!$BM124,1/($A$3-1)),1/POWER(FSheet1!$BN124,1/($A$3-1)),1/POWER(FSheet1!$BO124,1/($A$3-1)),1/POWER(FSheet1!$BP124,1/($A$3-1)),1/POWER(FSheet1!$BQ124,1/($A$3-1))))</f>
        <v>5.3282699172075398E-2</v>
      </c>
      <c r="BG125" s="45">
        <f>1/(POWER(FSheet1!$BQ124,1/($A$3-1))*SUM(1/POWER(FSheet1!$BK124,1/($A$3-1)),1/POWER(FSheet1!$BL124,1/($A$3-1)),1/POWER(FSheet1!$BM124,1/($A$3-1)),1/POWER(FSheet1!$BN124,1/($A$3-1)),1/POWER(FSheet1!$BO124,1/($A$3-1)),1/POWER(FSheet1!$BP124,1/($A$3-1)),1/POWER(FSheet1!$BQ124,1/($A$3-1))))</f>
        <v>8.6653802152743237E-2</v>
      </c>
      <c r="BH125" s="14"/>
      <c r="BI125" s="33"/>
      <c r="BJ125" s="33"/>
      <c r="BW125" s="33">
        <f t="array" ref="BW125">SUM((BA125^$A$3)*(($B125-$AK$3)^2+($C125-$AL$3)^2),(BB125^$A$3)*(($B125-$AM$3)^2+($C125-$AN$3)^2),(BC125^$A$3)*(($B125-$AO$3)^2+($C125-$AP$3)^2),(BD125^$A$3)*(($B125-$AQ$3)^2+($C125-$AR$3)^2),(BE125^$A$3)*(($B125-$AS$3)^2+($C125-$AT$3)^2),(BF125^$A$3)*(($B125-$AU$3)^2+($C125-$AV$3)^2),(BG125^$A$3)*(($B125-$AW$3)^2+($C125-$BV$3)^2))</f>
        <v>3.0829096744945561</v>
      </c>
    </row>
    <row r="126" spans="1:75">
      <c r="A126" s="21" t="str">
        <f>FSheet1!A125</f>
        <v>Knapp</v>
      </c>
      <c r="B126" s="20">
        <f>FSheet1!DH125</f>
        <v>-2.6002279934383208</v>
      </c>
      <c r="C126" s="20">
        <f>FSheet1!DI125</f>
        <v>1.699700333333334</v>
      </c>
      <c r="D126" s="22"/>
      <c r="E126" s="20">
        <f>1/(POWER(FSheet1!AU125,2/($A$3-1))*SUM(1/POWER(FSheet1!$AU125,2/($A$3-1)),1/POWER(FSheet1!$AV125,2/($A$3-1)),1/POWER(FSheet1!$AW125,2/($A$3-1)),1/POWER(FSheet1!$AX125,2/($A$3-1)),1/POWER(FSheet1!$AY125,2/($A$3-1)),1/POWER(FSheet1!$AZ125,2/($A$3-1)),1/POWER(FSheet1!$BA125,2/($A$3-1))))</f>
        <v>8.925702768948874E-3</v>
      </c>
      <c r="F126" s="20">
        <f>1/(POWER(FSheet1!AV125,2/($A$3-1))*SUM(1/POWER(FSheet1!$AU125,2/($A$3-1)),1/POWER(FSheet1!$AV125,2/($A$3-1)),1/POWER(FSheet1!$AW125,2/($A$3-1)),1/POWER(FSheet1!$AX125,2/($A$3-1)),1/POWER(FSheet1!$AY125,2/($A$3-1)),1/POWER(FSheet1!$AZ125,2/($A$3-1)),1/POWER(FSheet1!$BA125,2/($A$3-1))))</f>
        <v>3.9161598870985699E-2</v>
      </c>
      <c r="G126" s="20">
        <f>1/(POWER(FSheet1!AW125,2/($A$3-1))*SUM(1/POWER(FSheet1!$AU125,2/($A$3-1)),1/POWER(FSheet1!$AV125,2/($A$3-1)),1/POWER(FSheet1!$AW125,2/($A$3-1)),1/POWER(FSheet1!$AX125,2/($A$3-1)),1/POWER(FSheet1!$AY125,2/($A$3-1)),1/POWER(FSheet1!$AZ125,2/($A$3-1)),1/POWER(FSheet1!$BA125,2/($A$3-1))))</f>
        <v>0.25839773687962148</v>
      </c>
      <c r="H126" s="20">
        <f>1/(POWER(FSheet1!AX125,2/($A$3-1))*SUM(1/POWER(FSheet1!$AU125,2/($A$3-1)),1/POWER(FSheet1!$AV125,2/($A$3-1)),1/POWER(FSheet1!$AW125,2/($A$3-1)),1/POWER(FSheet1!$AX125,2/($A$3-1)),1/POWER(FSheet1!$AY125,2/($A$3-1)),1/POWER(FSheet1!$AZ125,2/($A$3-1)),1/POWER(FSheet1!$BA125,2/($A$3-1))))</f>
        <v>0.56814980036407758</v>
      </c>
      <c r="I126" s="20">
        <f>1/(POWER(FSheet1!AY125,2/($A$3-1))*SUM(1/POWER(FSheet1!$AU125,2/($A$3-1)),1/POWER(FSheet1!$AV125,2/($A$3-1)),1/POWER(FSheet1!$AW125,2/($A$3-1)),1/POWER(FSheet1!$AX125,2/($A$3-1)),1/POWER(FSheet1!$AY125,2/($A$3-1)),1/POWER(FSheet1!$AZ125,2/($A$3-1)),1/POWER(FSheet1!$BA125,2/($A$3-1))))</f>
        <v>0.10196860486832794</v>
      </c>
      <c r="J126" s="20">
        <f>1/(POWER(FSheet1!AZ125,2/($A$3-1))*SUM(1/POWER(FSheet1!$AU125,2/($A$3-1)),1/POWER(FSheet1!$AV125,2/($A$3-1)),1/POWER(FSheet1!$AW125,2/($A$3-1)),1/POWER(FSheet1!$AX125,2/($A$3-1)),1/POWER(FSheet1!$AY125,2/($A$3-1)),1/POWER(FSheet1!$AZ125,2/($A$3-1)),1/POWER(FSheet1!$BA125,2/($A$3-1))))</f>
        <v>1.8350765508631895E-2</v>
      </c>
      <c r="K126" s="20">
        <f>1/(POWER(FSheet1!BA125,2/($A$3-1))*SUM(1/POWER(FSheet1!$AU125,2/($A$3-1)),1/POWER(FSheet1!$AV125,2/($A$3-1)),1/POWER(FSheet1!$AW125,2/($A$3-1)),1/POWER(FSheet1!$AX125,2/($A$3-1)),1/POWER(FSheet1!$AY125,2/($A$3-1)),1/POWER(FSheet1!$AZ125,2/($A$3-1)),1/POWER(FSheet1!$BA125,2/($A$3-1))))</f>
        <v>5.045790739406527E-3</v>
      </c>
      <c r="M126" s="35"/>
      <c r="AA126" s="34">
        <f t="shared" si="10"/>
        <v>6.3482416864476487</v>
      </c>
      <c r="AC126" s="26">
        <f>1/(POWER(FSheet1!BC125,1/($A$3-1))*SUM(1/POWER(FSheet1!$BC125,1/($A$3-1)),1/POWER(FSheet1!$BD125,1/($A$3-1)),1/POWER(FSheet1!$BE125,1/($A$3-1)),1/POWER(FSheet1!$BF125,1/($A$3-1)),1/POWER(FSheet1!$BG125,1/($A$3-1)),1/POWER(FSheet1!$BH125,1/($A$3-1)),1/POWER(FSheet1!$BI125,1/($A$3-1))))</f>
        <v>0.27088382596873406</v>
      </c>
      <c r="AD126" s="26">
        <f>1/(POWER(FSheet1!BD125,1/($A$3-1))*SUM(1/POWER(FSheet1!$BC125,1/($A$3-1)),1/POWER(FSheet1!$BD125,1/($A$3-1)),1/POWER(FSheet1!$BE125,1/($A$3-1)),1/POWER(FSheet1!$BF125,1/($A$3-1)),1/POWER(FSheet1!$BG125,1/($A$3-1)),1/POWER(FSheet1!$BH125,1/($A$3-1)),1/POWER(FSheet1!$BI125,1/($A$3-1))))</f>
        <v>0.13092358302797807</v>
      </c>
      <c r="AE126" s="26">
        <f>1/(POWER(FSheet1!BE125,1/($A$3-1))*SUM(1/POWER(FSheet1!$BC125,1/($A$3-1)),1/POWER(FSheet1!$BD125,1/($A$3-1)),1/POWER(FSheet1!$BE125,1/($A$3-1)),1/POWER(FSheet1!$BF125,1/($A$3-1)),1/POWER(FSheet1!$BG125,1/($A$3-1)),1/POWER(FSheet1!$BH125,1/($A$3-1)),1/POWER(FSheet1!$BI125,1/($A$3-1))))</f>
        <v>0.20067359269613486</v>
      </c>
      <c r="AF126" s="26">
        <f>1/(POWER(FSheet1!BF125,1/($A$3-1))*SUM(1/POWER(FSheet1!$BC125,1/($A$3-1)),1/POWER(FSheet1!$BD125,1/($A$3-1)),1/POWER(FSheet1!$BE125,1/($A$3-1)),1/POWER(FSheet1!$BF125,1/($A$3-1)),1/POWER(FSheet1!$BG125,1/($A$3-1)),1/POWER(FSheet1!$BH125,1/($A$3-1)),1/POWER(FSheet1!$BI125,1/($A$3-1))))</f>
        <v>0.22904388454614272</v>
      </c>
      <c r="AG126" s="26">
        <f>1/(POWER(FSheet1!BG125,1/($A$3-1))*SUM(1/POWER(FSheet1!$BC125,1/($A$3-1)),1/POWER(FSheet1!$BD125,1/($A$3-1)),1/POWER(FSheet1!$BE125,1/($A$3-1)),1/POWER(FSheet1!$BF125,1/($A$3-1)),1/POWER(FSheet1!$BG125,1/($A$3-1)),1/POWER(FSheet1!$BH125,1/($A$3-1)),1/POWER(FSheet1!$BI125,1/($A$3-1))))</f>
        <v>7.7916886070644314E-2</v>
      </c>
      <c r="AH126" s="26">
        <f>1/(POWER(FSheet1!BH125,1/($A$3-1))*SUM(1/POWER(FSheet1!$BC125,1/($A$3-1)),1/POWER(FSheet1!$BD125,1/($A$3-1)),1/POWER(FSheet1!$BE125,1/($A$3-1)),1/POWER(FSheet1!$BF125,1/($A$3-1)),1/POWER(FSheet1!$BG125,1/($A$3-1)),1/POWER(FSheet1!$BH125,1/($A$3-1)),1/POWER(FSheet1!$BI125,1/($A$3-1))))</f>
        <v>3.5541236273133207E-2</v>
      </c>
      <c r="AI126" s="26">
        <f>1/(POWER(FSheet1!BI125,1/($A$3-1))*SUM(1/POWER(FSheet1!$BC125,1/($A$3-1)),1/POWER(FSheet1!$BD125,1/($A$3-1)),1/POWER(FSheet1!$BE125,1/($A$3-1)),1/POWER(FSheet1!$BF125,1/($A$3-1)),1/POWER(FSheet1!$BG125,1/($A$3-1)),1/POWER(FSheet1!$BH125,1/($A$3-1)),1/POWER(FSheet1!$BI125,1/($A$3-1))))</f>
        <v>5.5016991417232708E-2</v>
      </c>
      <c r="AY126" s="13">
        <f t="shared" si="11"/>
        <v>2.8408226442099149</v>
      </c>
      <c r="BA126" s="45">
        <f>1/(POWER(FSheet1!$BK125,1/($A$3-1))*SUM(1/POWER(FSheet1!$BK125,1/($A$3-1)),1/POWER(FSheet1!$BL125,1/($A$3-1)),1/POWER(FSheet1!$BM125,1/($A$3-1)),1/POWER(FSheet1!$BN125,1/($A$3-1)),1/POWER(FSheet1!$BO125,1/($A$3-1)),1/POWER(FSheet1!$BP125,1/($A$3-1)),1/POWER(FSheet1!$BQ125,1/($A$3-1))))</f>
        <v>0.52407523032217007</v>
      </c>
      <c r="BB126" s="45">
        <f>1/(POWER(FSheet1!$BL125,1/($A$3-1))*SUM(1/POWER(FSheet1!$BK125,1/($A$3-1)),1/POWER(FSheet1!$BL125,1/($A$3-1)),1/POWER(FSheet1!$BM125,1/($A$3-1)),1/POWER(FSheet1!$BN125,1/($A$3-1)),1/POWER(FSheet1!$BO125,1/($A$3-1)),1/POWER(FSheet1!$BP125,1/($A$3-1)),1/POWER(FSheet1!$BQ125,1/($A$3-1))))</f>
        <v>7.7427615806270403E-2</v>
      </c>
      <c r="BC126" s="45">
        <f>1/(POWER(FSheet1!$BM125,1/($A$3-1))*SUM(1/POWER(FSheet1!$BK125,1/($A$3-1)),1/POWER(FSheet1!$BL125,1/($A$3-1)),1/POWER(FSheet1!$BM125,1/($A$3-1)),1/POWER(FSheet1!$BN125,1/($A$3-1)),1/POWER(FSheet1!$BO125,1/($A$3-1)),1/POWER(FSheet1!$BP125,1/($A$3-1)),1/POWER(FSheet1!$BQ125,1/($A$3-1))))</f>
        <v>9.9516293885333229E-2</v>
      </c>
      <c r="BD126" s="45">
        <f>1/(POWER(FSheet1!$BN125,1/($A$3-1))*SUM(1/POWER(FSheet1!$BK125,1/($A$3-1)),1/POWER(FSheet1!$BL125,1/($A$3-1)),1/POWER(FSheet1!$BM125,1/($A$3-1)),1/POWER(FSheet1!$BN125,1/($A$3-1)),1/POWER(FSheet1!$BO125,1/($A$3-1)),1/POWER(FSheet1!$BP125,1/($A$3-1)),1/POWER(FSheet1!$BQ125,1/($A$3-1))))</f>
        <v>0.151310211281665</v>
      </c>
      <c r="BE126" s="45">
        <f>1/(POWER(FSheet1!$BO125,1/($A$3-1))*SUM(1/POWER(FSheet1!$BK125,1/($A$3-1)),1/POWER(FSheet1!$BL125,1/($A$3-1)),1/POWER(FSheet1!$BM125,1/($A$3-1)),1/POWER(FSheet1!$BN125,1/($A$3-1)),1/POWER(FSheet1!$BO125,1/($A$3-1)),1/POWER(FSheet1!$BP125,1/($A$3-1)),1/POWER(FSheet1!$BQ125,1/($A$3-1))))</f>
        <v>8.7064314012056054E-2</v>
      </c>
      <c r="BF126" s="45">
        <f>1/(POWER(FSheet1!$BP125,1/($A$3-1))*SUM(1/POWER(FSheet1!$BK125,1/($A$3-1)),1/POWER(FSheet1!$BL125,1/($A$3-1)),1/POWER(FSheet1!$BM125,1/($A$3-1)),1/POWER(FSheet1!$BN125,1/($A$3-1)),1/POWER(FSheet1!$BO125,1/($A$3-1)),1/POWER(FSheet1!$BP125,1/($A$3-1)),1/POWER(FSheet1!$BQ125,1/($A$3-1))))</f>
        <v>2.3815139556484295E-2</v>
      </c>
      <c r="BG126" s="45">
        <f>1/(POWER(FSheet1!$BQ125,1/($A$3-1))*SUM(1/POWER(FSheet1!$BK125,1/($A$3-1)),1/POWER(FSheet1!$BL125,1/($A$3-1)),1/POWER(FSheet1!$BM125,1/($A$3-1)),1/POWER(FSheet1!$BN125,1/($A$3-1)),1/POWER(FSheet1!$BO125,1/($A$3-1)),1/POWER(FSheet1!$BP125,1/($A$3-1)),1/POWER(FSheet1!$BQ125,1/($A$3-1))))</f>
        <v>3.6791195136020971E-2</v>
      </c>
      <c r="BH126" s="14"/>
      <c r="BI126" s="33"/>
      <c r="BJ126" s="33"/>
      <c r="BW126" s="33">
        <f t="array" ref="BW126">SUM((BA126^$A$3)*(($B126-$AK$3)^2+($C126-$AL$3)^2),(BB126^$A$3)*(($B126-$AM$3)^2+($C126-$AN$3)^2),(BC126^$A$3)*(($B126-$AO$3)^2+($C126-$AP$3)^2),(BD126^$A$3)*(($B126-$AQ$3)^2+($C126-$AR$3)^2),(BE126^$A$3)*(($B126-$AS$3)^2+($C126-$AT$3)^2),(BF126^$A$3)*(($B126-$AU$3)^2+($C126-$AV$3)^2),(BG126^$A$3)*(($B126-$AW$3)^2+($C126-$BV$3)^2))</f>
        <v>3.0138170372563109</v>
      </c>
    </row>
    <row r="127" spans="1:75">
      <c r="A127" s="21" t="str">
        <f>FSheet1!A126</f>
        <v>Morley</v>
      </c>
      <c r="B127" s="20">
        <f>FSheet1!DH126</f>
        <v>1.4282933293963254</v>
      </c>
      <c r="C127" s="20">
        <f>FSheet1!DI126</f>
        <v>-4.8609180367454066</v>
      </c>
      <c r="D127" s="22"/>
      <c r="E127" s="20">
        <f>1/(POWER(FSheet1!AU126,2/($A$3-1))*SUM(1/POWER(FSheet1!$AU126,2/($A$3-1)),1/POWER(FSheet1!$AV126,2/($A$3-1)),1/POWER(FSheet1!$AW126,2/($A$3-1)),1/POWER(FSheet1!$AX126,2/($A$3-1)),1/POWER(FSheet1!$AY126,2/($A$3-1)),1/POWER(FSheet1!$AZ126,2/($A$3-1)),1/POWER(FSheet1!$BA126,2/($A$3-1))))</f>
        <v>4.0812336015221742E-3</v>
      </c>
      <c r="F127" s="20">
        <f>1/(POWER(FSheet1!AV126,2/($A$3-1))*SUM(1/POWER(FSheet1!$AU126,2/($A$3-1)),1/POWER(FSheet1!$AV126,2/($A$3-1)),1/POWER(FSheet1!$AW126,2/($A$3-1)),1/POWER(FSheet1!$AX126,2/($A$3-1)),1/POWER(FSheet1!$AY126,2/($A$3-1)),1/POWER(FSheet1!$AZ126,2/($A$3-1)),1/POWER(FSheet1!$BA126,2/($A$3-1))))</f>
        <v>2.2631980445274723E-2</v>
      </c>
      <c r="G127" s="20">
        <f>1/(POWER(FSheet1!AW126,2/($A$3-1))*SUM(1/POWER(FSheet1!$AU126,2/($A$3-1)),1/POWER(FSheet1!$AV126,2/($A$3-1)),1/POWER(FSheet1!$AW126,2/($A$3-1)),1/POWER(FSheet1!$AX126,2/($A$3-1)),1/POWER(FSheet1!$AY126,2/($A$3-1)),1/POWER(FSheet1!$AZ126,2/($A$3-1)),1/POWER(FSheet1!$BA126,2/($A$3-1))))</f>
        <v>0.29246838580516477</v>
      </c>
      <c r="H127" s="20">
        <f>1/(POWER(FSheet1!AX126,2/($A$3-1))*SUM(1/POWER(FSheet1!$AU126,2/($A$3-1)),1/POWER(FSheet1!$AV126,2/($A$3-1)),1/POWER(FSheet1!$AW126,2/($A$3-1)),1/POWER(FSheet1!$AX126,2/($A$3-1)),1/POWER(FSheet1!$AY126,2/($A$3-1)),1/POWER(FSheet1!$AZ126,2/($A$3-1)),1/POWER(FSheet1!$BA126,2/($A$3-1))))</f>
        <v>0.63093873339912887</v>
      </c>
      <c r="I127" s="20">
        <f>1/(POWER(FSheet1!AY126,2/($A$3-1))*SUM(1/POWER(FSheet1!$AU126,2/($A$3-1)),1/POWER(FSheet1!$AV126,2/($A$3-1)),1/POWER(FSheet1!$AW126,2/($A$3-1)),1/POWER(FSheet1!$AX126,2/($A$3-1)),1/POWER(FSheet1!$AY126,2/($A$3-1)),1/POWER(FSheet1!$AZ126,2/($A$3-1)),1/POWER(FSheet1!$BA126,2/($A$3-1))))</f>
        <v>4.2047735717970804E-2</v>
      </c>
      <c r="J127" s="20">
        <f>1/(POWER(FSheet1!AZ126,2/($A$3-1))*SUM(1/POWER(FSheet1!$AU126,2/($A$3-1)),1/POWER(FSheet1!$AV126,2/($A$3-1)),1/POWER(FSheet1!$AW126,2/($A$3-1)),1/POWER(FSheet1!$AX126,2/($A$3-1)),1/POWER(FSheet1!$AY126,2/($A$3-1)),1/POWER(FSheet1!$AZ126,2/($A$3-1)),1/POWER(FSheet1!$BA126,2/($A$3-1))))</f>
        <v>6.1976131314995953E-3</v>
      </c>
      <c r="K127" s="20">
        <f>1/(POWER(FSheet1!BA126,2/($A$3-1))*SUM(1/POWER(FSheet1!$AU126,2/($A$3-1)),1/POWER(FSheet1!$AV126,2/($A$3-1)),1/POWER(FSheet1!$AW126,2/($A$3-1)),1/POWER(FSheet1!$AX126,2/($A$3-1)),1/POWER(FSheet1!$AY126,2/($A$3-1)),1/POWER(FSheet1!$AZ126,2/($A$3-1)),1/POWER(FSheet1!$BA126,2/($A$3-1))))</f>
        <v>1.6343178994390553E-3</v>
      </c>
      <c r="M127" s="35"/>
      <c r="AA127" s="34">
        <f t="shared" si="10"/>
        <v>10.050873252148826</v>
      </c>
      <c r="AC127" s="26">
        <f>1/(POWER(FSheet1!BC126,1/($A$3-1))*SUM(1/POWER(FSheet1!$BC126,1/($A$3-1)),1/POWER(FSheet1!$BD126,1/($A$3-1)),1/POWER(FSheet1!$BE126,1/($A$3-1)),1/POWER(FSheet1!$BF126,1/($A$3-1)),1/POWER(FSheet1!$BG126,1/($A$3-1)),1/POWER(FSheet1!$BH126,1/($A$3-1)),1/POWER(FSheet1!$BI126,1/($A$3-1))))</f>
        <v>8.0483533263629906E-2</v>
      </c>
      <c r="AD127" s="26">
        <f>1/(POWER(FSheet1!BD126,1/($A$3-1))*SUM(1/POWER(FSheet1!$BC126,1/($A$3-1)),1/POWER(FSheet1!$BD126,1/($A$3-1)),1/POWER(FSheet1!$BE126,1/($A$3-1)),1/POWER(FSheet1!$BF126,1/($A$3-1)),1/POWER(FSheet1!$BG126,1/($A$3-1)),1/POWER(FSheet1!$BH126,1/($A$3-1)),1/POWER(FSheet1!$BI126,1/($A$3-1))))</f>
        <v>9.8693205595406328E-2</v>
      </c>
      <c r="AE127" s="26">
        <f>1/(POWER(FSheet1!BE126,1/($A$3-1))*SUM(1/POWER(FSheet1!$BC126,1/($A$3-1)),1/POWER(FSheet1!$BD126,1/($A$3-1)),1/POWER(FSheet1!$BE126,1/($A$3-1)),1/POWER(FSheet1!$BF126,1/($A$3-1)),1/POWER(FSheet1!$BG126,1/($A$3-1)),1/POWER(FSheet1!$BH126,1/($A$3-1)),1/POWER(FSheet1!$BI126,1/($A$3-1))))</f>
        <v>0.21881258341473941</v>
      </c>
      <c r="AF127" s="26">
        <f>1/(POWER(FSheet1!BF126,1/($A$3-1))*SUM(1/POWER(FSheet1!$BC126,1/($A$3-1)),1/POWER(FSheet1!$BD126,1/($A$3-1)),1/POWER(FSheet1!$BE126,1/($A$3-1)),1/POWER(FSheet1!$BF126,1/($A$3-1)),1/POWER(FSheet1!$BG126,1/($A$3-1)),1/POWER(FSheet1!$BH126,1/($A$3-1)),1/POWER(FSheet1!$BI126,1/($A$3-1))))</f>
        <v>0.28598927358190324</v>
      </c>
      <c r="AG127" s="26">
        <f>1/(POWER(FSheet1!BG126,1/($A$3-1))*SUM(1/POWER(FSheet1!$BC126,1/($A$3-1)),1/POWER(FSheet1!$BD126,1/($A$3-1)),1/POWER(FSheet1!$BE126,1/($A$3-1)),1/POWER(FSheet1!$BF126,1/($A$3-1)),1/POWER(FSheet1!$BG126,1/($A$3-1)),1/POWER(FSheet1!$BH126,1/($A$3-1)),1/POWER(FSheet1!$BI126,1/($A$3-1))))</f>
        <v>0.1364001237622666</v>
      </c>
      <c r="AH127" s="26">
        <f>1/(POWER(FSheet1!BH126,1/($A$3-1))*SUM(1/POWER(FSheet1!$BC126,1/($A$3-1)),1/POWER(FSheet1!$BD126,1/($A$3-1)),1/POWER(FSheet1!$BE126,1/($A$3-1)),1/POWER(FSheet1!$BF126,1/($A$3-1)),1/POWER(FSheet1!$BG126,1/($A$3-1)),1/POWER(FSheet1!$BH126,1/($A$3-1)),1/POWER(FSheet1!$BI126,1/($A$3-1))))</f>
        <v>6.7505089460196802E-2</v>
      </c>
      <c r="AI127" s="26">
        <f>1/(POWER(FSheet1!BI126,1/($A$3-1))*SUM(1/POWER(FSheet1!$BC126,1/($A$3-1)),1/POWER(FSheet1!$BD126,1/($A$3-1)),1/POWER(FSheet1!$BE126,1/($A$3-1)),1/POWER(FSheet1!$BF126,1/($A$3-1)),1/POWER(FSheet1!$BG126,1/($A$3-1)),1/POWER(FSheet1!$BH126,1/($A$3-1)),1/POWER(FSheet1!$BI126,1/($A$3-1))))</f>
        <v>0.11211619092185765</v>
      </c>
      <c r="AY127" s="13">
        <f t="shared" si="11"/>
        <v>4.900980835634754</v>
      </c>
      <c r="BA127" s="45">
        <f>1/(POWER(FSheet1!$BK126,1/($A$3-1))*SUM(1/POWER(FSheet1!$BK126,1/($A$3-1)),1/POWER(FSheet1!$BL126,1/($A$3-1)),1/POWER(FSheet1!$BM126,1/($A$3-1)),1/POWER(FSheet1!$BN126,1/($A$3-1)),1/POWER(FSheet1!$BO126,1/($A$3-1)),1/POWER(FSheet1!$BP126,1/($A$3-1)),1/POWER(FSheet1!$BQ126,1/($A$3-1))))</f>
        <v>4.775938134417284E-2</v>
      </c>
      <c r="BB127" s="45">
        <f>1/(POWER(FSheet1!$BL126,1/($A$3-1))*SUM(1/POWER(FSheet1!$BK126,1/($A$3-1)),1/POWER(FSheet1!$BL126,1/($A$3-1)),1/POWER(FSheet1!$BM126,1/($A$3-1)),1/POWER(FSheet1!$BN126,1/($A$3-1)),1/POWER(FSheet1!$BO126,1/($A$3-1)),1/POWER(FSheet1!$BP126,1/($A$3-1)),1/POWER(FSheet1!$BQ126,1/($A$3-1))))</f>
        <v>6.6918288738540915E-2</v>
      </c>
      <c r="BC127" s="45">
        <f>1/(POWER(FSheet1!$BM126,1/($A$3-1))*SUM(1/POWER(FSheet1!$BK126,1/($A$3-1)),1/POWER(FSheet1!$BL126,1/($A$3-1)),1/POWER(FSheet1!$BM126,1/($A$3-1)),1/POWER(FSheet1!$BN126,1/($A$3-1)),1/POWER(FSheet1!$BO126,1/($A$3-1)),1/POWER(FSheet1!$BP126,1/($A$3-1)),1/POWER(FSheet1!$BQ126,1/($A$3-1))))</f>
        <v>0.33692742723592239</v>
      </c>
      <c r="BD127" s="45">
        <f>1/(POWER(FSheet1!$BN126,1/($A$3-1))*SUM(1/POWER(FSheet1!$BK126,1/($A$3-1)),1/POWER(FSheet1!$BL126,1/($A$3-1)),1/POWER(FSheet1!$BM126,1/($A$3-1)),1/POWER(FSheet1!$BN126,1/($A$3-1)),1/POWER(FSheet1!$BO126,1/($A$3-1)),1/POWER(FSheet1!$BP126,1/($A$3-1)),1/POWER(FSheet1!$BQ126,1/($A$3-1))))</f>
        <v>0.27065373756070749</v>
      </c>
      <c r="BE127" s="45">
        <f>1/(POWER(FSheet1!$BO126,1/($A$3-1))*SUM(1/POWER(FSheet1!$BK126,1/($A$3-1)),1/POWER(FSheet1!$BL126,1/($A$3-1)),1/POWER(FSheet1!$BM126,1/($A$3-1)),1/POWER(FSheet1!$BN126,1/($A$3-1)),1/POWER(FSheet1!$BO126,1/($A$3-1)),1/POWER(FSheet1!$BP126,1/($A$3-1)),1/POWER(FSheet1!$BQ126,1/($A$3-1))))</f>
        <v>0.1128550638820514</v>
      </c>
      <c r="BF127" s="45">
        <f>1/(POWER(FSheet1!$BP126,1/($A$3-1))*SUM(1/POWER(FSheet1!$BK126,1/($A$3-1)),1/POWER(FSheet1!$BL126,1/($A$3-1)),1/POWER(FSheet1!$BM126,1/($A$3-1)),1/POWER(FSheet1!$BN126,1/($A$3-1)),1/POWER(FSheet1!$BO126,1/($A$3-1)),1/POWER(FSheet1!$BP126,1/($A$3-1)),1/POWER(FSheet1!$BQ126,1/($A$3-1))))</f>
        <v>5.0362240539503951E-2</v>
      </c>
      <c r="BG127" s="45">
        <f>1/(POWER(FSheet1!$BQ126,1/($A$3-1))*SUM(1/POWER(FSheet1!$BK126,1/($A$3-1)),1/POWER(FSheet1!$BL126,1/($A$3-1)),1/POWER(FSheet1!$BM126,1/($A$3-1)),1/POWER(FSheet1!$BN126,1/($A$3-1)),1/POWER(FSheet1!$BO126,1/($A$3-1)),1/POWER(FSheet1!$BP126,1/($A$3-1)),1/POWER(FSheet1!$BQ126,1/($A$3-1))))</f>
        <v>0.11452386069910087</v>
      </c>
      <c r="BH127" s="14"/>
      <c r="BI127" s="33"/>
      <c r="BJ127" s="33"/>
      <c r="BW127" s="33">
        <f t="array" ref="BW127">SUM((BA127^$A$3)*(($B127-$AK$3)^2+($C127-$AL$3)^2),(BB127^$A$3)*(($B127-$AM$3)^2+($C127-$AN$3)^2),(BC127^$A$3)*(($B127-$AO$3)^2+($C127-$AP$3)^2),(BD127^$A$3)*(($B127-$AQ$3)^2+($C127-$AR$3)^2),(BE127^$A$3)*(($B127-$AS$3)^2+($C127-$AT$3)^2),(BF127^$A$3)*(($B127-$AU$3)^2+($C127-$AV$3)^2),(BG127^$A$3)*(($B127-$AW$3)^2+($C127-$BV$3)^2))</f>
        <v>5.0047681815305065</v>
      </c>
    </row>
    <row r="128" spans="1:75">
      <c r="A128" s="21" t="str">
        <f>FSheet1!A127</f>
        <v>Turcotte</v>
      </c>
      <c r="B128" s="20">
        <f>FSheet1!DH127</f>
        <v>-1.8898217887139113</v>
      </c>
      <c r="C128" s="20">
        <f>FSheet1!DI127</f>
        <v>3.2974203832021005</v>
      </c>
      <c r="D128" s="22"/>
      <c r="E128" s="20">
        <f>1/(POWER(FSheet1!AU127,2/($A$3-1))*SUM(1/POWER(FSheet1!$AU127,2/($A$3-1)),1/POWER(FSheet1!$AV127,2/($A$3-1)),1/POWER(FSheet1!$AW127,2/($A$3-1)),1/POWER(FSheet1!$AX127,2/($A$3-1)),1/POWER(FSheet1!$AY127,2/($A$3-1)),1/POWER(FSheet1!$AZ127,2/($A$3-1)),1/POWER(FSheet1!$BA127,2/($A$3-1))))</f>
        <v>9.3080645316974166E-3</v>
      </c>
      <c r="F128" s="20">
        <f>1/(POWER(FSheet1!AV127,2/($A$3-1))*SUM(1/POWER(FSheet1!$AU127,2/($A$3-1)),1/POWER(FSheet1!$AV127,2/($A$3-1)),1/POWER(FSheet1!$AW127,2/($A$3-1)),1/POWER(FSheet1!$AX127,2/($A$3-1)),1/POWER(FSheet1!$AY127,2/($A$3-1)),1/POWER(FSheet1!$AZ127,2/($A$3-1)),1/POWER(FSheet1!$BA127,2/($A$3-1))))</f>
        <v>3.3130634050846444E-2</v>
      </c>
      <c r="G128" s="20">
        <f>1/(POWER(FSheet1!AW127,2/($A$3-1))*SUM(1/POWER(FSheet1!$AU127,2/($A$3-1)),1/POWER(FSheet1!$AV127,2/($A$3-1)),1/POWER(FSheet1!$AW127,2/($A$3-1)),1/POWER(FSheet1!$AX127,2/($A$3-1)),1/POWER(FSheet1!$AY127,2/($A$3-1)),1/POWER(FSheet1!$AZ127,2/($A$3-1)),1/POWER(FSheet1!$BA127,2/($A$3-1))))</f>
        <v>0.1600623127528337</v>
      </c>
      <c r="H128" s="20">
        <f>1/(POWER(FSheet1!AX127,2/($A$3-1))*SUM(1/POWER(FSheet1!$AU127,2/($A$3-1)),1/POWER(FSheet1!$AV127,2/($A$3-1)),1/POWER(FSheet1!$AW127,2/($A$3-1)),1/POWER(FSheet1!$AX127,2/($A$3-1)),1/POWER(FSheet1!$AY127,2/($A$3-1)),1/POWER(FSheet1!$AZ127,2/($A$3-1)),1/POWER(FSheet1!$BA127,2/($A$3-1))))</f>
        <v>0.52381011572622693</v>
      </c>
      <c r="I128" s="20">
        <f>1/(POWER(FSheet1!AY127,2/($A$3-1))*SUM(1/POWER(FSheet1!$AU127,2/($A$3-1)),1/POWER(FSheet1!$AV127,2/($A$3-1)),1/POWER(FSheet1!$AW127,2/($A$3-1)),1/POWER(FSheet1!$AX127,2/($A$3-1)),1/POWER(FSheet1!$AY127,2/($A$3-1)),1/POWER(FSheet1!$AZ127,2/($A$3-1)),1/POWER(FSheet1!$BA127,2/($A$3-1))))</f>
        <v>0.21825590144302995</v>
      </c>
      <c r="J128" s="20">
        <f>1/(POWER(FSheet1!AZ127,2/($A$3-1))*SUM(1/POWER(FSheet1!$AU127,2/($A$3-1)),1/POWER(FSheet1!$AV127,2/($A$3-1)),1/POWER(FSheet1!$AW127,2/($A$3-1)),1/POWER(FSheet1!$AX127,2/($A$3-1)),1/POWER(FSheet1!$AY127,2/($A$3-1)),1/POWER(FSheet1!$AZ127,2/($A$3-1)),1/POWER(FSheet1!$BA127,2/($A$3-1))))</f>
        <v>4.3841071033831211E-2</v>
      </c>
      <c r="K128" s="20">
        <f>1/(POWER(FSheet1!BA127,2/($A$3-1))*SUM(1/POWER(FSheet1!$AU127,2/($A$3-1)),1/POWER(FSheet1!$AV127,2/($A$3-1)),1/POWER(FSheet1!$AW127,2/($A$3-1)),1/POWER(FSheet1!$AX127,2/($A$3-1)),1/POWER(FSheet1!$AY127,2/($A$3-1)),1/POWER(FSheet1!$AZ127,2/($A$3-1)),1/POWER(FSheet1!$BA127,2/($A$3-1))))</f>
        <v>1.1591900461534396E-2</v>
      </c>
      <c r="M128" s="35"/>
      <c r="AA128" s="34">
        <f t="shared" si="10"/>
        <v>8.9668460565878938</v>
      </c>
      <c r="AC128" s="26">
        <f>1/(POWER(FSheet1!BC127,1/($A$3-1))*SUM(1/POWER(FSheet1!$BC127,1/($A$3-1)),1/POWER(FSheet1!$BD127,1/($A$3-1)),1/POWER(FSheet1!$BE127,1/($A$3-1)),1/POWER(FSheet1!$BF127,1/($A$3-1)),1/POWER(FSheet1!$BG127,1/($A$3-1)),1/POWER(FSheet1!$BH127,1/($A$3-1)),1/POWER(FSheet1!$BI127,1/($A$3-1))))</f>
        <v>0.19762644355241324</v>
      </c>
      <c r="AD128" s="26">
        <f>1/(POWER(FSheet1!BD127,1/($A$3-1))*SUM(1/POWER(FSheet1!$BC127,1/($A$3-1)),1/POWER(FSheet1!$BD127,1/($A$3-1)),1/POWER(FSheet1!$BE127,1/($A$3-1)),1/POWER(FSheet1!$BF127,1/($A$3-1)),1/POWER(FSheet1!$BG127,1/($A$3-1)),1/POWER(FSheet1!$BH127,1/($A$3-1)),1/POWER(FSheet1!$BI127,1/($A$3-1))))</f>
        <v>0.11299784982751075</v>
      </c>
      <c r="AE128" s="26">
        <f>1/(POWER(FSheet1!BE127,1/($A$3-1))*SUM(1/POWER(FSheet1!$BC127,1/($A$3-1)),1/POWER(FSheet1!$BD127,1/($A$3-1)),1/POWER(FSheet1!$BE127,1/($A$3-1)),1/POWER(FSheet1!$BF127,1/($A$3-1)),1/POWER(FSheet1!$BG127,1/($A$3-1)),1/POWER(FSheet1!$BH127,1/($A$3-1)),1/POWER(FSheet1!$BI127,1/($A$3-1))))</f>
        <v>0.15752738098022254</v>
      </c>
      <c r="AF128" s="26">
        <f>1/(POWER(FSheet1!BF127,1/($A$3-1))*SUM(1/POWER(FSheet1!$BC127,1/($A$3-1)),1/POWER(FSheet1!$BD127,1/($A$3-1)),1/POWER(FSheet1!$BE127,1/($A$3-1)),1/POWER(FSheet1!$BF127,1/($A$3-1)),1/POWER(FSheet1!$BG127,1/($A$3-1)),1/POWER(FSheet1!$BH127,1/($A$3-1)),1/POWER(FSheet1!$BI127,1/($A$3-1))))</f>
        <v>0.24764102551720885</v>
      </c>
      <c r="AG128" s="26">
        <f>1/(POWER(FSheet1!BG127,1/($A$3-1))*SUM(1/POWER(FSheet1!$BC127,1/($A$3-1)),1/POWER(FSheet1!$BD127,1/($A$3-1)),1/POWER(FSheet1!$BE127,1/($A$3-1)),1/POWER(FSheet1!$BF127,1/($A$3-1)),1/POWER(FSheet1!$BG127,1/($A$3-1)),1/POWER(FSheet1!$BH127,1/($A$3-1)),1/POWER(FSheet1!$BI127,1/($A$3-1))))</f>
        <v>0.12991094489015798</v>
      </c>
      <c r="AH128" s="26">
        <f>1/(POWER(FSheet1!BH127,1/($A$3-1))*SUM(1/POWER(FSheet1!$BC127,1/($A$3-1)),1/POWER(FSheet1!$BD127,1/($A$3-1)),1/POWER(FSheet1!$BE127,1/($A$3-1)),1/POWER(FSheet1!$BF127,1/($A$3-1)),1/POWER(FSheet1!$BG127,1/($A$3-1)),1/POWER(FSheet1!$BH127,1/($A$3-1)),1/POWER(FSheet1!$BI127,1/($A$3-1))))</f>
        <v>6.1825064091221932E-2</v>
      </c>
      <c r="AI128" s="26">
        <f>1/(POWER(FSheet1!BI127,1/($A$3-1))*SUM(1/POWER(FSheet1!$BC127,1/($A$3-1)),1/POWER(FSheet1!$BD127,1/($A$3-1)),1/POWER(FSheet1!$BE127,1/($A$3-1)),1/POWER(FSheet1!$BF127,1/($A$3-1)),1/POWER(FSheet1!$BG127,1/($A$3-1)),1/POWER(FSheet1!$BH127,1/($A$3-1)),1/POWER(FSheet1!$BI127,1/($A$3-1))))</f>
        <v>9.2471291141264719E-2</v>
      </c>
      <c r="AY128" s="13">
        <f t="shared" si="11"/>
        <v>4.6499409941760304</v>
      </c>
      <c r="BA128" s="45">
        <f>1/(POWER(FSheet1!$BK127,1/($A$3-1))*SUM(1/POWER(FSheet1!$BK127,1/($A$3-1)),1/POWER(FSheet1!$BL127,1/($A$3-1)),1/POWER(FSheet1!$BM127,1/($A$3-1)),1/POWER(FSheet1!$BN127,1/($A$3-1)),1/POWER(FSheet1!$BO127,1/($A$3-1)),1/POWER(FSheet1!$BP127,1/($A$3-1)),1/POWER(FSheet1!$BQ127,1/($A$3-1))))</f>
        <v>0.39881226324690761</v>
      </c>
      <c r="BB128" s="45">
        <f>1/(POWER(FSheet1!$BL127,1/($A$3-1))*SUM(1/POWER(FSheet1!$BK127,1/($A$3-1)),1/POWER(FSheet1!$BL127,1/($A$3-1)),1/POWER(FSheet1!$BM127,1/($A$3-1)),1/POWER(FSheet1!$BN127,1/($A$3-1)),1/POWER(FSheet1!$BO127,1/($A$3-1)),1/POWER(FSheet1!$BP127,1/($A$3-1)),1/POWER(FSheet1!$BQ127,1/($A$3-1))))</f>
        <v>7.5539950035999295E-2</v>
      </c>
      <c r="BC128" s="45">
        <f>1/(POWER(FSheet1!$BM127,1/($A$3-1))*SUM(1/POWER(FSheet1!$BK127,1/($A$3-1)),1/POWER(FSheet1!$BL127,1/($A$3-1)),1/POWER(FSheet1!$BM127,1/($A$3-1)),1/POWER(FSheet1!$BN127,1/($A$3-1)),1/POWER(FSheet1!$BO127,1/($A$3-1)),1/POWER(FSheet1!$BP127,1/($A$3-1)),1/POWER(FSheet1!$BQ127,1/($A$3-1))))</f>
        <v>9.6448722834314146E-2</v>
      </c>
      <c r="BD128" s="45">
        <f>1/(POWER(FSheet1!$BN127,1/($A$3-1))*SUM(1/POWER(FSheet1!$BK127,1/($A$3-1)),1/POWER(FSheet1!$BL127,1/($A$3-1)),1/POWER(FSheet1!$BM127,1/($A$3-1)),1/POWER(FSheet1!$BN127,1/($A$3-1)),1/POWER(FSheet1!$BO127,1/($A$3-1)),1/POWER(FSheet1!$BP127,1/($A$3-1)),1/POWER(FSheet1!$BQ127,1/($A$3-1))))</f>
        <v>0.17688614781515111</v>
      </c>
      <c r="BE128" s="45">
        <f>1/(POWER(FSheet1!$BO127,1/($A$3-1))*SUM(1/POWER(FSheet1!$BK127,1/($A$3-1)),1/POWER(FSheet1!$BL127,1/($A$3-1)),1/POWER(FSheet1!$BM127,1/($A$3-1)),1/POWER(FSheet1!$BN127,1/($A$3-1)),1/POWER(FSheet1!$BO127,1/($A$3-1)),1/POWER(FSheet1!$BP127,1/($A$3-1)),1/POWER(FSheet1!$BQ127,1/($A$3-1))))</f>
        <v>0.15104707673986967</v>
      </c>
      <c r="BF128" s="45">
        <f>1/(POWER(FSheet1!$BP127,1/($A$3-1))*SUM(1/POWER(FSheet1!$BK127,1/($A$3-1)),1/POWER(FSheet1!$BL127,1/($A$3-1)),1/POWER(FSheet1!$BM127,1/($A$3-1)),1/POWER(FSheet1!$BN127,1/($A$3-1)),1/POWER(FSheet1!$BO127,1/($A$3-1)),1/POWER(FSheet1!$BP127,1/($A$3-1)),1/POWER(FSheet1!$BQ127,1/($A$3-1))))</f>
        <v>4.1640286026346639E-2</v>
      </c>
      <c r="BG128" s="45">
        <f>1/(POWER(FSheet1!$BQ127,1/($A$3-1))*SUM(1/POWER(FSheet1!$BK127,1/($A$3-1)),1/POWER(FSheet1!$BL127,1/($A$3-1)),1/POWER(FSheet1!$BM127,1/($A$3-1)),1/POWER(FSheet1!$BN127,1/($A$3-1)),1/POWER(FSheet1!$BO127,1/($A$3-1)),1/POWER(FSheet1!$BP127,1/($A$3-1)),1/POWER(FSheet1!$BQ127,1/($A$3-1))))</f>
        <v>5.9625553301411539E-2</v>
      </c>
      <c r="BH128" s="14"/>
      <c r="BI128" s="33"/>
      <c r="BJ128" s="33"/>
      <c r="BW128" s="33">
        <f t="array" ref="BW128">SUM((BA128^$A$3)*(($B128-$AK$3)^2+($C128-$AL$3)^2),(BB128^$A$3)*(($B128-$AM$3)^2+($C128-$AN$3)^2),(BC128^$A$3)*(($B128-$AO$3)^2+($C128-$AP$3)^2),(BD128^$A$3)*(($B128-$AQ$3)^2+($C128-$AR$3)^2),(BE128^$A$3)*(($B128-$AS$3)^2+($C128-$AT$3)^2),(BF128^$A$3)*(($B128-$AU$3)^2+($C128-$AV$3)^2),(BG128^$A$3)*(($B128-$AW$3)^2+($C128-$BV$3)^2))</f>
        <v>5.0215552527575644</v>
      </c>
    </row>
    <row r="129" spans="1:75">
      <c r="A129" s="21" t="str">
        <f>FSheet1!A128</f>
        <v>Davidson</v>
      </c>
      <c r="B129" s="20">
        <f>FSheet1!DH128</f>
        <v>1.904545238845144</v>
      </c>
      <c r="C129" s="20">
        <f>FSheet1!DI128</f>
        <v>-0.78381793700787372</v>
      </c>
      <c r="D129" s="22"/>
      <c r="E129" s="20">
        <f>1/(POWER(FSheet1!AU128,2/($A$3-1))*SUM(1/POWER(FSheet1!$AU128,2/($A$3-1)),1/POWER(FSheet1!$AV128,2/($A$3-1)),1/POWER(FSheet1!$AW128,2/($A$3-1)),1/POWER(FSheet1!$AX128,2/($A$3-1)),1/POWER(FSheet1!$AY128,2/($A$3-1)),1/POWER(FSheet1!$AZ128,2/($A$3-1)),1/POWER(FSheet1!$BA128,2/($A$3-1))))</f>
        <v>3.5489973138345166E-5</v>
      </c>
      <c r="F129" s="20">
        <f>1/(POWER(FSheet1!AV128,2/($A$3-1))*SUM(1/POWER(FSheet1!$AU128,2/($A$3-1)),1/POWER(FSheet1!$AV128,2/($A$3-1)),1/POWER(FSheet1!$AW128,2/($A$3-1)),1/POWER(FSheet1!$AX128,2/($A$3-1)),1/POWER(FSheet1!$AY128,2/($A$3-1)),1/POWER(FSheet1!$AZ128,2/($A$3-1)),1/POWER(FSheet1!$BA128,2/($A$3-1))))</f>
        <v>1.5435584122571434E-4</v>
      </c>
      <c r="G129" s="20">
        <f>1/(POWER(FSheet1!AW128,2/($A$3-1))*SUM(1/POWER(FSheet1!$AU128,2/($A$3-1)),1/POWER(FSheet1!$AV128,2/($A$3-1)),1/POWER(FSheet1!$AW128,2/($A$3-1)),1/POWER(FSheet1!$AX128,2/($A$3-1)),1/POWER(FSheet1!$AY128,2/($A$3-1)),1/POWER(FSheet1!$AZ128,2/($A$3-1)),1/POWER(FSheet1!$BA128,2/($A$3-1))))</f>
        <v>1.616525925284276E-3</v>
      </c>
      <c r="H129" s="20">
        <f>1/(POWER(FSheet1!AX128,2/($A$3-1))*SUM(1/POWER(FSheet1!$AU128,2/($A$3-1)),1/POWER(FSheet1!$AV128,2/($A$3-1)),1/POWER(FSheet1!$AW128,2/($A$3-1)),1/POWER(FSheet1!$AX128,2/($A$3-1)),1/POWER(FSheet1!$AY128,2/($A$3-1)),1/POWER(FSheet1!$AZ128,2/($A$3-1)),1/POWER(FSheet1!$BA128,2/($A$3-1))))</f>
        <v>0.98506467127973163</v>
      </c>
      <c r="I129" s="20">
        <f>1/(POWER(FSheet1!AY128,2/($A$3-1))*SUM(1/POWER(FSheet1!$AU128,2/($A$3-1)),1/POWER(FSheet1!$AV128,2/($A$3-1)),1/POWER(FSheet1!$AW128,2/($A$3-1)),1/POWER(FSheet1!$AX128,2/($A$3-1)),1/POWER(FSheet1!$AY128,2/($A$3-1)),1/POWER(FSheet1!$AZ128,2/($A$3-1)),1/POWER(FSheet1!$BA128,2/($A$3-1))))</f>
        <v>1.2634981653920274E-2</v>
      </c>
      <c r="J129" s="20">
        <f>1/(POWER(FSheet1!AZ128,2/($A$3-1))*SUM(1/POWER(FSheet1!$AU128,2/($A$3-1)),1/POWER(FSheet1!$AV128,2/($A$3-1)),1/POWER(FSheet1!$AW128,2/($A$3-1)),1/POWER(FSheet1!$AX128,2/($A$3-1)),1/POWER(FSheet1!$AY128,2/($A$3-1)),1/POWER(FSheet1!$AZ128,2/($A$3-1)),1/POWER(FSheet1!$BA128,2/($A$3-1))))</f>
        <v>4.2445377148775393E-4</v>
      </c>
      <c r="K129" s="20">
        <f>1/(POWER(FSheet1!BA128,2/($A$3-1))*SUM(1/POWER(FSheet1!$AU128,2/($A$3-1)),1/POWER(FSheet1!$AV128,2/($A$3-1)),1/POWER(FSheet1!$AW128,2/($A$3-1)),1/POWER(FSheet1!$AX128,2/($A$3-1)),1/POWER(FSheet1!$AY128,2/($A$3-1)),1/POWER(FSheet1!$AZ128,2/($A$3-1)),1/POWER(FSheet1!$BA128,2/($A$3-1))))</f>
        <v>6.9521555212158977E-5</v>
      </c>
      <c r="M129" s="35"/>
      <c r="AA129" s="34">
        <f t="shared" si="10"/>
        <v>2.3026304163171134</v>
      </c>
      <c r="AC129" s="26">
        <f>1/(POWER(FSheet1!BC128,1/($A$3-1))*SUM(1/POWER(FSheet1!$BC128,1/($A$3-1)),1/POWER(FSheet1!$BD128,1/($A$3-1)),1/POWER(FSheet1!$BE128,1/($A$3-1)),1/POWER(FSheet1!$BF128,1/($A$3-1)),1/POWER(FSheet1!$BG128,1/($A$3-1)),1/POWER(FSheet1!$BH128,1/($A$3-1)),1/POWER(FSheet1!$BI128,1/($A$3-1))))</f>
        <v>2.3799927622932281E-2</v>
      </c>
      <c r="AD129" s="26">
        <f>1/(POWER(FSheet1!BD128,1/($A$3-1))*SUM(1/POWER(FSheet1!$BC128,1/($A$3-1)),1/POWER(FSheet1!$BD128,1/($A$3-1)),1/POWER(FSheet1!$BE128,1/($A$3-1)),1/POWER(FSheet1!$BF128,1/($A$3-1)),1/POWER(FSheet1!$BG128,1/($A$3-1)),1/POWER(FSheet1!$BH128,1/($A$3-1)),1/POWER(FSheet1!$BI128,1/($A$3-1))))</f>
        <v>2.1930820829098949E-2</v>
      </c>
      <c r="AE129" s="26">
        <f>1/(POWER(FSheet1!BE128,1/($A$3-1))*SUM(1/POWER(FSheet1!$BC128,1/($A$3-1)),1/POWER(FSheet1!$BD128,1/($A$3-1)),1/POWER(FSheet1!$BE128,1/($A$3-1)),1/POWER(FSheet1!$BF128,1/($A$3-1)),1/POWER(FSheet1!$BG128,1/($A$3-1)),1/POWER(FSheet1!$BH128,1/($A$3-1)),1/POWER(FSheet1!$BI128,1/($A$3-1))))</f>
        <v>5.0463047485751845E-2</v>
      </c>
      <c r="AF129" s="26">
        <f>1/(POWER(FSheet1!BF128,1/($A$3-1))*SUM(1/POWER(FSheet1!$BC128,1/($A$3-1)),1/POWER(FSheet1!$BD128,1/($A$3-1)),1/POWER(FSheet1!$BE128,1/($A$3-1)),1/POWER(FSheet1!$BF128,1/($A$3-1)),1/POWER(FSheet1!$BG128,1/($A$3-1)),1/POWER(FSheet1!$BH128,1/($A$3-1)),1/POWER(FSheet1!$BI128,1/($A$3-1))))</f>
        <v>0.58879829324565103</v>
      </c>
      <c r="AG129" s="26">
        <f>1/(POWER(FSheet1!BG128,1/($A$3-1))*SUM(1/POWER(FSheet1!$BC128,1/($A$3-1)),1/POWER(FSheet1!$BD128,1/($A$3-1)),1/POWER(FSheet1!$BE128,1/($A$3-1)),1/POWER(FSheet1!$BF128,1/($A$3-1)),1/POWER(FSheet1!$BG128,1/($A$3-1)),1/POWER(FSheet1!$BH128,1/($A$3-1)),1/POWER(FSheet1!$BI128,1/($A$3-1))))</f>
        <v>0.18698990880353383</v>
      </c>
      <c r="AH129" s="26">
        <f>1/(POWER(FSheet1!BH128,1/($A$3-1))*SUM(1/POWER(FSheet1!$BC128,1/($A$3-1)),1/POWER(FSheet1!$BD128,1/($A$3-1)),1/POWER(FSheet1!$BE128,1/($A$3-1)),1/POWER(FSheet1!$BF128,1/($A$3-1)),1/POWER(FSheet1!$BG128,1/($A$3-1)),1/POWER(FSheet1!$BH128,1/($A$3-1)),1/POWER(FSheet1!$BI128,1/($A$3-1))))</f>
        <v>3.6154844542102577E-2</v>
      </c>
      <c r="AI129" s="26">
        <f>1/(POWER(FSheet1!BI128,1/($A$3-1))*SUM(1/POWER(FSheet1!$BC128,1/($A$3-1)),1/POWER(FSheet1!$BD128,1/($A$3-1)),1/POWER(FSheet1!$BE128,1/($A$3-1)),1/POWER(FSheet1!$BF128,1/($A$3-1)),1/POWER(FSheet1!$BG128,1/($A$3-1)),1/POWER(FSheet1!$BH128,1/($A$3-1)),1/POWER(FSheet1!$BI128,1/($A$3-1))))</f>
        <v>9.1863157470929435E-2</v>
      </c>
      <c r="AY129" s="13">
        <f t="shared" si="11"/>
        <v>1.1745626902342123</v>
      </c>
      <c r="BA129" s="45">
        <f>1/(POWER(FSheet1!$BK128,1/($A$3-1))*SUM(1/POWER(FSheet1!$BK128,1/($A$3-1)),1/POWER(FSheet1!$BL128,1/($A$3-1)),1/POWER(FSheet1!$BM128,1/($A$3-1)),1/POWER(FSheet1!$BN128,1/($A$3-1)),1/POWER(FSheet1!$BO128,1/($A$3-1)),1/POWER(FSheet1!$BP128,1/($A$3-1)),1/POWER(FSheet1!$BQ128,1/($A$3-1))))</f>
        <v>1.6440698605893207E-2</v>
      </c>
      <c r="BB129" s="45">
        <f>1/(POWER(FSheet1!$BL128,1/($A$3-1))*SUM(1/POWER(FSheet1!$BK128,1/($A$3-1)),1/POWER(FSheet1!$BL128,1/($A$3-1)),1/POWER(FSheet1!$BM128,1/($A$3-1)),1/POWER(FSheet1!$BN128,1/($A$3-1)),1/POWER(FSheet1!$BO128,1/($A$3-1)),1/POWER(FSheet1!$BP128,1/($A$3-1)),1/POWER(FSheet1!$BQ128,1/($A$3-1))))</f>
        <v>1.2337848559700618E-2</v>
      </c>
      <c r="BC129" s="45">
        <f>1/(POWER(FSheet1!$BM128,1/($A$3-1))*SUM(1/POWER(FSheet1!$BK128,1/($A$3-1)),1/POWER(FSheet1!$BL128,1/($A$3-1)),1/POWER(FSheet1!$BM128,1/($A$3-1)),1/POWER(FSheet1!$BN128,1/($A$3-1)),1/POWER(FSheet1!$BO128,1/($A$3-1)),1/POWER(FSheet1!$BP128,1/($A$3-1)),1/POWER(FSheet1!$BQ128,1/($A$3-1))))</f>
        <v>4.0528002905085299E-2</v>
      </c>
      <c r="BD129" s="45">
        <f>1/(POWER(FSheet1!$BN128,1/($A$3-1))*SUM(1/POWER(FSheet1!$BK128,1/($A$3-1)),1/POWER(FSheet1!$BL128,1/($A$3-1)),1/POWER(FSheet1!$BM128,1/($A$3-1)),1/POWER(FSheet1!$BN128,1/($A$3-1)),1/POWER(FSheet1!$BO128,1/($A$3-1)),1/POWER(FSheet1!$BP128,1/($A$3-1)),1/POWER(FSheet1!$BQ128,1/($A$3-1))))</f>
        <v>0.64494213100453879</v>
      </c>
      <c r="BE129" s="45">
        <f>1/(POWER(FSheet1!$BO128,1/($A$3-1))*SUM(1/POWER(FSheet1!$BK128,1/($A$3-1)),1/POWER(FSheet1!$BL128,1/($A$3-1)),1/POWER(FSheet1!$BM128,1/($A$3-1)),1/POWER(FSheet1!$BN128,1/($A$3-1)),1/POWER(FSheet1!$BO128,1/($A$3-1)),1/POWER(FSheet1!$BP128,1/($A$3-1)),1/POWER(FSheet1!$BQ128,1/($A$3-1))))</f>
        <v>0.20890587934016797</v>
      </c>
      <c r="BF129" s="45">
        <f>1/(POWER(FSheet1!$BP128,1/($A$3-1))*SUM(1/POWER(FSheet1!$BK128,1/($A$3-1)),1/POWER(FSheet1!$BL128,1/($A$3-1)),1/POWER(FSheet1!$BM128,1/($A$3-1)),1/POWER(FSheet1!$BN128,1/($A$3-1)),1/POWER(FSheet1!$BO128,1/($A$3-1)),1/POWER(FSheet1!$BP128,1/($A$3-1)),1/POWER(FSheet1!$BQ128,1/($A$3-1))))</f>
        <v>1.9977021676206609E-2</v>
      </c>
      <c r="BG129" s="45">
        <f>1/(POWER(FSheet1!$BQ128,1/($A$3-1))*SUM(1/POWER(FSheet1!$BK128,1/($A$3-1)),1/POWER(FSheet1!$BL128,1/($A$3-1)),1/POWER(FSheet1!$BM128,1/($A$3-1)),1/POWER(FSheet1!$BN128,1/($A$3-1)),1/POWER(FSheet1!$BO128,1/($A$3-1)),1/POWER(FSheet1!$BP128,1/($A$3-1)),1/POWER(FSheet1!$BQ128,1/($A$3-1))))</f>
        <v>5.6868417908407562E-2</v>
      </c>
      <c r="BH129" s="14"/>
      <c r="BI129" s="33"/>
      <c r="BJ129" s="33"/>
      <c r="BW129" s="33">
        <f t="array" ref="BW129">SUM((BA129^$A$3)*(($B129-$AK$3)^2+($C129-$AL$3)^2),(BB129^$A$3)*(($B129-$AM$3)^2+($C129-$AN$3)^2),(BC129^$A$3)*(($B129-$AO$3)^2+($C129-$AP$3)^2),(BD129^$A$3)*(($B129-$AQ$3)^2+($C129-$AR$3)^2),(BE129^$A$3)*(($B129-$AS$3)^2+($C129-$AT$3)^2),(BF129^$A$3)*(($B129-$AU$3)^2+($C129-$AV$3)^2),(BG129^$A$3)*(($B129-$AW$3)^2+($C129-$BV$3)^2))</f>
        <v>1.2278783799953024</v>
      </c>
    </row>
    <row r="130" spans="1:75">
      <c r="A130" s="21" t="str">
        <f>FSheet1!A129</f>
        <v>Dufournet</v>
      </c>
      <c r="B130" s="20">
        <f>FSheet1!DH129</f>
        <v>-3.3770384973753282</v>
      </c>
      <c r="C130" s="20">
        <f>FSheet1!DI129</f>
        <v>-0.35678409711285997</v>
      </c>
      <c r="D130" s="22"/>
      <c r="E130" s="20">
        <f>1/(POWER(FSheet1!AU129,2/($A$3-1))*SUM(1/POWER(FSheet1!$AU129,2/($A$3-1)),1/POWER(FSheet1!$AV129,2/($A$3-1)),1/POWER(FSheet1!$AW129,2/($A$3-1)),1/POWER(FSheet1!$AX129,2/($A$3-1)),1/POWER(FSheet1!$AY129,2/($A$3-1)),1/POWER(FSheet1!$AZ129,2/($A$3-1)),1/POWER(FSheet1!$BA129,2/($A$3-1))))</f>
        <v>7.5720379158428965E-3</v>
      </c>
      <c r="F130" s="20">
        <f>1/(POWER(FSheet1!AV129,2/($A$3-1))*SUM(1/POWER(FSheet1!$AU129,2/($A$3-1)),1/POWER(FSheet1!$AV129,2/($A$3-1)),1/POWER(FSheet1!$AW129,2/($A$3-1)),1/POWER(FSheet1!$AX129,2/($A$3-1)),1/POWER(FSheet1!$AY129,2/($A$3-1)),1/POWER(FSheet1!$AZ129,2/($A$3-1)),1/POWER(FSheet1!$BA129,2/($A$3-1))))</f>
        <v>4.9241681527717261E-2</v>
      </c>
      <c r="G130" s="20">
        <f>1/(POWER(FSheet1!AW129,2/($A$3-1))*SUM(1/POWER(FSheet1!$AU129,2/($A$3-1)),1/POWER(FSheet1!$AV129,2/($A$3-1)),1/POWER(FSheet1!$AW129,2/($A$3-1)),1/POWER(FSheet1!$AX129,2/($A$3-1)),1/POWER(FSheet1!$AY129,2/($A$3-1)),1/POWER(FSheet1!$AZ129,2/($A$3-1)),1/POWER(FSheet1!$BA129,2/($A$3-1))))</f>
        <v>0.608069472251344</v>
      </c>
      <c r="H130" s="20">
        <f>1/(POWER(FSheet1!AX129,2/($A$3-1))*SUM(1/POWER(FSheet1!$AU129,2/($A$3-1)),1/POWER(FSheet1!$AV129,2/($A$3-1)),1/POWER(FSheet1!$AW129,2/($A$3-1)),1/POWER(FSheet1!$AX129,2/($A$3-1)),1/POWER(FSheet1!$AY129,2/($A$3-1)),1/POWER(FSheet1!$AZ129,2/($A$3-1)),1/POWER(FSheet1!$BA129,2/($A$3-1))))</f>
        <v>0.30195335205396667</v>
      </c>
      <c r="I130" s="20">
        <f>1/(POWER(FSheet1!AY129,2/($A$3-1))*SUM(1/POWER(FSheet1!$AU129,2/($A$3-1)),1/POWER(FSheet1!$AV129,2/($A$3-1)),1/POWER(FSheet1!$AW129,2/($A$3-1)),1/POWER(FSheet1!$AX129,2/($A$3-1)),1/POWER(FSheet1!$AY129,2/($A$3-1)),1/POWER(FSheet1!$AZ129,2/($A$3-1)),1/POWER(FSheet1!$BA129,2/($A$3-1))))</f>
        <v>2.6710293636989547E-2</v>
      </c>
      <c r="J130" s="20">
        <f>1/(POWER(FSheet1!AZ129,2/($A$3-1))*SUM(1/POWER(FSheet1!$AU129,2/($A$3-1)),1/POWER(FSheet1!$AV129,2/($A$3-1)),1/POWER(FSheet1!$AW129,2/($A$3-1)),1/POWER(FSheet1!$AX129,2/($A$3-1)),1/POWER(FSheet1!$AY129,2/($A$3-1)),1/POWER(FSheet1!$AZ129,2/($A$3-1)),1/POWER(FSheet1!$BA129,2/($A$3-1))))</f>
        <v>4.9739764020184972E-3</v>
      </c>
      <c r="K130" s="20">
        <f>1/(POWER(FSheet1!BA129,2/($A$3-1))*SUM(1/POWER(FSheet1!$AU129,2/($A$3-1)),1/POWER(FSheet1!$AV129,2/($A$3-1)),1/POWER(FSheet1!$AW129,2/($A$3-1)),1/POWER(FSheet1!$AX129,2/($A$3-1)),1/POWER(FSheet1!$AY129,2/($A$3-1)),1/POWER(FSheet1!$AZ129,2/($A$3-1)),1/POWER(FSheet1!$BA129,2/($A$3-1))))</f>
        <v>1.4791862121212944E-3</v>
      </c>
      <c r="M130" s="35"/>
      <c r="AA130" s="34">
        <f t="shared" si="10"/>
        <v>2.9575118076990514</v>
      </c>
      <c r="AC130" s="26">
        <f>1/(POWER(FSheet1!BC129,1/($A$3-1))*SUM(1/POWER(FSheet1!$BC129,1/($A$3-1)),1/POWER(FSheet1!$BD129,1/($A$3-1)),1/POWER(FSheet1!$BE129,1/($A$3-1)),1/POWER(FSheet1!$BF129,1/($A$3-1)),1/POWER(FSheet1!$BG129,1/($A$3-1)),1/POWER(FSheet1!$BH129,1/($A$3-1)),1/POWER(FSheet1!$BI129,1/($A$3-1))))</f>
        <v>0.3672905670624152</v>
      </c>
      <c r="AD130" s="26">
        <f>1/(POWER(FSheet1!BD129,1/($A$3-1))*SUM(1/POWER(FSheet1!$BC129,1/($A$3-1)),1/POWER(FSheet1!$BD129,1/($A$3-1)),1/POWER(FSheet1!$BE129,1/($A$3-1)),1/POWER(FSheet1!$BF129,1/($A$3-1)),1/POWER(FSheet1!$BG129,1/($A$3-1)),1/POWER(FSheet1!$BH129,1/($A$3-1)),1/POWER(FSheet1!$BI129,1/($A$3-1))))</f>
        <v>0.15956884633531432</v>
      </c>
      <c r="AE130" s="26">
        <f>1/(POWER(FSheet1!BE129,1/($A$3-1))*SUM(1/POWER(FSheet1!$BC129,1/($A$3-1)),1/POWER(FSheet1!$BD129,1/($A$3-1)),1/POWER(FSheet1!$BE129,1/($A$3-1)),1/POWER(FSheet1!$BF129,1/($A$3-1)),1/POWER(FSheet1!$BG129,1/($A$3-1)),1/POWER(FSheet1!$BH129,1/($A$3-1)),1/POWER(FSheet1!$BI129,1/($A$3-1))))</f>
        <v>0.31493977909584886</v>
      </c>
      <c r="AF130" s="26">
        <f>1/(POWER(FSheet1!BF129,1/($A$3-1))*SUM(1/POWER(FSheet1!$BC129,1/($A$3-1)),1/POWER(FSheet1!$BD129,1/($A$3-1)),1/POWER(FSheet1!$BE129,1/($A$3-1)),1/POWER(FSheet1!$BF129,1/($A$3-1)),1/POWER(FSheet1!$BG129,1/($A$3-1)),1/POWER(FSheet1!$BH129,1/($A$3-1)),1/POWER(FSheet1!$BI129,1/($A$3-1))))</f>
        <v>9.9833514982983346E-2</v>
      </c>
      <c r="AG130" s="26">
        <f>1/(POWER(FSheet1!BG129,1/($A$3-1))*SUM(1/POWER(FSheet1!$BC129,1/($A$3-1)),1/POWER(FSheet1!$BD129,1/($A$3-1)),1/POWER(FSheet1!$BE129,1/($A$3-1)),1/POWER(FSheet1!$BF129,1/($A$3-1)),1/POWER(FSheet1!$BG129,1/($A$3-1)),1/POWER(FSheet1!$BH129,1/($A$3-1)),1/POWER(FSheet1!$BI129,1/($A$3-1))))</f>
        <v>2.6483154540070254E-2</v>
      </c>
      <c r="AH130" s="26">
        <f>1/(POWER(FSheet1!BH129,1/($A$3-1))*SUM(1/POWER(FSheet1!$BC129,1/($A$3-1)),1/POWER(FSheet1!$BD129,1/($A$3-1)),1/POWER(FSheet1!$BE129,1/($A$3-1)),1/POWER(FSheet1!$BF129,1/($A$3-1)),1/POWER(FSheet1!$BG129,1/($A$3-1)),1/POWER(FSheet1!$BH129,1/($A$3-1)),1/POWER(FSheet1!$BI129,1/($A$3-1))))</f>
        <v>1.2532529156471201E-2</v>
      </c>
      <c r="AI130" s="26">
        <f>1/(POWER(FSheet1!BI129,1/($A$3-1))*SUM(1/POWER(FSheet1!$BC129,1/($A$3-1)),1/POWER(FSheet1!$BD129,1/($A$3-1)),1/POWER(FSheet1!$BE129,1/($A$3-1)),1/POWER(FSheet1!$BF129,1/($A$3-1)),1/POWER(FSheet1!$BG129,1/($A$3-1)),1/POWER(FSheet1!$BH129,1/($A$3-1)),1/POWER(FSheet1!$BI129,1/($A$3-1))))</f>
        <v>1.9351608826896839E-2</v>
      </c>
      <c r="AY130" s="13">
        <f t="shared" si="11"/>
        <v>1.4881534182901366</v>
      </c>
      <c r="BA130" s="45">
        <f>1/(POWER(FSheet1!$BK129,1/($A$3-1))*SUM(1/POWER(FSheet1!$BK129,1/($A$3-1)),1/POWER(FSheet1!$BL129,1/($A$3-1)),1/POWER(FSheet1!$BM129,1/($A$3-1)),1/POWER(FSheet1!$BN129,1/($A$3-1)),1/POWER(FSheet1!$BO129,1/($A$3-1)),1/POWER(FSheet1!$BP129,1/($A$3-1)),1/POWER(FSheet1!$BQ129,1/($A$3-1))))</f>
        <v>0.37249292335944767</v>
      </c>
      <c r="BB130" s="45">
        <f>1/(POWER(FSheet1!$BL129,1/($A$3-1))*SUM(1/POWER(FSheet1!$BK129,1/($A$3-1)),1/POWER(FSheet1!$BL129,1/($A$3-1)),1/POWER(FSheet1!$BM129,1/($A$3-1)),1/POWER(FSheet1!$BN129,1/($A$3-1)),1/POWER(FSheet1!$BO129,1/($A$3-1)),1/POWER(FSheet1!$BP129,1/($A$3-1)),1/POWER(FSheet1!$BQ129,1/($A$3-1))))</f>
        <v>0.16469884373888161</v>
      </c>
      <c r="BC130" s="45">
        <f>1/(POWER(FSheet1!$BM129,1/($A$3-1))*SUM(1/POWER(FSheet1!$BK129,1/($A$3-1)),1/POWER(FSheet1!$BL129,1/($A$3-1)),1/POWER(FSheet1!$BM129,1/($A$3-1)),1/POWER(FSheet1!$BN129,1/($A$3-1)),1/POWER(FSheet1!$BO129,1/($A$3-1)),1/POWER(FSheet1!$BP129,1/($A$3-1)),1/POWER(FSheet1!$BQ129,1/($A$3-1))))</f>
        <v>0.20262854361084279</v>
      </c>
      <c r="BD130" s="45">
        <f>1/(POWER(FSheet1!$BN129,1/($A$3-1))*SUM(1/POWER(FSheet1!$BK129,1/($A$3-1)),1/POWER(FSheet1!$BL129,1/($A$3-1)),1/POWER(FSheet1!$BM129,1/($A$3-1)),1/POWER(FSheet1!$BN129,1/($A$3-1)),1/POWER(FSheet1!$BO129,1/($A$3-1)),1/POWER(FSheet1!$BP129,1/($A$3-1)),1/POWER(FSheet1!$BQ129,1/($A$3-1))))</f>
        <v>0.14920551501492055</v>
      </c>
      <c r="BE130" s="45">
        <f>1/(POWER(FSheet1!$BO129,1/($A$3-1))*SUM(1/POWER(FSheet1!$BK129,1/($A$3-1)),1/POWER(FSheet1!$BL129,1/($A$3-1)),1/POWER(FSheet1!$BM129,1/($A$3-1)),1/POWER(FSheet1!$BN129,1/($A$3-1)),1/POWER(FSheet1!$BO129,1/($A$3-1)),1/POWER(FSheet1!$BP129,1/($A$3-1)),1/POWER(FSheet1!$BQ129,1/($A$3-1))))</f>
        <v>6.0986852497596264E-2</v>
      </c>
      <c r="BF130" s="45">
        <f>1/(POWER(FSheet1!$BP129,1/($A$3-1))*SUM(1/POWER(FSheet1!$BK129,1/($A$3-1)),1/POWER(FSheet1!$BL129,1/($A$3-1)),1/POWER(FSheet1!$BM129,1/($A$3-1)),1/POWER(FSheet1!$BN129,1/($A$3-1)),1/POWER(FSheet1!$BO129,1/($A$3-1)),1/POWER(FSheet1!$BP129,1/($A$3-1)),1/POWER(FSheet1!$BQ129,1/($A$3-1))))</f>
        <v>1.9027988564092733E-2</v>
      </c>
      <c r="BG130" s="45">
        <f>1/(POWER(FSheet1!$BQ129,1/($A$3-1))*SUM(1/POWER(FSheet1!$BK129,1/($A$3-1)),1/POWER(FSheet1!$BL129,1/($A$3-1)),1/POWER(FSheet1!$BM129,1/($A$3-1)),1/POWER(FSheet1!$BN129,1/($A$3-1)),1/POWER(FSheet1!$BO129,1/($A$3-1)),1/POWER(FSheet1!$BP129,1/($A$3-1)),1/POWER(FSheet1!$BQ129,1/($A$3-1))))</f>
        <v>3.0959333214218357E-2</v>
      </c>
      <c r="BH130" s="14"/>
      <c r="BI130" s="33"/>
      <c r="BJ130" s="33"/>
      <c r="BW130" s="33">
        <f t="array" ref="BW130">SUM((BA130^$A$3)*(($B130-$AK$3)^2+($C130-$AL$3)^2),(BB130^$A$3)*(($B130-$AM$3)^2+($C130-$AN$3)^2),(BC130^$A$3)*(($B130-$AO$3)^2+($C130-$AP$3)^2),(BD130^$A$3)*(($B130-$AQ$3)^2+($C130-$AR$3)^2),(BE130^$A$3)*(($B130-$AS$3)^2+($C130-$AT$3)^2),(BF130^$A$3)*(($B130-$AU$3)^2+($C130-$AV$3)^2),(BG130^$A$3)*(($B130-$AW$3)^2+($C130-$BV$3)^2))</f>
        <v>1.5897768642029479</v>
      </c>
    </row>
    <row r="131" spans="1:75">
      <c r="A131" s="21" t="str">
        <f>FSheet1!A130</f>
        <v>Robichaud</v>
      </c>
      <c r="B131" s="20">
        <f>FSheet1!DH130</f>
        <v>-1.6347636745406826</v>
      </c>
      <c r="C131" s="20">
        <f>FSheet1!DI130</f>
        <v>-0.49420746719160097</v>
      </c>
      <c r="D131" s="22"/>
      <c r="E131" s="20">
        <f>1/(POWER(FSheet1!AU130,2/($A$3-1))*SUM(1/POWER(FSheet1!$AU130,2/($A$3-1)),1/POWER(FSheet1!$AV130,2/($A$3-1)),1/POWER(FSheet1!$AW130,2/($A$3-1)),1/POWER(FSheet1!$AX130,2/($A$3-1)),1/POWER(FSheet1!$AY130,2/($A$3-1)),1/POWER(FSheet1!$AZ130,2/($A$3-1)),1/POWER(FSheet1!$BA130,2/($A$3-1))))</f>
        <v>1.8681813352475151E-3</v>
      </c>
      <c r="F131" s="20">
        <f>1/(POWER(FSheet1!AV130,2/($A$3-1))*SUM(1/POWER(FSheet1!$AU130,2/($A$3-1)),1/POWER(FSheet1!$AV130,2/($A$3-1)),1/POWER(FSheet1!$AW130,2/($A$3-1)),1/POWER(FSheet1!$AX130,2/($A$3-1)),1/POWER(FSheet1!$AY130,2/($A$3-1)),1/POWER(FSheet1!$AZ130,2/($A$3-1)),1/POWER(FSheet1!$BA130,2/($A$3-1))))</f>
        <v>1.1181545258208339E-2</v>
      </c>
      <c r="G131" s="20">
        <f>1/(POWER(FSheet1!AW130,2/($A$3-1))*SUM(1/POWER(FSheet1!$AU130,2/($A$3-1)),1/POWER(FSheet1!$AV130,2/($A$3-1)),1/POWER(FSheet1!$AW130,2/($A$3-1)),1/POWER(FSheet1!$AX130,2/($A$3-1)),1/POWER(FSheet1!$AY130,2/($A$3-1)),1/POWER(FSheet1!$AZ130,2/($A$3-1)),1/POWER(FSheet1!$BA130,2/($A$3-1))))</f>
        <v>0.21992476947699341</v>
      </c>
      <c r="H131" s="20">
        <f>1/(POWER(FSheet1!AX130,2/($A$3-1))*SUM(1/POWER(FSheet1!$AU130,2/($A$3-1)),1/POWER(FSheet1!$AV130,2/($A$3-1)),1/POWER(FSheet1!$AW130,2/($A$3-1)),1/POWER(FSheet1!$AX130,2/($A$3-1)),1/POWER(FSheet1!$AY130,2/($A$3-1)),1/POWER(FSheet1!$AZ130,2/($A$3-1)),1/POWER(FSheet1!$BA130,2/($A$3-1))))</f>
        <v>0.73995196213725523</v>
      </c>
      <c r="I131" s="20">
        <f>1/(POWER(FSheet1!AY130,2/($A$3-1))*SUM(1/POWER(FSheet1!$AU130,2/($A$3-1)),1/POWER(FSheet1!$AV130,2/($A$3-1)),1/POWER(FSheet1!$AW130,2/($A$3-1)),1/POWER(FSheet1!$AX130,2/($A$3-1)),1/POWER(FSheet1!$AY130,2/($A$3-1)),1/POWER(FSheet1!$AZ130,2/($A$3-1)),1/POWER(FSheet1!$BA130,2/($A$3-1))))</f>
        <v>2.3327655673367965E-2</v>
      </c>
      <c r="J131" s="20">
        <f>1/(POWER(FSheet1!AZ130,2/($A$3-1))*SUM(1/POWER(FSheet1!$AU130,2/($A$3-1)),1/POWER(FSheet1!$AV130,2/($A$3-1)),1/POWER(FSheet1!$AW130,2/($A$3-1)),1/POWER(FSheet1!$AX130,2/($A$3-1)),1/POWER(FSheet1!$AY130,2/($A$3-1)),1/POWER(FSheet1!$AZ130,2/($A$3-1)),1/POWER(FSheet1!$BA130,2/($A$3-1))))</f>
        <v>2.9903579192752704E-3</v>
      </c>
      <c r="K131" s="20">
        <f>1/(POWER(FSheet1!BA130,2/($A$3-1))*SUM(1/POWER(FSheet1!$AU130,2/($A$3-1)),1/POWER(FSheet1!$AV130,2/($A$3-1)),1/POWER(FSheet1!$AW130,2/($A$3-1)),1/POWER(FSheet1!$AX130,2/($A$3-1)),1/POWER(FSheet1!$AY130,2/($A$3-1)),1/POWER(FSheet1!$AZ130,2/($A$3-1)),1/POWER(FSheet1!$BA130,2/($A$3-1))))</f>
        <v>7.555281996521867E-4</v>
      </c>
      <c r="M131" s="35"/>
      <c r="AA131" s="34">
        <f t="shared" si="10"/>
        <v>2.5293481384317573</v>
      </c>
      <c r="AC131" s="26">
        <f>1/(POWER(FSheet1!BC130,1/($A$3-1))*SUM(1/POWER(FSheet1!$BC130,1/($A$3-1)),1/POWER(FSheet1!$BD130,1/($A$3-1)),1/POWER(FSheet1!$BE130,1/($A$3-1)),1/POWER(FSheet1!$BF130,1/($A$3-1)),1/POWER(FSheet1!$BG130,1/($A$3-1)),1/POWER(FSheet1!$BH130,1/($A$3-1)),1/POWER(FSheet1!$BI130,1/($A$3-1))))</f>
        <v>0.11772624144920667</v>
      </c>
      <c r="AD131" s="26">
        <f>1/(POWER(FSheet1!BD130,1/($A$3-1))*SUM(1/POWER(FSheet1!$BC130,1/($A$3-1)),1/POWER(FSheet1!$BD130,1/($A$3-1)),1/POWER(FSheet1!$BE130,1/($A$3-1)),1/POWER(FSheet1!$BF130,1/($A$3-1)),1/POWER(FSheet1!$BG130,1/($A$3-1)),1/POWER(FSheet1!$BH130,1/($A$3-1)),1/POWER(FSheet1!$BI130,1/($A$3-1))))</f>
        <v>8.6677820509604139E-2</v>
      </c>
      <c r="AE131" s="26">
        <f>1/(POWER(FSheet1!BE130,1/($A$3-1))*SUM(1/POWER(FSheet1!$BC130,1/($A$3-1)),1/POWER(FSheet1!$BD130,1/($A$3-1)),1/POWER(FSheet1!$BE130,1/($A$3-1)),1/POWER(FSheet1!$BF130,1/($A$3-1)),1/POWER(FSheet1!$BG130,1/($A$3-1)),1/POWER(FSheet1!$BH130,1/($A$3-1)),1/POWER(FSheet1!$BI130,1/($A$3-1))))</f>
        <v>0.31738685457589888</v>
      </c>
      <c r="AF131" s="26">
        <f>1/(POWER(FSheet1!BF130,1/($A$3-1))*SUM(1/POWER(FSheet1!$BC130,1/($A$3-1)),1/POWER(FSheet1!$BD130,1/($A$3-1)),1/POWER(FSheet1!$BE130,1/($A$3-1)),1/POWER(FSheet1!$BF130,1/($A$3-1)),1/POWER(FSheet1!$BG130,1/($A$3-1)),1/POWER(FSheet1!$BH130,1/($A$3-1)),1/POWER(FSheet1!$BI130,1/($A$3-1))))</f>
        <v>0.37585986738413546</v>
      </c>
      <c r="AG131" s="26">
        <f>1/(POWER(FSheet1!BG130,1/($A$3-1))*SUM(1/POWER(FSheet1!$BC130,1/($A$3-1)),1/POWER(FSheet1!$BD130,1/($A$3-1)),1/POWER(FSheet1!$BE130,1/($A$3-1)),1/POWER(FSheet1!$BF130,1/($A$3-1)),1/POWER(FSheet1!$BG130,1/($A$3-1)),1/POWER(FSheet1!$BH130,1/($A$3-1)),1/POWER(FSheet1!$BI130,1/($A$3-1))))</f>
        <v>4.9431305186085427E-2</v>
      </c>
      <c r="AH131" s="26">
        <f>1/(POWER(FSheet1!BH130,1/($A$3-1))*SUM(1/POWER(FSheet1!$BC130,1/($A$3-1)),1/POWER(FSheet1!$BD130,1/($A$3-1)),1/POWER(FSheet1!$BE130,1/($A$3-1)),1/POWER(FSheet1!$BF130,1/($A$3-1)),1/POWER(FSheet1!$BG130,1/($A$3-1)),1/POWER(FSheet1!$BH130,1/($A$3-1)),1/POWER(FSheet1!$BI130,1/($A$3-1))))</f>
        <v>1.9567588827968295E-2</v>
      </c>
      <c r="AI131" s="26">
        <f>1/(POWER(FSheet1!BI130,1/($A$3-1))*SUM(1/POWER(FSheet1!$BC130,1/($A$3-1)),1/POWER(FSheet1!$BD130,1/($A$3-1)),1/POWER(FSheet1!$BE130,1/($A$3-1)),1/POWER(FSheet1!$BF130,1/($A$3-1)),1/POWER(FSheet1!$BG130,1/($A$3-1)),1/POWER(FSheet1!$BH130,1/($A$3-1)),1/POWER(FSheet1!$BI130,1/($A$3-1))))</f>
        <v>3.3350322067101222E-2</v>
      </c>
      <c r="AY131" s="13">
        <f t="shared" si="11"/>
        <v>1.3967192642055093</v>
      </c>
      <c r="BA131" s="45">
        <f>1/(POWER(FSheet1!$BK130,1/($A$3-1))*SUM(1/POWER(FSheet1!$BK130,1/($A$3-1)),1/POWER(FSheet1!$BL130,1/($A$3-1)),1/POWER(FSheet1!$BM130,1/($A$3-1)),1/POWER(FSheet1!$BN130,1/($A$3-1)),1/POWER(FSheet1!$BO130,1/($A$3-1)),1/POWER(FSheet1!$BP130,1/($A$3-1)),1/POWER(FSheet1!$BQ130,1/($A$3-1))))</f>
        <v>0.14250263286727113</v>
      </c>
      <c r="BB131" s="45">
        <f>1/(POWER(FSheet1!$BL130,1/($A$3-1))*SUM(1/POWER(FSheet1!$BK130,1/($A$3-1)),1/POWER(FSheet1!$BL130,1/($A$3-1)),1/POWER(FSheet1!$BM130,1/($A$3-1)),1/POWER(FSheet1!$BN130,1/($A$3-1)),1/POWER(FSheet1!$BO130,1/($A$3-1)),1/POWER(FSheet1!$BP130,1/($A$3-1)),1/POWER(FSheet1!$BQ130,1/($A$3-1))))</f>
        <v>8.2104535835547263E-2</v>
      </c>
      <c r="BC131" s="45">
        <f>1/(POWER(FSheet1!$BM130,1/($A$3-1))*SUM(1/POWER(FSheet1!$BK130,1/($A$3-1)),1/POWER(FSheet1!$BL130,1/($A$3-1)),1/POWER(FSheet1!$BM130,1/($A$3-1)),1/POWER(FSheet1!$BN130,1/($A$3-1)),1/POWER(FSheet1!$BO130,1/($A$3-1)),1/POWER(FSheet1!$BP130,1/($A$3-1)),1/POWER(FSheet1!$BQ130,1/($A$3-1))))</f>
        <v>0.23769892050129346</v>
      </c>
      <c r="BD131" s="45">
        <f>1/(POWER(FSheet1!$BN130,1/($A$3-1))*SUM(1/POWER(FSheet1!$BK130,1/($A$3-1)),1/POWER(FSheet1!$BL130,1/($A$3-1)),1/POWER(FSheet1!$BM130,1/($A$3-1)),1/POWER(FSheet1!$BN130,1/($A$3-1)),1/POWER(FSheet1!$BO130,1/($A$3-1)),1/POWER(FSheet1!$BP130,1/($A$3-1)),1/POWER(FSheet1!$BQ130,1/($A$3-1))))</f>
        <v>0.37841195526786858</v>
      </c>
      <c r="BE131" s="45">
        <f>1/(POWER(FSheet1!$BO130,1/($A$3-1))*SUM(1/POWER(FSheet1!$BK130,1/($A$3-1)),1/POWER(FSheet1!$BL130,1/($A$3-1)),1/POWER(FSheet1!$BM130,1/($A$3-1)),1/POWER(FSheet1!$BN130,1/($A$3-1)),1/POWER(FSheet1!$BO130,1/($A$3-1)),1/POWER(FSheet1!$BP130,1/($A$3-1)),1/POWER(FSheet1!$BQ130,1/($A$3-1))))</f>
        <v>9.5379495652528373E-2</v>
      </c>
      <c r="BF131" s="45">
        <f>1/(POWER(FSheet1!$BP130,1/($A$3-1))*SUM(1/POWER(FSheet1!$BK130,1/($A$3-1)),1/POWER(FSheet1!$BL130,1/($A$3-1)),1/POWER(FSheet1!$BM130,1/($A$3-1)),1/POWER(FSheet1!$BN130,1/($A$3-1)),1/POWER(FSheet1!$BO130,1/($A$3-1)),1/POWER(FSheet1!$BP130,1/($A$3-1)),1/POWER(FSheet1!$BQ130,1/($A$3-1))))</f>
        <v>2.2761022389750026E-2</v>
      </c>
      <c r="BG131" s="45">
        <f>1/(POWER(FSheet1!$BQ130,1/($A$3-1))*SUM(1/POWER(FSheet1!$BK130,1/($A$3-1)),1/POWER(FSheet1!$BL130,1/($A$3-1)),1/POWER(FSheet1!$BM130,1/($A$3-1)),1/POWER(FSheet1!$BN130,1/($A$3-1)),1/POWER(FSheet1!$BO130,1/($A$3-1)),1/POWER(FSheet1!$BP130,1/($A$3-1)),1/POWER(FSheet1!$BQ130,1/($A$3-1))))</f>
        <v>4.1141437485741228E-2</v>
      </c>
      <c r="BH131" s="14"/>
      <c r="BI131" s="33"/>
      <c r="BJ131" s="33"/>
      <c r="BW131" s="33">
        <f t="array" ref="BW131">SUM((BA131^$A$3)*(($B131-$AK$3)^2+($C131-$AL$3)^2),(BB131^$A$3)*(($B131-$AM$3)^2+($C131-$AN$3)^2),(BC131^$A$3)*(($B131-$AO$3)^2+($C131-$AP$3)^2),(BD131^$A$3)*(($B131-$AQ$3)^2+($C131-$AR$3)^2),(BE131^$A$3)*(($B131-$AS$3)^2+($C131-$AT$3)^2),(BF131^$A$3)*(($B131-$AU$3)^2+($C131-$AV$3)^2),(BG131^$A$3)*(($B131-$AW$3)^2+($C131-$BV$3)^2))</f>
        <v>1.5212991494855663</v>
      </c>
    </row>
    <row r="132" spans="1:75">
      <c r="A132" s="21" t="str">
        <f>FSheet1!A131</f>
        <v>Meuller</v>
      </c>
      <c r="B132" s="20">
        <f>FSheet1!DH131</f>
        <v>-6.3539907926509187</v>
      </c>
      <c r="C132" s="20">
        <f>FSheet1!DI131</f>
        <v>-0.20926604724409489</v>
      </c>
      <c r="D132" s="22"/>
      <c r="E132" s="20">
        <f>1/(POWER(FSheet1!AU131,2/($A$3-1))*SUM(1/POWER(FSheet1!$AU131,2/($A$3-1)),1/POWER(FSheet1!$AV131,2/($A$3-1)),1/POWER(FSheet1!$AW131,2/($A$3-1)),1/POWER(FSheet1!$AX131,2/($A$3-1)),1/POWER(FSheet1!$AY131,2/($A$3-1)),1/POWER(FSheet1!$AZ131,2/($A$3-1)),1/POWER(FSheet1!$BA131,2/($A$3-1))))</f>
        <v>4.4637586877961995E-2</v>
      </c>
      <c r="F132" s="20">
        <f>1/(POWER(FSheet1!AV131,2/($A$3-1))*SUM(1/POWER(FSheet1!$AU131,2/($A$3-1)),1/POWER(FSheet1!$AV131,2/($A$3-1)),1/POWER(FSheet1!$AW131,2/($A$3-1)),1/POWER(FSheet1!$AX131,2/($A$3-1)),1/POWER(FSheet1!$AY131,2/($A$3-1)),1/POWER(FSheet1!$AZ131,2/($A$3-1)),1/POWER(FSheet1!$BA131,2/($A$3-1))))</f>
        <v>0.23902294210716449</v>
      </c>
      <c r="G132" s="20">
        <f>1/(POWER(FSheet1!AW131,2/($A$3-1))*SUM(1/POWER(FSheet1!$AU131,2/($A$3-1)),1/POWER(FSheet1!$AV131,2/($A$3-1)),1/POWER(FSheet1!$AW131,2/($A$3-1)),1/POWER(FSheet1!$AX131,2/($A$3-1)),1/POWER(FSheet1!$AY131,2/($A$3-1)),1/POWER(FSheet1!$AZ131,2/($A$3-1)),1/POWER(FSheet1!$BA131,2/($A$3-1))))</f>
        <v>0.53906517345663429</v>
      </c>
      <c r="H132" s="20">
        <f>1/(POWER(FSheet1!AX131,2/($A$3-1))*SUM(1/POWER(FSheet1!$AU131,2/($A$3-1)),1/POWER(FSheet1!$AV131,2/($A$3-1)),1/POWER(FSheet1!$AW131,2/($A$3-1)),1/POWER(FSheet1!$AX131,2/($A$3-1)),1/POWER(FSheet1!$AY131,2/($A$3-1)),1/POWER(FSheet1!$AZ131,2/($A$3-1)),1/POWER(FSheet1!$BA131,2/($A$3-1))))</f>
        <v>0.13892458539697006</v>
      </c>
      <c r="I132" s="20">
        <f>1/(POWER(FSheet1!AY131,2/($A$3-1))*SUM(1/POWER(FSheet1!$AU131,2/($A$3-1)),1/POWER(FSheet1!$AV131,2/($A$3-1)),1/POWER(FSheet1!$AW131,2/($A$3-1)),1/POWER(FSheet1!$AX131,2/($A$3-1)),1/POWER(FSheet1!$AY131,2/($A$3-1)),1/POWER(FSheet1!$AZ131,2/($A$3-1)),1/POWER(FSheet1!$BA131,2/($A$3-1))))</f>
        <v>2.7702021572604207E-2</v>
      </c>
      <c r="J132" s="20">
        <f>1/(POWER(FSheet1!AZ131,2/($A$3-1))*SUM(1/POWER(FSheet1!$AU131,2/($A$3-1)),1/POWER(FSheet1!$AV131,2/($A$3-1)),1/POWER(FSheet1!$AW131,2/($A$3-1)),1/POWER(FSheet1!$AX131,2/($A$3-1)),1/POWER(FSheet1!$AY131,2/($A$3-1)),1/POWER(FSheet1!$AZ131,2/($A$3-1)),1/POWER(FSheet1!$BA131,2/($A$3-1))))</f>
        <v>7.7793450237811845E-3</v>
      </c>
      <c r="K132" s="20">
        <f>1/(POWER(FSheet1!BA131,2/($A$3-1))*SUM(1/POWER(FSheet1!$AU131,2/($A$3-1)),1/POWER(FSheet1!$AV131,2/($A$3-1)),1/POWER(FSheet1!$AW131,2/($A$3-1)),1/POWER(FSheet1!$AX131,2/($A$3-1)),1/POWER(FSheet1!$AY131,2/($A$3-1)),1/POWER(FSheet1!$AZ131,2/($A$3-1)),1/POWER(FSheet1!$BA131,2/($A$3-1))))</f>
        <v>2.8683455648836394E-3</v>
      </c>
      <c r="M132" s="35"/>
      <c r="AA132" s="34">
        <f t="shared" si="10"/>
        <v>5.901154489660926</v>
      </c>
      <c r="AC132" s="26">
        <f>1/(POWER(FSheet1!BC131,1/($A$3-1))*SUM(1/POWER(FSheet1!$BC131,1/($A$3-1)),1/POWER(FSheet1!$BD131,1/($A$3-1)),1/POWER(FSheet1!$BE131,1/($A$3-1)),1/POWER(FSheet1!$BF131,1/($A$3-1)),1/POWER(FSheet1!$BG131,1/($A$3-1)),1/POWER(FSheet1!$BH131,1/($A$3-1)),1/POWER(FSheet1!$BI131,1/($A$3-1))))</f>
        <v>0.77987370479542928</v>
      </c>
      <c r="AD132" s="26">
        <f>1/(POWER(FSheet1!BD131,1/($A$3-1))*SUM(1/POWER(FSheet1!$BC131,1/($A$3-1)),1/POWER(FSheet1!$BD131,1/($A$3-1)),1/POWER(FSheet1!$BE131,1/($A$3-1)),1/POWER(FSheet1!$BF131,1/($A$3-1)),1/POWER(FSheet1!$BG131,1/($A$3-1)),1/POWER(FSheet1!$BH131,1/($A$3-1)),1/POWER(FSheet1!$BI131,1/($A$3-1))))</f>
        <v>0.13466022618466081</v>
      </c>
      <c r="AE132" s="26">
        <f>1/(POWER(FSheet1!BE131,1/($A$3-1))*SUM(1/POWER(FSheet1!$BC131,1/($A$3-1)),1/POWER(FSheet1!$BD131,1/($A$3-1)),1/POWER(FSheet1!$BE131,1/($A$3-1)),1/POWER(FSheet1!$BF131,1/($A$3-1)),1/POWER(FSheet1!$BG131,1/($A$3-1)),1/POWER(FSheet1!$BH131,1/($A$3-1)),1/POWER(FSheet1!$BI131,1/($A$3-1))))</f>
        <v>4.8498074305511583E-2</v>
      </c>
      <c r="AF132" s="26">
        <f>1/(POWER(FSheet1!BF131,1/($A$3-1))*SUM(1/POWER(FSheet1!$BC131,1/($A$3-1)),1/POWER(FSheet1!$BD131,1/($A$3-1)),1/POWER(FSheet1!$BE131,1/($A$3-1)),1/POWER(FSheet1!$BF131,1/($A$3-1)),1/POWER(FSheet1!$BG131,1/($A$3-1)),1/POWER(FSheet1!$BH131,1/($A$3-1)),1/POWER(FSheet1!$BI131,1/($A$3-1))))</f>
        <v>1.8315950220903151E-2</v>
      </c>
      <c r="AG132" s="26">
        <f>1/(POWER(FSheet1!BG131,1/($A$3-1))*SUM(1/POWER(FSheet1!$BC131,1/($A$3-1)),1/POWER(FSheet1!$BD131,1/($A$3-1)),1/POWER(FSheet1!$BE131,1/($A$3-1)),1/POWER(FSheet1!$BF131,1/($A$3-1)),1/POWER(FSheet1!$BG131,1/($A$3-1)),1/POWER(FSheet1!$BH131,1/($A$3-1)),1/POWER(FSheet1!$BI131,1/($A$3-1))))</f>
        <v>7.8863874316941456E-3</v>
      </c>
      <c r="AH132" s="26">
        <f>1/(POWER(FSheet1!BH131,1/($A$3-1))*SUM(1/POWER(FSheet1!$BC131,1/($A$3-1)),1/POWER(FSheet1!$BD131,1/($A$3-1)),1/POWER(FSheet1!$BE131,1/($A$3-1)),1/POWER(FSheet1!$BF131,1/($A$3-1)),1/POWER(FSheet1!$BG131,1/($A$3-1)),1/POWER(FSheet1!$BH131,1/($A$3-1)),1/POWER(FSheet1!$BI131,1/($A$3-1))))</f>
        <v>4.506383659002901E-3</v>
      </c>
      <c r="AI132" s="26">
        <f>1/(POWER(FSheet1!BI131,1/($A$3-1))*SUM(1/POWER(FSheet1!$BC131,1/($A$3-1)),1/POWER(FSheet1!$BD131,1/($A$3-1)),1/POWER(FSheet1!$BE131,1/($A$3-1)),1/POWER(FSheet1!$BF131,1/($A$3-1)),1/POWER(FSheet1!$BG131,1/($A$3-1)),1/POWER(FSheet1!$BH131,1/($A$3-1)),1/POWER(FSheet1!$BI131,1/($A$3-1))))</f>
        <v>6.2592734027982098E-3</v>
      </c>
      <c r="AY132" s="13">
        <f t="shared" si="11"/>
        <v>1.6960041822445269</v>
      </c>
      <c r="BA132" s="45">
        <f>1/(POWER(FSheet1!$BK131,1/($A$3-1))*SUM(1/POWER(FSheet1!$BK131,1/($A$3-1)),1/POWER(FSheet1!$BL131,1/($A$3-1)),1/POWER(FSheet1!$BM131,1/($A$3-1)),1/POWER(FSheet1!$BN131,1/($A$3-1)),1/POWER(FSheet1!$BO131,1/($A$3-1)),1/POWER(FSheet1!$BP131,1/($A$3-1)),1/POWER(FSheet1!$BQ131,1/($A$3-1))))</f>
        <v>0.47404203776344339</v>
      </c>
      <c r="BB132" s="45">
        <f>1/(POWER(FSheet1!$BL131,1/($A$3-1))*SUM(1/POWER(FSheet1!$BK131,1/($A$3-1)),1/POWER(FSheet1!$BL131,1/($A$3-1)),1/POWER(FSheet1!$BM131,1/($A$3-1)),1/POWER(FSheet1!$BN131,1/($A$3-1)),1/POWER(FSheet1!$BO131,1/($A$3-1)),1/POWER(FSheet1!$BP131,1/($A$3-1)),1/POWER(FSheet1!$BQ131,1/($A$3-1))))</f>
        <v>0.31679451939190373</v>
      </c>
      <c r="BC132" s="45">
        <f>1/(POWER(FSheet1!$BM131,1/($A$3-1))*SUM(1/POWER(FSheet1!$BK131,1/($A$3-1)),1/POWER(FSheet1!$BL131,1/($A$3-1)),1/POWER(FSheet1!$BM131,1/($A$3-1)),1/POWER(FSheet1!$BN131,1/($A$3-1)),1/POWER(FSheet1!$BO131,1/($A$3-1)),1/POWER(FSheet1!$BP131,1/($A$3-1)),1/POWER(FSheet1!$BQ131,1/($A$3-1))))</f>
        <v>8.9044917733762635E-2</v>
      </c>
      <c r="BD132" s="45">
        <f>1/(POWER(FSheet1!$BN131,1/($A$3-1))*SUM(1/POWER(FSheet1!$BK131,1/($A$3-1)),1/POWER(FSheet1!$BL131,1/($A$3-1)),1/POWER(FSheet1!$BM131,1/($A$3-1)),1/POWER(FSheet1!$BN131,1/($A$3-1)),1/POWER(FSheet1!$BO131,1/($A$3-1)),1/POWER(FSheet1!$BP131,1/($A$3-1)),1/POWER(FSheet1!$BQ131,1/($A$3-1))))</f>
        <v>5.5788439356876725E-2</v>
      </c>
      <c r="BE132" s="45">
        <f>1/(POWER(FSheet1!$BO131,1/($A$3-1))*SUM(1/POWER(FSheet1!$BK131,1/($A$3-1)),1/POWER(FSheet1!$BL131,1/($A$3-1)),1/POWER(FSheet1!$BM131,1/($A$3-1)),1/POWER(FSheet1!$BN131,1/($A$3-1)),1/POWER(FSheet1!$BO131,1/($A$3-1)),1/POWER(FSheet1!$BP131,1/($A$3-1)),1/POWER(FSheet1!$BQ131,1/($A$3-1))))</f>
        <v>3.1831985145415249E-2</v>
      </c>
      <c r="BF132" s="45">
        <f>1/(POWER(FSheet1!$BP131,1/($A$3-1))*SUM(1/POWER(FSheet1!$BK131,1/($A$3-1)),1/POWER(FSheet1!$BL131,1/($A$3-1)),1/POWER(FSheet1!$BM131,1/($A$3-1)),1/POWER(FSheet1!$BN131,1/($A$3-1)),1/POWER(FSheet1!$BO131,1/($A$3-1)),1/POWER(FSheet1!$BP131,1/($A$3-1)),1/POWER(FSheet1!$BQ131,1/($A$3-1))))</f>
        <v>1.3241137586423025E-2</v>
      </c>
      <c r="BG132" s="45">
        <f>1/(POWER(FSheet1!$BQ131,1/($A$3-1))*SUM(1/POWER(FSheet1!$BK131,1/($A$3-1)),1/POWER(FSheet1!$BL131,1/($A$3-1)),1/POWER(FSheet1!$BM131,1/($A$3-1)),1/POWER(FSheet1!$BN131,1/($A$3-1)),1/POWER(FSheet1!$BO131,1/($A$3-1)),1/POWER(FSheet1!$BP131,1/($A$3-1)),1/POWER(FSheet1!$BQ131,1/($A$3-1))))</f>
        <v>1.9256963022175159E-2</v>
      </c>
      <c r="BH132" s="14"/>
      <c r="BI132" s="33"/>
      <c r="BJ132" s="33"/>
      <c r="BW132" s="33">
        <f t="array" ref="BW132">SUM((BA132^$A$3)*(($B132-$AK$3)^2+($C132-$AL$3)^2),(BB132^$A$3)*(($B132-$AM$3)^2+($C132-$AN$3)^2),(BC132^$A$3)*(($B132-$AO$3)^2+($C132-$AP$3)^2),(BD132^$A$3)*(($B132-$AQ$3)^2+($C132-$AR$3)^2),(BE132^$A$3)*(($B132-$AS$3)^2+($C132-$AT$3)^2),(BF132^$A$3)*(($B132-$AU$3)^2+($C132-$AV$3)^2),(BG132^$A$3)*(($B132-$AW$3)^2+($C132-$BV$3)^2))</f>
        <v>1.6351702705884752</v>
      </c>
    </row>
    <row r="133" spans="1:75">
      <c r="A133" s="21" t="str">
        <f>FSheet1!A132</f>
        <v>Ptashuk</v>
      </c>
      <c r="B133" s="20">
        <f>FSheet1!DH132</f>
        <v>1.8677742073490813</v>
      </c>
      <c r="C133" s="20">
        <f>FSheet1!DI132</f>
        <v>2.0957944527559049</v>
      </c>
      <c r="D133" s="22"/>
      <c r="E133" s="20">
        <f>1/(POWER(FSheet1!AU132,2/($A$3-1))*SUM(1/POWER(FSheet1!$AU132,2/($A$3-1)),1/POWER(FSheet1!$AV132,2/($A$3-1)),1/POWER(FSheet1!$AW132,2/($A$3-1)),1/POWER(FSheet1!$AX132,2/($A$3-1)),1/POWER(FSheet1!$AY132,2/($A$3-1)),1/POWER(FSheet1!$AZ132,2/($A$3-1)),1/POWER(FSheet1!$BA132,2/($A$3-1))))</f>
        <v>6.3273625783486344E-4</v>
      </c>
      <c r="F133" s="20">
        <f>1/(POWER(FSheet1!AV132,2/($A$3-1))*SUM(1/POWER(FSheet1!$AU132,2/($A$3-1)),1/POWER(FSheet1!$AV132,2/($A$3-1)),1/POWER(FSheet1!$AW132,2/($A$3-1)),1/POWER(FSheet1!$AX132,2/($A$3-1)),1/POWER(FSheet1!$AY132,2/($A$3-1)),1/POWER(FSheet1!$AZ132,2/($A$3-1)),1/POWER(FSheet1!$BA132,2/($A$3-1))))</f>
        <v>2.2299772244951913E-3</v>
      </c>
      <c r="G133" s="20">
        <f>1/(POWER(FSheet1!AW132,2/($A$3-1))*SUM(1/POWER(FSheet1!$AU132,2/($A$3-1)),1/POWER(FSheet1!$AV132,2/($A$3-1)),1/POWER(FSheet1!$AW132,2/($A$3-1)),1/POWER(FSheet1!$AX132,2/($A$3-1)),1/POWER(FSheet1!$AY132,2/($A$3-1)),1/POWER(FSheet1!$AZ132,2/($A$3-1)),1/POWER(FSheet1!$BA132,2/($A$3-1))))</f>
        <v>1.3648532054668046E-2</v>
      </c>
      <c r="H133" s="20">
        <f>1/(POWER(FSheet1!AX132,2/($A$3-1))*SUM(1/POWER(FSheet1!$AU132,2/($A$3-1)),1/POWER(FSheet1!$AV132,2/($A$3-1)),1/POWER(FSheet1!$AW132,2/($A$3-1)),1/POWER(FSheet1!$AX132,2/($A$3-1)),1/POWER(FSheet1!$AY132,2/($A$3-1)),1/POWER(FSheet1!$AZ132,2/($A$3-1)),1/POWER(FSheet1!$BA132,2/($A$3-1))))</f>
        <v>0.27559429952459763</v>
      </c>
      <c r="I133" s="20">
        <f>1/(POWER(FSheet1!AY132,2/($A$3-1))*SUM(1/POWER(FSheet1!$AU132,2/($A$3-1)),1/POWER(FSheet1!$AV132,2/($A$3-1)),1/POWER(FSheet1!$AW132,2/($A$3-1)),1/POWER(FSheet1!$AX132,2/($A$3-1)),1/POWER(FSheet1!$AY132,2/($A$3-1)),1/POWER(FSheet1!$AZ132,2/($A$3-1)),1/POWER(FSheet1!$BA132,2/($A$3-1))))</f>
        <v>0.68089681654099476</v>
      </c>
      <c r="J133" s="20">
        <f>1/(POWER(FSheet1!AZ132,2/($A$3-1))*SUM(1/POWER(FSheet1!$AU132,2/($A$3-1)),1/POWER(FSheet1!$AV132,2/($A$3-1)),1/POWER(FSheet1!$AW132,2/($A$3-1)),1/POWER(FSheet1!$AX132,2/($A$3-1)),1/POWER(FSheet1!$AY132,2/($A$3-1)),1/POWER(FSheet1!$AZ132,2/($A$3-1)),1/POWER(FSheet1!$BA132,2/($A$3-1))))</f>
        <v>2.3809794352094481E-2</v>
      </c>
      <c r="K133" s="20">
        <f>1/(POWER(FSheet1!BA132,2/($A$3-1))*SUM(1/POWER(FSheet1!$AU132,2/($A$3-1)),1/POWER(FSheet1!$AV132,2/($A$3-1)),1/POWER(FSheet1!$AW132,2/($A$3-1)),1/POWER(FSheet1!$AX132,2/($A$3-1)),1/POWER(FSheet1!$AY132,2/($A$3-1)),1/POWER(FSheet1!$AZ132,2/($A$3-1)),1/POWER(FSheet1!$BA132,2/($A$3-1))))</f>
        <v>3.1878440453149337E-3</v>
      </c>
      <c r="M133" s="35"/>
      <c r="AA133" s="34">
        <f t="shared" si="10"/>
        <v>4.5712543396621363</v>
      </c>
      <c r="AC133" s="26">
        <f>1/(POWER(FSheet1!BC132,1/($A$3-1))*SUM(1/POWER(FSheet1!$BC132,1/($A$3-1)),1/POWER(FSheet1!$BD132,1/($A$3-1)),1/POWER(FSheet1!$BE132,1/($A$3-1)),1/POWER(FSheet1!$BF132,1/($A$3-1)),1/POWER(FSheet1!$BG132,1/($A$3-1)),1/POWER(FSheet1!$BH132,1/($A$3-1)),1/POWER(FSheet1!$BI132,1/($A$3-1))))</f>
        <v>3.9718479872109316E-2</v>
      </c>
      <c r="AD133" s="26">
        <f>1/(POWER(FSheet1!BD132,1/($A$3-1))*SUM(1/POWER(FSheet1!$BC132,1/($A$3-1)),1/POWER(FSheet1!$BD132,1/($A$3-1)),1/POWER(FSheet1!$BE132,1/($A$3-1)),1/POWER(FSheet1!$BF132,1/($A$3-1)),1/POWER(FSheet1!$BG132,1/($A$3-1)),1/POWER(FSheet1!$BH132,1/($A$3-1)),1/POWER(FSheet1!$BI132,1/($A$3-1))))</f>
        <v>3.1260307957335101E-2</v>
      </c>
      <c r="AE133" s="26">
        <f>1/(POWER(FSheet1!BE132,1/($A$3-1))*SUM(1/POWER(FSheet1!$BC132,1/($A$3-1)),1/POWER(FSheet1!$BD132,1/($A$3-1)),1/POWER(FSheet1!$BE132,1/($A$3-1)),1/POWER(FSheet1!$BF132,1/($A$3-1)),1/POWER(FSheet1!$BG132,1/($A$3-1)),1/POWER(FSheet1!$BH132,1/($A$3-1)),1/POWER(FSheet1!$BI132,1/($A$3-1))))</f>
        <v>5.5537243802098547E-2</v>
      </c>
      <c r="AF133" s="26">
        <f>1/(POWER(FSheet1!BF132,1/($A$3-1))*SUM(1/POWER(FSheet1!$BC132,1/($A$3-1)),1/POWER(FSheet1!$BD132,1/($A$3-1)),1/POWER(FSheet1!$BE132,1/($A$3-1)),1/POWER(FSheet1!$BF132,1/($A$3-1)),1/POWER(FSheet1!$BG132,1/($A$3-1)),1/POWER(FSheet1!$BH132,1/($A$3-1)),1/POWER(FSheet1!$BI132,1/($A$3-1))))</f>
        <v>0.23850962064606074</v>
      </c>
      <c r="AG133" s="26">
        <f>1/(POWER(FSheet1!BG132,1/($A$3-1))*SUM(1/POWER(FSheet1!$BC132,1/($A$3-1)),1/POWER(FSheet1!$BD132,1/($A$3-1)),1/POWER(FSheet1!$BE132,1/($A$3-1)),1/POWER(FSheet1!$BF132,1/($A$3-1)),1/POWER(FSheet1!$BG132,1/($A$3-1)),1/POWER(FSheet1!$BH132,1/($A$3-1)),1/POWER(FSheet1!$BI132,1/($A$3-1))))</f>
        <v>0.3764305374056342</v>
      </c>
      <c r="AH133" s="26">
        <f>1/(POWER(FSheet1!BH132,1/($A$3-1))*SUM(1/POWER(FSheet1!$BC132,1/($A$3-1)),1/POWER(FSheet1!$BD132,1/($A$3-1)),1/POWER(FSheet1!$BE132,1/($A$3-1)),1/POWER(FSheet1!$BF132,1/($A$3-1)),1/POWER(FSheet1!$BG132,1/($A$3-1)),1/POWER(FSheet1!$BH132,1/($A$3-1)),1/POWER(FSheet1!$BI132,1/($A$3-1))))</f>
        <v>8.095538596143978E-2</v>
      </c>
      <c r="AI133" s="26">
        <f>1/(POWER(FSheet1!BI132,1/($A$3-1))*SUM(1/POWER(FSheet1!$BC132,1/($A$3-1)),1/POWER(FSheet1!$BD132,1/($A$3-1)),1/POWER(FSheet1!$BE132,1/($A$3-1)),1/POWER(FSheet1!$BF132,1/($A$3-1)),1/POWER(FSheet1!$BG132,1/($A$3-1)),1/POWER(FSheet1!$BH132,1/($A$3-1)),1/POWER(FSheet1!$BI132,1/($A$3-1))))</f>
        <v>0.17758842435532221</v>
      </c>
      <c r="AY133" s="13">
        <f t="shared" si="11"/>
        <v>2.0747401673191721</v>
      </c>
      <c r="BA133" s="45">
        <f>1/(POWER(FSheet1!$BK132,1/($A$3-1))*SUM(1/POWER(FSheet1!$BK132,1/($A$3-1)),1/POWER(FSheet1!$BL132,1/($A$3-1)),1/POWER(FSheet1!$BM132,1/($A$3-1)),1/POWER(FSheet1!$BN132,1/($A$3-1)),1/POWER(FSheet1!$BO132,1/($A$3-1)),1/POWER(FSheet1!$BP132,1/($A$3-1)),1/POWER(FSheet1!$BQ132,1/($A$3-1))))</f>
        <v>3.8887892906495122E-2</v>
      </c>
      <c r="BB133" s="45">
        <f>1/(POWER(FSheet1!$BL132,1/($A$3-1))*SUM(1/POWER(FSheet1!$BK132,1/($A$3-1)),1/POWER(FSheet1!$BL132,1/($A$3-1)),1/POWER(FSheet1!$BM132,1/($A$3-1)),1/POWER(FSheet1!$BN132,1/($A$3-1)),1/POWER(FSheet1!$BO132,1/($A$3-1)),1/POWER(FSheet1!$BP132,1/($A$3-1)),1/POWER(FSheet1!$BQ132,1/($A$3-1))))</f>
        <v>1.94023003866442E-2</v>
      </c>
      <c r="BC133" s="45">
        <f>1/(POWER(FSheet1!$BM132,1/($A$3-1))*SUM(1/POWER(FSheet1!$BK132,1/($A$3-1)),1/POWER(FSheet1!$BL132,1/($A$3-1)),1/POWER(FSheet1!$BM132,1/($A$3-1)),1/POWER(FSheet1!$BN132,1/($A$3-1)),1/POWER(FSheet1!$BO132,1/($A$3-1)),1/POWER(FSheet1!$BP132,1/($A$3-1)),1/POWER(FSheet1!$BQ132,1/($A$3-1))))</f>
        <v>3.9250229548594529E-2</v>
      </c>
      <c r="BD133" s="45">
        <f>1/(POWER(FSheet1!$BN132,1/($A$3-1))*SUM(1/POWER(FSheet1!$BK132,1/($A$3-1)),1/POWER(FSheet1!$BL132,1/($A$3-1)),1/POWER(FSheet1!$BM132,1/($A$3-1)),1/POWER(FSheet1!$BN132,1/($A$3-1)),1/POWER(FSheet1!$BO132,1/($A$3-1)),1/POWER(FSheet1!$BP132,1/($A$3-1)),1/POWER(FSheet1!$BQ132,1/($A$3-1))))</f>
        <v>0.16243188860943453</v>
      </c>
      <c r="BE133" s="45">
        <f>1/(POWER(FSheet1!$BO132,1/($A$3-1))*SUM(1/POWER(FSheet1!$BK132,1/($A$3-1)),1/POWER(FSheet1!$BL132,1/($A$3-1)),1/POWER(FSheet1!$BM132,1/($A$3-1)),1/POWER(FSheet1!$BN132,1/($A$3-1)),1/POWER(FSheet1!$BO132,1/($A$3-1)),1/POWER(FSheet1!$BP132,1/($A$3-1)),1/POWER(FSheet1!$BQ132,1/($A$3-1))))</f>
        <v>0.624731988170379</v>
      </c>
      <c r="BF133" s="45">
        <f>1/(POWER(FSheet1!$BP132,1/($A$3-1))*SUM(1/POWER(FSheet1!$BK132,1/($A$3-1)),1/POWER(FSheet1!$BL132,1/($A$3-1)),1/POWER(FSheet1!$BM132,1/($A$3-1)),1/POWER(FSheet1!$BN132,1/($A$3-1)),1/POWER(FSheet1!$BO132,1/($A$3-1)),1/POWER(FSheet1!$BP132,1/($A$3-1)),1/POWER(FSheet1!$BQ132,1/($A$3-1))))</f>
        <v>4.1721761062236101E-2</v>
      </c>
      <c r="BG133" s="45">
        <f>1/(POWER(FSheet1!$BQ132,1/($A$3-1))*SUM(1/POWER(FSheet1!$BK132,1/($A$3-1)),1/POWER(FSheet1!$BL132,1/($A$3-1)),1/POWER(FSheet1!$BM132,1/($A$3-1)),1/POWER(FSheet1!$BN132,1/($A$3-1)),1/POWER(FSheet1!$BO132,1/($A$3-1)),1/POWER(FSheet1!$BP132,1/($A$3-1)),1/POWER(FSheet1!$BQ132,1/($A$3-1))))</f>
        <v>7.3573939316216447E-2</v>
      </c>
      <c r="BH133" s="14"/>
      <c r="BI133" s="33"/>
      <c r="BJ133" s="33"/>
      <c r="BW133" s="33">
        <f t="array" ref="BW133">SUM((BA133^$A$3)*(($B133-$AK$3)^2+($C133-$AL$3)^2),(BB133^$A$3)*(($B133-$AM$3)^2+($C133-$AN$3)^2),(BC133^$A$3)*(($B133-$AO$3)^2+($C133-$AP$3)^2),(BD133^$A$3)*(($B133-$AQ$3)^2+($C133-$AR$3)^2),(BE133^$A$3)*(($B133-$AS$3)^2+($C133-$AT$3)^2),(BF133^$A$3)*(($B133-$AU$3)^2+($C133-$AV$3)^2),(BG133^$A$3)*(($B133-$AW$3)^2+($C133-$BV$3)^2))</f>
        <v>2.2842630327131559</v>
      </c>
    </row>
    <row r="134" spans="1:75">
      <c r="A134" s="21" t="str">
        <f>FSheet1!A133</f>
        <v>Popowich</v>
      </c>
      <c r="B134" s="20">
        <f>FSheet1!DH133</f>
        <v>2.6133180892388448</v>
      </c>
      <c r="C134" s="20">
        <f>FSheet1!DI133</f>
        <v>0.17371087270341268</v>
      </c>
      <c r="D134" s="22"/>
      <c r="E134" s="20">
        <f>1/(POWER(FSheet1!AU133,2/($A$3-1))*SUM(1/POWER(FSheet1!$AU133,2/($A$3-1)),1/POWER(FSheet1!$AV133,2/($A$3-1)),1/POWER(FSheet1!$AW133,2/($A$3-1)),1/POWER(FSheet1!$AX133,2/($A$3-1)),1/POWER(FSheet1!$AY133,2/($A$3-1)),1/POWER(FSheet1!$AZ133,2/($A$3-1)),1/POWER(FSheet1!$BA133,2/($A$3-1))))</f>
        <v>2.1200865528319407E-4</v>
      </c>
      <c r="F134" s="20">
        <f>1/(POWER(FSheet1!AV133,2/($A$3-1))*SUM(1/POWER(FSheet1!$AU133,2/($A$3-1)),1/POWER(FSheet1!$AV133,2/($A$3-1)),1/POWER(FSheet1!$AW133,2/($A$3-1)),1/POWER(FSheet1!$AX133,2/($A$3-1)),1/POWER(FSheet1!$AY133,2/($A$3-1)),1/POWER(FSheet1!$AZ133,2/($A$3-1)),1/POWER(FSheet1!$BA133,2/($A$3-1))))</f>
        <v>8.129657818160608E-4</v>
      </c>
      <c r="G134" s="20">
        <f>1/(POWER(FSheet1!AW133,2/($A$3-1))*SUM(1/POWER(FSheet1!$AU133,2/($A$3-1)),1/POWER(FSheet1!$AV133,2/($A$3-1)),1/POWER(FSheet1!$AW133,2/($A$3-1)),1/POWER(FSheet1!$AX133,2/($A$3-1)),1/POWER(FSheet1!$AY133,2/($A$3-1)),1/POWER(FSheet1!$AZ133,2/($A$3-1)),1/POWER(FSheet1!$BA133,2/($A$3-1))))</f>
        <v>6.2404732643104666E-3</v>
      </c>
      <c r="H134" s="20">
        <f>1/(POWER(FSheet1!AX133,2/($A$3-1))*SUM(1/POWER(FSheet1!$AU133,2/($A$3-1)),1/POWER(FSheet1!$AV133,2/($A$3-1)),1/POWER(FSheet1!$AW133,2/($A$3-1)),1/POWER(FSheet1!$AX133,2/($A$3-1)),1/POWER(FSheet1!$AY133,2/($A$3-1)),1/POWER(FSheet1!$AZ133,2/($A$3-1)),1/POWER(FSheet1!$BA133,2/($A$3-1))))</f>
        <v>0.48335453340180434</v>
      </c>
      <c r="I134" s="20">
        <f>1/(POWER(FSheet1!AY133,2/($A$3-1))*SUM(1/POWER(FSheet1!$AU133,2/($A$3-1)),1/POWER(FSheet1!$AV133,2/($A$3-1)),1/POWER(FSheet1!$AW133,2/($A$3-1)),1/POWER(FSheet1!$AX133,2/($A$3-1)),1/POWER(FSheet1!$AY133,2/($A$3-1)),1/POWER(FSheet1!$AZ133,2/($A$3-1)),1/POWER(FSheet1!$BA133,2/($A$3-1))))</f>
        <v>0.50223867406584721</v>
      </c>
      <c r="J134" s="20">
        <f>1/(POWER(FSheet1!AZ133,2/($A$3-1))*SUM(1/POWER(FSheet1!$AU133,2/($A$3-1)),1/POWER(FSheet1!$AV133,2/($A$3-1)),1/POWER(FSheet1!$AW133,2/($A$3-1)),1/POWER(FSheet1!$AX133,2/($A$3-1)),1/POWER(FSheet1!$AY133,2/($A$3-1)),1/POWER(FSheet1!$AZ133,2/($A$3-1)),1/POWER(FSheet1!$BA133,2/($A$3-1))))</f>
        <v>6.3220138072499297E-3</v>
      </c>
      <c r="K134" s="20">
        <f>1/(POWER(FSheet1!BA133,2/($A$3-1))*SUM(1/POWER(FSheet1!$AU133,2/($A$3-1)),1/POWER(FSheet1!$AV133,2/($A$3-1)),1/POWER(FSheet1!$AW133,2/($A$3-1)),1/POWER(FSheet1!$AX133,2/($A$3-1)),1/POWER(FSheet1!$AY133,2/($A$3-1)),1/POWER(FSheet1!$AZ133,2/($A$3-1)),1/POWER(FSheet1!$BA133,2/($A$3-1))))</f>
        <v>8.1933102368882105E-4</v>
      </c>
      <c r="M134" s="35"/>
      <c r="AA134" s="34">
        <f t="shared" ref="AA134:AA197" si="12">SUM((E134^$A$3)*(($B134-$M$3)^2+($C134-$N$3)^2),(F134^$A$3)*(($B134-$O$3)^2+($C134-$P$3)^2),(G134^$A$3)*(($B134-$Q$3)^2+($C134-$R$3)^2),(H134^$A$3)*(($B134-$S$3)^2+($C134-$T$3)^2),(I134^$A$3)*(($B134-$U$3)^2+($C134-$V$3)^2),(J134^$A$3)*(($B134-$W$3)^2+($C134-$X$3)^2),(K134^$A$3)*(($B134-$Y$3)^2+($C134-$Z$3)^2))</f>
        <v>2.1753297832776299</v>
      </c>
      <c r="AC134" s="26">
        <f>1/(POWER(FSheet1!BC133,1/($A$3-1))*SUM(1/POWER(FSheet1!$BC133,1/($A$3-1)),1/POWER(FSheet1!$BD133,1/($A$3-1)),1/POWER(FSheet1!$BE133,1/($A$3-1)),1/POWER(FSheet1!$BF133,1/($A$3-1)),1/POWER(FSheet1!$BG133,1/($A$3-1)),1/POWER(FSheet1!$BH133,1/($A$3-1)),1/POWER(FSheet1!$BI133,1/($A$3-1))))</f>
        <v>1.8036666637051661E-2</v>
      </c>
      <c r="AD134" s="26">
        <f>1/(POWER(FSheet1!BD133,1/($A$3-1))*SUM(1/POWER(FSheet1!$BC133,1/($A$3-1)),1/POWER(FSheet1!$BD133,1/($A$3-1)),1/POWER(FSheet1!$BE133,1/($A$3-1)),1/POWER(FSheet1!$BF133,1/($A$3-1)),1/POWER(FSheet1!$BG133,1/($A$3-1)),1/POWER(FSheet1!$BH133,1/($A$3-1)),1/POWER(FSheet1!$BI133,1/($A$3-1))))</f>
        <v>1.5930346570583138E-2</v>
      </c>
      <c r="AE134" s="26">
        <f>1/(POWER(FSheet1!BE133,1/($A$3-1))*SUM(1/POWER(FSheet1!$BC133,1/($A$3-1)),1/POWER(FSheet1!$BD133,1/($A$3-1)),1/POWER(FSheet1!$BE133,1/($A$3-1)),1/POWER(FSheet1!$BF133,1/($A$3-1)),1/POWER(FSheet1!$BG133,1/($A$3-1)),1/POWER(FSheet1!$BH133,1/($A$3-1)),1/POWER(FSheet1!$BI133,1/($A$3-1))))</f>
        <v>3.1962446066751443E-2</v>
      </c>
      <c r="AF134" s="26">
        <f>1/(POWER(FSheet1!BF133,1/($A$3-1))*SUM(1/POWER(FSheet1!$BC133,1/($A$3-1)),1/POWER(FSheet1!$BD133,1/($A$3-1)),1/POWER(FSheet1!$BE133,1/($A$3-1)),1/POWER(FSheet1!$BF133,1/($A$3-1)),1/POWER(FSheet1!$BG133,1/($A$3-1)),1/POWER(FSheet1!$BH133,1/($A$3-1)),1/POWER(FSheet1!$BI133,1/($A$3-1))))</f>
        <v>0.2112440337949365</v>
      </c>
      <c r="AG134" s="26">
        <f>1/(POWER(FSheet1!BG133,1/($A$3-1))*SUM(1/POWER(FSheet1!$BC133,1/($A$3-1)),1/POWER(FSheet1!$BD133,1/($A$3-1)),1/POWER(FSheet1!$BE133,1/($A$3-1)),1/POWER(FSheet1!$BF133,1/($A$3-1)),1/POWER(FSheet1!$BG133,1/($A$3-1)),1/POWER(FSheet1!$BH133,1/($A$3-1)),1/POWER(FSheet1!$BI133,1/($A$3-1))))</f>
        <v>0.51754190367821562</v>
      </c>
      <c r="AH134" s="26">
        <f>1/(POWER(FSheet1!BH133,1/($A$3-1))*SUM(1/POWER(FSheet1!$BC133,1/($A$3-1)),1/POWER(FSheet1!$BD133,1/($A$3-1)),1/POWER(FSheet1!$BE133,1/($A$3-1)),1/POWER(FSheet1!$BF133,1/($A$3-1)),1/POWER(FSheet1!$BG133,1/($A$3-1)),1/POWER(FSheet1!$BH133,1/($A$3-1)),1/POWER(FSheet1!$BI133,1/($A$3-1))))</f>
        <v>4.8474226378043585E-2</v>
      </c>
      <c r="AI134" s="26">
        <f>1/(POWER(FSheet1!BI133,1/($A$3-1))*SUM(1/POWER(FSheet1!$BC133,1/($A$3-1)),1/POWER(FSheet1!$BD133,1/($A$3-1)),1/POWER(FSheet1!$BE133,1/($A$3-1)),1/POWER(FSheet1!$BF133,1/($A$3-1)),1/POWER(FSheet1!$BG133,1/($A$3-1)),1/POWER(FSheet1!$BH133,1/($A$3-1)),1/POWER(FSheet1!$BI133,1/($A$3-1))))</f>
        <v>0.15681037687441804</v>
      </c>
      <c r="AY134" s="13">
        <f t="shared" ref="AY134:AY197" si="13">SUM((AC134^$A$3)*(($B134-$AK$3)^2+($C134-$AL$3)^2),(AD134^$A$3)*(($B134-$AM$3)^2+($C134-$AN$3)^2),(AE134^$A$3)*(($B134-$AO$3)^2+($C134-$AP$3)^2),(AF134^$A$3)*(($B134-$AQ$3)^2+($C134-$AR$3)^2),(AG134^$A$3)*(($B134-$AS$3)^2+($C134-$AT$3)^2),(AH134^$A$3)*(($B134-$AU$3)^2+($C134-$AV$3)^2),(AI134^$A$3)*(($B134-$AW$3)^2+($C134-$AX$3)^2))</f>
        <v>0.64997853256652449</v>
      </c>
      <c r="BA134" s="45">
        <f>1/(POWER(FSheet1!$BK133,1/($A$3-1))*SUM(1/POWER(FSheet1!$BK133,1/($A$3-1)),1/POWER(FSheet1!$BL133,1/($A$3-1)),1/POWER(FSheet1!$BM133,1/($A$3-1)),1/POWER(FSheet1!$BN133,1/($A$3-1)),1/POWER(FSheet1!$BO133,1/($A$3-1)),1/POWER(FSheet1!$BP133,1/($A$3-1)),1/POWER(FSheet1!$BQ133,1/($A$3-1))))</f>
        <v>9.7033618919175474E-3</v>
      </c>
      <c r="BB134" s="45">
        <f>1/(POWER(FSheet1!$BL133,1/($A$3-1))*SUM(1/POWER(FSheet1!$BK133,1/($A$3-1)),1/POWER(FSheet1!$BL133,1/($A$3-1)),1/POWER(FSheet1!$BM133,1/($A$3-1)),1/POWER(FSheet1!$BN133,1/($A$3-1)),1/POWER(FSheet1!$BO133,1/($A$3-1)),1/POWER(FSheet1!$BP133,1/($A$3-1)),1/POWER(FSheet1!$BQ133,1/($A$3-1))))</f>
        <v>6.5177395186849377E-3</v>
      </c>
      <c r="BC134" s="45">
        <f>1/(POWER(FSheet1!$BM133,1/($A$3-1))*SUM(1/POWER(FSheet1!$BK133,1/($A$3-1)),1/POWER(FSheet1!$BL133,1/($A$3-1)),1/POWER(FSheet1!$BM133,1/($A$3-1)),1/POWER(FSheet1!$BN133,1/($A$3-1)),1/POWER(FSheet1!$BO133,1/($A$3-1)),1/POWER(FSheet1!$BP133,1/($A$3-1)),1/POWER(FSheet1!$BQ133,1/($A$3-1))))</f>
        <v>1.7138172481139722E-2</v>
      </c>
      <c r="BD134" s="45">
        <f>1/(POWER(FSheet1!$BN133,1/($A$3-1))*SUM(1/POWER(FSheet1!$BK133,1/($A$3-1)),1/POWER(FSheet1!$BL133,1/($A$3-1)),1/POWER(FSheet1!$BM133,1/($A$3-1)),1/POWER(FSheet1!$BN133,1/($A$3-1)),1/POWER(FSheet1!$BO133,1/($A$3-1)),1/POWER(FSheet1!$BP133,1/($A$3-1)),1/POWER(FSheet1!$BQ133,1/($A$3-1))))</f>
        <v>0.11803875381056127</v>
      </c>
      <c r="BE134" s="45">
        <f>1/(POWER(FSheet1!$BO133,1/($A$3-1))*SUM(1/POWER(FSheet1!$BK133,1/($A$3-1)),1/POWER(FSheet1!$BL133,1/($A$3-1)),1/POWER(FSheet1!$BM133,1/($A$3-1)),1/POWER(FSheet1!$BN133,1/($A$3-1)),1/POWER(FSheet1!$BO133,1/($A$3-1)),1/POWER(FSheet1!$BP133,1/($A$3-1)),1/POWER(FSheet1!$BQ133,1/($A$3-1))))</f>
        <v>0.78064261851058558</v>
      </c>
      <c r="BF134" s="45">
        <f>1/(POWER(FSheet1!$BP133,1/($A$3-1))*SUM(1/POWER(FSheet1!$BK133,1/($A$3-1)),1/POWER(FSheet1!$BL133,1/($A$3-1)),1/POWER(FSheet1!$BM133,1/($A$3-1)),1/POWER(FSheet1!$BN133,1/($A$3-1)),1/POWER(FSheet1!$BO133,1/($A$3-1)),1/POWER(FSheet1!$BP133,1/($A$3-1)),1/POWER(FSheet1!$BQ133,1/($A$3-1))))</f>
        <v>1.7461313320561899E-2</v>
      </c>
      <c r="BG134" s="45">
        <f>1/(POWER(FSheet1!$BQ133,1/($A$3-1))*SUM(1/POWER(FSheet1!$BK133,1/($A$3-1)),1/POWER(FSheet1!$BL133,1/($A$3-1)),1/POWER(FSheet1!$BM133,1/($A$3-1)),1/POWER(FSheet1!$BN133,1/($A$3-1)),1/POWER(FSheet1!$BO133,1/($A$3-1)),1/POWER(FSheet1!$BP133,1/($A$3-1)),1/POWER(FSheet1!$BQ133,1/($A$3-1))))</f>
        <v>5.0498040466549196E-2</v>
      </c>
      <c r="BH134" s="14"/>
      <c r="BI134" s="33"/>
      <c r="BJ134" s="33"/>
      <c r="BW134" s="33">
        <f t="array" ref="BW134">SUM((BA134^$A$3)*(($B134-$AK$3)^2+($C134-$AL$3)^2),(BB134^$A$3)*(($B134-$AM$3)^2+($C134-$AN$3)^2),(BC134^$A$3)*(($B134-$AO$3)^2+($C134-$AP$3)^2),(BD134^$A$3)*(($B134-$AQ$3)^2+($C134-$AR$3)^2),(BE134^$A$3)*(($B134-$AS$3)^2+($C134-$AT$3)^2),(BF134^$A$3)*(($B134-$AU$3)^2+($C134-$AV$3)^2),(BG134^$A$3)*(($B134-$AW$3)^2+($C134-$BV$3)^2))</f>
        <v>0.42117538976327529</v>
      </c>
    </row>
    <row r="135" spans="1:75">
      <c r="A135" s="21" t="str">
        <f>FSheet1!A134</f>
        <v>Calvert</v>
      </c>
      <c r="B135" s="20">
        <f>FSheet1!DH134</f>
        <v>-4.0346070288713909</v>
      </c>
      <c r="C135" s="20">
        <f>FSheet1!DI134</f>
        <v>3.0309052926509188</v>
      </c>
      <c r="D135" s="22"/>
      <c r="E135" s="20">
        <f>1/(POWER(FSheet1!AU134,2/($A$3-1))*SUM(1/POWER(FSheet1!$AU134,2/($A$3-1)),1/POWER(FSheet1!$AV134,2/($A$3-1)),1/POWER(FSheet1!$AW134,2/($A$3-1)),1/POWER(FSheet1!$AX134,2/($A$3-1)),1/POWER(FSheet1!$AY134,2/($A$3-1)),1/POWER(FSheet1!$AZ134,2/($A$3-1)),1/POWER(FSheet1!$BA134,2/($A$3-1))))</f>
        <v>2.2830424825392721E-2</v>
      </c>
      <c r="F135" s="20">
        <f>1/(POWER(FSheet1!AV134,2/($A$3-1))*SUM(1/POWER(FSheet1!$AU134,2/($A$3-1)),1/POWER(FSheet1!$AV134,2/($A$3-1)),1/POWER(FSheet1!$AW134,2/($A$3-1)),1/POWER(FSheet1!$AX134,2/($A$3-1)),1/POWER(FSheet1!$AY134,2/($A$3-1)),1/POWER(FSheet1!$AZ134,2/($A$3-1)),1/POWER(FSheet1!$BA134,2/($A$3-1))))</f>
        <v>8.1748374047047961E-2</v>
      </c>
      <c r="G135" s="20">
        <f>1/(POWER(FSheet1!AW134,2/($A$3-1))*SUM(1/POWER(FSheet1!$AU134,2/($A$3-1)),1/POWER(FSheet1!$AV134,2/($A$3-1)),1/POWER(FSheet1!$AW134,2/($A$3-1)),1/POWER(FSheet1!$AX134,2/($A$3-1)),1/POWER(FSheet1!$AY134,2/($A$3-1)),1/POWER(FSheet1!$AZ134,2/($A$3-1)),1/POWER(FSheet1!$BA134,2/($A$3-1))))</f>
        <v>0.30485523169608864</v>
      </c>
      <c r="H135" s="20">
        <f>1/(POWER(FSheet1!AX134,2/($A$3-1))*SUM(1/POWER(FSheet1!$AU134,2/($A$3-1)),1/POWER(FSheet1!$AV134,2/($A$3-1)),1/POWER(FSheet1!$AW134,2/($A$3-1)),1/POWER(FSheet1!$AX134,2/($A$3-1)),1/POWER(FSheet1!$AY134,2/($A$3-1)),1/POWER(FSheet1!$AZ134,2/($A$3-1)),1/POWER(FSheet1!$BA134,2/($A$3-1))))</f>
        <v>0.41137981374552529</v>
      </c>
      <c r="I135" s="20">
        <f>1/(POWER(FSheet1!AY134,2/($A$3-1))*SUM(1/POWER(FSheet1!$AU134,2/($A$3-1)),1/POWER(FSheet1!$AV134,2/($A$3-1)),1/POWER(FSheet1!$AW134,2/($A$3-1)),1/POWER(FSheet1!$AX134,2/($A$3-1)),1/POWER(FSheet1!$AY134,2/($A$3-1)),1/POWER(FSheet1!$AZ134,2/($A$3-1)),1/POWER(FSheet1!$BA134,2/($A$3-1))))</f>
        <v>0.133058819118519</v>
      </c>
      <c r="J135" s="20">
        <f>1/(POWER(FSheet1!AZ134,2/($A$3-1))*SUM(1/POWER(FSheet1!$AU134,2/($A$3-1)),1/POWER(FSheet1!$AV134,2/($A$3-1)),1/POWER(FSheet1!$AW134,2/($A$3-1)),1/POWER(FSheet1!$AX134,2/($A$3-1)),1/POWER(FSheet1!$AY134,2/($A$3-1)),1/POWER(FSheet1!$AZ134,2/($A$3-1)),1/POWER(FSheet1!$BA134,2/($A$3-1))))</f>
        <v>3.4831932088770556E-2</v>
      </c>
      <c r="K135" s="20">
        <f>1/(POWER(FSheet1!BA134,2/($A$3-1))*SUM(1/POWER(FSheet1!$AU134,2/($A$3-1)),1/POWER(FSheet1!$AV134,2/($A$3-1)),1/POWER(FSheet1!$AW134,2/($A$3-1)),1/POWER(FSheet1!$AX134,2/($A$3-1)),1/POWER(FSheet1!$AY134,2/($A$3-1)),1/POWER(FSheet1!$AZ134,2/($A$3-1)),1/POWER(FSheet1!$BA134,2/($A$3-1))))</f>
        <v>1.1295404478655959E-2</v>
      </c>
      <c r="M135" s="35"/>
      <c r="AA135" s="34">
        <f t="shared" si="12"/>
        <v>10.242524351396399</v>
      </c>
      <c r="AC135" s="26">
        <f>1/(POWER(FSheet1!BC134,1/($A$3-1))*SUM(1/POWER(FSheet1!$BC134,1/($A$3-1)),1/POWER(FSheet1!$BD134,1/($A$3-1)),1/POWER(FSheet1!$BE134,1/($A$3-1)),1/POWER(FSheet1!$BF134,1/($A$3-1)),1/POWER(FSheet1!$BG134,1/($A$3-1)),1/POWER(FSheet1!$BH134,1/($A$3-1)),1/POWER(FSheet1!$BI134,1/($A$3-1))))</f>
        <v>0.35495994695328498</v>
      </c>
      <c r="AD135" s="26">
        <f>1/(POWER(FSheet1!BD134,1/($A$3-1))*SUM(1/POWER(FSheet1!$BC134,1/($A$3-1)),1/POWER(FSheet1!$BD134,1/($A$3-1)),1/POWER(FSheet1!$BE134,1/($A$3-1)),1/POWER(FSheet1!$BF134,1/($A$3-1)),1/POWER(FSheet1!$BG134,1/($A$3-1)),1/POWER(FSheet1!$BH134,1/($A$3-1)),1/POWER(FSheet1!$BI134,1/($A$3-1))))</f>
        <v>0.15585430124745259</v>
      </c>
      <c r="AE135" s="26">
        <f>1/(POWER(FSheet1!BE134,1/($A$3-1))*SUM(1/POWER(FSheet1!$BC134,1/($A$3-1)),1/POWER(FSheet1!$BD134,1/($A$3-1)),1/POWER(FSheet1!$BE134,1/($A$3-1)),1/POWER(FSheet1!$BF134,1/($A$3-1)),1/POWER(FSheet1!$BG134,1/($A$3-1)),1/POWER(FSheet1!$BH134,1/($A$3-1)),1/POWER(FSheet1!$BI134,1/($A$3-1))))</f>
        <v>0.16507165251182729</v>
      </c>
      <c r="AF135" s="26">
        <f>1/(POWER(FSheet1!BF134,1/($A$3-1))*SUM(1/POWER(FSheet1!$BC134,1/($A$3-1)),1/POWER(FSheet1!$BD134,1/($A$3-1)),1/POWER(FSheet1!$BE134,1/($A$3-1)),1/POWER(FSheet1!$BF134,1/($A$3-1)),1/POWER(FSheet1!$BG134,1/($A$3-1)),1/POWER(FSheet1!$BH134,1/($A$3-1)),1/POWER(FSheet1!$BI134,1/($A$3-1))))</f>
        <v>0.15251926159354007</v>
      </c>
      <c r="AG135" s="26">
        <f>1/(POWER(FSheet1!BG134,1/($A$3-1))*SUM(1/POWER(FSheet1!$BC134,1/($A$3-1)),1/POWER(FSheet1!$BD134,1/($A$3-1)),1/POWER(FSheet1!$BE134,1/($A$3-1)),1/POWER(FSheet1!$BF134,1/($A$3-1)),1/POWER(FSheet1!$BG134,1/($A$3-1)),1/POWER(FSheet1!$BH134,1/($A$3-1)),1/POWER(FSheet1!$BI134,1/($A$3-1))))</f>
        <v>7.4695339707594829E-2</v>
      </c>
      <c r="AH135" s="26">
        <f>1/(POWER(FSheet1!BH134,1/($A$3-1))*SUM(1/POWER(FSheet1!$BC134,1/($A$3-1)),1/POWER(FSheet1!$BD134,1/($A$3-1)),1/POWER(FSheet1!$BE134,1/($A$3-1)),1/POWER(FSheet1!$BF134,1/($A$3-1)),1/POWER(FSheet1!$BG134,1/($A$3-1)),1/POWER(FSheet1!$BH134,1/($A$3-1)),1/POWER(FSheet1!$BI134,1/($A$3-1))))</f>
        <v>4.020473491731124E-2</v>
      </c>
      <c r="AI135" s="26">
        <f>1/(POWER(FSheet1!BI134,1/($A$3-1))*SUM(1/POWER(FSheet1!$BC134,1/($A$3-1)),1/POWER(FSheet1!$BD134,1/($A$3-1)),1/POWER(FSheet1!$BE134,1/($A$3-1)),1/POWER(FSheet1!$BF134,1/($A$3-1)),1/POWER(FSheet1!$BG134,1/($A$3-1)),1/POWER(FSheet1!$BH134,1/($A$3-1)),1/POWER(FSheet1!$BI134,1/($A$3-1))))</f>
        <v>5.669476306898899E-2</v>
      </c>
      <c r="AY135" s="13">
        <f t="shared" si="13"/>
        <v>3.99251255848616</v>
      </c>
      <c r="BA135" s="45">
        <f>1/(POWER(FSheet1!$BK134,1/($A$3-1))*SUM(1/POWER(FSheet1!$BK134,1/($A$3-1)),1/POWER(FSheet1!$BL134,1/($A$3-1)),1/POWER(FSheet1!$BM134,1/($A$3-1)),1/POWER(FSheet1!$BN134,1/($A$3-1)),1/POWER(FSheet1!$BO134,1/($A$3-1)),1/POWER(FSheet1!$BP134,1/($A$3-1)),1/POWER(FSheet1!$BQ134,1/($A$3-1))))</f>
        <v>0.80838477051654289</v>
      </c>
      <c r="BB135" s="45">
        <f>1/(POWER(FSheet1!$BL134,1/($A$3-1))*SUM(1/POWER(FSheet1!$BK134,1/($A$3-1)),1/POWER(FSheet1!$BL134,1/($A$3-1)),1/POWER(FSheet1!$BM134,1/($A$3-1)),1/POWER(FSheet1!$BN134,1/($A$3-1)),1/POWER(FSheet1!$BO134,1/($A$3-1)),1/POWER(FSheet1!$BP134,1/($A$3-1)),1/POWER(FSheet1!$BQ134,1/($A$3-1))))</f>
        <v>4.3129787928491245E-2</v>
      </c>
      <c r="BC135" s="45">
        <f>1/(POWER(FSheet1!$BM134,1/($A$3-1))*SUM(1/POWER(FSheet1!$BK134,1/($A$3-1)),1/POWER(FSheet1!$BL134,1/($A$3-1)),1/POWER(FSheet1!$BM134,1/($A$3-1)),1/POWER(FSheet1!$BN134,1/($A$3-1)),1/POWER(FSheet1!$BO134,1/($A$3-1)),1/POWER(FSheet1!$BP134,1/($A$3-1)),1/POWER(FSheet1!$BQ134,1/($A$3-1))))</f>
        <v>3.8387876910665496E-2</v>
      </c>
      <c r="BD135" s="45">
        <f>1/(POWER(FSheet1!$BN134,1/($A$3-1))*SUM(1/POWER(FSheet1!$BK134,1/($A$3-1)),1/POWER(FSheet1!$BL134,1/($A$3-1)),1/POWER(FSheet1!$BM134,1/($A$3-1)),1/POWER(FSheet1!$BN134,1/($A$3-1)),1/POWER(FSheet1!$BO134,1/($A$3-1)),1/POWER(FSheet1!$BP134,1/($A$3-1)),1/POWER(FSheet1!$BQ134,1/($A$3-1))))</f>
        <v>4.7337234611892612E-2</v>
      </c>
      <c r="BE135" s="45">
        <f>1/(POWER(FSheet1!$BO134,1/($A$3-1))*SUM(1/POWER(FSheet1!$BK134,1/($A$3-1)),1/POWER(FSheet1!$BL134,1/($A$3-1)),1/POWER(FSheet1!$BM134,1/($A$3-1)),1/POWER(FSheet1!$BN134,1/($A$3-1)),1/POWER(FSheet1!$BO134,1/($A$3-1)),1/POWER(FSheet1!$BP134,1/($A$3-1)),1/POWER(FSheet1!$BQ134,1/($A$3-1))))</f>
        <v>3.4125242606095597E-2</v>
      </c>
      <c r="BF135" s="45">
        <f>1/(POWER(FSheet1!$BP134,1/($A$3-1))*SUM(1/POWER(FSheet1!$BK134,1/($A$3-1)),1/POWER(FSheet1!$BL134,1/($A$3-1)),1/POWER(FSheet1!$BM134,1/($A$3-1)),1/POWER(FSheet1!$BN134,1/($A$3-1)),1/POWER(FSheet1!$BO134,1/($A$3-1)),1/POWER(FSheet1!$BP134,1/($A$3-1)),1/POWER(FSheet1!$BQ134,1/($A$3-1))))</f>
        <v>1.1938456491221473E-2</v>
      </c>
      <c r="BG135" s="45">
        <f>1/(POWER(FSheet1!$BQ134,1/($A$3-1))*SUM(1/POWER(FSheet1!$BK134,1/($A$3-1)),1/POWER(FSheet1!$BL134,1/($A$3-1)),1/POWER(FSheet1!$BM134,1/($A$3-1)),1/POWER(FSheet1!$BN134,1/($A$3-1)),1/POWER(FSheet1!$BO134,1/($A$3-1)),1/POWER(FSheet1!$BP134,1/($A$3-1)),1/POWER(FSheet1!$BQ134,1/($A$3-1))))</f>
        <v>1.6696630935090807E-2</v>
      </c>
      <c r="BH135" s="14"/>
      <c r="BI135" s="33"/>
      <c r="BJ135" s="33"/>
      <c r="BW135" s="33">
        <f t="array" ref="BW135">SUM((BA135^$A$3)*(($B135-$AK$3)^2+($C135-$AL$3)^2),(BB135^$A$3)*(($B135-$AM$3)^2+($C135-$AN$3)^2),(BC135^$A$3)*(($B135-$AO$3)^2+($C135-$AP$3)^2),(BD135^$A$3)*(($B135-$AQ$3)^2+($C135-$AR$3)^2),(BE135^$A$3)*(($B135-$AS$3)^2+($C135-$AT$3)^2),(BF135^$A$3)*(($B135-$AU$3)^2+($C135-$AV$3)^2),(BG135^$A$3)*(($B135-$AW$3)^2+($C135-$BV$3)^2))</f>
        <v>4.4165009261281547</v>
      </c>
    </row>
    <row r="136" spans="1:75">
      <c r="A136" s="21" t="str">
        <f>FSheet1!A135</f>
        <v>Hogue</v>
      </c>
      <c r="B136" s="20">
        <f>FSheet1!DH135</f>
        <v>2.749789293963254</v>
      </c>
      <c r="C136" s="20">
        <f>FSheet1!DI135</f>
        <v>-1.8067595774278207</v>
      </c>
      <c r="D136" s="22"/>
      <c r="E136" s="20">
        <f>1/(POWER(FSheet1!AU135,2/($A$3-1))*SUM(1/POWER(FSheet1!$AU135,2/($A$3-1)),1/POWER(FSheet1!$AV135,2/($A$3-1)),1/POWER(FSheet1!$AW135,2/($A$3-1)),1/POWER(FSheet1!$AX135,2/($A$3-1)),1/POWER(FSheet1!$AY135,2/($A$3-1)),1/POWER(FSheet1!$AZ135,2/($A$3-1)),1/POWER(FSheet1!$BA135,2/($A$3-1))))</f>
        <v>2.2152228984158285E-4</v>
      </c>
      <c r="F136" s="20">
        <f>1/(POWER(FSheet1!AV135,2/($A$3-1))*SUM(1/POWER(FSheet1!$AU135,2/($A$3-1)),1/POWER(FSheet1!$AV135,2/($A$3-1)),1/POWER(FSheet1!$AW135,2/($A$3-1)),1/POWER(FSheet1!$AX135,2/($A$3-1)),1/POWER(FSheet1!$AY135,2/($A$3-1)),1/POWER(FSheet1!$AZ135,2/($A$3-1)),1/POWER(FSheet1!$BA135,2/($A$3-1))))</f>
        <v>9.3554794661941589E-4</v>
      </c>
      <c r="G136" s="20">
        <f>1/(POWER(FSheet1!AW135,2/($A$3-1))*SUM(1/POWER(FSheet1!$AU135,2/($A$3-1)),1/POWER(FSheet1!$AV135,2/($A$3-1)),1/POWER(FSheet1!$AW135,2/($A$3-1)),1/POWER(FSheet1!$AX135,2/($A$3-1)),1/POWER(FSheet1!$AY135,2/($A$3-1)),1/POWER(FSheet1!$AZ135,2/($A$3-1)),1/POWER(FSheet1!$BA135,2/($A$3-1))))</f>
        <v>8.8242867149952529E-3</v>
      </c>
      <c r="H136" s="20">
        <f>1/(POWER(FSheet1!AX135,2/($A$3-1))*SUM(1/POWER(FSheet1!$AU135,2/($A$3-1)),1/POWER(FSheet1!$AV135,2/($A$3-1)),1/POWER(FSheet1!$AW135,2/($A$3-1)),1/POWER(FSheet1!$AX135,2/($A$3-1)),1/POWER(FSheet1!$AY135,2/($A$3-1)),1/POWER(FSheet1!$AZ135,2/($A$3-1)),1/POWER(FSheet1!$BA135,2/($A$3-1))))</f>
        <v>0.92057474580616083</v>
      </c>
      <c r="I136" s="20">
        <f>1/(POWER(FSheet1!AY135,2/($A$3-1))*SUM(1/POWER(FSheet1!$AU135,2/($A$3-1)),1/POWER(FSheet1!$AV135,2/($A$3-1)),1/POWER(FSheet1!$AW135,2/($A$3-1)),1/POWER(FSheet1!$AX135,2/($A$3-1)),1/POWER(FSheet1!$AY135,2/($A$3-1)),1/POWER(FSheet1!$AZ135,2/($A$3-1)),1/POWER(FSheet1!$BA135,2/($A$3-1))))</f>
        <v>6.6268886967066676E-2</v>
      </c>
      <c r="J136" s="20">
        <f>1/(POWER(FSheet1!AZ135,2/($A$3-1))*SUM(1/POWER(FSheet1!$AU135,2/($A$3-1)),1/POWER(FSheet1!$AV135,2/($A$3-1)),1/POWER(FSheet1!$AW135,2/($A$3-1)),1/POWER(FSheet1!$AX135,2/($A$3-1)),1/POWER(FSheet1!$AY135,2/($A$3-1)),1/POWER(FSheet1!$AZ135,2/($A$3-1)),1/POWER(FSheet1!$BA135,2/($A$3-1))))</f>
        <v>2.7204934440550181E-3</v>
      </c>
      <c r="K136" s="20">
        <f>1/(POWER(FSheet1!BA135,2/($A$3-1))*SUM(1/POWER(FSheet1!$AU135,2/($A$3-1)),1/POWER(FSheet1!$AV135,2/($A$3-1)),1/POWER(FSheet1!$AW135,2/($A$3-1)),1/POWER(FSheet1!$AX135,2/($A$3-1)),1/POWER(FSheet1!$AY135,2/($A$3-1)),1/POWER(FSheet1!$AZ135,2/($A$3-1)),1/POWER(FSheet1!$BA135,2/($A$3-1))))</f>
        <v>4.545168312612286E-4</v>
      </c>
      <c r="M136" s="35"/>
      <c r="AA136" s="34">
        <f t="shared" si="12"/>
        <v>6.0410360329456374</v>
      </c>
      <c r="AC136" s="26">
        <f>1/(POWER(FSheet1!BC135,1/($A$3-1))*SUM(1/POWER(FSheet1!$BC135,1/($A$3-1)),1/POWER(FSheet1!$BD135,1/($A$3-1)),1/POWER(FSheet1!$BE135,1/($A$3-1)),1/POWER(FSheet1!$BF135,1/($A$3-1)),1/POWER(FSheet1!$BG135,1/($A$3-1)),1/POWER(FSheet1!$BH135,1/($A$3-1)),1/POWER(FSheet1!$BI135,1/($A$3-1))))</f>
        <v>3.3305967643124296E-2</v>
      </c>
      <c r="AD136" s="26">
        <f>1/(POWER(FSheet1!BD135,1/($A$3-1))*SUM(1/POWER(FSheet1!$BC135,1/($A$3-1)),1/POWER(FSheet1!$BD135,1/($A$3-1)),1/POWER(FSheet1!$BE135,1/($A$3-1)),1/POWER(FSheet1!$BF135,1/($A$3-1)),1/POWER(FSheet1!$BG135,1/($A$3-1)),1/POWER(FSheet1!$BH135,1/($A$3-1)),1/POWER(FSheet1!$BI135,1/($A$3-1))))</f>
        <v>3.3027668639370816E-2</v>
      </c>
      <c r="AE136" s="26">
        <f>1/(POWER(FSheet1!BE135,1/($A$3-1))*SUM(1/POWER(FSheet1!$BC135,1/($A$3-1)),1/POWER(FSheet1!$BD135,1/($A$3-1)),1/POWER(FSheet1!$BE135,1/($A$3-1)),1/POWER(FSheet1!$BF135,1/($A$3-1)),1/POWER(FSheet1!$BG135,1/($A$3-1)),1/POWER(FSheet1!$BH135,1/($A$3-1)),1/POWER(FSheet1!$BI135,1/($A$3-1))))</f>
        <v>7.1773611794054462E-2</v>
      </c>
      <c r="AF136" s="26">
        <f>1/(POWER(FSheet1!BF135,1/($A$3-1))*SUM(1/POWER(FSheet1!$BC135,1/($A$3-1)),1/POWER(FSheet1!$BD135,1/($A$3-1)),1/POWER(FSheet1!$BE135,1/($A$3-1)),1/POWER(FSheet1!$BF135,1/($A$3-1)),1/POWER(FSheet1!$BG135,1/($A$3-1)),1/POWER(FSheet1!$BH135,1/($A$3-1)),1/POWER(FSheet1!$BI135,1/($A$3-1))))</f>
        <v>0.344303483584944</v>
      </c>
      <c r="AG136" s="26">
        <f>1/(POWER(FSheet1!BG135,1/($A$3-1))*SUM(1/POWER(FSheet1!$BC135,1/($A$3-1)),1/POWER(FSheet1!$BD135,1/($A$3-1)),1/POWER(FSheet1!$BE135,1/($A$3-1)),1/POWER(FSheet1!$BF135,1/($A$3-1)),1/POWER(FSheet1!$BG135,1/($A$3-1)),1/POWER(FSheet1!$BH135,1/($A$3-1)),1/POWER(FSheet1!$BI135,1/($A$3-1))))</f>
        <v>0.27582443030236398</v>
      </c>
      <c r="AH136" s="26">
        <f>1/(POWER(FSheet1!BH135,1/($A$3-1))*SUM(1/POWER(FSheet1!$BC135,1/($A$3-1)),1/POWER(FSheet1!$BD135,1/($A$3-1)),1/POWER(FSheet1!$BE135,1/($A$3-1)),1/POWER(FSheet1!$BF135,1/($A$3-1)),1/POWER(FSheet1!$BG135,1/($A$3-1)),1/POWER(FSheet1!$BH135,1/($A$3-1)),1/POWER(FSheet1!$BI135,1/($A$3-1))))</f>
        <v>6.8739921050472191E-2</v>
      </c>
      <c r="AI136" s="26">
        <f>1/(POWER(FSheet1!BI135,1/($A$3-1))*SUM(1/POWER(FSheet1!$BC135,1/($A$3-1)),1/POWER(FSheet1!$BD135,1/($A$3-1)),1/POWER(FSheet1!$BE135,1/($A$3-1)),1/POWER(FSheet1!$BF135,1/($A$3-1)),1/POWER(FSheet1!$BG135,1/($A$3-1)),1/POWER(FSheet1!$BH135,1/($A$3-1)),1/POWER(FSheet1!$BI135,1/($A$3-1))))</f>
        <v>0.17302491698567021</v>
      </c>
      <c r="AY136" s="13">
        <f t="shared" si="13"/>
        <v>1.9530185516415677</v>
      </c>
      <c r="BA136" s="45">
        <f>1/(POWER(FSheet1!$BK135,1/($A$3-1))*SUM(1/POWER(FSheet1!$BK135,1/($A$3-1)),1/POWER(FSheet1!$BL135,1/($A$3-1)),1/POWER(FSheet1!$BM135,1/($A$3-1)),1/POWER(FSheet1!$BN135,1/($A$3-1)),1/POWER(FSheet1!$BO135,1/($A$3-1)),1/POWER(FSheet1!$BP135,1/($A$3-1)),1/POWER(FSheet1!$BQ135,1/($A$3-1))))</f>
        <v>2.5386999001119501E-2</v>
      </c>
      <c r="BB136" s="45">
        <f>1/(POWER(FSheet1!$BL135,1/($A$3-1))*SUM(1/POWER(FSheet1!$BK135,1/($A$3-1)),1/POWER(FSheet1!$BL135,1/($A$3-1)),1/POWER(FSheet1!$BM135,1/($A$3-1)),1/POWER(FSheet1!$BN135,1/($A$3-1)),1/POWER(FSheet1!$BO135,1/($A$3-1)),1/POWER(FSheet1!$BP135,1/($A$3-1)),1/POWER(FSheet1!$BQ135,1/($A$3-1))))</f>
        <v>2.2397703344408177E-2</v>
      </c>
      <c r="BC136" s="45">
        <f>1/(POWER(FSheet1!$BM135,1/($A$3-1))*SUM(1/POWER(FSheet1!$BK135,1/($A$3-1)),1/POWER(FSheet1!$BL135,1/($A$3-1)),1/POWER(FSheet1!$BM135,1/($A$3-1)),1/POWER(FSheet1!$BN135,1/($A$3-1)),1/POWER(FSheet1!$BO135,1/($A$3-1)),1/POWER(FSheet1!$BP135,1/($A$3-1)),1/POWER(FSheet1!$BQ135,1/($A$3-1))))</f>
        <v>7.6392336874707589E-2</v>
      </c>
      <c r="BD136" s="45">
        <f>1/(POWER(FSheet1!$BN135,1/($A$3-1))*SUM(1/POWER(FSheet1!$BK135,1/($A$3-1)),1/POWER(FSheet1!$BL135,1/($A$3-1)),1/POWER(FSheet1!$BM135,1/($A$3-1)),1/POWER(FSheet1!$BN135,1/($A$3-1)),1/POWER(FSheet1!$BO135,1/($A$3-1)),1/POWER(FSheet1!$BP135,1/($A$3-1)),1/POWER(FSheet1!$BQ135,1/($A$3-1))))</f>
        <v>0.40616570840396493</v>
      </c>
      <c r="BE136" s="45">
        <f>1/(POWER(FSheet1!$BO135,1/($A$3-1))*SUM(1/POWER(FSheet1!$BK135,1/($A$3-1)),1/POWER(FSheet1!$BL135,1/($A$3-1)),1/POWER(FSheet1!$BM135,1/($A$3-1)),1/POWER(FSheet1!$BN135,1/($A$3-1)),1/POWER(FSheet1!$BO135,1/($A$3-1)),1/POWER(FSheet1!$BP135,1/($A$3-1)),1/POWER(FSheet1!$BQ135,1/($A$3-1))))</f>
        <v>0.24601810261932944</v>
      </c>
      <c r="BF136" s="45">
        <f>1/(POWER(FSheet1!$BP135,1/($A$3-1))*SUM(1/POWER(FSheet1!$BK135,1/($A$3-1)),1/POWER(FSheet1!$BL135,1/($A$3-1)),1/POWER(FSheet1!$BM135,1/($A$3-1)),1/POWER(FSheet1!$BN135,1/($A$3-1)),1/POWER(FSheet1!$BO135,1/($A$3-1)),1/POWER(FSheet1!$BP135,1/($A$3-1)),1/POWER(FSheet1!$BQ135,1/($A$3-1))))</f>
        <v>4.7787144749294366E-2</v>
      </c>
      <c r="BG136" s="45">
        <f>1/(POWER(FSheet1!$BQ135,1/($A$3-1))*SUM(1/POWER(FSheet1!$BK135,1/($A$3-1)),1/POWER(FSheet1!$BL135,1/($A$3-1)),1/POWER(FSheet1!$BM135,1/($A$3-1)),1/POWER(FSheet1!$BN135,1/($A$3-1)),1/POWER(FSheet1!$BO135,1/($A$3-1)),1/POWER(FSheet1!$BP135,1/($A$3-1)),1/POWER(FSheet1!$BQ135,1/($A$3-1))))</f>
        <v>0.17585200500717596</v>
      </c>
      <c r="BH136" s="14"/>
      <c r="BI136" s="33"/>
      <c r="BJ136" s="33"/>
      <c r="BW136" s="33">
        <f t="array" ref="BW136">SUM((BA136^$A$3)*(($B136-$AK$3)^2+($C136-$AL$3)^2),(BB136^$A$3)*(($B136-$AM$3)^2+($C136-$AN$3)^2),(BC136^$A$3)*(($B136-$AO$3)^2+($C136-$AP$3)^2),(BD136^$A$3)*(($B136-$AQ$3)^2+($C136-$AR$3)^2),(BE136^$A$3)*(($B136-$AS$3)^2+($C136-$AT$3)^2),(BF136^$A$3)*(($B136-$AU$3)^2+($C136-$AV$3)^2),(BG136^$A$3)*(($B136-$AW$3)^2+($C136-$BV$3)^2))</f>
        <v>1.9815273035187217</v>
      </c>
    </row>
    <row r="137" spans="1:75">
      <c r="A137" s="21" t="str">
        <f>FSheet1!A136</f>
        <v>Luce</v>
      </c>
      <c r="B137" s="20">
        <f>FSheet1!DH136</f>
        <v>-4.096694087926509</v>
      </c>
      <c r="C137" s="20">
        <f>FSheet1!DI136</f>
        <v>2.7502025026246719</v>
      </c>
      <c r="D137" s="22"/>
      <c r="E137" s="20">
        <f>1/(POWER(FSheet1!AU136,2/($A$3-1))*SUM(1/POWER(FSheet1!$AU136,2/($A$3-1)),1/POWER(FSheet1!$AV136,2/($A$3-1)),1/POWER(FSheet1!$AW136,2/($A$3-1)),1/POWER(FSheet1!$AX136,2/($A$3-1)),1/POWER(FSheet1!$AY136,2/($A$3-1)),1/POWER(FSheet1!$AZ136,2/($A$3-1)),1/POWER(FSheet1!$BA136,2/($A$3-1))))</f>
        <v>2.2641495453343329E-2</v>
      </c>
      <c r="F137" s="20">
        <f>1/(POWER(FSheet1!AV136,2/($A$3-1))*SUM(1/POWER(FSheet1!$AU136,2/($A$3-1)),1/POWER(FSheet1!$AV136,2/($A$3-1)),1/POWER(FSheet1!$AW136,2/($A$3-1)),1/POWER(FSheet1!$AX136,2/($A$3-1)),1/POWER(FSheet1!$AY136,2/($A$3-1)),1/POWER(FSheet1!$AZ136,2/($A$3-1)),1/POWER(FSheet1!$BA136,2/($A$3-1))))</f>
        <v>8.393309266774604E-2</v>
      </c>
      <c r="G137" s="20">
        <f>1/(POWER(FSheet1!AW136,2/($A$3-1))*SUM(1/POWER(FSheet1!$AU136,2/($A$3-1)),1/POWER(FSheet1!$AV136,2/($A$3-1)),1/POWER(FSheet1!$AW136,2/($A$3-1)),1/POWER(FSheet1!$AX136,2/($A$3-1)),1/POWER(FSheet1!$AY136,2/($A$3-1)),1/POWER(FSheet1!$AZ136,2/($A$3-1)),1/POWER(FSheet1!$BA136,2/($A$3-1))))</f>
        <v>0.32344058259471364</v>
      </c>
      <c r="H137" s="20">
        <f>1/(POWER(FSheet1!AX136,2/($A$3-1))*SUM(1/POWER(FSheet1!$AU136,2/($A$3-1)),1/POWER(FSheet1!$AV136,2/($A$3-1)),1/POWER(FSheet1!$AW136,2/($A$3-1)),1/POWER(FSheet1!$AX136,2/($A$3-1)),1/POWER(FSheet1!$AY136,2/($A$3-1)),1/POWER(FSheet1!$AZ136,2/($A$3-1)),1/POWER(FSheet1!$BA136,2/($A$3-1))))</f>
        <v>0.40792055831383017</v>
      </c>
      <c r="I137" s="20">
        <f>1/(POWER(FSheet1!AY136,2/($A$3-1))*SUM(1/POWER(FSheet1!$AU136,2/($A$3-1)),1/POWER(FSheet1!$AV136,2/($A$3-1)),1/POWER(FSheet1!$AW136,2/($A$3-1)),1/POWER(FSheet1!$AX136,2/($A$3-1)),1/POWER(FSheet1!$AY136,2/($A$3-1)),1/POWER(FSheet1!$AZ136,2/($A$3-1)),1/POWER(FSheet1!$BA136,2/($A$3-1))))</f>
        <v>0.12108205717293974</v>
      </c>
      <c r="J137" s="20">
        <f>1/(POWER(FSheet1!AZ136,2/($A$3-1))*SUM(1/POWER(FSheet1!$AU136,2/($A$3-1)),1/POWER(FSheet1!$AV136,2/($A$3-1)),1/POWER(FSheet1!$AW136,2/($A$3-1)),1/POWER(FSheet1!$AX136,2/($A$3-1)),1/POWER(FSheet1!$AY136,2/($A$3-1)),1/POWER(FSheet1!$AZ136,2/($A$3-1)),1/POWER(FSheet1!$BA136,2/($A$3-1))))</f>
        <v>3.0966705449661736E-2</v>
      </c>
      <c r="K137" s="20">
        <f>1/(POWER(FSheet1!BA136,2/($A$3-1))*SUM(1/POWER(FSheet1!$AU136,2/($A$3-1)),1/POWER(FSheet1!$AV136,2/($A$3-1)),1/POWER(FSheet1!$AW136,2/($A$3-1)),1/POWER(FSheet1!$AX136,2/($A$3-1)),1/POWER(FSheet1!$AY136,2/($A$3-1)),1/POWER(FSheet1!$AZ136,2/($A$3-1)),1/POWER(FSheet1!$BA136,2/($A$3-1))))</f>
        <v>1.0015508347765316E-2</v>
      </c>
      <c r="M137" s="35"/>
      <c r="AA137" s="34">
        <f t="shared" si="12"/>
        <v>9.6791463054471443</v>
      </c>
      <c r="AC137" s="26">
        <f>1/(POWER(FSheet1!BC136,1/($A$3-1))*SUM(1/POWER(FSheet1!$BC136,1/($A$3-1)),1/POWER(FSheet1!$BD136,1/($A$3-1)),1/POWER(FSheet1!$BE136,1/($A$3-1)),1/POWER(FSheet1!$BF136,1/($A$3-1)),1/POWER(FSheet1!$BG136,1/($A$3-1)),1/POWER(FSheet1!$BH136,1/($A$3-1)),1/POWER(FSheet1!$BI136,1/($A$3-1))))</f>
        <v>0.37688571287572509</v>
      </c>
      <c r="AD137" s="26">
        <f>1/(POWER(FSheet1!BD136,1/($A$3-1))*SUM(1/POWER(FSheet1!$BC136,1/($A$3-1)),1/POWER(FSheet1!$BD136,1/($A$3-1)),1/POWER(FSheet1!$BE136,1/($A$3-1)),1/POWER(FSheet1!$BF136,1/($A$3-1)),1/POWER(FSheet1!$BG136,1/($A$3-1)),1/POWER(FSheet1!$BH136,1/($A$3-1)),1/POWER(FSheet1!$BI136,1/($A$3-1))))</f>
        <v>0.15701917577149802</v>
      </c>
      <c r="AE137" s="26">
        <f>1/(POWER(FSheet1!BE136,1/($A$3-1))*SUM(1/POWER(FSheet1!$BC136,1/($A$3-1)),1/POWER(FSheet1!$BD136,1/($A$3-1)),1/POWER(FSheet1!$BE136,1/($A$3-1)),1/POWER(FSheet1!$BF136,1/($A$3-1)),1/POWER(FSheet1!$BG136,1/($A$3-1)),1/POWER(FSheet1!$BH136,1/($A$3-1)),1/POWER(FSheet1!$BI136,1/($A$3-1))))</f>
        <v>0.16505008292269169</v>
      </c>
      <c r="AF137" s="26">
        <f>1/(POWER(FSheet1!BF136,1/($A$3-1))*SUM(1/POWER(FSheet1!$BC136,1/($A$3-1)),1/POWER(FSheet1!$BD136,1/($A$3-1)),1/POWER(FSheet1!$BE136,1/($A$3-1)),1/POWER(FSheet1!$BF136,1/($A$3-1)),1/POWER(FSheet1!$BG136,1/($A$3-1)),1/POWER(FSheet1!$BH136,1/($A$3-1)),1/POWER(FSheet1!$BI136,1/($A$3-1))))</f>
        <v>0.14495821174424658</v>
      </c>
      <c r="AG137" s="26">
        <f>1/(POWER(FSheet1!BG136,1/($A$3-1))*SUM(1/POWER(FSheet1!$BC136,1/($A$3-1)),1/POWER(FSheet1!$BD136,1/($A$3-1)),1/POWER(FSheet1!$BE136,1/($A$3-1)),1/POWER(FSheet1!$BF136,1/($A$3-1)),1/POWER(FSheet1!$BG136,1/($A$3-1)),1/POWER(FSheet1!$BH136,1/($A$3-1)),1/POWER(FSheet1!$BI136,1/($A$3-1))))</f>
        <v>6.8136113743103771E-2</v>
      </c>
      <c r="AH137" s="26">
        <f>1/(POWER(FSheet1!BH136,1/($A$3-1))*SUM(1/POWER(FSheet1!$BC136,1/($A$3-1)),1/POWER(FSheet1!$BD136,1/($A$3-1)),1/POWER(FSheet1!$BE136,1/($A$3-1)),1/POWER(FSheet1!$BF136,1/($A$3-1)),1/POWER(FSheet1!$BG136,1/($A$3-1)),1/POWER(FSheet1!$BH136,1/($A$3-1)),1/POWER(FSheet1!$BI136,1/($A$3-1))))</f>
        <v>3.6361868187510506E-2</v>
      </c>
      <c r="AI137" s="26">
        <f>1/(POWER(FSheet1!BI136,1/($A$3-1))*SUM(1/POWER(FSheet1!$BC136,1/($A$3-1)),1/POWER(FSheet1!$BD136,1/($A$3-1)),1/POWER(FSheet1!$BE136,1/($A$3-1)),1/POWER(FSheet1!$BF136,1/($A$3-1)),1/POWER(FSheet1!$BG136,1/($A$3-1)),1/POWER(FSheet1!$BH136,1/($A$3-1)),1/POWER(FSheet1!$BI136,1/($A$3-1))))</f>
        <v>5.1588834755224328E-2</v>
      </c>
      <c r="AY137" s="13">
        <f t="shared" si="13"/>
        <v>3.5158962541147449</v>
      </c>
      <c r="BA137" s="45">
        <f>1/(POWER(FSheet1!$BK136,1/($A$3-1))*SUM(1/POWER(FSheet1!$BK136,1/($A$3-1)),1/POWER(FSheet1!$BL136,1/($A$3-1)),1/POWER(FSheet1!$BM136,1/($A$3-1)),1/POWER(FSheet1!$BN136,1/($A$3-1)),1/POWER(FSheet1!$BO136,1/($A$3-1)),1/POWER(FSheet1!$BP136,1/($A$3-1)),1/POWER(FSheet1!$BQ136,1/($A$3-1))))</f>
        <v>0.85372276502316458</v>
      </c>
      <c r="BB137" s="45">
        <f>1/(POWER(FSheet1!$BL136,1/($A$3-1))*SUM(1/POWER(FSheet1!$BK136,1/($A$3-1)),1/POWER(FSheet1!$BL136,1/($A$3-1)),1/POWER(FSheet1!$BM136,1/($A$3-1)),1/POWER(FSheet1!$BN136,1/($A$3-1)),1/POWER(FSheet1!$BO136,1/($A$3-1)),1/POWER(FSheet1!$BP136,1/($A$3-1)),1/POWER(FSheet1!$BQ136,1/($A$3-1))))</f>
        <v>3.434462750878442E-2</v>
      </c>
      <c r="BC137" s="45">
        <f>1/(POWER(FSheet1!$BM136,1/($A$3-1))*SUM(1/POWER(FSheet1!$BK136,1/($A$3-1)),1/POWER(FSheet1!$BL136,1/($A$3-1)),1/POWER(FSheet1!$BM136,1/($A$3-1)),1/POWER(FSheet1!$BN136,1/($A$3-1)),1/POWER(FSheet1!$BO136,1/($A$3-1)),1/POWER(FSheet1!$BP136,1/($A$3-1)),1/POWER(FSheet1!$BQ136,1/($A$3-1))))</f>
        <v>3.004482966659278E-2</v>
      </c>
      <c r="BD137" s="45">
        <f>1/(POWER(FSheet1!$BN136,1/($A$3-1))*SUM(1/POWER(FSheet1!$BK136,1/($A$3-1)),1/POWER(FSheet1!$BL136,1/($A$3-1)),1/POWER(FSheet1!$BM136,1/($A$3-1)),1/POWER(FSheet1!$BN136,1/($A$3-1)),1/POWER(FSheet1!$BO136,1/($A$3-1)),1/POWER(FSheet1!$BP136,1/($A$3-1)),1/POWER(FSheet1!$BQ136,1/($A$3-1))))</f>
        <v>3.5963608691159908E-2</v>
      </c>
      <c r="BE137" s="45">
        <f>1/(POWER(FSheet1!$BO136,1/($A$3-1))*SUM(1/POWER(FSheet1!$BK136,1/($A$3-1)),1/POWER(FSheet1!$BL136,1/($A$3-1)),1/POWER(FSheet1!$BM136,1/($A$3-1)),1/POWER(FSheet1!$BN136,1/($A$3-1)),1/POWER(FSheet1!$BO136,1/($A$3-1)),1/POWER(FSheet1!$BP136,1/($A$3-1)),1/POWER(FSheet1!$BQ136,1/($A$3-1))))</f>
        <v>2.4978581431322523E-2</v>
      </c>
      <c r="BF137" s="45">
        <f>1/(POWER(FSheet1!$BP136,1/($A$3-1))*SUM(1/POWER(FSheet1!$BK136,1/($A$3-1)),1/POWER(FSheet1!$BL136,1/($A$3-1)),1/POWER(FSheet1!$BM136,1/($A$3-1)),1/POWER(FSheet1!$BN136,1/($A$3-1)),1/POWER(FSheet1!$BO136,1/($A$3-1)),1/POWER(FSheet1!$BP136,1/($A$3-1)),1/POWER(FSheet1!$BQ136,1/($A$3-1))))</f>
        <v>8.6795868367633786E-3</v>
      </c>
      <c r="BG137" s="45">
        <f>1/(POWER(FSheet1!$BQ136,1/($A$3-1))*SUM(1/POWER(FSheet1!$BK136,1/($A$3-1)),1/POWER(FSheet1!$BL136,1/($A$3-1)),1/POWER(FSheet1!$BM136,1/($A$3-1)),1/POWER(FSheet1!$BN136,1/($A$3-1)),1/POWER(FSheet1!$BO136,1/($A$3-1)),1/POWER(FSheet1!$BP136,1/($A$3-1)),1/POWER(FSheet1!$BQ136,1/($A$3-1))))</f>
        <v>1.2266000842212391E-2</v>
      </c>
      <c r="BH137" s="14"/>
      <c r="BI137" s="33"/>
      <c r="BJ137" s="33"/>
      <c r="BW137" s="33">
        <f t="array" ref="BW137">SUM((BA137^$A$3)*(($B137-$AK$3)^2+($C137-$AL$3)^2),(BB137^$A$3)*(($B137-$AM$3)^2+($C137-$AN$3)^2),(BC137^$A$3)*(($B137-$AO$3)^2+($C137-$AP$3)^2),(BD137^$A$3)*(($B137-$AQ$3)^2+($C137-$AR$3)^2),(BE137^$A$3)*(($B137-$AS$3)^2+($C137-$AT$3)^2),(BF137^$A$3)*(($B137-$AU$3)^2+($C137-$AV$3)^2),(BG137^$A$3)*(($B137-$AW$3)^2+($C137-$BV$3)^2))</f>
        <v>3.7947887793061761</v>
      </c>
    </row>
    <row r="138" spans="1:75">
      <c r="A138" s="21" t="str">
        <f>FSheet1!A137</f>
        <v>McMaster</v>
      </c>
      <c r="B138" s="20">
        <f>FSheet1!DH137</f>
        <v>5.3318375577427819</v>
      </c>
      <c r="C138" s="20">
        <f>FSheet1!DI137</f>
        <v>0.13104776246719141</v>
      </c>
      <c r="D138" s="22"/>
      <c r="E138" s="20">
        <f>1/(POWER(FSheet1!AU137,2/($A$3-1))*SUM(1/POWER(FSheet1!$AU137,2/($A$3-1)),1/POWER(FSheet1!$AV137,2/($A$3-1)),1/POWER(FSheet1!$AW137,2/($A$3-1)),1/POWER(FSheet1!$AX137,2/($A$3-1)),1/POWER(FSheet1!$AY137,2/($A$3-1)),1/POWER(FSheet1!$AZ137,2/($A$3-1)),1/POWER(FSheet1!$BA137,2/($A$3-1))))</f>
        <v>2.7764657209355226E-5</v>
      </c>
      <c r="F138" s="20">
        <f>1/(POWER(FSheet1!AV137,2/($A$3-1))*SUM(1/POWER(FSheet1!$AU137,2/($A$3-1)),1/POWER(FSheet1!$AV137,2/($A$3-1)),1/POWER(FSheet1!$AW137,2/($A$3-1)),1/POWER(FSheet1!$AX137,2/($A$3-1)),1/POWER(FSheet1!$AY137,2/($A$3-1)),1/POWER(FSheet1!$AZ137,2/($A$3-1)),1/POWER(FSheet1!$BA137,2/($A$3-1))))</f>
        <v>8.7447083933746731E-5</v>
      </c>
      <c r="G138" s="20">
        <f>1/(POWER(FSheet1!AW137,2/($A$3-1))*SUM(1/POWER(FSheet1!$AU137,2/($A$3-1)),1/POWER(FSheet1!$AV137,2/($A$3-1)),1/POWER(FSheet1!$AW137,2/($A$3-1)),1/POWER(FSheet1!$AX137,2/($A$3-1)),1/POWER(FSheet1!$AY137,2/($A$3-1)),1/POWER(FSheet1!$AZ137,2/($A$3-1)),1/POWER(FSheet1!$BA137,2/($A$3-1))))</f>
        <v>4.3658040703600239E-4</v>
      </c>
      <c r="H138" s="20">
        <f>1/(POWER(FSheet1!AX137,2/($A$3-1))*SUM(1/POWER(FSheet1!$AU137,2/($A$3-1)),1/POWER(FSheet1!$AV137,2/($A$3-1)),1/POWER(FSheet1!$AW137,2/($A$3-1)),1/POWER(FSheet1!$AX137,2/($A$3-1)),1/POWER(FSheet1!$AY137,2/($A$3-1)),1/POWER(FSheet1!$AZ137,2/($A$3-1)),1/POWER(FSheet1!$BA137,2/($A$3-1))))</f>
        <v>6.3497299677000105E-3</v>
      </c>
      <c r="I138" s="20">
        <f>1/(POWER(FSheet1!AY137,2/($A$3-1))*SUM(1/POWER(FSheet1!$AU137,2/($A$3-1)),1/POWER(FSheet1!$AV137,2/($A$3-1)),1/POWER(FSheet1!$AW137,2/($A$3-1)),1/POWER(FSheet1!$AX137,2/($A$3-1)),1/POWER(FSheet1!$AY137,2/($A$3-1)),1/POWER(FSheet1!$AZ137,2/($A$3-1)),1/POWER(FSheet1!$BA137,2/($A$3-1))))</f>
        <v>0.98697344485287319</v>
      </c>
      <c r="J138" s="20">
        <f>1/(POWER(FSheet1!AZ137,2/($A$3-1))*SUM(1/POWER(FSheet1!$AU137,2/($A$3-1)),1/POWER(FSheet1!$AV137,2/($A$3-1)),1/POWER(FSheet1!$AW137,2/($A$3-1)),1/POWER(FSheet1!$AX137,2/($A$3-1)),1/POWER(FSheet1!$AY137,2/($A$3-1)),1/POWER(FSheet1!$AZ137,2/($A$3-1)),1/POWER(FSheet1!$BA137,2/($A$3-1))))</f>
        <v>5.7123019372357286E-3</v>
      </c>
      <c r="K138" s="20">
        <f>1/(POWER(FSheet1!BA137,2/($A$3-1))*SUM(1/POWER(FSheet1!$AU137,2/($A$3-1)),1/POWER(FSheet1!$AV137,2/($A$3-1)),1/POWER(FSheet1!$AW137,2/($A$3-1)),1/POWER(FSheet1!$AX137,2/($A$3-1)),1/POWER(FSheet1!$AY137,2/($A$3-1)),1/POWER(FSheet1!$AZ137,2/($A$3-1)),1/POWER(FSheet1!$BA137,2/($A$3-1))))</f>
        <v>4.1273109401217489E-4</v>
      </c>
      <c r="M138" s="35"/>
      <c r="AA138" s="34">
        <f t="shared" si="12"/>
        <v>1.2149813257731501</v>
      </c>
      <c r="AC138" s="26">
        <f>1/(POWER(FSheet1!BC137,1/($A$3-1))*SUM(1/POWER(FSheet1!$BC137,1/($A$3-1)),1/POWER(FSheet1!$BD137,1/($A$3-1)),1/POWER(FSheet1!$BE137,1/($A$3-1)),1/POWER(FSheet1!$BF137,1/($A$3-1)),1/POWER(FSheet1!$BG137,1/($A$3-1)),1/POWER(FSheet1!$BH137,1/($A$3-1)),1/POWER(FSheet1!$BI137,1/($A$3-1))))</f>
        <v>2.8345334856263154E-3</v>
      </c>
      <c r="AD138" s="26">
        <f>1/(POWER(FSheet1!BD137,1/($A$3-1))*SUM(1/POWER(FSheet1!$BC137,1/($A$3-1)),1/POWER(FSheet1!$BD137,1/($A$3-1)),1/POWER(FSheet1!$BE137,1/($A$3-1)),1/POWER(FSheet1!$BF137,1/($A$3-1)),1/POWER(FSheet1!$BG137,1/($A$3-1)),1/POWER(FSheet1!$BH137,1/($A$3-1)),1/POWER(FSheet1!$BI137,1/($A$3-1))))</f>
        <v>2.6320257022509268E-3</v>
      </c>
      <c r="AE138" s="26">
        <f>1/(POWER(FSheet1!BE137,1/($A$3-1))*SUM(1/POWER(FSheet1!$BC137,1/($A$3-1)),1/POWER(FSheet1!$BD137,1/($A$3-1)),1/POWER(FSheet1!$BE137,1/($A$3-1)),1/POWER(FSheet1!$BF137,1/($A$3-1)),1/POWER(FSheet1!$BG137,1/($A$3-1)),1/POWER(FSheet1!$BH137,1/($A$3-1)),1/POWER(FSheet1!$BI137,1/($A$3-1))))</f>
        <v>4.4697750991558533E-3</v>
      </c>
      <c r="AF138" s="26">
        <f>1/(POWER(FSheet1!BF137,1/($A$3-1))*SUM(1/POWER(FSheet1!$BC137,1/($A$3-1)),1/POWER(FSheet1!$BD137,1/($A$3-1)),1/POWER(FSheet1!$BE137,1/($A$3-1)),1/POWER(FSheet1!$BF137,1/($A$3-1)),1/POWER(FSheet1!$BG137,1/($A$3-1)),1/POWER(FSheet1!$BH137,1/($A$3-1)),1/POWER(FSheet1!$BI137,1/($A$3-1))))</f>
        <v>1.3246681331552792E-2</v>
      </c>
      <c r="AG138" s="26">
        <f>1/(POWER(FSheet1!BG137,1/($A$3-1))*SUM(1/POWER(FSheet1!$BC137,1/($A$3-1)),1/POWER(FSheet1!$BD137,1/($A$3-1)),1/POWER(FSheet1!$BE137,1/($A$3-1)),1/POWER(FSheet1!$BF137,1/($A$3-1)),1/POWER(FSheet1!$BG137,1/($A$3-1)),1/POWER(FSheet1!$BH137,1/($A$3-1)),1/POWER(FSheet1!$BI137,1/($A$3-1))))</f>
        <v>0.14748207878485703</v>
      </c>
      <c r="AH138" s="26">
        <f>1/(POWER(FSheet1!BH137,1/($A$3-1))*SUM(1/POWER(FSheet1!$BC137,1/($A$3-1)),1/POWER(FSheet1!$BD137,1/($A$3-1)),1/POWER(FSheet1!$BE137,1/($A$3-1)),1/POWER(FSheet1!$BF137,1/($A$3-1)),1/POWER(FSheet1!$BG137,1/($A$3-1)),1/POWER(FSheet1!$BH137,1/($A$3-1)),1/POWER(FSheet1!$BI137,1/($A$3-1))))</f>
        <v>5.2525487706856527E-2</v>
      </c>
      <c r="AI138" s="26">
        <f>1/(POWER(FSheet1!BI137,1/($A$3-1))*SUM(1/POWER(FSheet1!$BC137,1/($A$3-1)),1/POWER(FSheet1!$BD137,1/($A$3-1)),1/POWER(FSheet1!$BE137,1/($A$3-1)),1/POWER(FSheet1!$BF137,1/($A$3-1)),1/POWER(FSheet1!$BG137,1/($A$3-1)),1/POWER(FSheet1!$BH137,1/($A$3-1)),1/POWER(FSheet1!$BI137,1/($A$3-1))))</f>
        <v>0.77680941788970048</v>
      </c>
      <c r="AY138" s="13">
        <f t="shared" si="13"/>
        <v>0.16637563866850713</v>
      </c>
      <c r="BA138" s="45">
        <f>1/(POWER(FSheet1!$BK137,1/($A$3-1))*SUM(1/POWER(FSheet1!$BK137,1/($A$3-1)),1/POWER(FSheet1!$BL137,1/($A$3-1)),1/POWER(FSheet1!$BM137,1/($A$3-1)),1/POWER(FSheet1!$BN137,1/($A$3-1)),1/POWER(FSheet1!$BO137,1/($A$3-1)),1/POWER(FSheet1!$BP137,1/($A$3-1)),1/POWER(FSheet1!$BQ137,1/($A$3-1))))</f>
        <v>7.9620891275983055E-3</v>
      </c>
      <c r="BB138" s="45">
        <f>1/(POWER(FSheet1!$BL137,1/($A$3-1))*SUM(1/POWER(FSheet1!$BK137,1/($A$3-1)),1/POWER(FSheet1!$BL137,1/($A$3-1)),1/POWER(FSheet1!$BM137,1/($A$3-1)),1/POWER(FSheet1!$BN137,1/($A$3-1)),1/POWER(FSheet1!$BO137,1/($A$3-1)),1/POWER(FSheet1!$BP137,1/($A$3-1)),1/POWER(FSheet1!$BQ137,1/($A$3-1))))</f>
        <v>5.9963153650464448E-3</v>
      </c>
      <c r="BC138" s="45">
        <f>1/(POWER(FSheet1!$BM137,1/($A$3-1))*SUM(1/POWER(FSheet1!$BK137,1/($A$3-1)),1/POWER(FSheet1!$BL137,1/($A$3-1)),1/POWER(FSheet1!$BM137,1/($A$3-1)),1/POWER(FSheet1!$BN137,1/($A$3-1)),1/POWER(FSheet1!$BO137,1/($A$3-1)),1/POWER(FSheet1!$BP137,1/($A$3-1)),1/POWER(FSheet1!$BQ137,1/($A$3-1))))</f>
        <v>1.3285643970141724E-2</v>
      </c>
      <c r="BD138" s="45">
        <f>1/(POWER(FSheet1!$BN137,1/($A$3-1))*SUM(1/POWER(FSheet1!$BK137,1/($A$3-1)),1/POWER(FSheet1!$BL137,1/($A$3-1)),1/POWER(FSheet1!$BM137,1/($A$3-1)),1/POWER(FSheet1!$BN137,1/($A$3-1)),1/POWER(FSheet1!$BO137,1/($A$3-1)),1/POWER(FSheet1!$BP137,1/($A$3-1)),1/POWER(FSheet1!$BQ137,1/($A$3-1))))</f>
        <v>3.8757615018348963E-2</v>
      </c>
      <c r="BE138" s="45">
        <f>1/(POWER(FSheet1!$BO137,1/($A$3-1))*SUM(1/POWER(FSheet1!$BK137,1/($A$3-1)),1/POWER(FSheet1!$BL137,1/($A$3-1)),1/POWER(FSheet1!$BM137,1/($A$3-1)),1/POWER(FSheet1!$BN137,1/($A$3-1)),1/POWER(FSheet1!$BO137,1/($A$3-1)),1/POWER(FSheet1!$BP137,1/($A$3-1)),1/POWER(FSheet1!$BQ137,1/($A$3-1))))</f>
        <v>0.15142278034386575</v>
      </c>
      <c r="BF138" s="45">
        <f>1/(POWER(FSheet1!$BP137,1/($A$3-1))*SUM(1/POWER(FSheet1!$BK137,1/($A$3-1)),1/POWER(FSheet1!$BL137,1/($A$3-1)),1/POWER(FSheet1!$BM137,1/($A$3-1)),1/POWER(FSheet1!$BN137,1/($A$3-1)),1/POWER(FSheet1!$BO137,1/($A$3-1)),1/POWER(FSheet1!$BP137,1/($A$3-1)),1/POWER(FSheet1!$BQ137,1/($A$3-1))))</f>
        <v>9.0518728205528642E-2</v>
      </c>
      <c r="BG138" s="45">
        <f>1/(POWER(FSheet1!$BQ137,1/($A$3-1))*SUM(1/POWER(FSheet1!$BK137,1/($A$3-1)),1/POWER(FSheet1!$BL137,1/($A$3-1)),1/POWER(FSheet1!$BM137,1/($A$3-1)),1/POWER(FSheet1!$BN137,1/($A$3-1)),1/POWER(FSheet1!$BO137,1/($A$3-1)),1/POWER(FSheet1!$BP137,1/($A$3-1)),1/POWER(FSheet1!$BQ137,1/($A$3-1))))</f>
        <v>0.6920568279694701</v>
      </c>
      <c r="BH138" s="14"/>
      <c r="BI138" s="33"/>
      <c r="BJ138" s="33"/>
      <c r="BW138" s="33">
        <f t="array" ref="BW138">SUM((BA138^$A$3)*(($B138-$AK$3)^2+($C138-$AL$3)^2),(BB138^$A$3)*(($B138-$AM$3)^2+($C138-$AN$3)^2),(BC138^$A$3)*(($B138-$AO$3)^2+($C138-$AP$3)^2),(BD138^$A$3)*(($B138-$AQ$3)^2+($C138-$AR$3)^2),(BE138^$A$3)*(($B138-$AS$3)^2+($C138-$AT$3)^2),(BF138^$A$3)*(($B138-$AU$3)^2+($C138-$AV$3)^2),(BG138^$A$3)*(($B138-$AW$3)^2+($C138-$BV$3)^2))</f>
        <v>1.0004026841246654</v>
      </c>
    </row>
    <row r="139" spans="1:75">
      <c r="A139" s="21" t="str">
        <f>FSheet1!A138</f>
        <v>Bengtsson</v>
      </c>
      <c r="B139" s="20">
        <f>FSheet1!DH138</f>
        <v>3.4242603805774272</v>
      </c>
      <c r="C139" s="20">
        <f>FSheet1!DI138</f>
        <v>-0.28559160761154795</v>
      </c>
      <c r="D139" s="22"/>
      <c r="E139" s="20">
        <f>1/(POWER(FSheet1!AU138,2/($A$3-1))*SUM(1/POWER(FSheet1!$AU138,2/($A$3-1)),1/POWER(FSheet1!$AV138,2/($A$3-1)),1/POWER(FSheet1!$AW138,2/($A$3-1)),1/POWER(FSheet1!$AX138,2/($A$3-1)),1/POWER(FSheet1!$AY138,2/($A$3-1)),1/POWER(FSheet1!$AZ138,2/($A$3-1)),1/POWER(FSheet1!$BA138,2/($A$3-1))))</f>
        <v>1.5862996142651417E-4</v>
      </c>
      <c r="F139" s="20">
        <f>1/(POWER(FSheet1!AV138,2/($A$3-1))*SUM(1/POWER(FSheet1!$AU138,2/($A$3-1)),1/POWER(FSheet1!$AV138,2/($A$3-1)),1/POWER(FSheet1!$AW138,2/($A$3-1)),1/POWER(FSheet1!$AX138,2/($A$3-1)),1/POWER(FSheet1!$AY138,2/($A$3-1)),1/POWER(FSheet1!$AZ138,2/($A$3-1)),1/POWER(FSheet1!$BA138,2/($A$3-1))))</f>
        <v>5.8460406070455018E-4</v>
      </c>
      <c r="G139" s="20">
        <f>1/(POWER(FSheet1!AW138,2/($A$3-1))*SUM(1/POWER(FSheet1!$AU138,2/($A$3-1)),1/POWER(FSheet1!$AV138,2/($A$3-1)),1/POWER(FSheet1!$AW138,2/($A$3-1)),1/POWER(FSheet1!$AX138,2/($A$3-1)),1/POWER(FSheet1!$AY138,2/($A$3-1)),1/POWER(FSheet1!$AZ138,2/($A$3-1)),1/POWER(FSheet1!$BA138,2/($A$3-1))))</f>
        <v>4.0910548609326865E-3</v>
      </c>
      <c r="H139" s="20">
        <f>1/(POWER(FSheet1!AX138,2/($A$3-1))*SUM(1/POWER(FSheet1!$AU138,2/($A$3-1)),1/POWER(FSheet1!$AV138,2/($A$3-1)),1/POWER(FSheet1!$AW138,2/($A$3-1)),1/POWER(FSheet1!$AX138,2/($A$3-1)),1/POWER(FSheet1!$AY138,2/($A$3-1)),1/POWER(FSheet1!$AZ138,2/($A$3-1)),1/POWER(FSheet1!$BA138,2/($A$3-1))))</f>
        <v>0.20214105224983966</v>
      </c>
      <c r="I139" s="20">
        <f>1/(POWER(FSheet1!AY138,2/($A$3-1))*SUM(1/POWER(FSheet1!$AU138,2/($A$3-1)),1/POWER(FSheet1!$AV138,2/($A$3-1)),1/POWER(FSheet1!$AW138,2/($A$3-1)),1/POWER(FSheet1!$AX138,2/($A$3-1)),1/POWER(FSheet1!$AY138,2/($A$3-1)),1/POWER(FSheet1!$AZ138,2/($A$3-1)),1/POWER(FSheet1!$BA138,2/($A$3-1))))</f>
        <v>0.7856875678600711</v>
      </c>
      <c r="J139" s="20">
        <f>1/(POWER(FSheet1!AZ138,2/($A$3-1))*SUM(1/POWER(FSheet1!$AU138,2/($A$3-1)),1/POWER(FSheet1!$AV138,2/($A$3-1)),1/POWER(FSheet1!$AW138,2/($A$3-1)),1/POWER(FSheet1!$AX138,2/($A$3-1)),1/POWER(FSheet1!$AY138,2/($A$3-1)),1/POWER(FSheet1!$AZ138,2/($A$3-1)),1/POWER(FSheet1!$BA138,2/($A$3-1))))</f>
        <v>6.5602640197814739E-3</v>
      </c>
      <c r="K139" s="20">
        <f>1/(POWER(FSheet1!BA138,2/($A$3-1))*SUM(1/POWER(FSheet1!$AU138,2/($A$3-1)),1/POWER(FSheet1!$AV138,2/($A$3-1)),1/POWER(FSheet1!$AW138,2/($A$3-1)),1/POWER(FSheet1!$AX138,2/($A$3-1)),1/POWER(FSheet1!$AY138,2/($A$3-1)),1/POWER(FSheet1!$AZ138,2/($A$3-1)),1/POWER(FSheet1!$BA138,2/($A$3-1))))</f>
        <v>7.7682698724393655E-4</v>
      </c>
      <c r="M139" s="35"/>
      <c r="AA139" s="34">
        <f t="shared" si="12"/>
        <v>1.5610032215351286</v>
      </c>
      <c r="AC139" s="26">
        <f>1/(POWER(FSheet1!BC138,1/($A$3-1))*SUM(1/POWER(FSheet1!$BC138,1/($A$3-1)),1/POWER(FSheet1!$BD138,1/($A$3-1)),1/POWER(FSheet1!$BE138,1/($A$3-1)),1/POWER(FSheet1!$BF138,1/($A$3-1)),1/POWER(FSheet1!$BG138,1/($A$3-1)),1/POWER(FSheet1!$BH138,1/($A$3-1)),1/POWER(FSheet1!$BI138,1/($A$3-1))))</f>
        <v>1.1366738380101422E-2</v>
      </c>
      <c r="AD139" s="26">
        <f>1/(POWER(FSheet1!BD138,1/($A$3-1))*SUM(1/POWER(FSheet1!$BC138,1/($A$3-1)),1/POWER(FSheet1!$BD138,1/($A$3-1)),1/POWER(FSheet1!$BE138,1/($A$3-1)),1/POWER(FSheet1!$BF138,1/($A$3-1)),1/POWER(FSheet1!$BG138,1/($A$3-1)),1/POWER(FSheet1!$BH138,1/($A$3-1)),1/POWER(FSheet1!$BI138,1/($A$3-1))))</f>
        <v>1.044789155543141E-2</v>
      </c>
      <c r="AE139" s="26">
        <f>1/(POWER(FSheet1!BE138,1/($A$3-1))*SUM(1/POWER(FSheet1!$BC138,1/($A$3-1)),1/POWER(FSheet1!$BD138,1/($A$3-1)),1/POWER(FSheet1!$BE138,1/($A$3-1)),1/POWER(FSheet1!$BF138,1/($A$3-1)),1/POWER(FSheet1!$BG138,1/($A$3-1)),1/POWER(FSheet1!$BH138,1/($A$3-1)),1/POWER(FSheet1!$BI138,1/($A$3-1))))</f>
        <v>2.0215165893952777E-2</v>
      </c>
      <c r="AF139" s="26">
        <f>1/(POWER(FSheet1!BF138,1/($A$3-1))*SUM(1/POWER(FSheet1!$BC138,1/($A$3-1)),1/POWER(FSheet1!$BD138,1/($A$3-1)),1/POWER(FSheet1!$BE138,1/($A$3-1)),1/POWER(FSheet1!$BF138,1/($A$3-1)),1/POWER(FSheet1!$BG138,1/($A$3-1)),1/POWER(FSheet1!$BH138,1/($A$3-1)),1/POWER(FSheet1!$BI138,1/($A$3-1))))</f>
        <v>9.7052235601637116E-2</v>
      </c>
      <c r="AG139" s="26">
        <f>1/(POWER(FSheet1!BG138,1/($A$3-1))*SUM(1/POWER(FSheet1!$BC138,1/($A$3-1)),1/POWER(FSheet1!$BD138,1/($A$3-1)),1/POWER(FSheet1!$BE138,1/($A$3-1)),1/POWER(FSheet1!$BF138,1/($A$3-1)),1/POWER(FSheet1!$BG138,1/($A$3-1)),1/POWER(FSheet1!$BH138,1/($A$3-1)),1/POWER(FSheet1!$BI138,1/($A$3-1))))</f>
        <v>0.61876415739168489</v>
      </c>
      <c r="AH139" s="26">
        <f>1/(POWER(FSheet1!BH138,1/($A$3-1))*SUM(1/POWER(FSheet1!$BC138,1/($A$3-1)),1/POWER(FSheet1!$BD138,1/($A$3-1)),1/POWER(FSheet1!$BE138,1/($A$3-1)),1/POWER(FSheet1!$BF138,1/($A$3-1)),1/POWER(FSheet1!$BG138,1/($A$3-1)),1/POWER(FSheet1!$BH138,1/($A$3-1)),1/POWER(FSheet1!$BI138,1/($A$3-1))))</f>
        <v>4.712568048365226E-2</v>
      </c>
      <c r="AI139" s="26">
        <f>1/(POWER(FSheet1!BI138,1/($A$3-1))*SUM(1/POWER(FSheet1!$BC138,1/($A$3-1)),1/POWER(FSheet1!$BD138,1/($A$3-1)),1/POWER(FSheet1!$BE138,1/($A$3-1)),1/POWER(FSheet1!$BF138,1/($A$3-1)),1/POWER(FSheet1!$BG138,1/($A$3-1)),1/POWER(FSheet1!$BH138,1/($A$3-1)),1/POWER(FSheet1!$BI138,1/($A$3-1))))</f>
        <v>0.19502813069354002</v>
      </c>
      <c r="AY139" s="13">
        <f t="shared" si="13"/>
        <v>0.52305501438536217</v>
      </c>
      <c r="BA139" s="45">
        <f>1/(POWER(FSheet1!$BK138,1/($A$3-1))*SUM(1/POWER(FSheet1!$BK138,1/($A$3-1)),1/POWER(FSheet1!$BL138,1/($A$3-1)),1/POWER(FSheet1!$BM138,1/($A$3-1)),1/POWER(FSheet1!$BN138,1/($A$3-1)),1/POWER(FSheet1!$BO138,1/($A$3-1)),1/POWER(FSheet1!$BP138,1/($A$3-1)),1/POWER(FSheet1!$BQ138,1/($A$3-1))))</f>
        <v>1.3000083567248534E-2</v>
      </c>
      <c r="BB139" s="45">
        <f>1/(POWER(FSheet1!$BL138,1/($A$3-1))*SUM(1/POWER(FSheet1!$BK138,1/($A$3-1)),1/POWER(FSheet1!$BL138,1/($A$3-1)),1/POWER(FSheet1!$BM138,1/($A$3-1)),1/POWER(FSheet1!$BN138,1/($A$3-1)),1/POWER(FSheet1!$BO138,1/($A$3-1)),1/POWER(FSheet1!$BP138,1/($A$3-1)),1/POWER(FSheet1!$BQ138,1/($A$3-1))))</f>
        <v>9.5751684268323457E-3</v>
      </c>
      <c r="BC139" s="45">
        <f>1/(POWER(FSheet1!$BM138,1/($A$3-1))*SUM(1/POWER(FSheet1!$BK138,1/($A$3-1)),1/POWER(FSheet1!$BL138,1/($A$3-1)),1/POWER(FSheet1!$BM138,1/($A$3-1)),1/POWER(FSheet1!$BN138,1/($A$3-1)),1/POWER(FSheet1!$BO138,1/($A$3-1)),1/POWER(FSheet1!$BP138,1/($A$3-1)),1/POWER(FSheet1!$BQ138,1/($A$3-1))))</f>
        <v>2.5181243962424757E-2</v>
      </c>
      <c r="BD139" s="45">
        <f>1/(POWER(FSheet1!$BN138,1/($A$3-1))*SUM(1/POWER(FSheet1!$BK138,1/($A$3-1)),1/POWER(FSheet1!$BL138,1/($A$3-1)),1/POWER(FSheet1!$BM138,1/($A$3-1)),1/POWER(FSheet1!$BN138,1/($A$3-1)),1/POWER(FSheet1!$BO138,1/($A$3-1)),1/POWER(FSheet1!$BP138,1/($A$3-1)),1/POWER(FSheet1!$BQ138,1/($A$3-1))))</f>
        <v>0.12629038224804082</v>
      </c>
      <c r="BE139" s="45">
        <f>1/(POWER(FSheet1!$BO138,1/($A$3-1))*SUM(1/POWER(FSheet1!$BK138,1/($A$3-1)),1/POWER(FSheet1!$BL138,1/($A$3-1)),1/POWER(FSheet1!$BM138,1/($A$3-1)),1/POWER(FSheet1!$BN138,1/($A$3-1)),1/POWER(FSheet1!$BO138,1/($A$3-1)),1/POWER(FSheet1!$BP138,1/($A$3-1)),1/POWER(FSheet1!$BQ138,1/($A$3-1))))</f>
        <v>0.63090101963155842</v>
      </c>
      <c r="BF139" s="45">
        <f>1/(POWER(FSheet1!$BP138,1/($A$3-1))*SUM(1/POWER(FSheet1!$BK138,1/($A$3-1)),1/POWER(FSheet1!$BL138,1/($A$3-1)),1/POWER(FSheet1!$BM138,1/($A$3-1)),1/POWER(FSheet1!$BN138,1/($A$3-1)),1/POWER(FSheet1!$BO138,1/($A$3-1)),1/POWER(FSheet1!$BP138,1/($A$3-1)),1/POWER(FSheet1!$BQ138,1/($A$3-1))))</f>
        <v>3.8027876283125449E-2</v>
      </c>
      <c r="BG139" s="45">
        <f>1/(POWER(FSheet1!$BQ138,1/($A$3-1))*SUM(1/POWER(FSheet1!$BK138,1/($A$3-1)),1/POWER(FSheet1!$BL138,1/($A$3-1)),1/POWER(FSheet1!$BM138,1/($A$3-1)),1/POWER(FSheet1!$BN138,1/($A$3-1)),1/POWER(FSheet1!$BO138,1/($A$3-1)),1/POWER(FSheet1!$BP138,1/($A$3-1)),1/POWER(FSheet1!$BQ138,1/($A$3-1))))</f>
        <v>0.15702422588076978</v>
      </c>
      <c r="BH139" s="14"/>
      <c r="BI139" s="33"/>
      <c r="BJ139" s="33"/>
      <c r="BW139" s="33">
        <f t="array" ref="BW139">SUM((BA139^$A$3)*(($B139-$AK$3)^2+($C139-$AL$3)^2),(BB139^$A$3)*(($B139-$AM$3)^2+($C139-$AN$3)^2),(BC139^$A$3)*(($B139-$AO$3)^2+($C139-$AP$3)^2),(BD139^$A$3)*(($B139-$AQ$3)^2+($C139-$AR$3)^2),(BE139^$A$3)*(($B139-$AS$3)^2+($C139-$AT$3)^2),(BF139^$A$3)*(($B139-$AU$3)^2+($C139-$AV$3)^2),(BG139^$A$3)*(($B139-$AW$3)^2+($C139-$BV$3)^2))</f>
        <v>0.56532820134086614</v>
      </c>
    </row>
    <row r="140" spans="1:75">
      <c r="A140" s="21" t="str">
        <f>FSheet1!A139</f>
        <v>Hartman</v>
      </c>
      <c r="B140" s="20">
        <f>FSheet1!DH139</f>
        <v>0.27109826246719126</v>
      </c>
      <c r="C140" s="20">
        <f>FSheet1!DI139</f>
        <v>1.603583312335958</v>
      </c>
      <c r="D140" s="22"/>
      <c r="E140" s="20">
        <f>1/(POWER(FSheet1!AU139,2/($A$3-1))*SUM(1/POWER(FSheet1!$AU139,2/($A$3-1)),1/POWER(FSheet1!$AV139,2/($A$3-1)),1/POWER(FSheet1!$AW139,2/($A$3-1)),1/POWER(FSheet1!$AX139,2/($A$3-1)),1/POWER(FSheet1!$AY139,2/($A$3-1)),1/POWER(FSheet1!$AZ139,2/($A$3-1)),1/POWER(FSheet1!$BA139,2/($A$3-1))))</f>
        <v>1.3175404336959998E-3</v>
      </c>
      <c r="F140" s="20">
        <f>1/(POWER(FSheet1!AV139,2/($A$3-1))*SUM(1/POWER(FSheet1!$AU139,2/($A$3-1)),1/POWER(FSheet1!$AV139,2/($A$3-1)),1/POWER(FSheet1!$AW139,2/($A$3-1)),1/POWER(FSheet1!$AX139,2/($A$3-1)),1/POWER(FSheet1!$AY139,2/($A$3-1)),1/POWER(FSheet1!$AZ139,2/($A$3-1)),1/POWER(FSheet1!$BA139,2/($A$3-1))))</f>
        <v>5.2752467774740503E-3</v>
      </c>
      <c r="G140" s="20">
        <f>1/(POWER(FSheet1!AW139,2/($A$3-1))*SUM(1/POWER(FSheet1!$AU139,2/($A$3-1)),1/POWER(FSheet1!$AV139,2/($A$3-1)),1/POWER(FSheet1!$AW139,2/($A$3-1)),1/POWER(FSheet1!$AX139,2/($A$3-1)),1/POWER(FSheet1!$AY139,2/($A$3-1)),1/POWER(FSheet1!$AZ139,2/($A$3-1)),1/POWER(FSheet1!$BA139,2/($A$3-1))))</f>
        <v>4.0489597577743799E-2</v>
      </c>
      <c r="H140" s="20">
        <f>1/(POWER(FSheet1!AX139,2/($A$3-1))*SUM(1/POWER(FSheet1!$AU139,2/($A$3-1)),1/POWER(FSheet1!$AV139,2/($A$3-1)),1/POWER(FSheet1!$AW139,2/($A$3-1)),1/POWER(FSheet1!$AX139,2/($A$3-1)),1/POWER(FSheet1!$AY139,2/($A$3-1)),1/POWER(FSheet1!$AZ139,2/($A$3-1)),1/POWER(FSheet1!$BA139,2/($A$3-1))))</f>
        <v>0.75081934533706252</v>
      </c>
      <c r="I140" s="20">
        <f>1/(POWER(FSheet1!AY139,2/($A$3-1))*SUM(1/POWER(FSheet1!$AU139,2/($A$3-1)),1/POWER(FSheet1!$AV139,2/($A$3-1)),1/POWER(FSheet1!$AW139,2/($A$3-1)),1/POWER(FSheet1!$AX139,2/($A$3-1)),1/POWER(FSheet1!$AY139,2/($A$3-1)),1/POWER(FSheet1!$AZ139,2/($A$3-1)),1/POWER(FSheet1!$BA139,2/($A$3-1))))</f>
        <v>0.18556317022163824</v>
      </c>
      <c r="J140" s="20">
        <f>1/(POWER(FSheet1!AZ139,2/($A$3-1))*SUM(1/POWER(FSheet1!$AU139,2/($A$3-1)),1/POWER(FSheet1!$AV139,2/($A$3-1)),1/POWER(FSheet1!$AW139,2/($A$3-1)),1/POWER(FSheet1!$AX139,2/($A$3-1)),1/POWER(FSheet1!$AY139,2/($A$3-1)),1/POWER(FSheet1!$AZ139,2/($A$3-1)),1/POWER(FSheet1!$BA139,2/($A$3-1))))</f>
        <v>1.3933346387746345E-2</v>
      </c>
      <c r="K140" s="20">
        <f>1/(POWER(FSheet1!BA139,2/($A$3-1))*SUM(1/POWER(FSheet1!$AU139,2/($A$3-1)),1/POWER(FSheet1!$AV139,2/($A$3-1)),1/POWER(FSheet1!$AW139,2/($A$3-1)),1/POWER(FSheet1!$AX139,2/($A$3-1)),1/POWER(FSheet1!$AY139,2/($A$3-1)),1/POWER(FSheet1!$AZ139,2/($A$3-1)),1/POWER(FSheet1!$BA139,2/($A$3-1))))</f>
        <v>2.6017532646389735E-3</v>
      </c>
      <c r="M140" s="35"/>
      <c r="AA140" s="34">
        <f t="shared" si="12"/>
        <v>3.4336957446116232</v>
      </c>
      <c r="AC140" s="26">
        <f>1/(POWER(FSheet1!BC139,1/($A$3-1))*SUM(1/POWER(FSheet1!$BC139,1/($A$3-1)),1/POWER(FSheet1!$BD139,1/($A$3-1)),1/POWER(FSheet1!$BE139,1/($A$3-1)),1/POWER(FSheet1!$BF139,1/($A$3-1)),1/POWER(FSheet1!$BG139,1/($A$3-1)),1/POWER(FSheet1!$BH139,1/($A$3-1)),1/POWER(FSheet1!$BI139,1/($A$3-1))))</f>
        <v>6.8477910247465135E-2</v>
      </c>
      <c r="AD140" s="26">
        <f>1/(POWER(FSheet1!BD139,1/($A$3-1))*SUM(1/POWER(FSheet1!$BC139,1/($A$3-1)),1/POWER(FSheet1!$BD139,1/($A$3-1)),1/POWER(FSheet1!$BE139,1/($A$3-1)),1/POWER(FSheet1!$BF139,1/($A$3-1)),1/POWER(FSheet1!$BG139,1/($A$3-1)),1/POWER(FSheet1!$BH139,1/($A$3-1)),1/POWER(FSheet1!$BI139,1/($A$3-1))))</f>
        <v>4.9690531756465747E-2</v>
      </c>
      <c r="AE140" s="26">
        <f>1/(POWER(FSheet1!BE139,1/($A$3-1))*SUM(1/POWER(FSheet1!$BC139,1/($A$3-1)),1/POWER(FSheet1!$BD139,1/($A$3-1)),1/POWER(FSheet1!$BE139,1/($A$3-1)),1/POWER(FSheet1!$BF139,1/($A$3-1)),1/POWER(FSheet1!$BG139,1/($A$3-1)),1/POWER(FSheet1!$BH139,1/($A$3-1)),1/POWER(FSheet1!$BI139,1/($A$3-1))))</f>
        <v>9.6556880652290747E-2</v>
      </c>
      <c r="AF140" s="26">
        <f>1/(POWER(FSheet1!BF139,1/($A$3-1))*SUM(1/POWER(FSheet1!$BC139,1/($A$3-1)),1/POWER(FSheet1!$BD139,1/($A$3-1)),1/POWER(FSheet1!$BE139,1/($A$3-1)),1/POWER(FSheet1!$BF139,1/($A$3-1)),1/POWER(FSheet1!$BG139,1/($A$3-1)),1/POWER(FSheet1!$BH139,1/($A$3-1)),1/POWER(FSheet1!$BI139,1/($A$3-1))))</f>
        <v>0.46467726133454801</v>
      </c>
      <c r="AG140" s="26">
        <f>1/(POWER(FSheet1!BG139,1/($A$3-1))*SUM(1/POWER(FSheet1!$BC139,1/($A$3-1)),1/POWER(FSheet1!$BD139,1/($A$3-1)),1/POWER(FSheet1!$BE139,1/($A$3-1)),1/POWER(FSheet1!$BF139,1/($A$3-1)),1/POWER(FSheet1!$BG139,1/($A$3-1)),1/POWER(FSheet1!$BH139,1/($A$3-1)),1/POWER(FSheet1!$BI139,1/($A$3-1))))</f>
        <v>0.17195039780875951</v>
      </c>
      <c r="AH140" s="26">
        <f>1/(POWER(FSheet1!BH139,1/($A$3-1))*SUM(1/POWER(FSheet1!$BC139,1/($A$3-1)),1/POWER(FSheet1!$BD139,1/($A$3-1)),1/POWER(FSheet1!$BE139,1/($A$3-1)),1/POWER(FSheet1!$BF139,1/($A$3-1)),1/POWER(FSheet1!$BG139,1/($A$3-1)),1/POWER(FSheet1!$BH139,1/($A$3-1)),1/POWER(FSheet1!$BI139,1/($A$3-1))))</f>
        <v>5.1208181240006007E-2</v>
      </c>
      <c r="AI140" s="26">
        <f>1/(POWER(FSheet1!BI139,1/($A$3-1))*SUM(1/POWER(FSheet1!$BC139,1/($A$3-1)),1/POWER(FSheet1!$BD139,1/($A$3-1)),1/POWER(FSheet1!$BE139,1/($A$3-1)),1/POWER(FSheet1!$BF139,1/($A$3-1)),1/POWER(FSheet1!$BG139,1/($A$3-1)),1/POWER(FSheet1!$BH139,1/($A$3-1)),1/POWER(FSheet1!$BI139,1/($A$3-1))))</f>
        <v>9.7438836960464861E-2</v>
      </c>
      <c r="AY140" s="13">
        <f t="shared" si="13"/>
        <v>2.1467912675832777</v>
      </c>
      <c r="BA140" s="45">
        <f>1/(POWER(FSheet1!$BK139,1/($A$3-1))*SUM(1/POWER(FSheet1!$BK139,1/($A$3-1)),1/POWER(FSheet1!$BL139,1/($A$3-1)),1/POWER(FSheet1!$BM139,1/($A$3-1)),1/POWER(FSheet1!$BN139,1/($A$3-1)),1/POWER(FSheet1!$BO139,1/($A$3-1)),1/POWER(FSheet1!$BP139,1/($A$3-1)),1/POWER(FSheet1!$BQ139,1/($A$3-1))))</f>
        <v>9.61121068770385E-2</v>
      </c>
      <c r="BB140" s="45">
        <f>1/(POWER(FSheet1!$BL139,1/($A$3-1))*SUM(1/POWER(FSheet1!$BK139,1/($A$3-1)),1/POWER(FSheet1!$BL139,1/($A$3-1)),1/POWER(FSheet1!$BM139,1/($A$3-1)),1/POWER(FSheet1!$BN139,1/($A$3-1)),1/POWER(FSheet1!$BO139,1/($A$3-1)),1/POWER(FSheet1!$BP139,1/($A$3-1)),1/POWER(FSheet1!$BQ139,1/($A$3-1))))</f>
        <v>4.0254635583076556E-2</v>
      </c>
      <c r="BC140" s="45">
        <f>1/(POWER(FSheet1!$BM139,1/($A$3-1))*SUM(1/POWER(FSheet1!$BK139,1/($A$3-1)),1/POWER(FSheet1!$BL139,1/($A$3-1)),1/POWER(FSheet1!$BM139,1/($A$3-1)),1/POWER(FSheet1!$BN139,1/($A$3-1)),1/POWER(FSheet1!$BO139,1/($A$3-1)),1/POWER(FSheet1!$BP139,1/($A$3-1)),1/POWER(FSheet1!$BQ139,1/($A$3-1))))</f>
        <v>8.3080424901000094E-2</v>
      </c>
      <c r="BD140" s="45">
        <f>1/(POWER(FSheet1!$BN139,1/($A$3-1))*SUM(1/POWER(FSheet1!$BK139,1/($A$3-1)),1/POWER(FSheet1!$BL139,1/($A$3-1)),1/POWER(FSheet1!$BM139,1/($A$3-1)),1/POWER(FSheet1!$BN139,1/($A$3-1)),1/POWER(FSheet1!$BO139,1/($A$3-1)),1/POWER(FSheet1!$BP139,1/($A$3-1)),1/POWER(FSheet1!$BQ139,1/($A$3-1))))</f>
        <v>0.35814730711202974</v>
      </c>
      <c r="BE140" s="45">
        <f>1/(POWER(FSheet1!$BO139,1/($A$3-1))*SUM(1/POWER(FSheet1!$BK139,1/($A$3-1)),1/POWER(FSheet1!$BL139,1/($A$3-1)),1/POWER(FSheet1!$BM139,1/($A$3-1)),1/POWER(FSheet1!$BN139,1/($A$3-1)),1/POWER(FSheet1!$BO139,1/($A$3-1)),1/POWER(FSheet1!$BP139,1/($A$3-1)),1/POWER(FSheet1!$BQ139,1/($A$3-1))))</f>
        <v>0.31214848886483765</v>
      </c>
      <c r="BF140" s="45">
        <f>1/(POWER(FSheet1!$BP139,1/($A$3-1))*SUM(1/POWER(FSheet1!$BK139,1/($A$3-1)),1/POWER(FSheet1!$BL139,1/($A$3-1)),1/POWER(FSheet1!$BM139,1/($A$3-1)),1/POWER(FSheet1!$BN139,1/($A$3-1)),1/POWER(FSheet1!$BO139,1/($A$3-1)),1/POWER(FSheet1!$BP139,1/($A$3-1)),1/POWER(FSheet1!$BQ139,1/($A$3-1))))</f>
        <v>3.9862788886766032E-2</v>
      </c>
      <c r="BG140" s="45">
        <f>1/(POWER(FSheet1!$BQ139,1/($A$3-1))*SUM(1/POWER(FSheet1!$BK139,1/($A$3-1)),1/POWER(FSheet1!$BL139,1/($A$3-1)),1/POWER(FSheet1!$BM139,1/($A$3-1)),1/POWER(FSheet1!$BN139,1/($A$3-1)),1/POWER(FSheet1!$BO139,1/($A$3-1)),1/POWER(FSheet1!$BP139,1/($A$3-1)),1/POWER(FSheet1!$BQ139,1/($A$3-1))))</f>
        <v>7.0394247775251356E-2</v>
      </c>
      <c r="BH140" s="14"/>
      <c r="BI140" s="33"/>
      <c r="BJ140" s="33"/>
      <c r="BW140" s="33">
        <f t="array" ref="BW140">SUM((BA140^$A$3)*(($B140-$AK$3)^2+($C140-$AL$3)^2),(BB140^$A$3)*(($B140-$AM$3)^2+($C140-$AN$3)^2),(BC140^$A$3)*(($B140-$AO$3)^2+($C140-$AP$3)^2),(BD140^$A$3)*(($B140-$AQ$3)^2+($C140-$AR$3)^2),(BE140^$A$3)*(($B140-$AS$3)^2+($C140-$AT$3)^2),(BF140^$A$3)*(($B140-$AU$3)^2+($C140-$AV$3)^2),(BG140^$A$3)*(($B140-$AW$3)^2+($C140-$BV$3)^2))</f>
        <v>2.3093679107557699</v>
      </c>
    </row>
    <row r="141" spans="1:75">
      <c r="A141" s="21" t="str">
        <f>FSheet1!A140</f>
        <v>Legzda</v>
      </c>
      <c r="B141" s="20">
        <f>FSheet1!DH140</f>
        <v>2.0368982034120733</v>
      </c>
      <c r="C141" s="20">
        <f>FSheet1!DI140</f>
        <v>2.3107660223097111</v>
      </c>
      <c r="D141" s="22"/>
      <c r="E141" s="20">
        <f>1/(POWER(FSheet1!AU140,2/($A$3-1))*SUM(1/POWER(FSheet1!$AU140,2/($A$3-1)),1/POWER(FSheet1!$AV140,2/($A$3-1)),1/POWER(FSheet1!$AW140,2/($A$3-1)),1/POWER(FSheet1!$AX140,2/($A$3-1)),1/POWER(FSheet1!$AY140,2/($A$3-1)),1/POWER(FSheet1!$AZ140,2/($A$3-1)),1/POWER(FSheet1!$BA140,2/($A$3-1))))</f>
        <v>5.7912780137258887E-4</v>
      </c>
      <c r="F141" s="20">
        <f>1/(POWER(FSheet1!AV140,2/($A$3-1))*SUM(1/POWER(FSheet1!$AU140,2/($A$3-1)),1/POWER(FSheet1!$AV140,2/($A$3-1)),1/POWER(FSheet1!$AW140,2/($A$3-1)),1/POWER(FSheet1!$AX140,2/($A$3-1)),1/POWER(FSheet1!$AY140,2/($A$3-1)),1/POWER(FSheet1!$AZ140,2/($A$3-1)),1/POWER(FSheet1!$BA140,2/($A$3-1))))</f>
        <v>1.9919266368605346E-3</v>
      </c>
      <c r="G141" s="20">
        <f>1/(POWER(FSheet1!AW140,2/($A$3-1))*SUM(1/POWER(FSheet1!$AU140,2/($A$3-1)),1/POWER(FSheet1!$AV140,2/($A$3-1)),1/POWER(FSheet1!$AW140,2/($A$3-1)),1/POWER(FSheet1!$AX140,2/($A$3-1)),1/POWER(FSheet1!$AY140,2/($A$3-1)),1/POWER(FSheet1!$AZ140,2/($A$3-1)),1/POWER(FSheet1!$BA140,2/($A$3-1))))</f>
        <v>1.1586940877062546E-2</v>
      </c>
      <c r="H141" s="20">
        <f>1/(POWER(FSheet1!AX140,2/($A$3-1))*SUM(1/POWER(FSheet1!$AU140,2/($A$3-1)),1/POWER(FSheet1!$AV140,2/($A$3-1)),1/POWER(FSheet1!$AW140,2/($A$3-1)),1/POWER(FSheet1!$AX140,2/($A$3-1)),1/POWER(FSheet1!$AY140,2/($A$3-1)),1/POWER(FSheet1!$AZ140,2/($A$3-1)),1/POWER(FSheet1!$BA140,2/($A$3-1))))</f>
        <v>0.20546238924801136</v>
      </c>
      <c r="I141" s="20">
        <f>1/(POWER(FSheet1!AY140,2/($A$3-1))*SUM(1/POWER(FSheet1!$AU140,2/($A$3-1)),1/POWER(FSheet1!$AV140,2/($A$3-1)),1/POWER(FSheet1!$AW140,2/($A$3-1)),1/POWER(FSheet1!$AX140,2/($A$3-1)),1/POWER(FSheet1!$AY140,2/($A$3-1)),1/POWER(FSheet1!$AZ140,2/($A$3-1)),1/POWER(FSheet1!$BA140,2/($A$3-1))))</f>
        <v>0.75040744822980132</v>
      </c>
      <c r="J141" s="20">
        <f>1/(POWER(FSheet1!AZ140,2/($A$3-1))*SUM(1/POWER(FSheet1!$AU140,2/($A$3-1)),1/POWER(FSheet1!$AV140,2/($A$3-1)),1/POWER(FSheet1!$AW140,2/($A$3-1)),1/POWER(FSheet1!$AX140,2/($A$3-1)),1/POWER(FSheet1!$AY140,2/($A$3-1)),1/POWER(FSheet1!$AZ140,2/($A$3-1)),1/POWER(FSheet1!$BA140,2/($A$3-1))))</f>
        <v>2.6571098567913978E-2</v>
      </c>
      <c r="K141" s="20">
        <f>1/(POWER(FSheet1!BA140,2/($A$3-1))*SUM(1/POWER(FSheet1!$AU140,2/($A$3-1)),1/POWER(FSheet1!$AV140,2/($A$3-1)),1/POWER(FSheet1!$AW140,2/($A$3-1)),1/POWER(FSheet1!$AX140,2/($A$3-1)),1/POWER(FSheet1!$AY140,2/($A$3-1)),1/POWER(FSheet1!$AZ140,2/($A$3-1)),1/POWER(FSheet1!$BA140,2/($A$3-1))))</f>
        <v>3.4010686389777472E-3</v>
      </c>
      <c r="M141" s="35"/>
      <c r="AA141" s="34">
        <f t="shared" si="12"/>
        <v>5.042996664240377</v>
      </c>
      <c r="AC141" s="26">
        <f>1/(POWER(FSheet1!BC140,1/($A$3-1))*SUM(1/POWER(FSheet1!$BC140,1/($A$3-1)),1/POWER(FSheet1!$BD140,1/($A$3-1)),1/POWER(FSheet1!$BE140,1/($A$3-1)),1/POWER(FSheet1!$BF140,1/($A$3-1)),1/POWER(FSheet1!$BG140,1/($A$3-1)),1/POWER(FSheet1!$BH140,1/($A$3-1)),1/POWER(FSheet1!$BI140,1/($A$3-1))))</f>
        <v>3.8511380543536131E-2</v>
      </c>
      <c r="AD141" s="26">
        <f>1/(POWER(FSheet1!BD140,1/($A$3-1))*SUM(1/POWER(FSheet1!$BC140,1/($A$3-1)),1/POWER(FSheet1!$BD140,1/($A$3-1)),1/POWER(FSheet1!$BE140,1/($A$3-1)),1/POWER(FSheet1!$BF140,1/($A$3-1)),1/POWER(FSheet1!$BG140,1/($A$3-1)),1/POWER(FSheet1!$BH140,1/($A$3-1)),1/POWER(FSheet1!$BI140,1/($A$3-1))))</f>
        <v>3.0346307282035644E-2</v>
      </c>
      <c r="AE141" s="26">
        <f>1/(POWER(FSheet1!BE140,1/($A$3-1))*SUM(1/POWER(FSheet1!$BC140,1/($A$3-1)),1/POWER(FSheet1!$BD140,1/($A$3-1)),1/POWER(FSheet1!$BE140,1/($A$3-1)),1/POWER(FSheet1!$BF140,1/($A$3-1)),1/POWER(FSheet1!$BG140,1/($A$3-1)),1/POWER(FSheet1!$BH140,1/($A$3-1)),1/POWER(FSheet1!$BI140,1/($A$3-1))))</f>
        <v>5.2693129808927264E-2</v>
      </c>
      <c r="AF141" s="26">
        <f>1/(POWER(FSheet1!BF140,1/($A$3-1))*SUM(1/POWER(FSheet1!$BC140,1/($A$3-1)),1/POWER(FSheet1!$BD140,1/($A$3-1)),1/POWER(FSheet1!$BE140,1/($A$3-1)),1/POWER(FSheet1!$BF140,1/($A$3-1)),1/POWER(FSheet1!$BG140,1/($A$3-1)),1/POWER(FSheet1!$BH140,1/($A$3-1)),1/POWER(FSheet1!$BI140,1/($A$3-1))))</f>
        <v>0.20838803355803778</v>
      </c>
      <c r="AG141" s="26">
        <f>1/(POWER(FSheet1!BG140,1/($A$3-1))*SUM(1/POWER(FSheet1!$BC140,1/($A$3-1)),1/POWER(FSheet1!$BD140,1/($A$3-1)),1/POWER(FSheet1!$BE140,1/($A$3-1)),1/POWER(FSheet1!$BF140,1/($A$3-1)),1/POWER(FSheet1!$BG140,1/($A$3-1)),1/POWER(FSheet1!$BH140,1/($A$3-1)),1/POWER(FSheet1!$BI140,1/($A$3-1))))</f>
        <v>0.39188081599164404</v>
      </c>
      <c r="AH141" s="26">
        <f>1/(POWER(FSheet1!BH140,1/($A$3-1))*SUM(1/POWER(FSheet1!$BC140,1/($A$3-1)),1/POWER(FSheet1!$BD140,1/($A$3-1)),1/POWER(FSheet1!$BE140,1/($A$3-1)),1/POWER(FSheet1!$BF140,1/($A$3-1)),1/POWER(FSheet1!$BG140,1/($A$3-1)),1/POWER(FSheet1!$BH140,1/($A$3-1)),1/POWER(FSheet1!$BI140,1/($A$3-1))))</f>
        <v>8.8127151872562148E-2</v>
      </c>
      <c r="AI141" s="26">
        <f>1/(POWER(FSheet1!BI140,1/($A$3-1))*SUM(1/POWER(FSheet1!$BC140,1/($A$3-1)),1/POWER(FSheet1!$BD140,1/($A$3-1)),1/POWER(FSheet1!$BE140,1/($A$3-1)),1/POWER(FSheet1!$BF140,1/($A$3-1)),1/POWER(FSheet1!$BG140,1/($A$3-1)),1/POWER(FSheet1!$BH140,1/($A$3-1)),1/POWER(FSheet1!$BI140,1/($A$3-1))))</f>
        <v>0.19005318094325691</v>
      </c>
      <c r="AY141" s="13">
        <f t="shared" si="13"/>
        <v>2.2097446765807569</v>
      </c>
      <c r="BA141" s="45">
        <f>1/(POWER(FSheet1!$BK140,1/($A$3-1))*SUM(1/POWER(FSheet1!$BK140,1/($A$3-1)),1/POWER(FSheet1!$BL140,1/($A$3-1)),1/POWER(FSheet1!$BM140,1/($A$3-1)),1/POWER(FSheet1!$BN140,1/($A$3-1)),1/POWER(FSheet1!$BO140,1/($A$3-1)),1/POWER(FSheet1!$BP140,1/($A$3-1)),1/POWER(FSheet1!$BQ140,1/($A$3-1))))</f>
        <v>3.9412525865185212E-2</v>
      </c>
      <c r="BB141" s="45">
        <f>1/(POWER(FSheet1!$BL140,1/($A$3-1))*SUM(1/POWER(FSheet1!$BK140,1/($A$3-1)),1/POWER(FSheet1!$BL140,1/($A$3-1)),1/POWER(FSheet1!$BM140,1/($A$3-1)),1/POWER(FSheet1!$BN140,1/($A$3-1)),1/POWER(FSheet1!$BO140,1/($A$3-1)),1/POWER(FSheet1!$BP140,1/($A$3-1)),1/POWER(FSheet1!$BQ140,1/($A$3-1))))</f>
        <v>1.9651606960375011E-2</v>
      </c>
      <c r="BC141" s="45">
        <f>1/(POWER(FSheet1!$BM140,1/($A$3-1))*SUM(1/POWER(FSheet1!$BK140,1/($A$3-1)),1/POWER(FSheet1!$BL140,1/($A$3-1)),1/POWER(FSheet1!$BM140,1/($A$3-1)),1/POWER(FSheet1!$BN140,1/($A$3-1)),1/POWER(FSheet1!$BO140,1/($A$3-1)),1/POWER(FSheet1!$BP140,1/($A$3-1)),1/POWER(FSheet1!$BQ140,1/($A$3-1))))</f>
        <v>3.8750380023404161E-2</v>
      </c>
      <c r="BD141" s="45">
        <f>1/(POWER(FSheet1!$BN140,1/($A$3-1))*SUM(1/POWER(FSheet1!$BK140,1/($A$3-1)),1/POWER(FSheet1!$BL140,1/($A$3-1)),1/POWER(FSheet1!$BM140,1/($A$3-1)),1/POWER(FSheet1!$BN140,1/($A$3-1)),1/POWER(FSheet1!$BO140,1/($A$3-1)),1/POWER(FSheet1!$BP140,1/($A$3-1)),1/POWER(FSheet1!$BQ140,1/($A$3-1))))</f>
        <v>0.14930998035255813</v>
      </c>
      <c r="BE141" s="45">
        <f>1/(POWER(FSheet1!$BO140,1/($A$3-1))*SUM(1/POWER(FSheet1!$BK140,1/($A$3-1)),1/POWER(FSheet1!$BL140,1/($A$3-1)),1/POWER(FSheet1!$BM140,1/($A$3-1)),1/POWER(FSheet1!$BN140,1/($A$3-1)),1/POWER(FSheet1!$BO140,1/($A$3-1)),1/POWER(FSheet1!$BP140,1/($A$3-1)),1/POWER(FSheet1!$BQ140,1/($A$3-1))))</f>
        <v>0.62803810880393574</v>
      </c>
      <c r="BF141" s="45">
        <f>1/(POWER(FSheet1!$BP140,1/($A$3-1))*SUM(1/POWER(FSheet1!$BK140,1/($A$3-1)),1/POWER(FSheet1!$BL140,1/($A$3-1)),1/POWER(FSheet1!$BM140,1/($A$3-1)),1/POWER(FSheet1!$BN140,1/($A$3-1)),1/POWER(FSheet1!$BO140,1/($A$3-1)),1/POWER(FSheet1!$BP140,1/($A$3-1)),1/POWER(FSheet1!$BQ140,1/($A$3-1))))</f>
        <v>4.6264071192005936E-2</v>
      </c>
      <c r="BG141" s="45">
        <f>1/(POWER(FSheet1!$BQ140,1/($A$3-1))*SUM(1/POWER(FSheet1!$BK140,1/($A$3-1)),1/POWER(FSheet1!$BL140,1/($A$3-1)),1/POWER(FSheet1!$BM140,1/($A$3-1)),1/POWER(FSheet1!$BN140,1/($A$3-1)),1/POWER(FSheet1!$BO140,1/($A$3-1)),1/POWER(FSheet1!$BP140,1/($A$3-1)),1/POWER(FSheet1!$BQ140,1/($A$3-1))))</f>
        <v>7.8573326802535884E-2</v>
      </c>
      <c r="BH141" s="14"/>
      <c r="BI141" s="33"/>
      <c r="BJ141" s="33"/>
      <c r="BW141" s="33">
        <f t="array" ref="BW141">SUM((BA141^$A$3)*(($B141-$AK$3)^2+($C141-$AL$3)^2),(BB141^$A$3)*(($B141-$AM$3)^2+($C141-$AN$3)^2),(BC141^$A$3)*(($B141-$AO$3)^2+($C141-$AP$3)^2),(BD141^$A$3)*(($B141-$AQ$3)^2+($C141-$AR$3)^2),(BE141^$A$3)*(($B141-$AS$3)^2+($C141-$AT$3)^2),(BF141^$A$3)*(($B141-$AU$3)^2+($C141-$AV$3)^2),(BG141^$A$3)*(($B141-$AW$3)^2+($C141-$BV$3)^2))</f>
        <v>2.4611313397989094</v>
      </c>
    </row>
    <row r="142" spans="1:75">
      <c r="A142" s="21" t="str">
        <f>FSheet1!A141</f>
        <v>St-Cyr</v>
      </c>
      <c r="B142" s="20">
        <f>FSheet1!DH141</f>
        <v>-5.4664637965879264</v>
      </c>
      <c r="C142" s="20">
        <f>FSheet1!DI141</f>
        <v>2.8522340223097111</v>
      </c>
      <c r="D142" s="22"/>
      <c r="E142" s="20">
        <f>1/(POWER(FSheet1!AU141,2/($A$3-1))*SUM(1/POWER(FSheet1!$AU141,2/($A$3-1)),1/POWER(FSheet1!$AV141,2/($A$3-1)),1/POWER(FSheet1!$AW141,2/($A$3-1)),1/POWER(FSheet1!$AX141,2/($A$3-1)),1/POWER(FSheet1!$AY141,2/($A$3-1)),1/POWER(FSheet1!$AZ141,2/($A$3-1)),1/POWER(FSheet1!$BA141,2/($A$3-1))))</f>
        <v>3.8880306135169851E-2</v>
      </c>
      <c r="F142" s="20">
        <f>1/(POWER(FSheet1!AV141,2/($A$3-1))*SUM(1/POWER(FSheet1!$AU141,2/($A$3-1)),1/POWER(FSheet1!$AV141,2/($A$3-1)),1/POWER(FSheet1!$AW141,2/($A$3-1)),1/POWER(FSheet1!$AX141,2/($A$3-1)),1/POWER(FSheet1!$AY141,2/($A$3-1)),1/POWER(FSheet1!$AZ141,2/($A$3-1)),1/POWER(FSheet1!$BA141,2/($A$3-1))))</f>
        <v>0.1325748549938692</v>
      </c>
      <c r="G142" s="20">
        <f>1/(POWER(FSheet1!AW141,2/($A$3-1))*SUM(1/POWER(FSheet1!$AU141,2/($A$3-1)),1/POWER(FSheet1!$AV141,2/($A$3-1)),1/POWER(FSheet1!$AW141,2/($A$3-1)),1/POWER(FSheet1!$AX141,2/($A$3-1)),1/POWER(FSheet1!$AY141,2/($A$3-1)),1/POWER(FSheet1!$AZ141,2/($A$3-1)),1/POWER(FSheet1!$BA141,2/($A$3-1))))</f>
        <v>0.36813152009436872</v>
      </c>
      <c r="H142" s="20">
        <f>1/(POWER(FSheet1!AX141,2/($A$3-1))*SUM(1/POWER(FSheet1!$AU141,2/($A$3-1)),1/POWER(FSheet1!$AV141,2/($A$3-1)),1/POWER(FSheet1!$AW141,2/($A$3-1)),1/POWER(FSheet1!$AX141,2/($A$3-1)),1/POWER(FSheet1!$AY141,2/($A$3-1)),1/POWER(FSheet1!$AZ141,2/($A$3-1)),1/POWER(FSheet1!$BA141,2/($A$3-1))))</f>
        <v>0.31680861669350219</v>
      </c>
      <c r="I142" s="20">
        <f>1/(POWER(FSheet1!AY141,2/($A$3-1))*SUM(1/POWER(FSheet1!$AU141,2/($A$3-1)),1/POWER(FSheet1!$AV141,2/($A$3-1)),1/POWER(FSheet1!$AW141,2/($A$3-1)),1/POWER(FSheet1!$AX141,2/($A$3-1)),1/POWER(FSheet1!$AY141,2/($A$3-1)),1/POWER(FSheet1!$AZ141,2/($A$3-1)),1/POWER(FSheet1!$BA141,2/($A$3-1))))</f>
        <v>0.10194858205614521</v>
      </c>
      <c r="J142" s="20">
        <f>1/(POWER(FSheet1!AZ141,2/($A$3-1))*SUM(1/POWER(FSheet1!$AU141,2/($A$3-1)),1/POWER(FSheet1!$AV141,2/($A$3-1)),1/POWER(FSheet1!$AW141,2/($A$3-1)),1/POWER(FSheet1!$AX141,2/($A$3-1)),1/POWER(FSheet1!$AY141,2/($A$3-1)),1/POWER(FSheet1!$AZ141,2/($A$3-1)),1/POWER(FSheet1!$BA141,2/($A$3-1))))</f>
        <v>3.0628661853694276E-2</v>
      </c>
      <c r="K142" s="20">
        <f>1/(POWER(FSheet1!BA141,2/($A$3-1))*SUM(1/POWER(FSheet1!$AU141,2/($A$3-1)),1/POWER(FSheet1!$AV141,2/($A$3-1)),1/POWER(FSheet1!$AW141,2/($A$3-1)),1/POWER(FSheet1!$AX141,2/($A$3-1)),1/POWER(FSheet1!$AY141,2/($A$3-1)),1/POWER(FSheet1!$AZ141,2/($A$3-1)),1/POWER(FSheet1!$BA141,2/($A$3-1))))</f>
        <v>1.1027458173250607E-2</v>
      </c>
      <c r="M142" s="35"/>
      <c r="AA142" s="34">
        <f t="shared" si="12"/>
        <v>11.073026996206966</v>
      </c>
      <c r="AC142" s="26">
        <f>1/(POWER(FSheet1!BC141,1/($A$3-1))*SUM(1/POWER(FSheet1!$BC141,1/($A$3-1)),1/POWER(FSheet1!$BD141,1/($A$3-1)),1/POWER(FSheet1!$BE141,1/($A$3-1)),1/POWER(FSheet1!$BF141,1/($A$3-1)),1/POWER(FSheet1!$BG141,1/($A$3-1)),1/POWER(FSheet1!$BH141,1/($A$3-1)),1/POWER(FSheet1!$BI141,1/($A$3-1))))</f>
        <v>0.44187890001658436</v>
      </c>
      <c r="AD142" s="26">
        <f>1/(POWER(FSheet1!BD141,1/($A$3-1))*SUM(1/POWER(FSheet1!$BC141,1/($A$3-1)),1/POWER(FSheet1!$BD141,1/($A$3-1)),1/POWER(FSheet1!$BE141,1/($A$3-1)),1/POWER(FSheet1!$BF141,1/($A$3-1)),1/POWER(FSheet1!$BG141,1/($A$3-1)),1/POWER(FSheet1!$BH141,1/($A$3-1)),1/POWER(FSheet1!$BI141,1/($A$3-1))))</f>
        <v>0.17507385277204457</v>
      </c>
      <c r="AE142" s="26">
        <f>1/(POWER(FSheet1!BE141,1/($A$3-1))*SUM(1/POWER(FSheet1!$BC141,1/($A$3-1)),1/POWER(FSheet1!$BD141,1/($A$3-1)),1/POWER(FSheet1!$BE141,1/($A$3-1)),1/POWER(FSheet1!$BF141,1/($A$3-1)),1/POWER(FSheet1!$BG141,1/($A$3-1)),1/POWER(FSheet1!$BH141,1/($A$3-1)),1/POWER(FSheet1!$BI141,1/($A$3-1))))</f>
        <v>0.14620205605201206</v>
      </c>
      <c r="AF142" s="26">
        <f>1/(POWER(FSheet1!BF141,1/($A$3-1))*SUM(1/POWER(FSheet1!$BC141,1/($A$3-1)),1/POWER(FSheet1!$BD141,1/($A$3-1)),1/POWER(FSheet1!$BE141,1/($A$3-1)),1/POWER(FSheet1!$BF141,1/($A$3-1)),1/POWER(FSheet1!$BG141,1/($A$3-1)),1/POWER(FSheet1!$BH141,1/($A$3-1)),1/POWER(FSheet1!$BI141,1/($A$3-1))))</f>
        <v>0.10773914372859263</v>
      </c>
      <c r="AG142" s="26">
        <f>1/(POWER(FSheet1!BG141,1/($A$3-1))*SUM(1/POWER(FSheet1!$BC141,1/($A$3-1)),1/POWER(FSheet1!$BD141,1/($A$3-1)),1/POWER(FSheet1!$BE141,1/($A$3-1)),1/POWER(FSheet1!$BF141,1/($A$3-1)),1/POWER(FSheet1!$BG141,1/($A$3-1)),1/POWER(FSheet1!$BH141,1/($A$3-1)),1/POWER(FSheet1!$BI141,1/($A$3-1))))</f>
        <v>5.4714908701575533E-2</v>
      </c>
      <c r="AH142" s="26">
        <f>1/(POWER(FSheet1!BH141,1/($A$3-1))*SUM(1/POWER(FSheet1!$BC141,1/($A$3-1)),1/POWER(FSheet1!$BD141,1/($A$3-1)),1/POWER(FSheet1!$BE141,1/($A$3-1)),1/POWER(FSheet1!$BF141,1/($A$3-1)),1/POWER(FSheet1!$BG141,1/($A$3-1)),1/POWER(FSheet1!$BH141,1/($A$3-1)),1/POWER(FSheet1!$BI141,1/($A$3-1))))</f>
        <v>3.1457532577031565E-2</v>
      </c>
      <c r="AI142" s="26">
        <f>1/(POWER(FSheet1!BI141,1/($A$3-1))*SUM(1/POWER(FSheet1!$BC141,1/($A$3-1)),1/POWER(FSheet1!$BD141,1/($A$3-1)),1/POWER(FSheet1!$BE141,1/($A$3-1)),1/POWER(FSheet1!$BF141,1/($A$3-1)),1/POWER(FSheet1!$BG141,1/($A$3-1)),1/POWER(FSheet1!$BH141,1/($A$3-1)),1/POWER(FSheet1!$BI141,1/($A$3-1))))</f>
        <v>4.2933606152159416E-2</v>
      </c>
      <c r="AY142" s="13">
        <f t="shared" si="13"/>
        <v>3.6608026740403745</v>
      </c>
      <c r="BA142" s="45">
        <f>1/(POWER(FSheet1!$BK141,1/($A$3-1))*SUM(1/POWER(FSheet1!$BK141,1/($A$3-1)),1/POWER(FSheet1!$BL141,1/($A$3-1)),1/POWER(FSheet1!$BM141,1/($A$3-1)),1/POWER(FSheet1!$BN141,1/($A$3-1)),1/POWER(FSheet1!$BO141,1/($A$3-1)),1/POWER(FSheet1!$BP141,1/($A$3-1)),1/POWER(FSheet1!$BQ141,1/($A$3-1))))</f>
        <v>0.89009199526307059</v>
      </c>
      <c r="BB142" s="45">
        <f>1/(POWER(FSheet1!$BL141,1/($A$3-1))*SUM(1/POWER(FSheet1!$BK141,1/($A$3-1)),1/POWER(FSheet1!$BL141,1/($A$3-1)),1/POWER(FSheet1!$BM141,1/($A$3-1)),1/POWER(FSheet1!$BN141,1/($A$3-1)),1/POWER(FSheet1!$BO141,1/($A$3-1)),1/POWER(FSheet1!$BP141,1/($A$3-1)),1/POWER(FSheet1!$BQ141,1/($A$3-1))))</f>
        <v>3.3220733280027025E-2</v>
      </c>
      <c r="BC142" s="45">
        <f>1/(POWER(FSheet1!$BM141,1/($A$3-1))*SUM(1/POWER(FSheet1!$BK141,1/($A$3-1)),1/POWER(FSheet1!$BL141,1/($A$3-1)),1/POWER(FSheet1!$BM141,1/($A$3-1)),1/POWER(FSheet1!$BN141,1/($A$3-1)),1/POWER(FSheet1!$BO141,1/($A$3-1)),1/POWER(FSheet1!$BP141,1/($A$3-1)),1/POWER(FSheet1!$BQ141,1/($A$3-1))))</f>
        <v>2.2499861478886909E-2</v>
      </c>
      <c r="BD142" s="45">
        <f>1/(POWER(FSheet1!$BN141,1/($A$3-1))*SUM(1/POWER(FSheet1!$BK141,1/($A$3-1)),1/POWER(FSheet1!$BL141,1/($A$3-1)),1/POWER(FSheet1!$BM141,1/($A$3-1)),1/POWER(FSheet1!$BN141,1/($A$3-1)),1/POWER(FSheet1!$BO141,1/($A$3-1)),1/POWER(FSheet1!$BP141,1/($A$3-1)),1/POWER(FSheet1!$BQ141,1/($A$3-1))))</f>
        <v>2.2909151137367197E-2</v>
      </c>
      <c r="BE142" s="45">
        <f>1/(POWER(FSheet1!$BO141,1/($A$3-1))*SUM(1/POWER(FSheet1!$BK141,1/($A$3-1)),1/POWER(FSheet1!$BL141,1/($A$3-1)),1/POWER(FSheet1!$BM141,1/($A$3-1)),1/POWER(FSheet1!$BN141,1/($A$3-1)),1/POWER(FSheet1!$BO141,1/($A$3-1)),1/POWER(FSheet1!$BP141,1/($A$3-1)),1/POWER(FSheet1!$BQ141,1/($A$3-1))))</f>
        <v>1.6141696808372567E-2</v>
      </c>
      <c r="BF142" s="45">
        <f>1/(POWER(FSheet1!$BP141,1/($A$3-1))*SUM(1/POWER(FSheet1!$BK141,1/($A$3-1)),1/POWER(FSheet1!$BL141,1/($A$3-1)),1/POWER(FSheet1!$BM141,1/($A$3-1)),1/POWER(FSheet1!$BN141,1/($A$3-1)),1/POWER(FSheet1!$BO141,1/($A$3-1)),1/POWER(FSheet1!$BP141,1/($A$3-1)),1/POWER(FSheet1!$BQ141,1/($A$3-1))))</f>
        <v>6.3818027025890631E-3</v>
      </c>
      <c r="BG142" s="45">
        <f>1/(POWER(FSheet1!$BQ141,1/($A$3-1))*SUM(1/POWER(FSheet1!$BK141,1/($A$3-1)),1/POWER(FSheet1!$BL141,1/($A$3-1)),1/POWER(FSheet1!$BM141,1/($A$3-1)),1/POWER(FSheet1!$BN141,1/($A$3-1)),1/POWER(FSheet1!$BO141,1/($A$3-1)),1/POWER(FSheet1!$BP141,1/($A$3-1)),1/POWER(FSheet1!$BQ141,1/($A$3-1))))</f>
        <v>8.7547593296866105E-3</v>
      </c>
      <c r="BH142" s="14"/>
      <c r="BI142" s="33"/>
      <c r="BJ142" s="33"/>
      <c r="BW142" s="33">
        <f t="array" ref="BW142">SUM((BA142^$A$3)*(($B142-$AK$3)^2+($C142-$AL$3)^2),(BB142^$A$3)*(($B142-$AM$3)^2+($C142-$AN$3)^2),(BC142^$A$3)*(($B142-$AO$3)^2+($C142-$AP$3)^2),(BD142^$A$3)*(($B142-$AQ$3)^2+($C142-$AR$3)^2),(BE142^$A$3)*(($B142-$AS$3)^2+($C142-$AT$3)^2),(BF142^$A$3)*(($B142-$AU$3)^2+($C142-$AV$3)^2),(BG142^$A$3)*(($B142-$AW$3)^2+($C142-$BV$3)^2))</f>
        <v>3.6685110094996727</v>
      </c>
    </row>
    <row r="143" spans="1:75">
      <c r="A143" s="21" t="str">
        <f>FSheet1!A142</f>
        <v>Hyman</v>
      </c>
      <c r="B143" s="20">
        <f>FSheet1!DH142</f>
        <v>-3.6109262375328086</v>
      </c>
      <c r="C143" s="20">
        <f>FSheet1!DI142</f>
        <v>-0.28492118766404195</v>
      </c>
      <c r="D143" s="22"/>
      <c r="E143" s="20">
        <f>1/(POWER(FSheet1!AU142,2/($A$3-1))*SUM(1/POWER(FSheet1!$AU142,2/($A$3-1)),1/POWER(FSheet1!$AV142,2/($A$3-1)),1/POWER(FSheet1!$AW142,2/($A$3-1)),1/POWER(FSheet1!$AX142,2/($A$3-1)),1/POWER(FSheet1!$AY142,2/($A$3-1)),1/POWER(FSheet1!$AZ142,2/($A$3-1)),1/POWER(FSheet1!$BA142,2/($A$3-1))))</f>
        <v>8.9685583456046904E-3</v>
      </c>
      <c r="F143" s="20">
        <f>1/(POWER(FSheet1!AV142,2/($A$3-1))*SUM(1/POWER(FSheet1!$AU142,2/($A$3-1)),1/POWER(FSheet1!$AV142,2/($A$3-1)),1/POWER(FSheet1!$AW142,2/($A$3-1)),1/POWER(FSheet1!$AX142,2/($A$3-1)),1/POWER(FSheet1!$AY142,2/($A$3-1)),1/POWER(FSheet1!$AZ142,2/($A$3-1)),1/POWER(FSheet1!$BA142,2/($A$3-1))))</f>
        <v>5.7715989272958047E-2</v>
      </c>
      <c r="G143" s="20">
        <f>1/(POWER(FSheet1!AW142,2/($A$3-1))*SUM(1/POWER(FSheet1!$AU142,2/($A$3-1)),1/POWER(FSheet1!$AV142,2/($A$3-1)),1/POWER(FSheet1!$AW142,2/($A$3-1)),1/POWER(FSheet1!$AX142,2/($A$3-1)),1/POWER(FSheet1!$AY142,2/($A$3-1)),1/POWER(FSheet1!$AZ142,2/($A$3-1)),1/POWER(FSheet1!$BA142,2/($A$3-1))))</f>
        <v>0.61806338986668863</v>
      </c>
      <c r="H143" s="20">
        <f>1/(POWER(FSheet1!AX142,2/($A$3-1))*SUM(1/POWER(FSheet1!$AU142,2/($A$3-1)),1/POWER(FSheet1!$AV142,2/($A$3-1)),1/POWER(FSheet1!$AW142,2/($A$3-1)),1/POWER(FSheet1!$AX142,2/($A$3-1)),1/POWER(FSheet1!$AY142,2/($A$3-1)),1/POWER(FSheet1!$AZ142,2/($A$3-1)),1/POWER(FSheet1!$BA142,2/($A$3-1))))</f>
        <v>0.28056420682206673</v>
      </c>
      <c r="I143" s="20">
        <f>1/(POWER(FSheet1!AY142,2/($A$3-1))*SUM(1/POWER(FSheet1!$AU142,2/($A$3-1)),1/POWER(FSheet1!$AV142,2/($A$3-1)),1/POWER(FSheet1!$AW142,2/($A$3-1)),1/POWER(FSheet1!$AX142,2/($A$3-1)),1/POWER(FSheet1!$AY142,2/($A$3-1)),1/POWER(FSheet1!$AZ142,2/($A$3-1)),1/POWER(FSheet1!$BA142,2/($A$3-1))))</f>
        <v>2.7682898830828296E-2</v>
      </c>
      <c r="J143" s="20">
        <f>1/(POWER(FSheet1!AZ142,2/($A$3-1))*SUM(1/POWER(FSheet1!$AU142,2/($A$3-1)),1/POWER(FSheet1!$AV142,2/($A$3-1)),1/POWER(FSheet1!$AW142,2/($A$3-1)),1/POWER(FSheet1!$AX142,2/($A$3-1)),1/POWER(FSheet1!$AY142,2/($A$3-1)),1/POWER(FSheet1!$AZ142,2/($A$3-1)),1/POWER(FSheet1!$BA142,2/($A$3-1))))</f>
        <v>5.3756631131205703E-3</v>
      </c>
      <c r="K143" s="20">
        <f>1/(POWER(FSheet1!BA142,2/($A$3-1))*SUM(1/POWER(FSheet1!$AU142,2/($A$3-1)),1/POWER(FSheet1!$AV142,2/($A$3-1)),1/POWER(FSheet1!$AW142,2/($A$3-1)),1/POWER(FSheet1!$AX142,2/($A$3-1)),1/POWER(FSheet1!$AY142,2/($A$3-1)),1/POWER(FSheet1!$AZ142,2/($A$3-1)),1/POWER(FSheet1!$BA142,2/($A$3-1))))</f>
        <v>1.6292937487329415E-3</v>
      </c>
      <c r="M143" s="35"/>
      <c r="AA143" s="34">
        <f t="shared" si="12"/>
        <v>3.1782461399192448</v>
      </c>
      <c r="AC143" s="26">
        <f>1/(POWER(FSheet1!BC142,1/($A$3-1))*SUM(1/POWER(FSheet1!$BC142,1/($A$3-1)),1/POWER(FSheet1!$BD142,1/($A$3-1)),1/POWER(FSheet1!$BE142,1/($A$3-1)),1/POWER(FSheet1!$BF142,1/($A$3-1)),1/POWER(FSheet1!$BG142,1/($A$3-1)),1/POWER(FSheet1!$BH142,1/($A$3-1)),1/POWER(FSheet1!$BI142,1/($A$3-1))))</f>
        <v>0.43998512914267018</v>
      </c>
      <c r="AD143" s="26">
        <f>1/(POWER(FSheet1!BD142,1/($A$3-1))*SUM(1/POWER(FSheet1!$BC142,1/($A$3-1)),1/POWER(FSheet1!$BD142,1/($A$3-1)),1/POWER(FSheet1!$BE142,1/($A$3-1)),1/POWER(FSheet1!$BF142,1/($A$3-1)),1/POWER(FSheet1!$BG142,1/($A$3-1)),1/POWER(FSheet1!$BH142,1/($A$3-1)),1/POWER(FSheet1!$BI142,1/($A$3-1))))</f>
        <v>0.16138316285537077</v>
      </c>
      <c r="AE143" s="26">
        <f>1/(POWER(FSheet1!BE142,1/($A$3-1))*SUM(1/POWER(FSheet1!$BC142,1/($A$3-1)),1/POWER(FSheet1!$BD142,1/($A$3-1)),1/POWER(FSheet1!$BE142,1/($A$3-1)),1/POWER(FSheet1!$BF142,1/($A$3-1)),1/POWER(FSheet1!$BG142,1/($A$3-1)),1/POWER(FSheet1!$BH142,1/($A$3-1)),1/POWER(FSheet1!$BI142,1/($A$3-1))))</f>
        <v>0.2626122787518228</v>
      </c>
      <c r="AF143" s="26">
        <f>1/(POWER(FSheet1!BF142,1/($A$3-1))*SUM(1/POWER(FSheet1!$BC142,1/($A$3-1)),1/POWER(FSheet1!$BD142,1/($A$3-1)),1/POWER(FSheet1!$BE142,1/($A$3-1)),1/POWER(FSheet1!$BF142,1/($A$3-1)),1/POWER(FSheet1!$BG142,1/($A$3-1)),1/POWER(FSheet1!$BH142,1/($A$3-1)),1/POWER(FSheet1!$BI142,1/($A$3-1))))</f>
        <v>8.361683200508474E-2</v>
      </c>
      <c r="AG143" s="26">
        <f>1/(POWER(FSheet1!BG142,1/($A$3-1))*SUM(1/POWER(FSheet1!$BC142,1/($A$3-1)),1/POWER(FSheet1!$BD142,1/($A$3-1)),1/POWER(FSheet1!$BE142,1/($A$3-1)),1/POWER(FSheet1!$BF142,1/($A$3-1)),1/POWER(FSheet1!$BG142,1/($A$3-1)),1/POWER(FSheet1!$BH142,1/($A$3-1)),1/POWER(FSheet1!$BI142,1/($A$3-1))))</f>
        <v>2.3617449984774271E-2</v>
      </c>
      <c r="AH143" s="26">
        <f>1/(POWER(FSheet1!BH142,1/($A$3-1))*SUM(1/POWER(FSheet1!$BC142,1/($A$3-1)),1/POWER(FSheet1!$BD142,1/($A$3-1)),1/POWER(FSheet1!$BE142,1/($A$3-1)),1/POWER(FSheet1!$BF142,1/($A$3-1)),1/POWER(FSheet1!$BG142,1/($A$3-1)),1/POWER(FSheet1!$BH142,1/($A$3-1)),1/POWER(FSheet1!$BI142,1/($A$3-1))))</f>
        <v>1.1390032465302456E-2</v>
      </c>
      <c r="AI143" s="26">
        <f>1/(POWER(FSheet1!BI142,1/($A$3-1))*SUM(1/POWER(FSheet1!$BC142,1/($A$3-1)),1/POWER(FSheet1!$BD142,1/($A$3-1)),1/POWER(FSheet1!$BE142,1/($A$3-1)),1/POWER(FSheet1!$BF142,1/($A$3-1)),1/POWER(FSheet1!$BG142,1/($A$3-1)),1/POWER(FSheet1!$BH142,1/($A$3-1)),1/POWER(FSheet1!$BI142,1/($A$3-1))))</f>
        <v>1.7395114794974711E-2</v>
      </c>
      <c r="AY143" s="13">
        <f t="shared" si="13"/>
        <v>1.4167488407249347</v>
      </c>
      <c r="BA143" s="45">
        <f>1/(POWER(FSheet1!$BK142,1/($A$3-1))*SUM(1/POWER(FSheet1!$BK142,1/($A$3-1)),1/POWER(FSheet1!$BL142,1/($A$3-1)),1/POWER(FSheet1!$BM142,1/($A$3-1)),1/POWER(FSheet1!$BN142,1/($A$3-1)),1/POWER(FSheet1!$BO142,1/($A$3-1)),1/POWER(FSheet1!$BP142,1/($A$3-1)),1/POWER(FSheet1!$BQ142,1/($A$3-1))))</f>
        <v>0.42007757644253862</v>
      </c>
      <c r="BB143" s="45">
        <f>1/(POWER(FSheet1!$BL142,1/($A$3-1))*SUM(1/POWER(FSheet1!$BK142,1/($A$3-1)),1/POWER(FSheet1!$BL142,1/($A$3-1)),1/POWER(FSheet1!$BM142,1/($A$3-1)),1/POWER(FSheet1!$BN142,1/($A$3-1)),1/POWER(FSheet1!$BO142,1/($A$3-1)),1/POWER(FSheet1!$BP142,1/($A$3-1)),1/POWER(FSheet1!$BQ142,1/($A$3-1))))</f>
        <v>0.16890984598415457</v>
      </c>
      <c r="BC143" s="45">
        <f>1/(POWER(FSheet1!$BM142,1/($A$3-1))*SUM(1/POWER(FSheet1!$BK142,1/($A$3-1)),1/POWER(FSheet1!$BL142,1/($A$3-1)),1/POWER(FSheet1!$BM142,1/($A$3-1)),1/POWER(FSheet1!$BN142,1/($A$3-1)),1/POWER(FSheet1!$BO142,1/($A$3-1)),1/POWER(FSheet1!$BP142,1/($A$3-1)),1/POWER(FSheet1!$BQ142,1/($A$3-1))))</f>
        <v>0.17948059370856254</v>
      </c>
      <c r="BD143" s="45">
        <f>1/(POWER(FSheet1!$BN142,1/($A$3-1))*SUM(1/POWER(FSheet1!$BK142,1/($A$3-1)),1/POWER(FSheet1!$BL142,1/($A$3-1)),1/POWER(FSheet1!$BM142,1/($A$3-1)),1/POWER(FSheet1!$BN142,1/($A$3-1)),1/POWER(FSheet1!$BO142,1/($A$3-1)),1/POWER(FSheet1!$BP142,1/($A$3-1)),1/POWER(FSheet1!$BQ142,1/($A$3-1))))</f>
        <v>0.12959572319729712</v>
      </c>
      <c r="BE143" s="45">
        <f>1/(POWER(FSheet1!$BO142,1/($A$3-1))*SUM(1/POWER(FSheet1!$BK142,1/($A$3-1)),1/POWER(FSheet1!$BL142,1/($A$3-1)),1/POWER(FSheet1!$BM142,1/($A$3-1)),1/POWER(FSheet1!$BN142,1/($A$3-1)),1/POWER(FSheet1!$BO142,1/($A$3-1)),1/POWER(FSheet1!$BP142,1/($A$3-1)),1/POWER(FSheet1!$BQ142,1/($A$3-1))))</f>
        <v>5.5540986402625621E-2</v>
      </c>
      <c r="BF143" s="45">
        <f>1/(POWER(FSheet1!$BP142,1/($A$3-1))*SUM(1/POWER(FSheet1!$BK142,1/($A$3-1)),1/POWER(FSheet1!$BL142,1/($A$3-1)),1/POWER(FSheet1!$BM142,1/($A$3-1)),1/POWER(FSheet1!$BN142,1/($A$3-1)),1/POWER(FSheet1!$BO142,1/($A$3-1)),1/POWER(FSheet1!$BP142,1/($A$3-1)),1/POWER(FSheet1!$BQ142,1/($A$3-1))))</f>
        <v>1.780211957527119E-2</v>
      </c>
      <c r="BG143" s="45">
        <f>1/(POWER(FSheet1!$BQ142,1/($A$3-1))*SUM(1/POWER(FSheet1!$BK142,1/($A$3-1)),1/POWER(FSheet1!$BL142,1/($A$3-1)),1/POWER(FSheet1!$BM142,1/($A$3-1)),1/POWER(FSheet1!$BN142,1/($A$3-1)),1/POWER(FSheet1!$BO142,1/($A$3-1)),1/POWER(FSheet1!$BP142,1/($A$3-1)),1/POWER(FSheet1!$BQ142,1/($A$3-1))))</f>
        <v>2.8593154689550534E-2</v>
      </c>
      <c r="BH143" s="14"/>
      <c r="BI143" s="33"/>
      <c r="BJ143" s="33"/>
      <c r="BW143" s="33">
        <f t="array" ref="BW143">SUM((BA143^$A$3)*(($B143-$AK$3)^2+($C143-$AL$3)^2),(BB143^$A$3)*(($B143-$AM$3)^2+($C143-$AN$3)^2),(BC143^$A$3)*(($B143-$AO$3)^2+($C143-$AP$3)^2),(BD143^$A$3)*(($B143-$AQ$3)^2+($C143-$AR$3)^2),(BE143^$A$3)*(($B143-$AS$3)^2+($C143-$AT$3)^2),(BF143^$A$3)*(($B143-$AU$3)^2+($C143-$AV$3)^2),(BG143^$A$3)*(($B143-$AW$3)^2+($C143-$BV$3)^2))</f>
        <v>1.4920072403353843</v>
      </c>
    </row>
    <row r="144" spans="1:75">
      <c r="A144" s="21" t="str">
        <f>FSheet1!A143</f>
        <v>Romfors</v>
      </c>
      <c r="B144" s="20">
        <f>FSheet1!DH143</f>
        <v>2.2126026443569553</v>
      </c>
      <c r="C144" s="20">
        <f>FSheet1!DI143</f>
        <v>1.4577102322834641</v>
      </c>
      <c r="D144" s="22"/>
      <c r="E144" s="20">
        <f>1/(POWER(FSheet1!AU143,2/($A$3-1))*SUM(1/POWER(FSheet1!$AU143,2/($A$3-1)),1/POWER(FSheet1!$AV143,2/($A$3-1)),1/POWER(FSheet1!$AW143,2/($A$3-1)),1/POWER(FSheet1!$AX143,2/($A$3-1)),1/POWER(FSheet1!$AY143,2/($A$3-1)),1/POWER(FSheet1!$AZ143,2/($A$3-1)),1/POWER(FSheet1!$BA143,2/($A$3-1))))</f>
        <v>3.4416216180947447E-4</v>
      </c>
      <c r="F144" s="20">
        <f>1/(POWER(FSheet1!AV143,2/($A$3-1))*SUM(1/POWER(FSheet1!$AU143,2/($A$3-1)),1/POWER(FSheet1!$AV143,2/($A$3-1)),1/POWER(FSheet1!$AW143,2/($A$3-1)),1/POWER(FSheet1!$AX143,2/($A$3-1)),1/POWER(FSheet1!$AY143,2/($A$3-1)),1/POWER(FSheet1!$AZ143,2/($A$3-1)),1/POWER(FSheet1!$BA143,2/($A$3-1))))</f>
        <v>1.2455838832672026E-3</v>
      </c>
      <c r="G144" s="20">
        <f>1/(POWER(FSheet1!AW143,2/($A$3-1))*SUM(1/POWER(FSheet1!$AU143,2/($A$3-1)),1/POWER(FSheet1!$AV143,2/($A$3-1)),1/POWER(FSheet1!$AW143,2/($A$3-1)),1/POWER(FSheet1!$AX143,2/($A$3-1)),1/POWER(FSheet1!$AY143,2/($A$3-1)),1/POWER(FSheet1!$AZ143,2/($A$3-1)),1/POWER(FSheet1!$BA143,2/($A$3-1))))</f>
        <v>8.2285322888408542E-3</v>
      </c>
      <c r="H144" s="20">
        <f>1/(POWER(FSheet1!AX143,2/($A$3-1))*SUM(1/POWER(FSheet1!$AU143,2/($A$3-1)),1/POWER(FSheet1!$AV143,2/($A$3-1)),1/POWER(FSheet1!$AW143,2/($A$3-1)),1/POWER(FSheet1!$AX143,2/($A$3-1)),1/POWER(FSheet1!$AY143,2/($A$3-1)),1/POWER(FSheet1!$AZ143,2/($A$3-1)),1/POWER(FSheet1!$BA143,2/($A$3-1))))</f>
        <v>0.25700563420447647</v>
      </c>
      <c r="I144" s="20">
        <f>1/(POWER(FSheet1!AY143,2/($A$3-1))*SUM(1/POWER(FSheet1!$AU143,2/($A$3-1)),1/POWER(FSheet1!$AV143,2/($A$3-1)),1/POWER(FSheet1!$AW143,2/($A$3-1)),1/POWER(FSheet1!$AX143,2/($A$3-1)),1/POWER(FSheet1!$AY143,2/($A$3-1)),1/POWER(FSheet1!$AZ143,2/($A$3-1)),1/POWER(FSheet1!$BA143,2/($A$3-1))))</f>
        <v>0.71811676067581809</v>
      </c>
      <c r="J144" s="20">
        <f>1/(POWER(FSheet1!AZ143,2/($A$3-1))*SUM(1/POWER(FSheet1!$AU143,2/($A$3-1)),1/POWER(FSheet1!$AV143,2/($A$3-1)),1/POWER(FSheet1!$AW143,2/($A$3-1)),1/POWER(FSheet1!$AX143,2/($A$3-1)),1/POWER(FSheet1!$AY143,2/($A$3-1)),1/POWER(FSheet1!$AZ143,2/($A$3-1)),1/POWER(FSheet1!$BA143,2/($A$3-1))))</f>
        <v>1.3375792569311453E-2</v>
      </c>
      <c r="K144" s="20">
        <f>1/(POWER(FSheet1!BA143,2/($A$3-1))*SUM(1/POWER(FSheet1!$AU143,2/($A$3-1)),1/POWER(FSheet1!$AV143,2/($A$3-1)),1/POWER(FSheet1!$AW143,2/($A$3-1)),1/POWER(FSheet1!$AX143,2/($A$3-1)),1/POWER(FSheet1!$AY143,2/($A$3-1)),1/POWER(FSheet1!$AZ143,2/($A$3-1)),1/POWER(FSheet1!$BA143,2/($A$3-1))))</f>
        <v>1.6835342164763527E-3</v>
      </c>
      <c r="M144" s="35"/>
      <c r="AA144" s="34">
        <f t="shared" si="12"/>
        <v>3.2217432228855816</v>
      </c>
      <c r="AC144" s="26">
        <f>1/(POWER(FSheet1!BC143,1/($A$3-1))*SUM(1/POWER(FSheet1!$BC143,1/($A$3-1)),1/POWER(FSheet1!$BD143,1/($A$3-1)),1/POWER(FSheet1!$BE143,1/($A$3-1)),1/POWER(FSheet1!$BF143,1/($A$3-1)),1/POWER(FSheet1!$BG143,1/($A$3-1)),1/POWER(FSheet1!$BH143,1/($A$3-1)),1/POWER(FSheet1!$BI143,1/($A$3-1))))</f>
        <v>2.7131062838921881E-2</v>
      </c>
      <c r="AD144" s="26">
        <f>1/(POWER(FSheet1!BD143,1/($A$3-1))*SUM(1/POWER(FSheet1!$BC143,1/($A$3-1)),1/POWER(FSheet1!$BD143,1/($A$3-1)),1/POWER(FSheet1!$BE143,1/($A$3-1)),1/POWER(FSheet1!$BF143,1/($A$3-1)),1/POWER(FSheet1!$BG143,1/($A$3-1)),1/POWER(FSheet1!$BH143,1/($A$3-1)),1/POWER(FSheet1!$BI143,1/($A$3-1))))</f>
        <v>2.2227404357903418E-2</v>
      </c>
      <c r="AE144" s="26">
        <f>1/(POWER(FSheet1!BE143,1/($A$3-1))*SUM(1/POWER(FSheet1!$BC143,1/($A$3-1)),1/POWER(FSheet1!$BD143,1/($A$3-1)),1/POWER(FSheet1!$BE143,1/($A$3-1)),1/POWER(FSheet1!$BF143,1/($A$3-1)),1/POWER(FSheet1!$BG143,1/($A$3-1)),1/POWER(FSheet1!$BH143,1/($A$3-1)),1/POWER(FSheet1!$BI143,1/($A$3-1))))</f>
        <v>4.1282878942801526E-2</v>
      </c>
      <c r="AF144" s="26">
        <f>1/(POWER(FSheet1!BF143,1/($A$3-1))*SUM(1/POWER(FSheet1!$BC143,1/($A$3-1)),1/POWER(FSheet1!$BD143,1/($A$3-1)),1/POWER(FSheet1!$BE143,1/($A$3-1)),1/POWER(FSheet1!$BF143,1/($A$3-1)),1/POWER(FSheet1!$BG143,1/($A$3-1)),1/POWER(FSheet1!$BH143,1/($A$3-1)),1/POWER(FSheet1!$BI143,1/($A$3-1))))</f>
        <v>0.21346242462093828</v>
      </c>
      <c r="AG144" s="26">
        <f>1/(POWER(FSheet1!BG143,1/($A$3-1))*SUM(1/POWER(FSheet1!$BC143,1/($A$3-1)),1/POWER(FSheet1!$BD143,1/($A$3-1)),1/POWER(FSheet1!$BE143,1/($A$3-1)),1/POWER(FSheet1!$BF143,1/($A$3-1)),1/POWER(FSheet1!$BG143,1/($A$3-1)),1/POWER(FSheet1!$BH143,1/($A$3-1)),1/POWER(FSheet1!$BI143,1/($A$3-1))))</f>
        <v>0.45966885337531693</v>
      </c>
      <c r="AH144" s="26">
        <f>1/(POWER(FSheet1!BH143,1/($A$3-1))*SUM(1/POWER(FSheet1!$BC143,1/($A$3-1)),1/POWER(FSheet1!$BD143,1/($A$3-1)),1/POWER(FSheet1!$BE143,1/($A$3-1)),1/POWER(FSheet1!$BF143,1/($A$3-1)),1/POWER(FSheet1!$BG143,1/($A$3-1)),1/POWER(FSheet1!$BH143,1/($A$3-1)),1/POWER(FSheet1!$BI143,1/($A$3-1))))</f>
        <v>6.5545267409729824E-2</v>
      </c>
      <c r="AI144" s="26">
        <f>1/(POWER(FSheet1!BI143,1/($A$3-1))*SUM(1/POWER(FSheet1!$BC143,1/($A$3-1)),1/POWER(FSheet1!$BD143,1/($A$3-1)),1/POWER(FSheet1!$BE143,1/($A$3-1)),1/POWER(FSheet1!$BF143,1/($A$3-1)),1/POWER(FSheet1!$BG143,1/($A$3-1)),1/POWER(FSheet1!$BH143,1/($A$3-1)),1/POWER(FSheet1!$BI143,1/($A$3-1))))</f>
        <v>0.17068210845438819</v>
      </c>
      <c r="AY144" s="13">
        <f t="shared" si="13"/>
        <v>1.2936284752008742</v>
      </c>
      <c r="BA144" s="45">
        <f>1/(POWER(FSheet1!$BK143,1/($A$3-1))*SUM(1/POWER(FSheet1!$BK143,1/($A$3-1)),1/POWER(FSheet1!$BL143,1/($A$3-1)),1/POWER(FSheet1!$BM143,1/($A$3-1)),1/POWER(FSheet1!$BN143,1/($A$3-1)),1/POWER(FSheet1!$BO143,1/($A$3-1)),1/POWER(FSheet1!$BP143,1/($A$3-1)),1/POWER(FSheet1!$BQ143,1/($A$3-1))))</f>
        <v>1.6230920516665179E-2</v>
      </c>
      <c r="BB144" s="45">
        <f>1/(POWER(FSheet1!$BL143,1/($A$3-1))*SUM(1/POWER(FSheet1!$BK143,1/($A$3-1)),1/POWER(FSheet1!$BL143,1/($A$3-1)),1/POWER(FSheet1!$BM143,1/($A$3-1)),1/POWER(FSheet1!$BN143,1/($A$3-1)),1/POWER(FSheet1!$BO143,1/($A$3-1)),1/POWER(FSheet1!$BP143,1/($A$3-1)),1/POWER(FSheet1!$BQ143,1/($A$3-1))))</f>
        <v>9.011526150969864E-3</v>
      </c>
      <c r="BC144" s="45">
        <f>1/(POWER(FSheet1!$BM143,1/($A$3-1))*SUM(1/POWER(FSheet1!$BK143,1/($A$3-1)),1/POWER(FSheet1!$BL143,1/($A$3-1)),1/POWER(FSheet1!$BM143,1/($A$3-1)),1/POWER(FSheet1!$BN143,1/($A$3-1)),1/POWER(FSheet1!$BO143,1/($A$3-1)),1/POWER(FSheet1!$BP143,1/($A$3-1)),1/POWER(FSheet1!$BQ143,1/($A$3-1))))</f>
        <v>1.9919658540772083E-2</v>
      </c>
      <c r="BD144" s="45">
        <f>1/(POWER(FSheet1!$BN143,1/($A$3-1))*SUM(1/POWER(FSheet1!$BK143,1/($A$3-1)),1/POWER(FSheet1!$BL143,1/($A$3-1)),1/POWER(FSheet1!$BM143,1/($A$3-1)),1/POWER(FSheet1!$BN143,1/($A$3-1)),1/POWER(FSheet1!$BO143,1/($A$3-1)),1/POWER(FSheet1!$BP143,1/($A$3-1)),1/POWER(FSheet1!$BQ143,1/($A$3-1))))</f>
        <v>9.9280618726257985E-2</v>
      </c>
      <c r="BE144" s="45">
        <f>1/(POWER(FSheet1!$BO143,1/($A$3-1))*SUM(1/POWER(FSheet1!$BK143,1/($A$3-1)),1/POWER(FSheet1!$BL143,1/($A$3-1)),1/POWER(FSheet1!$BM143,1/($A$3-1)),1/POWER(FSheet1!$BN143,1/($A$3-1)),1/POWER(FSheet1!$BO143,1/($A$3-1)),1/POWER(FSheet1!$BP143,1/($A$3-1)),1/POWER(FSheet1!$BQ143,1/($A$3-1))))</f>
        <v>0.78864269393315811</v>
      </c>
      <c r="BF144" s="45">
        <f>1/(POWER(FSheet1!$BP143,1/($A$3-1))*SUM(1/POWER(FSheet1!$BK143,1/($A$3-1)),1/POWER(FSheet1!$BL143,1/($A$3-1)),1/POWER(FSheet1!$BM143,1/($A$3-1)),1/POWER(FSheet1!$BN143,1/($A$3-1)),1/POWER(FSheet1!$BO143,1/($A$3-1)),1/POWER(FSheet1!$BP143,1/($A$3-1)),1/POWER(FSheet1!$BQ143,1/($A$3-1))))</f>
        <v>2.2030326205590853E-2</v>
      </c>
      <c r="BG144" s="45">
        <f>1/(POWER(FSheet1!$BQ143,1/($A$3-1))*SUM(1/POWER(FSheet1!$BK143,1/($A$3-1)),1/POWER(FSheet1!$BL143,1/($A$3-1)),1/POWER(FSheet1!$BM143,1/($A$3-1)),1/POWER(FSheet1!$BN143,1/($A$3-1)),1/POWER(FSheet1!$BO143,1/($A$3-1)),1/POWER(FSheet1!$BP143,1/($A$3-1)),1/POWER(FSheet1!$BQ143,1/($A$3-1))))</f>
        <v>4.4884255926585973E-2</v>
      </c>
      <c r="BH144" s="14"/>
      <c r="BI144" s="33"/>
      <c r="BJ144" s="33"/>
      <c r="BW144" s="33">
        <f t="array" ref="BW144">SUM((BA144^$A$3)*(($B144-$AK$3)^2+($C144-$AL$3)^2),(BB144^$A$3)*(($B144-$AM$3)^2+($C144-$AN$3)^2),(BC144^$A$3)*(($B144-$AO$3)^2+($C144-$AP$3)^2),(BD144^$A$3)*(($B144-$AQ$3)^2+($C144-$AR$3)^2),(BE144^$A$3)*(($B144-$AS$3)^2+($C144-$AT$3)^2),(BF144^$A$3)*(($B144-$AU$3)^2+($C144-$AV$3)^2),(BG144^$A$3)*(($B144-$AW$3)^2+($C144-$BV$3)^2))</f>
        <v>1.3583538774298982</v>
      </c>
    </row>
    <row r="145" spans="1:75">
      <c r="A145" s="21" t="str">
        <f>FSheet1!A144</f>
        <v>Sestito</v>
      </c>
      <c r="B145" s="20">
        <f>FSheet1!DH144</f>
        <v>0.28055820341207344</v>
      </c>
      <c r="C145" s="20">
        <f>FSheet1!DI144</f>
        <v>-0.61950847769028894</v>
      </c>
      <c r="D145" s="22"/>
      <c r="E145" s="20">
        <f>1/(POWER(FSheet1!AU144,2/($A$3-1))*SUM(1/POWER(FSheet1!$AU144,2/($A$3-1)),1/POWER(FSheet1!$AV144,2/($A$3-1)),1/POWER(FSheet1!$AW144,2/($A$3-1)),1/POWER(FSheet1!$AX144,2/($A$3-1)),1/POWER(FSheet1!$AY144,2/($A$3-1)),1/POWER(FSheet1!$AZ144,2/($A$3-1)),1/POWER(FSheet1!$BA144,2/($A$3-1))))</f>
        <v>3.2801652666591826E-5</v>
      </c>
      <c r="F145" s="20">
        <f>1/(POWER(FSheet1!AV144,2/($A$3-1))*SUM(1/POWER(FSheet1!$AU144,2/($A$3-1)),1/POWER(FSheet1!$AV144,2/($A$3-1)),1/POWER(FSheet1!$AW144,2/($A$3-1)),1/POWER(FSheet1!$AX144,2/($A$3-1)),1/POWER(FSheet1!$AY144,2/($A$3-1)),1/POWER(FSheet1!$AZ144,2/($A$3-1)),1/POWER(FSheet1!$BA144,2/($A$3-1))))</f>
        <v>1.658165205019014E-4</v>
      </c>
      <c r="G145" s="20">
        <f>1/(POWER(FSheet1!AW144,2/($A$3-1))*SUM(1/POWER(FSheet1!$AU144,2/($A$3-1)),1/POWER(FSheet1!$AV144,2/($A$3-1)),1/POWER(FSheet1!$AW144,2/($A$3-1)),1/POWER(FSheet1!$AX144,2/($A$3-1)),1/POWER(FSheet1!$AY144,2/($A$3-1)),1/POWER(FSheet1!$AZ144,2/($A$3-1)),1/POWER(FSheet1!$BA144,2/($A$3-1))))</f>
        <v>2.5530503058796422E-3</v>
      </c>
      <c r="H145" s="20">
        <f>1/(POWER(FSheet1!AX144,2/($A$3-1))*SUM(1/POWER(FSheet1!$AU144,2/($A$3-1)),1/POWER(FSheet1!$AV144,2/($A$3-1)),1/POWER(FSheet1!$AW144,2/($A$3-1)),1/POWER(FSheet1!$AX144,2/($A$3-1)),1/POWER(FSheet1!$AY144,2/($A$3-1)),1/POWER(FSheet1!$AZ144,2/($A$3-1)),1/POWER(FSheet1!$BA144,2/($A$3-1))))</f>
        <v>0.99485772972295694</v>
      </c>
      <c r="I145" s="20">
        <f>1/(POWER(FSheet1!AY144,2/($A$3-1))*SUM(1/POWER(FSheet1!$AU144,2/($A$3-1)),1/POWER(FSheet1!$AV144,2/($A$3-1)),1/POWER(FSheet1!$AW144,2/($A$3-1)),1/POWER(FSheet1!$AX144,2/($A$3-1)),1/POWER(FSheet1!$AY144,2/($A$3-1)),1/POWER(FSheet1!$AZ144,2/($A$3-1)),1/POWER(FSheet1!$BA144,2/($A$3-1))))</f>
        <v>2.205727495639318E-3</v>
      </c>
      <c r="J145" s="20">
        <f>1/(POWER(FSheet1!AZ144,2/($A$3-1))*SUM(1/POWER(FSheet1!$AU144,2/($A$3-1)),1/POWER(FSheet1!$AV144,2/($A$3-1)),1/POWER(FSheet1!$AW144,2/($A$3-1)),1/POWER(FSheet1!$AX144,2/($A$3-1)),1/POWER(FSheet1!$AY144,2/($A$3-1)),1/POWER(FSheet1!$AZ144,2/($A$3-1)),1/POWER(FSheet1!$BA144,2/($A$3-1))))</f>
        <v>1.537015494578108E-4</v>
      </c>
      <c r="K145" s="20">
        <f>1/(POWER(FSheet1!BA144,2/($A$3-1))*SUM(1/POWER(FSheet1!$AU144,2/($A$3-1)),1/POWER(FSheet1!$AV144,2/($A$3-1)),1/POWER(FSheet1!$AW144,2/($A$3-1)),1/POWER(FSheet1!$AX144,2/($A$3-1)),1/POWER(FSheet1!$AY144,2/($A$3-1)),1/POWER(FSheet1!$AZ144,2/($A$3-1)),1/POWER(FSheet1!$BA144,2/($A$3-1))))</f>
        <v>3.1172752897861229E-5</v>
      </c>
      <c r="M145" s="35"/>
      <c r="AA145" s="34">
        <f t="shared" si="12"/>
        <v>9.075595044304649E-3</v>
      </c>
      <c r="AC145" s="26">
        <f>1/(POWER(FSheet1!BC144,1/($A$3-1))*SUM(1/POWER(FSheet1!$BC144,1/($A$3-1)),1/POWER(FSheet1!$BD144,1/($A$3-1)),1/POWER(FSheet1!$BE144,1/($A$3-1)),1/POWER(FSheet1!$BF144,1/($A$3-1)),1/POWER(FSheet1!$BG144,1/($A$3-1)),1/POWER(FSheet1!$BH144,1/($A$3-1)),1/POWER(FSheet1!$BI144,1/($A$3-1))))</f>
        <v>1.0711297942727013E-3</v>
      </c>
      <c r="AD145" s="26">
        <f>1/(POWER(FSheet1!BD144,1/($A$3-1))*SUM(1/POWER(FSheet1!$BC144,1/($A$3-1)),1/POWER(FSheet1!$BD144,1/($A$3-1)),1/POWER(FSheet1!$BE144,1/($A$3-1)),1/POWER(FSheet1!$BF144,1/($A$3-1)),1/POWER(FSheet1!$BG144,1/($A$3-1)),1/POWER(FSheet1!$BH144,1/($A$3-1)),1/POWER(FSheet1!$BI144,1/($A$3-1))))</f>
        <v>9.2957884393107338E-4</v>
      </c>
      <c r="AE145" s="26">
        <f>1/(POWER(FSheet1!BE144,1/($A$3-1))*SUM(1/POWER(FSheet1!$BC144,1/($A$3-1)),1/POWER(FSheet1!$BD144,1/($A$3-1)),1/POWER(FSheet1!$BE144,1/($A$3-1)),1/POWER(FSheet1!$BF144,1/($A$3-1)),1/POWER(FSheet1!$BG144,1/($A$3-1)),1/POWER(FSheet1!$BH144,1/($A$3-1)),1/POWER(FSheet1!$BI144,1/($A$3-1))))</f>
        <v>2.6564013149000297E-3</v>
      </c>
      <c r="AF145" s="26">
        <f>1/(POWER(FSheet1!BF144,1/($A$3-1))*SUM(1/POWER(FSheet1!$BC144,1/($A$3-1)),1/POWER(FSheet1!$BD144,1/($A$3-1)),1/POWER(FSheet1!$BE144,1/($A$3-1)),1/POWER(FSheet1!$BF144,1/($A$3-1)),1/POWER(FSheet1!$BG144,1/($A$3-1)),1/POWER(FSheet1!$BH144,1/($A$3-1)),1/POWER(FSheet1!$BI144,1/($A$3-1))))</f>
        <v>0.99125177449007995</v>
      </c>
      <c r="AG145" s="26">
        <f>1/(POWER(FSheet1!BG144,1/($A$3-1))*SUM(1/POWER(FSheet1!$BC144,1/($A$3-1)),1/POWER(FSheet1!$BD144,1/($A$3-1)),1/POWER(FSheet1!$BE144,1/($A$3-1)),1/POWER(FSheet1!$BF144,1/($A$3-1)),1/POWER(FSheet1!$BG144,1/($A$3-1)),1/POWER(FSheet1!$BH144,1/($A$3-1)),1/POWER(FSheet1!$BI144,1/($A$3-1))))</f>
        <v>2.1826023689155397E-3</v>
      </c>
      <c r="AH145" s="26">
        <f>1/(POWER(FSheet1!BH144,1/($A$3-1))*SUM(1/POWER(FSheet1!$BC144,1/($A$3-1)),1/POWER(FSheet1!$BD144,1/($A$3-1)),1/POWER(FSheet1!$BE144,1/($A$3-1)),1/POWER(FSheet1!$BF144,1/($A$3-1)),1/POWER(FSheet1!$BG144,1/($A$3-1)),1/POWER(FSheet1!$BH144,1/($A$3-1)),1/POWER(FSheet1!$BI144,1/($A$3-1))))</f>
        <v>6.3223264612210638E-4</v>
      </c>
      <c r="AI145" s="26">
        <f>1/(POWER(FSheet1!BI144,1/($A$3-1))*SUM(1/POWER(FSheet1!$BC144,1/($A$3-1)),1/POWER(FSheet1!$BD144,1/($A$3-1)),1/POWER(FSheet1!$BE144,1/($A$3-1)),1/POWER(FSheet1!$BF144,1/($A$3-1)),1/POWER(FSheet1!$BG144,1/($A$3-1)),1/POWER(FSheet1!$BH144,1/($A$3-1)),1/POWER(FSheet1!$BI144,1/($A$3-1))))</f>
        <v>1.2762805417787333E-3</v>
      </c>
      <c r="AY145" s="13">
        <f t="shared" si="13"/>
        <v>1.3534255002029053E-2</v>
      </c>
      <c r="BA145" s="45">
        <f>1/(POWER(FSheet1!$BK144,1/($A$3-1))*SUM(1/POWER(FSheet1!$BK144,1/($A$3-1)),1/POWER(FSheet1!$BL144,1/($A$3-1)),1/POWER(FSheet1!$BM144,1/($A$3-1)),1/POWER(FSheet1!$BN144,1/($A$3-1)),1/POWER(FSheet1!$BO144,1/($A$3-1)),1/POWER(FSheet1!$BP144,1/($A$3-1)),1/POWER(FSheet1!$BQ144,1/($A$3-1))))</f>
        <v>1.1444772332257847E-2</v>
      </c>
      <c r="BB145" s="45">
        <f>1/(POWER(FSheet1!$BL144,1/($A$3-1))*SUM(1/POWER(FSheet1!$BK144,1/($A$3-1)),1/POWER(FSheet1!$BL144,1/($A$3-1)),1/POWER(FSheet1!$BM144,1/($A$3-1)),1/POWER(FSheet1!$BN144,1/($A$3-1)),1/POWER(FSheet1!$BO144,1/($A$3-1)),1/POWER(FSheet1!$BP144,1/($A$3-1)),1/POWER(FSheet1!$BQ144,1/($A$3-1))))</f>
        <v>7.8094471472051593E-3</v>
      </c>
      <c r="BC145" s="45">
        <f>1/(POWER(FSheet1!$BM144,1/($A$3-1))*SUM(1/POWER(FSheet1!$BK144,1/($A$3-1)),1/POWER(FSheet1!$BL144,1/($A$3-1)),1/POWER(FSheet1!$BM144,1/($A$3-1)),1/POWER(FSheet1!$BN144,1/($A$3-1)),1/POWER(FSheet1!$BO144,1/($A$3-1)),1/POWER(FSheet1!$BP144,1/($A$3-1)),1/POWER(FSheet1!$BQ144,1/($A$3-1))))</f>
        <v>2.8589080627376598E-2</v>
      </c>
      <c r="BD145" s="45">
        <f>1/(POWER(FSheet1!$BN144,1/($A$3-1))*SUM(1/POWER(FSheet1!$BK144,1/($A$3-1)),1/POWER(FSheet1!$BL144,1/($A$3-1)),1/POWER(FSheet1!$BM144,1/($A$3-1)),1/POWER(FSheet1!$BN144,1/($A$3-1)),1/POWER(FSheet1!$BO144,1/($A$3-1)),1/POWER(FSheet1!$BP144,1/($A$3-1)),1/POWER(FSheet1!$BQ144,1/($A$3-1))))</f>
        <v>0.89689069540648469</v>
      </c>
      <c r="BE145" s="45">
        <f>1/(POWER(FSheet1!$BO144,1/($A$3-1))*SUM(1/POWER(FSheet1!$BK144,1/($A$3-1)),1/POWER(FSheet1!$BL144,1/($A$3-1)),1/POWER(FSheet1!$BM144,1/($A$3-1)),1/POWER(FSheet1!$BN144,1/($A$3-1)),1/POWER(FSheet1!$BO144,1/($A$3-1)),1/POWER(FSheet1!$BP144,1/($A$3-1)),1/POWER(FSheet1!$BQ144,1/($A$3-1))))</f>
        <v>3.7381159402869235E-2</v>
      </c>
      <c r="BF145" s="45">
        <f>1/(POWER(FSheet1!$BP144,1/($A$3-1))*SUM(1/POWER(FSheet1!$BK144,1/($A$3-1)),1/POWER(FSheet1!$BL144,1/($A$3-1)),1/POWER(FSheet1!$BM144,1/($A$3-1)),1/POWER(FSheet1!$BN144,1/($A$3-1)),1/POWER(FSheet1!$BO144,1/($A$3-1)),1/POWER(FSheet1!$BP144,1/($A$3-1)),1/POWER(FSheet1!$BQ144,1/($A$3-1))))</f>
        <v>5.6480122651857414E-3</v>
      </c>
      <c r="BG145" s="45">
        <f>1/(POWER(FSheet1!$BQ144,1/($A$3-1))*SUM(1/POWER(FSheet1!$BK144,1/($A$3-1)),1/POWER(FSheet1!$BL144,1/($A$3-1)),1/POWER(FSheet1!$BM144,1/($A$3-1)),1/POWER(FSheet1!$BN144,1/($A$3-1)),1/POWER(FSheet1!$BO144,1/($A$3-1)),1/POWER(FSheet1!$BP144,1/($A$3-1)),1/POWER(FSheet1!$BQ144,1/($A$3-1))))</f>
        <v>1.2236832818620601E-2</v>
      </c>
      <c r="BH145" s="14"/>
      <c r="BI145" s="33"/>
      <c r="BJ145" s="33"/>
      <c r="BW145" s="33">
        <f t="array" ref="BW145">SUM((BA145^$A$3)*(($B145-$AK$3)^2+($C145-$AL$3)^2),(BB145^$A$3)*(($B145-$AM$3)^2+($C145-$AN$3)^2),(BC145^$A$3)*(($B145-$AO$3)^2+($C145-$AP$3)^2),(BD145^$A$3)*(($B145-$AQ$3)^2+($C145-$AR$3)^2),(BE145^$A$3)*(($B145-$AS$3)^2+($C145-$AT$3)^2),(BF145^$A$3)*(($B145-$AU$3)^2+($C145-$AV$3)^2),(BG145^$A$3)*(($B145-$AW$3)^2+($C145-$BV$3)^2))</f>
        <v>4.3507070488478891E-2</v>
      </c>
    </row>
    <row r="146" spans="1:75">
      <c r="A146" s="21" t="str">
        <f>FSheet1!A145</f>
        <v>Suominen</v>
      </c>
      <c r="B146" s="20">
        <f>FSheet1!DH145</f>
        <v>-5.5963099146981632</v>
      </c>
      <c r="C146" s="20">
        <f>FSheet1!DI145</f>
        <v>3.6663729422572189</v>
      </c>
      <c r="D146" s="22"/>
      <c r="E146" s="20">
        <f>1/(POWER(FSheet1!AU145,2/($A$3-1))*SUM(1/POWER(FSheet1!$AU145,2/($A$3-1)),1/POWER(FSheet1!$AV145,2/($A$3-1)),1/POWER(FSheet1!$AW145,2/($A$3-1)),1/POWER(FSheet1!$AX145,2/($A$3-1)),1/POWER(FSheet1!$AY145,2/($A$3-1)),1/POWER(FSheet1!$AZ145,2/($A$3-1)),1/POWER(FSheet1!$BA145,2/($A$3-1))))</f>
        <v>4.2330971320036721E-2</v>
      </c>
      <c r="F146" s="20">
        <f>1/(POWER(FSheet1!AV145,2/($A$3-1))*SUM(1/POWER(FSheet1!$AU145,2/($A$3-1)),1/POWER(FSheet1!$AV145,2/($A$3-1)),1/POWER(FSheet1!$AW145,2/($A$3-1)),1/POWER(FSheet1!$AX145,2/($A$3-1)),1/POWER(FSheet1!$AY145,2/($A$3-1)),1/POWER(FSheet1!$AZ145,2/($A$3-1)),1/POWER(FSheet1!$BA145,2/($A$3-1))))</f>
        <v>0.1299389931511353</v>
      </c>
      <c r="G146" s="20">
        <f>1/(POWER(FSheet1!AW145,2/($A$3-1))*SUM(1/POWER(FSheet1!$AU145,2/($A$3-1)),1/POWER(FSheet1!$AV145,2/($A$3-1)),1/POWER(FSheet1!$AW145,2/($A$3-1)),1/POWER(FSheet1!$AX145,2/($A$3-1)),1/POWER(FSheet1!$AY145,2/($A$3-1)),1/POWER(FSheet1!$AZ145,2/($A$3-1)),1/POWER(FSheet1!$BA145,2/($A$3-1))))</f>
        <v>0.32907240176121672</v>
      </c>
      <c r="H146" s="20">
        <f>1/(POWER(FSheet1!AX145,2/($A$3-1))*SUM(1/POWER(FSheet1!$AU145,2/($A$3-1)),1/POWER(FSheet1!$AV145,2/($A$3-1)),1/POWER(FSheet1!$AW145,2/($A$3-1)),1/POWER(FSheet1!$AX145,2/($A$3-1)),1/POWER(FSheet1!$AY145,2/($A$3-1)),1/POWER(FSheet1!$AZ145,2/($A$3-1)),1/POWER(FSheet1!$BA145,2/($A$3-1))))</f>
        <v>0.32005454298475605</v>
      </c>
      <c r="I146" s="20">
        <f>1/(POWER(FSheet1!AY145,2/($A$3-1))*SUM(1/POWER(FSheet1!$AU145,2/($A$3-1)),1/POWER(FSheet1!$AV145,2/($A$3-1)),1/POWER(FSheet1!$AW145,2/($A$3-1)),1/POWER(FSheet1!$AX145,2/($A$3-1)),1/POWER(FSheet1!$AY145,2/($A$3-1)),1/POWER(FSheet1!$AZ145,2/($A$3-1)),1/POWER(FSheet1!$BA145,2/($A$3-1))))</f>
        <v>0.12334701870101865</v>
      </c>
      <c r="J146" s="20">
        <f>1/(POWER(FSheet1!AZ145,2/($A$3-1))*SUM(1/POWER(FSheet1!$AU145,2/($A$3-1)),1/POWER(FSheet1!$AV145,2/($A$3-1)),1/POWER(FSheet1!$AW145,2/($A$3-1)),1/POWER(FSheet1!$AX145,2/($A$3-1)),1/POWER(FSheet1!$AY145,2/($A$3-1)),1/POWER(FSheet1!$AZ145,2/($A$3-1)),1/POWER(FSheet1!$BA145,2/($A$3-1))))</f>
        <v>4.0284267623910269E-2</v>
      </c>
      <c r="K146" s="20">
        <f>1/(POWER(FSheet1!BA145,2/($A$3-1))*SUM(1/POWER(FSheet1!$AU145,2/($A$3-1)),1/POWER(FSheet1!$AV145,2/($A$3-1)),1/POWER(FSheet1!$AW145,2/($A$3-1)),1/POWER(FSheet1!$AX145,2/($A$3-1)),1/POWER(FSheet1!$AY145,2/($A$3-1)),1/POWER(FSheet1!$AZ145,2/($A$3-1)),1/POWER(FSheet1!$BA145,2/($A$3-1))))</f>
        <v>1.4971804457926256E-2</v>
      </c>
      <c r="M146" s="35"/>
      <c r="AA146" s="34">
        <f t="shared" si="12"/>
        <v>13.062632186089404</v>
      </c>
      <c r="AC146" s="26">
        <f>1/(POWER(FSheet1!BC145,1/($A$3-1))*SUM(1/POWER(FSheet1!$BC145,1/($A$3-1)),1/POWER(FSheet1!$BD145,1/($A$3-1)),1/POWER(FSheet1!$BE145,1/($A$3-1)),1/POWER(FSheet1!$BF145,1/($A$3-1)),1/POWER(FSheet1!$BG145,1/($A$3-1)),1/POWER(FSheet1!$BH145,1/($A$3-1)),1/POWER(FSheet1!$BI145,1/($A$3-1))))</f>
        <v>0.38418788866310538</v>
      </c>
      <c r="AD146" s="26">
        <f>1/(POWER(FSheet1!BD145,1/($A$3-1))*SUM(1/POWER(FSheet1!$BC145,1/($A$3-1)),1/POWER(FSheet1!$BD145,1/($A$3-1)),1/POWER(FSheet1!$BE145,1/($A$3-1)),1/POWER(FSheet1!$BF145,1/($A$3-1)),1/POWER(FSheet1!$BG145,1/($A$3-1)),1/POWER(FSheet1!$BH145,1/($A$3-1)),1/POWER(FSheet1!$BI145,1/($A$3-1))))</f>
        <v>0.17686975695540269</v>
      </c>
      <c r="AE146" s="26">
        <f>1/(POWER(FSheet1!BE145,1/($A$3-1))*SUM(1/POWER(FSheet1!$BC145,1/($A$3-1)),1/POWER(FSheet1!$BD145,1/($A$3-1)),1/POWER(FSheet1!$BE145,1/($A$3-1)),1/POWER(FSheet1!$BF145,1/($A$3-1)),1/POWER(FSheet1!$BG145,1/($A$3-1)),1/POWER(FSheet1!$BH145,1/($A$3-1)),1/POWER(FSheet1!$BI145,1/($A$3-1))))</f>
        <v>0.15222205709879061</v>
      </c>
      <c r="AF146" s="26">
        <f>1/(POWER(FSheet1!BF145,1/($A$3-1))*SUM(1/POWER(FSheet1!$BC145,1/($A$3-1)),1/POWER(FSheet1!$BD145,1/($A$3-1)),1/POWER(FSheet1!$BE145,1/($A$3-1)),1/POWER(FSheet1!$BF145,1/($A$3-1)),1/POWER(FSheet1!$BG145,1/($A$3-1)),1/POWER(FSheet1!$BH145,1/($A$3-1)),1/POWER(FSheet1!$BI145,1/($A$3-1))))</f>
        <v>0.12335761201039561</v>
      </c>
      <c r="AG146" s="26">
        <f>1/(POWER(FSheet1!BG145,1/($A$3-1))*SUM(1/POWER(FSheet1!$BC145,1/($A$3-1)),1/POWER(FSheet1!$BD145,1/($A$3-1)),1/POWER(FSheet1!$BE145,1/($A$3-1)),1/POWER(FSheet1!$BF145,1/($A$3-1)),1/POWER(FSheet1!$BG145,1/($A$3-1)),1/POWER(FSheet1!$BH145,1/($A$3-1)),1/POWER(FSheet1!$BI145,1/($A$3-1))))</f>
        <v>6.8420313291184587E-2</v>
      </c>
      <c r="AH146" s="26">
        <f>1/(POWER(FSheet1!BH145,1/($A$3-1))*SUM(1/POWER(FSheet1!$BC145,1/($A$3-1)),1/POWER(FSheet1!$BD145,1/($A$3-1)),1/POWER(FSheet1!$BE145,1/($A$3-1)),1/POWER(FSheet1!$BF145,1/($A$3-1)),1/POWER(FSheet1!$BG145,1/($A$3-1)),1/POWER(FSheet1!$BH145,1/($A$3-1)),1/POWER(FSheet1!$BI145,1/($A$3-1))))</f>
        <v>4.0626384112985539E-2</v>
      </c>
      <c r="AI146" s="26">
        <f>1/(POWER(FSheet1!BI145,1/($A$3-1))*SUM(1/POWER(FSheet1!$BC145,1/($A$3-1)),1/POWER(FSheet1!$BD145,1/($A$3-1)),1/POWER(FSheet1!$BE145,1/($A$3-1)),1/POWER(FSheet1!$BF145,1/($A$3-1)),1/POWER(FSheet1!$BG145,1/($A$3-1)),1/POWER(FSheet1!$BH145,1/($A$3-1)),1/POWER(FSheet1!$BI145,1/($A$3-1))))</f>
        <v>5.4315987868135386E-2</v>
      </c>
      <c r="AY146" s="13">
        <f t="shared" si="13"/>
        <v>5.3970788662389033</v>
      </c>
      <c r="BA146" s="45">
        <f>1/(POWER(FSheet1!$BK145,1/($A$3-1))*SUM(1/POWER(FSheet1!$BK145,1/($A$3-1)),1/POWER(FSheet1!$BL145,1/($A$3-1)),1/POWER(FSheet1!$BM145,1/($A$3-1)),1/POWER(FSheet1!$BN145,1/($A$3-1)),1/POWER(FSheet1!$BO145,1/($A$3-1)),1/POWER(FSheet1!$BP145,1/($A$3-1)),1/POWER(FSheet1!$BQ145,1/($A$3-1))))</f>
        <v>0.77157249867932665</v>
      </c>
      <c r="BB146" s="45">
        <f>1/(POWER(FSheet1!$BL145,1/($A$3-1))*SUM(1/POWER(FSheet1!$BK145,1/($A$3-1)),1/POWER(FSheet1!$BL145,1/($A$3-1)),1/POWER(FSheet1!$BM145,1/($A$3-1)),1/POWER(FSheet1!$BN145,1/($A$3-1)),1/POWER(FSheet1!$BO145,1/($A$3-1)),1/POWER(FSheet1!$BP145,1/($A$3-1)),1/POWER(FSheet1!$BQ145,1/($A$3-1))))</f>
        <v>6.3517559994008835E-2</v>
      </c>
      <c r="BC146" s="45">
        <f>1/(POWER(FSheet1!$BM145,1/($A$3-1))*SUM(1/POWER(FSheet1!$BK145,1/($A$3-1)),1/POWER(FSheet1!$BL145,1/($A$3-1)),1/POWER(FSheet1!$BM145,1/($A$3-1)),1/POWER(FSheet1!$BN145,1/($A$3-1)),1/POWER(FSheet1!$BO145,1/($A$3-1)),1/POWER(FSheet1!$BP145,1/($A$3-1)),1/POWER(FSheet1!$BQ145,1/($A$3-1))))</f>
        <v>4.5051899463463128E-2</v>
      </c>
      <c r="BD146" s="45">
        <f>1/(POWER(FSheet1!$BN145,1/($A$3-1))*SUM(1/POWER(FSheet1!$BK145,1/($A$3-1)),1/POWER(FSheet1!$BL145,1/($A$3-1)),1/POWER(FSheet1!$BM145,1/($A$3-1)),1/POWER(FSheet1!$BN145,1/($A$3-1)),1/POWER(FSheet1!$BO145,1/($A$3-1)),1/POWER(FSheet1!$BP145,1/($A$3-1)),1/POWER(FSheet1!$BQ145,1/($A$3-1))))</f>
        <v>4.8263570188948279E-2</v>
      </c>
      <c r="BE146" s="45">
        <f>1/(POWER(FSheet1!$BO145,1/($A$3-1))*SUM(1/POWER(FSheet1!$BK145,1/($A$3-1)),1/POWER(FSheet1!$BL145,1/($A$3-1)),1/POWER(FSheet1!$BM145,1/($A$3-1)),1/POWER(FSheet1!$BN145,1/($A$3-1)),1/POWER(FSheet1!$BO145,1/($A$3-1)),1/POWER(FSheet1!$BP145,1/($A$3-1)),1/POWER(FSheet1!$BQ145,1/($A$3-1))))</f>
        <v>3.6552097383285395E-2</v>
      </c>
      <c r="BF146" s="45">
        <f>1/(POWER(FSheet1!$BP145,1/($A$3-1))*SUM(1/POWER(FSheet1!$BK145,1/($A$3-1)),1/POWER(FSheet1!$BL145,1/($A$3-1)),1/POWER(FSheet1!$BM145,1/($A$3-1)),1/POWER(FSheet1!$BN145,1/($A$3-1)),1/POWER(FSheet1!$BO145,1/($A$3-1)),1/POWER(FSheet1!$BP145,1/($A$3-1)),1/POWER(FSheet1!$BQ145,1/($A$3-1))))</f>
        <v>1.501631847879463E-2</v>
      </c>
      <c r="BG146" s="45">
        <f>1/(POWER(FSheet1!$BQ145,1/($A$3-1))*SUM(1/POWER(FSheet1!$BK145,1/($A$3-1)),1/POWER(FSheet1!$BL145,1/($A$3-1)),1/POWER(FSheet1!$BM145,1/($A$3-1)),1/POWER(FSheet1!$BN145,1/($A$3-1)),1/POWER(FSheet1!$BO145,1/($A$3-1)),1/POWER(FSheet1!$BP145,1/($A$3-1)),1/POWER(FSheet1!$BQ145,1/($A$3-1))))</f>
        <v>2.0026055812173229E-2</v>
      </c>
      <c r="BH146" s="14"/>
      <c r="BW146" s="33">
        <f t="array" ref="BW146">SUM((BA146^$A$3)*(($B146-$AK$3)^2+($C146-$AL$3)^2),(BB146^$A$3)*(($B146-$AM$3)^2+($C146-$AN$3)^2),(BC146^$A$3)*(($B146-$AO$3)^2+($C146-$AP$3)^2),(BD146^$A$3)*(($B146-$AQ$3)^2+($C146-$AR$3)^2),(BE146^$A$3)*(($B146-$AS$3)^2+($C146-$AT$3)^2),(BF146^$A$3)*(($B146-$AU$3)^2+($C146-$AV$3)^2),(BG146^$A$3)*(($B146-$AW$3)^2+($C146-$BV$3)^2))</f>
        <v>5.7372601504904051</v>
      </c>
    </row>
    <row r="147" spans="1:75">
      <c r="A147" s="21" t="str">
        <f>FSheet1!A146</f>
        <v>Atkinson</v>
      </c>
      <c r="B147" s="20">
        <f>FSheet1!DH146</f>
        <v>-0.51656203280839919</v>
      </c>
      <c r="C147" s="20">
        <f>FSheet1!DI146</f>
        <v>-0.14359663779527529</v>
      </c>
      <c r="D147" s="22"/>
      <c r="E147" s="20">
        <f>1/(POWER(FSheet1!AU146,2/($A$3-1))*SUM(1/POWER(FSheet1!$AU146,2/($A$3-1)),1/POWER(FSheet1!$AV146,2/($A$3-1)),1/POWER(FSheet1!$AW146,2/($A$3-1)),1/POWER(FSheet1!$AX146,2/($A$3-1)),1/POWER(FSheet1!$AY146,2/($A$3-1)),1/POWER(FSheet1!$AZ146,2/($A$3-1)),1/POWER(FSheet1!$BA146,2/($A$3-1))))</f>
        <v>4.2487678520127447E-4</v>
      </c>
      <c r="F147" s="20">
        <f>1/(POWER(FSheet1!AV146,2/($A$3-1))*SUM(1/POWER(FSheet1!$AU146,2/($A$3-1)),1/POWER(FSheet1!$AV146,2/($A$3-1)),1/POWER(FSheet1!$AW146,2/($A$3-1)),1/POWER(FSheet1!$AX146,2/($A$3-1)),1/POWER(FSheet1!$AY146,2/($A$3-1)),1/POWER(FSheet1!$AZ146,2/($A$3-1)),1/POWER(FSheet1!$BA146,2/($A$3-1))))</f>
        <v>2.1897721711589577E-3</v>
      </c>
      <c r="G147" s="20">
        <f>1/(POWER(FSheet1!AW146,2/($A$3-1))*SUM(1/POWER(FSheet1!$AU146,2/($A$3-1)),1/POWER(FSheet1!$AV146,2/($A$3-1)),1/POWER(FSheet1!$AW146,2/($A$3-1)),1/POWER(FSheet1!$AX146,2/($A$3-1)),1/POWER(FSheet1!$AY146,2/($A$3-1)),1/POWER(FSheet1!$AZ146,2/($A$3-1)),1/POWER(FSheet1!$BA146,2/($A$3-1))))</f>
        <v>3.2570359983086883E-2</v>
      </c>
      <c r="H147" s="20">
        <f>1/(POWER(FSheet1!AX146,2/($A$3-1))*SUM(1/POWER(FSheet1!$AU146,2/($A$3-1)),1/POWER(FSheet1!$AV146,2/($A$3-1)),1/POWER(FSheet1!$AW146,2/($A$3-1)),1/POWER(FSheet1!$AX146,2/($A$3-1)),1/POWER(FSheet1!$AY146,2/($A$3-1)),1/POWER(FSheet1!$AZ146,2/($A$3-1)),1/POWER(FSheet1!$BA146,2/($A$3-1))))</f>
        <v>0.94669324154859735</v>
      </c>
      <c r="I147" s="20">
        <f>1/(POWER(FSheet1!AY146,2/($A$3-1))*SUM(1/POWER(FSheet1!$AU146,2/($A$3-1)),1/POWER(FSheet1!$AV146,2/($A$3-1)),1/POWER(FSheet1!$AW146,2/($A$3-1)),1/POWER(FSheet1!$AX146,2/($A$3-1)),1/POWER(FSheet1!$AY146,2/($A$3-1)),1/POWER(FSheet1!$AZ146,2/($A$3-1)),1/POWER(FSheet1!$BA146,2/($A$3-1))))</f>
        <v>1.6310479644143554E-2</v>
      </c>
      <c r="J147" s="20">
        <f>1/(POWER(FSheet1!AZ146,2/($A$3-1))*SUM(1/POWER(FSheet1!$AU146,2/($A$3-1)),1/POWER(FSheet1!$AV146,2/($A$3-1)),1/POWER(FSheet1!$AW146,2/($A$3-1)),1/POWER(FSheet1!$AX146,2/($A$3-1)),1/POWER(FSheet1!$AY146,2/($A$3-1)),1/POWER(FSheet1!$AZ146,2/($A$3-1)),1/POWER(FSheet1!$BA146,2/($A$3-1))))</f>
        <v>1.4852289222355996E-3</v>
      </c>
      <c r="K147" s="20">
        <f>1/(POWER(FSheet1!BA146,2/($A$3-1))*SUM(1/POWER(FSheet1!$AU146,2/($A$3-1)),1/POWER(FSheet1!$AV146,2/($A$3-1)),1/POWER(FSheet1!$AW146,2/($A$3-1)),1/POWER(FSheet1!$AX146,2/($A$3-1)),1/POWER(FSheet1!$AY146,2/($A$3-1)),1/POWER(FSheet1!$AZ146,2/($A$3-1)),1/POWER(FSheet1!$BA146,2/($A$3-1))))</f>
        <v>3.260409455765173E-4</v>
      </c>
      <c r="M147" s="35"/>
      <c r="AA147" s="34">
        <f t="shared" si="12"/>
        <v>0.92493056158963005</v>
      </c>
      <c r="AC147" s="26">
        <f>1/(POWER(FSheet1!BC146,1/($A$3-1))*SUM(1/POWER(FSheet1!$BC146,1/($A$3-1)),1/POWER(FSheet1!$BD146,1/($A$3-1)),1/POWER(FSheet1!$BE146,1/($A$3-1)),1/POWER(FSheet1!$BF146,1/($A$3-1)),1/POWER(FSheet1!$BG146,1/($A$3-1)),1/POWER(FSheet1!$BH146,1/($A$3-1)),1/POWER(FSheet1!$BI146,1/($A$3-1))))</f>
        <v>3.9484101558072235E-2</v>
      </c>
      <c r="AD147" s="26">
        <f>1/(POWER(FSheet1!BD146,1/($A$3-1))*SUM(1/POWER(FSheet1!$BC146,1/($A$3-1)),1/POWER(FSheet1!$BD146,1/($A$3-1)),1/POWER(FSheet1!$BE146,1/($A$3-1)),1/POWER(FSheet1!$BF146,1/($A$3-1)),1/POWER(FSheet1!$BG146,1/($A$3-1)),1/POWER(FSheet1!$BH146,1/($A$3-1)),1/POWER(FSheet1!$BI146,1/($A$3-1))))</f>
        <v>3.0868214822802963E-2</v>
      </c>
      <c r="AE147" s="26">
        <f>1/(POWER(FSheet1!BE146,1/($A$3-1))*SUM(1/POWER(FSheet1!$BC146,1/($A$3-1)),1/POWER(FSheet1!$BD146,1/($A$3-1)),1/POWER(FSheet1!$BE146,1/($A$3-1)),1/POWER(FSheet1!$BF146,1/($A$3-1)),1/POWER(FSheet1!$BG146,1/($A$3-1)),1/POWER(FSheet1!$BH146,1/($A$3-1)),1/POWER(FSheet1!$BI146,1/($A$3-1))))</f>
        <v>8.8826458491353802E-2</v>
      </c>
      <c r="AF147" s="26">
        <f>1/(POWER(FSheet1!BF146,1/($A$3-1))*SUM(1/POWER(FSheet1!$BC146,1/($A$3-1)),1/POWER(FSheet1!$BD146,1/($A$3-1)),1/POWER(FSheet1!$BE146,1/($A$3-1)),1/POWER(FSheet1!$BF146,1/($A$3-1)),1/POWER(FSheet1!$BG146,1/($A$3-1)),1/POWER(FSheet1!$BH146,1/($A$3-1)),1/POWER(FSheet1!$BI146,1/($A$3-1))))</f>
        <v>0.75451187413821508</v>
      </c>
      <c r="AG147" s="26">
        <f>1/(POWER(FSheet1!BG146,1/($A$3-1))*SUM(1/POWER(FSheet1!$BC146,1/($A$3-1)),1/POWER(FSheet1!$BD146,1/($A$3-1)),1/POWER(FSheet1!$BE146,1/($A$3-1)),1/POWER(FSheet1!$BF146,1/($A$3-1)),1/POWER(FSheet1!$BG146,1/($A$3-1)),1/POWER(FSheet1!$BH146,1/($A$3-1)),1/POWER(FSheet1!$BI146,1/($A$3-1))))</f>
        <v>4.4325675209146695E-2</v>
      </c>
      <c r="AH147" s="26">
        <f>1/(POWER(FSheet1!BH146,1/($A$3-1))*SUM(1/POWER(FSheet1!$BC146,1/($A$3-1)),1/POWER(FSheet1!$BD146,1/($A$3-1)),1/POWER(FSheet1!$BE146,1/($A$3-1)),1/POWER(FSheet1!$BF146,1/($A$3-1)),1/POWER(FSheet1!$BG146,1/($A$3-1)),1/POWER(FSheet1!$BH146,1/($A$3-1)),1/POWER(FSheet1!$BI146,1/($A$3-1))))</f>
        <v>1.4666321053114145E-2</v>
      </c>
      <c r="AI147" s="26">
        <f>1/(POWER(FSheet1!BI146,1/($A$3-1))*SUM(1/POWER(FSheet1!$BC146,1/($A$3-1)),1/POWER(FSheet1!$BD146,1/($A$3-1)),1/POWER(FSheet1!$BE146,1/($A$3-1)),1/POWER(FSheet1!$BF146,1/($A$3-1)),1/POWER(FSheet1!$BG146,1/($A$3-1)),1/POWER(FSheet1!$BH146,1/($A$3-1)),1/POWER(FSheet1!$BI146,1/($A$3-1))))</f>
        <v>2.7317354727294976E-2</v>
      </c>
      <c r="AY147" s="13">
        <f t="shared" si="13"/>
        <v>0.75203309347547798</v>
      </c>
      <c r="BA147" s="45">
        <f>1/(POWER(FSheet1!$BK146,1/($A$3-1))*SUM(1/POWER(FSheet1!$BK146,1/($A$3-1)),1/POWER(FSheet1!$BL146,1/($A$3-1)),1/POWER(FSheet1!$BM146,1/($A$3-1)),1/POWER(FSheet1!$BN146,1/($A$3-1)),1/POWER(FSheet1!$BO146,1/($A$3-1)),1/POWER(FSheet1!$BP146,1/($A$3-1)),1/POWER(FSheet1!$BQ146,1/($A$3-1))))</f>
        <v>6.5635408303905698E-2</v>
      </c>
      <c r="BB147" s="45">
        <f>1/(POWER(FSheet1!$BL146,1/($A$3-1))*SUM(1/POWER(FSheet1!$BK146,1/($A$3-1)),1/POWER(FSheet1!$BL146,1/($A$3-1)),1/POWER(FSheet1!$BM146,1/($A$3-1)),1/POWER(FSheet1!$BN146,1/($A$3-1)),1/POWER(FSheet1!$BO146,1/($A$3-1)),1/POWER(FSheet1!$BP146,1/($A$3-1)),1/POWER(FSheet1!$BQ146,1/($A$3-1))))</f>
        <v>3.6868127849713397E-2</v>
      </c>
      <c r="BC147" s="45">
        <f>1/(POWER(FSheet1!$BM146,1/($A$3-1))*SUM(1/POWER(FSheet1!$BK146,1/($A$3-1)),1/POWER(FSheet1!$BL146,1/($A$3-1)),1/POWER(FSheet1!$BM146,1/($A$3-1)),1/POWER(FSheet1!$BN146,1/($A$3-1)),1/POWER(FSheet1!$BO146,1/($A$3-1)),1/POWER(FSheet1!$BP146,1/($A$3-1)),1/POWER(FSheet1!$BQ146,1/($A$3-1))))</f>
        <v>0.11234246773624985</v>
      </c>
      <c r="BD147" s="45">
        <f>1/(POWER(FSheet1!$BN146,1/($A$3-1))*SUM(1/POWER(FSheet1!$BK146,1/($A$3-1)),1/POWER(FSheet1!$BL146,1/($A$3-1)),1/POWER(FSheet1!$BM146,1/($A$3-1)),1/POWER(FSheet1!$BN146,1/($A$3-1)),1/POWER(FSheet1!$BO146,1/($A$3-1)),1/POWER(FSheet1!$BP146,1/($A$3-1)),1/POWER(FSheet1!$BQ146,1/($A$3-1))))</f>
        <v>0.61915015717507005</v>
      </c>
      <c r="BE147" s="45">
        <f>1/(POWER(FSheet1!$BO146,1/($A$3-1))*SUM(1/POWER(FSheet1!$BK146,1/($A$3-1)),1/POWER(FSheet1!$BL146,1/($A$3-1)),1/POWER(FSheet1!$BM146,1/($A$3-1)),1/POWER(FSheet1!$BN146,1/($A$3-1)),1/POWER(FSheet1!$BO146,1/($A$3-1)),1/POWER(FSheet1!$BP146,1/($A$3-1)),1/POWER(FSheet1!$BQ146,1/($A$3-1))))</f>
        <v>0.10929339831611283</v>
      </c>
      <c r="BF147" s="45">
        <f>1/(POWER(FSheet1!$BP146,1/($A$3-1))*SUM(1/POWER(FSheet1!$BK146,1/($A$3-1)),1/POWER(FSheet1!$BL146,1/($A$3-1)),1/POWER(FSheet1!$BM146,1/($A$3-1)),1/POWER(FSheet1!$BN146,1/($A$3-1)),1/POWER(FSheet1!$BO146,1/($A$3-1)),1/POWER(FSheet1!$BP146,1/($A$3-1)),1/POWER(FSheet1!$BQ146,1/($A$3-1))))</f>
        <v>1.9294482582980124E-2</v>
      </c>
      <c r="BG147" s="45">
        <f>1/(POWER(FSheet1!$BQ146,1/($A$3-1))*SUM(1/POWER(FSheet1!$BK146,1/($A$3-1)),1/POWER(FSheet1!$BL146,1/($A$3-1)),1/POWER(FSheet1!$BM146,1/($A$3-1)),1/POWER(FSheet1!$BN146,1/($A$3-1)),1/POWER(FSheet1!$BO146,1/($A$3-1)),1/POWER(FSheet1!$BP146,1/($A$3-1)),1/POWER(FSheet1!$BQ146,1/($A$3-1))))</f>
        <v>3.7415958035968193E-2</v>
      </c>
      <c r="BH147" s="14"/>
      <c r="BW147" s="33">
        <f t="array" ref="BW147">SUM((BA147^$A$3)*(($B147-$AK$3)^2+($C147-$AL$3)^2),(BB147^$A$3)*(($B147-$AM$3)^2+($C147-$AN$3)^2),(BC147^$A$3)*(($B147-$AO$3)^2+($C147-$AP$3)^2),(BD147^$A$3)*(($B147-$AQ$3)^2+($C147-$AR$3)^2),(BE147^$A$3)*(($B147-$AS$3)^2+($C147-$AT$3)^2),(BF147^$A$3)*(($B147-$AU$3)^2+($C147-$AV$3)^2),(BG147^$A$3)*(($B147-$AW$3)^2+($C147-$BV$3)^2))</f>
        <v>0.85017832497063517</v>
      </c>
    </row>
    <row r="148" spans="1:75">
      <c r="A148" s="21" t="str">
        <f>FSheet1!A147</f>
        <v>Hassan</v>
      </c>
      <c r="B148" s="20">
        <f>FSheet1!DH147</f>
        <v>-3.7291161509186352</v>
      </c>
      <c r="C148" s="20">
        <f>FSheet1!DI147</f>
        <v>2.5559292821522308</v>
      </c>
      <c r="D148" s="22"/>
      <c r="E148" s="20">
        <f>1/(POWER(FSheet1!AU147,2/($A$3-1))*SUM(1/POWER(FSheet1!$AU147,2/($A$3-1)),1/POWER(FSheet1!$AV147,2/($A$3-1)),1/POWER(FSheet1!$AW147,2/($A$3-1)),1/POWER(FSheet1!$AX147,2/($A$3-1)),1/POWER(FSheet1!$AY147,2/($A$3-1)),1/POWER(FSheet1!$AZ147,2/($A$3-1)),1/POWER(FSheet1!$BA147,2/($A$3-1))))</f>
        <v>1.8825515913894218E-2</v>
      </c>
      <c r="F148" s="20">
        <f>1/(POWER(FSheet1!AV147,2/($A$3-1))*SUM(1/POWER(FSheet1!$AU147,2/($A$3-1)),1/POWER(FSheet1!$AV147,2/($A$3-1)),1/POWER(FSheet1!$AW147,2/($A$3-1)),1/POWER(FSheet1!$AX147,2/($A$3-1)),1/POWER(FSheet1!$AY147,2/($A$3-1)),1/POWER(FSheet1!$AZ147,2/($A$3-1)),1/POWER(FSheet1!$BA147,2/($A$3-1))))</f>
        <v>7.2434318065785458E-2</v>
      </c>
      <c r="G148" s="20">
        <f>1/(POWER(FSheet1!AW147,2/($A$3-1))*SUM(1/POWER(FSheet1!$AU147,2/($A$3-1)),1/POWER(FSheet1!$AV147,2/($A$3-1)),1/POWER(FSheet1!$AW147,2/($A$3-1)),1/POWER(FSheet1!$AX147,2/($A$3-1)),1/POWER(FSheet1!$AY147,2/($A$3-1)),1/POWER(FSheet1!$AZ147,2/($A$3-1)),1/POWER(FSheet1!$BA147,2/($A$3-1))))</f>
        <v>0.31218623456131372</v>
      </c>
      <c r="H148" s="20">
        <f>1/(POWER(FSheet1!AX147,2/($A$3-1))*SUM(1/POWER(FSheet1!$AU147,2/($A$3-1)),1/POWER(FSheet1!$AV147,2/($A$3-1)),1/POWER(FSheet1!$AW147,2/($A$3-1)),1/POWER(FSheet1!$AX147,2/($A$3-1)),1/POWER(FSheet1!$AY147,2/($A$3-1)),1/POWER(FSheet1!$AZ147,2/($A$3-1)),1/POWER(FSheet1!$BA147,2/($A$3-1))))</f>
        <v>0.438116422535411</v>
      </c>
      <c r="I148" s="20">
        <f>1/(POWER(FSheet1!AY147,2/($A$3-1))*SUM(1/POWER(FSheet1!$AU147,2/($A$3-1)),1/POWER(FSheet1!$AV147,2/($A$3-1)),1/POWER(FSheet1!$AW147,2/($A$3-1)),1/POWER(FSheet1!$AX147,2/($A$3-1)),1/POWER(FSheet1!$AY147,2/($A$3-1)),1/POWER(FSheet1!$AZ147,2/($A$3-1)),1/POWER(FSheet1!$BA147,2/($A$3-1))))</f>
        <v>0.12067112081498668</v>
      </c>
      <c r="J148" s="20">
        <f>1/(POWER(FSheet1!AZ147,2/($A$3-1))*SUM(1/POWER(FSheet1!$AU147,2/($A$3-1)),1/POWER(FSheet1!$AV147,2/($A$3-1)),1/POWER(FSheet1!$AW147,2/($A$3-1)),1/POWER(FSheet1!$AX147,2/($A$3-1)),1/POWER(FSheet1!$AY147,2/($A$3-1)),1/POWER(FSheet1!$AZ147,2/($A$3-1)),1/POWER(FSheet1!$BA147,2/($A$3-1))))</f>
        <v>2.8790687208601638E-2</v>
      </c>
      <c r="K148" s="20">
        <f>1/(POWER(FSheet1!BA147,2/($A$3-1))*SUM(1/POWER(FSheet1!$AU147,2/($A$3-1)),1/POWER(FSheet1!$AV147,2/($A$3-1)),1/POWER(FSheet1!$AW147,2/($A$3-1)),1/POWER(FSheet1!$AX147,2/($A$3-1)),1/POWER(FSheet1!$AY147,2/($A$3-1)),1/POWER(FSheet1!$AZ147,2/($A$3-1)),1/POWER(FSheet1!$BA147,2/($A$3-1))))</f>
        <v>8.9757009000073339E-3</v>
      </c>
      <c r="M148" s="35"/>
      <c r="AA148" s="34">
        <f t="shared" si="12"/>
        <v>8.9646839986874962</v>
      </c>
      <c r="AC148" s="26">
        <f>1/(POWER(FSheet1!BC147,1/($A$3-1))*SUM(1/POWER(FSheet1!$BC147,1/($A$3-1)),1/POWER(FSheet1!$BD147,1/($A$3-1)),1/POWER(FSheet1!$BE147,1/($A$3-1)),1/POWER(FSheet1!$BF147,1/($A$3-1)),1/POWER(FSheet1!$BG147,1/($A$3-1)),1/POWER(FSheet1!$BH147,1/($A$3-1)),1/POWER(FSheet1!$BI147,1/($A$3-1))))</f>
        <v>0.3587537829292608</v>
      </c>
      <c r="AD148" s="26">
        <f>1/(POWER(FSheet1!BD147,1/($A$3-1))*SUM(1/POWER(FSheet1!$BC147,1/($A$3-1)),1/POWER(FSheet1!$BD147,1/($A$3-1)),1/POWER(FSheet1!$BE147,1/($A$3-1)),1/POWER(FSheet1!$BF147,1/($A$3-1)),1/POWER(FSheet1!$BG147,1/($A$3-1)),1/POWER(FSheet1!$BH147,1/($A$3-1)),1/POWER(FSheet1!$BI147,1/($A$3-1))))</f>
        <v>0.15183234704193113</v>
      </c>
      <c r="AE148" s="26">
        <f>1/(POWER(FSheet1!BE147,1/($A$3-1))*SUM(1/POWER(FSheet1!$BC147,1/($A$3-1)),1/POWER(FSheet1!$BD147,1/($A$3-1)),1/POWER(FSheet1!$BE147,1/($A$3-1)),1/POWER(FSheet1!$BF147,1/($A$3-1)),1/POWER(FSheet1!$BG147,1/($A$3-1)),1/POWER(FSheet1!$BH147,1/($A$3-1)),1/POWER(FSheet1!$BI147,1/($A$3-1))))</f>
        <v>0.17164292999718136</v>
      </c>
      <c r="AF148" s="26">
        <f>1/(POWER(FSheet1!BF147,1/($A$3-1))*SUM(1/POWER(FSheet1!$BC147,1/($A$3-1)),1/POWER(FSheet1!$BD147,1/($A$3-1)),1/POWER(FSheet1!$BE147,1/($A$3-1)),1/POWER(FSheet1!$BF147,1/($A$3-1)),1/POWER(FSheet1!$BG147,1/($A$3-1)),1/POWER(FSheet1!$BH147,1/($A$3-1)),1/POWER(FSheet1!$BI147,1/($A$3-1))))</f>
        <v>0.15789945022270219</v>
      </c>
      <c r="AG148" s="26">
        <f>1/(POWER(FSheet1!BG147,1/($A$3-1))*SUM(1/POWER(FSheet1!$BC147,1/($A$3-1)),1/POWER(FSheet1!$BD147,1/($A$3-1)),1/POWER(FSheet1!$BE147,1/($A$3-1)),1/POWER(FSheet1!$BF147,1/($A$3-1)),1/POWER(FSheet1!$BG147,1/($A$3-1)),1/POWER(FSheet1!$BH147,1/($A$3-1)),1/POWER(FSheet1!$BI147,1/($A$3-1))))</f>
        <v>7.0611464844863414E-2</v>
      </c>
      <c r="AH148" s="26">
        <f>1/(POWER(FSheet1!BH147,1/($A$3-1))*SUM(1/POWER(FSheet1!$BC147,1/($A$3-1)),1/POWER(FSheet1!$BD147,1/($A$3-1)),1/POWER(FSheet1!$BE147,1/($A$3-1)),1/POWER(FSheet1!$BF147,1/($A$3-1)),1/POWER(FSheet1!$BG147,1/($A$3-1)),1/POWER(FSheet1!$BH147,1/($A$3-1)),1/POWER(FSheet1!$BI147,1/($A$3-1))))</f>
        <v>3.6537289577163665E-2</v>
      </c>
      <c r="AI148" s="26">
        <f>1/(POWER(FSheet1!BI147,1/($A$3-1))*SUM(1/POWER(FSheet1!$BC147,1/($A$3-1)),1/POWER(FSheet1!$BD147,1/($A$3-1)),1/POWER(FSheet1!$BE147,1/($A$3-1)),1/POWER(FSheet1!$BF147,1/($A$3-1)),1/POWER(FSheet1!$BG147,1/($A$3-1)),1/POWER(FSheet1!$BH147,1/($A$3-1)),1/POWER(FSheet1!$BI147,1/($A$3-1))))</f>
        <v>5.2722735386897604E-2</v>
      </c>
      <c r="AY148" s="13">
        <f t="shared" si="13"/>
        <v>3.3544265639923991</v>
      </c>
      <c r="BA148" s="45">
        <f>1/(POWER(FSheet1!$BK147,1/($A$3-1))*SUM(1/POWER(FSheet1!$BK147,1/($A$3-1)),1/POWER(FSheet1!$BL147,1/($A$3-1)),1/POWER(FSheet1!$BM147,1/($A$3-1)),1/POWER(FSheet1!$BN147,1/($A$3-1)),1/POWER(FSheet1!$BO147,1/($A$3-1)),1/POWER(FSheet1!$BP147,1/($A$3-1)),1/POWER(FSheet1!$BQ147,1/($A$3-1))))</f>
        <v>0.80930532983092041</v>
      </c>
      <c r="BB148" s="45">
        <f>1/(POWER(FSheet1!$BL147,1/($A$3-1))*SUM(1/POWER(FSheet1!$BK147,1/($A$3-1)),1/POWER(FSheet1!$BL147,1/($A$3-1)),1/POWER(FSheet1!$BM147,1/($A$3-1)),1/POWER(FSheet1!$BN147,1/($A$3-1)),1/POWER(FSheet1!$BO147,1/($A$3-1)),1/POWER(FSheet1!$BP147,1/($A$3-1)),1/POWER(FSheet1!$BQ147,1/($A$3-1))))</f>
        <v>4.1699982487200207E-2</v>
      </c>
      <c r="BC148" s="45">
        <f>1/(POWER(FSheet1!$BM147,1/($A$3-1))*SUM(1/POWER(FSheet1!$BK147,1/($A$3-1)),1/POWER(FSheet1!$BL147,1/($A$3-1)),1/POWER(FSheet1!$BM147,1/($A$3-1)),1/POWER(FSheet1!$BN147,1/($A$3-1)),1/POWER(FSheet1!$BO147,1/($A$3-1)),1/POWER(FSheet1!$BP147,1/($A$3-1)),1/POWER(FSheet1!$BQ147,1/($A$3-1))))</f>
        <v>3.9352756855447972E-2</v>
      </c>
      <c r="BD148" s="45">
        <f>1/(POWER(FSheet1!$BN147,1/($A$3-1))*SUM(1/POWER(FSheet1!$BK147,1/($A$3-1)),1/POWER(FSheet1!$BL147,1/($A$3-1)),1/POWER(FSheet1!$BM147,1/($A$3-1)),1/POWER(FSheet1!$BN147,1/($A$3-1)),1/POWER(FSheet1!$BO147,1/($A$3-1)),1/POWER(FSheet1!$BP147,1/($A$3-1)),1/POWER(FSheet1!$BQ147,1/($A$3-1))))</f>
        <v>4.9307866650163665E-2</v>
      </c>
      <c r="BE148" s="45">
        <f>1/(POWER(FSheet1!$BO147,1/($A$3-1))*SUM(1/POWER(FSheet1!$BK147,1/($A$3-1)),1/POWER(FSheet1!$BL147,1/($A$3-1)),1/POWER(FSheet1!$BM147,1/($A$3-1)),1/POWER(FSheet1!$BN147,1/($A$3-1)),1/POWER(FSheet1!$BO147,1/($A$3-1)),1/POWER(FSheet1!$BP147,1/($A$3-1)),1/POWER(FSheet1!$BQ147,1/($A$3-1))))</f>
        <v>3.3403524321607037E-2</v>
      </c>
      <c r="BF148" s="45">
        <f>1/(POWER(FSheet1!$BP147,1/($A$3-1))*SUM(1/POWER(FSheet1!$BK147,1/($A$3-1)),1/POWER(FSheet1!$BL147,1/($A$3-1)),1/POWER(FSheet1!$BM147,1/($A$3-1)),1/POWER(FSheet1!$BN147,1/($A$3-1)),1/POWER(FSheet1!$BO147,1/($A$3-1)),1/POWER(FSheet1!$BP147,1/($A$3-1)),1/POWER(FSheet1!$BQ147,1/($A$3-1))))</f>
        <v>1.1054470843064882E-2</v>
      </c>
      <c r="BG148" s="45">
        <f>1/(POWER(FSheet1!$BQ147,1/($A$3-1))*SUM(1/POWER(FSheet1!$BK147,1/($A$3-1)),1/POWER(FSheet1!$BL147,1/($A$3-1)),1/POWER(FSheet1!$BM147,1/($A$3-1)),1/POWER(FSheet1!$BN147,1/($A$3-1)),1/POWER(FSheet1!$BO147,1/($A$3-1)),1/POWER(FSheet1!$BP147,1/($A$3-1)),1/POWER(FSheet1!$BQ147,1/($A$3-1))))</f>
        <v>1.5876069011595897E-2</v>
      </c>
      <c r="BH148" s="14"/>
      <c r="BW148" s="33">
        <f t="array" ref="BW148">SUM((BA148^$A$3)*(($B148-$AK$3)^2+($C148-$AL$3)^2),(BB148^$A$3)*(($B148-$AM$3)^2+($C148-$AN$3)^2),(BC148^$A$3)*(($B148-$AO$3)^2+($C148-$AP$3)^2),(BD148^$A$3)*(($B148-$AQ$3)^2+($C148-$AR$3)^2),(BE148^$A$3)*(($B148-$AS$3)^2+($C148-$AT$3)^2),(BF148^$A$3)*(($B148-$AU$3)^2+($C148-$AV$3)^2),(BG148^$A$3)*(($B148-$AW$3)^2+($C148-$BV$3)^2))</f>
        <v>3.6111666248526371</v>
      </c>
    </row>
    <row r="149" spans="1:75">
      <c r="A149" s="21" t="str">
        <f>FSheet1!A148</f>
        <v>Hietanen</v>
      </c>
      <c r="B149" s="20">
        <f>FSheet1!DH148</f>
        <v>-3.2688246509186354</v>
      </c>
      <c r="C149" s="20">
        <f>FSheet1!DI148</f>
        <v>2.5401452821522308</v>
      </c>
      <c r="D149" s="22"/>
      <c r="E149" s="20">
        <f>1/(POWER(FSheet1!AU148,2/($A$3-1))*SUM(1/POWER(FSheet1!$AU148,2/($A$3-1)),1/POWER(FSheet1!$AV148,2/($A$3-1)),1/POWER(FSheet1!$AW148,2/($A$3-1)),1/POWER(FSheet1!$AX148,2/($A$3-1)),1/POWER(FSheet1!$AY148,2/($A$3-1)),1/POWER(FSheet1!$AZ148,2/($A$3-1)),1/POWER(FSheet1!$BA148,2/($A$3-1))))</f>
        <v>1.5222409199337272E-2</v>
      </c>
      <c r="F149" s="20">
        <f>1/(POWER(FSheet1!AV148,2/($A$3-1))*SUM(1/POWER(FSheet1!$AU148,2/($A$3-1)),1/POWER(FSheet1!$AV148,2/($A$3-1)),1/POWER(FSheet1!$AW148,2/($A$3-1)),1/POWER(FSheet1!$AX148,2/($A$3-1)),1/POWER(FSheet1!$AY148,2/($A$3-1)),1/POWER(FSheet1!$AZ148,2/($A$3-1)),1/POWER(FSheet1!$BA148,2/($A$3-1))))</f>
        <v>5.9209983173770034E-2</v>
      </c>
      <c r="G149" s="20">
        <f>1/(POWER(FSheet1!AW148,2/($A$3-1))*SUM(1/POWER(FSheet1!$AU148,2/($A$3-1)),1/POWER(FSheet1!$AV148,2/($A$3-1)),1/POWER(FSheet1!$AW148,2/($A$3-1)),1/POWER(FSheet1!$AX148,2/($A$3-1)),1/POWER(FSheet1!$AY148,2/($A$3-1)),1/POWER(FSheet1!$AZ148,2/($A$3-1)),1/POWER(FSheet1!$BA148,2/($A$3-1))))</f>
        <v>0.27999382691545854</v>
      </c>
      <c r="H149" s="20">
        <f>1/(POWER(FSheet1!AX148,2/($A$3-1))*SUM(1/POWER(FSheet1!$AU148,2/($A$3-1)),1/POWER(FSheet1!$AV148,2/($A$3-1)),1/POWER(FSheet1!$AW148,2/($A$3-1)),1/POWER(FSheet1!$AX148,2/($A$3-1)),1/POWER(FSheet1!$AY148,2/($A$3-1)),1/POWER(FSheet1!$AZ148,2/($A$3-1)),1/POWER(FSheet1!$BA148,2/($A$3-1))))</f>
        <v>0.47842889724864363</v>
      </c>
      <c r="I149" s="20">
        <f>1/(POWER(FSheet1!AY148,2/($A$3-1))*SUM(1/POWER(FSheet1!$AU148,2/($A$3-1)),1/POWER(FSheet1!$AV148,2/($A$3-1)),1/POWER(FSheet1!$AW148,2/($A$3-1)),1/POWER(FSheet1!$AX148,2/($A$3-1)),1/POWER(FSheet1!$AY148,2/($A$3-1)),1/POWER(FSheet1!$AZ148,2/($A$3-1)),1/POWER(FSheet1!$BA148,2/($A$3-1))))</f>
        <v>0.12964183139294319</v>
      </c>
      <c r="J149" s="20">
        <f>1/(POWER(FSheet1!AZ148,2/($A$3-1))*SUM(1/POWER(FSheet1!$AU148,2/($A$3-1)),1/POWER(FSheet1!$AV148,2/($A$3-1)),1/POWER(FSheet1!$AW148,2/($A$3-1)),1/POWER(FSheet1!$AX148,2/($A$3-1)),1/POWER(FSheet1!$AY148,2/($A$3-1)),1/POWER(FSheet1!$AZ148,2/($A$3-1)),1/POWER(FSheet1!$BA148,2/($A$3-1))))</f>
        <v>2.8877923527506674E-2</v>
      </c>
      <c r="K149" s="20">
        <f>1/(POWER(FSheet1!BA148,2/($A$3-1))*SUM(1/POWER(FSheet1!$AU148,2/($A$3-1)),1/POWER(FSheet1!$AV148,2/($A$3-1)),1/POWER(FSheet1!$AW148,2/($A$3-1)),1/POWER(FSheet1!$AX148,2/($A$3-1)),1/POWER(FSheet1!$AY148,2/($A$3-1)),1/POWER(FSheet1!$AZ148,2/($A$3-1)),1/POWER(FSheet1!$BA148,2/($A$3-1))))</f>
        <v>8.6251285423405797E-3</v>
      </c>
      <c r="M149" s="35"/>
      <c r="AA149" s="34">
        <f t="shared" si="12"/>
        <v>8.5598160679190194</v>
      </c>
      <c r="AC149" s="26">
        <f>1/(POWER(FSheet1!BC148,1/($A$3-1))*SUM(1/POWER(FSheet1!$BC148,1/($A$3-1)),1/POWER(FSheet1!$BD148,1/($A$3-1)),1/POWER(FSheet1!$BE148,1/($A$3-1)),1/POWER(FSheet1!$BF148,1/($A$3-1)),1/POWER(FSheet1!$BG148,1/($A$3-1)),1/POWER(FSheet1!$BH148,1/($A$3-1)),1/POWER(FSheet1!$BI148,1/($A$3-1))))</f>
        <v>0.31787073209945427</v>
      </c>
      <c r="AD149" s="26">
        <f>1/(POWER(FSheet1!BD148,1/($A$3-1))*SUM(1/POWER(FSheet1!$BC148,1/($A$3-1)),1/POWER(FSheet1!$BD148,1/($A$3-1)),1/POWER(FSheet1!$BE148,1/($A$3-1)),1/POWER(FSheet1!$BF148,1/($A$3-1)),1/POWER(FSheet1!$BG148,1/($A$3-1)),1/POWER(FSheet1!$BH148,1/($A$3-1)),1/POWER(FSheet1!$BI148,1/($A$3-1))))</f>
        <v>0.14406716560409222</v>
      </c>
      <c r="AE149" s="26">
        <f>1/(POWER(FSheet1!BE148,1/($A$3-1))*SUM(1/POWER(FSheet1!$BC148,1/($A$3-1)),1/POWER(FSheet1!$BD148,1/($A$3-1)),1/POWER(FSheet1!$BE148,1/($A$3-1)),1/POWER(FSheet1!$BF148,1/($A$3-1)),1/POWER(FSheet1!$BG148,1/($A$3-1)),1/POWER(FSheet1!$BH148,1/($A$3-1)),1/POWER(FSheet1!$BI148,1/($A$3-1))))</f>
        <v>0.17750755577012328</v>
      </c>
      <c r="AF149" s="26">
        <f>1/(POWER(FSheet1!BF148,1/($A$3-1))*SUM(1/POWER(FSheet1!$BC148,1/($A$3-1)),1/POWER(FSheet1!$BD148,1/($A$3-1)),1/POWER(FSheet1!$BE148,1/($A$3-1)),1/POWER(FSheet1!$BF148,1/($A$3-1)),1/POWER(FSheet1!$BG148,1/($A$3-1)),1/POWER(FSheet1!$BH148,1/($A$3-1)),1/POWER(FSheet1!$BI148,1/($A$3-1))))</f>
        <v>0.18256364798369557</v>
      </c>
      <c r="AG149" s="26">
        <f>1/(POWER(FSheet1!BG148,1/($A$3-1))*SUM(1/POWER(FSheet1!$BC148,1/($A$3-1)),1/POWER(FSheet1!$BD148,1/($A$3-1)),1/POWER(FSheet1!$BE148,1/($A$3-1)),1/POWER(FSheet1!$BF148,1/($A$3-1)),1/POWER(FSheet1!$BG148,1/($A$3-1)),1/POWER(FSheet1!$BH148,1/($A$3-1)),1/POWER(FSheet1!$BI148,1/($A$3-1))))</f>
        <v>7.959592370762722E-2</v>
      </c>
      <c r="AH149" s="26">
        <f>1/(POWER(FSheet1!BH148,1/($A$3-1))*SUM(1/POWER(FSheet1!$BC148,1/($A$3-1)),1/POWER(FSheet1!$BD148,1/($A$3-1)),1/POWER(FSheet1!$BE148,1/($A$3-1)),1/POWER(FSheet1!$BF148,1/($A$3-1)),1/POWER(FSheet1!$BG148,1/($A$3-1)),1/POWER(FSheet1!$BH148,1/($A$3-1)),1/POWER(FSheet1!$BI148,1/($A$3-1))))</f>
        <v>3.9889796779518302E-2</v>
      </c>
      <c r="AI149" s="26">
        <f>1/(POWER(FSheet1!BI148,1/($A$3-1))*SUM(1/POWER(FSheet1!$BC148,1/($A$3-1)),1/POWER(FSheet1!$BD148,1/($A$3-1)),1/POWER(FSheet1!$BE148,1/($A$3-1)),1/POWER(FSheet1!$BF148,1/($A$3-1)),1/POWER(FSheet1!$BG148,1/($A$3-1)),1/POWER(FSheet1!$BH148,1/($A$3-1)),1/POWER(FSheet1!$BI148,1/($A$3-1))))</f>
        <v>5.8505178055489097E-2</v>
      </c>
      <c r="AY149" s="13">
        <f t="shared" si="13"/>
        <v>3.5137900004962144</v>
      </c>
      <c r="BA149" s="45">
        <f>1/(POWER(FSheet1!$BK148,1/($A$3-1))*SUM(1/POWER(FSheet1!$BK148,1/($A$3-1)),1/POWER(FSheet1!$BL148,1/($A$3-1)),1/POWER(FSheet1!$BM148,1/($A$3-1)),1/POWER(FSheet1!$BN148,1/($A$3-1)),1/POWER(FSheet1!$BO148,1/($A$3-1)),1/POWER(FSheet1!$BP148,1/($A$3-1)),1/POWER(FSheet1!$BQ148,1/($A$3-1))))</f>
        <v>0.70732179771428361</v>
      </c>
      <c r="BB149" s="45">
        <f>1/(POWER(FSheet1!$BL148,1/($A$3-1))*SUM(1/POWER(FSheet1!$BK148,1/($A$3-1)),1/POWER(FSheet1!$BL148,1/($A$3-1)),1/POWER(FSheet1!$BM148,1/($A$3-1)),1/POWER(FSheet1!$BN148,1/($A$3-1)),1/POWER(FSheet1!$BO148,1/($A$3-1)),1/POWER(FSheet1!$BP148,1/($A$3-1)),1/POWER(FSheet1!$BQ148,1/($A$3-1))))</f>
        <v>5.6523232408860494E-2</v>
      </c>
      <c r="BC149" s="45">
        <f>1/(POWER(FSheet1!$BM148,1/($A$3-1))*SUM(1/POWER(FSheet1!$BK148,1/($A$3-1)),1/POWER(FSheet1!$BL148,1/($A$3-1)),1/POWER(FSheet1!$BM148,1/($A$3-1)),1/POWER(FSheet1!$BN148,1/($A$3-1)),1/POWER(FSheet1!$BO148,1/($A$3-1)),1/POWER(FSheet1!$BP148,1/($A$3-1)),1/POWER(FSheet1!$BQ148,1/($A$3-1))))</f>
        <v>5.8928683795109425E-2</v>
      </c>
      <c r="BD149" s="45">
        <f>1/(POWER(FSheet1!$BN148,1/($A$3-1))*SUM(1/POWER(FSheet1!$BK148,1/($A$3-1)),1/POWER(FSheet1!$BL148,1/($A$3-1)),1/POWER(FSheet1!$BM148,1/($A$3-1)),1/POWER(FSheet1!$BN148,1/($A$3-1)),1/POWER(FSheet1!$BO148,1/($A$3-1)),1/POWER(FSheet1!$BP148,1/($A$3-1)),1/POWER(FSheet1!$BQ148,1/($A$3-1))))</f>
        <v>8.0517933646108902E-2</v>
      </c>
      <c r="BE149" s="45">
        <f>1/(POWER(FSheet1!$BO148,1/($A$3-1))*SUM(1/POWER(FSheet1!$BK148,1/($A$3-1)),1/POWER(FSheet1!$BL148,1/($A$3-1)),1/POWER(FSheet1!$BM148,1/($A$3-1)),1/POWER(FSheet1!$BN148,1/($A$3-1)),1/POWER(FSheet1!$BO148,1/($A$3-1)),1/POWER(FSheet1!$BP148,1/($A$3-1)),1/POWER(FSheet1!$BQ148,1/($A$3-1))))</f>
        <v>5.4721611434486409E-2</v>
      </c>
      <c r="BF149" s="45">
        <f>1/(POWER(FSheet1!$BP148,1/($A$3-1))*SUM(1/POWER(FSheet1!$BK148,1/($A$3-1)),1/POWER(FSheet1!$BL148,1/($A$3-1)),1/POWER(FSheet1!$BM148,1/($A$3-1)),1/POWER(FSheet1!$BN148,1/($A$3-1)),1/POWER(FSheet1!$BO148,1/($A$3-1)),1/POWER(FSheet1!$BP148,1/($A$3-1)),1/POWER(FSheet1!$BQ148,1/($A$3-1))))</f>
        <v>1.7119027263249778E-2</v>
      </c>
      <c r="BG149" s="45">
        <f>1/(POWER(FSheet1!$BQ148,1/($A$3-1))*SUM(1/POWER(FSheet1!$BK148,1/($A$3-1)),1/POWER(FSheet1!$BL148,1/($A$3-1)),1/POWER(FSheet1!$BM148,1/($A$3-1)),1/POWER(FSheet1!$BN148,1/($A$3-1)),1/POWER(FSheet1!$BO148,1/($A$3-1)),1/POWER(FSheet1!$BP148,1/($A$3-1)),1/POWER(FSheet1!$BQ148,1/($A$3-1))))</f>
        <v>2.4867713737901323E-2</v>
      </c>
      <c r="BH149" s="14"/>
      <c r="BW149" s="33">
        <f t="array" ref="BW149">SUM((BA149^$A$3)*(($B149-$AK$3)^2+($C149-$AL$3)^2),(BB149^$A$3)*(($B149-$AM$3)^2+($C149-$AN$3)^2),(BC149^$A$3)*(($B149-$AO$3)^2+($C149-$AP$3)^2),(BD149^$A$3)*(($B149-$AQ$3)^2+($C149-$AR$3)^2),(BE149^$A$3)*(($B149-$AS$3)^2+($C149-$AT$3)^2),(BF149^$A$3)*(($B149-$AU$3)^2+($C149-$AV$3)^2),(BG149^$A$3)*(($B149-$AW$3)^2+($C149-$BV$3)^2))</f>
        <v>3.831999750091446</v>
      </c>
    </row>
    <row r="150" spans="1:75">
      <c r="A150" s="21" t="str">
        <f>FSheet1!A149</f>
        <v>Gorman</v>
      </c>
      <c r="B150" s="20">
        <f>FSheet1!DH149</f>
        <v>-1.7055712099737534</v>
      </c>
      <c r="C150" s="20">
        <f>FSheet1!DI149</f>
        <v>-6.6858745078740167</v>
      </c>
      <c r="D150" s="22"/>
      <c r="E150" s="20">
        <f>1/(POWER(FSheet1!AU149,2/($A$3-1))*SUM(1/POWER(FSheet1!$AU149,2/($A$3-1)),1/POWER(FSheet1!$AV149,2/($A$3-1)),1/POWER(FSheet1!$AW149,2/($A$3-1)),1/POWER(FSheet1!$AX149,2/($A$3-1)),1/POWER(FSheet1!$AY149,2/($A$3-1)),1/POWER(FSheet1!$AZ149,2/($A$3-1)),1/POWER(FSheet1!$BA149,2/($A$3-1))))</f>
        <v>9.1672126898473608E-3</v>
      </c>
      <c r="F150" s="20">
        <f>1/(POWER(FSheet1!AV149,2/($A$3-1))*SUM(1/POWER(FSheet1!$AU149,2/($A$3-1)),1/POWER(FSheet1!$AV149,2/($A$3-1)),1/POWER(FSheet1!$AW149,2/($A$3-1)),1/POWER(FSheet1!$AX149,2/($A$3-1)),1/POWER(FSheet1!$AY149,2/($A$3-1)),1/POWER(FSheet1!$AZ149,2/($A$3-1)),1/POWER(FSheet1!$BA149,2/($A$3-1))))</f>
        <v>0.11146558721646568</v>
      </c>
      <c r="G150" s="20">
        <f>1/(POWER(FSheet1!AW149,2/($A$3-1))*SUM(1/POWER(FSheet1!$AU149,2/($A$3-1)),1/POWER(FSheet1!$AV149,2/($A$3-1)),1/POWER(FSheet1!$AW149,2/($A$3-1)),1/POWER(FSheet1!$AX149,2/($A$3-1)),1/POWER(FSheet1!$AY149,2/($A$3-1)),1/POWER(FSheet1!$AZ149,2/($A$3-1)),1/POWER(FSheet1!$BA149,2/($A$3-1))))</f>
        <v>0.82837914007093172</v>
      </c>
      <c r="H150" s="20">
        <f>1/(POWER(FSheet1!AX149,2/($A$3-1))*SUM(1/POWER(FSheet1!$AU149,2/($A$3-1)),1/POWER(FSheet1!$AV149,2/($A$3-1)),1/POWER(FSheet1!$AW149,2/($A$3-1)),1/POWER(FSheet1!$AX149,2/($A$3-1)),1/POWER(FSheet1!$AY149,2/($A$3-1)),1/POWER(FSheet1!$AZ149,2/($A$3-1)),1/POWER(FSheet1!$BA149,2/($A$3-1))))</f>
        <v>4.4231552325214384E-2</v>
      </c>
      <c r="I150" s="20">
        <f>1/(POWER(FSheet1!AY149,2/($A$3-1))*SUM(1/POWER(FSheet1!$AU149,2/($A$3-1)),1/POWER(FSheet1!$AV149,2/($A$3-1)),1/POWER(FSheet1!$AW149,2/($A$3-1)),1/POWER(FSheet1!$AX149,2/($A$3-1)),1/POWER(FSheet1!$AY149,2/($A$3-1)),1/POWER(FSheet1!$AZ149,2/($A$3-1)),1/POWER(FSheet1!$BA149,2/($A$3-1))))</f>
        <v>5.1287248000650926E-3</v>
      </c>
      <c r="J150" s="20">
        <f>1/(POWER(FSheet1!AZ149,2/($A$3-1))*SUM(1/POWER(FSheet1!$AU149,2/($A$3-1)),1/POWER(FSheet1!$AV149,2/($A$3-1)),1/POWER(FSheet1!$AW149,2/($A$3-1)),1/POWER(FSheet1!$AX149,2/($A$3-1)),1/POWER(FSheet1!$AY149,2/($A$3-1)),1/POWER(FSheet1!$AZ149,2/($A$3-1)),1/POWER(FSheet1!$BA149,2/($A$3-1))))</f>
        <v>1.2119485450304826E-3</v>
      </c>
      <c r="K150" s="20">
        <f>1/(POWER(FSheet1!BA149,2/($A$3-1))*SUM(1/POWER(FSheet1!$AU149,2/($A$3-1)),1/POWER(FSheet1!$AV149,2/($A$3-1)),1/POWER(FSheet1!$AW149,2/($A$3-1)),1/POWER(FSheet1!$AX149,2/($A$3-1)),1/POWER(FSheet1!$AY149,2/($A$3-1)),1/POWER(FSheet1!$AZ149,2/($A$3-1)),1/POWER(FSheet1!$BA149,2/($A$3-1))))</f>
        <v>4.1583435244505726E-4</v>
      </c>
      <c r="M150" s="35"/>
      <c r="AA150" s="34">
        <f t="shared" si="12"/>
        <v>14.530959199792946</v>
      </c>
      <c r="AC150" s="26">
        <f>1/(POWER(FSheet1!BC149,1/($A$3-1))*SUM(1/POWER(FSheet1!$BC149,1/($A$3-1)),1/POWER(FSheet1!$BD149,1/($A$3-1)),1/POWER(FSheet1!$BE149,1/($A$3-1)),1/POWER(FSheet1!$BF149,1/($A$3-1)),1/POWER(FSheet1!$BG149,1/($A$3-1)),1/POWER(FSheet1!$BH149,1/($A$3-1)),1/POWER(FSheet1!$BI149,1/($A$3-1))))</f>
        <v>0.12558880562909605</v>
      </c>
      <c r="AD150" s="26">
        <f>1/(POWER(FSheet1!BD149,1/($A$3-1))*SUM(1/POWER(FSheet1!$BC149,1/($A$3-1)),1/POWER(FSheet1!$BD149,1/($A$3-1)),1/POWER(FSheet1!$BE149,1/($A$3-1)),1/POWER(FSheet1!$BF149,1/($A$3-1)),1/POWER(FSheet1!$BG149,1/($A$3-1)),1/POWER(FSheet1!$BH149,1/($A$3-1)),1/POWER(FSheet1!$BI149,1/($A$3-1))))</f>
        <v>0.20572465842287299</v>
      </c>
      <c r="AE150" s="26">
        <f>1/(POWER(FSheet1!BE149,1/($A$3-1))*SUM(1/POWER(FSheet1!$BC149,1/($A$3-1)),1/POWER(FSheet1!$BD149,1/($A$3-1)),1/POWER(FSheet1!$BE149,1/($A$3-1)),1/POWER(FSheet1!$BF149,1/($A$3-1)),1/POWER(FSheet1!$BG149,1/($A$3-1)),1/POWER(FSheet1!$BH149,1/($A$3-1)),1/POWER(FSheet1!$BI149,1/($A$3-1))))</f>
        <v>0.33309850868992835</v>
      </c>
      <c r="AF150" s="26">
        <f>1/(POWER(FSheet1!BF149,1/($A$3-1))*SUM(1/POWER(FSheet1!$BC149,1/($A$3-1)),1/POWER(FSheet1!$BD149,1/($A$3-1)),1/POWER(FSheet1!$BE149,1/($A$3-1)),1/POWER(FSheet1!$BF149,1/($A$3-1)),1/POWER(FSheet1!$BG149,1/($A$3-1)),1/POWER(FSheet1!$BH149,1/($A$3-1)),1/POWER(FSheet1!$BI149,1/($A$3-1))))</f>
        <v>0.15876445212882689</v>
      </c>
      <c r="AG150" s="26">
        <f>1/(POWER(FSheet1!BG149,1/($A$3-1))*SUM(1/POWER(FSheet1!$BC149,1/($A$3-1)),1/POWER(FSheet1!$BD149,1/($A$3-1)),1/POWER(FSheet1!$BE149,1/($A$3-1)),1/POWER(FSheet1!$BF149,1/($A$3-1)),1/POWER(FSheet1!$BG149,1/($A$3-1)),1/POWER(FSheet1!$BH149,1/($A$3-1)),1/POWER(FSheet1!$BI149,1/($A$3-1))))</f>
        <v>7.2874722807671974E-2</v>
      </c>
      <c r="AH150" s="26">
        <f>1/(POWER(FSheet1!BH149,1/($A$3-1))*SUM(1/POWER(FSheet1!$BC149,1/($A$3-1)),1/POWER(FSheet1!$BD149,1/($A$3-1)),1/POWER(FSheet1!$BE149,1/($A$3-1)),1/POWER(FSheet1!$BF149,1/($A$3-1)),1/POWER(FSheet1!$BG149,1/($A$3-1)),1/POWER(FSheet1!$BH149,1/($A$3-1)),1/POWER(FSheet1!$BI149,1/($A$3-1))))</f>
        <v>4.2477104650781056E-2</v>
      </c>
      <c r="AI150" s="26">
        <f>1/(POWER(FSheet1!BI149,1/($A$3-1))*SUM(1/POWER(FSheet1!$BC149,1/($A$3-1)),1/POWER(FSheet1!$BD149,1/($A$3-1)),1/POWER(FSheet1!$BE149,1/($A$3-1)),1/POWER(FSheet1!$BF149,1/($A$3-1)),1/POWER(FSheet1!$BG149,1/($A$3-1)),1/POWER(FSheet1!$BH149,1/($A$3-1)),1/POWER(FSheet1!$BI149,1/($A$3-1))))</f>
        <v>6.1471747670822682E-2</v>
      </c>
      <c r="AY150" s="13">
        <f t="shared" si="13"/>
        <v>6.5813590361283021</v>
      </c>
      <c r="BA150" s="45">
        <f>1/(POWER(FSheet1!$BK149,1/($A$3-1))*SUM(1/POWER(FSheet1!$BK149,1/($A$3-1)),1/POWER(FSheet1!$BL149,1/($A$3-1)),1/POWER(FSheet1!$BM149,1/($A$3-1)),1/POWER(FSheet1!$BN149,1/($A$3-1)),1/POWER(FSheet1!$BO149,1/($A$3-1)),1/POWER(FSheet1!$BP149,1/($A$3-1)),1/POWER(FSheet1!$BQ149,1/($A$3-1))))</f>
        <v>5.9331947203048102E-2</v>
      </c>
      <c r="BB150" s="45">
        <f>1/(POWER(FSheet1!$BL149,1/($A$3-1))*SUM(1/POWER(FSheet1!$BK149,1/($A$3-1)),1/POWER(FSheet1!$BL149,1/($A$3-1)),1/POWER(FSheet1!$BM149,1/($A$3-1)),1/POWER(FSheet1!$BN149,1/($A$3-1)),1/POWER(FSheet1!$BO149,1/($A$3-1)),1/POWER(FSheet1!$BP149,1/($A$3-1)),1/POWER(FSheet1!$BQ149,1/($A$3-1))))</f>
        <v>0.15259231571154058</v>
      </c>
      <c r="BC150" s="45">
        <f>1/(POWER(FSheet1!$BM149,1/($A$3-1))*SUM(1/POWER(FSheet1!$BK149,1/($A$3-1)),1/POWER(FSheet1!$BL149,1/($A$3-1)),1/POWER(FSheet1!$BM149,1/($A$3-1)),1/POWER(FSheet1!$BN149,1/($A$3-1)),1/POWER(FSheet1!$BO149,1/($A$3-1)),1/POWER(FSheet1!$BP149,1/($A$3-1)),1/POWER(FSheet1!$BQ149,1/($A$3-1))))</f>
        <v>0.51331230238018155</v>
      </c>
      <c r="BD150" s="45">
        <f>1/(POWER(FSheet1!$BN149,1/($A$3-1))*SUM(1/POWER(FSheet1!$BK149,1/($A$3-1)),1/POWER(FSheet1!$BL149,1/($A$3-1)),1/POWER(FSheet1!$BM149,1/($A$3-1)),1/POWER(FSheet1!$BN149,1/($A$3-1)),1/POWER(FSheet1!$BO149,1/($A$3-1)),1/POWER(FSheet1!$BP149,1/($A$3-1)),1/POWER(FSheet1!$BQ149,1/($A$3-1))))</f>
        <v>0.12904150104335557</v>
      </c>
      <c r="BE150" s="45">
        <f>1/(POWER(FSheet1!$BO149,1/($A$3-1))*SUM(1/POWER(FSheet1!$BK149,1/($A$3-1)),1/POWER(FSheet1!$BL149,1/($A$3-1)),1/POWER(FSheet1!$BM149,1/($A$3-1)),1/POWER(FSheet1!$BN149,1/($A$3-1)),1/POWER(FSheet1!$BO149,1/($A$3-1)),1/POWER(FSheet1!$BP149,1/($A$3-1)),1/POWER(FSheet1!$BQ149,1/($A$3-1))))</f>
        <v>6.0824849999504611E-2</v>
      </c>
      <c r="BF150" s="45">
        <f>1/(POWER(FSheet1!$BP149,1/($A$3-1))*SUM(1/POWER(FSheet1!$BK149,1/($A$3-1)),1/POWER(FSheet1!$BL149,1/($A$3-1)),1/POWER(FSheet1!$BM149,1/($A$3-1)),1/POWER(FSheet1!$BN149,1/($A$3-1)),1/POWER(FSheet1!$BO149,1/($A$3-1)),1/POWER(FSheet1!$BP149,1/($A$3-1)),1/POWER(FSheet1!$BQ149,1/($A$3-1))))</f>
        <v>3.099767519673377E-2</v>
      </c>
      <c r="BG150" s="45">
        <f>1/(POWER(FSheet1!$BQ149,1/($A$3-1))*SUM(1/POWER(FSheet1!$BK149,1/($A$3-1)),1/POWER(FSheet1!$BL149,1/($A$3-1)),1/POWER(FSheet1!$BM149,1/($A$3-1)),1/POWER(FSheet1!$BN149,1/($A$3-1)),1/POWER(FSheet1!$BO149,1/($A$3-1)),1/POWER(FSheet1!$BP149,1/($A$3-1)),1/POWER(FSheet1!$BQ149,1/($A$3-1))))</f>
        <v>5.3899408465635748E-2</v>
      </c>
      <c r="BH150" s="14"/>
      <c r="BW150" s="33">
        <f t="array" ref="BW150">SUM((BA150^$A$3)*(($B150-$AK$3)^2+($C150-$AL$3)^2),(BB150^$A$3)*(($B150-$AM$3)^2+($C150-$AN$3)^2),(BC150^$A$3)*(($B150-$AO$3)^2+($C150-$AP$3)^2),(BD150^$A$3)*(($B150-$AQ$3)^2+($C150-$AR$3)^2),(BE150^$A$3)*(($B150-$AS$3)^2+($C150-$AT$3)^2),(BF150^$A$3)*(($B150-$AU$3)^2+($C150-$AV$3)^2),(BG150^$A$3)*(($B150-$AW$3)^2+($C150-$BV$3)^2))</f>
        <v>7.395900105159475</v>
      </c>
    </row>
    <row r="151" spans="1:75">
      <c r="A151" s="21" t="str">
        <f>FSheet1!A150</f>
        <v>Klausen</v>
      </c>
      <c r="B151" s="20">
        <f>FSheet1!DH150</f>
        <v>-2.0132857099737533</v>
      </c>
      <c r="C151" s="20">
        <f>FSheet1!DI150</f>
        <v>2.0540829921259838</v>
      </c>
      <c r="D151" s="22"/>
      <c r="E151" s="20">
        <f>1/(POWER(FSheet1!AU150,2/($A$3-1))*SUM(1/POWER(FSheet1!$AU150,2/($A$3-1)),1/POWER(FSheet1!$AV150,2/($A$3-1)),1/POWER(FSheet1!$AW150,2/($A$3-1)),1/POWER(FSheet1!$AX150,2/($A$3-1)),1/POWER(FSheet1!$AY150,2/($A$3-1)),1/POWER(FSheet1!$AZ150,2/($A$3-1)),1/POWER(FSheet1!$BA150,2/($A$3-1))))</f>
        <v>7.0127062033462613E-3</v>
      </c>
      <c r="F151" s="20">
        <f>1/(POWER(FSheet1!AV150,2/($A$3-1))*SUM(1/POWER(FSheet1!$AU150,2/($A$3-1)),1/POWER(FSheet1!$AV150,2/($A$3-1)),1/POWER(FSheet1!$AW150,2/($A$3-1)),1/POWER(FSheet1!$AX150,2/($A$3-1)),1/POWER(FSheet1!$AY150,2/($A$3-1)),1/POWER(FSheet1!$AZ150,2/($A$3-1)),1/POWER(FSheet1!$BA150,2/($A$3-1))))</f>
        <v>2.9033289320831501E-2</v>
      </c>
      <c r="G151" s="20">
        <f>1/(POWER(FSheet1!AW150,2/($A$3-1))*SUM(1/POWER(FSheet1!$AU150,2/($A$3-1)),1/POWER(FSheet1!$AV150,2/($A$3-1)),1/POWER(FSheet1!$AW150,2/($A$3-1)),1/POWER(FSheet1!$AX150,2/($A$3-1)),1/POWER(FSheet1!$AY150,2/($A$3-1)),1/POWER(FSheet1!$AZ150,2/($A$3-1)),1/POWER(FSheet1!$BA150,2/($A$3-1))))</f>
        <v>0.1869665597996561</v>
      </c>
      <c r="H151" s="20">
        <f>1/(POWER(FSheet1!AX150,2/($A$3-1))*SUM(1/POWER(FSheet1!$AU150,2/($A$3-1)),1/POWER(FSheet1!$AV150,2/($A$3-1)),1/POWER(FSheet1!$AW150,2/($A$3-1)),1/POWER(FSheet1!$AX150,2/($A$3-1)),1/POWER(FSheet1!$AY150,2/($A$3-1)),1/POWER(FSheet1!$AZ150,2/($A$3-1)),1/POWER(FSheet1!$BA150,2/($A$3-1))))</f>
        <v>0.61705464568791601</v>
      </c>
      <c r="I151" s="20">
        <f>1/(POWER(FSheet1!AY150,2/($A$3-1))*SUM(1/POWER(FSheet1!$AU150,2/($A$3-1)),1/POWER(FSheet1!$AV150,2/($A$3-1)),1/POWER(FSheet1!$AW150,2/($A$3-1)),1/POWER(FSheet1!$AX150,2/($A$3-1)),1/POWER(FSheet1!$AY150,2/($A$3-1)),1/POWER(FSheet1!$AZ150,2/($A$3-1)),1/POWER(FSheet1!$BA150,2/($A$3-1))))</f>
        <v>0.13224669485787613</v>
      </c>
      <c r="J151" s="20">
        <f>1/(POWER(FSheet1!AZ150,2/($A$3-1))*SUM(1/POWER(FSheet1!$AU150,2/($A$3-1)),1/POWER(FSheet1!$AV150,2/($A$3-1)),1/POWER(FSheet1!$AW150,2/($A$3-1)),1/POWER(FSheet1!$AX150,2/($A$3-1)),1/POWER(FSheet1!$AY150,2/($A$3-1)),1/POWER(FSheet1!$AZ150,2/($A$3-1)),1/POWER(FSheet1!$BA150,2/($A$3-1))))</f>
        <v>2.1992616380715754E-2</v>
      </c>
      <c r="K151" s="20">
        <f>1/(POWER(FSheet1!BA150,2/($A$3-1))*SUM(1/POWER(FSheet1!$AU150,2/($A$3-1)),1/POWER(FSheet1!$AV150,2/($A$3-1)),1/POWER(FSheet1!$AW150,2/($A$3-1)),1/POWER(FSheet1!$AX150,2/($A$3-1)),1/POWER(FSheet1!$AY150,2/($A$3-1)),1/POWER(FSheet1!$AZ150,2/($A$3-1)),1/POWER(FSheet1!$BA150,2/($A$3-1))))</f>
        <v>5.6934877496581417E-3</v>
      </c>
      <c r="M151" s="35"/>
      <c r="AA151" s="34">
        <f t="shared" si="12"/>
        <v>6.4581275839523435</v>
      </c>
      <c r="AC151" s="26">
        <f>1/(POWER(FSheet1!BC150,1/($A$3-1))*SUM(1/POWER(FSheet1!$BC150,1/($A$3-1)),1/POWER(FSheet1!$BD150,1/($A$3-1)),1/POWER(FSheet1!$BE150,1/($A$3-1)),1/POWER(FSheet1!$BF150,1/($A$3-1)),1/POWER(FSheet1!$BG150,1/($A$3-1)),1/POWER(FSheet1!$BH150,1/($A$3-1)),1/POWER(FSheet1!$BI150,1/($A$3-1))))</f>
        <v>0.21049998290945585</v>
      </c>
      <c r="AD151" s="26">
        <f>1/(POWER(FSheet1!BD150,1/($A$3-1))*SUM(1/POWER(FSheet1!$BC150,1/($A$3-1)),1/POWER(FSheet1!$BD150,1/($A$3-1)),1/POWER(FSheet1!$BE150,1/($A$3-1)),1/POWER(FSheet1!$BF150,1/($A$3-1)),1/POWER(FSheet1!$BG150,1/($A$3-1)),1/POWER(FSheet1!$BH150,1/($A$3-1)),1/POWER(FSheet1!$BI150,1/($A$3-1))))</f>
        <v>0.11444714710328258</v>
      </c>
      <c r="AE151" s="26">
        <f>1/(POWER(FSheet1!BE150,1/($A$3-1))*SUM(1/POWER(FSheet1!$BC150,1/($A$3-1)),1/POWER(FSheet1!$BD150,1/($A$3-1)),1/POWER(FSheet1!$BE150,1/($A$3-1)),1/POWER(FSheet1!$BF150,1/($A$3-1)),1/POWER(FSheet1!$BG150,1/($A$3-1)),1/POWER(FSheet1!$BH150,1/($A$3-1)),1/POWER(FSheet1!$BI150,1/($A$3-1))))</f>
        <v>0.18231585809080189</v>
      </c>
      <c r="AF151" s="26">
        <f>1/(POWER(FSheet1!BF150,1/($A$3-1))*SUM(1/POWER(FSheet1!$BC150,1/($A$3-1)),1/POWER(FSheet1!$BD150,1/($A$3-1)),1/POWER(FSheet1!$BE150,1/($A$3-1)),1/POWER(FSheet1!$BF150,1/($A$3-1)),1/POWER(FSheet1!$BG150,1/($A$3-1)),1/POWER(FSheet1!$BH150,1/($A$3-1)),1/POWER(FSheet1!$BI150,1/($A$3-1))))</f>
        <v>0.2780751003138941</v>
      </c>
      <c r="AG151" s="26">
        <f>1/(POWER(FSheet1!BG150,1/($A$3-1))*SUM(1/POWER(FSheet1!$BC150,1/($A$3-1)),1/POWER(FSheet1!$BD150,1/($A$3-1)),1/POWER(FSheet1!$BE150,1/($A$3-1)),1/POWER(FSheet1!$BF150,1/($A$3-1)),1/POWER(FSheet1!$BG150,1/($A$3-1)),1/POWER(FSheet1!$BH150,1/($A$3-1)),1/POWER(FSheet1!$BI150,1/($A$3-1))))</f>
        <v>0.10085942370783553</v>
      </c>
      <c r="AH151" s="26">
        <f>1/(POWER(FSheet1!BH150,1/($A$3-1))*SUM(1/POWER(FSheet1!$BC150,1/($A$3-1)),1/POWER(FSheet1!$BD150,1/($A$3-1)),1/POWER(FSheet1!$BE150,1/($A$3-1)),1/POWER(FSheet1!$BF150,1/($A$3-1)),1/POWER(FSheet1!$BG150,1/($A$3-1)),1/POWER(FSheet1!$BH150,1/($A$3-1)),1/POWER(FSheet1!$BI150,1/($A$3-1))))</f>
        <v>4.4206086164485896E-2</v>
      </c>
      <c r="AI151" s="26">
        <f>1/(POWER(FSheet1!BI150,1/($A$3-1))*SUM(1/POWER(FSheet1!$BC150,1/($A$3-1)),1/POWER(FSheet1!$BD150,1/($A$3-1)),1/POWER(FSheet1!$BE150,1/($A$3-1)),1/POWER(FSheet1!$BF150,1/($A$3-1)),1/POWER(FSheet1!$BG150,1/($A$3-1)),1/POWER(FSheet1!$BH150,1/($A$3-1)),1/POWER(FSheet1!$BI150,1/($A$3-1))))</f>
        <v>6.9596401710244171E-2</v>
      </c>
      <c r="AY151" s="13">
        <f t="shared" si="13"/>
        <v>3.2384825768814527</v>
      </c>
      <c r="BA151" s="45">
        <f>1/(POWER(FSheet1!$BK150,1/($A$3-1))*SUM(1/POWER(FSheet1!$BK150,1/($A$3-1)),1/POWER(FSheet1!$BL150,1/($A$3-1)),1/POWER(FSheet1!$BM150,1/($A$3-1)),1/POWER(FSheet1!$BN150,1/($A$3-1)),1/POWER(FSheet1!$BO150,1/($A$3-1)),1/POWER(FSheet1!$BP150,1/($A$3-1)),1/POWER(FSheet1!$BQ150,1/($A$3-1))))</f>
        <v>0.40455418736953885</v>
      </c>
      <c r="BB151" s="45">
        <f>1/(POWER(FSheet1!$BL150,1/($A$3-1))*SUM(1/POWER(FSheet1!$BK150,1/($A$3-1)),1/POWER(FSheet1!$BL150,1/($A$3-1)),1/POWER(FSheet1!$BM150,1/($A$3-1)),1/POWER(FSheet1!$BN150,1/($A$3-1)),1/POWER(FSheet1!$BO150,1/($A$3-1)),1/POWER(FSheet1!$BP150,1/($A$3-1)),1/POWER(FSheet1!$BQ150,1/($A$3-1))))</f>
        <v>7.7130927654939382E-2</v>
      </c>
      <c r="BC151" s="45">
        <f>1/(POWER(FSheet1!$BM150,1/($A$3-1))*SUM(1/POWER(FSheet1!$BK150,1/($A$3-1)),1/POWER(FSheet1!$BL150,1/($A$3-1)),1/POWER(FSheet1!$BM150,1/($A$3-1)),1/POWER(FSheet1!$BN150,1/($A$3-1)),1/POWER(FSheet1!$BO150,1/($A$3-1)),1/POWER(FSheet1!$BP150,1/($A$3-1)),1/POWER(FSheet1!$BQ150,1/($A$3-1))))</f>
        <v>0.10858025040007083</v>
      </c>
      <c r="BD151" s="45">
        <f>1/(POWER(FSheet1!$BN150,1/($A$3-1))*SUM(1/POWER(FSheet1!$BK150,1/($A$3-1)),1/POWER(FSheet1!$BL150,1/($A$3-1)),1/POWER(FSheet1!$BM150,1/($A$3-1)),1/POWER(FSheet1!$BN150,1/($A$3-1)),1/POWER(FSheet1!$BO150,1/($A$3-1)),1/POWER(FSheet1!$BP150,1/($A$3-1)),1/POWER(FSheet1!$BQ150,1/($A$3-1))))</f>
        <v>0.20027513646485737</v>
      </c>
      <c r="BE151" s="45">
        <f>1/(POWER(FSheet1!$BO150,1/($A$3-1))*SUM(1/POWER(FSheet1!$BK150,1/($A$3-1)),1/POWER(FSheet1!$BL150,1/($A$3-1)),1/POWER(FSheet1!$BM150,1/($A$3-1)),1/POWER(FSheet1!$BN150,1/($A$3-1)),1/POWER(FSheet1!$BO150,1/($A$3-1)),1/POWER(FSheet1!$BP150,1/($A$3-1)),1/POWER(FSheet1!$BQ150,1/($A$3-1))))</f>
        <v>0.12775400775236212</v>
      </c>
      <c r="BF151" s="45">
        <f>1/(POWER(FSheet1!$BP150,1/($A$3-1))*SUM(1/POWER(FSheet1!$BK150,1/($A$3-1)),1/POWER(FSheet1!$BL150,1/($A$3-1)),1/POWER(FSheet1!$BM150,1/($A$3-1)),1/POWER(FSheet1!$BN150,1/($A$3-1)),1/POWER(FSheet1!$BO150,1/($A$3-1)),1/POWER(FSheet1!$BP150,1/($A$3-1)),1/POWER(FSheet1!$BQ150,1/($A$3-1))))</f>
        <v>3.2107541687487952E-2</v>
      </c>
      <c r="BG151" s="45">
        <f>1/(POWER(FSheet1!$BQ150,1/($A$3-1))*SUM(1/POWER(FSheet1!$BK150,1/($A$3-1)),1/POWER(FSheet1!$BL150,1/($A$3-1)),1/POWER(FSheet1!$BM150,1/($A$3-1)),1/POWER(FSheet1!$BN150,1/($A$3-1)),1/POWER(FSheet1!$BO150,1/($A$3-1)),1/POWER(FSheet1!$BP150,1/($A$3-1)),1/POWER(FSheet1!$BQ150,1/($A$3-1))))</f>
        <v>4.959794867074338E-2</v>
      </c>
      <c r="BH151" s="14"/>
      <c r="BW151" s="33">
        <f t="array" ref="BW151">SUM((BA151^$A$3)*(($B151-$AK$3)^2+($C151-$AL$3)^2),(BB151^$A$3)*(($B151-$AM$3)^2+($C151-$AN$3)^2),(BC151^$A$3)*(($B151-$AO$3)^2+($C151-$AP$3)^2),(BD151^$A$3)*(($B151-$AQ$3)^2+($C151-$AR$3)^2),(BE151^$A$3)*(($B151-$AS$3)^2+($C151-$AT$3)^2),(BF151^$A$3)*(($B151-$AU$3)^2+($C151-$AV$3)^2),(BG151^$A$3)*(($B151-$AW$3)^2+($C151-$BV$3)^2))</f>
        <v>3.4831495728003019</v>
      </c>
    </row>
    <row r="152" spans="1:75">
      <c r="A152" s="21" t="str">
        <f>FSheet1!A151</f>
        <v>Poudrier</v>
      </c>
      <c r="B152" s="20">
        <f>FSheet1!DH151</f>
        <v>2.1026228490813645</v>
      </c>
      <c r="C152" s="20">
        <f>FSheet1!DI151</f>
        <v>0.17381128215223074</v>
      </c>
      <c r="D152" s="22"/>
      <c r="E152" s="20">
        <f>1/(POWER(FSheet1!AU151,2/($A$3-1))*SUM(1/POWER(FSheet1!$AU151,2/($A$3-1)),1/POWER(FSheet1!$AV151,2/($A$3-1)),1/POWER(FSheet1!$AW151,2/($A$3-1)),1/POWER(FSheet1!$AX151,2/($A$3-1)),1/POWER(FSheet1!$AY151,2/($A$3-1)),1/POWER(FSheet1!$AZ151,2/($A$3-1)),1/POWER(FSheet1!$BA151,2/($A$3-1))))</f>
        <v>2.0055388362011408E-4</v>
      </c>
      <c r="F152" s="20">
        <f>1/(POWER(FSheet1!AV151,2/($A$3-1))*SUM(1/POWER(FSheet1!$AU151,2/($A$3-1)),1/POWER(FSheet1!$AV151,2/($A$3-1)),1/POWER(FSheet1!$AW151,2/($A$3-1)),1/POWER(FSheet1!$AX151,2/($A$3-1)),1/POWER(FSheet1!$AY151,2/($A$3-1)),1/POWER(FSheet1!$AZ151,2/($A$3-1)),1/POWER(FSheet1!$BA151,2/($A$3-1))))</f>
        <v>8.0115543403122438E-4</v>
      </c>
      <c r="G152" s="20">
        <f>1/(POWER(FSheet1!AW151,2/($A$3-1))*SUM(1/POWER(FSheet1!$AU151,2/($A$3-1)),1/POWER(FSheet1!$AV151,2/($A$3-1)),1/POWER(FSheet1!$AW151,2/($A$3-1)),1/POWER(FSheet1!$AX151,2/($A$3-1)),1/POWER(FSheet1!$AY151,2/($A$3-1)),1/POWER(FSheet1!$AZ151,2/($A$3-1)),1/POWER(FSheet1!$BA151,2/($A$3-1))))</f>
        <v>6.7531018282514788E-3</v>
      </c>
      <c r="H152" s="20">
        <f>1/(POWER(FSheet1!AX151,2/($A$3-1))*SUM(1/POWER(FSheet1!$AU151,2/($A$3-1)),1/POWER(FSheet1!$AV151,2/($A$3-1)),1/POWER(FSheet1!$AW151,2/($A$3-1)),1/POWER(FSheet1!$AX151,2/($A$3-1)),1/POWER(FSheet1!$AY151,2/($A$3-1)),1/POWER(FSheet1!$AZ151,2/($A$3-1)),1/POWER(FSheet1!$BA151,2/($A$3-1))))</f>
        <v>0.78326775615964273</v>
      </c>
      <c r="I152" s="20">
        <f>1/(POWER(FSheet1!AY151,2/($A$3-1))*SUM(1/POWER(FSheet1!$AU151,2/($A$3-1)),1/POWER(FSheet1!$AV151,2/($A$3-1)),1/POWER(FSheet1!$AW151,2/($A$3-1)),1/POWER(FSheet1!$AX151,2/($A$3-1)),1/POWER(FSheet1!$AY151,2/($A$3-1)),1/POWER(FSheet1!$AZ151,2/($A$3-1)),1/POWER(FSheet1!$BA151,2/($A$3-1))))</f>
        <v>0.20416862633400676</v>
      </c>
      <c r="J152" s="20">
        <f>1/(POWER(FSheet1!AZ151,2/($A$3-1))*SUM(1/POWER(FSheet1!$AU151,2/($A$3-1)),1/POWER(FSheet1!$AV151,2/($A$3-1)),1/POWER(FSheet1!$AW151,2/($A$3-1)),1/POWER(FSheet1!$AX151,2/($A$3-1)),1/POWER(FSheet1!$AY151,2/($A$3-1)),1/POWER(FSheet1!$AZ151,2/($A$3-1)),1/POWER(FSheet1!$BA151,2/($A$3-1))))</f>
        <v>4.2064791478958041E-3</v>
      </c>
      <c r="K152" s="20">
        <f>1/(POWER(FSheet1!BA151,2/($A$3-1))*SUM(1/POWER(FSheet1!$AU151,2/($A$3-1)),1/POWER(FSheet1!$AV151,2/($A$3-1)),1/POWER(FSheet1!$AW151,2/($A$3-1)),1/POWER(FSheet1!$AX151,2/($A$3-1)),1/POWER(FSheet1!$AY151,2/($A$3-1)),1/POWER(FSheet1!$AZ151,2/($A$3-1)),1/POWER(FSheet1!$BA151,2/($A$3-1))))</f>
        <v>6.0232721255182547E-4</v>
      </c>
      <c r="M152" s="35"/>
      <c r="AA152" s="34">
        <f t="shared" si="12"/>
        <v>2.4373798715262924</v>
      </c>
      <c r="AC152" s="26">
        <f>1/(POWER(FSheet1!BC151,1/($A$3-1))*SUM(1/POWER(FSheet1!$BC151,1/($A$3-1)),1/POWER(FSheet1!$BD151,1/($A$3-1)),1/POWER(FSheet1!$BE151,1/($A$3-1)),1/POWER(FSheet1!$BF151,1/($A$3-1)),1/POWER(FSheet1!$BG151,1/($A$3-1)),1/POWER(FSheet1!$BH151,1/($A$3-1)),1/POWER(FSheet1!$BI151,1/($A$3-1))))</f>
        <v>2.4108647949473459E-2</v>
      </c>
      <c r="AD152" s="26">
        <f>1/(POWER(FSheet1!BD151,1/($A$3-1))*SUM(1/POWER(FSheet1!$BC151,1/($A$3-1)),1/POWER(FSheet1!$BD151,1/($A$3-1)),1/POWER(FSheet1!$BE151,1/($A$3-1)),1/POWER(FSheet1!$BF151,1/($A$3-1)),1/POWER(FSheet1!$BG151,1/($A$3-1)),1/POWER(FSheet1!$BH151,1/($A$3-1)),1/POWER(FSheet1!$BI151,1/($A$3-1))))</f>
        <v>2.0982245042103245E-2</v>
      </c>
      <c r="AE152" s="26">
        <f>1/(POWER(FSheet1!BE151,1/($A$3-1))*SUM(1/POWER(FSheet1!$BC151,1/($A$3-1)),1/POWER(FSheet1!$BD151,1/($A$3-1)),1/POWER(FSheet1!$BE151,1/($A$3-1)),1/POWER(FSheet1!$BF151,1/($A$3-1)),1/POWER(FSheet1!$BG151,1/($A$3-1)),1/POWER(FSheet1!$BH151,1/($A$3-1)),1/POWER(FSheet1!$BI151,1/($A$3-1))))</f>
        <v>4.3860064122702276E-2</v>
      </c>
      <c r="AF152" s="26">
        <f>1/(POWER(FSheet1!BF151,1/($A$3-1))*SUM(1/POWER(FSheet1!$BC151,1/($A$3-1)),1/POWER(FSheet1!$BD151,1/($A$3-1)),1/POWER(FSheet1!$BE151,1/($A$3-1)),1/POWER(FSheet1!$BF151,1/($A$3-1)),1/POWER(FSheet1!$BG151,1/($A$3-1)),1/POWER(FSheet1!$BH151,1/($A$3-1)),1/POWER(FSheet1!$BI151,1/($A$3-1))))</f>
        <v>0.38488003583943214</v>
      </c>
      <c r="AG152" s="26">
        <f>1/(POWER(FSheet1!BG151,1/($A$3-1))*SUM(1/POWER(FSheet1!$BC151,1/($A$3-1)),1/POWER(FSheet1!$BD151,1/($A$3-1)),1/POWER(FSheet1!$BE151,1/($A$3-1)),1/POWER(FSheet1!$BF151,1/($A$3-1)),1/POWER(FSheet1!$BG151,1/($A$3-1)),1/POWER(FSheet1!$BH151,1/($A$3-1)),1/POWER(FSheet1!$BI151,1/($A$3-1))))</f>
        <v>0.34801188124985372</v>
      </c>
      <c r="AH152" s="26">
        <f>1/(POWER(FSheet1!BH151,1/($A$3-1))*SUM(1/POWER(FSheet1!$BC151,1/($A$3-1)),1/POWER(FSheet1!$BD151,1/($A$3-1)),1/POWER(FSheet1!$BE151,1/($A$3-1)),1/POWER(FSheet1!$BF151,1/($A$3-1)),1/POWER(FSheet1!$BG151,1/($A$3-1)),1/POWER(FSheet1!$BH151,1/($A$3-1)),1/POWER(FSheet1!$BI151,1/($A$3-1))))</f>
        <v>4.7002284126409728E-2</v>
      </c>
      <c r="AI152" s="26">
        <f>1/(POWER(FSheet1!BI151,1/($A$3-1))*SUM(1/POWER(FSheet1!$BC151,1/($A$3-1)),1/POWER(FSheet1!$BD151,1/($A$3-1)),1/POWER(FSheet1!$BE151,1/($A$3-1)),1/POWER(FSheet1!$BF151,1/($A$3-1)),1/POWER(FSheet1!$BG151,1/($A$3-1)),1/POWER(FSheet1!$BH151,1/($A$3-1)),1/POWER(FSheet1!$BI151,1/($A$3-1))))</f>
        <v>0.13115484167002539</v>
      </c>
      <c r="AY152" s="13">
        <f t="shared" si="13"/>
        <v>1.0071774715466586</v>
      </c>
      <c r="BA152" s="45">
        <f>1/(POWER(FSheet1!$BK151,1/($A$3-1))*SUM(1/POWER(FSheet1!$BK151,1/($A$3-1)),1/POWER(FSheet1!$BL151,1/($A$3-1)),1/POWER(FSheet1!$BM151,1/($A$3-1)),1/POWER(FSheet1!$BN151,1/($A$3-1)),1/POWER(FSheet1!$BO151,1/($A$3-1)),1/POWER(FSheet1!$BP151,1/($A$3-1)),1/POWER(FSheet1!$BQ151,1/($A$3-1))))</f>
        <v>1.678828325935032E-2</v>
      </c>
      <c r="BB152" s="45">
        <f>1/(POWER(FSheet1!$BL151,1/($A$3-1))*SUM(1/POWER(FSheet1!$BK151,1/($A$3-1)),1/POWER(FSheet1!$BL151,1/($A$3-1)),1/POWER(FSheet1!$BM151,1/($A$3-1)),1/POWER(FSheet1!$BN151,1/($A$3-1)),1/POWER(FSheet1!$BO151,1/($A$3-1)),1/POWER(FSheet1!$BP151,1/($A$3-1)),1/POWER(FSheet1!$BQ151,1/($A$3-1))))</f>
        <v>1.0942392544086934E-2</v>
      </c>
      <c r="BC152" s="45">
        <f>1/(POWER(FSheet1!$BM151,1/($A$3-1))*SUM(1/POWER(FSheet1!$BK151,1/($A$3-1)),1/POWER(FSheet1!$BL151,1/($A$3-1)),1/POWER(FSheet1!$BM151,1/($A$3-1)),1/POWER(FSheet1!$BN151,1/($A$3-1)),1/POWER(FSheet1!$BO151,1/($A$3-1)),1/POWER(FSheet1!$BP151,1/($A$3-1)),1/POWER(FSheet1!$BQ151,1/($A$3-1))))</f>
        <v>2.9683463742666796E-2</v>
      </c>
      <c r="BD152" s="45">
        <f>1/(POWER(FSheet1!$BN151,1/($A$3-1))*SUM(1/POWER(FSheet1!$BK151,1/($A$3-1)),1/POWER(FSheet1!$BL151,1/($A$3-1)),1/POWER(FSheet1!$BM151,1/($A$3-1)),1/POWER(FSheet1!$BN151,1/($A$3-1)),1/POWER(FSheet1!$BO151,1/($A$3-1)),1/POWER(FSheet1!$BP151,1/($A$3-1)),1/POWER(FSheet1!$BQ151,1/($A$3-1))))</f>
        <v>0.26729148757640925</v>
      </c>
      <c r="BE152" s="45">
        <f>1/(POWER(FSheet1!$BO151,1/($A$3-1))*SUM(1/POWER(FSheet1!$BK151,1/($A$3-1)),1/POWER(FSheet1!$BL151,1/($A$3-1)),1/POWER(FSheet1!$BM151,1/($A$3-1)),1/POWER(FSheet1!$BN151,1/($A$3-1)),1/POWER(FSheet1!$BO151,1/($A$3-1)),1/POWER(FSheet1!$BP151,1/($A$3-1)),1/POWER(FSheet1!$BQ151,1/($A$3-1))))</f>
        <v>0.59460920383057025</v>
      </c>
      <c r="BF152" s="45">
        <f>1/(POWER(FSheet1!$BP151,1/($A$3-1))*SUM(1/POWER(FSheet1!$BK151,1/($A$3-1)),1/POWER(FSheet1!$BL151,1/($A$3-1)),1/POWER(FSheet1!$BM151,1/($A$3-1)),1/POWER(FSheet1!$BN151,1/($A$3-1)),1/POWER(FSheet1!$BO151,1/($A$3-1)),1/POWER(FSheet1!$BP151,1/($A$3-1)),1/POWER(FSheet1!$BQ151,1/($A$3-1))))</f>
        <v>2.232676124900812E-2</v>
      </c>
      <c r="BG152" s="45">
        <f>1/(POWER(FSheet1!$BQ151,1/($A$3-1))*SUM(1/POWER(FSheet1!$BK151,1/($A$3-1)),1/POWER(FSheet1!$BL151,1/($A$3-1)),1/POWER(FSheet1!$BM151,1/($A$3-1)),1/POWER(FSheet1!$BN151,1/($A$3-1)),1/POWER(FSheet1!$BO151,1/($A$3-1)),1/POWER(FSheet1!$BP151,1/($A$3-1)),1/POWER(FSheet1!$BQ151,1/($A$3-1))))</f>
        <v>5.83584077979084E-2</v>
      </c>
      <c r="BH152" s="14"/>
      <c r="BW152" s="33">
        <f t="array" ref="BW152">SUM((BA152^$A$3)*(($B152-$AK$3)^2+($C152-$AL$3)^2),(BB152^$A$3)*(($B152-$AM$3)^2+($C152-$AN$3)^2),(BC152^$A$3)*(($B152-$AO$3)^2+($C152-$AP$3)^2),(BD152^$A$3)*(($B152-$AQ$3)^2+($C152-$AR$3)^2),(BE152^$A$3)*(($B152-$AS$3)^2+($C152-$AT$3)^2),(BF152^$A$3)*(($B152-$AU$3)^2+($C152-$AV$3)^2),(BG152^$A$3)*(($B152-$AW$3)^2+($C152-$BV$3)^2))</f>
        <v>0.83369238763609665</v>
      </c>
    </row>
    <row r="153" spans="1:75">
      <c r="A153" s="21" t="str">
        <f>FSheet1!A152</f>
        <v>Scott</v>
      </c>
      <c r="B153" s="20">
        <f>FSheet1!DH152</f>
        <v>-8.3861472099737533</v>
      </c>
      <c r="C153" s="20">
        <f>FSheet1!DI152</f>
        <v>-0.96146150787401619</v>
      </c>
      <c r="D153" s="22"/>
      <c r="E153" s="20">
        <f>1/(POWER(FSheet1!AU152,2/($A$3-1))*SUM(1/POWER(FSheet1!$AU152,2/($A$3-1)),1/POWER(FSheet1!$AV152,2/($A$3-1)),1/POWER(FSheet1!$AW152,2/($A$3-1)),1/POWER(FSheet1!$AX152,2/($A$3-1)),1/POWER(FSheet1!$AY152,2/($A$3-1)),1/POWER(FSheet1!$AZ152,2/($A$3-1)),1/POWER(FSheet1!$BA152,2/($A$3-1))))</f>
        <v>0.1119958869484964</v>
      </c>
      <c r="F153" s="20">
        <f>1/(POWER(FSheet1!AV152,2/($A$3-1))*SUM(1/POWER(FSheet1!$AU152,2/($A$3-1)),1/POWER(FSheet1!$AV152,2/($A$3-1)),1/POWER(FSheet1!$AW152,2/($A$3-1)),1/POWER(FSheet1!$AX152,2/($A$3-1)),1/POWER(FSheet1!$AY152,2/($A$3-1)),1/POWER(FSheet1!$AZ152,2/($A$3-1)),1/POWER(FSheet1!$BA152,2/($A$3-1))))</f>
        <v>0.44078953962478667</v>
      </c>
      <c r="G153" s="20">
        <f>1/(POWER(FSheet1!AW152,2/($A$3-1))*SUM(1/POWER(FSheet1!$AU152,2/($A$3-1)),1/POWER(FSheet1!$AV152,2/($A$3-1)),1/POWER(FSheet1!$AW152,2/($A$3-1)),1/POWER(FSheet1!$AX152,2/($A$3-1)),1/POWER(FSheet1!$AY152,2/($A$3-1)),1/POWER(FSheet1!$AZ152,2/($A$3-1)),1/POWER(FSheet1!$BA152,2/($A$3-1))))</f>
        <v>0.34163320415463716</v>
      </c>
      <c r="H153" s="20">
        <f>1/(POWER(FSheet1!AX152,2/($A$3-1))*SUM(1/POWER(FSheet1!$AU152,2/($A$3-1)),1/POWER(FSheet1!$AV152,2/($A$3-1)),1/POWER(FSheet1!$AW152,2/($A$3-1)),1/POWER(FSheet1!$AX152,2/($A$3-1)),1/POWER(FSheet1!$AY152,2/($A$3-1)),1/POWER(FSheet1!$AZ152,2/($A$3-1)),1/POWER(FSheet1!$BA152,2/($A$3-1))))</f>
        <v>7.7068266310357333E-2</v>
      </c>
      <c r="I153" s="20">
        <f>1/(POWER(FSheet1!AY152,2/($A$3-1))*SUM(1/POWER(FSheet1!$AU152,2/($A$3-1)),1/POWER(FSheet1!$AV152,2/($A$3-1)),1/POWER(FSheet1!$AW152,2/($A$3-1)),1/POWER(FSheet1!$AX152,2/($A$3-1)),1/POWER(FSheet1!$AY152,2/($A$3-1)),1/POWER(FSheet1!$AZ152,2/($A$3-1)),1/POWER(FSheet1!$BA152,2/($A$3-1))))</f>
        <v>1.9397623851918899E-2</v>
      </c>
      <c r="J153" s="20">
        <f>1/(POWER(FSheet1!AZ152,2/($A$3-1))*SUM(1/POWER(FSheet1!$AU152,2/($A$3-1)),1/POWER(FSheet1!$AV152,2/($A$3-1)),1/POWER(FSheet1!$AW152,2/($A$3-1)),1/POWER(FSheet1!$AX152,2/($A$3-1)),1/POWER(FSheet1!$AY152,2/($A$3-1)),1/POWER(FSheet1!$AZ152,2/($A$3-1)),1/POWER(FSheet1!$BA152,2/($A$3-1))))</f>
        <v>6.4572279900432126E-3</v>
      </c>
      <c r="K153" s="20">
        <f>1/(POWER(FSheet1!BA152,2/($A$3-1))*SUM(1/POWER(FSheet1!$AU152,2/($A$3-1)),1/POWER(FSheet1!$AV152,2/($A$3-1)),1/POWER(FSheet1!$AW152,2/($A$3-1)),1/POWER(FSheet1!$AX152,2/($A$3-1)),1/POWER(FSheet1!$AY152,2/($A$3-1)),1/POWER(FSheet1!$AZ152,2/($A$3-1)),1/POWER(FSheet1!$BA152,2/($A$3-1))))</f>
        <v>2.6582511197603821E-3</v>
      </c>
      <c r="M153" s="35"/>
      <c r="AA153" s="34">
        <f t="shared" si="12"/>
        <v>5.4797552506876626</v>
      </c>
      <c r="AC153" s="26">
        <f>1/(POWER(FSheet1!BC152,1/($A$3-1))*SUM(1/POWER(FSheet1!$BC152,1/($A$3-1)),1/POWER(FSheet1!$BD152,1/($A$3-1)),1/POWER(FSheet1!$BE152,1/($A$3-1)),1/POWER(FSheet1!$BF152,1/($A$3-1)),1/POWER(FSheet1!$BG152,1/($A$3-1)),1/POWER(FSheet1!$BH152,1/($A$3-1)),1/POWER(FSheet1!$BI152,1/($A$3-1))))</f>
        <v>0.4203262949955065</v>
      </c>
      <c r="AD153" s="26">
        <f>1/(POWER(FSheet1!BD152,1/($A$3-1))*SUM(1/POWER(FSheet1!$BC152,1/($A$3-1)),1/POWER(FSheet1!$BD152,1/($A$3-1)),1/POWER(FSheet1!$BE152,1/($A$3-1)),1/POWER(FSheet1!$BF152,1/($A$3-1)),1/POWER(FSheet1!$BG152,1/($A$3-1)),1/POWER(FSheet1!$BH152,1/($A$3-1)),1/POWER(FSheet1!$BI152,1/($A$3-1))))</f>
        <v>0.35148203817270263</v>
      </c>
      <c r="AE153" s="26">
        <f>1/(POWER(FSheet1!BE152,1/($A$3-1))*SUM(1/POWER(FSheet1!$BC152,1/($A$3-1)),1/POWER(FSheet1!$BD152,1/($A$3-1)),1/POWER(FSheet1!$BE152,1/($A$3-1)),1/POWER(FSheet1!$BF152,1/($A$3-1)),1/POWER(FSheet1!$BG152,1/($A$3-1)),1/POWER(FSheet1!$BH152,1/($A$3-1)),1/POWER(FSheet1!$BI152,1/($A$3-1))))</f>
        <v>0.11714377184688353</v>
      </c>
      <c r="AF153" s="26">
        <f>1/(POWER(FSheet1!BF152,1/($A$3-1))*SUM(1/POWER(FSheet1!$BC152,1/($A$3-1)),1/POWER(FSheet1!$BD152,1/($A$3-1)),1/POWER(FSheet1!$BE152,1/($A$3-1)),1/POWER(FSheet1!$BF152,1/($A$3-1)),1/POWER(FSheet1!$BG152,1/($A$3-1)),1/POWER(FSheet1!$BH152,1/($A$3-1)),1/POWER(FSheet1!$BI152,1/($A$3-1))))</f>
        <v>4.9975652007688186E-2</v>
      </c>
      <c r="AG153" s="26">
        <f>1/(POWER(FSheet1!BG152,1/($A$3-1))*SUM(1/POWER(FSheet1!$BC152,1/($A$3-1)),1/POWER(FSheet1!$BD152,1/($A$3-1)),1/POWER(FSheet1!$BE152,1/($A$3-1)),1/POWER(FSheet1!$BF152,1/($A$3-1)),1/POWER(FSheet1!$BG152,1/($A$3-1)),1/POWER(FSheet1!$BH152,1/($A$3-1)),1/POWER(FSheet1!$BI152,1/($A$3-1))))</f>
        <v>2.4983666867284923E-2</v>
      </c>
      <c r="AH153" s="26">
        <f>1/(POWER(FSheet1!BH152,1/($A$3-1))*SUM(1/POWER(FSheet1!$BC152,1/($A$3-1)),1/POWER(FSheet1!$BD152,1/($A$3-1)),1/POWER(FSheet1!$BE152,1/($A$3-1)),1/POWER(FSheet1!$BF152,1/($A$3-1)),1/POWER(FSheet1!$BG152,1/($A$3-1)),1/POWER(FSheet1!$BH152,1/($A$3-1)),1/POWER(FSheet1!$BI152,1/($A$3-1))))</f>
        <v>1.5492374523293219E-2</v>
      </c>
      <c r="AI153" s="26">
        <f>1/(POWER(FSheet1!BI152,1/($A$3-1))*SUM(1/POWER(FSheet1!$BC152,1/($A$3-1)),1/POWER(FSheet1!$BD152,1/($A$3-1)),1/POWER(FSheet1!$BE152,1/($A$3-1)),1/POWER(FSheet1!$BF152,1/($A$3-1)),1/POWER(FSheet1!$BG152,1/($A$3-1)),1/POWER(FSheet1!$BH152,1/($A$3-1)),1/POWER(FSheet1!$BI152,1/($A$3-1))))</f>
        <v>2.0596201586641032E-2</v>
      </c>
      <c r="AY153" s="13">
        <f t="shared" si="13"/>
        <v>4.8951881004136446</v>
      </c>
      <c r="BA153" s="45">
        <f>1/(POWER(FSheet1!$BK152,1/($A$3-1))*SUM(1/POWER(FSheet1!$BK152,1/($A$3-1)),1/POWER(FSheet1!$BL152,1/($A$3-1)),1/POWER(FSheet1!$BM152,1/($A$3-1)),1/POWER(FSheet1!$BN152,1/($A$3-1)),1/POWER(FSheet1!$BO152,1/($A$3-1)),1/POWER(FSheet1!$BP152,1/($A$3-1)),1/POWER(FSheet1!$BQ152,1/($A$3-1))))</f>
        <v>0.2566980326102124</v>
      </c>
      <c r="BB153" s="45">
        <f>1/(POWER(FSheet1!$BL152,1/($A$3-1))*SUM(1/POWER(FSheet1!$BK152,1/($A$3-1)),1/POWER(FSheet1!$BL152,1/($A$3-1)),1/POWER(FSheet1!$BM152,1/($A$3-1)),1/POWER(FSheet1!$BN152,1/($A$3-1)),1/POWER(FSheet1!$BO152,1/($A$3-1)),1/POWER(FSheet1!$BP152,1/($A$3-1)),1/POWER(FSheet1!$BQ152,1/($A$3-1))))</f>
        <v>0.50397979491130229</v>
      </c>
      <c r="BC153" s="45">
        <f>1/(POWER(FSheet1!$BM152,1/($A$3-1))*SUM(1/POWER(FSheet1!$BK152,1/($A$3-1)),1/POWER(FSheet1!$BL152,1/($A$3-1)),1/POWER(FSheet1!$BM152,1/($A$3-1)),1/POWER(FSheet1!$BN152,1/($A$3-1)),1/POWER(FSheet1!$BO152,1/($A$3-1)),1/POWER(FSheet1!$BP152,1/($A$3-1)),1/POWER(FSheet1!$BQ152,1/($A$3-1))))</f>
        <v>9.9704504398182778E-2</v>
      </c>
      <c r="BD153" s="45">
        <f>1/(POWER(FSheet1!$BN152,1/($A$3-1))*SUM(1/POWER(FSheet1!$BK152,1/($A$3-1)),1/POWER(FSheet1!$BL152,1/($A$3-1)),1/POWER(FSheet1!$BM152,1/($A$3-1)),1/POWER(FSheet1!$BN152,1/($A$3-1)),1/POWER(FSheet1!$BO152,1/($A$3-1)),1/POWER(FSheet1!$BP152,1/($A$3-1)),1/POWER(FSheet1!$BQ152,1/($A$3-1))))</f>
        <v>5.9857004741359479E-2</v>
      </c>
      <c r="BE153" s="45">
        <f>1/(POWER(FSheet1!$BO152,1/($A$3-1))*SUM(1/POWER(FSheet1!$BK152,1/($A$3-1)),1/POWER(FSheet1!$BL152,1/($A$3-1)),1/POWER(FSheet1!$BM152,1/($A$3-1)),1/POWER(FSheet1!$BN152,1/($A$3-1)),1/POWER(FSheet1!$BO152,1/($A$3-1)),1/POWER(FSheet1!$BP152,1/($A$3-1)),1/POWER(FSheet1!$BQ152,1/($A$3-1))))</f>
        <v>3.7208939931442364E-2</v>
      </c>
      <c r="BF153" s="45">
        <f>1/(POWER(FSheet1!$BP152,1/($A$3-1))*SUM(1/POWER(FSheet1!$BK152,1/($A$3-1)),1/POWER(FSheet1!$BL152,1/($A$3-1)),1/POWER(FSheet1!$BM152,1/($A$3-1)),1/POWER(FSheet1!$BN152,1/($A$3-1)),1/POWER(FSheet1!$BO152,1/($A$3-1)),1/POWER(FSheet1!$BP152,1/($A$3-1)),1/POWER(FSheet1!$BQ152,1/($A$3-1))))</f>
        <v>1.774681354748199E-2</v>
      </c>
      <c r="BG153" s="45">
        <f>1/(POWER(FSheet1!$BQ152,1/($A$3-1))*SUM(1/POWER(FSheet1!$BK152,1/($A$3-1)),1/POWER(FSheet1!$BL152,1/($A$3-1)),1/POWER(FSheet1!$BM152,1/($A$3-1)),1/POWER(FSheet1!$BN152,1/($A$3-1)),1/POWER(FSheet1!$BO152,1/($A$3-1)),1/POWER(FSheet1!$BP152,1/($A$3-1)),1/POWER(FSheet1!$BQ152,1/($A$3-1))))</f>
        <v>2.4804909860018501E-2</v>
      </c>
      <c r="BH153" s="14"/>
      <c r="BW153" s="33">
        <f t="array" ref="BW153">SUM((BA153^$A$3)*(($B153-$AK$3)^2+($C153-$AL$3)^2),(BB153^$A$3)*(($B153-$AM$3)^2+($C153-$AN$3)^2),(BC153^$A$3)*(($B153-$AO$3)^2+($C153-$AP$3)^2),(BD153^$A$3)*(($B153-$AQ$3)^2+($C153-$AR$3)^2),(BE153^$A$3)*(($B153-$AS$3)^2+($C153-$AT$3)^2),(BF153^$A$3)*(($B153-$AU$3)^2+($C153-$AV$3)^2),(BG153^$A$3)*(($B153-$AW$3)^2+($C153-$BV$3)^2))</f>
        <v>5.0688631047857431</v>
      </c>
    </row>
    <row r="154" spans="1:75">
      <c r="A154" s="21" t="str">
        <f>FSheet1!A153</f>
        <v>Karlsson</v>
      </c>
      <c r="B154" s="20">
        <f>FSheet1!DH153</f>
        <v>1.0372751128608921</v>
      </c>
      <c r="C154" s="20">
        <f>FSheet1!DI153</f>
        <v>-0.75540337795275558</v>
      </c>
      <c r="D154" s="22"/>
      <c r="E154" s="20">
        <f>1/(POWER(FSheet1!AU153,2/($A$3-1))*SUM(1/POWER(FSheet1!$AU153,2/($A$3-1)),1/POWER(FSheet1!$AV153,2/($A$3-1)),1/POWER(FSheet1!$AW153,2/($A$3-1)),1/POWER(FSheet1!$AX153,2/($A$3-1)),1/POWER(FSheet1!$AY153,2/($A$3-1)),1/POWER(FSheet1!$AZ153,2/($A$3-1)),1/POWER(FSheet1!$BA153,2/($A$3-1))))</f>
        <v>4.5929955888794688E-6</v>
      </c>
      <c r="F154" s="20">
        <f>1/(POWER(FSheet1!AV153,2/($A$3-1))*SUM(1/POWER(FSheet1!$AU153,2/($A$3-1)),1/POWER(FSheet1!$AV153,2/($A$3-1)),1/POWER(FSheet1!$AW153,2/($A$3-1)),1/POWER(FSheet1!$AX153,2/($A$3-1)),1/POWER(FSheet1!$AY153,2/($A$3-1)),1/POWER(FSheet1!$AZ153,2/($A$3-1)),1/POWER(FSheet1!$BA153,2/($A$3-1))))</f>
        <v>2.1762302983862177E-5</v>
      </c>
      <c r="G154" s="20">
        <f>1/(POWER(FSheet1!AW153,2/($A$3-1))*SUM(1/POWER(FSheet1!$AU153,2/($A$3-1)),1/POWER(FSheet1!$AV153,2/($A$3-1)),1/POWER(FSheet1!$AW153,2/($A$3-1)),1/POWER(FSheet1!$AX153,2/($A$3-1)),1/POWER(FSheet1!$AY153,2/($A$3-1)),1/POWER(FSheet1!$AZ153,2/($A$3-1)),1/POWER(FSheet1!$BA153,2/($A$3-1))))</f>
        <v>2.8572726122324269E-4</v>
      </c>
      <c r="H154" s="20">
        <f>1/(POWER(FSheet1!AX153,2/($A$3-1))*SUM(1/POWER(FSheet1!$AU153,2/($A$3-1)),1/POWER(FSheet1!$AV153,2/($A$3-1)),1/POWER(FSheet1!$AW153,2/($A$3-1)),1/POWER(FSheet1!$AX153,2/($A$3-1)),1/POWER(FSheet1!$AY153,2/($A$3-1)),1/POWER(FSheet1!$AZ153,2/($A$3-1)),1/POWER(FSheet1!$BA153,2/($A$3-1))))</f>
        <v>0.99902097189888961</v>
      </c>
      <c r="I154" s="20">
        <f>1/(POWER(FSheet1!AY153,2/($A$3-1))*SUM(1/POWER(FSheet1!$AU153,2/($A$3-1)),1/POWER(FSheet1!$AV153,2/($A$3-1)),1/POWER(FSheet1!$AW153,2/($A$3-1)),1/POWER(FSheet1!$AX153,2/($A$3-1)),1/POWER(FSheet1!$AY153,2/($A$3-1)),1/POWER(FSheet1!$AZ153,2/($A$3-1)),1/POWER(FSheet1!$BA153,2/($A$3-1))))</f>
        <v>6.2860948823710724E-4</v>
      </c>
      <c r="J154" s="20">
        <f>1/(POWER(FSheet1!AZ153,2/($A$3-1))*SUM(1/POWER(FSheet1!$AU153,2/($A$3-1)),1/POWER(FSheet1!$AV153,2/($A$3-1)),1/POWER(FSheet1!$AW153,2/($A$3-1)),1/POWER(FSheet1!$AX153,2/($A$3-1)),1/POWER(FSheet1!$AY153,2/($A$3-1)),1/POWER(FSheet1!$AZ153,2/($A$3-1)),1/POWER(FSheet1!$BA153,2/($A$3-1))))</f>
        <v>3.23517807260215E-5</v>
      </c>
      <c r="K154" s="20">
        <f>1/(POWER(FSheet1!BA153,2/($A$3-1))*SUM(1/POWER(FSheet1!$AU153,2/($A$3-1)),1/POWER(FSheet1!$AV153,2/($A$3-1)),1/POWER(FSheet1!$AW153,2/($A$3-1)),1/POWER(FSheet1!$AX153,2/($A$3-1)),1/POWER(FSheet1!$AY153,2/($A$3-1)),1/POWER(FSheet1!$AZ153,2/($A$3-1)),1/POWER(FSheet1!$BA153,2/($A$3-1))))</f>
        <v>5.9842723514482412E-6</v>
      </c>
      <c r="M154" s="35"/>
      <c r="AA154" s="34">
        <f t="shared" si="12"/>
        <v>0.45989620944892107</v>
      </c>
      <c r="AC154" s="26">
        <f>1/(POWER(FSheet1!BC153,1/($A$3-1))*SUM(1/POWER(FSheet1!$BC153,1/($A$3-1)),1/POWER(FSheet1!$BD153,1/($A$3-1)),1/POWER(FSheet1!$BE153,1/($A$3-1)),1/POWER(FSheet1!$BF153,1/($A$3-1)),1/POWER(FSheet1!$BG153,1/($A$3-1)),1/POWER(FSheet1!$BH153,1/($A$3-1)),1/POWER(FSheet1!$BI153,1/($A$3-1))))</f>
        <v>7.8932069614489984E-3</v>
      </c>
      <c r="AD154" s="26">
        <f>1/(POWER(FSheet1!BD153,1/($A$3-1))*SUM(1/POWER(FSheet1!$BC153,1/($A$3-1)),1/POWER(FSheet1!$BD153,1/($A$3-1)),1/POWER(FSheet1!$BE153,1/($A$3-1)),1/POWER(FSheet1!$BF153,1/($A$3-1)),1/POWER(FSheet1!$BG153,1/($A$3-1)),1/POWER(FSheet1!$BH153,1/($A$3-1)),1/POWER(FSheet1!$BI153,1/($A$3-1))))</f>
        <v>7.1200920859871312E-3</v>
      </c>
      <c r="AE154" s="26">
        <f>1/(POWER(FSheet1!BE153,1/($A$3-1))*SUM(1/POWER(FSheet1!$BC153,1/($A$3-1)),1/POWER(FSheet1!$BD153,1/($A$3-1)),1/POWER(FSheet1!$BE153,1/($A$3-1)),1/POWER(FSheet1!$BF153,1/($A$3-1)),1/POWER(FSheet1!$BG153,1/($A$3-1)),1/POWER(FSheet1!$BH153,1/($A$3-1)),1/POWER(FSheet1!$BI153,1/($A$3-1))))</f>
        <v>1.8376649793313521E-2</v>
      </c>
      <c r="AF154" s="26">
        <f>1/(POWER(FSheet1!BF153,1/($A$3-1))*SUM(1/POWER(FSheet1!$BC153,1/($A$3-1)),1/POWER(FSheet1!$BD153,1/($A$3-1)),1/POWER(FSheet1!$BE153,1/($A$3-1)),1/POWER(FSheet1!$BF153,1/($A$3-1)),1/POWER(FSheet1!$BG153,1/($A$3-1)),1/POWER(FSheet1!$BH153,1/($A$3-1)),1/POWER(FSheet1!$BI153,1/($A$3-1))))</f>
        <v>0.9138995279237333</v>
      </c>
      <c r="AG154" s="26">
        <f>1/(POWER(FSheet1!BG153,1/($A$3-1))*SUM(1/POWER(FSheet1!$BC153,1/($A$3-1)),1/POWER(FSheet1!$BD153,1/($A$3-1)),1/POWER(FSheet1!$BE153,1/($A$3-1)),1/POWER(FSheet1!$BF153,1/($A$3-1)),1/POWER(FSheet1!$BG153,1/($A$3-1)),1/POWER(FSheet1!$BH153,1/($A$3-1)),1/POWER(FSheet1!$BI153,1/($A$3-1))))</f>
        <v>2.9423883176134445E-2</v>
      </c>
      <c r="AH154" s="26">
        <f>1/(POWER(FSheet1!BH153,1/($A$3-1))*SUM(1/POWER(FSheet1!$BC153,1/($A$3-1)),1/POWER(FSheet1!$BD153,1/($A$3-1)),1/POWER(FSheet1!$BE153,1/($A$3-1)),1/POWER(FSheet1!$BF153,1/($A$3-1)),1/POWER(FSheet1!$BG153,1/($A$3-1)),1/POWER(FSheet1!$BH153,1/($A$3-1)),1/POWER(FSheet1!$BI153,1/($A$3-1))))</f>
        <v>7.2458071195097692E-3</v>
      </c>
      <c r="AI154" s="26">
        <f>1/(POWER(FSheet1!BI153,1/($A$3-1))*SUM(1/POWER(FSheet1!$BC153,1/($A$3-1)),1/POWER(FSheet1!$BD153,1/($A$3-1)),1/POWER(FSheet1!$BE153,1/($A$3-1)),1/POWER(FSheet1!$BF153,1/($A$3-1)),1/POWER(FSheet1!$BG153,1/($A$3-1)),1/POWER(FSheet1!$BH153,1/($A$3-1)),1/POWER(FSheet1!$BI153,1/($A$3-1))))</f>
        <v>1.6040832939872778E-2</v>
      </c>
      <c r="AY154" s="13">
        <f t="shared" si="13"/>
        <v>0.40442935383702228</v>
      </c>
      <c r="BA154" s="45">
        <f>1/(POWER(FSheet1!$BK153,1/($A$3-1))*SUM(1/POWER(FSheet1!$BK153,1/($A$3-1)),1/POWER(FSheet1!$BL153,1/($A$3-1)),1/POWER(FSheet1!$BM153,1/($A$3-1)),1/POWER(FSheet1!$BN153,1/($A$3-1)),1/POWER(FSheet1!$BO153,1/($A$3-1)),1/POWER(FSheet1!$BP153,1/($A$3-1)),1/POWER(FSheet1!$BQ153,1/($A$3-1))))</f>
        <v>3.5842345505453874E-3</v>
      </c>
      <c r="BB154" s="45">
        <f>1/(POWER(FSheet1!$BL153,1/($A$3-1))*SUM(1/POWER(FSheet1!$BK153,1/($A$3-1)),1/POWER(FSheet1!$BL153,1/($A$3-1)),1/POWER(FSheet1!$BM153,1/($A$3-1)),1/POWER(FSheet1!$BN153,1/($A$3-1)),1/POWER(FSheet1!$BO153,1/($A$3-1)),1/POWER(FSheet1!$BP153,1/($A$3-1)),1/POWER(FSheet1!$BQ153,1/($A$3-1))))</f>
        <v>2.6030725696915679E-3</v>
      </c>
      <c r="BC154" s="45">
        <f>1/(POWER(FSheet1!$BM153,1/($A$3-1))*SUM(1/POWER(FSheet1!$BK153,1/($A$3-1)),1/POWER(FSheet1!$BL153,1/($A$3-1)),1/POWER(FSheet1!$BM153,1/($A$3-1)),1/POWER(FSheet1!$BN153,1/($A$3-1)),1/POWER(FSheet1!$BO153,1/($A$3-1)),1/POWER(FSheet1!$BP153,1/($A$3-1)),1/POWER(FSheet1!$BQ153,1/($A$3-1))))</f>
        <v>9.3554757075565934E-3</v>
      </c>
      <c r="BD154" s="45">
        <f>1/(POWER(FSheet1!$BN153,1/($A$3-1))*SUM(1/POWER(FSheet1!$BK153,1/($A$3-1)),1/POWER(FSheet1!$BL153,1/($A$3-1)),1/POWER(FSheet1!$BM153,1/($A$3-1)),1/POWER(FSheet1!$BN153,1/($A$3-1)),1/POWER(FSheet1!$BO153,1/($A$3-1)),1/POWER(FSheet1!$BP153,1/($A$3-1)),1/POWER(FSheet1!$BQ153,1/($A$3-1))))</f>
        <v>0.95324235593910378</v>
      </c>
      <c r="BE154" s="45">
        <f>1/(POWER(FSheet1!$BO153,1/($A$3-1))*SUM(1/POWER(FSheet1!$BK153,1/($A$3-1)),1/POWER(FSheet1!$BL153,1/($A$3-1)),1/POWER(FSheet1!$BM153,1/($A$3-1)),1/POWER(FSheet1!$BN153,1/($A$3-1)),1/POWER(FSheet1!$BO153,1/($A$3-1)),1/POWER(FSheet1!$BP153,1/($A$3-1)),1/POWER(FSheet1!$BQ153,1/($A$3-1))))</f>
        <v>2.1937045728141074E-2</v>
      </c>
      <c r="BF154" s="45">
        <f>1/(POWER(FSheet1!$BP153,1/($A$3-1))*SUM(1/POWER(FSheet1!$BK153,1/($A$3-1)),1/POWER(FSheet1!$BL153,1/($A$3-1)),1/POWER(FSheet1!$BM153,1/($A$3-1)),1/POWER(FSheet1!$BN153,1/($A$3-1)),1/POWER(FSheet1!$BO153,1/($A$3-1)),1/POWER(FSheet1!$BP153,1/($A$3-1)),1/POWER(FSheet1!$BQ153,1/($A$3-1))))</f>
        <v>2.7107357736350555E-3</v>
      </c>
      <c r="BG154" s="45">
        <f>1/(POWER(FSheet1!$BQ153,1/($A$3-1))*SUM(1/POWER(FSheet1!$BK153,1/($A$3-1)),1/POWER(FSheet1!$BL153,1/($A$3-1)),1/POWER(FSheet1!$BM153,1/($A$3-1)),1/POWER(FSheet1!$BN153,1/($A$3-1)),1/POWER(FSheet1!$BO153,1/($A$3-1)),1/POWER(FSheet1!$BP153,1/($A$3-1)),1/POWER(FSheet1!$BQ153,1/($A$3-1))))</f>
        <v>6.5670797313265609E-3</v>
      </c>
      <c r="BH154" s="14"/>
      <c r="BW154" s="33">
        <f t="array" ref="BW154">SUM((BA154^$A$3)*(($B154-$AK$3)^2+($C154-$AL$3)^2),(BB154^$A$3)*(($B154-$AM$3)^2+($C154-$AN$3)^2),(BC154^$A$3)*(($B154-$AO$3)^2+($C154-$AP$3)^2),(BD154^$A$3)*(($B154-$AQ$3)^2+($C154-$AR$3)^2),(BE154^$A$3)*(($B154-$AS$3)^2+($C154-$AT$3)^2),(BF154^$A$3)*(($B154-$AU$3)^2+($C154-$AV$3)^2),(BG154^$A$3)*(($B154-$AW$3)^2+($C154-$BV$3)^2))</f>
        <v>0.42296315069303853</v>
      </c>
    </row>
    <row r="155" spans="1:75">
      <c r="A155" s="21" t="str">
        <f>FSheet1!A154</f>
        <v>Welsh</v>
      </c>
      <c r="B155" s="20">
        <f>FSheet1!DH154</f>
        <v>-1.3436593005249347</v>
      </c>
      <c r="C155" s="20">
        <f>FSheet1!DI154</f>
        <v>-1.069713908136483</v>
      </c>
      <c r="D155" s="22"/>
      <c r="E155" s="20">
        <f>1/(POWER(FSheet1!AU154,2/($A$3-1))*SUM(1/POWER(FSheet1!$AU154,2/($A$3-1)),1/POWER(FSheet1!$AV154,2/($A$3-1)),1/POWER(FSheet1!$AW154,2/($A$3-1)),1/POWER(FSheet1!$AX154,2/($A$3-1)),1/POWER(FSheet1!$AY154,2/($A$3-1)),1/POWER(FSheet1!$AZ154,2/($A$3-1)),1/POWER(FSheet1!$BA154,2/($A$3-1))))</f>
        <v>1.0782296849552379E-3</v>
      </c>
      <c r="F155" s="20">
        <f>1/(POWER(FSheet1!AV154,2/($A$3-1))*SUM(1/POWER(FSheet1!$AU154,2/($A$3-1)),1/POWER(FSheet1!$AV154,2/($A$3-1)),1/POWER(FSheet1!$AW154,2/($A$3-1)),1/POWER(FSheet1!$AX154,2/($A$3-1)),1/POWER(FSheet1!$AY154,2/($A$3-1)),1/POWER(FSheet1!$AZ154,2/($A$3-1)),1/POWER(FSheet1!$BA154,2/($A$3-1))))</f>
        <v>6.90313931752816E-3</v>
      </c>
      <c r="G155" s="20">
        <f>1/(POWER(FSheet1!AW154,2/($A$3-1))*SUM(1/POWER(FSheet1!$AU154,2/($A$3-1)),1/POWER(FSheet1!$AV154,2/($A$3-1)),1/POWER(FSheet1!$AW154,2/($A$3-1)),1/POWER(FSheet1!$AX154,2/($A$3-1)),1/POWER(FSheet1!$AY154,2/($A$3-1)),1/POWER(FSheet1!$AZ154,2/($A$3-1)),1/POWER(FSheet1!$BA154,2/($A$3-1))))</f>
        <v>0.19549739317211567</v>
      </c>
      <c r="H155" s="20">
        <f>1/(POWER(FSheet1!AX154,2/($A$3-1))*SUM(1/POWER(FSheet1!$AU154,2/($A$3-1)),1/POWER(FSheet1!$AV154,2/($A$3-1)),1/POWER(FSheet1!$AW154,2/($A$3-1)),1/POWER(FSheet1!$AX154,2/($A$3-1)),1/POWER(FSheet1!$AY154,2/($A$3-1)),1/POWER(FSheet1!$AZ154,2/($A$3-1)),1/POWER(FSheet1!$BA154,2/($A$3-1))))</f>
        <v>0.78110966952517458</v>
      </c>
      <c r="I155" s="20">
        <f>1/(POWER(FSheet1!AY154,2/($A$3-1))*SUM(1/POWER(FSheet1!$AU154,2/($A$3-1)),1/POWER(FSheet1!$AV154,2/($A$3-1)),1/POWER(FSheet1!$AW154,2/($A$3-1)),1/POWER(FSheet1!$AX154,2/($A$3-1)),1/POWER(FSheet1!$AY154,2/($A$3-1)),1/POWER(FSheet1!$AZ154,2/($A$3-1)),1/POWER(FSheet1!$BA154,2/($A$3-1))))</f>
        <v>1.3379651923820898E-2</v>
      </c>
      <c r="J155" s="20">
        <f>1/(POWER(FSheet1!AZ154,2/($A$3-1))*SUM(1/POWER(FSheet1!$AU154,2/($A$3-1)),1/POWER(FSheet1!$AV154,2/($A$3-1)),1/POWER(FSheet1!$AW154,2/($A$3-1)),1/POWER(FSheet1!$AX154,2/($A$3-1)),1/POWER(FSheet1!$AY154,2/($A$3-1)),1/POWER(FSheet1!$AZ154,2/($A$3-1)),1/POWER(FSheet1!$BA154,2/($A$3-1))))</f>
        <v>1.6255164081438005E-3</v>
      </c>
      <c r="K155" s="20">
        <f>1/(POWER(FSheet1!BA154,2/($A$3-1))*SUM(1/POWER(FSheet1!$AU154,2/($A$3-1)),1/POWER(FSheet1!$AV154,2/($A$3-1)),1/POWER(FSheet1!$AW154,2/($A$3-1)),1/POWER(FSheet1!$AX154,2/($A$3-1)),1/POWER(FSheet1!$AY154,2/($A$3-1)),1/POWER(FSheet1!$AZ154,2/($A$3-1)),1/POWER(FSheet1!$BA154,2/($A$3-1))))</f>
        <v>4.0639996826158088E-4</v>
      </c>
      <c r="M155" s="35"/>
      <c r="AA155" s="34">
        <f t="shared" si="12"/>
        <v>2.1307666377618997</v>
      </c>
      <c r="AC155" s="26">
        <f>1/(POWER(FSheet1!BC154,1/($A$3-1))*SUM(1/POWER(FSheet1!$BC154,1/($A$3-1)),1/POWER(FSheet1!$BD154,1/($A$3-1)),1/POWER(FSheet1!$BE154,1/($A$3-1)),1/POWER(FSheet1!$BF154,1/($A$3-1)),1/POWER(FSheet1!$BG154,1/($A$3-1)),1/POWER(FSheet1!$BH154,1/($A$3-1)),1/POWER(FSheet1!$BI154,1/($A$3-1))))</f>
        <v>8.360818374215731E-2</v>
      </c>
      <c r="AD155" s="26">
        <f>1/(POWER(FSheet1!BD154,1/($A$3-1))*SUM(1/POWER(FSheet1!$BC154,1/($A$3-1)),1/POWER(FSheet1!$BD154,1/($A$3-1)),1/POWER(FSheet1!$BE154,1/($A$3-1)),1/POWER(FSheet1!$BF154,1/($A$3-1)),1/POWER(FSheet1!$BG154,1/($A$3-1)),1/POWER(FSheet1!$BH154,1/($A$3-1)),1/POWER(FSheet1!$BI154,1/($A$3-1))))</f>
        <v>7.1681115750914806E-2</v>
      </c>
      <c r="AE155" s="26">
        <f>1/(POWER(FSheet1!BE154,1/($A$3-1))*SUM(1/POWER(FSheet1!$BC154,1/($A$3-1)),1/POWER(FSheet1!$BD154,1/($A$3-1)),1/POWER(FSheet1!$BE154,1/($A$3-1)),1/POWER(FSheet1!$BF154,1/($A$3-1)),1/POWER(FSheet1!$BG154,1/($A$3-1)),1/POWER(FSheet1!$BH154,1/($A$3-1)),1/POWER(FSheet1!$BI154,1/($A$3-1))))</f>
        <v>0.34156442457815495</v>
      </c>
      <c r="AF155" s="26">
        <f>1/(POWER(FSheet1!BF154,1/($A$3-1))*SUM(1/POWER(FSheet1!$BC154,1/($A$3-1)),1/POWER(FSheet1!$BD154,1/($A$3-1)),1/POWER(FSheet1!$BE154,1/($A$3-1)),1/POWER(FSheet1!$BF154,1/($A$3-1)),1/POWER(FSheet1!$BG154,1/($A$3-1)),1/POWER(FSheet1!$BH154,1/($A$3-1)),1/POWER(FSheet1!$BI154,1/($A$3-1))))</f>
        <v>0.41375738298006653</v>
      </c>
      <c r="AG155" s="26">
        <f>1/(POWER(FSheet1!BG154,1/($A$3-1))*SUM(1/POWER(FSheet1!$BC154,1/($A$3-1)),1/POWER(FSheet1!$BD154,1/($A$3-1)),1/POWER(FSheet1!$BE154,1/($A$3-1)),1/POWER(FSheet1!$BF154,1/($A$3-1)),1/POWER(FSheet1!$BG154,1/($A$3-1)),1/POWER(FSheet1!$BH154,1/($A$3-1)),1/POWER(FSheet1!$BI154,1/($A$3-1))))</f>
        <v>4.3292426566381124E-2</v>
      </c>
      <c r="AH155" s="26">
        <f>1/(POWER(FSheet1!BH154,1/($A$3-1))*SUM(1/POWER(FSheet1!$BC154,1/($A$3-1)),1/POWER(FSheet1!$BD154,1/($A$3-1)),1/POWER(FSheet1!$BE154,1/($A$3-1)),1/POWER(FSheet1!$BF154,1/($A$3-1)),1/POWER(FSheet1!$BG154,1/($A$3-1)),1/POWER(FSheet1!$BH154,1/($A$3-1)),1/POWER(FSheet1!$BI154,1/($A$3-1))))</f>
        <v>1.6855170165843349E-2</v>
      </c>
      <c r="AI155" s="26">
        <f>1/(POWER(FSheet1!BI154,1/($A$3-1))*SUM(1/POWER(FSheet1!$BC154,1/($A$3-1)),1/POWER(FSheet1!$BD154,1/($A$3-1)),1/POWER(FSheet1!$BE154,1/($A$3-1)),1/POWER(FSheet1!$BF154,1/($A$3-1)),1/POWER(FSheet1!$BG154,1/($A$3-1)),1/POWER(FSheet1!$BH154,1/($A$3-1)),1/POWER(FSheet1!$BI154,1/($A$3-1))))</f>
        <v>2.9241296216481881E-2</v>
      </c>
      <c r="AY155" s="13">
        <f t="shared" si="13"/>
        <v>1.1331499327712451</v>
      </c>
      <c r="BA155" s="45">
        <f>1/(POWER(FSheet1!$BK154,1/($A$3-1))*SUM(1/POWER(FSheet1!$BK154,1/($A$3-1)),1/POWER(FSheet1!$BL154,1/($A$3-1)),1/POWER(FSheet1!$BM154,1/($A$3-1)),1/POWER(FSheet1!$BN154,1/($A$3-1)),1/POWER(FSheet1!$BO154,1/($A$3-1)),1/POWER(FSheet1!$BP154,1/($A$3-1)),1/POWER(FSheet1!$BQ154,1/($A$3-1))))</f>
        <v>8.91747773141459E-2</v>
      </c>
      <c r="BB155" s="45">
        <f>1/(POWER(FSheet1!$BL154,1/($A$3-1))*SUM(1/POWER(FSheet1!$BK154,1/($A$3-1)),1/POWER(FSheet1!$BL154,1/($A$3-1)),1/POWER(FSheet1!$BM154,1/($A$3-1)),1/POWER(FSheet1!$BN154,1/($A$3-1)),1/POWER(FSheet1!$BO154,1/($A$3-1)),1/POWER(FSheet1!$BP154,1/($A$3-1)),1/POWER(FSheet1!$BQ154,1/($A$3-1))))</f>
        <v>6.738397297065031E-2</v>
      </c>
      <c r="BC155" s="45">
        <f>1/(POWER(FSheet1!$BM154,1/($A$3-1))*SUM(1/POWER(FSheet1!$BK154,1/($A$3-1)),1/POWER(FSheet1!$BL154,1/($A$3-1)),1/POWER(FSheet1!$BM154,1/($A$3-1)),1/POWER(FSheet1!$BN154,1/($A$3-1)),1/POWER(FSheet1!$BO154,1/($A$3-1)),1/POWER(FSheet1!$BP154,1/($A$3-1)),1/POWER(FSheet1!$BQ154,1/($A$3-1))))</f>
        <v>0.28465051704244815</v>
      </c>
      <c r="BD155" s="45">
        <f>1/(POWER(FSheet1!$BN154,1/($A$3-1))*SUM(1/POWER(FSheet1!$BK154,1/($A$3-1)),1/POWER(FSheet1!$BL154,1/($A$3-1)),1/POWER(FSheet1!$BM154,1/($A$3-1)),1/POWER(FSheet1!$BN154,1/($A$3-1)),1/POWER(FSheet1!$BO154,1/($A$3-1)),1/POWER(FSheet1!$BP154,1/($A$3-1)),1/POWER(FSheet1!$BQ154,1/($A$3-1))))</f>
        <v>0.42240924071253572</v>
      </c>
      <c r="BE155" s="45">
        <f>1/(POWER(FSheet1!$BO154,1/($A$3-1))*SUM(1/POWER(FSheet1!$BK154,1/($A$3-1)),1/POWER(FSheet1!$BL154,1/($A$3-1)),1/POWER(FSheet1!$BM154,1/($A$3-1)),1/POWER(FSheet1!$BN154,1/($A$3-1)),1/POWER(FSheet1!$BO154,1/($A$3-1)),1/POWER(FSheet1!$BP154,1/($A$3-1)),1/POWER(FSheet1!$BQ154,1/($A$3-1))))</f>
        <v>8.0489028623498535E-2</v>
      </c>
      <c r="BF155" s="45">
        <f>1/(POWER(FSheet1!$BP154,1/($A$3-1))*SUM(1/POWER(FSheet1!$BK154,1/($A$3-1)),1/POWER(FSheet1!$BL154,1/($A$3-1)),1/POWER(FSheet1!$BM154,1/($A$3-1)),1/POWER(FSheet1!$BN154,1/($A$3-1)),1/POWER(FSheet1!$BO154,1/($A$3-1)),1/POWER(FSheet1!$BP154,1/($A$3-1)),1/POWER(FSheet1!$BQ154,1/($A$3-1))))</f>
        <v>1.9363597407090215E-2</v>
      </c>
      <c r="BG155" s="45">
        <f>1/(POWER(FSheet1!$BQ154,1/($A$3-1))*SUM(1/POWER(FSheet1!$BK154,1/($A$3-1)),1/POWER(FSheet1!$BL154,1/($A$3-1)),1/POWER(FSheet1!$BM154,1/($A$3-1)),1/POWER(FSheet1!$BN154,1/($A$3-1)),1/POWER(FSheet1!$BO154,1/($A$3-1)),1/POWER(FSheet1!$BP154,1/($A$3-1)),1/POWER(FSheet1!$BQ154,1/($A$3-1))))</f>
        <v>3.6528865929631088E-2</v>
      </c>
      <c r="BH155" s="14"/>
      <c r="BW155" s="33">
        <f t="array" ref="BW155">SUM((BA155^$A$3)*(($B155-$AK$3)^2+($C155-$AL$3)^2),(BB155^$A$3)*(($B155-$AM$3)^2+($C155-$AN$3)^2),(BC155^$A$3)*(($B155-$AO$3)^2+($C155-$AP$3)^2),(BD155^$A$3)*(($B155-$AQ$3)^2+($C155-$AR$3)^2),(BE155^$A$3)*(($B155-$AS$3)^2+($C155-$AT$3)^2),(BF155^$A$3)*(($B155-$AU$3)^2+($C155-$AV$3)^2),(BG155^$A$3)*(($B155-$AW$3)^2+($C155-$BV$3)^2))</f>
        <v>1.2154522684282956</v>
      </c>
    </row>
    <row r="156" spans="1:75">
      <c r="A156" s="21" t="str">
        <f>FSheet1!A155</f>
        <v>Green</v>
      </c>
      <c r="B156" s="20">
        <f>FSheet1!DH155</f>
        <v>-4.5664286824146982</v>
      </c>
      <c r="C156" s="20">
        <f>FSheet1!DI155</f>
        <v>-2.739675828083989</v>
      </c>
      <c r="D156" s="22"/>
      <c r="E156" s="20">
        <f>1/(POWER(FSheet1!AU155,2/($A$3-1))*SUM(1/POWER(FSheet1!$AU155,2/($A$3-1)),1/POWER(FSheet1!$AV155,2/($A$3-1)),1/POWER(FSheet1!$AW155,2/($A$3-1)),1/POWER(FSheet1!$AX155,2/($A$3-1)),1/POWER(FSheet1!$AY155,2/($A$3-1)),1/POWER(FSheet1!$AZ155,2/($A$3-1)),1/POWER(FSheet1!$BA155,2/($A$3-1))))</f>
        <v>4.2908230507146677E-3</v>
      </c>
      <c r="F156" s="20">
        <f>1/(POWER(FSheet1!AV155,2/($A$3-1))*SUM(1/POWER(FSheet1!$AU155,2/($A$3-1)),1/POWER(FSheet1!$AV155,2/($A$3-1)),1/POWER(FSheet1!$AW155,2/($A$3-1)),1/POWER(FSheet1!$AX155,2/($A$3-1)),1/POWER(FSheet1!$AY155,2/($A$3-1)),1/POWER(FSheet1!$AZ155,2/($A$3-1)),1/POWER(FSheet1!$BA155,2/($A$3-1))))</f>
        <v>6.5474004737923225E-2</v>
      </c>
      <c r="G156" s="20">
        <f>1/(POWER(FSheet1!AW155,2/($A$3-1))*SUM(1/POWER(FSheet1!$AU155,2/($A$3-1)),1/POWER(FSheet1!$AV155,2/($A$3-1)),1/POWER(FSheet1!$AW155,2/($A$3-1)),1/POWER(FSheet1!$AX155,2/($A$3-1)),1/POWER(FSheet1!$AY155,2/($A$3-1)),1/POWER(FSheet1!$AZ155,2/($A$3-1)),1/POWER(FSheet1!$BA155,2/($A$3-1))))</f>
        <v>0.9049181652099958</v>
      </c>
      <c r="H156" s="20">
        <f>1/(POWER(FSheet1!AX155,2/($A$3-1))*SUM(1/POWER(FSheet1!$AU155,2/($A$3-1)),1/POWER(FSheet1!$AV155,2/($A$3-1)),1/POWER(FSheet1!$AW155,2/($A$3-1)),1/POWER(FSheet1!$AX155,2/($A$3-1)),1/POWER(FSheet1!$AY155,2/($A$3-1)),1/POWER(FSheet1!$AZ155,2/($A$3-1)),1/POWER(FSheet1!$BA155,2/($A$3-1))))</f>
        <v>2.2306417933606014E-2</v>
      </c>
      <c r="I156" s="20">
        <f>1/(POWER(FSheet1!AY155,2/($A$3-1))*SUM(1/POWER(FSheet1!$AU155,2/($A$3-1)),1/POWER(FSheet1!$AV155,2/($A$3-1)),1/POWER(FSheet1!$AW155,2/($A$3-1)),1/POWER(FSheet1!$AX155,2/($A$3-1)),1/POWER(FSheet1!$AY155,2/($A$3-1)),1/POWER(FSheet1!$AZ155,2/($A$3-1)),1/POWER(FSheet1!$BA155,2/($A$3-1))))</f>
        <v>2.3023003323477988E-3</v>
      </c>
      <c r="J156" s="20">
        <f>1/(POWER(FSheet1!AZ155,2/($A$3-1))*SUM(1/POWER(FSheet1!$AU155,2/($A$3-1)),1/POWER(FSheet1!$AV155,2/($A$3-1)),1/POWER(FSheet1!$AW155,2/($A$3-1)),1/POWER(FSheet1!$AX155,2/($A$3-1)),1/POWER(FSheet1!$AY155,2/($A$3-1)),1/POWER(FSheet1!$AZ155,2/($A$3-1)),1/POWER(FSheet1!$BA155,2/($A$3-1))))</f>
        <v>5.2877051630111061E-4</v>
      </c>
      <c r="K156" s="20">
        <f>1/(POWER(FSheet1!BA155,2/($A$3-1))*SUM(1/POWER(FSheet1!$AU155,2/($A$3-1)),1/POWER(FSheet1!$AV155,2/($A$3-1)),1/POWER(FSheet1!$AW155,2/($A$3-1)),1/POWER(FSheet1!$AX155,2/($A$3-1)),1/POWER(FSheet1!$AY155,2/($A$3-1)),1/POWER(FSheet1!$AZ155,2/($A$3-1)),1/POWER(FSheet1!$BA155,2/($A$3-1))))</f>
        <v>1.7951821911118448E-4</v>
      </c>
      <c r="M156" s="35"/>
      <c r="AA156" s="34">
        <f t="shared" si="12"/>
        <v>1.8021232393903039</v>
      </c>
      <c r="AC156" s="26">
        <f>1/(POWER(FSheet1!BC155,1/($A$3-1))*SUM(1/POWER(FSheet1!$BC155,1/($A$3-1)),1/POWER(FSheet1!$BD155,1/($A$3-1)),1/POWER(FSheet1!$BE155,1/($A$3-1)),1/POWER(FSheet1!$BF155,1/($A$3-1)),1/POWER(FSheet1!$BG155,1/($A$3-1)),1/POWER(FSheet1!$BH155,1/($A$3-1)),1/POWER(FSheet1!$BI155,1/($A$3-1))))</f>
        <v>0.10513247154149223</v>
      </c>
      <c r="AD156" s="26">
        <f>1/(POWER(FSheet1!BD155,1/($A$3-1))*SUM(1/POWER(FSheet1!$BC155,1/($A$3-1)),1/POWER(FSheet1!$BD155,1/($A$3-1)),1/POWER(FSheet1!$BE155,1/($A$3-1)),1/POWER(FSheet1!$BF155,1/($A$3-1)),1/POWER(FSheet1!$BG155,1/($A$3-1)),1/POWER(FSheet1!$BH155,1/($A$3-1)),1/POWER(FSheet1!$BI155,1/($A$3-1))))</f>
        <v>0.68039840744106428</v>
      </c>
      <c r="AE156" s="26">
        <f>1/(POWER(FSheet1!BE155,1/($A$3-1))*SUM(1/POWER(FSheet1!$BC155,1/($A$3-1)),1/POWER(FSheet1!$BD155,1/($A$3-1)),1/POWER(FSheet1!$BE155,1/($A$3-1)),1/POWER(FSheet1!$BF155,1/($A$3-1)),1/POWER(FSheet1!$BG155,1/($A$3-1)),1/POWER(FSheet1!$BH155,1/($A$3-1)),1/POWER(FSheet1!$BI155,1/($A$3-1))))</f>
        <v>0.17948799687755884</v>
      </c>
      <c r="AF156" s="26">
        <f>1/(POWER(FSheet1!BF155,1/($A$3-1))*SUM(1/POWER(FSheet1!$BC155,1/($A$3-1)),1/POWER(FSheet1!$BD155,1/($A$3-1)),1/POWER(FSheet1!$BE155,1/($A$3-1)),1/POWER(FSheet1!$BF155,1/($A$3-1)),1/POWER(FSheet1!$BG155,1/($A$3-1)),1/POWER(FSheet1!$BH155,1/($A$3-1)),1/POWER(FSheet1!$BI155,1/($A$3-1))))</f>
        <v>1.9504271105363884E-2</v>
      </c>
      <c r="AG156" s="26">
        <f>1/(POWER(FSheet1!BG155,1/($A$3-1))*SUM(1/POWER(FSheet1!$BC155,1/($A$3-1)),1/POWER(FSheet1!$BD155,1/($A$3-1)),1/POWER(FSheet1!$BE155,1/($A$3-1)),1/POWER(FSheet1!$BF155,1/($A$3-1)),1/POWER(FSheet1!$BG155,1/($A$3-1)),1/POWER(FSheet1!$BH155,1/($A$3-1)),1/POWER(FSheet1!$BI155,1/($A$3-1))))</f>
        <v>6.6719031382785855E-3</v>
      </c>
      <c r="AH156" s="26">
        <f>1/(POWER(FSheet1!BH155,1/($A$3-1))*SUM(1/POWER(FSheet1!$BC155,1/($A$3-1)),1/POWER(FSheet1!$BD155,1/($A$3-1)),1/POWER(FSheet1!$BE155,1/($A$3-1)),1/POWER(FSheet1!$BF155,1/($A$3-1)),1/POWER(FSheet1!$BG155,1/($A$3-1)),1/POWER(FSheet1!$BH155,1/($A$3-1)),1/POWER(FSheet1!$BI155,1/($A$3-1))))</f>
        <v>3.5737837546329517E-3</v>
      </c>
      <c r="AI156" s="26">
        <f>1/(POWER(FSheet1!BI155,1/($A$3-1))*SUM(1/POWER(FSheet1!$BC155,1/($A$3-1)),1/POWER(FSheet1!$BD155,1/($A$3-1)),1/POWER(FSheet1!$BE155,1/($A$3-1)),1/POWER(FSheet1!$BF155,1/($A$3-1)),1/POWER(FSheet1!$BG155,1/($A$3-1)),1/POWER(FSheet1!$BH155,1/($A$3-1)),1/POWER(FSheet1!$BI155,1/($A$3-1))))</f>
        <v>5.231166141609192E-3</v>
      </c>
      <c r="AY156" s="13">
        <f t="shared" si="13"/>
        <v>0.58782445147516138</v>
      </c>
      <c r="BA156" s="45">
        <f>1/(POWER(FSheet1!$BK155,1/($A$3-1))*SUM(1/POWER(FSheet1!$BK155,1/($A$3-1)),1/POWER(FSheet1!$BL155,1/($A$3-1)),1/POWER(FSheet1!$BM155,1/($A$3-1)),1/POWER(FSheet1!$BN155,1/($A$3-1)),1/POWER(FSheet1!$BO155,1/($A$3-1)),1/POWER(FSheet1!$BP155,1/($A$3-1)),1/POWER(FSheet1!$BQ155,1/($A$3-1))))</f>
        <v>8.2715650318098383E-2</v>
      </c>
      <c r="BB156" s="45">
        <f>1/(POWER(FSheet1!$BL155,1/($A$3-1))*SUM(1/POWER(FSheet1!$BK155,1/($A$3-1)),1/POWER(FSheet1!$BL155,1/($A$3-1)),1/POWER(FSheet1!$BM155,1/($A$3-1)),1/POWER(FSheet1!$BN155,1/($A$3-1)),1/POWER(FSheet1!$BO155,1/($A$3-1)),1/POWER(FSheet1!$BP155,1/($A$3-1)),1/POWER(FSheet1!$BQ155,1/($A$3-1))))</f>
        <v>0.60894267495606946</v>
      </c>
      <c r="BC156" s="45">
        <f>1/(POWER(FSheet1!$BM155,1/($A$3-1))*SUM(1/POWER(FSheet1!$BK155,1/($A$3-1)),1/POWER(FSheet1!$BL155,1/($A$3-1)),1/POWER(FSheet1!$BM155,1/($A$3-1)),1/POWER(FSheet1!$BN155,1/($A$3-1)),1/POWER(FSheet1!$BO155,1/($A$3-1)),1/POWER(FSheet1!$BP155,1/($A$3-1)),1/POWER(FSheet1!$BQ155,1/($A$3-1))))</f>
        <v>0.20468324550224515</v>
      </c>
      <c r="BD156" s="45">
        <f>1/(POWER(FSheet1!$BN155,1/($A$3-1))*SUM(1/POWER(FSheet1!$BK155,1/($A$3-1)),1/POWER(FSheet1!$BL155,1/($A$3-1)),1/POWER(FSheet1!$BM155,1/($A$3-1)),1/POWER(FSheet1!$BN155,1/($A$3-1)),1/POWER(FSheet1!$BO155,1/($A$3-1)),1/POWER(FSheet1!$BP155,1/($A$3-1)),1/POWER(FSheet1!$BQ155,1/($A$3-1))))</f>
        <v>5.4781502245878515E-2</v>
      </c>
      <c r="BE156" s="45">
        <f>1/(POWER(FSheet1!$BO155,1/($A$3-1))*SUM(1/POWER(FSheet1!$BK155,1/($A$3-1)),1/POWER(FSheet1!$BL155,1/($A$3-1)),1/POWER(FSheet1!$BM155,1/($A$3-1)),1/POWER(FSheet1!$BN155,1/($A$3-1)),1/POWER(FSheet1!$BO155,1/($A$3-1)),1/POWER(FSheet1!$BP155,1/($A$3-1)),1/POWER(FSheet1!$BQ155,1/($A$3-1))))</f>
        <v>2.394776226090586E-2</v>
      </c>
      <c r="BF156" s="45">
        <f>1/(POWER(FSheet1!$BP155,1/($A$3-1))*SUM(1/POWER(FSheet1!$BK155,1/($A$3-1)),1/POWER(FSheet1!$BL155,1/($A$3-1)),1/POWER(FSheet1!$BM155,1/($A$3-1)),1/POWER(FSheet1!$BN155,1/($A$3-1)),1/POWER(FSheet1!$BO155,1/($A$3-1)),1/POWER(FSheet1!$BP155,1/($A$3-1)),1/POWER(FSheet1!$BQ155,1/($A$3-1))))</f>
        <v>9.5696336675171693E-3</v>
      </c>
      <c r="BG156" s="45">
        <f>1/(POWER(FSheet1!$BQ155,1/($A$3-1))*SUM(1/POWER(FSheet1!$BK155,1/($A$3-1)),1/POWER(FSheet1!$BL155,1/($A$3-1)),1/POWER(FSheet1!$BM155,1/($A$3-1)),1/POWER(FSheet1!$BN155,1/($A$3-1)),1/POWER(FSheet1!$BO155,1/($A$3-1)),1/POWER(FSheet1!$BP155,1/($A$3-1)),1/POWER(FSheet1!$BQ155,1/($A$3-1))))</f>
        <v>1.5359531049285618E-2</v>
      </c>
      <c r="BH156" s="14"/>
      <c r="BW156" s="33">
        <f t="array" ref="BW156">SUM((BA156^$A$3)*(($B156-$AK$3)^2+($C156-$AL$3)^2),(BB156^$A$3)*(($B156-$AM$3)^2+($C156-$AN$3)^2),(BC156^$A$3)*(($B156-$AO$3)^2+($C156-$AP$3)^2),(BD156^$A$3)*(($B156-$AQ$3)^2+($C156-$AR$3)^2),(BE156^$A$3)*(($B156-$AS$3)^2+($C156-$AT$3)^2),(BF156^$A$3)*(($B156-$AU$3)^2+($C156-$AV$3)^2),(BG156^$A$3)*(($B156-$AW$3)^2+($C156-$BV$3)^2))</f>
        <v>0.68808143331903737</v>
      </c>
    </row>
    <row r="157" spans="1:75">
      <c r="A157" s="21" t="str">
        <f>FSheet1!A156</f>
        <v>Jormakka</v>
      </c>
      <c r="B157" s="20">
        <f>FSheet1!DH156</f>
        <v>7.8703973175853017</v>
      </c>
      <c r="C157" s="20">
        <f>FSheet1!DI156</f>
        <v>0.309136171916011</v>
      </c>
      <c r="D157" s="22"/>
      <c r="E157" s="20">
        <f>1/(POWER(FSheet1!AU156,2/($A$3-1))*SUM(1/POWER(FSheet1!$AU156,2/($A$3-1)),1/POWER(FSheet1!$AV156,2/($A$3-1)),1/POWER(FSheet1!$AW156,2/($A$3-1)),1/POWER(FSheet1!$AX156,2/($A$3-1)),1/POWER(FSheet1!$AY156,2/($A$3-1)),1/POWER(FSheet1!$AZ156,2/($A$3-1)),1/POWER(FSheet1!$BA156,2/($A$3-1))))</f>
        <v>4.0204712731461235E-4</v>
      </c>
      <c r="F157" s="20">
        <f>1/(POWER(FSheet1!AV156,2/($A$3-1))*SUM(1/POWER(FSheet1!$AU156,2/($A$3-1)),1/POWER(FSheet1!$AV156,2/($A$3-1)),1/POWER(FSheet1!$AW156,2/($A$3-1)),1/POWER(FSheet1!$AX156,2/($A$3-1)),1/POWER(FSheet1!$AY156,2/($A$3-1)),1/POWER(FSheet1!$AZ156,2/($A$3-1)),1/POWER(FSheet1!$BA156,2/($A$3-1))))</f>
        <v>1.0841540099063283E-3</v>
      </c>
      <c r="G157" s="20">
        <f>1/(POWER(FSheet1!AW156,2/($A$3-1))*SUM(1/POWER(FSheet1!$AU156,2/($A$3-1)),1/POWER(FSheet1!$AV156,2/($A$3-1)),1/POWER(FSheet1!$AW156,2/($A$3-1)),1/POWER(FSheet1!$AX156,2/($A$3-1)),1/POWER(FSheet1!$AY156,2/($A$3-1)),1/POWER(FSheet1!$AZ156,2/($A$3-1)),1/POWER(FSheet1!$BA156,2/($A$3-1))))</f>
        <v>4.0122005948987887E-3</v>
      </c>
      <c r="H157" s="20">
        <f>1/(POWER(FSheet1!AX156,2/($A$3-1))*SUM(1/POWER(FSheet1!$AU156,2/($A$3-1)),1/POWER(FSheet1!$AV156,2/($A$3-1)),1/POWER(FSheet1!$AW156,2/($A$3-1)),1/POWER(FSheet1!$AX156,2/($A$3-1)),1/POWER(FSheet1!$AY156,2/($A$3-1)),1/POWER(FSheet1!$AZ156,2/($A$3-1)),1/POWER(FSheet1!$BA156,2/($A$3-1))))</f>
        <v>2.6677383847767418E-2</v>
      </c>
      <c r="I157" s="20">
        <f>1/(POWER(FSheet1!AY156,2/($A$3-1))*SUM(1/POWER(FSheet1!$AU156,2/($A$3-1)),1/POWER(FSheet1!$AV156,2/($A$3-1)),1/POWER(FSheet1!$AW156,2/($A$3-1)),1/POWER(FSheet1!$AX156,2/($A$3-1)),1/POWER(FSheet1!$AY156,2/($A$3-1)),1/POWER(FSheet1!$AZ156,2/($A$3-1)),1/POWER(FSheet1!$BA156,2/($A$3-1))))</f>
        <v>0.52802449926117379</v>
      </c>
      <c r="J157" s="20">
        <f>1/(POWER(FSheet1!AZ156,2/($A$3-1))*SUM(1/POWER(FSheet1!$AU156,2/($A$3-1)),1/POWER(FSheet1!$AV156,2/($A$3-1)),1/POWER(FSheet1!$AW156,2/($A$3-1)),1/POWER(FSheet1!$AX156,2/($A$3-1)),1/POWER(FSheet1!$AY156,2/($A$3-1)),1/POWER(FSheet1!$AZ156,2/($A$3-1)),1/POWER(FSheet1!$BA156,2/($A$3-1))))</f>
        <v>0.41711229206658634</v>
      </c>
      <c r="K157" s="20">
        <f>1/(POWER(FSheet1!BA156,2/($A$3-1))*SUM(1/POWER(FSheet1!$AU156,2/($A$3-1)),1/POWER(FSheet1!$AV156,2/($A$3-1)),1/POWER(FSheet1!$AW156,2/($A$3-1)),1/POWER(FSheet1!$AX156,2/($A$3-1)),1/POWER(FSheet1!$AY156,2/($A$3-1)),1/POWER(FSheet1!$AZ156,2/($A$3-1)),1/POWER(FSheet1!$BA156,2/($A$3-1))))</f>
        <v>2.2687423092352745E-2</v>
      </c>
      <c r="M157" s="35"/>
      <c r="AA157" s="34">
        <f t="shared" si="12"/>
        <v>4.1306705904810261</v>
      </c>
      <c r="AC157" s="26">
        <f>1/(POWER(FSheet1!BC156,1/($A$3-1))*SUM(1/POWER(FSheet1!$BC156,1/($A$3-1)),1/POWER(FSheet1!$BD156,1/($A$3-1)),1/POWER(FSheet1!$BE156,1/($A$3-1)),1/POWER(FSheet1!$BF156,1/($A$3-1)),1/POWER(FSheet1!$BG156,1/($A$3-1)),1/POWER(FSheet1!$BH156,1/($A$3-1)),1/POWER(FSheet1!$BI156,1/($A$3-1))))</f>
        <v>8.5121493276967067E-3</v>
      </c>
      <c r="AD157" s="26">
        <f>1/(POWER(FSheet1!BD156,1/($A$3-1))*SUM(1/POWER(FSheet1!$BC156,1/($A$3-1)),1/POWER(FSheet1!$BD156,1/($A$3-1)),1/POWER(FSheet1!$BE156,1/($A$3-1)),1/POWER(FSheet1!$BF156,1/($A$3-1)),1/POWER(FSheet1!$BG156,1/($A$3-1)),1/POWER(FSheet1!$BH156,1/($A$3-1)),1/POWER(FSheet1!$BI156,1/($A$3-1))))</f>
        <v>8.0524150766877276E-3</v>
      </c>
      <c r="AE157" s="26">
        <f>1/(POWER(FSheet1!BE156,1/($A$3-1))*SUM(1/POWER(FSheet1!$BC156,1/($A$3-1)),1/POWER(FSheet1!$BD156,1/($A$3-1)),1/POWER(FSheet1!$BE156,1/($A$3-1)),1/POWER(FSheet1!$BF156,1/($A$3-1)),1/POWER(FSheet1!$BG156,1/($A$3-1)),1/POWER(FSheet1!$BH156,1/($A$3-1)),1/POWER(FSheet1!$BI156,1/($A$3-1))))</f>
        <v>1.2317434986851323E-2</v>
      </c>
      <c r="AF157" s="26">
        <f>1/(POWER(FSheet1!BF156,1/($A$3-1))*SUM(1/POWER(FSheet1!$BC156,1/($A$3-1)),1/POWER(FSheet1!$BD156,1/($A$3-1)),1/POWER(FSheet1!$BE156,1/($A$3-1)),1/POWER(FSheet1!$BF156,1/($A$3-1)),1/POWER(FSheet1!$BG156,1/($A$3-1)),1/POWER(FSheet1!$BH156,1/($A$3-1)),1/POWER(FSheet1!$BI156,1/($A$3-1))))</f>
        <v>2.6661203507001283E-2</v>
      </c>
      <c r="AG157" s="26">
        <f>1/(POWER(FSheet1!BG156,1/($A$3-1))*SUM(1/POWER(FSheet1!$BC156,1/($A$3-1)),1/POWER(FSheet1!$BD156,1/($A$3-1)),1/POWER(FSheet1!$BE156,1/($A$3-1)),1/POWER(FSheet1!$BF156,1/($A$3-1)),1/POWER(FSheet1!$BG156,1/($A$3-1)),1/POWER(FSheet1!$BH156,1/($A$3-1)),1/POWER(FSheet1!$BI156,1/($A$3-1))))</f>
        <v>9.8011231299685919E-2</v>
      </c>
      <c r="AH157" s="26">
        <f>1/(POWER(FSheet1!BH156,1/($A$3-1))*SUM(1/POWER(FSheet1!$BC156,1/($A$3-1)),1/POWER(FSheet1!$BD156,1/($A$3-1)),1/POWER(FSheet1!$BE156,1/($A$3-1)),1/POWER(FSheet1!$BF156,1/($A$3-1)),1/POWER(FSheet1!$BG156,1/($A$3-1)),1/POWER(FSheet1!$BH156,1/($A$3-1)),1/POWER(FSheet1!$BI156,1/($A$3-1))))</f>
        <v>0.63277033636567637</v>
      </c>
      <c r="AI157" s="26">
        <f>1/(POWER(FSheet1!BI156,1/($A$3-1))*SUM(1/POWER(FSheet1!$BC156,1/($A$3-1)),1/POWER(FSheet1!$BD156,1/($A$3-1)),1/POWER(FSheet1!$BE156,1/($A$3-1)),1/POWER(FSheet1!$BF156,1/($A$3-1)),1/POWER(FSheet1!$BG156,1/($A$3-1)),1/POWER(FSheet1!$BH156,1/($A$3-1)),1/POWER(FSheet1!$BI156,1/($A$3-1))))</f>
        <v>0.21367522943640069</v>
      </c>
      <c r="AY157" s="13">
        <f t="shared" si="13"/>
        <v>0.84509705534142021</v>
      </c>
      <c r="BA157" s="45">
        <f>1/(POWER(FSheet1!$BK156,1/($A$3-1))*SUM(1/POWER(FSheet1!$BK156,1/($A$3-1)),1/POWER(FSheet1!$BL156,1/($A$3-1)),1/POWER(FSheet1!$BM156,1/($A$3-1)),1/POWER(FSheet1!$BN156,1/($A$3-1)),1/POWER(FSheet1!$BO156,1/($A$3-1)),1/POWER(FSheet1!$BP156,1/($A$3-1)),1/POWER(FSheet1!$BQ156,1/($A$3-1))))</f>
        <v>2.7782605523309543E-3</v>
      </c>
      <c r="BB157" s="45">
        <f>1/(POWER(FSheet1!$BL156,1/($A$3-1))*SUM(1/POWER(FSheet1!$BK156,1/($A$3-1)),1/POWER(FSheet1!$BL156,1/($A$3-1)),1/POWER(FSheet1!$BM156,1/($A$3-1)),1/POWER(FSheet1!$BN156,1/($A$3-1)),1/POWER(FSheet1!$BO156,1/($A$3-1)),1/POWER(FSheet1!$BP156,1/($A$3-1)),1/POWER(FSheet1!$BQ156,1/($A$3-1))))</f>
        <v>2.2012719939955103E-3</v>
      </c>
      <c r="BC157" s="45">
        <f>1/(POWER(FSheet1!$BM156,1/($A$3-1))*SUM(1/POWER(FSheet1!$BK156,1/($A$3-1)),1/POWER(FSheet1!$BL156,1/($A$3-1)),1/POWER(FSheet1!$BM156,1/($A$3-1)),1/POWER(FSheet1!$BN156,1/($A$3-1)),1/POWER(FSheet1!$BO156,1/($A$3-1)),1/POWER(FSheet1!$BP156,1/($A$3-1)),1/POWER(FSheet1!$BQ156,1/($A$3-1))))</f>
        <v>4.241199619345974E-3</v>
      </c>
      <c r="BD157" s="45">
        <f>1/(POWER(FSheet1!$BN156,1/($A$3-1))*SUM(1/POWER(FSheet1!$BK156,1/($A$3-1)),1/POWER(FSheet1!$BL156,1/($A$3-1)),1/POWER(FSheet1!$BM156,1/($A$3-1)),1/POWER(FSheet1!$BN156,1/($A$3-1)),1/POWER(FSheet1!$BO156,1/($A$3-1)),1/POWER(FSheet1!$BP156,1/($A$3-1)),1/POWER(FSheet1!$BQ156,1/($A$3-1))))</f>
        <v>8.8290385281390975E-3</v>
      </c>
      <c r="BE157" s="45">
        <f>1/(POWER(FSheet1!$BO156,1/($A$3-1))*SUM(1/POWER(FSheet1!$BK156,1/($A$3-1)),1/POWER(FSheet1!$BL156,1/($A$3-1)),1/POWER(FSheet1!$BM156,1/($A$3-1)),1/POWER(FSheet1!$BN156,1/($A$3-1)),1/POWER(FSheet1!$BO156,1/($A$3-1)),1/POWER(FSheet1!$BP156,1/($A$3-1)),1/POWER(FSheet1!$BQ156,1/($A$3-1))))</f>
        <v>1.9771032185223521E-2</v>
      </c>
      <c r="BF157" s="45">
        <f>1/(POWER(FSheet1!$BP156,1/($A$3-1))*SUM(1/POWER(FSheet1!$BK156,1/($A$3-1)),1/POWER(FSheet1!$BL156,1/($A$3-1)),1/POWER(FSheet1!$BM156,1/($A$3-1)),1/POWER(FSheet1!$BN156,1/($A$3-1)),1/POWER(FSheet1!$BO156,1/($A$3-1)),1/POWER(FSheet1!$BP156,1/($A$3-1)),1/POWER(FSheet1!$BQ156,1/($A$3-1))))</f>
        <v>0.87861560719678455</v>
      </c>
      <c r="BG157" s="45">
        <f>1/(POWER(FSheet1!$BQ156,1/($A$3-1))*SUM(1/POWER(FSheet1!$BK156,1/($A$3-1)),1/POWER(FSheet1!$BL156,1/($A$3-1)),1/POWER(FSheet1!$BM156,1/($A$3-1)),1/POWER(FSheet1!$BN156,1/($A$3-1)),1/POWER(FSheet1!$BO156,1/($A$3-1)),1/POWER(FSheet1!$BP156,1/($A$3-1)),1/POWER(FSheet1!$BQ156,1/($A$3-1))))</f>
        <v>8.3563589924180337E-2</v>
      </c>
      <c r="BH157" s="14"/>
      <c r="BW157" s="33">
        <f t="array" ref="BW157">SUM((BA157^$A$3)*(($B157-$AK$3)^2+($C157-$AL$3)^2),(BB157^$A$3)*(($B157-$AM$3)^2+($C157-$AN$3)^2),(BC157^$A$3)*(($B157-$AO$3)^2+($C157-$AP$3)^2),(BD157^$A$3)*(($B157-$AQ$3)^2+($C157-$AR$3)^2),(BE157^$A$3)*(($B157-$AS$3)^2+($C157-$AT$3)^2),(BF157^$A$3)*(($B157-$AU$3)^2+($C157-$AV$3)^2),(BG157^$A$3)*(($B157-$AW$3)^2+($C157-$BV$3)^2))</f>
        <v>0.46237039929424367</v>
      </c>
    </row>
    <row r="158" spans="1:75">
      <c r="A158" s="21" t="str">
        <f>FSheet1!A157</f>
        <v>Makin</v>
      </c>
      <c r="B158" s="20">
        <f>FSheet1!DH157</f>
        <v>0.33387475853018345</v>
      </c>
      <c r="C158" s="20">
        <f>FSheet1!DI157</f>
        <v>3.0742513818897641</v>
      </c>
      <c r="D158" s="22"/>
      <c r="E158" s="20">
        <f>1/(POWER(FSheet1!AU157,2/($A$3-1))*SUM(1/POWER(FSheet1!$AU157,2/($A$3-1)),1/POWER(FSheet1!$AV157,2/($A$3-1)),1/POWER(FSheet1!$AW157,2/($A$3-1)),1/POWER(FSheet1!$AX157,2/($A$3-1)),1/POWER(FSheet1!$AY157,2/($A$3-1)),1/POWER(FSheet1!$AZ157,2/($A$3-1)),1/POWER(FSheet1!$BA157,2/($A$3-1))))</f>
        <v>2.8346625731367828E-3</v>
      </c>
      <c r="F158" s="20">
        <f>1/(POWER(FSheet1!AV157,2/($A$3-1))*SUM(1/POWER(FSheet1!$AU157,2/($A$3-1)),1/POWER(FSheet1!$AV157,2/($A$3-1)),1/POWER(FSheet1!$AW157,2/($A$3-1)),1/POWER(FSheet1!$AX157,2/($A$3-1)),1/POWER(FSheet1!$AY157,2/($A$3-1)),1/POWER(FSheet1!$AZ157,2/($A$3-1)),1/POWER(FSheet1!$BA157,2/($A$3-1))))</f>
        <v>9.8536166488839318E-3</v>
      </c>
      <c r="G158" s="20">
        <f>1/(POWER(FSheet1!AW157,2/($A$3-1))*SUM(1/POWER(FSheet1!$AU157,2/($A$3-1)),1/POWER(FSheet1!$AV157,2/($A$3-1)),1/POWER(FSheet1!$AW157,2/($A$3-1)),1/POWER(FSheet1!$AX157,2/($A$3-1)),1/POWER(FSheet1!$AY157,2/($A$3-1)),1/POWER(FSheet1!$AZ157,2/($A$3-1)),1/POWER(FSheet1!$BA157,2/($A$3-1))))</f>
        <v>5.4055625506232198E-2</v>
      </c>
      <c r="H158" s="20">
        <f>1/(POWER(FSheet1!AX157,2/($A$3-1))*SUM(1/POWER(FSheet1!$AU157,2/($A$3-1)),1/POWER(FSheet1!$AV157,2/($A$3-1)),1/POWER(FSheet1!$AW157,2/($A$3-1)),1/POWER(FSheet1!$AX157,2/($A$3-1)),1/POWER(FSheet1!$AY157,2/($A$3-1)),1/POWER(FSheet1!$AZ157,2/($A$3-1)),1/POWER(FSheet1!$BA157,2/($A$3-1))))</f>
        <v>0.46682087150374879</v>
      </c>
      <c r="I158" s="20">
        <f>1/(POWER(FSheet1!AY157,2/($A$3-1))*SUM(1/POWER(FSheet1!$AU157,2/($A$3-1)),1/POWER(FSheet1!$AV157,2/($A$3-1)),1/POWER(FSheet1!$AW157,2/($A$3-1)),1/POWER(FSheet1!$AX157,2/($A$3-1)),1/POWER(FSheet1!$AY157,2/($A$3-1)),1/POWER(FSheet1!$AZ157,2/($A$3-1)),1/POWER(FSheet1!$BA157,2/($A$3-1))))</f>
        <v>0.41010916136658726</v>
      </c>
      <c r="J158" s="20">
        <f>1/(POWER(FSheet1!AZ157,2/($A$3-1))*SUM(1/POWER(FSheet1!$AU157,2/($A$3-1)),1/POWER(FSheet1!$AV157,2/($A$3-1)),1/POWER(FSheet1!$AW157,2/($A$3-1)),1/POWER(FSheet1!$AX157,2/($A$3-1)),1/POWER(FSheet1!$AY157,2/($A$3-1)),1/POWER(FSheet1!$AZ157,2/($A$3-1)),1/POWER(FSheet1!$BA157,2/($A$3-1))))</f>
        <v>4.73646784186251E-2</v>
      </c>
      <c r="K158" s="20">
        <f>1/(POWER(FSheet1!BA157,2/($A$3-1))*SUM(1/POWER(FSheet1!$AU157,2/($A$3-1)),1/POWER(FSheet1!$AV157,2/($A$3-1)),1/POWER(FSheet1!$AW157,2/($A$3-1)),1/POWER(FSheet1!$AX157,2/($A$3-1)),1/POWER(FSheet1!$AY157,2/($A$3-1)),1/POWER(FSheet1!$AZ157,2/($A$3-1)),1/POWER(FSheet1!$BA157,2/($A$3-1))))</f>
        <v>8.9613839827858109E-3</v>
      </c>
      <c r="M158" s="35"/>
      <c r="AA158" s="34">
        <f t="shared" si="12"/>
        <v>6.9428310263460418</v>
      </c>
      <c r="AC158" s="26">
        <f>1/(POWER(FSheet1!BC157,1/($A$3-1))*SUM(1/POWER(FSheet1!$BC157,1/($A$3-1)),1/POWER(FSheet1!$BD157,1/($A$3-1)),1/POWER(FSheet1!$BE157,1/($A$3-1)),1/POWER(FSheet1!$BF157,1/($A$3-1)),1/POWER(FSheet1!$BG157,1/($A$3-1)),1/POWER(FSheet1!$BH157,1/($A$3-1)),1/POWER(FSheet1!$BI157,1/($A$3-1))))</f>
        <v>9.1501614116649047E-2</v>
      </c>
      <c r="AD158" s="26">
        <f>1/(POWER(FSheet1!BD157,1/($A$3-1))*SUM(1/POWER(FSheet1!$BC157,1/($A$3-1)),1/POWER(FSheet1!$BD157,1/($A$3-1)),1/POWER(FSheet1!$BE157,1/($A$3-1)),1/POWER(FSheet1!$BF157,1/($A$3-1)),1/POWER(FSheet1!$BG157,1/($A$3-1)),1/POWER(FSheet1!$BH157,1/($A$3-1)),1/POWER(FSheet1!$BI157,1/($A$3-1))))</f>
        <v>6.3928992587324651E-2</v>
      </c>
      <c r="AE158" s="26">
        <f>1/(POWER(FSheet1!BE157,1/($A$3-1))*SUM(1/POWER(FSheet1!$BC157,1/($A$3-1)),1/POWER(FSheet1!$BD157,1/($A$3-1)),1/POWER(FSheet1!$BE157,1/($A$3-1)),1/POWER(FSheet1!$BF157,1/($A$3-1)),1/POWER(FSheet1!$BG157,1/($A$3-1)),1/POWER(FSheet1!$BH157,1/($A$3-1)),1/POWER(FSheet1!$BI157,1/($A$3-1))))</f>
        <v>0.1036884487036389</v>
      </c>
      <c r="AF158" s="26">
        <f>1/(POWER(FSheet1!BF157,1/($A$3-1))*SUM(1/POWER(FSheet1!$BC157,1/($A$3-1)),1/POWER(FSheet1!$BD157,1/($A$3-1)),1/POWER(FSheet1!$BE157,1/($A$3-1)),1/POWER(FSheet1!$BF157,1/($A$3-1)),1/POWER(FSheet1!$BG157,1/($A$3-1)),1/POWER(FSheet1!$BH157,1/($A$3-1)),1/POWER(FSheet1!$BI157,1/($A$3-1))))</f>
        <v>0.2919174939804357</v>
      </c>
      <c r="AG158" s="26">
        <f>1/(POWER(FSheet1!BG157,1/($A$3-1))*SUM(1/POWER(FSheet1!$BC157,1/($A$3-1)),1/POWER(FSheet1!$BD157,1/($A$3-1)),1/POWER(FSheet1!$BE157,1/($A$3-1)),1/POWER(FSheet1!$BF157,1/($A$3-1)),1/POWER(FSheet1!$BG157,1/($A$3-1)),1/POWER(FSheet1!$BH157,1/($A$3-1)),1/POWER(FSheet1!$BI157,1/($A$3-1))))</f>
        <v>0.22367182989932766</v>
      </c>
      <c r="AH158" s="26">
        <f>1/(POWER(FSheet1!BH157,1/($A$3-1))*SUM(1/POWER(FSheet1!$BC157,1/($A$3-1)),1/POWER(FSheet1!$BD157,1/($A$3-1)),1/POWER(FSheet1!$BE157,1/($A$3-1)),1/POWER(FSheet1!$BF157,1/($A$3-1)),1/POWER(FSheet1!$BG157,1/($A$3-1)),1/POWER(FSheet1!$BH157,1/($A$3-1)),1/POWER(FSheet1!$BI157,1/($A$3-1))))</f>
        <v>8.4085232917111022E-2</v>
      </c>
      <c r="AI158" s="26">
        <f>1/(POWER(FSheet1!BI157,1/($A$3-1))*SUM(1/POWER(FSheet1!$BC157,1/($A$3-1)),1/POWER(FSheet1!$BD157,1/($A$3-1)),1/POWER(FSheet1!$BE157,1/($A$3-1)),1/POWER(FSheet1!$BF157,1/($A$3-1)),1/POWER(FSheet1!$BG157,1/($A$3-1)),1/POWER(FSheet1!$BH157,1/($A$3-1)),1/POWER(FSheet1!$BI157,1/($A$3-1))))</f>
        <v>0.14120638779551303</v>
      </c>
      <c r="AY158" s="13">
        <f t="shared" si="13"/>
        <v>3.8194223970387324</v>
      </c>
      <c r="BA158" s="45">
        <f>1/(POWER(FSheet1!$BK157,1/($A$3-1))*SUM(1/POWER(FSheet1!$BK157,1/($A$3-1)),1/POWER(FSheet1!$BL157,1/($A$3-1)),1/POWER(FSheet1!$BM157,1/($A$3-1)),1/POWER(FSheet1!$BN157,1/($A$3-1)),1/POWER(FSheet1!$BO157,1/($A$3-1)),1/POWER(FSheet1!$BP157,1/($A$3-1)),1/POWER(FSheet1!$BQ157,1/($A$3-1))))</f>
        <v>0.14014408002247952</v>
      </c>
      <c r="BB158" s="45">
        <f>1/(POWER(FSheet1!$BL157,1/($A$3-1))*SUM(1/POWER(FSheet1!$BK157,1/($A$3-1)),1/POWER(FSheet1!$BL157,1/($A$3-1)),1/POWER(FSheet1!$BM157,1/($A$3-1)),1/POWER(FSheet1!$BN157,1/($A$3-1)),1/POWER(FSheet1!$BO157,1/($A$3-1)),1/POWER(FSheet1!$BP157,1/($A$3-1)),1/POWER(FSheet1!$BQ157,1/($A$3-1))))</f>
        <v>5.0251229713445561E-2</v>
      </c>
      <c r="BC158" s="45">
        <f>1/(POWER(FSheet1!$BM157,1/($A$3-1))*SUM(1/POWER(FSheet1!$BK157,1/($A$3-1)),1/POWER(FSheet1!$BL157,1/($A$3-1)),1/POWER(FSheet1!$BM157,1/($A$3-1)),1/POWER(FSheet1!$BN157,1/($A$3-1)),1/POWER(FSheet1!$BO157,1/($A$3-1)),1/POWER(FSheet1!$BP157,1/($A$3-1)),1/POWER(FSheet1!$BQ157,1/($A$3-1))))</f>
        <v>8.380597958342681E-2</v>
      </c>
      <c r="BD158" s="45">
        <f>1/(POWER(FSheet1!$BN157,1/($A$3-1))*SUM(1/POWER(FSheet1!$BK157,1/($A$3-1)),1/POWER(FSheet1!$BL157,1/($A$3-1)),1/POWER(FSheet1!$BM157,1/($A$3-1)),1/POWER(FSheet1!$BN157,1/($A$3-1)),1/POWER(FSheet1!$BO157,1/($A$3-1)),1/POWER(FSheet1!$BP157,1/($A$3-1)),1/POWER(FSheet1!$BQ157,1/($A$3-1))))</f>
        <v>0.23953503982897456</v>
      </c>
      <c r="BE158" s="45">
        <f>1/(POWER(FSheet1!$BO157,1/($A$3-1))*SUM(1/POWER(FSheet1!$BK157,1/($A$3-1)),1/POWER(FSheet1!$BL157,1/($A$3-1)),1/POWER(FSheet1!$BM157,1/($A$3-1)),1/POWER(FSheet1!$BN157,1/($A$3-1)),1/POWER(FSheet1!$BO157,1/($A$3-1)),1/POWER(FSheet1!$BP157,1/($A$3-1)),1/POWER(FSheet1!$BQ157,1/($A$3-1))))</f>
        <v>0.33641781771751078</v>
      </c>
      <c r="BF158" s="45">
        <f>1/(POWER(FSheet1!$BP157,1/($A$3-1))*SUM(1/POWER(FSheet1!$BK157,1/($A$3-1)),1/POWER(FSheet1!$BL157,1/($A$3-1)),1/POWER(FSheet1!$BM157,1/($A$3-1)),1/POWER(FSheet1!$BN157,1/($A$3-1)),1/POWER(FSheet1!$BO157,1/($A$3-1)),1/POWER(FSheet1!$BP157,1/($A$3-1)),1/POWER(FSheet1!$BQ157,1/($A$3-1))))</f>
        <v>5.9906578725430051E-2</v>
      </c>
      <c r="BG158" s="45">
        <f>1/(POWER(FSheet1!$BQ157,1/($A$3-1))*SUM(1/POWER(FSheet1!$BK157,1/($A$3-1)),1/POWER(FSheet1!$BL157,1/($A$3-1)),1/POWER(FSheet1!$BM157,1/($A$3-1)),1/POWER(FSheet1!$BN157,1/($A$3-1)),1/POWER(FSheet1!$BO157,1/($A$3-1)),1/POWER(FSheet1!$BP157,1/($A$3-1)),1/POWER(FSheet1!$BQ157,1/($A$3-1))))</f>
        <v>8.9939274408732742E-2</v>
      </c>
      <c r="BH158" s="14"/>
      <c r="BW158" s="33">
        <f t="array" ref="BW158">SUM((BA158^$A$3)*(($B158-$AK$3)^2+($C158-$AL$3)^2),(BB158^$A$3)*(($B158-$AM$3)^2+($C158-$AN$3)^2),(BC158^$A$3)*(($B158-$AO$3)^2+($C158-$AP$3)^2),(BD158^$A$3)*(($B158-$AQ$3)^2+($C158-$AR$3)^2),(BE158^$A$3)*(($B158-$AS$3)^2+($C158-$AT$3)^2),(BF158^$A$3)*(($B158-$AU$3)^2+($C158-$AV$3)^2),(BG158^$A$3)*(($B158-$AW$3)^2+($C158-$BV$3)^2))</f>
        <v>4.0712775931730008</v>
      </c>
    </row>
    <row r="159" spans="1:75">
      <c r="A159" s="21" t="str">
        <f>FSheet1!A158</f>
        <v>Smith</v>
      </c>
      <c r="B159" s="20">
        <f>FSheet1!DH158</f>
        <v>-2.2666718005249344</v>
      </c>
      <c r="C159" s="20">
        <f>FSheet1!DI158</f>
        <v>1.9527085918635172</v>
      </c>
      <c r="D159" s="22"/>
      <c r="E159" s="20">
        <f>1/(POWER(FSheet1!AU158,2/($A$3-1))*SUM(1/POWER(FSheet1!$AU158,2/($A$3-1)),1/POWER(FSheet1!$AV158,2/($A$3-1)),1/POWER(FSheet1!$AW158,2/($A$3-1)),1/POWER(FSheet1!$AX158,2/($A$3-1)),1/POWER(FSheet1!$AY158,2/($A$3-1)),1/POWER(FSheet1!$AZ158,2/($A$3-1)),1/POWER(FSheet1!$BA158,2/($A$3-1))))</f>
        <v>7.8857186402399929E-3</v>
      </c>
      <c r="F159" s="20">
        <f>1/(POWER(FSheet1!AV158,2/($A$3-1))*SUM(1/POWER(FSheet1!$AU158,2/($A$3-1)),1/POWER(FSheet1!$AV158,2/($A$3-1)),1/POWER(FSheet1!$AW158,2/($A$3-1)),1/POWER(FSheet1!$AX158,2/($A$3-1)),1/POWER(FSheet1!$AY158,2/($A$3-1)),1/POWER(FSheet1!$AZ158,2/($A$3-1)),1/POWER(FSheet1!$BA158,2/($A$3-1))))</f>
        <v>3.3232273596062935E-2</v>
      </c>
      <c r="G159" s="20">
        <f>1/(POWER(FSheet1!AW158,2/($A$3-1))*SUM(1/POWER(FSheet1!$AU158,2/($A$3-1)),1/POWER(FSheet1!$AV158,2/($A$3-1)),1/POWER(FSheet1!$AW158,2/($A$3-1)),1/POWER(FSheet1!$AX158,2/($A$3-1)),1/POWER(FSheet1!$AY158,2/($A$3-1)),1/POWER(FSheet1!$AZ158,2/($A$3-1)),1/POWER(FSheet1!$BA158,2/($A$3-1))))</f>
        <v>0.21374433381351104</v>
      </c>
      <c r="H159" s="20">
        <f>1/(POWER(FSheet1!AX158,2/($A$3-1))*SUM(1/POWER(FSheet1!$AU158,2/($A$3-1)),1/POWER(FSheet1!$AV158,2/($A$3-1)),1/POWER(FSheet1!$AW158,2/($A$3-1)),1/POWER(FSheet1!$AX158,2/($A$3-1)),1/POWER(FSheet1!$AY158,2/($A$3-1)),1/POWER(FSheet1!$AZ158,2/($A$3-1)),1/POWER(FSheet1!$BA158,2/($A$3-1))))</f>
        <v>0.59780449971330318</v>
      </c>
      <c r="I159" s="20">
        <f>1/(POWER(FSheet1!AY158,2/($A$3-1))*SUM(1/POWER(FSheet1!$AU158,2/($A$3-1)),1/POWER(FSheet1!$AV158,2/($A$3-1)),1/POWER(FSheet1!$AW158,2/($A$3-1)),1/POWER(FSheet1!$AX158,2/($A$3-1)),1/POWER(FSheet1!$AY158,2/($A$3-1)),1/POWER(FSheet1!$AZ158,2/($A$3-1)),1/POWER(FSheet1!$BA158,2/($A$3-1))))</f>
        <v>0.1208405963755505</v>
      </c>
      <c r="J159" s="20">
        <f>1/(POWER(FSheet1!AZ158,2/($A$3-1))*SUM(1/POWER(FSheet1!$AU158,2/($A$3-1)),1/POWER(FSheet1!$AV158,2/($A$3-1)),1/POWER(FSheet1!$AW158,2/($A$3-1)),1/POWER(FSheet1!$AX158,2/($A$3-1)),1/POWER(FSheet1!$AY158,2/($A$3-1)),1/POWER(FSheet1!$AZ158,2/($A$3-1)),1/POWER(FSheet1!$BA158,2/($A$3-1))))</f>
        <v>2.0925236608914877E-2</v>
      </c>
      <c r="K159" s="20">
        <f>1/(POWER(FSheet1!BA158,2/($A$3-1))*SUM(1/POWER(FSheet1!$AU158,2/($A$3-1)),1/POWER(FSheet1!$AV158,2/($A$3-1)),1/POWER(FSheet1!$AW158,2/($A$3-1)),1/POWER(FSheet1!$AX158,2/($A$3-1)),1/POWER(FSheet1!$AY158,2/($A$3-1)),1/POWER(FSheet1!$AZ158,2/($A$3-1)),1/POWER(FSheet1!$BA158,2/($A$3-1))))</f>
        <v>5.5673412524174107E-3</v>
      </c>
      <c r="M159" s="35"/>
      <c r="AA159" s="34">
        <f t="shared" si="12"/>
        <v>6.5161893040640209</v>
      </c>
      <c r="AC159" s="26">
        <f>1/(POWER(FSheet1!BC158,1/($A$3-1))*SUM(1/POWER(FSheet1!$BC158,1/($A$3-1)),1/POWER(FSheet1!$BD158,1/($A$3-1)),1/POWER(FSheet1!$BE158,1/($A$3-1)),1/POWER(FSheet1!$BF158,1/($A$3-1)),1/POWER(FSheet1!$BG158,1/($A$3-1)),1/POWER(FSheet1!$BH158,1/($A$3-1)),1/POWER(FSheet1!$BI158,1/($A$3-1))))</f>
        <v>0.23397410099505295</v>
      </c>
      <c r="AD159" s="26">
        <f>1/(POWER(FSheet1!BD158,1/($A$3-1))*SUM(1/POWER(FSheet1!$BC158,1/($A$3-1)),1/POWER(FSheet1!$BD158,1/($A$3-1)),1/POWER(FSheet1!$BE158,1/($A$3-1)),1/POWER(FSheet1!$BF158,1/($A$3-1)),1/POWER(FSheet1!$BG158,1/($A$3-1)),1/POWER(FSheet1!$BH158,1/($A$3-1)),1/POWER(FSheet1!$BI158,1/($A$3-1))))</f>
        <v>0.12158673360092971</v>
      </c>
      <c r="AE159" s="26">
        <f>1/(POWER(FSheet1!BE158,1/($A$3-1))*SUM(1/POWER(FSheet1!$BC158,1/($A$3-1)),1/POWER(FSheet1!$BD158,1/($A$3-1)),1/POWER(FSheet1!$BE158,1/($A$3-1)),1/POWER(FSheet1!$BF158,1/($A$3-1)),1/POWER(FSheet1!$BG158,1/($A$3-1)),1/POWER(FSheet1!$BH158,1/($A$3-1)),1/POWER(FSheet1!$BI158,1/($A$3-1))))</f>
        <v>0.18975703007409503</v>
      </c>
      <c r="AF159" s="26">
        <f>1/(POWER(FSheet1!BF158,1/($A$3-1))*SUM(1/POWER(FSheet1!$BC158,1/($A$3-1)),1/POWER(FSheet1!$BD158,1/($A$3-1)),1/POWER(FSheet1!$BE158,1/($A$3-1)),1/POWER(FSheet1!$BF158,1/($A$3-1)),1/POWER(FSheet1!$BG158,1/($A$3-1)),1/POWER(FSheet1!$BH158,1/($A$3-1)),1/POWER(FSheet1!$BI158,1/($A$3-1))))</f>
        <v>0.25786157757221506</v>
      </c>
      <c r="AG159" s="26">
        <f>1/(POWER(FSheet1!BG158,1/($A$3-1))*SUM(1/POWER(FSheet1!$BC158,1/($A$3-1)),1/POWER(FSheet1!$BD158,1/($A$3-1)),1/POWER(FSheet1!$BE158,1/($A$3-1)),1/POWER(FSheet1!$BF158,1/($A$3-1)),1/POWER(FSheet1!$BG158,1/($A$3-1)),1/POWER(FSheet1!$BH158,1/($A$3-1)),1/POWER(FSheet1!$BI158,1/($A$3-1))))</f>
        <v>9.177481050860968E-2</v>
      </c>
      <c r="AH159" s="26">
        <f>1/(POWER(FSheet1!BH158,1/($A$3-1))*SUM(1/POWER(FSheet1!$BC158,1/($A$3-1)),1/POWER(FSheet1!$BD158,1/($A$3-1)),1/POWER(FSheet1!$BE158,1/($A$3-1)),1/POWER(FSheet1!$BF158,1/($A$3-1)),1/POWER(FSheet1!$BG158,1/($A$3-1)),1/POWER(FSheet1!$BH158,1/($A$3-1)),1/POWER(FSheet1!$BI158,1/($A$3-1))))</f>
        <v>4.1027751941380128E-2</v>
      </c>
      <c r="AI159" s="26">
        <f>1/(POWER(FSheet1!BI158,1/($A$3-1))*SUM(1/POWER(FSheet1!$BC158,1/($A$3-1)),1/POWER(FSheet1!$BD158,1/($A$3-1)),1/POWER(FSheet1!$BE158,1/($A$3-1)),1/POWER(FSheet1!$BF158,1/($A$3-1)),1/POWER(FSheet1!$BG158,1/($A$3-1)),1/POWER(FSheet1!$BH158,1/($A$3-1)),1/POWER(FSheet1!$BI158,1/($A$3-1))))</f>
        <v>6.401799530771754E-2</v>
      </c>
      <c r="AY159" s="13">
        <f t="shared" si="13"/>
        <v>3.1309642754737252</v>
      </c>
      <c r="BA159" s="45">
        <f>1/(POWER(FSheet1!$BK158,1/($A$3-1))*SUM(1/POWER(FSheet1!$BK158,1/($A$3-1)),1/POWER(FSheet1!$BL158,1/($A$3-1)),1/POWER(FSheet1!$BM158,1/($A$3-1)),1/POWER(FSheet1!$BN158,1/($A$3-1)),1/POWER(FSheet1!$BO158,1/($A$3-1)),1/POWER(FSheet1!$BP158,1/($A$3-1)),1/POWER(FSheet1!$BQ158,1/($A$3-1))))</f>
        <v>0.45609950654609149</v>
      </c>
      <c r="BB159" s="45">
        <f>1/(POWER(FSheet1!$BL158,1/($A$3-1))*SUM(1/POWER(FSheet1!$BK158,1/($A$3-1)),1/POWER(FSheet1!$BL158,1/($A$3-1)),1/POWER(FSheet1!$BM158,1/($A$3-1)),1/POWER(FSheet1!$BN158,1/($A$3-1)),1/POWER(FSheet1!$BO158,1/($A$3-1)),1/POWER(FSheet1!$BP158,1/($A$3-1)),1/POWER(FSheet1!$BQ158,1/($A$3-1))))</f>
        <v>7.7553801782394918E-2</v>
      </c>
      <c r="BC159" s="45">
        <f>1/(POWER(FSheet1!$BM158,1/($A$3-1))*SUM(1/POWER(FSheet1!$BK158,1/($A$3-1)),1/POWER(FSheet1!$BL158,1/($A$3-1)),1/POWER(FSheet1!$BM158,1/($A$3-1)),1/POWER(FSheet1!$BN158,1/($A$3-1)),1/POWER(FSheet1!$BO158,1/($A$3-1)),1/POWER(FSheet1!$BP158,1/($A$3-1)),1/POWER(FSheet1!$BQ158,1/($A$3-1))))</f>
        <v>0.10481912775601115</v>
      </c>
      <c r="BD159" s="45">
        <f>1/(POWER(FSheet1!$BN158,1/($A$3-1))*SUM(1/POWER(FSheet1!$BK158,1/($A$3-1)),1/POWER(FSheet1!$BL158,1/($A$3-1)),1/POWER(FSheet1!$BM158,1/($A$3-1)),1/POWER(FSheet1!$BN158,1/($A$3-1)),1/POWER(FSheet1!$BO158,1/($A$3-1)),1/POWER(FSheet1!$BP158,1/($A$3-1)),1/POWER(FSheet1!$BQ158,1/($A$3-1))))</f>
        <v>0.17871076874550898</v>
      </c>
      <c r="BE159" s="45">
        <f>1/(POWER(FSheet1!$BO158,1/($A$3-1))*SUM(1/POWER(FSheet1!$BK158,1/($A$3-1)),1/POWER(FSheet1!$BL158,1/($A$3-1)),1/POWER(FSheet1!$BM158,1/($A$3-1)),1/POWER(FSheet1!$BN158,1/($A$3-1)),1/POWER(FSheet1!$BO158,1/($A$3-1)),1/POWER(FSheet1!$BP158,1/($A$3-1)),1/POWER(FSheet1!$BQ158,1/($A$3-1))))</f>
        <v>0.10984838254128906</v>
      </c>
      <c r="BF159" s="45">
        <f>1/(POWER(FSheet1!$BP158,1/($A$3-1))*SUM(1/POWER(FSheet1!$BK158,1/($A$3-1)),1/POWER(FSheet1!$BL158,1/($A$3-1)),1/POWER(FSheet1!$BM158,1/($A$3-1)),1/POWER(FSheet1!$BN158,1/($A$3-1)),1/POWER(FSheet1!$BO158,1/($A$3-1)),1/POWER(FSheet1!$BP158,1/($A$3-1)),1/POWER(FSheet1!$BQ158,1/($A$3-1))))</f>
        <v>2.871550130879786E-2</v>
      </c>
      <c r="BG159" s="45">
        <f>1/(POWER(FSheet1!$BQ158,1/($A$3-1))*SUM(1/POWER(FSheet1!$BK158,1/($A$3-1)),1/POWER(FSheet1!$BL158,1/($A$3-1)),1/POWER(FSheet1!$BM158,1/($A$3-1)),1/POWER(FSheet1!$BN158,1/($A$3-1)),1/POWER(FSheet1!$BO158,1/($A$3-1)),1/POWER(FSheet1!$BP158,1/($A$3-1)),1/POWER(FSheet1!$BQ158,1/($A$3-1))))</f>
        <v>4.4252911319906517E-2</v>
      </c>
      <c r="BH159" s="14"/>
      <c r="BW159" s="33">
        <f t="array" ref="BW159">SUM((BA159^$A$3)*(($B159-$AK$3)^2+($C159-$AL$3)^2),(BB159^$A$3)*(($B159-$AM$3)^2+($C159-$AN$3)^2),(BC159^$A$3)*(($B159-$AO$3)^2+($C159-$AP$3)^2),(BD159^$A$3)*(($B159-$AQ$3)^2+($C159-$AR$3)^2),(BE159^$A$3)*(($B159-$AS$3)^2+($C159-$AT$3)^2),(BF159^$A$3)*(($B159-$AU$3)^2+($C159-$AV$3)^2),(BG159^$A$3)*(($B159-$AW$3)^2+($C159-$BV$3)^2))</f>
        <v>3.3633616704661176</v>
      </c>
    </row>
    <row r="160" spans="1:75">
      <c r="A160" s="21" t="str">
        <f>FSheet1!A159</f>
        <v>O'Leary</v>
      </c>
      <c r="B160" s="20">
        <f>FSheet1!DH159</f>
        <v>4.8190300813648292</v>
      </c>
      <c r="C160" s="20">
        <f>FSheet1!DI159</f>
        <v>0.78260651181102314</v>
      </c>
      <c r="D160" s="22"/>
      <c r="E160" s="20">
        <f>1/(POWER(FSheet1!AU159,2/($A$3-1))*SUM(1/POWER(FSheet1!$AU159,2/($A$3-1)),1/POWER(FSheet1!$AV159,2/($A$3-1)),1/POWER(FSheet1!$AW159,2/($A$3-1)),1/POWER(FSheet1!$AX159,2/($A$3-1)),1/POWER(FSheet1!$AY159,2/($A$3-1)),1/POWER(FSheet1!$AZ159,2/($A$3-1)),1/POWER(FSheet1!$BA159,2/($A$3-1))))</f>
        <v>5.7926556471715191E-7</v>
      </c>
      <c r="F160" s="20">
        <f>1/(POWER(FSheet1!AV159,2/($A$3-1))*SUM(1/POWER(FSheet1!$AU159,2/($A$3-1)),1/POWER(FSheet1!$AV159,2/($A$3-1)),1/POWER(FSheet1!$AW159,2/($A$3-1)),1/POWER(FSheet1!$AX159,2/($A$3-1)),1/POWER(FSheet1!$AY159,2/($A$3-1)),1/POWER(FSheet1!$AZ159,2/($A$3-1)),1/POWER(FSheet1!$BA159,2/($A$3-1))))</f>
        <v>1.8425427822177378E-6</v>
      </c>
      <c r="G160" s="20">
        <f>1/(POWER(FSheet1!AW159,2/($A$3-1))*SUM(1/POWER(FSheet1!$AU159,2/($A$3-1)),1/POWER(FSheet1!$AV159,2/($A$3-1)),1/POWER(FSheet1!$AW159,2/($A$3-1)),1/POWER(FSheet1!$AX159,2/($A$3-1)),1/POWER(FSheet1!$AY159,2/($A$3-1)),1/POWER(FSheet1!$AZ159,2/($A$3-1)),1/POWER(FSheet1!$BA159,2/($A$3-1))))</f>
        <v>9.4391838714413904E-6</v>
      </c>
      <c r="H160" s="20">
        <f>1/(POWER(FSheet1!AX159,2/($A$3-1))*SUM(1/POWER(FSheet1!$AU159,2/($A$3-1)),1/POWER(FSheet1!$AV159,2/($A$3-1)),1/POWER(FSheet1!$AW159,2/($A$3-1)),1/POWER(FSheet1!$AX159,2/($A$3-1)),1/POWER(FSheet1!$AY159,2/($A$3-1)),1/POWER(FSheet1!$AZ159,2/($A$3-1)),1/POWER(FSheet1!$BA159,2/($A$3-1))))</f>
        <v>1.552673159799239E-4</v>
      </c>
      <c r="I160" s="20">
        <f>1/(POWER(FSheet1!AY159,2/($A$3-1))*SUM(1/POWER(FSheet1!$AU159,2/($A$3-1)),1/POWER(FSheet1!$AV159,2/($A$3-1)),1/POWER(FSheet1!$AW159,2/($A$3-1)),1/POWER(FSheet1!$AX159,2/($A$3-1)),1/POWER(FSheet1!$AY159,2/($A$3-1)),1/POWER(FSheet1!$AZ159,2/($A$3-1)),1/POWER(FSheet1!$BA159,2/($A$3-1))))</f>
        <v>0.9996943107507863</v>
      </c>
      <c r="J160" s="20">
        <f>1/(POWER(FSheet1!AZ159,2/($A$3-1))*SUM(1/POWER(FSheet1!$AU159,2/($A$3-1)),1/POWER(FSheet1!$AV159,2/($A$3-1)),1/POWER(FSheet1!$AW159,2/($A$3-1)),1/POWER(FSheet1!$AX159,2/($A$3-1)),1/POWER(FSheet1!$AY159,2/($A$3-1)),1/POWER(FSheet1!$AZ159,2/($A$3-1)),1/POWER(FSheet1!$BA159,2/($A$3-1))))</f>
        <v>1.2993266072961452E-4</v>
      </c>
      <c r="K160" s="20">
        <f>1/(POWER(FSheet1!BA159,2/($A$3-1))*SUM(1/POWER(FSheet1!$AU159,2/($A$3-1)),1/POWER(FSheet1!$AV159,2/($A$3-1)),1/POWER(FSheet1!$AW159,2/($A$3-1)),1/POWER(FSheet1!$AX159,2/($A$3-1)),1/POWER(FSheet1!$AY159,2/($A$3-1)),1/POWER(FSheet1!$AZ159,2/($A$3-1)),1/POWER(FSheet1!$BA159,2/($A$3-1))))</f>
        <v>8.6282802856468168E-6</v>
      </c>
      <c r="M160" s="35"/>
      <c r="AA160" s="34">
        <f t="shared" si="12"/>
        <v>0.19945948828553997</v>
      </c>
      <c r="AC160" s="26">
        <f>1/(POWER(FSheet1!BC159,1/($A$3-1))*SUM(1/POWER(FSheet1!$BC159,1/($A$3-1)),1/POWER(FSheet1!$BD159,1/($A$3-1)),1/POWER(FSheet1!$BE159,1/($A$3-1)),1/POWER(FSheet1!$BF159,1/($A$3-1)),1/POWER(FSheet1!$BG159,1/($A$3-1)),1/POWER(FSheet1!$BH159,1/($A$3-1)),1/POWER(FSheet1!$BI159,1/($A$3-1))))</f>
        <v>1.4096372778463094E-3</v>
      </c>
      <c r="AD160" s="26">
        <f>1/(POWER(FSheet1!BD159,1/($A$3-1))*SUM(1/POWER(FSheet1!$BC159,1/($A$3-1)),1/POWER(FSheet1!$BD159,1/($A$3-1)),1/POWER(FSheet1!$BE159,1/($A$3-1)),1/POWER(FSheet1!$BF159,1/($A$3-1)),1/POWER(FSheet1!$BG159,1/($A$3-1)),1/POWER(FSheet1!$BH159,1/($A$3-1)),1/POWER(FSheet1!$BI159,1/($A$3-1))))</f>
        <v>1.2726608949073857E-3</v>
      </c>
      <c r="AE160" s="26">
        <f>1/(POWER(FSheet1!BE159,1/($A$3-1))*SUM(1/POWER(FSheet1!$BC159,1/($A$3-1)),1/POWER(FSheet1!$BD159,1/($A$3-1)),1/POWER(FSheet1!$BE159,1/($A$3-1)),1/POWER(FSheet1!$BF159,1/($A$3-1)),1/POWER(FSheet1!$BG159,1/($A$3-1)),1/POWER(FSheet1!$BH159,1/($A$3-1)),1/POWER(FSheet1!$BI159,1/($A$3-1))))</f>
        <v>2.1694730645066889E-3</v>
      </c>
      <c r="AF160" s="26">
        <f>1/(POWER(FSheet1!BF159,1/($A$3-1))*SUM(1/POWER(FSheet1!$BC159,1/($A$3-1)),1/POWER(FSheet1!$BD159,1/($A$3-1)),1/POWER(FSheet1!$BE159,1/($A$3-1)),1/POWER(FSheet1!$BF159,1/($A$3-1)),1/POWER(FSheet1!$BG159,1/($A$3-1)),1/POWER(FSheet1!$BH159,1/($A$3-1)),1/POWER(FSheet1!$BI159,1/($A$3-1))))</f>
        <v>6.9647385201609766E-3</v>
      </c>
      <c r="AG160" s="26">
        <f>1/(POWER(FSheet1!BG159,1/($A$3-1))*SUM(1/POWER(FSheet1!$BC159,1/($A$3-1)),1/POWER(FSheet1!$BD159,1/($A$3-1)),1/POWER(FSheet1!$BE159,1/($A$3-1)),1/POWER(FSheet1!$BF159,1/($A$3-1)),1/POWER(FSheet1!$BG159,1/($A$3-1)),1/POWER(FSheet1!$BH159,1/($A$3-1)),1/POWER(FSheet1!$BI159,1/($A$3-1))))</f>
        <v>0.21508330985426391</v>
      </c>
      <c r="AH160" s="26">
        <f>1/(POWER(FSheet1!BH159,1/($A$3-1))*SUM(1/POWER(FSheet1!$BC159,1/($A$3-1)),1/POWER(FSheet1!$BD159,1/($A$3-1)),1/POWER(FSheet1!$BE159,1/($A$3-1)),1/POWER(FSheet1!$BF159,1/($A$3-1)),1/POWER(FSheet1!$BG159,1/($A$3-1)),1/POWER(FSheet1!$BH159,1/($A$3-1)),1/POWER(FSheet1!$BI159,1/($A$3-1))))</f>
        <v>2.190767653494843E-2</v>
      </c>
      <c r="AI160" s="26">
        <f>1/(POWER(FSheet1!BI159,1/($A$3-1))*SUM(1/POWER(FSheet1!$BC159,1/($A$3-1)),1/POWER(FSheet1!$BD159,1/($A$3-1)),1/POWER(FSheet1!$BE159,1/($A$3-1)),1/POWER(FSheet1!$BF159,1/($A$3-1)),1/POWER(FSheet1!$BG159,1/($A$3-1)),1/POWER(FSheet1!$BH159,1/($A$3-1)),1/POWER(FSheet1!$BI159,1/($A$3-1))))</f>
        <v>0.75119250385336633</v>
      </c>
      <c r="AY160" s="13">
        <f t="shared" si="13"/>
        <v>0.41957776658713053</v>
      </c>
      <c r="BA160" s="45">
        <f>1/(POWER(FSheet1!$BK159,1/($A$3-1))*SUM(1/POWER(FSheet1!$BK159,1/($A$3-1)),1/POWER(FSheet1!$BL159,1/($A$3-1)),1/POWER(FSheet1!$BM159,1/($A$3-1)),1/POWER(FSheet1!$BN159,1/($A$3-1)),1/POWER(FSheet1!$BO159,1/($A$3-1)),1/POWER(FSheet1!$BP159,1/($A$3-1)),1/POWER(FSheet1!$BQ159,1/($A$3-1))))</f>
        <v>1.3693206753647137E-2</v>
      </c>
      <c r="BB160" s="45">
        <f>1/(POWER(FSheet1!$BL159,1/($A$3-1))*SUM(1/POWER(FSheet1!$BK159,1/($A$3-1)),1/POWER(FSheet1!$BL159,1/($A$3-1)),1/POWER(FSheet1!$BM159,1/($A$3-1)),1/POWER(FSheet1!$BN159,1/($A$3-1)),1/POWER(FSheet1!$BO159,1/($A$3-1)),1/POWER(FSheet1!$BP159,1/($A$3-1)),1/POWER(FSheet1!$BQ159,1/($A$3-1))))</f>
        <v>9.6195443069817966E-3</v>
      </c>
      <c r="BC160" s="45">
        <f>1/(POWER(FSheet1!$BM159,1/($A$3-1))*SUM(1/POWER(FSheet1!$BK159,1/($A$3-1)),1/POWER(FSheet1!$BL159,1/($A$3-1)),1/POWER(FSheet1!$BM159,1/($A$3-1)),1/POWER(FSheet1!$BN159,1/($A$3-1)),1/POWER(FSheet1!$BO159,1/($A$3-1)),1/POWER(FSheet1!$BP159,1/($A$3-1)),1/POWER(FSheet1!$BQ159,1/($A$3-1))))</f>
        <v>2.0879600749171372E-2</v>
      </c>
      <c r="BD160" s="45">
        <f>1/(POWER(FSheet1!$BN159,1/($A$3-1))*SUM(1/POWER(FSheet1!$BK159,1/($A$3-1)),1/POWER(FSheet1!$BL159,1/($A$3-1)),1/POWER(FSheet1!$BM159,1/($A$3-1)),1/POWER(FSheet1!$BN159,1/($A$3-1)),1/POWER(FSheet1!$BO159,1/($A$3-1)),1/POWER(FSheet1!$BP159,1/($A$3-1)),1/POWER(FSheet1!$BQ159,1/($A$3-1))))</f>
        <v>6.6614547640059682E-2</v>
      </c>
      <c r="BE160" s="45">
        <f>1/(POWER(FSheet1!$BO159,1/($A$3-1))*SUM(1/POWER(FSheet1!$BK159,1/($A$3-1)),1/POWER(FSheet1!$BL159,1/($A$3-1)),1/POWER(FSheet1!$BM159,1/($A$3-1)),1/POWER(FSheet1!$BN159,1/($A$3-1)),1/POWER(FSheet1!$BO159,1/($A$3-1)),1/POWER(FSheet1!$BP159,1/($A$3-1)),1/POWER(FSheet1!$BQ159,1/($A$3-1))))</f>
        <v>0.43063607633205664</v>
      </c>
      <c r="BF160" s="45">
        <f>1/(POWER(FSheet1!$BP159,1/($A$3-1))*SUM(1/POWER(FSheet1!$BK159,1/($A$3-1)),1/POWER(FSheet1!$BL159,1/($A$3-1)),1/POWER(FSheet1!$BM159,1/($A$3-1)),1/POWER(FSheet1!$BN159,1/($A$3-1)),1/POWER(FSheet1!$BO159,1/($A$3-1)),1/POWER(FSheet1!$BP159,1/($A$3-1)),1/POWER(FSheet1!$BQ159,1/($A$3-1))))</f>
        <v>0.10699269427845025</v>
      </c>
      <c r="BG160" s="45">
        <f>1/(POWER(FSheet1!$BQ159,1/($A$3-1))*SUM(1/POWER(FSheet1!$BK159,1/($A$3-1)),1/POWER(FSheet1!$BL159,1/($A$3-1)),1/POWER(FSheet1!$BM159,1/($A$3-1)),1/POWER(FSheet1!$BN159,1/($A$3-1)),1/POWER(FSheet1!$BO159,1/($A$3-1)),1/POWER(FSheet1!$BP159,1/($A$3-1)),1/POWER(FSheet1!$BQ159,1/($A$3-1))))</f>
        <v>0.3515643299396331</v>
      </c>
      <c r="BH160" s="14"/>
      <c r="BW160" s="33">
        <f t="array" ref="BW160">SUM((BA160^$A$3)*(($B160-$AK$3)^2+($C160-$AL$3)^2),(BB160^$A$3)*(($B160-$AM$3)^2+($C160-$AN$3)^2),(BC160^$A$3)*(($B160-$AO$3)^2+($C160-$AP$3)^2),(BD160^$A$3)*(($B160-$AQ$3)^2+($C160-$AR$3)^2),(BE160^$A$3)*(($B160-$AS$3)^2+($C160-$AT$3)^2),(BF160^$A$3)*(($B160-$AU$3)^2+($C160-$AV$3)^2),(BG160^$A$3)*(($B160-$AW$3)^2+($C160-$BV$3)^2))</f>
        <v>1.1729061711244846</v>
      </c>
    </row>
    <row r="161" spans="1:75">
      <c r="A161" s="21" t="str">
        <f>FSheet1!A160</f>
        <v>Thell</v>
      </c>
      <c r="B161" s="20">
        <f>FSheet1!DH160</f>
        <v>5.8864797860892386</v>
      </c>
      <c r="C161" s="20">
        <f>FSheet1!DI160</f>
        <v>-4.9066989383202104</v>
      </c>
      <c r="D161" s="22"/>
      <c r="E161" s="20">
        <f>1/(POWER(FSheet1!AU160,2/($A$3-1))*SUM(1/POWER(FSheet1!$AU160,2/($A$3-1)),1/POWER(FSheet1!$AV160,2/($A$3-1)),1/POWER(FSheet1!$AW160,2/($A$3-1)),1/POWER(FSheet1!$AX160,2/($A$3-1)),1/POWER(FSheet1!$AY160,2/($A$3-1)),1/POWER(FSheet1!$AZ160,2/($A$3-1)),1/POWER(FSheet1!$BA160,2/($A$3-1))))</f>
        <v>7.3883372191361468E-3</v>
      </c>
      <c r="F161" s="20">
        <f>1/(POWER(FSheet1!AV160,2/($A$3-1))*SUM(1/POWER(FSheet1!$AU160,2/($A$3-1)),1/POWER(FSheet1!$AV160,2/($A$3-1)),1/POWER(FSheet1!$AW160,2/($A$3-1)),1/POWER(FSheet1!$AX160,2/($A$3-1)),1/POWER(FSheet1!$AY160,2/($A$3-1)),1/POWER(FSheet1!$AZ160,2/($A$3-1)),1/POWER(FSheet1!$BA160,2/($A$3-1))))</f>
        <v>2.3374091121195692E-2</v>
      </c>
      <c r="G161" s="20">
        <f>1/(POWER(FSheet1!AW160,2/($A$3-1))*SUM(1/POWER(FSheet1!$AU160,2/($A$3-1)),1/POWER(FSheet1!$AV160,2/($A$3-1)),1/POWER(FSheet1!$AW160,2/($A$3-1)),1/POWER(FSheet1!$AX160,2/($A$3-1)),1/POWER(FSheet1!$AY160,2/($A$3-1)),1/POWER(FSheet1!$AZ160,2/($A$3-1)),1/POWER(FSheet1!$BA160,2/($A$3-1))))</f>
        <v>9.8730885725504661E-2</v>
      </c>
      <c r="H161" s="20">
        <f>1/(POWER(FSheet1!AX160,2/($A$3-1))*SUM(1/POWER(FSheet1!$AU160,2/($A$3-1)),1/POWER(FSheet1!$AV160,2/($A$3-1)),1/POWER(FSheet1!$AW160,2/($A$3-1)),1/POWER(FSheet1!$AX160,2/($A$3-1)),1/POWER(FSheet1!$AY160,2/($A$3-1)),1/POWER(FSheet1!$AZ160,2/($A$3-1)),1/POWER(FSheet1!$BA160,2/($A$3-1))))</f>
        <v>0.41140576715749244</v>
      </c>
      <c r="I161" s="20">
        <f>1/(POWER(FSheet1!AY160,2/($A$3-1))*SUM(1/POWER(FSheet1!$AU160,2/($A$3-1)),1/POWER(FSheet1!$AV160,2/($A$3-1)),1/POWER(FSheet1!$AW160,2/($A$3-1)),1/POWER(FSheet1!$AX160,2/($A$3-1)),1/POWER(FSheet1!$AY160,2/($A$3-1)),1/POWER(FSheet1!$AZ160,2/($A$3-1)),1/POWER(FSheet1!$BA160,2/($A$3-1))))</f>
        <v>0.35838554914146314</v>
      </c>
      <c r="J161" s="20">
        <f>1/(POWER(FSheet1!AZ160,2/($A$3-1))*SUM(1/POWER(FSheet1!$AU160,2/($A$3-1)),1/POWER(FSheet1!$AV160,2/($A$3-1)),1/POWER(FSheet1!$AW160,2/($A$3-1)),1/POWER(FSheet1!$AX160,2/($A$3-1)),1/POWER(FSheet1!$AY160,2/($A$3-1)),1/POWER(FSheet1!$AZ160,2/($A$3-1)),1/POWER(FSheet1!$BA160,2/($A$3-1))))</f>
        <v>8.0864467686982161E-2</v>
      </c>
      <c r="K161" s="20">
        <f>1/(POWER(FSheet1!BA160,2/($A$3-1))*SUM(1/POWER(FSheet1!$AU160,2/($A$3-1)),1/POWER(FSheet1!$AV160,2/($A$3-1)),1/POWER(FSheet1!$AW160,2/($A$3-1)),1/POWER(FSheet1!$AX160,2/($A$3-1)),1/POWER(FSheet1!$AY160,2/($A$3-1)),1/POWER(FSheet1!$AZ160,2/($A$3-1)),1/POWER(FSheet1!$BA160,2/($A$3-1))))</f>
        <v>1.9850901948225714E-2</v>
      </c>
      <c r="M161" s="35"/>
      <c r="AA161" s="34">
        <f t="shared" si="12"/>
        <v>13.951810022728937</v>
      </c>
      <c r="AC161" s="26">
        <f>1/(POWER(FSheet1!BC160,1/($A$3-1))*SUM(1/POWER(FSheet1!$BC160,1/($A$3-1)),1/POWER(FSheet1!$BD160,1/($A$3-1)),1/POWER(FSheet1!$BE160,1/($A$3-1)),1/POWER(FSheet1!$BF160,1/($A$3-1)),1/POWER(FSheet1!$BG160,1/($A$3-1)),1/POWER(FSheet1!$BH160,1/($A$3-1)),1/POWER(FSheet1!$BI160,1/($A$3-1))))</f>
        <v>5.3597557989193183E-2</v>
      </c>
      <c r="AD161" s="26">
        <f>1/(POWER(FSheet1!BD160,1/($A$3-1))*SUM(1/POWER(FSheet1!$BC160,1/($A$3-1)),1/POWER(FSheet1!$BD160,1/($A$3-1)),1/POWER(FSheet1!$BE160,1/($A$3-1)),1/POWER(FSheet1!$BF160,1/($A$3-1)),1/POWER(FSheet1!$BG160,1/($A$3-1)),1/POWER(FSheet1!$BH160,1/($A$3-1)),1/POWER(FSheet1!$BI160,1/($A$3-1))))</f>
        <v>5.8094292213597278E-2</v>
      </c>
      <c r="AE161" s="26">
        <f>1/(POWER(FSheet1!BE160,1/($A$3-1))*SUM(1/POWER(FSheet1!$BC160,1/($A$3-1)),1/POWER(FSheet1!$BD160,1/($A$3-1)),1/POWER(FSheet1!$BE160,1/($A$3-1)),1/POWER(FSheet1!$BF160,1/($A$3-1)),1/POWER(FSheet1!$BG160,1/($A$3-1)),1/POWER(FSheet1!$BH160,1/($A$3-1)),1/POWER(FSheet1!$BI160,1/($A$3-1))))</f>
        <v>9.5527665633191053E-2</v>
      </c>
      <c r="AF161" s="26">
        <f>1/(POWER(FSheet1!BF160,1/($A$3-1))*SUM(1/POWER(FSheet1!$BC160,1/($A$3-1)),1/POWER(FSheet1!$BD160,1/($A$3-1)),1/POWER(FSheet1!$BE160,1/($A$3-1)),1/POWER(FSheet1!$BF160,1/($A$3-1)),1/POWER(FSheet1!$BG160,1/($A$3-1)),1/POWER(FSheet1!$BH160,1/($A$3-1)),1/POWER(FSheet1!$BI160,1/($A$3-1))))</f>
        <v>0.16514925778183545</v>
      </c>
      <c r="AG161" s="26">
        <f>1/(POWER(FSheet1!BG160,1/($A$3-1))*SUM(1/POWER(FSheet1!$BC160,1/($A$3-1)),1/POWER(FSheet1!$BD160,1/($A$3-1)),1/POWER(FSheet1!$BE160,1/($A$3-1)),1/POWER(FSheet1!$BF160,1/($A$3-1)),1/POWER(FSheet1!$BG160,1/($A$3-1)),1/POWER(FSheet1!$BH160,1/($A$3-1)),1/POWER(FSheet1!$BI160,1/($A$3-1))))</f>
        <v>0.2181497981111723</v>
      </c>
      <c r="AH161" s="26">
        <f>1/(POWER(FSheet1!BH160,1/($A$3-1))*SUM(1/POWER(FSheet1!$BC160,1/($A$3-1)),1/POWER(FSheet1!$BD160,1/($A$3-1)),1/POWER(FSheet1!$BE160,1/($A$3-1)),1/POWER(FSheet1!$BF160,1/($A$3-1)),1/POWER(FSheet1!$BG160,1/($A$3-1)),1/POWER(FSheet1!$BH160,1/($A$3-1)),1/POWER(FSheet1!$BI160,1/($A$3-1))))</f>
        <v>0.17059570003155508</v>
      </c>
      <c r="AI161" s="26">
        <f>1/(POWER(FSheet1!BI160,1/($A$3-1))*SUM(1/POWER(FSheet1!$BC160,1/($A$3-1)),1/POWER(FSheet1!$BD160,1/($A$3-1)),1/POWER(FSheet1!$BE160,1/($A$3-1)),1/POWER(FSheet1!$BF160,1/($A$3-1)),1/POWER(FSheet1!$BG160,1/($A$3-1)),1/POWER(FSheet1!$BH160,1/($A$3-1)),1/POWER(FSheet1!$BI160,1/($A$3-1))))</f>
        <v>0.23888572823945567</v>
      </c>
      <c r="AY161" s="13">
        <f t="shared" si="13"/>
        <v>7.1386217378899577</v>
      </c>
      <c r="BA161" s="45">
        <f>1/(POWER(FSheet1!$BK160,1/($A$3-1))*SUM(1/POWER(FSheet1!$BK160,1/($A$3-1)),1/POWER(FSheet1!$BL160,1/($A$3-1)),1/POWER(FSheet1!$BM160,1/($A$3-1)),1/POWER(FSheet1!$BN160,1/($A$3-1)),1/POWER(FSheet1!$BO160,1/($A$3-1)),1/POWER(FSheet1!$BP160,1/($A$3-1)),1/POWER(FSheet1!$BQ160,1/($A$3-1))))</f>
        <v>3.7552408586931582E-2</v>
      </c>
      <c r="BB161" s="45">
        <f>1/(POWER(FSheet1!$BL160,1/($A$3-1))*SUM(1/POWER(FSheet1!$BK160,1/($A$3-1)),1/POWER(FSheet1!$BL160,1/($A$3-1)),1/POWER(FSheet1!$BM160,1/($A$3-1)),1/POWER(FSheet1!$BN160,1/($A$3-1)),1/POWER(FSheet1!$BO160,1/($A$3-1)),1/POWER(FSheet1!$BP160,1/($A$3-1)),1/POWER(FSheet1!$BQ160,1/($A$3-1))))</f>
        <v>4.10113546433074E-2</v>
      </c>
      <c r="BC161" s="45">
        <f>1/(POWER(FSheet1!$BM160,1/($A$3-1))*SUM(1/POWER(FSheet1!$BK160,1/($A$3-1)),1/POWER(FSheet1!$BL160,1/($A$3-1)),1/POWER(FSheet1!$BM160,1/($A$3-1)),1/POWER(FSheet1!$BN160,1/($A$3-1)),1/POWER(FSheet1!$BO160,1/($A$3-1)),1/POWER(FSheet1!$BP160,1/($A$3-1)),1/POWER(FSheet1!$BQ160,1/($A$3-1))))</f>
        <v>0.10004829885562452</v>
      </c>
      <c r="BD161" s="45">
        <f>1/(POWER(FSheet1!$BN160,1/($A$3-1))*SUM(1/POWER(FSheet1!$BK160,1/($A$3-1)),1/POWER(FSheet1!$BL160,1/($A$3-1)),1/POWER(FSheet1!$BM160,1/($A$3-1)),1/POWER(FSheet1!$BN160,1/($A$3-1)),1/POWER(FSheet1!$BO160,1/($A$3-1)),1/POWER(FSheet1!$BP160,1/($A$3-1)),1/POWER(FSheet1!$BQ160,1/($A$3-1))))</f>
        <v>0.14811671309737873</v>
      </c>
      <c r="BE161" s="45">
        <f>1/(POWER(FSheet1!$BO160,1/($A$3-1))*SUM(1/POWER(FSheet1!$BK160,1/($A$3-1)),1/POWER(FSheet1!$BL160,1/($A$3-1)),1/POWER(FSheet1!$BM160,1/($A$3-1)),1/POWER(FSheet1!$BN160,1/($A$3-1)),1/POWER(FSheet1!$BO160,1/($A$3-1)),1/POWER(FSheet1!$BP160,1/($A$3-1)),1/POWER(FSheet1!$BQ160,1/($A$3-1))))</f>
        <v>0.14618025796636161</v>
      </c>
      <c r="BF161" s="45">
        <f>1/(POWER(FSheet1!$BP160,1/($A$3-1))*SUM(1/POWER(FSheet1!$BK160,1/($A$3-1)),1/POWER(FSheet1!$BL160,1/($A$3-1)),1/POWER(FSheet1!$BM160,1/($A$3-1)),1/POWER(FSheet1!$BN160,1/($A$3-1)),1/POWER(FSheet1!$BO160,1/($A$3-1)),1/POWER(FSheet1!$BP160,1/($A$3-1)),1/POWER(FSheet1!$BQ160,1/($A$3-1))))</f>
        <v>0.15462946301726441</v>
      </c>
      <c r="BG161" s="45">
        <f>1/(POWER(FSheet1!$BQ160,1/($A$3-1))*SUM(1/POWER(FSheet1!$BK160,1/($A$3-1)),1/POWER(FSheet1!$BL160,1/($A$3-1)),1/POWER(FSheet1!$BM160,1/($A$3-1)),1/POWER(FSheet1!$BN160,1/($A$3-1)),1/POWER(FSheet1!$BO160,1/($A$3-1)),1/POWER(FSheet1!$BP160,1/($A$3-1)),1/POWER(FSheet1!$BQ160,1/($A$3-1))))</f>
        <v>0.37246150383313176</v>
      </c>
      <c r="BH161" s="14"/>
      <c r="BW161" s="33">
        <f t="array" ref="BW161">SUM((BA161^$A$3)*(($B161-$AK$3)^2+($C161-$AL$3)^2),(BB161^$A$3)*(($B161-$AM$3)^2+($C161-$AN$3)^2),(BC161^$A$3)*(($B161-$AO$3)^2+($C161-$AP$3)^2),(BD161^$A$3)*(($B161-$AQ$3)^2+($C161-$AR$3)^2),(BE161^$A$3)*(($B161-$AS$3)^2+($C161-$AT$3)^2),(BF161^$A$3)*(($B161-$AU$3)^2+($C161-$AV$3)^2),(BG161^$A$3)*(($B161-$AW$3)^2+($C161-$BV$3)^2))</f>
        <v>5.9628950353757535</v>
      </c>
    </row>
    <row r="162" spans="1:75">
      <c r="A162" s="21" t="str">
        <f>FSheet1!A161</f>
        <v>Wittliff</v>
      </c>
      <c r="B162" s="20">
        <f>FSheet1!DH161</f>
        <v>-2.3035219501312336</v>
      </c>
      <c r="C162" s="20">
        <f>FSheet1!DI161</f>
        <v>-0.7015090984251966</v>
      </c>
      <c r="D162" s="22"/>
      <c r="E162" s="20">
        <f>1/(POWER(FSheet1!AU161,2/($A$3-1))*SUM(1/POWER(FSheet1!$AU161,2/($A$3-1)),1/POWER(FSheet1!$AV161,2/($A$3-1)),1/POWER(FSheet1!$AW161,2/($A$3-1)),1/POWER(FSheet1!$AX161,2/($A$3-1)),1/POWER(FSheet1!$AY161,2/($A$3-1)),1/POWER(FSheet1!$AZ161,2/($A$3-1)),1/POWER(FSheet1!$BA161,2/($A$3-1))))</f>
        <v>3.2725524868737529E-3</v>
      </c>
      <c r="F162" s="20">
        <f>1/(POWER(FSheet1!AV161,2/($A$3-1))*SUM(1/POWER(FSheet1!$AU161,2/($A$3-1)),1/POWER(FSheet1!$AV161,2/($A$3-1)),1/POWER(FSheet1!$AW161,2/($A$3-1)),1/POWER(FSheet1!$AX161,2/($A$3-1)),1/POWER(FSheet1!$AY161,2/($A$3-1)),1/POWER(FSheet1!$AZ161,2/($A$3-1)),1/POWER(FSheet1!$BA161,2/($A$3-1))))</f>
        <v>2.1531177808477887E-2</v>
      </c>
      <c r="G162" s="20">
        <f>1/(POWER(FSheet1!AW161,2/($A$3-1))*SUM(1/POWER(FSheet1!$AU161,2/($A$3-1)),1/POWER(FSheet1!$AV161,2/($A$3-1)),1/POWER(FSheet1!$AW161,2/($A$3-1)),1/POWER(FSheet1!$AX161,2/($A$3-1)),1/POWER(FSheet1!$AY161,2/($A$3-1)),1/POWER(FSheet1!$AZ161,2/($A$3-1)),1/POWER(FSheet1!$BA161,2/($A$3-1))))</f>
        <v>0.46458057922349455</v>
      </c>
      <c r="H162" s="20">
        <f>1/(POWER(FSheet1!AX161,2/($A$3-1))*SUM(1/POWER(FSheet1!$AU161,2/($A$3-1)),1/POWER(FSheet1!$AV161,2/($A$3-1)),1/POWER(FSheet1!$AW161,2/($A$3-1)),1/POWER(FSheet1!$AX161,2/($A$3-1)),1/POWER(FSheet1!$AY161,2/($A$3-1)),1/POWER(FSheet1!$AZ161,2/($A$3-1)),1/POWER(FSheet1!$BA161,2/($A$3-1))))</f>
        <v>0.48426771461026091</v>
      </c>
      <c r="I162" s="20">
        <f>1/(POWER(FSheet1!AY161,2/($A$3-1))*SUM(1/POWER(FSheet1!$AU161,2/($A$3-1)),1/POWER(FSheet1!$AV161,2/($A$3-1)),1/POWER(FSheet1!$AW161,2/($A$3-1)),1/POWER(FSheet1!$AX161,2/($A$3-1)),1/POWER(FSheet1!$AY161,2/($A$3-1)),1/POWER(FSheet1!$AZ161,2/($A$3-1)),1/POWER(FSheet1!$BA161,2/($A$3-1))))</f>
        <v>2.2113925253437913E-2</v>
      </c>
      <c r="J162" s="20">
        <f>1/(POWER(FSheet1!AZ161,2/($A$3-1))*SUM(1/POWER(FSheet1!$AU161,2/($A$3-1)),1/POWER(FSheet1!$AV161,2/($A$3-1)),1/POWER(FSheet1!$AW161,2/($A$3-1)),1/POWER(FSheet1!$AX161,2/($A$3-1)),1/POWER(FSheet1!$AY161,2/($A$3-1)),1/POWER(FSheet1!$AZ161,2/($A$3-1)),1/POWER(FSheet1!$BA161,2/($A$3-1))))</f>
        <v>3.3296993010284099E-3</v>
      </c>
      <c r="K162" s="20">
        <f>1/(POWER(FSheet1!BA161,2/($A$3-1))*SUM(1/POWER(FSheet1!$AU161,2/($A$3-1)),1/POWER(FSheet1!$AV161,2/($A$3-1)),1/POWER(FSheet1!$AW161,2/($A$3-1)),1/POWER(FSheet1!$AX161,2/($A$3-1)),1/POWER(FSheet1!$AY161,2/($A$3-1)),1/POWER(FSheet1!$AZ161,2/($A$3-1)),1/POWER(FSheet1!$BA161,2/($A$3-1))))</f>
        <v>9.0435131642677222E-4</v>
      </c>
      <c r="M162" s="35"/>
      <c r="AA162" s="34">
        <f t="shared" si="12"/>
        <v>2.4969795389884211</v>
      </c>
      <c r="AC162" s="26">
        <f>1/(POWER(FSheet1!BC161,1/($A$3-1))*SUM(1/POWER(FSheet1!$BC161,1/($A$3-1)),1/POWER(FSheet1!$BD161,1/($A$3-1)),1/POWER(FSheet1!$BE161,1/($A$3-1)),1/POWER(FSheet1!$BF161,1/($A$3-1)),1/POWER(FSheet1!$BG161,1/($A$3-1)),1/POWER(FSheet1!$BH161,1/($A$3-1)),1/POWER(FSheet1!$BI161,1/($A$3-1))))</f>
        <v>0.15884980170447974</v>
      </c>
      <c r="AD162" s="26">
        <f>1/(POWER(FSheet1!BD161,1/($A$3-1))*SUM(1/POWER(FSheet1!$BC161,1/($A$3-1)),1/POWER(FSheet1!$BD161,1/($A$3-1)),1/POWER(FSheet1!$BE161,1/($A$3-1)),1/POWER(FSheet1!$BF161,1/($A$3-1)),1/POWER(FSheet1!$BG161,1/($A$3-1)),1/POWER(FSheet1!$BH161,1/($A$3-1)),1/POWER(FSheet1!$BI161,1/($A$3-1))))</f>
        <v>0.11120734302577912</v>
      </c>
      <c r="AE162" s="26">
        <f>1/(POWER(FSheet1!BE161,1/($A$3-1))*SUM(1/POWER(FSheet1!$BC161,1/($A$3-1)),1/POWER(FSheet1!$BD161,1/($A$3-1)),1/POWER(FSheet1!$BE161,1/($A$3-1)),1/POWER(FSheet1!$BF161,1/($A$3-1)),1/POWER(FSheet1!$BG161,1/($A$3-1)),1/POWER(FSheet1!$BH161,1/($A$3-1)),1/POWER(FSheet1!$BI161,1/($A$3-1))))</f>
        <v>0.45550292121848041</v>
      </c>
      <c r="AF162" s="26">
        <f>1/(POWER(FSheet1!BF161,1/($A$3-1))*SUM(1/POWER(FSheet1!$BC161,1/($A$3-1)),1/POWER(FSheet1!$BD161,1/($A$3-1)),1/POWER(FSheet1!$BE161,1/($A$3-1)),1/POWER(FSheet1!$BF161,1/($A$3-1)),1/POWER(FSheet1!$BG161,1/($A$3-1)),1/POWER(FSheet1!$BH161,1/($A$3-1)),1/POWER(FSheet1!$BI161,1/($A$3-1))))</f>
        <v>0.19807611389384958</v>
      </c>
      <c r="AG162" s="26">
        <f>1/(POWER(FSheet1!BG161,1/($A$3-1))*SUM(1/POWER(FSheet1!$BC161,1/($A$3-1)),1/POWER(FSheet1!$BD161,1/($A$3-1)),1/POWER(FSheet1!$BE161,1/($A$3-1)),1/POWER(FSheet1!$BF161,1/($A$3-1)),1/POWER(FSheet1!$BG161,1/($A$3-1)),1/POWER(FSheet1!$BH161,1/($A$3-1)),1/POWER(FSheet1!$BI161,1/($A$3-1))))</f>
        <v>3.5826915988572607E-2</v>
      </c>
      <c r="AH162" s="26">
        <f>1/(POWER(FSheet1!BH161,1/($A$3-1))*SUM(1/POWER(FSheet1!$BC161,1/($A$3-1)),1/POWER(FSheet1!$BD161,1/($A$3-1)),1/POWER(FSheet1!$BE161,1/($A$3-1)),1/POWER(FSheet1!$BF161,1/($A$3-1)),1/POWER(FSheet1!$BG161,1/($A$3-1)),1/POWER(FSheet1!$BH161,1/($A$3-1)),1/POWER(FSheet1!$BI161,1/($A$3-1))))</f>
        <v>1.5388180524251163E-2</v>
      </c>
      <c r="AI162" s="26">
        <f>1/(POWER(FSheet1!BI161,1/($A$3-1))*SUM(1/POWER(FSheet1!$BC161,1/($A$3-1)),1/POWER(FSheet1!$BD161,1/($A$3-1)),1/POWER(FSheet1!$BE161,1/($A$3-1)),1/POWER(FSheet1!$BF161,1/($A$3-1)),1/POWER(FSheet1!$BG161,1/($A$3-1)),1/POWER(FSheet1!$BH161,1/($A$3-1)),1/POWER(FSheet1!$BI161,1/($A$3-1))))</f>
        <v>2.5148723644587371E-2</v>
      </c>
      <c r="AY162" s="13">
        <f t="shared" si="13"/>
        <v>1.3126175103599802</v>
      </c>
      <c r="BA162" s="45">
        <f>1/(POWER(FSheet1!$BK161,1/($A$3-1))*SUM(1/POWER(FSheet1!$BK161,1/($A$3-1)),1/POWER(FSheet1!$BL161,1/($A$3-1)),1/POWER(FSheet1!$BM161,1/($A$3-1)),1/POWER(FSheet1!$BN161,1/($A$3-1)),1/POWER(FSheet1!$BO161,1/($A$3-1)),1/POWER(FSheet1!$BP161,1/($A$3-1)),1/POWER(FSheet1!$BQ161,1/($A$3-1))))</f>
        <v>0.1904709573189379</v>
      </c>
      <c r="BB162" s="45">
        <f>1/(POWER(FSheet1!$BL161,1/($A$3-1))*SUM(1/POWER(FSheet1!$BK161,1/($A$3-1)),1/POWER(FSheet1!$BL161,1/($A$3-1)),1/POWER(FSheet1!$BM161,1/($A$3-1)),1/POWER(FSheet1!$BN161,1/($A$3-1)),1/POWER(FSheet1!$BO161,1/($A$3-1)),1/POWER(FSheet1!$BP161,1/($A$3-1)),1/POWER(FSheet1!$BQ161,1/($A$3-1))))</f>
        <v>0.117748371056904</v>
      </c>
      <c r="BC162" s="45">
        <f>1/(POWER(FSheet1!$BM161,1/($A$3-1))*SUM(1/POWER(FSheet1!$BK161,1/($A$3-1)),1/POWER(FSheet1!$BL161,1/($A$3-1)),1/POWER(FSheet1!$BM161,1/($A$3-1)),1/POWER(FSheet1!$BN161,1/($A$3-1)),1/POWER(FSheet1!$BO161,1/($A$3-1)),1/POWER(FSheet1!$BP161,1/($A$3-1)),1/POWER(FSheet1!$BQ161,1/($A$3-1))))</f>
        <v>0.28984712937611762</v>
      </c>
      <c r="BD162" s="45">
        <f>1/(POWER(FSheet1!$BN161,1/($A$3-1))*SUM(1/POWER(FSheet1!$BK161,1/($A$3-1)),1/POWER(FSheet1!$BL161,1/($A$3-1)),1/POWER(FSheet1!$BM161,1/($A$3-1)),1/POWER(FSheet1!$BN161,1/($A$3-1)),1/POWER(FSheet1!$BO161,1/($A$3-1)),1/POWER(FSheet1!$BP161,1/($A$3-1)),1/POWER(FSheet1!$BQ161,1/($A$3-1))))</f>
        <v>0.26263952529305745</v>
      </c>
      <c r="BE162" s="45">
        <f>1/(POWER(FSheet1!$BO161,1/($A$3-1))*SUM(1/POWER(FSheet1!$BK161,1/($A$3-1)),1/POWER(FSheet1!$BL161,1/($A$3-1)),1/POWER(FSheet1!$BM161,1/($A$3-1)),1/POWER(FSheet1!$BN161,1/($A$3-1)),1/POWER(FSheet1!$BO161,1/($A$3-1)),1/POWER(FSheet1!$BP161,1/($A$3-1)),1/POWER(FSheet1!$BQ161,1/($A$3-1))))</f>
        <v>7.9686019515038051E-2</v>
      </c>
      <c r="BF162" s="45">
        <f>1/(POWER(FSheet1!$BP161,1/($A$3-1))*SUM(1/POWER(FSheet1!$BK161,1/($A$3-1)),1/POWER(FSheet1!$BL161,1/($A$3-1)),1/POWER(FSheet1!$BM161,1/($A$3-1)),1/POWER(FSheet1!$BN161,1/($A$3-1)),1/POWER(FSheet1!$BO161,1/($A$3-1)),1/POWER(FSheet1!$BP161,1/($A$3-1)),1/POWER(FSheet1!$BQ161,1/($A$3-1))))</f>
        <v>2.1732159573806947E-2</v>
      </c>
      <c r="BG162" s="45">
        <f>1/(POWER(FSheet1!$BQ161,1/($A$3-1))*SUM(1/POWER(FSheet1!$BK161,1/($A$3-1)),1/POWER(FSheet1!$BL161,1/($A$3-1)),1/POWER(FSheet1!$BM161,1/($A$3-1)),1/POWER(FSheet1!$BN161,1/($A$3-1)),1/POWER(FSheet1!$BO161,1/($A$3-1)),1/POWER(FSheet1!$BP161,1/($A$3-1)),1/POWER(FSheet1!$BQ161,1/($A$3-1))))</f>
        <v>3.7875837866138094E-2</v>
      </c>
      <c r="BH162" s="14"/>
      <c r="BW162" s="33">
        <f t="array" ref="BW162">SUM((BA162^$A$3)*(($B162-$AK$3)^2+($C162-$AL$3)^2),(BB162^$A$3)*(($B162-$AM$3)^2+($C162-$AN$3)^2),(BC162^$A$3)*(($B162-$AO$3)^2+($C162-$AP$3)^2),(BD162^$A$3)*(($B162-$AQ$3)^2+($C162-$AR$3)^2),(BE162^$A$3)*(($B162-$AS$3)^2+($C162-$AT$3)^2),(BF162^$A$3)*(($B162-$AU$3)^2+($C162-$AV$3)^2),(BG162^$A$3)*(($B162-$AW$3)^2+($C162-$BV$3)^2))</f>
        <v>1.561861210313308</v>
      </c>
    </row>
    <row r="163" spans="1:75">
      <c r="A163" s="21" t="str">
        <f>FSheet1!A162</f>
        <v>Broukal</v>
      </c>
      <c r="B163" s="20">
        <f>FSheet1!DH162</f>
        <v>-4.3138825682414694</v>
      </c>
      <c r="C163" s="20">
        <f>FSheet1!DI162</f>
        <v>0.94563432152230953</v>
      </c>
      <c r="D163" s="22"/>
      <c r="E163" s="20">
        <f>1/(POWER(FSheet1!AU162,2/($A$3-1))*SUM(1/POWER(FSheet1!$AU162,2/($A$3-1)),1/POWER(FSheet1!$AV162,2/($A$3-1)),1/POWER(FSheet1!$AW162,2/($A$3-1)),1/POWER(FSheet1!$AX162,2/($A$3-1)),1/POWER(FSheet1!$AY162,2/($A$3-1)),1/POWER(FSheet1!$AZ162,2/($A$3-1)),1/POWER(FSheet1!$BA162,2/($A$3-1))))</f>
        <v>1.8940338202629227E-2</v>
      </c>
      <c r="F163" s="20">
        <f>1/(POWER(FSheet1!AV162,2/($A$3-1))*SUM(1/POWER(FSheet1!$AU162,2/($A$3-1)),1/POWER(FSheet1!$AV162,2/($A$3-1)),1/POWER(FSheet1!$AW162,2/($A$3-1)),1/POWER(FSheet1!$AX162,2/($A$3-1)),1/POWER(FSheet1!$AY162,2/($A$3-1)),1/POWER(FSheet1!$AZ162,2/($A$3-1)),1/POWER(FSheet1!$BA162,2/($A$3-1))))</f>
        <v>9.3156704522224271E-2</v>
      </c>
      <c r="G163" s="20">
        <f>1/(POWER(FSheet1!AW162,2/($A$3-1))*SUM(1/POWER(FSheet1!$AU162,2/($A$3-1)),1/POWER(FSheet1!$AV162,2/($A$3-1)),1/POWER(FSheet1!$AW162,2/($A$3-1)),1/POWER(FSheet1!$AX162,2/($A$3-1)),1/POWER(FSheet1!$AY162,2/($A$3-1)),1/POWER(FSheet1!$AZ162,2/($A$3-1)),1/POWER(FSheet1!$BA162,2/($A$3-1))))</f>
        <v>0.48527485865224601</v>
      </c>
      <c r="H163" s="20">
        <f>1/(POWER(FSheet1!AX162,2/($A$3-1))*SUM(1/POWER(FSheet1!$AU162,2/($A$3-1)),1/POWER(FSheet1!$AV162,2/($A$3-1)),1/POWER(FSheet1!$AW162,2/($A$3-1)),1/POWER(FSheet1!$AX162,2/($A$3-1)),1/POWER(FSheet1!$AY162,2/($A$3-1)),1/POWER(FSheet1!$AZ162,2/($A$3-1)),1/POWER(FSheet1!$BA162,2/($A$3-1))))</f>
        <v>0.32893267344387156</v>
      </c>
      <c r="I163" s="20">
        <f>1/(POWER(FSheet1!AY162,2/($A$3-1))*SUM(1/POWER(FSheet1!$AU162,2/($A$3-1)),1/POWER(FSheet1!$AV162,2/($A$3-1)),1/POWER(FSheet1!$AW162,2/($A$3-1)),1/POWER(FSheet1!$AX162,2/($A$3-1)),1/POWER(FSheet1!$AY162,2/($A$3-1)),1/POWER(FSheet1!$AZ162,2/($A$3-1)),1/POWER(FSheet1!$BA162,2/($A$3-1))))</f>
        <v>5.6672157321518611E-2</v>
      </c>
      <c r="J163" s="20">
        <f>1/(POWER(FSheet1!AZ162,2/($A$3-1))*SUM(1/POWER(FSheet1!$AU162,2/($A$3-1)),1/POWER(FSheet1!$AV162,2/($A$3-1)),1/POWER(FSheet1!$AW162,2/($A$3-1)),1/POWER(FSheet1!$AX162,2/($A$3-1)),1/POWER(FSheet1!$AY162,2/($A$3-1)),1/POWER(FSheet1!$AZ162,2/($A$3-1)),1/POWER(FSheet1!$BA162,2/($A$3-1))))</f>
        <v>1.2893803960350655E-2</v>
      </c>
      <c r="K163" s="20">
        <f>1/(POWER(FSheet1!BA162,2/($A$3-1))*SUM(1/POWER(FSheet1!$AU162,2/($A$3-1)),1/POWER(FSheet1!$AV162,2/($A$3-1)),1/POWER(FSheet1!$AW162,2/($A$3-1)),1/POWER(FSheet1!$AX162,2/($A$3-1)),1/POWER(FSheet1!$AY162,2/($A$3-1)),1/POWER(FSheet1!$AZ162,2/($A$3-1)),1/POWER(FSheet1!$BA162,2/($A$3-1))))</f>
        <v>4.1294638971596772E-3</v>
      </c>
      <c r="M163" s="35"/>
      <c r="AA163" s="34">
        <f t="shared" si="12"/>
        <v>6.0868815084122625</v>
      </c>
      <c r="AC163" s="26">
        <f>1/(POWER(FSheet1!BC162,1/($A$3-1))*SUM(1/POWER(FSheet1!$BC162,1/($A$3-1)),1/POWER(FSheet1!$BD162,1/($A$3-1)),1/POWER(FSheet1!$BE162,1/($A$3-1)),1/POWER(FSheet1!$BF162,1/($A$3-1)),1/POWER(FSheet1!$BG162,1/($A$3-1)),1/POWER(FSheet1!$BH162,1/($A$3-1)),1/POWER(FSheet1!$BI162,1/($A$3-1))))</f>
        <v>0.57682482040218563</v>
      </c>
      <c r="AD163" s="26">
        <f>1/(POWER(FSheet1!BD162,1/($A$3-1))*SUM(1/POWER(FSheet1!$BC162,1/($A$3-1)),1/POWER(FSheet1!$BD162,1/($A$3-1)),1/POWER(FSheet1!$BE162,1/($A$3-1)),1/POWER(FSheet1!$BF162,1/($A$3-1)),1/POWER(FSheet1!$BG162,1/($A$3-1)),1/POWER(FSheet1!$BH162,1/($A$3-1)),1/POWER(FSheet1!$BI162,1/($A$3-1))))</f>
        <v>0.14224144834006516</v>
      </c>
      <c r="AE163" s="26">
        <f>1/(POWER(FSheet1!BE162,1/($A$3-1))*SUM(1/POWER(FSheet1!$BC162,1/($A$3-1)),1/POWER(FSheet1!$BD162,1/($A$3-1)),1/POWER(FSheet1!$BE162,1/($A$3-1)),1/POWER(FSheet1!$BF162,1/($A$3-1)),1/POWER(FSheet1!$BG162,1/($A$3-1)),1/POWER(FSheet1!$BH162,1/($A$3-1)),1/POWER(FSheet1!$BI162,1/($A$3-1))))</f>
        <v>0.14100018987469953</v>
      </c>
      <c r="AF163" s="26">
        <f>1/(POWER(FSheet1!BF162,1/($A$3-1))*SUM(1/POWER(FSheet1!$BC162,1/($A$3-1)),1/POWER(FSheet1!$BD162,1/($A$3-1)),1/POWER(FSheet1!$BE162,1/($A$3-1)),1/POWER(FSheet1!$BF162,1/($A$3-1)),1/POWER(FSheet1!$BG162,1/($A$3-1)),1/POWER(FSheet1!$BH162,1/($A$3-1)),1/POWER(FSheet1!$BI162,1/($A$3-1))))</f>
        <v>7.6332738380257351E-2</v>
      </c>
      <c r="AG163" s="26">
        <f>1/(POWER(FSheet1!BG162,1/($A$3-1))*SUM(1/POWER(FSheet1!$BC162,1/($A$3-1)),1/POWER(FSheet1!$BD162,1/($A$3-1)),1/POWER(FSheet1!$BE162,1/($A$3-1)),1/POWER(FSheet1!$BF162,1/($A$3-1)),1/POWER(FSheet1!$BG162,1/($A$3-1)),1/POWER(FSheet1!$BH162,1/($A$3-1)),1/POWER(FSheet1!$BI162,1/($A$3-1))))</f>
        <v>2.8085883961148368E-2</v>
      </c>
      <c r="AH163" s="26">
        <f>1/(POWER(FSheet1!BH162,1/($A$3-1))*SUM(1/POWER(FSheet1!$BC162,1/($A$3-1)),1/POWER(FSheet1!$BD162,1/($A$3-1)),1/POWER(FSheet1!$BE162,1/($A$3-1)),1/POWER(FSheet1!$BF162,1/($A$3-1)),1/POWER(FSheet1!$BG162,1/($A$3-1)),1/POWER(FSheet1!$BH162,1/($A$3-1)),1/POWER(FSheet1!$BI162,1/($A$3-1))))</f>
        <v>1.4412638949633018E-2</v>
      </c>
      <c r="AI163" s="26">
        <f>1/(POWER(FSheet1!BI162,1/($A$3-1))*SUM(1/POWER(FSheet1!$BC162,1/($A$3-1)),1/POWER(FSheet1!$BD162,1/($A$3-1)),1/POWER(FSheet1!$BE162,1/($A$3-1)),1/POWER(FSheet1!$BF162,1/($A$3-1)),1/POWER(FSheet1!$BG162,1/($A$3-1)),1/POWER(FSheet1!$BH162,1/($A$3-1)),1/POWER(FSheet1!$BI162,1/($A$3-1))))</f>
        <v>2.1102280092010841E-2</v>
      </c>
      <c r="AY163" s="13">
        <f t="shared" si="13"/>
        <v>1.0088717004941639</v>
      </c>
      <c r="BA163" s="45">
        <f>1/(POWER(FSheet1!$BK162,1/($A$3-1))*SUM(1/POWER(FSheet1!$BK162,1/($A$3-1)),1/POWER(FSheet1!$BL162,1/($A$3-1)),1/POWER(FSheet1!$BM162,1/($A$3-1)),1/POWER(FSheet1!$BN162,1/($A$3-1)),1/POWER(FSheet1!$BO162,1/($A$3-1)),1/POWER(FSheet1!$BP162,1/($A$3-1)),1/POWER(FSheet1!$BQ162,1/($A$3-1))))</f>
        <v>0.85461547454907039</v>
      </c>
      <c r="BB163" s="45">
        <f>1/(POWER(FSheet1!$BL162,1/($A$3-1))*SUM(1/POWER(FSheet1!$BK162,1/($A$3-1)),1/POWER(FSheet1!$BL162,1/($A$3-1)),1/POWER(FSheet1!$BM162,1/($A$3-1)),1/POWER(FSheet1!$BN162,1/($A$3-1)),1/POWER(FSheet1!$BO162,1/($A$3-1)),1/POWER(FSheet1!$BP162,1/($A$3-1)),1/POWER(FSheet1!$BQ162,1/($A$3-1))))</f>
        <v>4.5826711979986834E-2</v>
      </c>
      <c r="BC163" s="45">
        <f>1/(POWER(FSheet1!$BM162,1/($A$3-1))*SUM(1/POWER(FSheet1!$BK162,1/($A$3-1)),1/POWER(FSheet1!$BL162,1/($A$3-1)),1/POWER(FSheet1!$BM162,1/($A$3-1)),1/POWER(FSheet1!$BN162,1/($A$3-1)),1/POWER(FSheet1!$BO162,1/($A$3-1)),1/POWER(FSheet1!$BP162,1/($A$3-1)),1/POWER(FSheet1!$BQ162,1/($A$3-1))))</f>
        <v>3.5277042158639221E-2</v>
      </c>
      <c r="BD163" s="45">
        <f>1/(POWER(FSheet1!$BN162,1/($A$3-1))*SUM(1/POWER(FSheet1!$BK162,1/($A$3-1)),1/POWER(FSheet1!$BL162,1/($A$3-1)),1/POWER(FSheet1!$BM162,1/($A$3-1)),1/POWER(FSheet1!$BN162,1/($A$3-1)),1/POWER(FSheet1!$BO162,1/($A$3-1)),1/POWER(FSheet1!$BP162,1/($A$3-1)),1/POWER(FSheet1!$BQ162,1/($A$3-1))))</f>
        <v>3.1934714937623468E-2</v>
      </c>
      <c r="BE163" s="45">
        <f>1/(POWER(FSheet1!$BO162,1/($A$3-1))*SUM(1/POWER(FSheet1!$BK162,1/($A$3-1)),1/POWER(FSheet1!$BL162,1/($A$3-1)),1/POWER(FSheet1!$BM162,1/($A$3-1)),1/POWER(FSheet1!$BN162,1/($A$3-1)),1/POWER(FSheet1!$BO162,1/($A$3-1)),1/POWER(FSheet1!$BP162,1/($A$3-1)),1/POWER(FSheet1!$BQ162,1/($A$3-1))))</f>
        <v>1.7433324633187863E-2</v>
      </c>
      <c r="BF163" s="45">
        <f>1/(POWER(FSheet1!$BP162,1/($A$3-1))*SUM(1/POWER(FSheet1!$BK162,1/($A$3-1)),1/POWER(FSheet1!$BL162,1/($A$3-1)),1/POWER(FSheet1!$BM162,1/($A$3-1)),1/POWER(FSheet1!$BN162,1/($A$3-1)),1/POWER(FSheet1!$BO162,1/($A$3-1)),1/POWER(FSheet1!$BP162,1/($A$3-1)),1/POWER(FSheet1!$BQ162,1/($A$3-1))))</f>
        <v>5.9566818355469607E-3</v>
      </c>
      <c r="BG163" s="45">
        <f>1/(POWER(FSheet1!$BQ162,1/($A$3-1))*SUM(1/POWER(FSheet1!$BK162,1/($A$3-1)),1/POWER(FSheet1!$BL162,1/($A$3-1)),1/POWER(FSheet1!$BM162,1/($A$3-1)),1/POWER(FSheet1!$BN162,1/($A$3-1)),1/POWER(FSheet1!$BO162,1/($A$3-1)),1/POWER(FSheet1!$BP162,1/($A$3-1)),1/POWER(FSheet1!$BQ162,1/($A$3-1))))</f>
        <v>8.9560499059454964E-3</v>
      </c>
      <c r="BH163" s="14"/>
      <c r="BW163" s="33">
        <f t="array" ref="BW163">SUM((BA163^$A$3)*(($B163-$AK$3)^2+($C163-$AL$3)^2),(BB163^$A$3)*(($B163-$AM$3)^2+($C163-$AN$3)^2),(BC163^$A$3)*(($B163-$AO$3)^2+($C163-$AP$3)^2),(BD163^$A$3)*(($B163-$AQ$3)^2+($C163-$AR$3)^2),(BE163^$A$3)*(($B163-$AS$3)^2+($C163-$AT$3)^2),(BF163^$A$3)*(($B163-$AU$3)^2+($C163-$AV$3)^2),(BG163^$A$3)*(($B163-$AW$3)^2+($C163-$BV$3)^2))</f>
        <v>0.58973437035030052</v>
      </c>
    </row>
    <row r="164" spans="1:75">
      <c r="A164" s="21" t="str">
        <f>FSheet1!A163</f>
        <v>Harper</v>
      </c>
      <c r="B164" s="20">
        <f>FSheet1!DH163</f>
        <v>-3.2666429501312337</v>
      </c>
      <c r="C164" s="20">
        <f>FSheet1!DI163</f>
        <v>-0.70928559842519656</v>
      </c>
      <c r="D164" s="22"/>
      <c r="E164" s="20">
        <f>1/(POWER(FSheet1!AU163,2/($A$3-1))*SUM(1/POWER(FSheet1!$AU163,2/($A$3-1)),1/POWER(FSheet1!$AV163,2/($A$3-1)),1/POWER(FSheet1!$AW163,2/($A$3-1)),1/POWER(FSheet1!$AX163,2/($A$3-1)),1/POWER(FSheet1!$AY163,2/($A$3-1)),1/POWER(FSheet1!$AZ163,2/($A$3-1)),1/POWER(FSheet1!$BA163,2/($A$3-1))))</f>
        <v>5.9513356063576007E-3</v>
      </c>
      <c r="F164" s="20">
        <f>1/(POWER(FSheet1!AV163,2/($A$3-1))*SUM(1/POWER(FSheet1!$AU163,2/($A$3-1)),1/POWER(FSheet1!$AV163,2/($A$3-1)),1/POWER(FSheet1!$AW163,2/($A$3-1)),1/POWER(FSheet1!$AX163,2/($A$3-1)),1/POWER(FSheet1!$AY163,2/($A$3-1)),1/POWER(FSheet1!$AZ163,2/($A$3-1)),1/POWER(FSheet1!$BA163,2/($A$3-1))))</f>
        <v>4.1847049882844947E-2</v>
      </c>
      <c r="G164" s="20">
        <f>1/(POWER(FSheet1!AW163,2/($A$3-1))*SUM(1/POWER(FSheet1!$AU163,2/($A$3-1)),1/POWER(FSheet1!$AV163,2/($A$3-1)),1/POWER(FSheet1!$AW163,2/($A$3-1)),1/POWER(FSheet1!$AX163,2/($A$3-1)),1/POWER(FSheet1!$AY163,2/($A$3-1)),1/POWER(FSheet1!$AZ163,2/($A$3-1)),1/POWER(FSheet1!$BA163,2/($A$3-1))))</f>
        <v>0.66892290930560372</v>
      </c>
      <c r="H164" s="20">
        <f>1/(POWER(FSheet1!AX163,2/($A$3-1))*SUM(1/POWER(FSheet1!$AU163,2/($A$3-1)),1/POWER(FSheet1!$AV163,2/($A$3-1)),1/POWER(FSheet1!$AW163,2/($A$3-1)),1/POWER(FSheet1!$AX163,2/($A$3-1)),1/POWER(FSheet1!$AY163,2/($A$3-1)),1/POWER(FSheet1!$AZ163,2/($A$3-1)),1/POWER(FSheet1!$BA163,2/($A$3-1))))</f>
        <v>0.25887339672976584</v>
      </c>
      <c r="I164" s="20">
        <f>1/(POWER(FSheet1!AY163,2/($A$3-1))*SUM(1/POWER(FSheet1!$AU163,2/($A$3-1)),1/POWER(FSheet1!$AV163,2/($A$3-1)),1/POWER(FSheet1!$AW163,2/($A$3-1)),1/POWER(FSheet1!$AX163,2/($A$3-1)),1/POWER(FSheet1!$AY163,2/($A$3-1)),1/POWER(FSheet1!$AZ163,2/($A$3-1)),1/POWER(FSheet1!$BA163,2/($A$3-1))))</f>
        <v>1.9744625491881395E-2</v>
      </c>
      <c r="J164" s="20">
        <f>1/(POWER(FSheet1!AZ163,2/($A$3-1))*SUM(1/POWER(FSheet1!$AU163,2/($A$3-1)),1/POWER(FSheet1!$AV163,2/($A$3-1)),1/POWER(FSheet1!$AW163,2/($A$3-1)),1/POWER(FSheet1!$AX163,2/($A$3-1)),1/POWER(FSheet1!$AY163,2/($A$3-1)),1/POWER(FSheet1!$AZ163,2/($A$3-1)),1/POWER(FSheet1!$BA163,2/($A$3-1))))</f>
        <v>3.5958194421901947E-3</v>
      </c>
      <c r="K164" s="20">
        <f>1/(POWER(FSheet1!BA163,2/($A$3-1))*SUM(1/POWER(FSheet1!$AU163,2/($A$3-1)),1/POWER(FSheet1!$AV163,2/($A$3-1)),1/POWER(FSheet1!$AW163,2/($A$3-1)),1/POWER(FSheet1!$AX163,2/($A$3-1)),1/POWER(FSheet1!$AY163,2/($A$3-1)),1/POWER(FSheet1!$AZ163,2/($A$3-1)),1/POWER(FSheet1!$BA163,2/($A$3-1))))</f>
        <v>1.064863541356149E-3</v>
      </c>
      <c r="M164" s="35"/>
      <c r="AA164" s="34">
        <f t="shared" si="12"/>
        <v>2.2421157065792561</v>
      </c>
      <c r="AC164" s="26">
        <f>1/(POWER(FSheet1!BC163,1/($A$3-1))*SUM(1/POWER(FSheet1!$BC163,1/($A$3-1)),1/POWER(FSheet1!$BD163,1/($A$3-1)),1/POWER(FSheet1!$BE163,1/($A$3-1)),1/POWER(FSheet1!$BF163,1/($A$3-1)),1/POWER(FSheet1!$BG163,1/($A$3-1)),1/POWER(FSheet1!$BH163,1/($A$3-1)),1/POWER(FSheet1!$BI163,1/($A$3-1))))</f>
        <v>0.29221559281222437</v>
      </c>
      <c r="AD164" s="26">
        <f>1/(POWER(FSheet1!BD163,1/($A$3-1))*SUM(1/POWER(FSheet1!$BC163,1/($A$3-1)),1/POWER(FSheet1!$BD163,1/($A$3-1)),1/POWER(FSheet1!$BE163,1/($A$3-1)),1/POWER(FSheet1!$BF163,1/($A$3-1)),1/POWER(FSheet1!$BG163,1/($A$3-1)),1/POWER(FSheet1!$BH163,1/($A$3-1)),1/POWER(FSheet1!$BI163,1/($A$3-1))))</f>
        <v>0.15714811233586312</v>
      </c>
      <c r="AE164" s="26">
        <f>1/(POWER(FSheet1!BE163,1/($A$3-1))*SUM(1/POWER(FSheet1!$BC163,1/($A$3-1)),1/POWER(FSheet1!$BD163,1/($A$3-1)),1/POWER(FSheet1!$BE163,1/($A$3-1)),1/POWER(FSheet1!$BF163,1/($A$3-1)),1/POWER(FSheet1!$BG163,1/($A$3-1)),1/POWER(FSheet1!$BH163,1/($A$3-1)),1/POWER(FSheet1!$BI163,1/($A$3-1))))</f>
        <v>0.40431045078773092</v>
      </c>
      <c r="AF164" s="26">
        <f>1/(POWER(FSheet1!BF163,1/($A$3-1))*SUM(1/POWER(FSheet1!$BC163,1/($A$3-1)),1/POWER(FSheet1!$BD163,1/($A$3-1)),1/POWER(FSheet1!$BE163,1/($A$3-1)),1/POWER(FSheet1!$BF163,1/($A$3-1)),1/POWER(FSheet1!$BG163,1/($A$3-1)),1/POWER(FSheet1!$BH163,1/($A$3-1)),1/POWER(FSheet1!$BI163,1/($A$3-1))))</f>
        <v>9.4220679986550246E-2</v>
      </c>
      <c r="AG164" s="26">
        <f>1/(POWER(FSheet1!BG163,1/($A$3-1))*SUM(1/POWER(FSheet1!$BC163,1/($A$3-1)),1/POWER(FSheet1!$BD163,1/($A$3-1)),1/POWER(FSheet1!$BE163,1/($A$3-1)),1/POWER(FSheet1!$BF163,1/($A$3-1)),1/POWER(FSheet1!$BG163,1/($A$3-1)),1/POWER(FSheet1!$BH163,1/($A$3-1)),1/POWER(FSheet1!$BI163,1/($A$3-1))))</f>
        <v>2.3671796160336198E-2</v>
      </c>
      <c r="AH164" s="26">
        <f>1/(POWER(FSheet1!BH163,1/($A$3-1))*SUM(1/POWER(FSheet1!$BC163,1/($A$3-1)),1/POWER(FSheet1!$BD163,1/($A$3-1)),1/POWER(FSheet1!$BE163,1/($A$3-1)),1/POWER(FSheet1!$BF163,1/($A$3-1)),1/POWER(FSheet1!$BG163,1/($A$3-1)),1/POWER(FSheet1!$BH163,1/($A$3-1)),1/POWER(FSheet1!$BI163,1/($A$3-1))))</f>
        <v>1.1132061876347776E-2</v>
      </c>
      <c r="AI164" s="26">
        <f>1/(POWER(FSheet1!BI163,1/($A$3-1))*SUM(1/POWER(FSheet1!$BC163,1/($A$3-1)),1/POWER(FSheet1!$BD163,1/($A$3-1)),1/POWER(FSheet1!$BE163,1/($A$3-1)),1/POWER(FSheet1!$BF163,1/($A$3-1)),1/POWER(FSheet1!$BG163,1/($A$3-1)),1/POWER(FSheet1!$BH163,1/($A$3-1)),1/POWER(FSheet1!$BI163,1/($A$3-1))))</f>
        <v>1.7301306040947397E-2</v>
      </c>
      <c r="AY164" s="13">
        <f t="shared" si="13"/>
        <v>1.4108852077784337</v>
      </c>
      <c r="BA164" s="45">
        <f>1/(POWER(FSheet1!$BK163,1/($A$3-1))*SUM(1/POWER(FSheet1!$BK163,1/($A$3-1)),1/POWER(FSheet1!$BL163,1/($A$3-1)),1/POWER(FSheet1!$BM163,1/($A$3-1)),1/POWER(FSheet1!$BN163,1/($A$3-1)),1/POWER(FSheet1!$BO163,1/($A$3-1)),1/POWER(FSheet1!$BP163,1/($A$3-1)),1/POWER(FSheet1!$BQ163,1/($A$3-1))))</f>
        <v>0.29233160192410185</v>
      </c>
      <c r="BB164" s="45">
        <f>1/(POWER(FSheet1!$BL163,1/($A$3-1))*SUM(1/POWER(FSheet1!$BK163,1/($A$3-1)),1/POWER(FSheet1!$BL163,1/($A$3-1)),1/POWER(FSheet1!$BM163,1/($A$3-1)),1/POWER(FSheet1!$BN163,1/($A$3-1)),1/POWER(FSheet1!$BO163,1/($A$3-1)),1/POWER(FSheet1!$BP163,1/($A$3-1)),1/POWER(FSheet1!$BQ163,1/($A$3-1))))</f>
        <v>0.17997659002307373</v>
      </c>
      <c r="BC164" s="45">
        <f>1/(POWER(FSheet1!$BM163,1/($A$3-1))*SUM(1/POWER(FSheet1!$BK163,1/($A$3-1)),1/POWER(FSheet1!$BL163,1/($A$3-1)),1/POWER(FSheet1!$BM163,1/($A$3-1)),1/POWER(FSheet1!$BN163,1/($A$3-1)),1/POWER(FSheet1!$BO163,1/($A$3-1)),1/POWER(FSheet1!$BP163,1/($A$3-1)),1/POWER(FSheet1!$BQ163,1/($A$3-1))))</f>
        <v>0.25250808641593053</v>
      </c>
      <c r="BD164" s="45">
        <f>1/(POWER(FSheet1!$BN163,1/($A$3-1))*SUM(1/POWER(FSheet1!$BK163,1/($A$3-1)),1/POWER(FSheet1!$BL163,1/($A$3-1)),1/POWER(FSheet1!$BM163,1/($A$3-1)),1/POWER(FSheet1!$BN163,1/($A$3-1)),1/POWER(FSheet1!$BO163,1/($A$3-1)),1/POWER(FSheet1!$BP163,1/($A$3-1)),1/POWER(FSheet1!$BQ163,1/($A$3-1))))</f>
        <v>0.16181569960042136</v>
      </c>
      <c r="BE164" s="45">
        <f>1/(POWER(FSheet1!$BO163,1/($A$3-1))*SUM(1/POWER(FSheet1!$BK163,1/($A$3-1)),1/POWER(FSheet1!$BL163,1/($A$3-1)),1/POWER(FSheet1!$BM163,1/($A$3-1)),1/POWER(FSheet1!$BN163,1/($A$3-1)),1/POWER(FSheet1!$BO163,1/($A$3-1)),1/POWER(FSheet1!$BP163,1/($A$3-1)),1/POWER(FSheet1!$BQ163,1/($A$3-1))))</f>
        <v>6.1974079535320366E-2</v>
      </c>
      <c r="BF164" s="45">
        <f>1/(POWER(FSheet1!$BP163,1/($A$3-1))*SUM(1/POWER(FSheet1!$BK163,1/($A$3-1)),1/POWER(FSheet1!$BL163,1/($A$3-1)),1/POWER(FSheet1!$BM163,1/($A$3-1)),1/POWER(FSheet1!$BN163,1/($A$3-1)),1/POWER(FSheet1!$BO163,1/($A$3-1)),1/POWER(FSheet1!$BP163,1/($A$3-1)),1/POWER(FSheet1!$BQ163,1/($A$3-1))))</f>
        <v>1.9377402396724884E-2</v>
      </c>
      <c r="BG164" s="45">
        <f>1/(POWER(FSheet1!$BQ163,1/($A$3-1))*SUM(1/POWER(FSheet1!$BK163,1/($A$3-1)),1/POWER(FSheet1!$BL163,1/($A$3-1)),1/POWER(FSheet1!$BM163,1/($A$3-1)),1/POWER(FSheet1!$BN163,1/($A$3-1)),1/POWER(FSheet1!$BO163,1/($A$3-1)),1/POWER(FSheet1!$BP163,1/($A$3-1)),1/POWER(FSheet1!$BQ163,1/($A$3-1))))</f>
        <v>3.2016540104427213E-2</v>
      </c>
      <c r="BH164" s="14"/>
      <c r="BW164" s="33">
        <f t="array" ref="BW164">SUM((BA164^$A$3)*(($B164-$AK$3)^2+($C164-$AL$3)^2),(BB164^$A$3)*(($B164-$AM$3)^2+($C164-$AN$3)^2),(BC164^$A$3)*(($B164-$AO$3)^2+($C164-$AP$3)^2),(BD164^$A$3)*(($B164-$AQ$3)^2+($C164-$AR$3)^2),(BE164^$A$3)*(($B164-$AS$3)^2+($C164-$AT$3)^2),(BF164^$A$3)*(($B164-$AU$3)^2+($C164-$AV$3)^2),(BG164^$A$3)*(($B164-$AW$3)^2+($C164-$BV$3)^2))</f>
        <v>1.545312981870695</v>
      </c>
    </row>
    <row r="165" spans="1:75">
      <c r="A165" s="21" t="str">
        <f>FSheet1!A164</f>
        <v>Kastelic</v>
      </c>
      <c r="B165" s="20">
        <f>FSheet1!DH164</f>
        <v>1.389054872703412</v>
      </c>
      <c r="C165" s="20">
        <f>FSheet1!DI164</f>
        <v>-6.1595549685039375</v>
      </c>
      <c r="D165" s="22"/>
      <c r="E165" s="20">
        <f>1/(POWER(FSheet1!AU164,2/($A$3-1))*SUM(1/POWER(FSheet1!$AU164,2/($A$3-1)),1/POWER(FSheet1!$AV164,2/($A$3-1)),1/POWER(FSheet1!$AW164,2/($A$3-1)),1/POWER(FSheet1!$AX164,2/($A$3-1)),1/POWER(FSheet1!$AY164,2/($A$3-1)),1/POWER(FSheet1!$AZ164,2/($A$3-1)),1/POWER(FSheet1!$BA164,2/($A$3-1))))</f>
        <v>1.0673125081806104E-2</v>
      </c>
      <c r="F165" s="20">
        <f>1/(POWER(FSheet1!AV164,2/($A$3-1))*SUM(1/POWER(FSheet1!$AU164,2/($A$3-1)),1/POWER(FSheet1!$AV164,2/($A$3-1)),1/POWER(FSheet1!$AW164,2/($A$3-1)),1/POWER(FSheet1!$AX164,2/($A$3-1)),1/POWER(FSheet1!$AY164,2/($A$3-1)),1/POWER(FSheet1!$AZ164,2/($A$3-1)),1/POWER(FSheet1!$BA164,2/($A$3-1))))</f>
        <v>5.7360605597227034E-2</v>
      </c>
      <c r="G165" s="20">
        <f>1/(POWER(FSheet1!AW164,2/($A$3-1))*SUM(1/POWER(FSheet1!$AU164,2/($A$3-1)),1/POWER(FSheet1!$AV164,2/($A$3-1)),1/POWER(FSheet1!$AW164,2/($A$3-1)),1/POWER(FSheet1!$AX164,2/($A$3-1)),1/POWER(FSheet1!$AY164,2/($A$3-1)),1/POWER(FSheet1!$AZ164,2/($A$3-1)),1/POWER(FSheet1!$BA164,2/($A$3-1))))</f>
        <v>0.46200696904413252</v>
      </c>
      <c r="H165" s="20">
        <f>1/(POWER(FSheet1!AX164,2/($A$3-1))*SUM(1/POWER(FSheet1!$AU164,2/($A$3-1)),1/POWER(FSheet1!$AV164,2/($A$3-1)),1/POWER(FSheet1!$AW164,2/($A$3-1)),1/POWER(FSheet1!$AX164,2/($A$3-1)),1/POWER(FSheet1!$AY164,2/($A$3-1)),1/POWER(FSheet1!$AZ164,2/($A$3-1)),1/POWER(FSheet1!$BA164,2/($A$3-1))))</f>
        <v>0.40719259663777335</v>
      </c>
      <c r="I165" s="20">
        <f>1/(POWER(FSheet1!AY164,2/($A$3-1))*SUM(1/POWER(FSheet1!$AU164,2/($A$3-1)),1/POWER(FSheet1!$AV164,2/($A$3-1)),1/POWER(FSheet1!$AW164,2/($A$3-1)),1/POWER(FSheet1!$AX164,2/($A$3-1)),1/POWER(FSheet1!$AY164,2/($A$3-1)),1/POWER(FSheet1!$AZ164,2/($A$3-1)),1/POWER(FSheet1!$BA164,2/($A$3-1))))</f>
        <v>5.0203837622835701E-2</v>
      </c>
      <c r="J165" s="20">
        <f>1/(POWER(FSheet1!AZ164,2/($A$3-1))*SUM(1/POWER(FSheet1!$AU164,2/($A$3-1)),1/POWER(FSheet1!$AV164,2/($A$3-1)),1/POWER(FSheet1!$AW164,2/($A$3-1)),1/POWER(FSheet1!$AX164,2/($A$3-1)),1/POWER(FSheet1!$AY164,2/($A$3-1)),1/POWER(FSheet1!$AZ164,2/($A$3-1)),1/POWER(FSheet1!$BA164,2/($A$3-1))))</f>
        <v>9.6893868992751712E-3</v>
      </c>
      <c r="K165" s="20">
        <f>1/(POWER(FSheet1!BA164,2/($A$3-1))*SUM(1/POWER(FSheet1!$AU164,2/($A$3-1)),1/POWER(FSheet1!$AV164,2/($A$3-1)),1/POWER(FSheet1!$AW164,2/($A$3-1)),1/POWER(FSheet1!$AX164,2/($A$3-1)),1/POWER(FSheet1!$AY164,2/($A$3-1)),1/POWER(FSheet1!$AZ164,2/($A$3-1)),1/POWER(FSheet1!$BA164,2/($A$3-1))))</f>
        <v>2.8734791169503881E-3</v>
      </c>
      <c r="M165" s="35"/>
      <c r="AA165" s="34">
        <f t="shared" si="12"/>
        <v>13.070931857377717</v>
      </c>
      <c r="AC165" s="26">
        <f>1/(POWER(FSheet1!BC164,1/($A$3-1))*SUM(1/POWER(FSheet1!$BC164,1/($A$3-1)),1/POWER(FSheet1!$BD164,1/($A$3-1)),1/POWER(FSheet1!$BE164,1/($A$3-1)),1/POWER(FSheet1!$BF164,1/($A$3-1)),1/POWER(FSheet1!$BG164,1/($A$3-1)),1/POWER(FSheet1!$BH164,1/($A$3-1)),1/POWER(FSheet1!$BI164,1/($A$3-1))))</f>
        <v>9.3588324736919706E-2</v>
      </c>
      <c r="AD165" s="26">
        <f>1/(POWER(FSheet1!BD164,1/($A$3-1))*SUM(1/POWER(FSheet1!$BC164,1/($A$3-1)),1/POWER(FSheet1!$BD164,1/($A$3-1)),1/POWER(FSheet1!$BE164,1/($A$3-1)),1/POWER(FSheet1!$BF164,1/($A$3-1)),1/POWER(FSheet1!$BG164,1/($A$3-1)),1/POWER(FSheet1!$BH164,1/($A$3-1)),1/POWER(FSheet1!$BI164,1/($A$3-1))))</f>
        <v>0.12039955246236876</v>
      </c>
      <c r="AE165" s="26">
        <f>1/(POWER(FSheet1!BE164,1/($A$3-1))*SUM(1/POWER(FSheet1!$BC164,1/($A$3-1)),1/POWER(FSheet1!$BD164,1/($A$3-1)),1/POWER(FSheet1!$BE164,1/($A$3-1)),1/POWER(FSheet1!$BF164,1/($A$3-1)),1/POWER(FSheet1!$BG164,1/($A$3-1)),1/POWER(FSheet1!$BH164,1/($A$3-1)),1/POWER(FSheet1!$BI164,1/($A$3-1))))</f>
        <v>0.22936094551067421</v>
      </c>
      <c r="AF165" s="26">
        <f>1/(POWER(FSheet1!BF164,1/($A$3-1))*SUM(1/POWER(FSheet1!$BC164,1/($A$3-1)),1/POWER(FSheet1!$BD164,1/($A$3-1)),1/POWER(FSheet1!$BE164,1/($A$3-1)),1/POWER(FSheet1!$BF164,1/($A$3-1)),1/POWER(FSheet1!$BG164,1/($A$3-1)),1/POWER(FSheet1!$BH164,1/($A$3-1)),1/POWER(FSheet1!$BI164,1/($A$3-1))))</f>
        <v>0.23562250607936577</v>
      </c>
      <c r="AG165" s="26">
        <f>1/(POWER(FSheet1!BG164,1/($A$3-1))*SUM(1/POWER(FSheet1!$BC164,1/($A$3-1)),1/POWER(FSheet1!$BD164,1/($A$3-1)),1/POWER(FSheet1!$BE164,1/($A$3-1)),1/POWER(FSheet1!$BF164,1/($A$3-1)),1/POWER(FSheet1!$BG164,1/($A$3-1)),1/POWER(FSheet1!$BH164,1/($A$3-1)),1/POWER(FSheet1!$BI164,1/($A$3-1))))</f>
        <v>0.13188221564701086</v>
      </c>
      <c r="AH165" s="26">
        <f>1/(POWER(FSheet1!BH164,1/($A$3-1))*SUM(1/POWER(FSheet1!$BC164,1/($A$3-1)),1/POWER(FSheet1!$BD164,1/($A$3-1)),1/POWER(FSheet1!$BE164,1/($A$3-1)),1/POWER(FSheet1!$BF164,1/($A$3-1)),1/POWER(FSheet1!$BG164,1/($A$3-1)),1/POWER(FSheet1!$BH164,1/($A$3-1)),1/POWER(FSheet1!$BI164,1/($A$3-1))))</f>
        <v>7.4820542031460269E-2</v>
      </c>
      <c r="AI165" s="26">
        <f>1/(POWER(FSheet1!BI164,1/($A$3-1))*SUM(1/POWER(FSheet1!$BC164,1/($A$3-1)),1/POWER(FSheet1!$BD164,1/($A$3-1)),1/POWER(FSheet1!$BE164,1/($A$3-1)),1/POWER(FSheet1!$BF164,1/($A$3-1)),1/POWER(FSheet1!$BG164,1/($A$3-1)),1/POWER(FSheet1!$BH164,1/($A$3-1)),1/POWER(FSheet1!$BI164,1/($A$3-1))))</f>
        <v>0.11432591353220031</v>
      </c>
      <c r="AY165" s="13">
        <f t="shared" si="13"/>
        <v>6.8876554665028946</v>
      </c>
      <c r="BA165" s="45">
        <f>1/(POWER(FSheet1!$BK164,1/($A$3-1))*SUM(1/POWER(FSheet1!$BK164,1/($A$3-1)),1/POWER(FSheet1!$BL164,1/($A$3-1)),1/POWER(FSheet1!$BM164,1/($A$3-1)),1/POWER(FSheet1!$BN164,1/($A$3-1)),1/POWER(FSheet1!$BO164,1/($A$3-1)),1/POWER(FSheet1!$BP164,1/($A$3-1)),1/POWER(FSheet1!$BQ164,1/($A$3-1))))</f>
        <v>5.6109072305891641E-2</v>
      </c>
      <c r="BB165" s="45">
        <f>1/(POWER(FSheet1!$BL164,1/($A$3-1))*SUM(1/POWER(FSheet1!$BK164,1/($A$3-1)),1/POWER(FSheet1!$BL164,1/($A$3-1)),1/POWER(FSheet1!$BM164,1/($A$3-1)),1/POWER(FSheet1!$BN164,1/($A$3-1)),1/POWER(FSheet1!$BO164,1/($A$3-1)),1/POWER(FSheet1!$BP164,1/($A$3-1)),1/POWER(FSheet1!$BQ164,1/($A$3-1))))</f>
        <v>8.7948960738323118E-2</v>
      </c>
      <c r="BC165" s="45">
        <f>1/(POWER(FSheet1!$BM164,1/($A$3-1))*SUM(1/POWER(FSheet1!$BK164,1/($A$3-1)),1/POWER(FSheet1!$BL164,1/($A$3-1)),1/POWER(FSheet1!$BM164,1/($A$3-1)),1/POWER(FSheet1!$BN164,1/($A$3-1)),1/POWER(FSheet1!$BO164,1/($A$3-1)),1/POWER(FSheet1!$BP164,1/($A$3-1)),1/POWER(FSheet1!$BQ164,1/($A$3-1))))</f>
        <v>0.34647067775203694</v>
      </c>
      <c r="BD165" s="45">
        <f>1/(POWER(FSheet1!$BN164,1/($A$3-1))*SUM(1/POWER(FSheet1!$BK164,1/($A$3-1)),1/POWER(FSheet1!$BL164,1/($A$3-1)),1/POWER(FSheet1!$BM164,1/($A$3-1)),1/POWER(FSheet1!$BN164,1/($A$3-1)),1/POWER(FSheet1!$BO164,1/($A$3-1)),1/POWER(FSheet1!$BP164,1/($A$3-1)),1/POWER(FSheet1!$BQ164,1/($A$3-1))))</f>
        <v>0.21870459922607108</v>
      </c>
      <c r="BE165" s="45">
        <f>1/(POWER(FSheet1!$BO164,1/($A$3-1))*SUM(1/POWER(FSheet1!$BK164,1/($A$3-1)),1/POWER(FSheet1!$BL164,1/($A$3-1)),1/POWER(FSheet1!$BM164,1/($A$3-1)),1/POWER(FSheet1!$BN164,1/($A$3-1)),1/POWER(FSheet1!$BO164,1/($A$3-1)),1/POWER(FSheet1!$BP164,1/($A$3-1)),1/POWER(FSheet1!$BQ164,1/($A$3-1))))</f>
        <v>0.11004371999744887</v>
      </c>
      <c r="BF165" s="45">
        <f>1/(POWER(FSheet1!$BP164,1/($A$3-1))*SUM(1/POWER(FSheet1!$BK164,1/($A$3-1)),1/POWER(FSheet1!$BL164,1/($A$3-1)),1/POWER(FSheet1!$BM164,1/($A$3-1)),1/POWER(FSheet1!$BN164,1/($A$3-1)),1/POWER(FSheet1!$BO164,1/($A$3-1)),1/POWER(FSheet1!$BP164,1/($A$3-1)),1/POWER(FSheet1!$BQ164,1/($A$3-1))))</f>
        <v>5.9415826386228901E-2</v>
      </c>
      <c r="BG165" s="45">
        <f>1/(POWER(FSheet1!$BQ164,1/($A$3-1))*SUM(1/POWER(FSheet1!$BK164,1/($A$3-1)),1/POWER(FSheet1!$BL164,1/($A$3-1)),1/POWER(FSheet1!$BM164,1/($A$3-1)),1/POWER(FSheet1!$BN164,1/($A$3-1)),1/POWER(FSheet1!$BO164,1/($A$3-1)),1/POWER(FSheet1!$BP164,1/($A$3-1)),1/POWER(FSheet1!$BQ164,1/($A$3-1))))</f>
        <v>0.12130714359399949</v>
      </c>
      <c r="BH165" s="14"/>
      <c r="BW165" s="33">
        <f t="array" ref="BW165">SUM((BA165^$A$3)*(($B165-$AK$3)^2+($C165-$AL$3)^2),(BB165^$A$3)*(($B165-$AM$3)^2+($C165-$AN$3)^2),(BC165^$A$3)*(($B165-$AO$3)^2+($C165-$AP$3)^2),(BD165^$A$3)*(($B165-$AQ$3)^2+($C165-$AR$3)^2),(BE165^$A$3)*(($B165-$AS$3)^2+($C165-$AT$3)^2),(BF165^$A$3)*(($B165-$AU$3)^2+($C165-$AV$3)^2),(BG165^$A$3)*(($B165-$AW$3)^2+($C165-$BV$3)^2))</f>
        <v>7.0632556334283736</v>
      </c>
    </row>
    <row r="166" spans="1:75">
      <c r="A166" s="21" t="str">
        <f>FSheet1!A165</f>
        <v>Stephen</v>
      </c>
      <c r="B166" s="20">
        <f>FSheet1!DH165</f>
        <v>-4.70983306824147</v>
      </c>
      <c r="C166" s="20">
        <f>FSheet1!DI165</f>
        <v>3.5055093215223097</v>
      </c>
      <c r="D166" s="22"/>
      <c r="E166" s="20">
        <f>1/(POWER(FSheet1!AU165,2/($A$3-1))*SUM(1/POWER(FSheet1!$AU165,2/($A$3-1)),1/POWER(FSheet1!$AV165,2/($A$3-1)),1/POWER(FSheet1!$AW165,2/($A$3-1)),1/POWER(FSheet1!$AX165,2/($A$3-1)),1/POWER(FSheet1!$AY165,2/($A$3-1)),1/POWER(FSheet1!$AZ165,2/($A$3-1)),1/POWER(FSheet1!$BA165,2/($A$3-1))))</f>
        <v>3.0940635654124232E-2</v>
      </c>
      <c r="F166" s="20">
        <f>1/(POWER(FSheet1!AV165,2/($A$3-1))*SUM(1/POWER(FSheet1!$AU165,2/($A$3-1)),1/POWER(FSheet1!$AV165,2/($A$3-1)),1/POWER(FSheet1!$AW165,2/($A$3-1)),1/POWER(FSheet1!$AX165,2/($A$3-1)),1/POWER(FSheet1!$AY165,2/($A$3-1)),1/POWER(FSheet1!$AZ165,2/($A$3-1)),1/POWER(FSheet1!$BA165,2/($A$3-1))))</f>
        <v>0.10169944054718737</v>
      </c>
      <c r="G166" s="20">
        <f>1/(POWER(FSheet1!AW165,2/($A$3-1))*SUM(1/POWER(FSheet1!$AU165,2/($A$3-1)),1/POWER(FSheet1!$AV165,2/($A$3-1)),1/POWER(FSheet1!$AW165,2/($A$3-1)),1/POWER(FSheet1!$AX165,2/($A$3-1)),1/POWER(FSheet1!$AY165,2/($A$3-1)),1/POWER(FSheet1!$AZ165,2/($A$3-1)),1/POWER(FSheet1!$BA165,2/($A$3-1))))</f>
        <v>0.31158330612654861</v>
      </c>
      <c r="H166" s="20">
        <f>1/(POWER(FSheet1!AX165,2/($A$3-1))*SUM(1/POWER(FSheet1!$AU165,2/($A$3-1)),1/POWER(FSheet1!$AV165,2/($A$3-1)),1/POWER(FSheet1!$AW165,2/($A$3-1)),1/POWER(FSheet1!$AX165,2/($A$3-1)),1/POWER(FSheet1!$AY165,2/($A$3-1)),1/POWER(FSheet1!$AZ165,2/($A$3-1)),1/POWER(FSheet1!$BA165,2/($A$3-1))))</f>
        <v>0.36629579239627069</v>
      </c>
      <c r="I166" s="20">
        <f>1/(POWER(FSheet1!AY165,2/($A$3-1))*SUM(1/POWER(FSheet1!$AU165,2/($A$3-1)),1/POWER(FSheet1!$AV165,2/($A$3-1)),1/POWER(FSheet1!$AW165,2/($A$3-1)),1/POWER(FSheet1!$AX165,2/($A$3-1)),1/POWER(FSheet1!$AY165,2/($A$3-1)),1/POWER(FSheet1!$AZ165,2/($A$3-1)),1/POWER(FSheet1!$BA165,2/($A$3-1))))</f>
        <v>0.13534964635344052</v>
      </c>
      <c r="J166" s="20">
        <f>1/(POWER(FSheet1!AZ165,2/($A$3-1))*SUM(1/POWER(FSheet1!$AU165,2/($A$3-1)),1/POWER(FSheet1!$AV165,2/($A$3-1)),1/POWER(FSheet1!$AW165,2/($A$3-1)),1/POWER(FSheet1!$AX165,2/($A$3-1)),1/POWER(FSheet1!$AY165,2/($A$3-1)),1/POWER(FSheet1!$AZ165,2/($A$3-1)),1/POWER(FSheet1!$BA165,2/($A$3-1))))</f>
        <v>4.0175741095173509E-2</v>
      </c>
      <c r="K166" s="20">
        <f>1/(POWER(FSheet1!BA165,2/($A$3-1))*SUM(1/POWER(FSheet1!$AU165,2/($A$3-1)),1/POWER(FSheet1!$AV165,2/($A$3-1)),1/POWER(FSheet1!$AW165,2/($A$3-1)),1/POWER(FSheet1!$AX165,2/($A$3-1)),1/POWER(FSheet1!$AY165,2/($A$3-1)),1/POWER(FSheet1!$AZ165,2/($A$3-1)),1/POWER(FSheet1!$BA165,2/($A$3-1))))</f>
        <v>1.3955437827255002E-2</v>
      </c>
      <c r="M166" s="35"/>
      <c r="AA166" s="34">
        <f t="shared" si="12"/>
        <v>11.891384055745009</v>
      </c>
      <c r="AC166" s="26">
        <f>1/(POWER(FSheet1!BC165,1/($A$3-1))*SUM(1/POWER(FSheet1!$BC165,1/($A$3-1)),1/POWER(FSheet1!$BD165,1/($A$3-1)),1/POWER(FSheet1!$BE165,1/($A$3-1)),1/POWER(FSheet1!$BF165,1/($A$3-1)),1/POWER(FSheet1!$BG165,1/($A$3-1)),1/POWER(FSheet1!$BH165,1/($A$3-1)),1/POWER(FSheet1!$BI165,1/($A$3-1))))</f>
        <v>0.36432815955501024</v>
      </c>
      <c r="AD166" s="26">
        <f>1/(POWER(FSheet1!BD165,1/($A$3-1))*SUM(1/POWER(FSheet1!$BC165,1/($A$3-1)),1/POWER(FSheet1!$BD165,1/($A$3-1)),1/POWER(FSheet1!$BE165,1/($A$3-1)),1/POWER(FSheet1!$BF165,1/($A$3-1)),1/POWER(FSheet1!$BG165,1/($A$3-1)),1/POWER(FSheet1!$BH165,1/($A$3-1)),1/POWER(FSheet1!$BI165,1/($A$3-1))))</f>
        <v>0.16485452342202925</v>
      </c>
      <c r="AE166" s="26">
        <f>1/(POWER(FSheet1!BE165,1/($A$3-1))*SUM(1/POWER(FSheet1!$BC165,1/($A$3-1)),1/POWER(FSheet1!$BD165,1/($A$3-1)),1/POWER(FSheet1!$BE165,1/($A$3-1)),1/POWER(FSheet1!$BF165,1/($A$3-1)),1/POWER(FSheet1!$BG165,1/($A$3-1)),1/POWER(FSheet1!$BH165,1/($A$3-1)),1/POWER(FSheet1!$BI165,1/($A$3-1))))</f>
        <v>0.15803482441027447</v>
      </c>
      <c r="AF166" s="26">
        <f>1/(POWER(FSheet1!BF165,1/($A$3-1))*SUM(1/POWER(FSheet1!$BC165,1/($A$3-1)),1/POWER(FSheet1!$BD165,1/($A$3-1)),1/POWER(FSheet1!$BE165,1/($A$3-1)),1/POWER(FSheet1!$BF165,1/($A$3-1)),1/POWER(FSheet1!$BG165,1/($A$3-1)),1/POWER(FSheet1!$BH165,1/($A$3-1)),1/POWER(FSheet1!$BI165,1/($A$3-1))))</f>
        <v>0.13900488932803437</v>
      </c>
      <c r="AG166" s="26">
        <f>1/(POWER(FSheet1!BG165,1/($A$3-1))*SUM(1/POWER(FSheet1!$BC165,1/($A$3-1)),1/POWER(FSheet1!$BD165,1/($A$3-1)),1/POWER(FSheet1!$BE165,1/($A$3-1)),1/POWER(FSheet1!$BF165,1/($A$3-1)),1/POWER(FSheet1!$BG165,1/($A$3-1)),1/POWER(FSheet1!$BH165,1/($A$3-1)),1/POWER(FSheet1!$BI165,1/($A$3-1))))</f>
        <v>7.4069601955116027E-2</v>
      </c>
      <c r="AH166" s="26">
        <f>1/(POWER(FSheet1!BH165,1/($A$3-1))*SUM(1/POWER(FSheet1!$BC165,1/($A$3-1)),1/POWER(FSheet1!$BD165,1/($A$3-1)),1/POWER(FSheet1!$BE165,1/($A$3-1)),1/POWER(FSheet1!$BF165,1/($A$3-1)),1/POWER(FSheet1!$BG165,1/($A$3-1)),1/POWER(FSheet1!$BH165,1/($A$3-1)),1/POWER(FSheet1!$BI165,1/($A$3-1))))</f>
        <v>4.2108313453482593E-2</v>
      </c>
      <c r="AI166" s="26">
        <f>1/(POWER(FSheet1!BI165,1/($A$3-1))*SUM(1/POWER(FSheet1!$BC165,1/($A$3-1)),1/POWER(FSheet1!$BD165,1/($A$3-1)),1/POWER(FSheet1!$BE165,1/($A$3-1)),1/POWER(FSheet1!$BF165,1/($A$3-1)),1/POWER(FSheet1!$BG165,1/($A$3-1)),1/POWER(FSheet1!$BH165,1/($A$3-1)),1/POWER(FSheet1!$BI165,1/($A$3-1))))</f>
        <v>5.7599687876052859E-2</v>
      </c>
      <c r="AY166" s="13">
        <f t="shared" si="13"/>
        <v>4.799165256586428</v>
      </c>
      <c r="BA166" s="45">
        <f>1/(POWER(FSheet1!$BK165,1/($A$3-1))*SUM(1/POWER(FSheet1!$BK165,1/($A$3-1)),1/POWER(FSheet1!$BL165,1/($A$3-1)),1/POWER(FSheet1!$BM165,1/($A$3-1)),1/POWER(FSheet1!$BN165,1/($A$3-1)),1/POWER(FSheet1!$BO165,1/($A$3-1)),1/POWER(FSheet1!$BP165,1/($A$3-1)),1/POWER(FSheet1!$BQ165,1/($A$3-1))))</f>
        <v>0.7970834789315796</v>
      </c>
      <c r="BB166" s="45">
        <f>1/(POWER(FSheet1!$BL165,1/($A$3-1))*SUM(1/POWER(FSheet1!$BK165,1/($A$3-1)),1/POWER(FSheet1!$BL165,1/($A$3-1)),1/POWER(FSheet1!$BM165,1/($A$3-1)),1/POWER(FSheet1!$BN165,1/($A$3-1)),1/POWER(FSheet1!$BO165,1/($A$3-1)),1/POWER(FSheet1!$BP165,1/($A$3-1)),1/POWER(FSheet1!$BQ165,1/($A$3-1))))</f>
        <v>4.9898361974181155E-2</v>
      </c>
      <c r="BC166" s="45">
        <f>1/(POWER(FSheet1!$BM165,1/($A$3-1))*SUM(1/POWER(FSheet1!$BK165,1/($A$3-1)),1/POWER(FSheet1!$BL165,1/($A$3-1)),1/POWER(FSheet1!$BM165,1/($A$3-1)),1/POWER(FSheet1!$BN165,1/($A$3-1)),1/POWER(FSheet1!$BO165,1/($A$3-1)),1/POWER(FSheet1!$BP165,1/($A$3-1)),1/POWER(FSheet1!$BQ165,1/($A$3-1))))</f>
        <v>4.0030886872987698E-2</v>
      </c>
      <c r="BD166" s="45">
        <f>1/(POWER(FSheet1!$BN165,1/($A$3-1))*SUM(1/POWER(FSheet1!$BK165,1/($A$3-1)),1/POWER(FSheet1!$BL165,1/($A$3-1)),1/POWER(FSheet1!$BM165,1/($A$3-1)),1/POWER(FSheet1!$BN165,1/($A$3-1)),1/POWER(FSheet1!$BO165,1/($A$3-1)),1/POWER(FSheet1!$BP165,1/($A$3-1)),1/POWER(FSheet1!$BQ165,1/($A$3-1))))</f>
        <v>4.6506008494611853E-2</v>
      </c>
      <c r="BE166" s="45">
        <f>1/(POWER(FSheet1!$BO165,1/($A$3-1))*SUM(1/POWER(FSheet1!$BK165,1/($A$3-1)),1/POWER(FSheet1!$BL165,1/($A$3-1)),1/POWER(FSheet1!$BM165,1/($A$3-1)),1/POWER(FSheet1!$BN165,1/($A$3-1)),1/POWER(FSheet1!$BO165,1/($A$3-1)),1/POWER(FSheet1!$BP165,1/($A$3-1)),1/POWER(FSheet1!$BQ165,1/($A$3-1))))</f>
        <v>3.5023063596456502E-2</v>
      </c>
      <c r="BF166" s="45">
        <f>1/(POWER(FSheet1!$BP165,1/($A$3-1))*SUM(1/POWER(FSheet1!$BK165,1/($A$3-1)),1/POWER(FSheet1!$BL165,1/($A$3-1)),1/POWER(FSheet1!$BM165,1/($A$3-1)),1/POWER(FSheet1!$BN165,1/($A$3-1)),1/POWER(FSheet1!$BO165,1/($A$3-1)),1/POWER(FSheet1!$BP165,1/($A$3-1)),1/POWER(FSheet1!$BQ165,1/($A$3-1))))</f>
        <v>1.3343572406118928E-2</v>
      </c>
      <c r="BG166" s="45">
        <f>1/(POWER(FSheet1!$BQ165,1/($A$3-1))*SUM(1/POWER(FSheet1!$BK165,1/($A$3-1)),1/POWER(FSheet1!$BL165,1/($A$3-1)),1/POWER(FSheet1!$BM165,1/($A$3-1)),1/POWER(FSheet1!$BN165,1/($A$3-1)),1/POWER(FSheet1!$BO165,1/($A$3-1)),1/POWER(FSheet1!$BP165,1/($A$3-1)),1/POWER(FSheet1!$BQ165,1/($A$3-1))))</f>
        <v>1.811462772406407E-2</v>
      </c>
      <c r="BH166" s="14"/>
      <c r="BW166" s="33">
        <f t="array" ref="BW166">SUM((BA166^$A$3)*(($B166-$AK$3)^2+($C166-$AL$3)^2),(BB166^$A$3)*(($B166-$AM$3)^2+($C166-$AN$3)^2),(BC166^$A$3)*(($B166-$AO$3)^2+($C166-$AP$3)^2),(BD166^$A$3)*(($B166-$AQ$3)^2+($C166-$AR$3)^2),(BE166^$A$3)*(($B166-$AS$3)^2+($C166-$AT$3)^2),(BF166^$A$3)*(($B166-$AU$3)^2+($C166-$AV$3)^2),(BG166^$A$3)*(($B166-$AW$3)^2+($C166-$BV$3)^2))</f>
        <v>5.2802885791160046</v>
      </c>
    </row>
    <row r="167" spans="1:75">
      <c r="A167" s="21" t="str">
        <f>FSheet1!A166</f>
        <v>Back</v>
      </c>
      <c r="B167" s="20">
        <f>FSheet1!DH166</f>
        <v>-4.1705335682414697</v>
      </c>
      <c r="C167" s="20">
        <f>FSheet1!DI166</f>
        <v>-2.5751596784776907</v>
      </c>
      <c r="D167" s="22"/>
      <c r="E167" s="20">
        <f>1/(POWER(FSheet1!AU166,2/($A$3-1))*SUM(1/POWER(FSheet1!$AU166,2/($A$3-1)),1/POWER(FSheet1!$AV166,2/($A$3-1)),1/POWER(FSheet1!$AW166,2/($A$3-1)),1/POWER(FSheet1!$AX166,2/($A$3-1)),1/POWER(FSheet1!$AY166,2/($A$3-1)),1/POWER(FSheet1!$AZ166,2/($A$3-1)),1/POWER(FSheet1!$BA166,2/($A$3-1))))</f>
        <v>2.5868562052775296E-3</v>
      </c>
      <c r="F167" s="20">
        <f>1/(POWER(FSheet1!AV166,2/($A$3-1))*SUM(1/POWER(FSheet1!$AU166,2/($A$3-1)),1/POWER(FSheet1!$AV166,2/($A$3-1)),1/POWER(FSheet1!$AW166,2/($A$3-1)),1/POWER(FSheet1!$AX166,2/($A$3-1)),1/POWER(FSheet1!$AY166,2/($A$3-1)),1/POWER(FSheet1!$AZ166,2/($A$3-1)),1/POWER(FSheet1!$BA166,2/($A$3-1))))</f>
        <v>3.5189086075464851E-2</v>
      </c>
      <c r="G167" s="20">
        <f>1/(POWER(FSheet1!AW166,2/($A$3-1))*SUM(1/POWER(FSheet1!$AU166,2/($A$3-1)),1/POWER(FSheet1!$AV166,2/($A$3-1)),1/POWER(FSheet1!$AW166,2/($A$3-1)),1/POWER(FSheet1!$AX166,2/($A$3-1)),1/POWER(FSheet1!$AY166,2/($A$3-1)),1/POWER(FSheet1!$AZ166,2/($A$3-1)),1/POWER(FSheet1!$BA166,2/($A$3-1))))</f>
        <v>0.93784530769631314</v>
      </c>
      <c r="H167" s="20">
        <f>1/(POWER(FSheet1!AX166,2/($A$3-1))*SUM(1/POWER(FSheet1!$AU166,2/($A$3-1)),1/POWER(FSheet1!$AV166,2/($A$3-1)),1/POWER(FSheet1!$AW166,2/($A$3-1)),1/POWER(FSheet1!$AX166,2/($A$3-1)),1/POWER(FSheet1!$AY166,2/($A$3-1)),1/POWER(FSheet1!$AZ166,2/($A$3-1)),1/POWER(FSheet1!$BA166,2/($A$3-1))))</f>
        <v>2.1839954116572718E-2</v>
      </c>
      <c r="I167" s="20">
        <f>1/(POWER(FSheet1!AY166,2/($A$3-1))*SUM(1/POWER(FSheet1!$AU166,2/($A$3-1)),1/POWER(FSheet1!$AV166,2/($A$3-1)),1/POWER(FSheet1!$AW166,2/($A$3-1)),1/POWER(FSheet1!$AX166,2/($A$3-1)),1/POWER(FSheet1!$AY166,2/($A$3-1)),1/POWER(FSheet1!$AZ166,2/($A$3-1)),1/POWER(FSheet1!$BA166,2/($A$3-1))))</f>
        <v>1.9695274623943338E-3</v>
      </c>
      <c r="J167" s="20">
        <f>1/(POWER(FSheet1!AZ166,2/($A$3-1))*SUM(1/POWER(FSheet1!$AU166,2/($A$3-1)),1/POWER(FSheet1!$AV166,2/($A$3-1)),1/POWER(FSheet1!$AW166,2/($A$3-1)),1/POWER(FSheet1!$AX166,2/($A$3-1)),1/POWER(FSheet1!$AY166,2/($A$3-1)),1/POWER(FSheet1!$AZ166,2/($A$3-1)),1/POWER(FSheet1!$BA166,2/($A$3-1))))</f>
        <v>4.2809200846366882E-4</v>
      </c>
      <c r="K167" s="20">
        <f>1/(POWER(FSheet1!BA166,2/($A$3-1))*SUM(1/POWER(FSheet1!$AU166,2/($A$3-1)),1/POWER(FSheet1!$AV166,2/($A$3-1)),1/POWER(FSheet1!$AW166,2/($A$3-1)),1/POWER(FSheet1!$AX166,2/($A$3-1)),1/POWER(FSheet1!$AY166,2/($A$3-1)),1/POWER(FSheet1!$AZ166,2/($A$3-1)),1/POWER(FSheet1!$BA166,2/($A$3-1))))</f>
        <v>1.4117643551378106E-4</v>
      </c>
      <c r="M167" s="35"/>
      <c r="AA167" s="34">
        <f t="shared" si="12"/>
        <v>0.98690437012617516</v>
      </c>
      <c r="AC167" s="26">
        <f>1/(POWER(FSheet1!BC166,1/($A$3-1))*SUM(1/POWER(FSheet1!$BC166,1/($A$3-1)),1/POWER(FSheet1!$BD166,1/($A$3-1)),1/POWER(FSheet1!$BE166,1/($A$3-1)),1/POWER(FSheet1!$BF166,1/($A$3-1)),1/POWER(FSheet1!$BG166,1/($A$3-1)),1/POWER(FSheet1!$BH166,1/($A$3-1)),1/POWER(FSheet1!$BI166,1/($A$3-1))))</f>
        <v>0.13093282667973724</v>
      </c>
      <c r="AD167" s="26">
        <f>1/(POWER(FSheet1!BD166,1/($A$3-1))*SUM(1/POWER(FSheet1!$BC166,1/($A$3-1)),1/POWER(FSheet1!$BD166,1/($A$3-1)),1/POWER(FSheet1!$BE166,1/($A$3-1)),1/POWER(FSheet1!$BF166,1/($A$3-1)),1/POWER(FSheet1!$BG166,1/($A$3-1)),1/POWER(FSheet1!$BH166,1/($A$3-1)),1/POWER(FSheet1!$BI166,1/($A$3-1))))</f>
        <v>0.43205783608407022</v>
      </c>
      <c r="AE167" s="26">
        <f>1/(POWER(FSheet1!BE166,1/($A$3-1))*SUM(1/POWER(FSheet1!$BC166,1/($A$3-1)),1/POWER(FSheet1!$BD166,1/($A$3-1)),1/POWER(FSheet1!$BE166,1/($A$3-1)),1/POWER(FSheet1!$BF166,1/($A$3-1)),1/POWER(FSheet1!$BG166,1/($A$3-1)),1/POWER(FSheet1!$BH166,1/($A$3-1)),1/POWER(FSheet1!$BI166,1/($A$3-1))))</f>
        <v>0.38645992356566006</v>
      </c>
      <c r="AF167" s="26">
        <f>1/(POWER(FSheet1!BF166,1/($A$3-1))*SUM(1/POWER(FSheet1!$BC166,1/($A$3-1)),1/POWER(FSheet1!$BD166,1/($A$3-1)),1/POWER(FSheet1!$BE166,1/($A$3-1)),1/POWER(FSheet1!$BF166,1/($A$3-1)),1/POWER(FSheet1!$BG166,1/($A$3-1)),1/POWER(FSheet1!$BH166,1/($A$3-1)),1/POWER(FSheet1!$BI166,1/($A$3-1))))</f>
        <v>2.9176910846512128E-2</v>
      </c>
      <c r="AG167" s="26">
        <f>1/(POWER(FSheet1!BG166,1/($A$3-1))*SUM(1/POWER(FSheet1!$BC166,1/($A$3-1)),1/POWER(FSheet1!$BD166,1/($A$3-1)),1/POWER(FSheet1!$BE166,1/($A$3-1)),1/POWER(FSheet1!$BF166,1/($A$3-1)),1/POWER(FSheet1!$BG166,1/($A$3-1)),1/POWER(FSheet1!$BH166,1/($A$3-1)),1/POWER(FSheet1!$BI166,1/($A$3-1))))</f>
        <v>9.303572117704809E-3</v>
      </c>
      <c r="AH167" s="26">
        <f>1/(POWER(FSheet1!BH166,1/($A$3-1))*SUM(1/POWER(FSheet1!$BC166,1/($A$3-1)),1/POWER(FSheet1!$BD166,1/($A$3-1)),1/POWER(FSheet1!$BE166,1/($A$3-1)),1/POWER(FSheet1!$BF166,1/($A$3-1)),1/POWER(FSheet1!$BG166,1/($A$3-1)),1/POWER(FSheet1!$BH166,1/($A$3-1)),1/POWER(FSheet1!$BI166,1/($A$3-1))))</f>
        <v>4.8557770005147631E-3</v>
      </c>
      <c r="AI167" s="26">
        <f>1/(POWER(FSheet1!BI166,1/($A$3-1))*SUM(1/POWER(FSheet1!$BC166,1/($A$3-1)),1/POWER(FSheet1!$BD166,1/($A$3-1)),1/POWER(FSheet1!$BE166,1/($A$3-1)),1/POWER(FSheet1!$BF166,1/($A$3-1)),1/POWER(FSheet1!$BG166,1/($A$3-1)),1/POWER(FSheet1!$BH166,1/($A$3-1)),1/POWER(FSheet1!$BI166,1/($A$3-1))))</f>
        <v>7.2131537058005785E-3</v>
      </c>
      <c r="AY167" s="13">
        <f t="shared" si="13"/>
        <v>1.0186311696768122</v>
      </c>
      <c r="BA167" s="45">
        <f>1/(POWER(FSheet1!$BK166,1/($A$3-1))*SUM(1/POWER(FSheet1!$BK166,1/($A$3-1)),1/POWER(FSheet1!$BL166,1/($A$3-1)),1/POWER(FSheet1!$BM166,1/($A$3-1)),1/POWER(FSheet1!$BN166,1/($A$3-1)),1/POWER(FSheet1!$BO166,1/($A$3-1)),1/POWER(FSheet1!$BP166,1/($A$3-1)),1/POWER(FSheet1!$BQ166,1/($A$3-1))))</f>
        <v>0.10242434909115759</v>
      </c>
      <c r="BB167" s="45">
        <f>1/(POWER(FSheet1!$BL166,1/($A$3-1))*SUM(1/POWER(FSheet1!$BK166,1/($A$3-1)),1/POWER(FSheet1!$BL166,1/($A$3-1)),1/POWER(FSheet1!$BM166,1/($A$3-1)),1/POWER(FSheet1!$BN166,1/($A$3-1)),1/POWER(FSheet1!$BO166,1/($A$3-1)),1/POWER(FSheet1!$BP166,1/($A$3-1)),1/POWER(FSheet1!$BQ166,1/($A$3-1))))</f>
        <v>0.45577613670542971</v>
      </c>
      <c r="BC167" s="45">
        <f>1/(POWER(FSheet1!$BM166,1/($A$3-1))*SUM(1/POWER(FSheet1!$BK166,1/($A$3-1)),1/POWER(FSheet1!$BL166,1/($A$3-1)),1/POWER(FSheet1!$BM166,1/($A$3-1)),1/POWER(FSheet1!$BN166,1/($A$3-1)),1/POWER(FSheet1!$BO166,1/($A$3-1)),1/POWER(FSheet1!$BP166,1/($A$3-1)),1/POWER(FSheet1!$BQ166,1/($A$3-1))))</f>
        <v>0.30329355021707299</v>
      </c>
      <c r="BD167" s="45">
        <f>1/(POWER(FSheet1!$BN166,1/($A$3-1))*SUM(1/POWER(FSheet1!$BK166,1/($A$3-1)),1/POWER(FSheet1!$BL166,1/($A$3-1)),1/POWER(FSheet1!$BM166,1/($A$3-1)),1/POWER(FSheet1!$BN166,1/($A$3-1)),1/POWER(FSheet1!$BO166,1/($A$3-1)),1/POWER(FSheet1!$BP166,1/($A$3-1)),1/POWER(FSheet1!$BQ166,1/($A$3-1))))</f>
        <v>7.5598025956762432E-2</v>
      </c>
      <c r="BE167" s="45">
        <f>1/(POWER(FSheet1!$BO166,1/($A$3-1))*SUM(1/POWER(FSheet1!$BK166,1/($A$3-1)),1/POWER(FSheet1!$BL166,1/($A$3-1)),1/POWER(FSheet1!$BM166,1/($A$3-1)),1/POWER(FSheet1!$BN166,1/($A$3-1)),1/POWER(FSheet1!$BO166,1/($A$3-1)),1/POWER(FSheet1!$BP166,1/($A$3-1)),1/POWER(FSheet1!$BQ166,1/($A$3-1))))</f>
        <v>3.1281814900058331E-2</v>
      </c>
      <c r="BF167" s="45">
        <f>1/(POWER(FSheet1!$BP166,1/($A$3-1))*SUM(1/POWER(FSheet1!$BK166,1/($A$3-1)),1/POWER(FSheet1!$BL166,1/($A$3-1)),1/POWER(FSheet1!$BM166,1/($A$3-1)),1/POWER(FSheet1!$BN166,1/($A$3-1)),1/POWER(FSheet1!$BO166,1/($A$3-1)),1/POWER(FSheet1!$BP166,1/($A$3-1)),1/POWER(FSheet1!$BQ166,1/($A$3-1))))</f>
        <v>1.2019499181429137E-2</v>
      </c>
      <c r="BG167" s="45">
        <f>1/(POWER(FSheet1!$BQ166,1/($A$3-1))*SUM(1/POWER(FSheet1!$BK166,1/($A$3-1)),1/POWER(FSheet1!$BL166,1/($A$3-1)),1/POWER(FSheet1!$BM166,1/($A$3-1)),1/POWER(FSheet1!$BN166,1/($A$3-1)),1/POWER(FSheet1!$BO166,1/($A$3-1)),1/POWER(FSheet1!$BP166,1/($A$3-1)),1/POWER(FSheet1!$BQ166,1/($A$3-1))))</f>
        <v>1.9606623948089829E-2</v>
      </c>
      <c r="BH167" s="14"/>
      <c r="BW167" s="33">
        <f t="array" ref="BW167">SUM((BA167^$A$3)*(($B167-$AK$3)^2+($C167-$AL$3)^2),(BB167^$A$3)*(($B167-$AM$3)^2+($C167-$AN$3)^2),(BC167^$A$3)*(($B167-$AO$3)^2+($C167-$AP$3)^2),(BD167^$A$3)*(($B167-$AQ$3)^2+($C167-$AR$3)^2),(BE167^$A$3)*(($B167-$AS$3)^2+($C167-$AT$3)^2),(BF167^$A$3)*(($B167-$AU$3)^2+($C167-$AV$3)^2),(BG167^$A$3)*(($B167-$AW$3)^2+($C167-$BV$3)^2))</f>
        <v>0.96135216751209751</v>
      </c>
    </row>
    <row r="168" spans="1:75">
      <c r="A168" s="21" t="str">
        <f>FSheet1!A167</f>
        <v>Hjalmarsson</v>
      </c>
      <c r="B168" s="20">
        <f>FSheet1!DH167</f>
        <v>1.2734043727034121</v>
      </c>
      <c r="C168" s="20">
        <f>FSheet1!DI167</f>
        <v>1.1594920314960626</v>
      </c>
      <c r="D168" s="22"/>
      <c r="E168" s="20">
        <f>1/(POWER(FSheet1!AU167,2/($A$3-1))*SUM(1/POWER(FSheet1!$AU167,2/($A$3-1)),1/POWER(FSheet1!$AV167,2/($A$3-1)),1/POWER(FSheet1!$AW167,2/($A$3-1)),1/POWER(FSheet1!$AX167,2/($A$3-1)),1/POWER(FSheet1!$AY167,2/($A$3-1)),1/POWER(FSheet1!$AZ167,2/($A$3-1)),1/POWER(FSheet1!$BA167,2/($A$3-1))))</f>
        <v>5.5795444250966795E-4</v>
      </c>
      <c r="F168" s="20">
        <f>1/(POWER(FSheet1!AV167,2/($A$3-1))*SUM(1/POWER(FSheet1!$AU167,2/($A$3-1)),1/POWER(FSheet1!$AV167,2/($A$3-1)),1/POWER(FSheet1!$AW167,2/($A$3-1)),1/POWER(FSheet1!$AX167,2/($A$3-1)),1/POWER(FSheet1!$AY167,2/($A$3-1)),1/POWER(FSheet1!$AZ167,2/($A$3-1)),1/POWER(FSheet1!$BA167,2/($A$3-1))))</f>
        <v>2.1930118987463208E-3</v>
      </c>
      <c r="G168" s="20">
        <f>1/(POWER(FSheet1!AW167,2/($A$3-1))*SUM(1/POWER(FSheet1!$AU167,2/($A$3-1)),1/POWER(FSheet1!$AV167,2/($A$3-1)),1/POWER(FSheet1!$AW167,2/($A$3-1)),1/POWER(FSheet1!$AX167,2/($A$3-1)),1/POWER(FSheet1!$AY167,2/($A$3-1)),1/POWER(FSheet1!$AZ167,2/($A$3-1)),1/POWER(FSheet1!$BA167,2/($A$3-1))))</f>
        <v>1.7149343156090725E-2</v>
      </c>
      <c r="H168" s="20">
        <f>1/(POWER(FSheet1!AX167,2/($A$3-1))*SUM(1/POWER(FSheet1!$AU167,2/($A$3-1)),1/POWER(FSheet1!$AV167,2/($A$3-1)),1/POWER(FSheet1!$AW167,2/($A$3-1)),1/POWER(FSheet1!$AX167,2/($A$3-1)),1/POWER(FSheet1!$AY167,2/($A$3-1)),1/POWER(FSheet1!$AZ167,2/($A$3-1)),1/POWER(FSheet1!$BA167,2/($A$3-1))))</f>
        <v>0.71622913666720867</v>
      </c>
      <c r="I168" s="20">
        <f>1/(POWER(FSheet1!AY167,2/($A$3-1))*SUM(1/POWER(FSheet1!$AU167,2/($A$3-1)),1/POWER(FSheet1!$AV167,2/($A$3-1)),1/POWER(FSheet1!$AW167,2/($A$3-1)),1/POWER(FSheet1!$AX167,2/($A$3-1)),1/POWER(FSheet1!$AY167,2/($A$3-1)),1/POWER(FSheet1!$AZ167,2/($A$3-1)),1/POWER(FSheet1!$BA167,2/($A$3-1))))</f>
        <v>0.25244357322999156</v>
      </c>
      <c r="J168" s="20">
        <f>1/(POWER(FSheet1!AZ167,2/($A$3-1))*SUM(1/POWER(FSheet1!$AU167,2/($A$3-1)),1/POWER(FSheet1!$AV167,2/($A$3-1)),1/POWER(FSheet1!$AW167,2/($A$3-1)),1/POWER(FSheet1!$AX167,2/($A$3-1)),1/POWER(FSheet1!$AY167,2/($A$3-1)),1/POWER(FSheet1!$AZ167,2/($A$3-1)),1/POWER(FSheet1!$BA167,2/($A$3-1))))</f>
        <v>9.8766661278621611E-3</v>
      </c>
      <c r="K168" s="20">
        <f>1/(POWER(FSheet1!BA167,2/($A$3-1))*SUM(1/POWER(FSheet1!$AU167,2/($A$3-1)),1/POWER(FSheet1!$AV167,2/($A$3-1)),1/POWER(FSheet1!$AW167,2/($A$3-1)),1/POWER(FSheet1!$AX167,2/($A$3-1)),1/POWER(FSheet1!$AY167,2/($A$3-1)),1/POWER(FSheet1!$AZ167,2/($A$3-1)),1/POWER(FSheet1!$BA167,2/($A$3-1))))</f>
        <v>1.550314477591043E-3</v>
      </c>
      <c r="M168" s="35"/>
      <c r="AA168" s="34">
        <f t="shared" si="12"/>
        <v>2.6597882620377815</v>
      </c>
      <c r="AC168" s="26">
        <f>1/(POWER(FSheet1!BC167,1/($A$3-1))*SUM(1/POWER(FSheet1!$BC167,1/($A$3-1)),1/POWER(FSheet1!$BD167,1/($A$3-1)),1/POWER(FSheet1!$BE167,1/($A$3-1)),1/POWER(FSheet1!$BF167,1/($A$3-1)),1/POWER(FSheet1!$BG167,1/($A$3-1)),1/POWER(FSheet1!$BH167,1/($A$3-1)),1/POWER(FSheet1!$BI167,1/($A$3-1))))</f>
        <v>3.978553400591929E-2</v>
      </c>
      <c r="AD168" s="26">
        <f>1/(POWER(FSheet1!BD167,1/($A$3-1))*SUM(1/POWER(FSheet1!$BC167,1/($A$3-1)),1/POWER(FSheet1!$BD167,1/($A$3-1)),1/POWER(FSheet1!$BE167,1/($A$3-1)),1/POWER(FSheet1!$BF167,1/($A$3-1)),1/POWER(FSheet1!$BG167,1/($A$3-1)),1/POWER(FSheet1!$BH167,1/($A$3-1)),1/POWER(FSheet1!$BI167,1/($A$3-1))))</f>
        <v>3.1596577026670111E-2</v>
      </c>
      <c r="AE168" s="26">
        <f>1/(POWER(FSheet1!BE167,1/($A$3-1))*SUM(1/POWER(FSheet1!$BC167,1/($A$3-1)),1/POWER(FSheet1!$BD167,1/($A$3-1)),1/POWER(FSheet1!$BE167,1/($A$3-1)),1/POWER(FSheet1!$BF167,1/($A$3-1)),1/POWER(FSheet1!$BG167,1/($A$3-1)),1/POWER(FSheet1!$BH167,1/($A$3-1)),1/POWER(FSheet1!$BI167,1/($A$3-1))))</f>
        <v>6.3152591334810979E-2</v>
      </c>
      <c r="AF168" s="26">
        <f>1/(POWER(FSheet1!BF167,1/($A$3-1))*SUM(1/POWER(FSheet1!$BC167,1/($A$3-1)),1/POWER(FSheet1!$BD167,1/($A$3-1)),1/POWER(FSheet1!$BE167,1/($A$3-1)),1/POWER(FSheet1!$BF167,1/($A$3-1)),1/POWER(FSheet1!$BG167,1/($A$3-1)),1/POWER(FSheet1!$BH167,1/($A$3-1)),1/POWER(FSheet1!$BI167,1/($A$3-1))))</f>
        <v>0.44832580768289443</v>
      </c>
      <c r="AG168" s="26">
        <f>1/(POWER(FSheet1!BG167,1/($A$3-1))*SUM(1/POWER(FSheet1!$BC167,1/($A$3-1)),1/POWER(FSheet1!$BD167,1/($A$3-1)),1/POWER(FSheet1!$BE167,1/($A$3-1)),1/POWER(FSheet1!$BF167,1/($A$3-1)),1/POWER(FSheet1!$BG167,1/($A$3-1)),1/POWER(FSheet1!$BH167,1/($A$3-1)),1/POWER(FSheet1!$BI167,1/($A$3-1))))</f>
        <v>0.24878798408758404</v>
      </c>
      <c r="AH168" s="26">
        <f>1/(POWER(FSheet1!BH167,1/($A$3-1))*SUM(1/POWER(FSheet1!$BC167,1/($A$3-1)),1/POWER(FSheet1!$BD167,1/($A$3-1)),1/POWER(FSheet1!$BE167,1/($A$3-1)),1/POWER(FSheet1!$BF167,1/($A$3-1)),1/POWER(FSheet1!$BG167,1/($A$3-1)),1/POWER(FSheet1!$BH167,1/($A$3-1)),1/POWER(FSheet1!$BI167,1/($A$3-1))))</f>
        <v>5.1911934496712123E-2</v>
      </c>
      <c r="AI168" s="26">
        <f>1/(POWER(FSheet1!BI167,1/($A$3-1))*SUM(1/POWER(FSheet1!$BC167,1/($A$3-1)),1/POWER(FSheet1!$BD167,1/($A$3-1)),1/POWER(FSheet1!$BE167,1/($A$3-1)),1/POWER(FSheet1!$BF167,1/($A$3-1)),1/POWER(FSheet1!$BG167,1/($A$3-1)),1/POWER(FSheet1!$BH167,1/($A$3-1)),1/POWER(FSheet1!$BI167,1/($A$3-1))))</f>
        <v>0.11643957136540899</v>
      </c>
      <c r="AY168" s="13">
        <f t="shared" si="13"/>
        <v>1.5531285000517416</v>
      </c>
      <c r="BA168" s="45">
        <f>1/(POWER(FSheet1!$BK167,1/($A$3-1))*SUM(1/POWER(FSheet1!$BK167,1/($A$3-1)),1/POWER(FSheet1!$BL167,1/($A$3-1)),1/POWER(FSheet1!$BM167,1/($A$3-1)),1/POWER(FSheet1!$BN167,1/($A$3-1)),1/POWER(FSheet1!$BO167,1/($A$3-1)),1/POWER(FSheet1!$BP167,1/($A$3-1)),1/POWER(FSheet1!$BQ167,1/($A$3-1))))</f>
        <v>4.0934792818535001E-2</v>
      </c>
      <c r="BB168" s="45">
        <f>1/(POWER(FSheet1!$BL167,1/($A$3-1))*SUM(1/POWER(FSheet1!$BK167,1/($A$3-1)),1/POWER(FSheet1!$BL167,1/($A$3-1)),1/POWER(FSheet1!$BM167,1/($A$3-1)),1/POWER(FSheet1!$BN167,1/($A$3-1)),1/POWER(FSheet1!$BO167,1/($A$3-1)),1/POWER(FSheet1!$BP167,1/($A$3-1)),1/POWER(FSheet1!$BQ167,1/($A$3-1))))</f>
        <v>2.1360207248276301E-2</v>
      </c>
      <c r="BC168" s="45">
        <f>1/(POWER(FSheet1!$BM167,1/($A$3-1))*SUM(1/POWER(FSheet1!$BK167,1/($A$3-1)),1/POWER(FSheet1!$BL167,1/($A$3-1)),1/POWER(FSheet1!$BM167,1/($A$3-1)),1/POWER(FSheet1!$BN167,1/($A$3-1)),1/POWER(FSheet1!$BO167,1/($A$3-1)),1/POWER(FSheet1!$BP167,1/($A$3-1)),1/POWER(FSheet1!$BQ167,1/($A$3-1))))</f>
        <v>4.9623635907448324E-2</v>
      </c>
      <c r="BD168" s="45">
        <f>1/(POWER(FSheet1!$BN167,1/($A$3-1))*SUM(1/POWER(FSheet1!$BK167,1/($A$3-1)),1/POWER(FSheet1!$BL167,1/($A$3-1)),1/POWER(FSheet1!$BM167,1/($A$3-1)),1/POWER(FSheet1!$BN167,1/($A$3-1)),1/POWER(FSheet1!$BO167,1/($A$3-1)),1/POWER(FSheet1!$BP167,1/($A$3-1)),1/POWER(FSheet1!$BQ167,1/($A$3-1))))</f>
        <v>0.31065680467881829</v>
      </c>
      <c r="BE168" s="45">
        <f>1/(POWER(FSheet1!$BO167,1/($A$3-1))*SUM(1/POWER(FSheet1!$BK167,1/($A$3-1)),1/POWER(FSheet1!$BL167,1/($A$3-1)),1/POWER(FSheet1!$BM167,1/($A$3-1)),1/POWER(FSheet1!$BN167,1/($A$3-1)),1/POWER(FSheet1!$BO167,1/($A$3-1)),1/POWER(FSheet1!$BP167,1/($A$3-1)),1/POWER(FSheet1!$BQ167,1/($A$3-1))))</f>
        <v>0.48141102595110125</v>
      </c>
      <c r="BF168" s="45">
        <f>1/(POWER(FSheet1!$BP167,1/($A$3-1))*SUM(1/POWER(FSheet1!$BK167,1/($A$3-1)),1/POWER(FSheet1!$BL167,1/($A$3-1)),1/POWER(FSheet1!$BM167,1/($A$3-1)),1/POWER(FSheet1!$BN167,1/($A$3-1)),1/POWER(FSheet1!$BO167,1/($A$3-1)),1/POWER(FSheet1!$BP167,1/($A$3-1)),1/POWER(FSheet1!$BQ167,1/($A$3-1))))</f>
        <v>3.1995778825724512E-2</v>
      </c>
      <c r="BG168" s="45">
        <f>1/(POWER(FSheet1!$BQ167,1/($A$3-1))*SUM(1/POWER(FSheet1!$BK167,1/($A$3-1)),1/POWER(FSheet1!$BL167,1/($A$3-1)),1/POWER(FSheet1!$BM167,1/($A$3-1)),1/POWER(FSheet1!$BN167,1/($A$3-1)),1/POWER(FSheet1!$BO167,1/($A$3-1)),1/POWER(FSheet1!$BP167,1/($A$3-1)),1/POWER(FSheet1!$BQ167,1/($A$3-1))))</f>
        <v>6.4017754570096466E-2</v>
      </c>
      <c r="BH168" s="14"/>
      <c r="BW168" s="33">
        <f t="array" ref="BW168">SUM((BA168^$A$3)*(($B168-$AK$3)^2+($C168-$AL$3)^2),(BB168^$A$3)*(($B168-$AM$3)^2+($C168-$AN$3)^2),(BC168^$A$3)*(($B168-$AO$3)^2+($C168-$AP$3)^2),(BD168^$A$3)*(($B168-$AQ$3)^2+($C168-$AR$3)^2),(BE168^$A$3)*(($B168-$AS$3)^2+($C168-$AT$3)^2),(BF168^$A$3)*(($B168-$AU$3)^2+($C168-$AV$3)^2),(BG168^$A$3)*(($B168-$AW$3)^2+($C168-$BV$3)^2))</f>
        <v>1.6247376536386644</v>
      </c>
    </row>
    <row r="169" spans="1:75">
      <c r="A169" s="21" t="str">
        <f>FSheet1!A168</f>
        <v>Cote</v>
      </c>
      <c r="B169" s="20">
        <f>FSheet1!DH168</f>
        <v>-7.6842998635170607</v>
      </c>
      <c r="C169" s="20">
        <f>FSheet1!DI168</f>
        <v>-4.2269591286089243</v>
      </c>
      <c r="D169" s="22"/>
      <c r="E169" s="20">
        <f>1/(POWER(FSheet1!AU168,2/($A$3-1))*SUM(1/POWER(FSheet1!$AU168,2/($A$3-1)),1/POWER(FSheet1!$AV168,2/($A$3-1)),1/POWER(FSheet1!$AW168,2/($A$3-1)),1/POWER(FSheet1!$AX168,2/($A$3-1)),1/POWER(FSheet1!$AY168,2/($A$3-1)),1/POWER(FSheet1!$AZ168,2/($A$3-1)),1/POWER(FSheet1!$BA168,2/($A$3-1))))</f>
        <v>5.012371876179271E-2</v>
      </c>
      <c r="F169" s="20">
        <f>1/(POWER(FSheet1!AV168,2/($A$3-1))*SUM(1/POWER(FSheet1!$AU168,2/($A$3-1)),1/POWER(FSheet1!$AV168,2/($A$3-1)),1/POWER(FSheet1!$AW168,2/($A$3-1)),1/POWER(FSheet1!$AX168,2/($A$3-1)),1/POWER(FSheet1!$AY168,2/($A$3-1)),1/POWER(FSheet1!$AZ168,2/($A$3-1)),1/POWER(FSheet1!$BA168,2/($A$3-1))))</f>
        <v>0.85850265567494011</v>
      </c>
      <c r="G169" s="20">
        <f>1/(POWER(FSheet1!AW168,2/($A$3-1))*SUM(1/POWER(FSheet1!$AU168,2/($A$3-1)),1/POWER(FSheet1!$AV168,2/($A$3-1)),1/POWER(FSheet1!$AW168,2/($A$3-1)),1/POWER(FSheet1!$AX168,2/($A$3-1)),1/POWER(FSheet1!$AY168,2/($A$3-1)),1/POWER(FSheet1!$AZ168,2/($A$3-1)),1/POWER(FSheet1!$BA168,2/($A$3-1))))</f>
        <v>8.189401393110482E-2</v>
      </c>
      <c r="H169" s="20">
        <f>1/(POWER(FSheet1!AX168,2/($A$3-1))*SUM(1/POWER(FSheet1!$AU168,2/($A$3-1)),1/POWER(FSheet1!$AV168,2/($A$3-1)),1/POWER(FSheet1!$AW168,2/($A$3-1)),1/POWER(FSheet1!$AX168,2/($A$3-1)),1/POWER(FSheet1!$AY168,2/($A$3-1)),1/POWER(FSheet1!$AZ168,2/($A$3-1)),1/POWER(FSheet1!$BA168,2/($A$3-1))))</f>
        <v>7.2901216971072904E-3</v>
      </c>
      <c r="I169" s="20">
        <f>1/(POWER(FSheet1!AY168,2/($A$3-1))*SUM(1/POWER(FSheet1!$AU168,2/($A$3-1)),1/POWER(FSheet1!$AV168,2/($A$3-1)),1/POWER(FSheet1!$AW168,2/($A$3-1)),1/POWER(FSheet1!$AX168,2/($A$3-1)),1/POWER(FSheet1!$AY168,2/($A$3-1)),1/POWER(FSheet1!$AZ168,2/($A$3-1)),1/POWER(FSheet1!$BA168,2/($A$3-1))))</f>
        <v>1.5102452100985288E-3</v>
      </c>
      <c r="J169" s="20">
        <f>1/(POWER(FSheet1!AZ168,2/($A$3-1))*SUM(1/POWER(FSheet1!$AU168,2/($A$3-1)),1/POWER(FSheet1!$AV168,2/($A$3-1)),1/POWER(FSheet1!$AW168,2/($A$3-1)),1/POWER(FSheet1!$AX168,2/($A$3-1)),1/POWER(FSheet1!$AY168,2/($A$3-1)),1/POWER(FSheet1!$AZ168,2/($A$3-1)),1/POWER(FSheet1!$BA168,2/($A$3-1))))</f>
        <v>4.8187266773177417E-4</v>
      </c>
      <c r="K169" s="20">
        <f>1/(POWER(FSheet1!BA168,2/($A$3-1))*SUM(1/POWER(FSheet1!$AU168,2/($A$3-1)),1/POWER(FSheet1!$AV168,2/($A$3-1)),1/POWER(FSheet1!$AW168,2/($A$3-1)),1/POWER(FSheet1!$AX168,2/($A$3-1)),1/POWER(FSheet1!$AY168,2/($A$3-1)),1/POWER(FSheet1!$AZ168,2/($A$3-1)),1/POWER(FSheet1!$BA168,2/($A$3-1))))</f>
        <v>1.9737205722486603E-4</v>
      </c>
      <c r="M169" s="35"/>
      <c r="AA169" s="34">
        <f t="shared" si="12"/>
        <v>1.7438512931499981</v>
      </c>
      <c r="AC169" s="26">
        <f>1/(POWER(FSheet1!BC168,1/($A$3-1))*SUM(1/POWER(FSheet1!$BC168,1/($A$3-1)),1/POWER(FSheet1!$BD168,1/($A$3-1)),1/POWER(FSheet1!$BE168,1/($A$3-1)),1/POWER(FSheet1!$BF168,1/($A$3-1)),1/POWER(FSheet1!$BG168,1/($A$3-1)),1/POWER(FSheet1!$BH168,1/($A$3-1)),1/POWER(FSheet1!$BI168,1/($A$3-1))))</f>
        <v>0.21388097828596483</v>
      </c>
      <c r="AD169" s="26">
        <f>1/(POWER(FSheet1!BD168,1/($A$3-1))*SUM(1/POWER(FSheet1!$BC168,1/($A$3-1)),1/POWER(FSheet1!$BD168,1/($A$3-1)),1/POWER(FSheet1!$BE168,1/($A$3-1)),1/POWER(FSheet1!$BF168,1/($A$3-1)),1/POWER(FSheet1!$BG168,1/($A$3-1)),1/POWER(FSheet1!$BH168,1/($A$3-1)),1/POWER(FSheet1!$BI168,1/($A$3-1))))</f>
        <v>0.52342315401343742</v>
      </c>
      <c r="AE169" s="26">
        <f>1/(POWER(FSheet1!BE168,1/($A$3-1))*SUM(1/POWER(FSheet1!$BC168,1/($A$3-1)),1/POWER(FSheet1!$BD168,1/($A$3-1)),1/POWER(FSheet1!$BE168,1/($A$3-1)),1/POWER(FSheet1!$BF168,1/($A$3-1)),1/POWER(FSheet1!$BG168,1/($A$3-1)),1/POWER(FSheet1!$BH168,1/($A$3-1)),1/POWER(FSheet1!$BI168,1/($A$3-1))))</f>
        <v>0.14968104851186317</v>
      </c>
      <c r="AF169" s="26">
        <f>1/(POWER(FSheet1!BF168,1/($A$3-1))*SUM(1/POWER(FSheet1!$BC168,1/($A$3-1)),1/POWER(FSheet1!$BD168,1/($A$3-1)),1/POWER(FSheet1!$BE168,1/($A$3-1)),1/POWER(FSheet1!$BF168,1/($A$3-1)),1/POWER(FSheet1!$BG168,1/($A$3-1)),1/POWER(FSheet1!$BH168,1/($A$3-1)),1/POWER(FSheet1!$BI168,1/($A$3-1))))</f>
        <v>5.1427297558381498E-2</v>
      </c>
      <c r="AG169" s="26">
        <f>1/(POWER(FSheet1!BG168,1/($A$3-1))*SUM(1/POWER(FSheet1!$BC168,1/($A$3-1)),1/POWER(FSheet1!$BD168,1/($A$3-1)),1/POWER(FSheet1!$BE168,1/($A$3-1)),1/POWER(FSheet1!$BF168,1/($A$3-1)),1/POWER(FSheet1!$BG168,1/($A$3-1)),1/POWER(FSheet1!$BH168,1/($A$3-1)),1/POWER(FSheet1!$BI168,1/($A$3-1))))</f>
        <v>2.5035619636482001E-2</v>
      </c>
      <c r="AH169" s="26">
        <f>1/(POWER(FSheet1!BH168,1/($A$3-1))*SUM(1/POWER(FSheet1!$BC168,1/($A$3-1)),1/POWER(FSheet1!$BD168,1/($A$3-1)),1/POWER(FSheet1!$BE168,1/($A$3-1)),1/POWER(FSheet1!$BF168,1/($A$3-1)),1/POWER(FSheet1!$BG168,1/($A$3-1)),1/POWER(FSheet1!$BH168,1/($A$3-1)),1/POWER(FSheet1!$BI168,1/($A$3-1))))</f>
        <v>1.5612381911499454E-2</v>
      </c>
      <c r="AI169" s="26">
        <f>1/(POWER(FSheet1!BI168,1/($A$3-1))*SUM(1/POWER(FSheet1!$BC168,1/($A$3-1)),1/POWER(FSheet1!$BD168,1/($A$3-1)),1/POWER(FSheet1!$BE168,1/($A$3-1)),1/POWER(FSheet1!$BF168,1/($A$3-1)),1/POWER(FSheet1!$BG168,1/($A$3-1)),1/POWER(FSheet1!$BH168,1/($A$3-1)),1/POWER(FSheet1!$BI168,1/($A$3-1))))</f>
        <v>2.0939520082371797E-2</v>
      </c>
      <c r="AY169" s="13">
        <f t="shared" si="13"/>
        <v>5.3829140524296051</v>
      </c>
      <c r="BA169" s="45">
        <f>1/(POWER(FSheet1!$BK168,1/($A$3-1))*SUM(1/POWER(FSheet1!$BK168,1/($A$3-1)),1/POWER(FSheet1!$BL168,1/($A$3-1)),1/POWER(FSheet1!$BM168,1/($A$3-1)),1/POWER(FSheet1!$BN168,1/($A$3-1)),1/POWER(FSheet1!$BO168,1/($A$3-1)),1/POWER(FSheet1!$BP168,1/($A$3-1)),1/POWER(FSheet1!$BQ168,1/($A$3-1))))</f>
        <v>5.9600613231654789E-2</v>
      </c>
      <c r="BB169" s="45">
        <f>1/(POWER(FSheet1!$BL168,1/($A$3-1))*SUM(1/POWER(FSheet1!$BK168,1/($A$3-1)),1/POWER(FSheet1!$BL168,1/($A$3-1)),1/POWER(FSheet1!$BM168,1/($A$3-1)),1/POWER(FSheet1!$BN168,1/($A$3-1)),1/POWER(FSheet1!$BO168,1/($A$3-1)),1/POWER(FSheet1!$BP168,1/($A$3-1)),1/POWER(FSheet1!$BQ168,1/($A$3-1))))</f>
        <v>0.79241495462587208</v>
      </c>
      <c r="BC169" s="45">
        <f>1/(POWER(FSheet1!$BM168,1/($A$3-1))*SUM(1/POWER(FSheet1!$BK168,1/($A$3-1)),1/POWER(FSheet1!$BL168,1/($A$3-1)),1/POWER(FSheet1!$BM168,1/($A$3-1)),1/POWER(FSheet1!$BN168,1/($A$3-1)),1/POWER(FSheet1!$BO168,1/($A$3-1)),1/POWER(FSheet1!$BP168,1/($A$3-1)),1/POWER(FSheet1!$BQ168,1/($A$3-1))))</f>
        <v>7.4753588295665058E-2</v>
      </c>
      <c r="BD169" s="45">
        <f>1/(POWER(FSheet1!$BN168,1/($A$3-1))*SUM(1/POWER(FSheet1!$BK168,1/($A$3-1)),1/POWER(FSheet1!$BL168,1/($A$3-1)),1/POWER(FSheet1!$BM168,1/($A$3-1)),1/POWER(FSheet1!$BN168,1/($A$3-1)),1/POWER(FSheet1!$BO168,1/($A$3-1)),1/POWER(FSheet1!$BP168,1/($A$3-1)),1/POWER(FSheet1!$BQ168,1/($A$3-1))))</f>
        <v>3.2075390147539261E-2</v>
      </c>
      <c r="BE169" s="45">
        <f>1/(POWER(FSheet1!$BO168,1/($A$3-1))*SUM(1/POWER(FSheet1!$BK168,1/($A$3-1)),1/POWER(FSheet1!$BL168,1/($A$3-1)),1/POWER(FSheet1!$BM168,1/($A$3-1)),1/POWER(FSheet1!$BN168,1/($A$3-1)),1/POWER(FSheet1!$BO168,1/($A$3-1)),1/POWER(FSheet1!$BP168,1/($A$3-1)),1/POWER(FSheet1!$BQ168,1/($A$3-1))))</f>
        <v>1.8413498144408003E-2</v>
      </c>
      <c r="BF169" s="45">
        <f>1/(POWER(FSheet1!$BP168,1/($A$3-1))*SUM(1/POWER(FSheet1!$BK168,1/($A$3-1)),1/POWER(FSheet1!$BL168,1/($A$3-1)),1/POWER(FSheet1!$BM168,1/($A$3-1)),1/POWER(FSheet1!$BN168,1/($A$3-1)),1/POWER(FSheet1!$BO168,1/($A$3-1)),1/POWER(FSheet1!$BP168,1/($A$3-1)),1/POWER(FSheet1!$BQ168,1/($A$3-1))))</f>
        <v>9.2637799425906876E-3</v>
      </c>
      <c r="BG169" s="45">
        <f>1/(POWER(FSheet1!$BQ168,1/($A$3-1))*SUM(1/POWER(FSheet1!$BK168,1/($A$3-1)),1/POWER(FSheet1!$BL168,1/($A$3-1)),1/POWER(FSheet1!$BM168,1/($A$3-1)),1/POWER(FSheet1!$BN168,1/($A$3-1)),1/POWER(FSheet1!$BO168,1/($A$3-1)),1/POWER(FSheet1!$BP168,1/($A$3-1)),1/POWER(FSheet1!$BQ168,1/($A$3-1))))</f>
        <v>1.3478175612270313E-2</v>
      </c>
      <c r="BH169" s="14"/>
      <c r="BW169" s="33">
        <f t="array" ref="BW169">SUM((BA169^$A$3)*(($B169-$AK$3)^2+($C169-$AL$3)^2),(BB169^$A$3)*(($B169-$AM$3)^2+($C169-$AN$3)^2),(BC169^$A$3)*(($B169-$AO$3)^2+($C169-$AP$3)^2),(BD169^$A$3)*(($B169-$AQ$3)^2+($C169-$AR$3)^2),(BE169^$A$3)*(($B169-$AS$3)^2+($C169-$AT$3)^2),(BF169^$A$3)*(($B169-$AU$3)^2+($C169-$AV$3)^2),(BG169^$A$3)*(($B169-$AW$3)^2+($C169-$BV$3)^2))</f>
        <v>6.7860987676070907</v>
      </c>
    </row>
    <row r="170" spans="1:75">
      <c r="A170" s="21" t="str">
        <f>FSheet1!A169</f>
        <v>Mika</v>
      </c>
      <c r="B170" s="20">
        <f>FSheet1!DH169</f>
        <v>0.64340728215223064</v>
      </c>
      <c r="C170" s="20">
        <f>FSheet1!DI169</f>
        <v>-5.1116893687664042</v>
      </c>
      <c r="D170" s="22"/>
      <c r="E170" s="20">
        <f>1/(POWER(FSheet1!AU169,2/($A$3-1))*SUM(1/POWER(FSheet1!$AU169,2/($A$3-1)),1/POWER(FSheet1!$AV169,2/($A$3-1)),1/POWER(FSheet1!$AW169,2/($A$3-1)),1/POWER(FSheet1!$AX169,2/($A$3-1)),1/POWER(FSheet1!$AY169,2/($A$3-1)),1/POWER(FSheet1!$AZ169,2/($A$3-1)),1/POWER(FSheet1!$BA169,2/($A$3-1))))</f>
        <v>4.6113580738729358E-3</v>
      </c>
      <c r="F170" s="20">
        <f>1/(POWER(FSheet1!AV169,2/($A$3-1))*SUM(1/POWER(FSheet1!$AU169,2/($A$3-1)),1/POWER(FSheet1!$AV169,2/($A$3-1)),1/POWER(FSheet1!$AW169,2/($A$3-1)),1/POWER(FSheet1!$AX169,2/($A$3-1)),1/POWER(FSheet1!$AY169,2/($A$3-1)),1/POWER(FSheet1!$AZ169,2/($A$3-1)),1/POWER(FSheet1!$BA169,2/($A$3-1))))</f>
        <v>2.9857403255554697E-2</v>
      </c>
      <c r="G170" s="20">
        <f>1/(POWER(FSheet1!AW169,2/($A$3-1))*SUM(1/POWER(FSheet1!$AU169,2/($A$3-1)),1/POWER(FSheet1!$AV169,2/($A$3-1)),1/POWER(FSheet1!$AW169,2/($A$3-1)),1/POWER(FSheet1!$AX169,2/($A$3-1)),1/POWER(FSheet1!$AY169,2/($A$3-1)),1/POWER(FSheet1!$AZ169,2/($A$3-1)),1/POWER(FSheet1!$BA169,2/($A$3-1))))</f>
        <v>0.51511266267046363</v>
      </c>
      <c r="H170" s="20">
        <f>1/(POWER(FSheet1!AX169,2/($A$3-1))*SUM(1/POWER(FSheet1!$AU169,2/($A$3-1)),1/POWER(FSheet1!$AV169,2/($A$3-1)),1/POWER(FSheet1!$AW169,2/($A$3-1)),1/POWER(FSheet1!$AX169,2/($A$3-1)),1/POWER(FSheet1!$AY169,2/($A$3-1)),1/POWER(FSheet1!$AZ169,2/($A$3-1)),1/POWER(FSheet1!$BA169,2/($A$3-1))))</f>
        <v>0.41939403542973269</v>
      </c>
      <c r="I170" s="20">
        <f>1/(POWER(FSheet1!AY169,2/($A$3-1))*SUM(1/POWER(FSheet1!$AU169,2/($A$3-1)),1/POWER(FSheet1!$AV169,2/($A$3-1)),1/POWER(FSheet1!$AW169,2/($A$3-1)),1/POWER(FSheet1!$AX169,2/($A$3-1)),1/POWER(FSheet1!$AY169,2/($A$3-1)),1/POWER(FSheet1!$AZ169,2/($A$3-1)),1/POWER(FSheet1!$BA169,2/($A$3-1))))</f>
        <v>2.5683962920297797E-2</v>
      </c>
      <c r="J170" s="20">
        <f>1/(POWER(FSheet1!AZ169,2/($A$3-1))*SUM(1/POWER(FSheet1!$AU169,2/($A$3-1)),1/POWER(FSheet1!$AV169,2/($A$3-1)),1/POWER(FSheet1!$AW169,2/($A$3-1)),1/POWER(FSheet1!$AX169,2/($A$3-1)),1/POWER(FSheet1!$AY169,2/($A$3-1)),1/POWER(FSheet1!$AZ169,2/($A$3-1)),1/POWER(FSheet1!$BA169,2/($A$3-1))))</f>
        <v>4.172986781888377E-3</v>
      </c>
      <c r="K170" s="20">
        <f>1/(POWER(FSheet1!BA169,2/($A$3-1))*SUM(1/POWER(FSheet1!$AU169,2/($A$3-1)),1/POWER(FSheet1!$AV169,2/($A$3-1)),1/POWER(FSheet1!$AW169,2/($A$3-1)),1/POWER(FSheet1!$AX169,2/($A$3-1)),1/POWER(FSheet1!$AY169,2/($A$3-1)),1/POWER(FSheet1!$AZ169,2/($A$3-1)),1/POWER(FSheet1!$BA169,2/($A$3-1))))</f>
        <v>1.1675908681897549E-3</v>
      </c>
      <c r="M170" s="35"/>
      <c r="AA170" s="34">
        <f t="shared" si="12"/>
        <v>9.400677405797973</v>
      </c>
      <c r="AC170" s="26">
        <f>1/(POWER(FSheet1!BC169,1/($A$3-1))*SUM(1/POWER(FSheet1!$BC169,1/($A$3-1)),1/POWER(FSheet1!$BD169,1/($A$3-1)),1/POWER(FSheet1!$BE169,1/($A$3-1)),1/POWER(FSheet1!$BF169,1/($A$3-1)),1/POWER(FSheet1!$BG169,1/($A$3-1)),1/POWER(FSheet1!$BH169,1/($A$3-1)),1/POWER(FSheet1!$BI169,1/($A$3-1))))</f>
        <v>9.0044721002102063E-2</v>
      </c>
      <c r="AD170" s="26">
        <f>1/(POWER(FSheet1!BD169,1/($A$3-1))*SUM(1/POWER(FSheet1!$BC169,1/($A$3-1)),1/POWER(FSheet1!$BD169,1/($A$3-1)),1/POWER(FSheet1!$BE169,1/($A$3-1)),1/POWER(FSheet1!$BF169,1/($A$3-1)),1/POWER(FSheet1!$BG169,1/($A$3-1)),1/POWER(FSheet1!$BH169,1/($A$3-1)),1/POWER(FSheet1!$BI169,1/($A$3-1))))</f>
        <v>0.1169760817548961</v>
      </c>
      <c r="AE170" s="26">
        <f>1/(POWER(FSheet1!BE169,1/($A$3-1))*SUM(1/POWER(FSheet1!$BC169,1/($A$3-1)),1/POWER(FSheet1!$BD169,1/($A$3-1)),1/POWER(FSheet1!$BE169,1/($A$3-1)),1/POWER(FSheet1!$BF169,1/($A$3-1)),1/POWER(FSheet1!$BG169,1/($A$3-1)),1/POWER(FSheet1!$BH169,1/($A$3-1)),1/POWER(FSheet1!$BI169,1/($A$3-1))))</f>
        <v>0.26896163303626225</v>
      </c>
      <c r="AF170" s="26">
        <f>1/(POWER(FSheet1!BF169,1/($A$3-1))*SUM(1/POWER(FSheet1!$BC169,1/($A$3-1)),1/POWER(FSheet1!$BD169,1/($A$3-1)),1/POWER(FSheet1!$BE169,1/($A$3-1)),1/POWER(FSheet1!$BF169,1/($A$3-1)),1/POWER(FSheet1!$BG169,1/($A$3-1)),1/POWER(FSheet1!$BH169,1/($A$3-1)),1/POWER(FSheet1!$BI169,1/($A$3-1))))</f>
        <v>0.2636690636279671</v>
      </c>
      <c r="AG170" s="26">
        <f>1/(POWER(FSheet1!BG169,1/($A$3-1))*SUM(1/POWER(FSheet1!$BC169,1/($A$3-1)),1/POWER(FSheet1!$BD169,1/($A$3-1)),1/POWER(FSheet1!$BE169,1/($A$3-1)),1/POWER(FSheet1!$BF169,1/($A$3-1)),1/POWER(FSheet1!$BG169,1/($A$3-1)),1/POWER(FSheet1!$BH169,1/($A$3-1)),1/POWER(FSheet1!$BI169,1/($A$3-1))))</f>
        <v>0.11209161783196862</v>
      </c>
      <c r="AH170" s="26">
        <f>1/(POWER(FSheet1!BH169,1/($A$3-1))*SUM(1/POWER(FSheet1!$BC169,1/($A$3-1)),1/POWER(FSheet1!$BD169,1/($A$3-1)),1/POWER(FSheet1!$BE169,1/($A$3-1)),1/POWER(FSheet1!$BF169,1/($A$3-1)),1/POWER(FSheet1!$BG169,1/($A$3-1)),1/POWER(FSheet1!$BH169,1/($A$3-1)),1/POWER(FSheet1!$BI169,1/($A$3-1))))</f>
        <v>5.6747004611112969E-2</v>
      </c>
      <c r="AI170" s="26">
        <f>1/(POWER(FSheet1!BI169,1/($A$3-1))*SUM(1/POWER(FSheet1!$BC169,1/($A$3-1)),1/POWER(FSheet1!$BD169,1/($A$3-1)),1/POWER(FSheet1!$BE169,1/($A$3-1)),1/POWER(FSheet1!$BF169,1/($A$3-1)),1/POWER(FSheet1!$BG169,1/($A$3-1)),1/POWER(FSheet1!$BH169,1/($A$3-1)),1/POWER(FSheet1!$BI169,1/($A$3-1))))</f>
        <v>9.1509878135690975E-2</v>
      </c>
      <c r="AY170" s="13">
        <f t="shared" si="13"/>
        <v>4.8516673643122674</v>
      </c>
      <c r="BA170" s="45">
        <f>1/(POWER(FSheet1!$BK169,1/($A$3-1))*SUM(1/POWER(FSheet1!$BK169,1/($A$3-1)),1/POWER(FSheet1!$BL169,1/($A$3-1)),1/POWER(FSheet1!$BM169,1/($A$3-1)),1/POWER(FSheet1!$BN169,1/($A$3-1)),1/POWER(FSheet1!$BO169,1/($A$3-1)),1/POWER(FSheet1!$BP169,1/($A$3-1)),1/POWER(FSheet1!$BQ169,1/($A$3-1))))</f>
        <v>4.6839087637812436E-2</v>
      </c>
      <c r="BB170" s="45">
        <f>1/(POWER(FSheet1!$BL169,1/($A$3-1))*SUM(1/POWER(FSheet1!$BK169,1/($A$3-1)),1/POWER(FSheet1!$BL169,1/($A$3-1)),1/POWER(FSheet1!$BM169,1/($A$3-1)),1/POWER(FSheet1!$BN169,1/($A$3-1)),1/POWER(FSheet1!$BO169,1/($A$3-1)),1/POWER(FSheet1!$BP169,1/($A$3-1)),1/POWER(FSheet1!$BQ169,1/($A$3-1))))</f>
        <v>7.3713289492929296E-2</v>
      </c>
      <c r="BC170" s="45">
        <f>1/(POWER(FSheet1!$BM169,1/($A$3-1))*SUM(1/POWER(FSheet1!$BK169,1/($A$3-1)),1/POWER(FSheet1!$BL169,1/($A$3-1)),1/POWER(FSheet1!$BM169,1/($A$3-1)),1/POWER(FSheet1!$BN169,1/($A$3-1)),1/POWER(FSheet1!$BO169,1/($A$3-1)),1/POWER(FSheet1!$BP169,1/($A$3-1)),1/POWER(FSheet1!$BQ169,1/($A$3-1))))</f>
        <v>0.44696326245123086</v>
      </c>
      <c r="BD170" s="45">
        <f>1/(POWER(FSheet1!$BN169,1/($A$3-1))*SUM(1/POWER(FSheet1!$BK169,1/($A$3-1)),1/POWER(FSheet1!$BL169,1/($A$3-1)),1/POWER(FSheet1!$BM169,1/($A$3-1)),1/POWER(FSheet1!$BN169,1/($A$3-1)),1/POWER(FSheet1!$BO169,1/($A$3-1)),1/POWER(FSheet1!$BP169,1/($A$3-1)),1/POWER(FSheet1!$BQ169,1/($A$3-1))))</f>
        <v>0.22355663754446933</v>
      </c>
      <c r="BE170" s="45">
        <f>1/(POWER(FSheet1!$BO169,1/($A$3-1))*SUM(1/POWER(FSheet1!$BK169,1/($A$3-1)),1/POWER(FSheet1!$BL169,1/($A$3-1)),1/POWER(FSheet1!$BM169,1/($A$3-1)),1/POWER(FSheet1!$BN169,1/($A$3-1)),1/POWER(FSheet1!$BO169,1/($A$3-1)),1/POWER(FSheet1!$BP169,1/($A$3-1)),1/POWER(FSheet1!$BQ169,1/($A$3-1))))</f>
        <v>8.7841679846293666E-2</v>
      </c>
      <c r="BF170" s="45">
        <f>1/(POWER(FSheet1!$BP169,1/($A$3-1))*SUM(1/POWER(FSheet1!$BK169,1/($A$3-1)),1/POWER(FSheet1!$BL169,1/($A$3-1)),1/POWER(FSheet1!$BM169,1/($A$3-1)),1/POWER(FSheet1!$BN169,1/($A$3-1)),1/POWER(FSheet1!$BO169,1/($A$3-1)),1/POWER(FSheet1!$BP169,1/($A$3-1)),1/POWER(FSheet1!$BQ169,1/($A$3-1))))</f>
        <v>3.8953894282738703E-2</v>
      </c>
      <c r="BG170" s="45">
        <f>1/(POWER(FSheet1!$BQ169,1/($A$3-1))*SUM(1/POWER(FSheet1!$BK169,1/($A$3-1)),1/POWER(FSheet1!$BL169,1/($A$3-1)),1/POWER(FSheet1!$BM169,1/($A$3-1)),1/POWER(FSheet1!$BN169,1/($A$3-1)),1/POWER(FSheet1!$BO169,1/($A$3-1)),1/POWER(FSheet1!$BP169,1/($A$3-1)),1/POWER(FSheet1!$BQ169,1/($A$3-1))))</f>
        <v>8.2132148744525818E-2</v>
      </c>
      <c r="BH170" s="14"/>
      <c r="BW170" s="33">
        <f t="array" ref="BW170">SUM((BA170^$A$3)*(($B170-$AK$3)^2+($C170-$AL$3)^2),(BB170^$A$3)*(($B170-$AM$3)^2+($C170-$AN$3)^2),(BC170^$A$3)*(($B170-$AO$3)^2+($C170-$AP$3)^2),(BD170^$A$3)*(($B170-$AQ$3)^2+($C170-$AR$3)^2),(BE170^$A$3)*(($B170-$AS$3)^2+($C170-$AT$3)^2),(BF170^$A$3)*(($B170-$AU$3)^2+($C170-$AV$3)^2),(BG170^$A$3)*(($B170-$AW$3)^2+($C170-$BV$3)^2))</f>
        <v>5.2599907603335598</v>
      </c>
    </row>
    <row r="171" spans="1:75">
      <c r="A171" s="21" t="str">
        <f>FSheet1!A170</f>
        <v>Nonikov</v>
      </c>
      <c r="B171" s="20">
        <f>FSheet1!DH170</f>
        <v>-5.9212043359580049</v>
      </c>
      <c r="C171" s="20">
        <f>FSheet1!DI170</f>
        <v>0.97419405118110192</v>
      </c>
      <c r="D171" s="22"/>
      <c r="E171" s="20">
        <f>1/(POWER(FSheet1!AU170,2/($A$3-1))*SUM(1/POWER(FSheet1!$AU170,2/($A$3-1)),1/POWER(FSheet1!$AV170,2/($A$3-1)),1/POWER(FSheet1!$AW170,2/($A$3-1)),1/POWER(FSheet1!$AX170,2/($A$3-1)),1/POWER(FSheet1!$AY170,2/($A$3-1)),1/POWER(FSheet1!$AZ170,2/($A$3-1)),1/POWER(FSheet1!$BA170,2/($A$3-1))))</f>
        <v>4.0616012280282714E-2</v>
      </c>
      <c r="F171" s="20">
        <f>1/(POWER(FSheet1!AV170,2/($A$3-1))*SUM(1/POWER(FSheet1!$AU170,2/($A$3-1)),1/POWER(FSheet1!$AV170,2/($A$3-1)),1/POWER(FSheet1!$AW170,2/($A$3-1)),1/POWER(FSheet1!$AX170,2/($A$3-1)),1/POWER(FSheet1!$AY170,2/($A$3-1)),1/POWER(FSheet1!$AZ170,2/($A$3-1)),1/POWER(FSheet1!$BA170,2/($A$3-1))))</f>
        <v>0.17835036559682427</v>
      </c>
      <c r="G171" s="20">
        <f>1/(POWER(FSheet1!AW170,2/($A$3-1))*SUM(1/POWER(FSheet1!$AU170,2/($A$3-1)),1/POWER(FSheet1!$AV170,2/($A$3-1)),1/POWER(FSheet1!$AW170,2/($A$3-1)),1/POWER(FSheet1!$AX170,2/($A$3-1)),1/POWER(FSheet1!$AY170,2/($A$3-1)),1/POWER(FSheet1!$AZ170,2/($A$3-1)),1/POWER(FSheet1!$BA170,2/($A$3-1))))</f>
        <v>0.4926780222163949</v>
      </c>
      <c r="H171" s="20">
        <f>1/(POWER(FSheet1!AX170,2/($A$3-1))*SUM(1/POWER(FSheet1!$AU170,2/($A$3-1)),1/POWER(FSheet1!$AV170,2/($A$3-1)),1/POWER(FSheet1!$AW170,2/($A$3-1)),1/POWER(FSheet1!$AX170,2/($A$3-1)),1/POWER(FSheet1!$AY170,2/($A$3-1)),1/POWER(FSheet1!$AZ170,2/($A$3-1)),1/POWER(FSheet1!$BA170,2/($A$3-1))))</f>
        <v>0.21994065415105316</v>
      </c>
      <c r="I171" s="20">
        <f>1/(POWER(FSheet1!AY170,2/($A$3-1))*SUM(1/POWER(FSheet1!$AU170,2/($A$3-1)),1/POWER(FSheet1!$AV170,2/($A$3-1)),1/POWER(FSheet1!$AW170,2/($A$3-1)),1/POWER(FSheet1!$AX170,2/($A$3-1)),1/POWER(FSheet1!$AY170,2/($A$3-1)),1/POWER(FSheet1!$AZ170,2/($A$3-1)),1/POWER(FSheet1!$BA170,2/($A$3-1))))</f>
        <v>4.9586764057806293E-2</v>
      </c>
      <c r="J171" s="20">
        <f>1/(POWER(FSheet1!AZ170,2/($A$3-1))*SUM(1/POWER(FSheet1!$AU170,2/($A$3-1)),1/POWER(FSheet1!$AV170,2/($A$3-1)),1/POWER(FSheet1!$AW170,2/($A$3-1)),1/POWER(FSheet1!$AX170,2/($A$3-1)),1/POWER(FSheet1!$AY170,2/($A$3-1)),1/POWER(FSheet1!$AZ170,2/($A$3-1)),1/POWER(FSheet1!$BA170,2/($A$3-1))))</f>
        <v>1.3840848300420748E-2</v>
      </c>
      <c r="K171" s="20">
        <f>1/(POWER(FSheet1!BA170,2/($A$3-1))*SUM(1/POWER(FSheet1!$AU170,2/($A$3-1)),1/POWER(FSheet1!$AV170,2/($A$3-1)),1/POWER(FSheet1!$AW170,2/($A$3-1)),1/POWER(FSheet1!$AX170,2/($A$3-1)),1/POWER(FSheet1!$AY170,2/($A$3-1)),1/POWER(FSheet1!$AZ170,2/($A$3-1)),1/POWER(FSheet1!$BA170,2/($A$3-1))))</f>
        <v>4.9873333972177648E-3</v>
      </c>
      <c r="M171" s="35"/>
      <c r="AA171" s="34">
        <f t="shared" si="12"/>
        <v>7.5768736075659584</v>
      </c>
      <c r="AC171" s="26">
        <f>1/(POWER(FSheet1!BC170,1/($A$3-1))*SUM(1/POWER(FSheet1!$BC170,1/($A$3-1)),1/POWER(FSheet1!$BD170,1/($A$3-1)),1/POWER(FSheet1!$BE170,1/($A$3-1)),1/POWER(FSheet1!$BF170,1/($A$3-1)),1/POWER(FSheet1!$BG170,1/($A$3-1)),1/POWER(FSheet1!$BH170,1/($A$3-1)),1/POWER(FSheet1!$BI170,1/($A$3-1))))</f>
        <v>0.68707567151381643</v>
      </c>
      <c r="AD171" s="26">
        <f>1/(POWER(FSheet1!BD170,1/($A$3-1))*SUM(1/POWER(FSheet1!$BC170,1/($A$3-1)),1/POWER(FSheet1!$BD170,1/($A$3-1)),1/POWER(FSheet1!$BE170,1/($A$3-1)),1/POWER(FSheet1!$BF170,1/($A$3-1)),1/POWER(FSheet1!$BG170,1/($A$3-1)),1/POWER(FSheet1!$BH170,1/($A$3-1)),1/POWER(FSheet1!$BI170,1/($A$3-1))))</f>
        <v>0.14277323115908525</v>
      </c>
      <c r="AE171" s="26">
        <f>1/(POWER(FSheet1!BE170,1/($A$3-1))*SUM(1/POWER(FSheet1!$BC170,1/($A$3-1)),1/POWER(FSheet1!$BD170,1/($A$3-1)),1/POWER(FSheet1!$BE170,1/($A$3-1)),1/POWER(FSheet1!$BF170,1/($A$3-1)),1/POWER(FSheet1!$BG170,1/($A$3-1)),1/POWER(FSheet1!$BH170,1/($A$3-1)),1/POWER(FSheet1!$BI170,1/($A$3-1))))</f>
        <v>8.4944035892801834E-2</v>
      </c>
      <c r="AF171" s="26">
        <f>1/(POWER(FSheet1!BF170,1/($A$3-1))*SUM(1/POWER(FSheet1!$BC170,1/($A$3-1)),1/POWER(FSheet1!$BD170,1/($A$3-1)),1/POWER(FSheet1!$BE170,1/($A$3-1)),1/POWER(FSheet1!$BF170,1/($A$3-1)),1/POWER(FSheet1!$BG170,1/($A$3-1)),1/POWER(FSheet1!$BH170,1/($A$3-1)),1/POWER(FSheet1!$BI170,1/($A$3-1))))</f>
        <v>4.1839284164641583E-2</v>
      </c>
      <c r="AG171" s="26">
        <f>1/(POWER(FSheet1!BG170,1/($A$3-1))*SUM(1/POWER(FSheet1!$BC170,1/($A$3-1)),1/POWER(FSheet1!$BD170,1/($A$3-1)),1/POWER(FSheet1!$BE170,1/($A$3-1)),1/POWER(FSheet1!$BF170,1/($A$3-1)),1/POWER(FSheet1!$BG170,1/($A$3-1)),1/POWER(FSheet1!$BH170,1/($A$3-1)),1/POWER(FSheet1!$BI170,1/($A$3-1))))</f>
        <v>1.8460840197986762E-2</v>
      </c>
      <c r="AH171" s="26">
        <f>1/(POWER(FSheet1!BH170,1/($A$3-1))*SUM(1/POWER(FSheet1!$BC170,1/($A$3-1)),1/POWER(FSheet1!$BD170,1/($A$3-1)),1/POWER(FSheet1!$BE170,1/($A$3-1)),1/POWER(FSheet1!$BF170,1/($A$3-1)),1/POWER(FSheet1!$BG170,1/($A$3-1)),1/POWER(FSheet1!$BH170,1/($A$3-1)),1/POWER(FSheet1!$BI170,1/($A$3-1))))</f>
        <v>1.0417113976295187E-2</v>
      </c>
      <c r="AI171" s="26">
        <f>1/(POWER(FSheet1!BI170,1/($A$3-1))*SUM(1/POWER(FSheet1!$BC170,1/($A$3-1)),1/POWER(FSheet1!$BD170,1/($A$3-1)),1/POWER(FSheet1!$BE170,1/($A$3-1)),1/POWER(FSheet1!$BF170,1/($A$3-1)),1/POWER(FSheet1!$BG170,1/($A$3-1)),1/POWER(FSheet1!$BH170,1/($A$3-1)),1/POWER(FSheet1!$BI170,1/($A$3-1))))</f>
        <v>1.4489823095373073E-2</v>
      </c>
      <c r="AY171" s="13">
        <f t="shared" si="13"/>
        <v>0.88568348446764067</v>
      </c>
      <c r="BA171" s="45">
        <f>1/(POWER(FSheet1!$BK170,1/($A$3-1))*SUM(1/POWER(FSheet1!$BK170,1/($A$3-1)),1/POWER(FSheet1!$BL170,1/($A$3-1)),1/POWER(FSheet1!$BM170,1/($A$3-1)),1/POWER(FSheet1!$BN170,1/($A$3-1)),1/POWER(FSheet1!$BO170,1/($A$3-1)),1/POWER(FSheet1!$BP170,1/($A$3-1)),1/POWER(FSheet1!$BQ170,1/($A$3-1))))</f>
        <v>0.82506390724208956</v>
      </c>
      <c r="BB171" s="45">
        <f>1/(POWER(FSheet1!$BL170,1/($A$3-1))*SUM(1/POWER(FSheet1!$BK170,1/($A$3-1)),1/POWER(FSheet1!$BL170,1/($A$3-1)),1/POWER(FSheet1!$BM170,1/($A$3-1)),1/POWER(FSheet1!$BN170,1/($A$3-1)),1/POWER(FSheet1!$BO170,1/($A$3-1)),1/POWER(FSheet1!$BP170,1/($A$3-1)),1/POWER(FSheet1!$BQ170,1/($A$3-1))))</f>
        <v>7.7631807376321027E-2</v>
      </c>
      <c r="BC171" s="45">
        <f>1/(POWER(FSheet1!$BM170,1/($A$3-1))*SUM(1/POWER(FSheet1!$BK170,1/($A$3-1)),1/POWER(FSheet1!$BL170,1/($A$3-1)),1/POWER(FSheet1!$BM170,1/($A$3-1)),1/POWER(FSheet1!$BN170,1/($A$3-1)),1/POWER(FSheet1!$BO170,1/($A$3-1)),1/POWER(FSheet1!$BP170,1/($A$3-1)),1/POWER(FSheet1!$BQ170,1/($A$3-1))))</f>
        <v>3.6057573534895526E-2</v>
      </c>
      <c r="BD171" s="45">
        <f>1/(POWER(FSheet1!$BN170,1/($A$3-1))*SUM(1/POWER(FSheet1!$BK170,1/($A$3-1)),1/POWER(FSheet1!$BL170,1/($A$3-1)),1/POWER(FSheet1!$BM170,1/($A$3-1)),1/POWER(FSheet1!$BN170,1/($A$3-1)),1/POWER(FSheet1!$BO170,1/($A$3-1)),1/POWER(FSheet1!$BP170,1/($A$3-1)),1/POWER(FSheet1!$BQ170,1/($A$3-1))))</f>
        <v>2.7979669610186785E-2</v>
      </c>
      <c r="BE171" s="45">
        <f>1/(POWER(FSheet1!$BO170,1/($A$3-1))*SUM(1/POWER(FSheet1!$BK170,1/($A$3-1)),1/POWER(FSheet1!$BL170,1/($A$3-1)),1/POWER(FSheet1!$BM170,1/($A$3-1)),1/POWER(FSheet1!$BN170,1/($A$3-1)),1/POWER(FSheet1!$BO170,1/($A$3-1)),1/POWER(FSheet1!$BP170,1/($A$3-1)),1/POWER(FSheet1!$BQ170,1/($A$3-1))))</f>
        <v>1.6884081229898682E-2</v>
      </c>
      <c r="BF171" s="45">
        <f>1/(POWER(FSheet1!$BP170,1/($A$3-1))*SUM(1/POWER(FSheet1!$BK170,1/($A$3-1)),1/POWER(FSheet1!$BL170,1/($A$3-1)),1/POWER(FSheet1!$BM170,1/($A$3-1)),1/POWER(FSheet1!$BN170,1/($A$3-1)),1/POWER(FSheet1!$BO170,1/($A$3-1)),1/POWER(FSheet1!$BP170,1/($A$3-1)),1/POWER(FSheet1!$BQ170,1/($A$3-1))))</f>
        <v>6.7313830718533424E-3</v>
      </c>
      <c r="BG171" s="45">
        <f>1/(POWER(FSheet1!$BQ170,1/($A$3-1))*SUM(1/POWER(FSheet1!$BK170,1/($A$3-1)),1/POWER(FSheet1!$BL170,1/($A$3-1)),1/POWER(FSheet1!$BM170,1/($A$3-1)),1/POWER(FSheet1!$BN170,1/($A$3-1)),1/POWER(FSheet1!$BO170,1/($A$3-1)),1/POWER(FSheet1!$BP170,1/($A$3-1)),1/POWER(FSheet1!$BQ170,1/($A$3-1))))</f>
        <v>9.6515779347553753E-3</v>
      </c>
      <c r="BH171" s="14"/>
      <c r="BW171" s="33">
        <f t="array" ref="BW171">SUM((BA171^$A$3)*(($B171-$AK$3)^2+($C171-$AL$3)^2),(BB171^$A$3)*(($B171-$AM$3)^2+($C171-$AN$3)^2),(BC171^$A$3)*(($B171-$AO$3)^2+($C171-$AP$3)^2),(BD171^$A$3)*(($B171-$AQ$3)^2+($C171-$AR$3)^2),(BE171^$A$3)*(($B171-$AS$3)^2+($C171-$AT$3)^2),(BF171^$A$3)*(($B171-$AU$3)^2+($C171-$AV$3)^2),(BG171^$A$3)*(($B171-$AW$3)^2+($C171-$BV$3)^2))</f>
        <v>0.65103048011394427</v>
      </c>
    </row>
    <row r="172" spans="1:75">
      <c r="A172" s="21" t="str">
        <f>FSheet1!A171</f>
        <v xml:space="preserve">Beaucage </v>
      </c>
      <c r="B172" s="20">
        <f>FSheet1!DH171</f>
        <v>-5.6909790721784779</v>
      </c>
      <c r="C172" s="20">
        <f>FSheet1!DI171</f>
        <v>-5.7372261089238847</v>
      </c>
      <c r="D172" s="22"/>
      <c r="E172" s="20">
        <f>1/(POWER(FSheet1!AU171,2/($A$3-1))*SUM(1/POWER(FSheet1!$AU171,2/($A$3-1)),1/POWER(FSheet1!$AV171,2/($A$3-1)),1/POWER(FSheet1!$AW171,2/($A$3-1)),1/POWER(FSheet1!$AX171,2/($A$3-1)),1/POWER(FSheet1!$AY171,2/($A$3-1)),1/POWER(FSheet1!$AZ171,2/($A$3-1)),1/POWER(FSheet1!$BA171,2/($A$3-1))))</f>
        <v>1.8073621520072452E-3</v>
      </c>
      <c r="F172" s="20">
        <f>1/(POWER(FSheet1!AV171,2/($A$3-1))*SUM(1/POWER(FSheet1!$AU171,2/($A$3-1)),1/POWER(FSheet1!$AV171,2/($A$3-1)),1/POWER(FSheet1!$AW171,2/($A$3-1)),1/POWER(FSheet1!$AX171,2/($A$3-1)),1/POWER(FSheet1!$AY171,2/($A$3-1)),1/POWER(FSheet1!$AZ171,2/($A$3-1)),1/POWER(FSheet1!$BA171,2/($A$3-1))))</f>
        <v>0.98415348527154589</v>
      </c>
      <c r="G172" s="20">
        <f>1/(POWER(FSheet1!AW171,2/($A$3-1))*SUM(1/POWER(FSheet1!$AU171,2/($A$3-1)),1/POWER(FSheet1!$AV171,2/($A$3-1)),1/POWER(FSheet1!$AW171,2/($A$3-1)),1/POWER(FSheet1!$AX171,2/($A$3-1)),1/POWER(FSheet1!$AY171,2/($A$3-1)),1/POWER(FSheet1!$AZ171,2/($A$3-1)),1/POWER(FSheet1!$BA171,2/($A$3-1))))</f>
        <v>1.3466166995964621E-2</v>
      </c>
      <c r="H172" s="20">
        <f>1/(POWER(FSheet1!AX171,2/($A$3-1))*SUM(1/POWER(FSheet1!$AU171,2/($A$3-1)),1/POWER(FSheet1!$AV171,2/($A$3-1)),1/POWER(FSheet1!$AW171,2/($A$3-1)),1/POWER(FSheet1!$AX171,2/($A$3-1)),1/POWER(FSheet1!$AY171,2/($A$3-1)),1/POWER(FSheet1!$AZ171,2/($A$3-1)),1/POWER(FSheet1!$BA171,2/($A$3-1))))</f>
        <v>4.654710378038182E-4</v>
      </c>
      <c r="I172" s="20">
        <f>1/(POWER(FSheet1!AY171,2/($A$3-1))*SUM(1/POWER(FSheet1!$AU171,2/($A$3-1)),1/POWER(FSheet1!$AV171,2/($A$3-1)),1/POWER(FSheet1!$AW171,2/($A$3-1)),1/POWER(FSheet1!$AX171,2/($A$3-1)),1/POWER(FSheet1!$AY171,2/($A$3-1)),1/POWER(FSheet1!$AZ171,2/($A$3-1)),1/POWER(FSheet1!$BA171,2/($A$3-1))))</f>
        <v>7.6668110554226139E-5</v>
      </c>
      <c r="J172" s="20">
        <f>1/(POWER(FSheet1!AZ171,2/($A$3-1))*SUM(1/POWER(FSheet1!$AU171,2/($A$3-1)),1/POWER(FSheet1!$AV171,2/($A$3-1)),1/POWER(FSheet1!$AW171,2/($A$3-1)),1/POWER(FSheet1!$AX171,2/($A$3-1)),1/POWER(FSheet1!$AY171,2/($A$3-1)),1/POWER(FSheet1!$AZ171,2/($A$3-1)),1/POWER(FSheet1!$BA171,2/($A$3-1))))</f>
        <v>2.2210690857463243E-5</v>
      </c>
      <c r="K172" s="20">
        <f>1/(POWER(FSheet1!BA171,2/($A$3-1))*SUM(1/POWER(FSheet1!$AU171,2/($A$3-1)),1/POWER(FSheet1!$AV171,2/($A$3-1)),1/POWER(FSheet1!$AW171,2/($A$3-1)),1/POWER(FSheet1!$AX171,2/($A$3-1)),1/POWER(FSheet1!$AY171,2/($A$3-1)),1/POWER(FSheet1!$AZ171,2/($A$3-1)),1/POWER(FSheet1!$BA171,2/($A$3-1))))</f>
        <v>8.6357412666920807E-6</v>
      </c>
      <c r="M172" s="35"/>
      <c r="AA172" s="34">
        <f t="shared" si="12"/>
        <v>7.4673158465893836</v>
      </c>
      <c r="AC172" s="26">
        <f>1/(POWER(FSheet1!BC171,1/($A$3-1))*SUM(1/POWER(FSheet1!$BC171,1/($A$3-1)),1/POWER(FSheet1!$BD171,1/($A$3-1)),1/POWER(FSheet1!$BE171,1/($A$3-1)),1/POWER(FSheet1!$BF171,1/($A$3-1)),1/POWER(FSheet1!$BG171,1/($A$3-1)),1/POWER(FSheet1!$BH171,1/($A$3-1)),1/POWER(FSheet1!$BI171,1/($A$3-1))))</f>
        <v>0.16719682289446075</v>
      </c>
      <c r="AD172" s="26">
        <f>1/(POWER(FSheet1!BD171,1/($A$3-1))*SUM(1/POWER(FSheet1!$BC171,1/($A$3-1)),1/POWER(FSheet1!$BD171,1/($A$3-1)),1/POWER(FSheet1!$BE171,1/($A$3-1)),1/POWER(FSheet1!$BF171,1/($A$3-1)),1/POWER(FSheet1!$BG171,1/($A$3-1)),1/POWER(FSheet1!$BH171,1/($A$3-1)),1/POWER(FSheet1!$BI171,1/($A$3-1))))</f>
        <v>0.44462561893359276</v>
      </c>
      <c r="AE172" s="26">
        <f>1/(POWER(FSheet1!BE171,1/($A$3-1))*SUM(1/POWER(FSheet1!$BC171,1/($A$3-1)),1/POWER(FSheet1!$BD171,1/($A$3-1)),1/POWER(FSheet1!$BE171,1/($A$3-1)),1/POWER(FSheet1!$BF171,1/($A$3-1)),1/POWER(FSheet1!$BG171,1/($A$3-1)),1/POWER(FSheet1!$BH171,1/($A$3-1)),1/POWER(FSheet1!$BI171,1/($A$3-1))))</f>
        <v>0.23532809368436455</v>
      </c>
      <c r="AF172" s="26">
        <f>1/(POWER(FSheet1!BF171,1/($A$3-1))*SUM(1/POWER(FSheet1!$BC171,1/($A$3-1)),1/POWER(FSheet1!$BD171,1/($A$3-1)),1/POWER(FSheet1!$BE171,1/($A$3-1)),1/POWER(FSheet1!$BF171,1/($A$3-1)),1/POWER(FSheet1!$BG171,1/($A$3-1)),1/POWER(FSheet1!$BH171,1/($A$3-1)),1/POWER(FSheet1!$BI171,1/($A$3-1))))</f>
        <v>7.1677279149258699E-2</v>
      </c>
      <c r="AG172" s="26">
        <f>1/(POWER(FSheet1!BG171,1/($A$3-1))*SUM(1/POWER(FSheet1!$BC171,1/($A$3-1)),1/POWER(FSheet1!$BD171,1/($A$3-1)),1/POWER(FSheet1!$BE171,1/($A$3-1)),1/POWER(FSheet1!$BF171,1/($A$3-1)),1/POWER(FSheet1!$BG171,1/($A$3-1)),1/POWER(FSheet1!$BH171,1/($A$3-1)),1/POWER(FSheet1!$BI171,1/($A$3-1))))</f>
        <v>3.3179229889739412E-2</v>
      </c>
      <c r="AH172" s="26">
        <f>1/(POWER(FSheet1!BH171,1/($A$3-1))*SUM(1/POWER(FSheet1!$BC171,1/($A$3-1)),1/POWER(FSheet1!$BD171,1/($A$3-1)),1/POWER(FSheet1!$BE171,1/($A$3-1)),1/POWER(FSheet1!$BF171,1/($A$3-1)),1/POWER(FSheet1!$BG171,1/($A$3-1)),1/POWER(FSheet1!$BH171,1/($A$3-1)),1/POWER(FSheet1!$BI171,1/($A$3-1))))</f>
        <v>2.0220140413133143E-2</v>
      </c>
      <c r="AI172" s="26">
        <f>1/(POWER(FSheet1!BI171,1/($A$3-1))*SUM(1/POWER(FSheet1!$BC171,1/($A$3-1)),1/POWER(FSheet1!$BD171,1/($A$3-1)),1/POWER(FSheet1!$BE171,1/($A$3-1)),1/POWER(FSheet1!$BF171,1/($A$3-1)),1/POWER(FSheet1!$BG171,1/($A$3-1)),1/POWER(FSheet1!$BH171,1/($A$3-1)),1/POWER(FSheet1!$BI171,1/($A$3-1))))</f>
        <v>2.777281503545077E-2</v>
      </c>
      <c r="AY172" s="13">
        <f t="shared" si="13"/>
        <v>5.5431259161396538</v>
      </c>
      <c r="BA172" s="45">
        <f>1/(POWER(FSheet1!$BK171,1/($A$3-1))*SUM(1/POWER(FSheet1!$BK171,1/($A$3-1)),1/POWER(FSheet1!$BL171,1/($A$3-1)),1/POWER(FSheet1!$BM171,1/($A$3-1)),1/POWER(FSheet1!$BN171,1/($A$3-1)),1/POWER(FSheet1!$BO171,1/($A$3-1)),1/POWER(FSheet1!$BP171,1/($A$3-1)),1/POWER(FSheet1!$BQ171,1/($A$3-1))))</f>
        <v>6.8582246747872375E-2</v>
      </c>
      <c r="BB172" s="45">
        <f>1/(POWER(FSheet1!$BL171,1/($A$3-1))*SUM(1/POWER(FSheet1!$BK171,1/($A$3-1)),1/POWER(FSheet1!$BL171,1/($A$3-1)),1/POWER(FSheet1!$BM171,1/($A$3-1)),1/POWER(FSheet1!$BN171,1/($A$3-1)),1/POWER(FSheet1!$BO171,1/($A$3-1)),1/POWER(FSheet1!$BP171,1/($A$3-1)),1/POWER(FSheet1!$BQ171,1/($A$3-1))))</f>
        <v>0.59568020159076573</v>
      </c>
      <c r="BC172" s="45">
        <f>1/(POWER(FSheet1!$BM171,1/($A$3-1))*SUM(1/POWER(FSheet1!$BK171,1/($A$3-1)),1/POWER(FSheet1!$BL171,1/($A$3-1)),1/POWER(FSheet1!$BM171,1/($A$3-1)),1/POWER(FSheet1!$BN171,1/($A$3-1)),1/POWER(FSheet1!$BO171,1/($A$3-1)),1/POWER(FSheet1!$BP171,1/($A$3-1)),1/POWER(FSheet1!$BQ171,1/($A$3-1))))</f>
        <v>0.19989849871962942</v>
      </c>
      <c r="BD172" s="45">
        <f>1/(POWER(FSheet1!$BN171,1/($A$3-1))*SUM(1/POWER(FSheet1!$BK171,1/($A$3-1)),1/POWER(FSheet1!$BL171,1/($A$3-1)),1/POWER(FSheet1!$BM171,1/($A$3-1)),1/POWER(FSheet1!$BN171,1/($A$3-1)),1/POWER(FSheet1!$BO171,1/($A$3-1)),1/POWER(FSheet1!$BP171,1/($A$3-1)),1/POWER(FSheet1!$BQ171,1/($A$3-1))))</f>
        <v>6.1772735006119864E-2</v>
      </c>
      <c r="BE172" s="45">
        <f>1/(POWER(FSheet1!$BO171,1/($A$3-1))*SUM(1/POWER(FSheet1!$BK171,1/($A$3-1)),1/POWER(FSheet1!$BL171,1/($A$3-1)),1/POWER(FSheet1!$BM171,1/($A$3-1)),1/POWER(FSheet1!$BN171,1/($A$3-1)),1/POWER(FSheet1!$BO171,1/($A$3-1)),1/POWER(FSheet1!$BP171,1/($A$3-1)),1/POWER(FSheet1!$BQ171,1/($A$3-1))))</f>
        <v>3.2549497011827765E-2</v>
      </c>
      <c r="BF172" s="45">
        <f>1/(POWER(FSheet1!$BP171,1/($A$3-1))*SUM(1/POWER(FSheet1!$BK171,1/($A$3-1)),1/POWER(FSheet1!$BL171,1/($A$3-1)),1/POWER(FSheet1!$BM171,1/($A$3-1)),1/POWER(FSheet1!$BN171,1/($A$3-1)),1/POWER(FSheet1!$BO171,1/($A$3-1)),1/POWER(FSheet1!$BP171,1/($A$3-1)),1/POWER(FSheet1!$BQ171,1/($A$3-1))))</f>
        <v>1.6384341700233066E-2</v>
      </c>
      <c r="BG172" s="45">
        <f>1/(POWER(FSheet1!$BQ171,1/($A$3-1))*SUM(1/POWER(FSheet1!$BK171,1/($A$3-1)),1/POWER(FSheet1!$BL171,1/($A$3-1)),1/POWER(FSheet1!$BM171,1/($A$3-1)),1/POWER(FSheet1!$BN171,1/($A$3-1)),1/POWER(FSheet1!$BO171,1/($A$3-1)),1/POWER(FSheet1!$BP171,1/($A$3-1)),1/POWER(FSheet1!$BQ171,1/($A$3-1))))</f>
        <v>2.513247922355176E-2</v>
      </c>
      <c r="BH172" s="14"/>
      <c r="BW172" s="33">
        <f t="array" ref="BW172">SUM((BA172^$A$3)*(($B172-$AK$3)^2+($C172-$AL$3)^2),(BB172^$A$3)*(($B172-$AM$3)^2+($C172-$AN$3)^2),(BC172^$A$3)*(($B172-$AO$3)^2+($C172-$AP$3)^2),(BD172^$A$3)*(($B172-$AQ$3)^2+($C172-$AR$3)^2),(BE172^$A$3)*(($B172-$AS$3)^2+($C172-$AT$3)^2),(BF172^$A$3)*(($B172-$AU$3)^2+($C172-$AV$3)^2),(BG172^$A$3)*(($B172-$AW$3)^2+($C172-$BV$3)^2))</f>
        <v>5.9226376377928505</v>
      </c>
    </row>
    <row r="173" spans="1:75">
      <c r="A173" s="21" t="str">
        <f>FSheet1!A172</f>
        <v>Franklin</v>
      </c>
      <c r="B173" s="20">
        <f>FSheet1!DH172</f>
        <v>-4.4764845721784781</v>
      </c>
      <c r="C173" s="20">
        <f>FSheet1!DI172</f>
        <v>-3.4746276089238846</v>
      </c>
      <c r="D173" s="22"/>
      <c r="E173" s="20">
        <f>1/(POWER(FSheet1!AU172,2/($A$3-1))*SUM(1/POWER(FSheet1!$AU172,2/($A$3-1)),1/POWER(FSheet1!$AV172,2/($A$3-1)),1/POWER(FSheet1!$AW172,2/($A$3-1)),1/POWER(FSheet1!$AX172,2/($A$3-1)),1/POWER(FSheet1!$AY172,2/($A$3-1)),1/POWER(FSheet1!$AZ172,2/($A$3-1)),1/POWER(FSheet1!$BA172,2/($A$3-1))))</f>
        <v>2.484914425880635E-3</v>
      </c>
      <c r="F173" s="20">
        <f>1/(POWER(FSheet1!AV172,2/($A$3-1))*SUM(1/POWER(FSheet1!$AU172,2/($A$3-1)),1/POWER(FSheet1!$AV172,2/($A$3-1)),1/POWER(FSheet1!$AW172,2/($A$3-1)),1/POWER(FSheet1!$AX172,2/($A$3-1)),1/POWER(FSheet1!$AY172,2/($A$3-1)),1/POWER(FSheet1!$AZ172,2/($A$3-1)),1/POWER(FSheet1!$BA172,2/($A$3-1))))</f>
        <v>5.4869422842947671E-2</v>
      </c>
      <c r="G173" s="20">
        <f>1/(POWER(FSheet1!AW172,2/($A$3-1))*SUM(1/POWER(FSheet1!$AU172,2/($A$3-1)),1/POWER(FSheet1!$AV172,2/($A$3-1)),1/POWER(FSheet1!$AW172,2/($A$3-1)),1/POWER(FSheet1!$AX172,2/($A$3-1)),1/POWER(FSheet1!$AY172,2/($A$3-1)),1/POWER(FSheet1!$AZ172,2/($A$3-1)),1/POWER(FSheet1!$BA172,2/($A$3-1))))</f>
        <v>0.93206586207922471</v>
      </c>
      <c r="H173" s="20">
        <f>1/(POWER(FSheet1!AX172,2/($A$3-1))*SUM(1/POWER(FSheet1!$AU172,2/($A$3-1)),1/POWER(FSheet1!$AV172,2/($A$3-1)),1/POWER(FSheet1!$AW172,2/($A$3-1)),1/POWER(FSheet1!$AX172,2/($A$3-1)),1/POWER(FSheet1!$AY172,2/($A$3-1)),1/POWER(FSheet1!$AZ172,2/($A$3-1)),1/POWER(FSheet1!$BA172,2/($A$3-1))))</f>
        <v>9.3157141591369789E-3</v>
      </c>
      <c r="I173" s="20">
        <f>1/(POWER(FSheet1!AY172,2/($A$3-1))*SUM(1/POWER(FSheet1!$AU172,2/($A$3-1)),1/POWER(FSheet1!$AV172,2/($A$3-1)),1/POWER(FSheet1!$AW172,2/($A$3-1)),1/POWER(FSheet1!$AX172,2/($A$3-1)),1/POWER(FSheet1!$AY172,2/($A$3-1)),1/POWER(FSheet1!$AZ172,2/($A$3-1)),1/POWER(FSheet1!$BA172,2/($A$3-1))))</f>
        <v>9.6183964541170447E-4</v>
      </c>
      <c r="J173" s="20">
        <f>1/(POWER(FSheet1!AZ172,2/($A$3-1))*SUM(1/POWER(FSheet1!$AU172,2/($A$3-1)),1/POWER(FSheet1!$AV172,2/($A$3-1)),1/POWER(FSheet1!$AW172,2/($A$3-1)),1/POWER(FSheet1!$AX172,2/($A$3-1)),1/POWER(FSheet1!$AY172,2/($A$3-1)),1/POWER(FSheet1!$AZ172,2/($A$3-1)),1/POWER(FSheet1!$BA172,2/($A$3-1))))</f>
        <v>2.2487330521082517E-4</v>
      </c>
      <c r="K173" s="20">
        <f>1/(POWER(FSheet1!BA172,2/($A$3-1))*SUM(1/POWER(FSheet1!$AU172,2/($A$3-1)),1/POWER(FSheet1!$AV172,2/($A$3-1)),1/POWER(FSheet1!$AW172,2/($A$3-1)),1/POWER(FSheet1!$AX172,2/($A$3-1)),1/POWER(FSheet1!$AY172,2/($A$3-1)),1/POWER(FSheet1!$AZ172,2/($A$3-1)),1/POWER(FSheet1!$BA172,2/($A$3-1))))</f>
        <v>7.7373542187578545E-5</v>
      </c>
      <c r="M173" s="35"/>
      <c r="AA173" s="34">
        <f t="shared" si="12"/>
        <v>2.5716749021155789</v>
      </c>
      <c r="AC173" s="26">
        <f>1/(POWER(FSheet1!BC172,1/($A$3-1))*SUM(1/POWER(FSheet1!$BC172,1/($A$3-1)),1/POWER(FSheet1!$BD172,1/($A$3-1)),1/POWER(FSheet1!$BE172,1/($A$3-1)),1/POWER(FSheet1!$BF172,1/($A$3-1)),1/POWER(FSheet1!$BG172,1/($A$3-1)),1/POWER(FSheet1!$BH172,1/($A$3-1)),1/POWER(FSheet1!$BI172,1/($A$3-1))))</f>
        <v>0.10975658731109561</v>
      </c>
      <c r="AD173" s="26">
        <f>1/(POWER(FSheet1!BD172,1/($A$3-1))*SUM(1/POWER(FSheet1!$BC172,1/($A$3-1)),1/POWER(FSheet1!$BD172,1/($A$3-1)),1/POWER(FSheet1!$BE172,1/($A$3-1)),1/POWER(FSheet1!$BF172,1/($A$3-1)),1/POWER(FSheet1!$BG172,1/($A$3-1)),1/POWER(FSheet1!$BH172,1/($A$3-1)),1/POWER(FSheet1!$BI172,1/($A$3-1))))</f>
        <v>0.56525824198996688</v>
      </c>
      <c r="AE173" s="26">
        <f>1/(POWER(FSheet1!BE172,1/($A$3-1))*SUM(1/POWER(FSheet1!$BC172,1/($A$3-1)),1/POWER(FSheet1!$BD172,1/($A$3-1)),1/POWER(FSheet1!$BE172,1/($A$3-1)),1/POWER(FSheet1!$BF172,1/($A$3-1)),1/POWER(FSheet1!$BG172,1/($A$3-1)),1/POWER(FSheet1!$BH172,1/($A$3-1)),1/POWER(FSheet1!$BI172,1/($A$3-1))))</f>
        <v>0.26613366268547867</v>
      </c>
      <c r="AF173" s="26">
        <f>1/(POWER(FSheet1!BF172,1/($A$3-1))*SUM(1/POWER(FSheet1!$BC172,1/($A$3-1)),1/POWER(FSheet1!$BD172,1/($A$3-1)),1/POWER(FSheet1!$BE172,1/($A$3-1)),1/POWER(FSheet1!$BF172,1/($A$3-1)),1/POWER(FSheet1!$BG172,1/($A$3-1)),1/POWER(FSheet1!$BH172,1/($A$3-1)),1/POWER(FSheet1!$BI172,1/($A$3-1))))</f>
        <v>3.2133966212341873E-2</v>
      </c>
      <c r="AG173" s="26">
        <f>1/(POWER(FSheet1!BG172,1/($A$3-1))*SUM(1/POWER(FSheet1!$BC172,1/($A$3-1)),1/POWER(FSheet1!$BD172,1/($A$3-1)),1/POWER(FSheet1!$BE172,1/($A$3-1)),1/POWER(FSheet1!$BF172,1/($A$3-1)),1/POWER(FSheet1!$BG172,1/($A$3-1)),1/POWER(FSheet1!$BH172,1/($A$3-1)),1/POWER(FSheet1!$BI172,1/($A$3-1))))</f>
        <v>1.1426286709581944E-2</v>
      </c>
      <c r="AH173" s="26">
        <f>1/(POWER(FSheet1!BH172,1/($A$3-1))*SUM(1/POWER(FSheet1!$BC172,1/($A$3-1)),1/POWER(FSheet1!$BD172,1/($A$3-1)),1/POWER(FSheet1!$BE172,1/($A$3-1)),1/POWER(FSheet1!$BF172,1/($A$3-1)),1/POWER(FSheet1!$BG172,1/($A$3-1)),1/POWER(FSheet1!$BH172,1/($A$3-1)),1/POWER(FSheet1!$BI172,1/($A$3-1))))</f>
        <v>6.2244053331744617E-3</v>
      </c>
      <c r="AI173" s="26">
        <f>1/(POWER(FSheet1!BI172,1/($A$3-1))*SUM(1/POWER(FSheet1!$BC172,1/($A$3-1)),1/POWER(FSheet1!$BD172,1/($A$3-1)),1/POWER(FSheet1!$BE172,1/($A$3-1)),1/POWER(FSheet1!$BF172,1/($A$3-1)),1/POWER(FSheet1!$BG172,1/($A$3-1)),1/POWER(FSheet1!$BH172,1/($A$3-1)),1/POWER(FSheet1!$BI172,1/($A$3-1))))</f>
        <v>9.0668497583603156E-3</v>
      </c>
      <c r="AY173" s="13">
        <f t="shared" si="13"/>
        <v>1.3154307165655577</v>
      </c>
      <c r="BA173" s="45">
        <f>1/(POWER(FSheet1!$BK172,1/($A$3-1))*SUM(1/POWER(FSheet1!$BK172,1/($A$3-1)),1/POWER(FSheet1!$BL172,1/($A$3-1)),1/POWER(FSheet1!$BM172,1/($A$3-1)),1/POWER(FSheet1!$BN172,1/($A$3-1)),1/POWER(FSheet1!$BO172,1/($A$3-1)),1/POWER(FSheet1!$BP172,1/($A$3-1)),1/POWER(FSheet1!$BQ172,1/($A$3-1))))</f>
        <v>6.2533674385554294E-2</v>
      </c>
      <c r="BB173" s="45">
        <f>1/(POWER(FSheet1!$BL172,1/($A$3-1))*SUM(1/POWER(FSheet1!$BK172,1/($A$3-1)),1/POWER(FSheet1!$BL172,1/($A$3-1)),1/POWER(FSheet1!$BM172,1/($A$3-1)),1/POWER(FSheet1!$BN172,1/($A$3-1)),1/POWER(FSheet1!$BO172,1/($A$3-1)),1/POWER(FSheet1!$BP172,1/($A$3-1)),1/POWER(FSheet1!$BQ172,1/($A$3-1))))</f>
        <v>0.59233085167908139</v>
      </c>
      <c r="BC173" s="45">
        <f>1/(POWER(FSheet1!$BM172,1/($A$3-1))*SUM(1/POWER(FSheet1!$BK172,1/($A$3-1)),1/POWER(FSheet1!$BL172,1/($A$3-1)),1/POWER(FSheet1!$BM172,1/($A$3-1)),1/POWER(FSheet1!$BN172,1/($A$3-1)),1/POWER(FSheet1!$BO172,1/($A$3-1)),1/POWER(FSheet1!$BP172,1/($A$3-1)),1/POWER(FSheet1!$BQ172,1/($A$3-1))))</f>
        <v>0.24455445072855081</v>
      </c>
      <c r="BD173" s="45">
        <f>1/(POWER(FSheet1!$BN172,1/($A$3-1))*SUM(1/POWER(FSheet1!$BK172,1/($A$3-1)),1/POWER(FSheet1!$BL172,1/($A$3-1)),1/POWER(FSheet1!$BM172,1/($A$3-1)),1/POWER(FSheet1!$BN172,1/($A$3-1)),1/POWER(FSheet1!$BO172,1/($A$3-1)),1/POWER(FSheet1!$BP172,1/($A$3-1)),1/POWER(FSheet1!$BQ172,1/($A$3-1))))</f>
        <v>5.2488785161198745E-2</v>
      </c>
      <c r="BE173" s="45">
        <f>1/(POWER(FSheet1!$BO172,1/($A$3-1))*SUM(1/POWER(FSheet1!$BK172,1/($A$3-1)),1/POWER(FSheet1!$BL172,1/($A$3-1)),1/POWER(FSheet1!$BM172,1/($A$3-1)),1/POWER(FSheet1!$BN172,1/($A$3-1)),1/POWER(FSheet1!$BO172,1/($A$3-1)),1/POWER(FSheet1!$BP172,1/($A$3-1)),1/POWER(FSheet1!$BQ172,1/($A$3-1))))</f>
        <v>2.3012129668589159E-2</v>
      </c>
      <c r="BF173" s="45">
        <f>1/(POWER(FSheet1!$BP172,1/($A$3-1))*SUM(1/POWER(FSheet1!$BK172,1/($A$3-1)),1/POWER(FSheet1!$BL172,1/($A$3-1)),1/POWER(FSheet1!$BM172,1/($A$3-1)),1/POWER(FSheet1!$BN172,1/($A$3-1)),1/POWER(FSheet1!$BO172,1/($A$3-1)),1/POWER(FSheet1!$BP172,1/($A$3-1)),1/POWER(FSheet1!$BQ172,1/($A$3-1))))</f>
        <v>9.587253964845846E-3</v>
      </c>
      <c r="BG173" s="45">
        <f>1/(POWER(FSheet1!$BQ172,1/($A$3-1))*SUM(1/POWER(FSheet1!$BK172,1/($A$3-1)),1/POWER(FSheet1!$BL172,1/($A$3-1)),1/POWER(FSheet1!$BM172,1/($A$3-1)),1/POWER(FSheet1!$BN172,1/($A$3-1)),1/POWER(FSheet1!$BO172,1/($A$3-1)),1/POWER(FSheet1!$BP172,1/($A$3-1)),1/POWER(FSheet1!$BQ172,1/($A$3-1))))</f>
        <v>1.5492854412179636E-2</v>
      </c>
      <c r="BH173" s="14"/>
      <c r="BW173" s="33">
        <f t="array" ref="BW173">SUM((BA173^$A$3)*(($B173-$AK$3)^2+($C173-$AL$3)^2),(BB173^$A$3)*(($B173-$AM$3)^2+($C173-$AN$3)^2),(BC173^$A$3)*(($B173-$AO$3)^2+($C173-$AP$3)^2),(BD173^$A$3)*(($B173-$AQ$3)^2+($C173-$AR$3)^2),(BE173^$A$3)*(($B173-$AS$3)^2+($C173-$AT$3)^2),(BF173^$A$3)*(($B173-$AU$3)^2+($C173-$AV$3)^2),(BG173^$A$3)*(($B173-$AW$3)^2+($C173-$BV$3)^2))</f>
        <v>1.260065924117912</v>
      </c>
    </row>
    <row r="174" spans="1:75">
      <c r="A174" s="21" t="str">
        <f>FSheet1!A173</f>
        <v>Joncas</v>
      </c>
      <c r="B174" s="20">
        <f>FSheet1!DH173</f>
        <v>-4.3547395721784774</v>
      </c>
      <c r="C174" s="20">
        <f>FSheet1!DI173</f>
        <v>-4.2470521089238842</v>
      </c>
      <c r="D174" s="22"/>
      <c r="E174" s="20">
        <f>1/(POWER(FSheet1!AU173,2/($A$3-1))*SUM(1/POWER(FSheet1!$AU173,2/($A$3-1)),1/POWER(FSheet1!$AV173,2/($A$3-1)),1/POWER(FSheet1!$AW173,2/($A$3-1)),1/POWER(FSheet1!$AX173,2/($A$3-1)),1/POWER(FSheet1!$AY173,2/($A$3-1)),1/POWER(FSheet1!$AZ173,2/($A$3-1)),1/POWER(FSheet1!$BA173,2/($A$3-1))))</f>
        <v>1.9804076413592418E-3</v>
      </c>
      <c r="F174" s="20">
        <f>1/(POWER(FSheet1!AV173,2/($A$3-1))*SUM(1/POWER(FSheet1!$AU173,2/($A$3-1)),1/POWER(FSheet1!$AV173,2/($A$3-1)),1/POWER(FSheet1!$AW173,2/($A$3-1)),1/POWER(FSheet1!$AX173,2/($A$3-1)),1/POWER(FSheet1!$AY173,2/($A$3-1)),1/POWER(FSheet1!$AZ173,2/($A$3-1)),1/POWER(FSheet1!$BA173,2/($A$3-1))))</f>
        <v>6.666078677192272E-2</v>
      </c>
      <c r="G174" s="20">
        <f>1/(POWER(FSheet1!AW173,2/($A$3-1))*SUM(1/POWER(FSheet1!$AU173,2/($A$3-1)),1/POWER(FSheet1!$AV173,2/($A$3-1)),1/POWER(FSheet1!$AW173,2/($A$3-1)),1/POWER(FSheet1!$AX173,2/($A$3-1)),1/POWER(FSheet1!$AY173,2/($A$3-1)),1/POWER(FSheet1!$AZ173,2/($A$3-1)),1/POWER(FSheet1!$BA173,2/($A$3-1))))</f>
        <v>0.92550761823391658</v>
      </c>
      <c r="H174" s="20">
        <f>1/(POWER(FSheet1!AX173,2/($A$3-1))*SUM(1/POWER(FSheet1!$AU173,2/($A$3-1)),1/POWER(FSheet1!$AV173,2/($A$3-1)),1/POWER(FSheet1!$AW173,2/($A$3-1)),1/POWER(FSheet1!$AX173,2/($A$3-1)),1/POWER(FSheet1!$AY173,2/($A$3-1)),1/POWER(FSheet1!$AZ173,2/($A$3-1)),1/POWER(FSheet1!$BA173,2/($A$3-1))))</f>
        <v>5.1240144673401012E-3</v>
      </c>
      <c r="I174" s="20">
        <f>1/(POWER(FSheet1!AY173,2/($A$3-1))*SUM(1/POWER(FSheet1!$AU173,2/($A$3-1)),1/POWER(FSheet1!$AV173,2/($A$3-1)),1/POWER(FSheet1!$AW173,2/($A$3-1)),1/POWER(FSheet1!$AX173,2/($A$3-1)),1/POWER(FSheet1!$AY173,2/($A$3-1)),1/POWER(FSheet1!$AZ173,2/($A$3-1)),1/POWER(FSheet1!$BA173,2/($A$3-1))))</f>
        <v>5.4936947656655224E-4</v>
      </c>
      <c r="J174" s="20">
        <f>1/(POWER(FSheet1!AZ173,2/($A$3-1))*SUM(1/POWER(FSheet1!$AU173,2/($A$3-1)),1/POWER(FSheet1!$AV173,2/($A$3-1)),1/POWER(FSheet1!$AW173,2/($A$3-1)),1/POWER(FSheet1!$AX173,2/($A$3-1)),1/POWER(FSheet1!$AY173,2/($A$3-1)),1/POWER(FSheet1!$AZ173,2/($A$3-1)),1/POWER(FSheet1!$BA173,2/($A$3-1))))</f>
        <v>1.3174374947247673E-4</v>
      </c>
      <c r="K174" s="20">
        <f>1/(POWER(FSheet1!BA173,2/($A$3-1))*SUM(1/POWER(FSheet1!$AU173,2/($A$3-1)),1/POWER(FSheet1!$AV173,2/($A$3-1)),1/POWER(FSheet1!$AW173,2/($A$3-1)),1/POWER(FSheet1!$AX173,2/($A$3-1)),1/POWER(FSheet1!$AY173,2/($A$3-1)),1/POWER(FSheet1!$AZ173,2/($A$3-1)),1/POWER(FSheet1!$BA173,2/($A$3-1))))</f>
        <v>4.6059659422234855E-5</v>
      </c>
      <c r="M174" s="35"/>
      <c r="AA174" s="34">
        <f t="shared" si="12"/>
        <v>4.20731123959487</v>
      </c>
      <c r="AC174" s="26">
        <f>1/(POWER(FSheet1!BC173,1/($A$3-1))*SUM(1/POWER(FSheet1!$BC173,1/($A$3-1)),1/POWER(FSheet1!$BD173,1/($A$3-1)),1/POWER(FSheet1!$BE173,1/($A$3-1)),1/POWER(FSheet1!$BF173,1/($A$3-1)),1/POWER(FSheet1!$BG173,1/($A$3-1)),1/POWER(FSheet1!$BH173,1/($A$3-1)),1/POWER(FSheet1!$BI173,1/($A$3-1))))</f>
        <v>0.12540169293759651</v>
      </c>
      <c r="AD174" s="26">
        <f>1/(POWER(FSheet1!BD173,1/($A$3-1))*SUM(1/POWER(FSheet1!$BC173,1/($A$3-1)),1/POWER(FSheet1!$BD173,1/($A$3-1)),1/POWER(FSheet1!$BE173,1/($A$3-1)),1/POWER(FSheet1!$BF173,1/($A$3-1)),1/POWER(FSheet1!$BG173,1/($A$3-1)),1/POWER(FSheet1!$BH173,1/($A$3-1)),1/POWER(FSheet1!$BI173,1/($A$3-1))))</f>
        <v>0.45135916420828348</v>
      </c>
      <c r="AE174" s="26">
        <f>1/(POWER(FSheet1!BE173,1/($A$3-1))*SUM(1/POWER(FSheet1!$BC173,1/($A$3-1)),1/POWER(FSheet1!$BD173,1/($A$3-1)),1/POWER(FSheet1!$BE173,1/($A$3-1)),1/POWER(FSheet1!$BF173,1/($A$3-1)),1/POWER(FSheet1!$BG173,1/($A$3-1)),1/POWER(FSheet1!$BH173,1/($A$3-1)),1/POWER(FSheet1!$BI173,1/($A$3-1))))</f>
        <v>0.32563814610098196</v>
      </c>
      <c r="AF174" s="26">
        <f>1/(POWER(FSheet1!BF173,1/($A$3-1))*SUM(1/POWER(FSheet1!$BC173,1/($A$3-1)),1/POWER(FSheet1!$BD173,1/($A$3-1)),1/POWER(FSheet1!$BE173,1/($A$3-1)),1/POWER(FSheet1!$BF173,1/($A$3-1)),1/POWER(FSheet1!$BG173,1/($A$3-1)),1/POWER(FSheet1!$BH173,1/($A$3-1)),1/POWER(FSheet1!$BI173,1/($A$3-1))))</f>
        <v>5.1746659401126126E-2</v>
      </c>
      <c r="AG174" s="26">
        <f>1/(POWER(FSheet1!BG173,1/($A$3-1))*SUM(1/POWER(FSheet1!$BC173,1/($A$3-1)),1/POWER(FSheet1!$BD173,1/($A$3-1)),1/POWER(FSheet1!$BE173,1/($A$3-1)),1/POWER(FSheet1!$BF173,1/($A$3-1)),1/POWER(FSheet1!$BG173,1/($A$3-1)),1/POWER(FSheet1!$BH173,1/($A$3-1)),1/POWER(FSheet1!$BI173,1/($A$3-1))))</f>
        <v>1.9424391055916593E-2</v>
      </c>
      <c r="AH174" s="26">
        <f>1/(POWER(FSheet1!BH173,1/($A$3-1))*SUM(1/POWER(FSheet1!$BC173,1/($A$3-1)),1/POWER(FSheet1!$BD173,1/($A$3-1)),1/POWER(FSheet1!$BE173,1/($A$3-1)),1/POWER(FSheet1!$BF173,1/($A$3-1)),1/POWER(FSheet1!$BG173,1/($A$3-1)),1/POWER(FSheet1!$BH173,1/($A$3-1)),1/POWER(FSheet1!$BI173,1/($A$3-1))))</f>
        <v>1.0804116617745019E-2</v>
      </c>
      <c r="AI174" s="26">
        <f>1/(POWER(FSheet1!BI173,1/($A$3-1))*SUM(1/POWER(FSheet1!$BC173,1/($A$3-1)),1/POWER(FSheet1!$BD173,1/($A$3-1)),1/POWER(FSheet1!$BE173,1/($A$3-1)),1/POWER(FSheet1!$BF173,1/($A$3-1)),1/POWER(FSheet1!$BG173,1/($A$3-1)),1/POWER(FSheet1!$BH173,1/($A$3-1)),1/POWER(FSheet1!$BI173,1/($A$3-1))))</f>
        <v>1.5625829678350172E-2</v>
      </c>
      <c r="AY174" s="13">
        <f t="shared" si="13"/>
        <v>2.3505657995308482</v>
      </c>
      <c r="BA174" s="45">
        <f>1/(POWER(FSheet1!$BK173,1/($A$3-1))*SUM(1/POWER(FSheet1!$BK173,1/($A$3-1)),1/POWER(FSheet1!$BL173,1/($A$3-1)),1/POWER(FSheet1!$BM173,1/($A$3-1)),1/POWER(FSheet1!$BN173,1/($A$3-1)),1/POWER(FSheet1!$BO173,1/($A$3-1)),1/POWER(FSheet1!$BP173,1/($A$3-1)),1/POWER(FSheet1!$BQ173,1/($A$3-1))))</f>
        <v>5.9835699800205387E-2</v>
      </c>
      <c r="BB174" s="45">
        <f>1/(POWER(FSheet1!$BL173,1/($A$3-1))*SUM(1/POWER(FSheet1!$BK173,1/($A$3-1)),1/POWER(FSheet1!$BL173,1/($A$3-1)),1/POWER(FSheet1!$BM173,1/($A$3-1)),1/POWER(FSheet1!$BN173,1/($A$3-1)),1/POWER(FSheet1!$BO173,1/($A$3-1)),1/POWER(FSheet1!$BP173,1/($A$3-1)),1/POWER(FSheet1!$BQ173,1/($A$3-1))))</f>
        <v>0.50315140546356152</v>
      </c>
      <c r="BC174" s="45">
        <f>1/(POWER(FSheet1!$BM173,1/($A$3-1))*SUM(1/POWER(FSheet1!$BK173,1/($A$3-1)),1/POWER(FSheet1!$BL173,1/($A$3-1)),1/POWER(FSheet1!$BM173,1/($A$3-1)),1/POWER(FSheet1!$BN173,1/($A$3-1)),1/POWER(FSheet1!$BO173,1/($A$3-1)),1/POWER(FSheet1!$BP173,1/($A$3-1)),1/POWER(FSheet1!$BQ173,1/($A$3-1))))</f>
        <v>0.31849389890857593</v>
      </c>
      <c r="BD174" s="45">
        <f>1/(POWER(FSheet1!$BN173,1/($A$3-1))*SUM(1/POWER(FSheet1!$BK173,1/($A$3-1)),1/POWER(FSheet1!$BL173,1/($A$3-1)),1/POWER(FSheet1!$BM173,1/($A$3-1)),1/POWER(FSheet1!$BN173,1/($A$3-1)),1/POWER(FSheet1!$BO173,1/($A$3-1)),1/POWER(FSheet1!$BP173,1/($A$3-1)),1/POWER(FSheet1!$BQ173,1/($A$3-1))))</f>
        <v>6.0532544451500948E-2</v>
      </c>
      <c r="BE174" s="45">
        <f>1/(POWER(FSheet1!$BO173,1/($A$3-1))*SUM(1/POWER(FSheet1!$BK173,1/($A$3-1)),1/POWER(FSheet1!$BL173,1/($A$3-1)),1/POWER(FSheet1!$BM173,1/($A$3-1)),1/POWER(FSheet1!$BN173,1/($A$3-1)),1/POWER(FSheet1!$BO173,1/($A$3-1)),1/POWER(FSheet1!$BP173,1/($A$3-1)),1/POWER(FSheet1!$BQ173,1/($A$3-1))))</f>
        <v>2.7025718119256244E-2</v>
      </c>
      <c r="BF174" s="45">
        <f>1/(POWER(FSheet1!$BP173,1/($A$3-1))*SUM(1/POWER(FSheet1!$BK173,1/($A$3-1)),1/POWER(FSheet1!$BL173,1/($A$3-1)),1/POWER(FSheet1!$BM173,1/($A$3-1)),1/POWER(FSheet1!$BN173,1/($A$3-1)),1/POWER(FSheet1!$BO173,1/($A$3-1)),1/POWER(FSheet1!$BP173,1/($A$3-1)),1/POWER(FSheet1!$BQ173,1/($A$3-1))))</f>
        <v>1.1805274928362981E-2</v>
      </c>
      <c r="BG174" s="45">
        <f>1/(POWER(FSheet1!$BQ173,1/($A$3-1))*SUM(1/POWER(FSheet1!$BK173,1/($A$3-1)),1/POWER(FSheet1!$BL173,1/($A$3-1)),1/POWER(FSheet1!$BM173,1/($A$3-1)),1/POWER(FSheet1!$BN173,1/($A$3-1)),1/POWER(FSheet1!$BO173,1/($A$3-1)),1/POWER(FSheet1!$BP173,1/($A$3-1)),1/POWER(FSheet1!$BQ173,1/($A$3-1))))</f>
        <v>1.9155458328536878E-2</v>
      </c>
      <c r="BH174" s="14"/>
      <c r="BW174" s="33">
        <f t="array" ref="BW174">SUM((BA174^$A$3)*(($B174-$AK$3)^2+($C174-$AL$3)^2),(BB174^$A$3)*(($B174-$AM$3)^2+($C174-$AN$3)^2),(BC174^$A$3)*(($B174-$AO$3)^2+($C174-$AP$3)^2),(BD174^$A$3)*(($B174-$AQ$3)^2+($C174-$AR$3)^2),(BE174^$A$3)*(($B174-$AS$3)^2+($C174-$AT$3)^2),(BF174^$A$3)*(($B174-$AU$3)^2+($C174-$AV$3)^2),(BG174^$A$3)*(($B174-$AW$3)^2+($C174-$BV$3)^2))</f>
        <v>2.2943993929703312</v>
      </c>
    </row>
    <row r="175" spans="1:75">
      <c r="A175" s="21" t="str">
        <f>FSheet1!A174</f>
        <v>Jones</v>
      </c>
      <c r="B175" s="20">
        <f>FSheet1!DH174</f>
        <v>7.3158433097112852</v>
      </c>
      <c r="C175" s="20">
        <f>FSheet1!DI174</f>
        <v>8.2816811023623038E-2</v>
      </c>
      <c r="D175" s="22"/>
      <c r="E175" s="20">
        <f>1/(POWER(FSheet1!AU174,2/($A$3-1))*SUM(1/POWER(FSheet1!$AU174,2/($A$3-1)),1/POWER(FSheet1!$AV174,2/($A$3-1)),1/POWER(FSheet1!$AW174,2/($A$3-1)),1/POWER(FSheet1!$AX174,2/($A$3-1)),1/POWER(FSheet1!$AY174,2/($A$3-1)),1/POWER(FSheet1!$AZ174,2/($A$3-1)),1/POWER(FSheet1!$BA174,2/($A$3-1))))</f>
        <v>3.5131650169055228E-4</v>
      </c>
      <c r="F175" s="20">
        <f>1/(POWER(FSheet1!AV174,2/($A$3-1))*SUM(1/POWER(FSheet1!$AU174,2/($A$3-1)),1/POWER(FSheet1!$AV174,2/($A$3-1)),1/POWER(FSheet1!$AW174,2/($A$3-1)),1/POWER(FSheet1!$AX174,2/($A$3-1)),1/POWER(FSheet1!$AY174,2/($A$3-1)),1/POWER(FSheet1!$AZ174,2/($A$3-1)),1/POWER(FSheet1!$BA174,2/($A$3-1))))</f>
        <v>9.8069545309130662E-4</v>
      </c>
      <c r="G175" s="20">
        <f>1/(POWER(FSheet1!AW174,2/($A$3-1))*SUM(1/POWER(FSheet1!$AU174,2/($A$3-1)),1/POWER(FSheet1!$AV174,2/($A$3-1)),1/POWER(FSheet1!$AW174,2/($A$3-1)),1/POWER(FSheet1!$AX174,2/($A$3-1)),1/POWER(FSheet1!$AY174,2/($A$3-1)),1/POWER(FSheet1!$AZ174,2/($A$3-1)),1/POWER(FSheet1!$BA174,2/($A$3-1))))</f>
        <v>3.8594857336320342E-3</v>
      </c>
      <c r="H175" s="20">
        <f>1/(POWER(FSheet1!AX174,2/($A$3-1))*SUM(1/POWER(FSheet1!$AU174,2/($A$3-1)),1/POWER(FSheet1!$AV174,2/($A$3-1)),1/POWER(FSheet1!$AW174,2/($A$3-1)),1/POWER(FSheet1!$AX174,2/($A$3-1)),1/POWER(FSheet1!$AY174,2/($A$3-1)),1/POWER(FSheet1!$AZ174,2/($A$3-1)),1/POWER(FSheet1!$BA174,2/($A$3-1))))</f>
        <v>2.9276281874131525E-2</v>
      </c>
      <c r="I175" s="20">
        <f>1/(POWER(FSheet1!AY174,2/($A$3-1))*SUM(1/POWER(FSheet1!$AU174,2/($A$3-1)),1/POWER(FSheet1!$AV174,2/($A$3-1)),1/POWER(FSheet1!$AW174,2/($A$3-1)),1/POWER(FSheet1!$AX174,2/($A$3-1)),1/POWER(FSheet1!$AY174,2/($A$3-1)),1/POWER(FSheet1!$AZ174,2/($A$3-1)),1/POWER(FSheet1!$BA174,2/($A$3-1))))</f>
        <v>0.72325109809590249</v>
      </c>
      <c r="J175" s="20">
        <f>1/(POWER(FSheet1!AZ174,2/($A$3-1))*SUM(1/POWER(FSheet1!$AU174,2/($A$3-1)),1/POWER(FSheet1!$AV174,2/($A$3-1)),1/POWER(FSheet1!$AW174,2/($A$3-1)),1/POWER(FSheet1!$AX174,2/($A$3-1)),1/POWER(FSheet1!$AY174,2/($A$3-1)),1/POWER(FSheet1!$AZ174,2/($A$3-1)),1/POWER(FSheet1!$BA174,2/($A$3-1))))</f>
        <v>0.2287277153224512</v>
      </c>
      <c r="K175" s="20">
        <f>1/(POWER(FSheet1!BA174,2/($A$3-1))*SUM(1/POWER(FSheet1!$AU174,2/($A$3-1)),1/POWER(FSheet1!$AV174,2/($A$3-1)),1/POWER(FSheet1!$AW174,2/($A$3-1)),1/POWER(FSheet1!$AX174,2/($A$3-1)),1/POWER(FSheet1!$AY174,2/($A$3-1)),1/POWER(FSheet1!$AZ174,2/($A$3-1)),1/POWER(FSheet1!$BA174,2/($A$3-1))))</f>
        <v>1.3553407019101063E-2</v>
      </c>
      <c r="M175" s="35"/>
      <c r="AA175" s="34">
        <f t="shared" si="12"/>
        <v>5.0631298109624927</v>
      </c>
      <c r="AC175" s="26">
        <f>1/(POWER(FSheet1!BC174,1/($A$3-1))*SUM(1/POWER(FSheet1!$BC174,1/($A$3-1)),1/POWER(FSheet1!$BD174,1/($A$3-1)),1/POWER(FSheet1!$BE174,1/($A$3-1)),1/POWER(FSheet1!$BF174,1/($A$3-1)),1/POWER(FSheet1!$BG174,1/($A$3-1)),1/POWER(FSheet1!$BH174,1/($A$3-1)),1/POWER(FSheet1!$BI174,1/($A$3-1))))</f>
        <v>8.6659002572614906E-3</v>
      </c>
      <c r="AD175" s="26">
        <f>1/(POWER(FSheet1!BD174,1/($A$3-1))*SUM(1/POWER(FSheet1!$BC174,1/($A$3-1)),1/POWER(FSheet1!$BD174,1/($A$3-1)),1/POWER(FSheet1!$BE174,1/($A$3-1)),1/POWER(FSheet1!$BF174,1/($A$3-1)),1/POWER(FSheet1!$BG174,1/($A$3-1)),1/POWER(FSheet1!$BH174,1/($A$3-1)),1/POWER(FSheet1!$BI174,1/($A$3-1))))</f>
        <v>8.2062942118575934E-3</v>
      </c>
      <c r="AE175" s="26">
        <f>1/(POWER(FSheet1!BE174,1/($A$3-1))*SUM(1/POWER(FSheet1!$BC174,1/($A$3-1)),1/POWER(FSheet1!$BD174,1/($A$3-1)),1/POWER(FSheet1!$BE174,1/($A$3-1)),1/POWER(FSheet1!$BF174,1/($A$3-1)),1/POWER(FSheet1!$BG174,1/($A$3-1)),1/POWER(FSheet1!$BH174,1/($A$3-1)),1/POWER(FSheet1!$BI174,1/($A$3-1))))</f>
        <v>1.2835049283811923E-2</v>
      </c>
      <c r="AF175" s="26">
        <f>1/(POWER(FSheet1!BF174,1/($A$3-1))*SUM(1/POWER(FSheet1!$BC174,1/($A$3-1)),1/POWER(FSheet1!$BD174,1/($A$3-1)),1/POWER(FSheet1!$BE174,1/($A$3-1)),1/POWER(FSheet1!$BF174,1/($A$3-1)),1/POWER(FSheet1!$BG174,1/($A$3-1)),1/POWER(FSheet1!$BH174,1/($A$3-1)),1/POWER(FSheet1!$BI174,1/($A$3-1))))</f>
        <v>2.9207884813039587E-2</v>
      </c>
      <c r="AG175" s="26">
        <f>1/(POWER(FSheet1!BG174,1/($A$3-1))*SUM(1/POWER(FSheet1!$BC174,1/($A$3-1)),1/POWER(FSheet1!$BD174,1/($A$3-1)),1/POWER(FSheet1!$BE174,1/($A$3-1)),1/POWER(FSheet1!$BF174,1/($A$3-1)),1/POWER(FSheet1!$BG174,1/($A$3-1)),1/POWER(FSheet1!$BH174,1/($A$3-1)),1/POWER(FSheet1!$BI174,1/($A$3-1))))</f>
        <v>0.12107633293506435</v>
      </c>
      <c r="AH175" s="26">
        <f>1/(POWER(FSheet1!BH174,1/($A$3-1))*SUM(1/POWER(FSheet1!$BC174,1/($A$3-1)),1/POWER(FSheet1!$BD174,1/($A$3-1)),1/POWER(FSheet1!$BE174,1/($A$3-1)),1/POWER(FSheet1!$BF174,1/($A$3-1)),1/POWER(FSheet1!$BG174,1/($A$3-1)),1/POWER(FSheet1!$BH174,1/($A$3-1)),1/POWER(FSheet1!$BI174,1/($A$3-1))))</f>
        <v>0.5219911912712587</v>
      </c>
      <c r="AI175" s="26">
        <f>1/(POWER(FSheet1!BI174,1/($A$3-1))*SUM(1/POWER(FSheet1!$BC174,1/($A$3-1)),1/POWER(FSheet1!$BD174,1/($A$3-1)),1/POWER(FSheet1!$BE174,1/($A$3-1)),1/POWER(FSheet1!$BF174,1/($A$3-1)),1/POWER(FSheet1!$BG174,1/($A$3-1)),1/POWER(FSheet1!$BH174,1/($A$3-1)),1/POWER(FSheet1!$BI174,1/($A$3-1))))</f>
        <v>0.29801734722770629</v>
      </c>
      <c r="AY175" s="13">
        <f t="shared" si="13"/>
        <v>0.98093604034395065</v>
      </c>
      <c r="BA175" s="45">
        <f>1/(POWER(FSheet1!$BK174,1/($A$3-1))*SUM(1/POWER(FSheet1!$BK174,1/($A$3-1)),1/POWER(FSheet1!$BL174,1/($A$3-1)),1/POWER(FSheet1!$BM174,1/($A$3-1)),1/POWER(FSheet1!$BN174,1/($A$3-1)),1/POWER(FSheet1!$BO174,1/($A$3-1)),1/POWER(FSheet1!$BP174,1/($A$3-1)),1/POWER(FSheet1!$BQ174,1/($A$3-1))))</f>
        <v>6.347832716208957E-3</v>
      </c>
      <c r="BB175" s="45">
        <f>1/(POWER(FSheet1!$BL174,1/($A$3-1))*SUM(1/POWER(FSheet1!$BK174,1/($A$3-1)),1/POWER(FSheet1!$BL174,1/($A$3-1)),1/POWER(FSheet1!$BM174,1/($A$3-1)),1/POWER(FSheet1!$BN174,1/($A$3-1)),1/POWER(FSheet1!$BO174,1/($A$3-1)),1/POWER(FSheet1!$BP174,1/($A$3-1)),1/POWER(FSheet1!$BQ174,1/($A$3-1))))</f>
        <v>5.0346216618931319E-3</v>
      </c>
      <c r="BC175" s="45">
        <f>1/(POWER(FSheet1!$BM174,1/($A$3-1))*SUM(1/POWER(FSheet1!$BK174,1/($A$3-1)),1/POWER(FSheet1!$BL174,1/($A$3-1)),1/POWER(FSheet1!$BM174,1/($A$3-1)),1/POWER(FSheet1!$BN174,1/($A$3-1)),1/POWER(FSheet1!$BO174,1/($A$3-1)),1/POWER(FSheet1!$BP174,1/($A$3-1)),1/POWER(FSheet1!$BQ174,1/($A$3-1))))</f>
        <v>1.0042427219546637E-2</v>
      </c>
      <c r="BD175" s="45">
        <f>1/(POWER(FSheet1!$BN174,1/($A$3-1))*SUM(1/POWER(FSheet1!$BK174,1/($A$3-1)),1/POWER(FSheet1!$BL174,1/($A$3-1)),1/POWER(FSheet1!$BM174,1/($A$3-1)),1/POWER(FSheet1!$BN174,1/($A$3-1)),1/POWER(FSheet1!$BO174,1/($A$3-1)),1/POWER(FSheet1!$BP174,1/($A$3-1)),1/POWER(FSheet1!$BQ174,1/($A$3-1))))</f>
        <v>2.1995471276055365E-2</v>
      </c>
      <c r="BE175" s="45">
        <f>1/(POWER(FSheet1!$BO174,1/($A$3-1))*SUM(1/POWER(FSheet1!$BK174,1/($A$3-1)),1/POWER(FSheet1!$BL174,1/($A$3-1)),1/POWER(FSheet1!$BM174,1/($A$3-1)),1/POWER(FSheet1!$BN174,1/($A$3-1)),1/POWER(FSheet1!$BO174,1/($A$3-1)),1/POWER(FSheet1!$BP174,1/($A$3-1)),1/POWER(FSheet1!$BQ174,1/($A$3-1))))</f>
        <v>5.2055251312276264E-2</v>
      </c>
      <c r="BF175" s="45">
        <f>1/(POWER(FSheet1!$BP174,1/($A$3-1))*SUM(1/POWER(FSheet1!$BK174,1/($A$3-1)),1/POWER(FSheet1!$BL174,1/($A$3-1)),1/POWER(FSheet1!$BM174,1/($A$3-1)),1/POWER(FSheet1!$BN174,1/($A$3-1)),1/POWER(FSheet1!$BO174,1/($A$3-1)),1/POWER(FSheet1!$BP174,1/($A$3-1)),1/POWER(FSheet1!$BQ174,1/($A$3-1))))</f>
        <v>0.59058030103443115</v>
      </c>
      <c r="BG175" s="45">
        <f>1/(POWER(FSheet1!$BQ174,1/($A$3-1))*SUM(1/POWER(FSheet1!$BK174,1/($A$3-1)),1/POWER(FSheet1!$BL174,1/($A$3-1)),1/POWER(FSheet1!$BM174,1/($A$3-1)),1/POWER(FSheet1!$BN174,1/($A$3-1)),1/POWER(FSheet1!$BO174,1/($A$3-1)),1/POWER(FSheet1!$BP174,1/($A$3-1)),1/POWER(FSheet1!$BQ174,1/($A$3-1))))</f>
        <v>0.31394409477958862</v>
      </c>
      <c r="BH175" s="14"/>
      <c r="BW175" s="33">
        <f t="array" ref="BW175">SUM((BA175^$A$3)*(($B175-$AK$3)^2+($C175-$AL$3)^2),(BB175^$A$3)*(($B175-$AM$3)^2+($C175-$AN$3)^2),(BC175^$A$3)*(($B175-$AO$3)^2+($C175-$AP$3)^2),(BD175^$A$3)*(($B175-$AQ$3)^2+($C175-$AR$3)^2),(BE175^$A$3)*(($B175-$AS$3)^2+($C175-$AT$3)^2),(BF175^$A$3)*(($B175-$AU$3)^2+($C175-$AV$3)^2),(BG175^$A$3)*(($B175-$AW$3)^2+($C175-$BV$3)^2))</f>
        <v>0.99327412100089396</v>
      </c>
    </row>
    <row r="176" spans="1:75">
      <c r="A176" s="21" t="str">
        <f>FSheet1!A175</f>
        <v>Taylor</v>
      </c>
      <c r="B176" s="20">
        <f>FSheet1!DH175</f>
        <v>-2.3997061902887142</v>
      </c>
      <c r="C176" s="20">
        <f>FSheet1!DI175</f>
        <v>-2.371847188976377</v>
      </c>
      <c r="D176" s="22"/>
      <c r="E176" s="20">
        <f>1/(POWER(FSheet1!AU175,2/($A$3-1))*SUM(1/POWER(FSheet1!$AU175,2/($A$3-1)),1/POWER(FSheet1!$AV175,2/($A$3-1)),1/POWER(FSheet1!$AW175,2/($A$3-1)),1/POWER(FSheet1!$AX175,2/($A$3-1)),1/POWER(FSheet1!$AY175,2/($A$3-1)),1/POWER(FSheet1!$AZ175,2/($A$3-1)),1/POWER(FSheet1!$BA175,2/($A$3-1))))</f>
        <v>6.7365268186246922E-4</v>
      </c>
      <c r="F176" s="20">
        <f>1/(POWER(FSheet1!AV175,2/($A$3-1))*SUM(1/POWER(FSheet1!$AU175,2/($A$3-1)),1/POWER(FSheet1!$AV175,2/($A$3-1)),1/POWER(FSheet1!$AW175,2/($A$3-1)),1/POWER(FSheet1!$AX175,2/($A$3-1)),1/POWER(FSheet1!$AY175,2/($A$3-1)),1/POWER(FSheet1!$AZ175,2/($A$3-1)),1/POWER(FSheet1!$BA175,2/($A$3-1))))</f>
        <v>6.48609972842291E-3</v>
      </c>
      <c r="G176" s="20">
        <f>1/(POWER(FSheet1!AW175,2/($A$3-1))*SUM(1/POWER(FSheet1!$AU175,2/($A$3-1)),1/POWER(FSheet1!$AV175,2/($A$3-1)),1/POWER(FSheet1!$AW175,2/($A$3-1)),1/POWER(FSheet1!$AX175,2/($A$3-1)),1/POWER(FSheet1!$AY175,2/($A$3-1)),1/POWER(FSheet1!$AZ175,2/($A$3-1)),1/POWER(FSheet1!$BA175,2/($A$3-1))))</f>
        <v>0.93819889429446235</v>
      </c>
      <c r="H176" s="20">
        <f>1/(POWER(FSheet1!AX175,2/($A$3-1))*SUM(1/POWER(FSheet1!$AU175,2/($A$3-1)),1/POWER(FSheet1!$AV175,2/($A$3-1)),1/POWER(FSheet1!$AW175,2/($A$3-1)),1/POWER(FSheet1!$AX175,2/($A$3-1)),1/POWER(FSheet1!$AY175,2/($A$3-1)),1/POWER(FSheet1!$AZ175,2/($A$3-1)),1/POWER(FSheet1!$BA175,2/($A$3-1))))</f>
        <v>5.2234154179721735E-2</v>
      </c>
      <c r="I176" s="20">
        <f>1/(POWER(FSheet1!AY175,2/($A$3-1))*SUM(1/POWER(FSheet1!$AU175,2/($A$3-1)),1/POWER(FSheet1!$AV175,2/($A$3-1)),1/POWER(FSheet1!$AW175,2/($A$3-1)),1/POWER(FSheet1!$AX175,2/($A$3-1)),1/POWER(FSheet1!$AY175,2/($A$3-1)),1/POWER(FSheet1!$AZ175,2/($A$3-1)),1/POWER(FSheet1!$BA175,2/($A$3-1))))</f>
        <v>1.9848465576421483E-3</v>
      </c>
      <c r="J176" s="20">
        <f>1/(POWER(FSheet1!AZ175,2/($A$3-1))*SUM(1/POWER(FSheet1!$AU175,2/($A$3-1)),1/POWER(FSheet1!$AV175,2/($A$3-1)),1/POWER(FSheet1!$AW175,2/($A$3-1)),1/POWER(FSheet1!$AX175,2/($A$3-1)),1/POWER(FSheet1!$AY175,2/($A$3-1)),1/POWER(FSheet1!$AZ175,2/($A$3-1)),1/POWER(FSheet1!$BA175,2/($A$3-1))))</f>
        <v>3.2766852429162783E-4</v>
      </c>
      <c r="K176" s="20">
        <f>1/(POWER(FSheet1!BA175,2/($A$3-1))*SUM(1/POWER(FSheet1!$AU175,2/($A$3-1)),1/POWER(FSheet1!$AV175,2/($A$3-1)),1/POWER(FSheet1!$AW175,2/($A$3-1)),1/POWER(FSheet1!$AX175,2/($A$3-1)),1/POWER(FSheet1!$AY175,2/($A$3-1)),1/POWER(FSheet1!$AZ175,2/($A$3-1)),1/POWER(FSheet1!$BA175,2/($A$3-1))))</f>
        <v>9.4684033596737144E-5</v>
      </c>
      <c r="M176" s="35"/>
      <c r="AA176" s="34">
        <f t="shared" si="12"/>
        <v>0.50892768501282926</v>
      </c>
      <c r="AC176" s="26">
        <f>1/(POWER(FSheet1!BC175,1/($A$3-1))*SUM(1/POWER(FSheet1!$BC175,1/($A$3-1)),1/POWER(FSheet1!$BD175,1/($A$3-1)),1/POWER(FSheet1!$BE175,1/($A$3-1)),1/POWER(FSheet1!$BF175,1/($A$3-1)),1/POWER(FSheet1!$BG175,1/($A$3-1)),1/POWER(FSheet1!$BH175,1/($A$3-1)),1/POWER(FSheet1!$BI175,1/($A$3-1))))</f>
        <v>1.349925617992115E-2</v>
      </c>
      <c r="AD176" s="26">
        <f>1/(POWER(FSheet1!BD175,1/($A$3-1))*SUM(1/POWER(FSheet1!$BC175,1/($A$3-1)),1/POWER(FSheet1!$BD175,1/($A$3-1)),1/POWER(FSheet1!$BE175,1/($A$3-1)),1/POWER(FSheet1!$BF175,1/($A$3-1)),1/POWER(FSheet1!$BG175,1/($A$3-1)),1/POWER(FSheet1!$BH175,1/($A$3-1)),1/POWER(FSheet1!$BI175,1/($A$3-1))))</f>
        <v>1.7353912790248508E-2</v>
      </c>
      <c r="AE176" s="26">
        <f>1/(POWER(FSheet1!BE175,1/($A$3-1))*SUM(1/POWER(FSheet1!$BC175,1/($A$3-1)),1/POWER(FSheet1!$BD175,1/($A$3-1)),1/POWER(FSheet1!$BE175,1/($A$3-1)),1/POWER(FSheet1!$BF175,1/($A$3-1)),1/POWER(FSheet1!$BG175,1/($A$3-1)),1/POWER(FSheet1!$BH175,1/($A$3-1)),1/POWER(FSheet1!$BI175,1/($A$3-1))))</f>
        <v>0.94697654591360381</v>
      </c>
      <c r="AF176" s="26">
        <f>1/(POWER(FSheet1!BF175,1/($A$3-1))*SUM(1/POWER(FSheet1!$BC175,1/($A$3-1)),1/POWER(FSheet1!$BD175,1/($A$3-1)),1/POWER(FSheet1!$BE175,1/($A$3-1)),1/POWER(FSheet1!$BF175,1/($A$3-1)),1/POWER(FSheet1!$BG175,1/($A$3-1)),1/POWER(FSheet1!$BH175,1/($A$3-1)),1/POWER(FSheet1!$BI175,1/($A$3-1))))</f>
        <v>1.5068174340267214E-2</v>
      </c>
      <c r="AG176" s="26">
        <f>1/(POWER(FSheet1!BG175,1/($A$3-1))*SUM(1/POWER(FSheet1!$BC175,1/($A$3-1)),1/POWER(FSheet1!$BD175,1/($A$3-1)),1/POWER(FSheet1!$BE175,1/($A$3-1)),1/POWER(FSheet1!$BF175,1/($A$3-1)),1/POWER(FSheet1!$BG175,1/($A$3-1)),1/POWER(FSheet1!$BH175,1/($A$3-1)),1/POWER(FSheet1!$BI175,1/($A$3-1))))</f>
        <v>3.230196367778423E-3</v>
      </c>
      <c r="AH176" s="26">
        <f>1/(POWER(FSheet1!BH175,1/($A$3-1))*SUM(1/POWER(FSheet1!$BC175,1/($A$3-1)),1/POWER(FSheet1!$BD175,1/($A$3-1)),1/POWER(FSheet1!$BE175,1/($A$3-1)),1/POWER(FSheet1!$BF175,1/($A$3-1)),1/POWER(FSheet1!$BG175,1/($A$3-1)),1/POWER(FSheet1!$BH175,1/($A$3-1)),1/POWER(FSheet1!$BI175,1/($A$3-1))))</f>
        <v>1.4887175673357978E-3</v>
      </c>
      <c r="AI176" s="26">
        <f>1/(POWER(FSheet1!BI175,1/($A$3-1))*SUM(1/POWER(FSheet1!$BC175,1/($A$3-1)),1/POWER(FSheet1!$BD175,1/($A$3-1)),1/POWER(FSheet1!$BE175,1/($A$3-1)),1/POWER(FSheet1!$BF175,1/($A$3-1)),1/POWER(FSheet1!$BG175,1/($A$3-1)),1/POWER(FSheet1!$BH175,1/($A$3-1)),1/POWER(FSheet1!$BI175,1/($A$3-1))))</f>
        <v>2.3831968408451905E-3</v>
      </c>
      <c r="AY176" s="13">
        <f t="shared" si="13"/>
        <v>4.3264615422910685E-2</v>
      </c>
      <c r="BA176" s="45">
        <f>1/(POWER(FSheet1!$BK175,1/($A$3-1))*SUM(1/POWER(FSheet1!$BK175,1/($A$3-1)),1/POWER(FSheet1!$BL175,1/($A$3-1)),1/POWER(FSheet1!$BM175,1/($A$3-1)),1/POWER(FSheet1!$BN175,1/($A$3-1)),1/POWER(FSheet1!$BO175,1/($A$3-1)),1/POWER(FSheet1!$BP175,1/($A$3-1)),1/POWER(FSheet1!$BQ175,1/($A$3-1))))</f>
        <v>5.4093584463110307E-2</v>
      </c>
      <c r="BB176" s="45">
        <f>1/(POWER(FSheet1!$BL175,1/($A$3-1))*SUM(1/POWER(FSheet1!$BK175,1/($A$3-1)),1/POWER(FSheet1!$BL175,1/($A$3-1)),1/POWER(FSheet1!$BM175,1/($A$3-1)),1/POWER(FSheet1!$BN175,1/($A$3-1)),1/POWER(FSheet1!$BO175,1/($A$3-1)),1/POWER(FSheet1!$BP175,1/($A$3-1)),1/POWER(FSheet1!$BQ175,1/($A$3-1))))</f>
        <v>8.6062823498474758E-2</v>
      </c>
      <c r="BC176" s="45">
        <f>1/(POWER(FSheet1!$BM175,1/($A$3-1))*SUM(1/POWER(FSheet1!$BK175,1/($A$3-1)),1/POWER(FSheet1!$BL175,1/($A$3-1)),1/POWER(FSheet1!$BM175,1/($A$3-1)),1/POWER(FSheet1!$BN175,1/($A$3-1)),1/POWER(FSheet1!$BO175,1/($A$3-1)),1/POWER(FSheet1!$BP175,1/($A$3-1)),1/POWER(FSheet1!$BQ175,1/($A$3-1))))</f>
        <v>0.69016086296496204</v>
      </c>
      <c r="BD176" s="45">
        <f>1/(POWER(FSheet1!$BN175,1/($A$3-1))*SUM(1/POWER(FSheet1!$BK175,1/($A$3-1)),1/POWER(FSheet1!$BL175,1/($A$3-1)),1/POWER(FSheet1!$BM175,1/($A$3-1)),1/POWER(FSheet1!$BN175,1/($A$3-1)),1/POWER(FSheet1!$BO175,1/($A$3-1)),1/POWER(FSheet1!$BP175,1/($A$3-1)),1/POWER(FSheet1!$BQ175,1/($A$3-1))))</f>
        <v>0.10934733769121141</v>
      </c>
      <c r="BE176" s="45">
        <f>1/(POWER(FSheet1!$BO175,1/($A$3-1))*SUM(1/POWER(FSheet1!$BK175,1/($A$3-1)),1/POWER(FSheet1!$BL175,1/($A$3-1)),1/POWER(FSheet1!$BM175,1/($A$3-1)),1/POWER(FSheet1!$BN175,1/($A$3-1)),1/POWER(FSheet1!$BO175,1/($A$3-1)),1/POWER(FSheet1!$BP175,1/($A$3-1)),1/POWER(FSheet1!$BQ175,1/($A$3-1))))</f>
        <v>3.168160985287731E-2</v>
      </c>
      <c r="BF176" s="45">
        <f>1/(POWER(FSheet1!$BP175,1/($A$3-1))*SUM(1/POWER(FSheet1!$BK175,1/($A$3-1)),1/POWER(FSheet1!$BL175,1/($A$3-1)),1/POWER(FSheet1!$BM175,1/($A$3-1)),1/POWER(FSheet1!$BN175,1/($A$3-1)),1/POWER(FSheet1!$BO175,1/($A$3-1)),1/POWER(FSheet1!$BP175,1/($A$3-1)),1/POWER(FSheet1!$BQ175,1/($A$3-1))))</f>
        <v>1.0262582344649546E-2</v>
      </c>
      <c r="BG176" s="45">
        <f>1/(POWER(FSheet1!$BQ175,1/($A$3-1))*SUM(1/POWER(FSheet1!$BK175,1/($A$3-1)),1/POWER(FSheet1!$BL175,1/($A$3-1)),1/POWER(FSheet1!$BM175,1/($A$3-1)),1/POWER(FSheet1!$BN175,1/($A$3-1)),1/POWER(FSheet1!$BO175,1/($A$3-1)),1/POWER(FSheet1!$BP175,1/($A$3-1)),1/POWER(FSheet1!$BQ175,1/($A$3-1))))</f>
        <v>1.8391199184714407E-2</v>
      </c>
      <c r="BH176" s="14"/>
      <c r="BW176" s="33">
        <f t="array" ref="BW176">SUM((BA176^$A$3)*(($B176-$AK$3)^2+($C176-$AL$3)^2),(BB176^$A$3)*(($B176-$AM$3)^2+($C176-$AN$3)^2),(BC176^$A$3)*(($B176-$AO$3)^2+($C176-$AP$3)^2),(BD176^$A$3)*(($B176-$AQ$3)^2+($C176-$AR$3)^2),(BE176^$A$3)*(($B176-$AS$3)^2+($C176-$AT$3)^2),(BF176^$A$3)*(($B176-$AU$3)^2+($C176-$AV$3)^2),(BG176^$A$3)*(($B176-$AW$3)^2+($C176-$BV$3)^2))</f>
        <v>0.32752036026776521</v>
      </c>
    </row>
    <row r="177" spans="1:75">
      <c r="A177" s="21" t="str">
        <f>FSheet1!A176</f>
        <v>Arlfl</v>
      </c>
      <c r="B177" s="20">
        <f>FSheet1!DH176</f>
        <v>-4.9193905721784779</v>
      </c>
      <c r="C177" s="20">
        <f>FSheet1!DI176</f>
        <v>-0.4694071089238846</v>
      </c>
      <c r="D177" s="22"/>
      <c r="E177" s="20">
        <f>1/(POWER(FSheet1!AU176,2/($A$3-1))*SUM(1/POWER(FSheet1!$AU176,2/($A$3-1)),1/POWER(FSheet1!$AV176,2/($A$3-1)),1/POWER(FSheet1!$AW176,2/($A$3-1)),1/POWER(FSheet1!$AX176,2/($A$3-1)),1/POWER(FSheet1!$AY176,2/($A$3-1)),1/POWER(FSheet1!$AZ176,2/($A$3-1)),1/POWER(FSheet1!$BA176,2/($A$3-1))))</f>
        <v>1.860008365919269E-2</v>
      </c>
      <c r="F177" s="20">
        <f>1/(POWER(FSheet1!AV176,2/($A$3-1))*SUM(1/POWER(FSheet1!$AU176,2/($A$3-1)),1/POWER(FSheet1!$AV176,2/($A$3-1)),1/POWER(FSheet1!$AW176,2/($A$3-1)),1/POWER(FSheet1!$AX176,2/($A$3-1)),1/POWER(FSheet1!$AY176,2/($A$3-1)),1/POWER(FSheet1!$AZ176,2/($A$3-1)),1/POWER(FSheet1!$BA176,2/($A$3-1))))</f>
        <v>0.12337507500827617</v>
      </c>
      <c r="G177" s="20">
        <f>1/(POWER(FSheet1!AW176,2/($A$3-1))*SUM(1/POWER(FSheet1!$AU176,2/($A$3-1)),1/POWER(FSheet1!$AV176,2/($A$3-1)),1/POWER(FSheet1!$AW176,2/($A$3-1)),1/POWER(FSheet1!$AX176,2/($A$3-1)),1/POWER(FSheet1!$AY176,2/($A$3-1)),1/POWER(FSheet1!$AZ176,2/($A$3-1)),1/POWER(FSheet1!$BA176,2/($A$3-1))))</f>
        <v>0.6641257501141401</v>
      </c>
      <c r="H177" s="20">
        <f>1/(POWER(FSheet1!AX176,2/($A$3-1))*SUM(1/POWER(FSheet1!$AU176,2/($A$3-1)),1/POWER(FSheet1!$AV176,2/($A$3-1)),1/POWER(FSheet1!$AW176,2/($A$3-1)),1/POWER(FSheet1!$AX176,2/($A$3-1)),1/POWER(FSheet1!$AY176,2/($A$3-1)),1/POWER(FSheet1!$AZ176,2/($A$3-1)),1/POWER(FSheet1!$BA176,2/($A$3-1))))</f>
        <v>0.16356318000940206</v>
      </c>
      <c r="I177" s="20">
        <f>1/(POWER(FSheet1!AY176,2/($A$3-1))*SUM(1/POWER(FSheet1!$AU176,2/($A$3-1)),1/POWER(FSheet1!$AV176,2/($A$3-1)),1/POWER(FSheet1!$AW176,2/($A$3-1)),1/POWER(FSheet1!$AX176,2/($A$3-1)),1/POWER(FSheet1!$AY176,2/($A$3-1)),1/POWER(FSheet1!$AZ176,2/($A$3-1)),1/POWER(FSheet1!$BA176,2/($A$3-1))))</f>
        <v>2.3071405084406114E-2</v>
      </c>
      <c r="J177" s="20">
        <f>1/(POWER(FSheet1!AZ176,2/($A$3-1))*SUM(1/POWER(FSheet1!$AU176,2/($A$3-1)),1/POWER(FSheet1!$AV176,2/($A$3-1)),1/POWER(FSheet1!$AW176,2/($A$3-1)),1/POWER(FSheet1!$AX176,2/($A$3-1)),1/POWER(FSheet1!$AY176,2/($A$3-1)),1/POWER(FSheet1!$AZ176,2/($A$3-1)),1/POWER(FSheet1!$BA176,2/($A$3-1))))</f>
        <v>5.4385128191977534E-3</v>
      </c>
      <c r="K177" s="20">
        <f>1/(POWER(FSheet1!BA176,2/($A$3-1))*SUM(1/POWER(FSheet1!$AU176,2/($A$3-1)),1/POWER(FSheet1!$AV176,2/($A$3-1)),1/POWER(FSheet1!$AW176,2/($A$3-1)),1/POWER(FSheet1!$AX176,2/($A$3-1)),1/POWER(FSheet1!$AY176,2/($A$3-1)),1/POWER(FSheet1!$AZ176,2/($A$3-1)),1/POWER(FSheet1!$BA176,2/($A$3-1))))</f>
        <v>1.8259933053850924E-3</v>
      </c>
      <c r="M177" s="35"/>
      <c r="AA177" s="34">
        <f t="shared" si="12"/>
        <v>4.0209377178903702</v>
      </c>
      <c r="AC177" s="26">
        <f>1/(POWER(FSheet1!BC176,1/($A$3-1))*SUM(1/POWER(FSheet1!$BC176,1/($A$3-1)),1/POWER(FSheet1!$BD176,1/($A$3-1)),1/POWER(FSheet1!$BE176,1/($A$3-1)),1/POWER(FSheet1!$BF176,1/($A$3-1)),1/POWER(FSheet1!$BG176,1/($A$3-1)),1/POWER(FSheet1!$BH176,1/($A$3-1)),1/POWER(FSheet1!$BI176,1/($A$3-1))))</f>
        <v>0.92364315201158287</v>
      </c>
      <c r="AD177" s="26">
        <f>1/(POWER(FSheet1!BD176,1/($A$3-1))*SUM(1/POWER(FSheet1!$BC176,1/($A$3-1)),1/POWER(FSheet1!$BD176,1/($A$3-1)),1/POWER(FSheet1!$BE176,1/($A$3-1)),1/POWER(FSheet1!$BF176,1/($A$3-1)),1/POWER(FSheet1!$BG176,1/($A$3-1)),1/POWER(FSheet1!$BH176,1/($A$3-1)),1/POWER(FSheet1!$BI176,1/($A$3-1))))</f>
        <v>4.1177911056811053E-2</v>
      </c>
      <c r="AE177" s="26">
        <f>1/(POWER(FSheet1!BE176,1/($A$3-1))*SUM(1/POWER(FSheet1!$BC176,1/($A$3-1)),1/POWER(FSheet1!$BD176,1/($A$3-1)),1/POWER(FSheet1!$BE176,1/($A$3-1)),1/POWER(FSheet1!$BF176,1/($A$3-1)),1/POWER(FSheet1!$BG176,1/($A$3-1)),1/POWER(FSheet1!$BH176,1/($A$3-1)),1/POWER(FSheet1!$BI176,1/($A$3-1))))</f>
        <v>2.3048663886730721E-2</v>
      </c>
      <c r="AF177" s="26">
        <f>1/(POWER(FSheet1!BF176,1/($A$3-1))*SUM(1/POWER(FSheet1!$BC176,1/($A$3-1)),1/POWER(FSheet1!$BD176,1/($A$3-1)),1/POWER(FSheet1!$BE176,1/($A$3-1)),1/POWER(FSheet1!$BF176,1/($A$3-1)),1/POWER(FSheet1!$BG176,1/($A$3-1)),1/POWER(FSheet1!$BH176,1/($A$3-1)),1/POWER(FSheet1!$BI176,1/($A$3-1))))</f>
        <v>6.6696439411639916E-3</v>
      </c>
      <c r="AG177" s="26">
        <f>1/(POWER(FSheet1!BG176,1/($A$3-1))*SUM(1/POWER(FSheet1!$BC176,1/($A$3-1)),1/POWER(FSheet1!$BD176,1/($A$3-1)),1/POWER(FSheet1!$BE176,1/($A$3-1)),1/POWER(FSheet1!$BF176,1/($A$3-1)),1/POWER(FSheet1!$BG176,1/($A$3-1)),1/POWER(FSheet1!$BH176,1/($A$3-1)),1/POWER(FSheet1!$BI176,1/($A$3-1))))</f>
        <v>2.3772622273050409E-3</v>
      </c>
      <c r="AH177" s="26">
        <f>1/(POWER(FSheet1!BH176,1/($A$3-1))*SUM(1/POWER(FSheet1!$BC176,1/($A$3-1)),1/POWER(FSheet1!$BD176,1/($A$3-1)),1/POWER(FSheet1!$BE176,1/($A$3-1)),1/POWER(FSheet1!$BF176,1/($A$3-1)),1/POWER(FSheet1!$BG176,1/($A$3-1)),1/POWER(FSheet1!$BH176,1/($A$3-1)),1/POWER(FSheet1!$BI176,1/($A$3-1))))</f>
        <v>1.2570280075150551E-3</v>
      </c>
      <c r="AI177" s="26">
        <f>1/(POWER(FSheet1!BI176,1/($A$3-1))*SUM(1/POWER(FSheet1!$BC176,1/($A$3-1)),1/POWER(FSheet1!$BD176,1/($A$3-1)),1/POWER(FSheet1!$BE176,1/($A$3-1)),1/POWER(FSheet1!$BF176,1/($A$3-1)),1/POWER(FSheet1!$BG176,1/($A$3-1)),1/POWER(FSheet1!$BH176,1/($A$3-1)),1/POWER(FSheet1!$BI176,1/($A$3-1))))</f>
        <v>1.8263388688912086E-3</v>
      </c>
      <c r="AY177" s="13">
        <f t="shared" si="13"/>
        <v>1.3408833335330044</v>
      </c>
      <c r="BA177" s="45">
        <f>1/(POWER(FSheet1!$BK176,1/($A$3-1))*SUM(1/POWER(FSheet1!$BK176,1/($A$3-1)),1/POWER(FSheet1!$BL176,1/($A$3-1)),1/POWER(FSheet1!$BM176,1/($A$3-1)),1/POWER(FSheet1!$BN176,1/($A$3-1)),1/POWER(FSheet1!$BO176,1/($A$3-1)),1/POWER(FSheet1!$BP176,1/($A$3-1)),1/POWER(FSheet1!$BQ176,1/($A$3-1))))</f>
        <v>0.46768873918831477</v>
      </c>
      <c r="BB177" s="45">
        <f>1/(POWER(FSheet1!$BL176,1/($A$3-1))*SUM(1/POWER(FSheet1!$BK176,1/($A$3-1)),1/POWER(FSheet1!$BL176,1/($A$3-1)),1/POWER(FSheet1!$BM176,1/($A$3-1)),1/POWER(FSheet1!$BN176,1/($A$3-1)),1/POWER(FSheet1!$BO176,1/($A$3-1)),1/POWER(FSheet1!$BP176,1/($A$3-1)),1/POWER(FSheet1!$BQ176,1/($A$3-1))))</f>
        <v>0.26430542581288197</v>
      </c>
      <c r="BC177" s="45">
        <f>1/(POWER(FSheet1!$BM176,1/($A$3-1))*SUM(1/POWER(FSheet1!$BK176,1/($A$3-1)),1/POWER(FSheet1!$BL176,1/($A$3-1)),1/POWER(FSheet1!$BM176,1/($A$3-1)),1/POWER(FSheet1!$BN176,1/($A$3-1)),1/POWER(FSheet1!$BO176,1/($A$3-1)),1/POWER(FSheet1!$BP176,1/($A$3-1)),1/POWER(FSheet1!$BQ176,1/($A$3-1))))</f>
        <v>0.12334473347316474</v>
      </c>
      <c r="BD177" s="45">
        <f>1/(POWER(FSheet1!$BN176,1/($A$3-1))*SUM(1/POWER(FSheet1!$BK176,1/($A$3-1)),1/POWER(FSheet1!$BL176,1/($A$3-1)),1/POWER(FSheet1!$BM176,1/($A$3-1)),1/POWER(FSheet1!$BN176,1/($A$3-1)),1/POWER(FSheet1!$BO176,1/($A$3-1)),1/POWER(FSheet1!$BP176,1/($A$3-1)),1/POWER(FSheet1!$BQ176,1/($A$3-1))))</f>
        <v>7.3677551616201972E-2</v>
      </c>
      <c r="BE177" s="45">
        <f>1/(POWER(FSheet1!$BO176,1/($A$3-1))*SUM(1/POWER(FSheet1!$BK176,1/($A$3-1)),1/POWER(FSheet1!$BL176,1/($A$3-1)),1/POWER(FSheet1!$BM176,1/($A$3-1)),1/POWER(FSheet1!$BN176,1/($A$3-1)),1/POWER(FSheet1!$BO176,1/($A$3-1)),1/POWER(FSheet1!$BP176,1/($A$3-1)),1/POWER(FSheet1!$BQ176,1/($A$3-1))))</f>
        <v>3.660484319394413E-2</v>
      </c>
      <c r="BF177" s="45">
        <f>1/(POWER(FSheet1!$BP176,1/($A$3-1))*SUM(1/POWER(FSheet1!$BK176,1/($A$3-1)),1/POWER(FSheet1!$BL176,1/($A$3-1)),1/POWER(FSheet1!$BM176,1/($A$3-1)),1/POWER(FSheet1!$BN176,1/($A$3-1)),1/POWER(FSheet1!$BO176,1/($A$3-1)),1/POWER(FSheet1!$BP176,1/($A$3-1)),1/POWER(FSheet1!$BQ176,1/($A$3-1))))</f>
        <v>1.3585177585572279E-2</v>
      </c>
      <c r="BG177" s="45">
        <f>1/(POWER(FSheet1!$BQ176,1/($A$3-1))*SUM(1/POWER(FSheet1!$BK176,1/($A$3-1)),1/POWER(FSheet1!$BL176,1/($A$3-1)),1/POWER(FSheet1!$BM176,1/($A$3-1)),1/POWER(FSheet1!$BN176,1/($A$3-1)),1/POWER(FSheet1!$BO176,1/($A$3-1)),1/POWER(FSheet1!$BP176,1/($A$3-1)),1/POWER(FSheet1!$BQ176,1/($A$3-1))))</f>
        <v>2.079352912992016E-2</v>
      </c>
      <c r="BH177" s="14"/>
      <c r="BW177" s="33">
        <f t="array" ref="BW177">SUM((BA177^$A$3)*(($B177-$AK$3)^2+($C177-$AL$3)^2),(BB177^$A$3)*(($B177-$AM$3)^2+($C177-$AN$3)^2),(BC177^$A$3)*(($B177-$AO$3)^2+($C177-$AP$3)^2),(BD177^$A$3)*(($B177-$AQ$3)^2+($C177-$AR$3)^2),(BE177^$A$3)*(($B177-$AS$3)^2+($C177-$AT$3)^2),(BF177^$A$3)*(($B177-$AU$3)^2+($C177-$AV$3)^2),(BG177^$A$3)*(($B177-$AW$3)^2+($C177-$BV$3)^2))</f>
        <v>1.0607804029020973</v>
      </c>
    </row>
    <row r="178" spans="1:75">
      <c r="A178" s="21" t="str">
        <f>FSheet1!A177</f>
        <v>Bausinger</v>
      </c>
      <c r="B178" s="20">
        <f>FSheet1!DH177</f>
        <v>2.7472393687664041</v>
      </c>
      <c r="C178" s="20">
        <f>FSheet1!DI177</f>
        <v>-1.4989253989501314</v>
      </c>
      <c r="D178" s="22"/>
      <c r="E178" s="20">
        <f>1/(POWER(FSheet1!AU177,2/($A$3-1))*SUM(1/POWER(FSheet1!$AU177,2/($A$3-1)),1/POWER(FSheet1!$AV177,2/($A$3-1)),1/POWER(FSheet1!$AW177,2/($A$3-1)),1/POWER(FSheet1!$AX177,2/($A$3-1)),1/POWER(FSheet1!$AY177,2/($A$3-1)),1/POWER(FSheet1!$AZ177,2/($A$3-1)),1/POWER(FSheet1!$BA177,2/($A$3-1))))</f>
        <v>1.8988229462848006E-4</v>
      </c>
      <c r="F178" s="20">
        <f>1/(POWER(FSheet1!AV177,2/($A$3-1))*SUM(1/POWER(FSheet1!$AU177,2/($A$3-1)),1/POWER(FSheet1!$AV177,2/($A$3-1)),1/POWER(FSheet1!$AW177,2/($A$3-1)),1/POWER(FSheet1!$AX177,2/($A$3-1)),1/POWER(FSheet1!$AY177,2/($A$3-1)),1/POWER(FSheet1!$AZ177,2/($A$3-1)),1/POWER(FSheet1!$BA177,2/($A$3-1))))</f>
        <v>7.9062058965654052E-4</v>
      </c>
      <c r="G178" s="20">
        <f>1/(POWER(FSheet1!AW177,2/($A$3-1))*SUM(1/POWER(FSheet1!$AU177,2/($A$3-1)),1/POWER(FSheet1!$AV177,2/($A$3-1)),1/POWER(FSheet1!$AW177,2/($A$3-1)),1/POWER(FSheet1!$AX177,2/($A$3-1)),1/POWER(FSheet1!$AY177,2/($A$3-1)),1/POWER(FSheet1!$AZ177,2/($A$3-1)),1/POWER(FSheet1!$BA177,2/($A$3-1))))</f>
        <v>7.275174060080246E-3</v>
      </c>
      <c r="H178" s="20">
        <f>1/(POWER(FSheet1!AX177,2/($A$3-1))*SUM(1/POWER(FSheet1!$AU177,2/($A$3-1)),1/POWER(FSheet1!$AV177,2/($A$3-1)),1/POWER(FSheet1!$AW177,2/($A$3-1)),1/POWER(FSheet1!$AX177,2/($A$3-1)),1/POWER(FSheet1!$AY177,2/($A$3-1)),1/POWER(FSheet1!$AZ177,2/($A$3-1)),1/POWER(FSheet1!$BA177,2/($A$3-1))))</f>
        <v>0.90876336029241211</v>
      </c>
      <c r="I178" s="20">
        <f>1/(POWER(FSheet1!AY177,2/($A$3-1))*SUM(1/POWER(FSheet1!$AU177,2/($A$3-1)),1/POWER(FSheet1!$AV177,2/($A$3-1)),1/POWER(FSheet1!$AW177,2/($A$3-1)),1/POWER(FSheet1!$AX177,2/($A$3-1)),1/POWER(FSheet1!$AY177,2/($A$3-1)),1/POWER(FSheet1!$AZ177,2/($A$3-1)),1/POWER(FSheet1!$BA177,2/($A$3-1))))</f>
        <v>7.9833061759878171E-2</v>
      </c>
      <c r="J178" s="20">
        <f>1/(POWER(FSheet1!AZ177,2/($A$3-1))*SUM(1/POWER(FSheet1!$AU177,2/($A$3-1)),1/POWER(FSheet1!$AV177,2/($A$3-1)),1/POWER(FSheet1!$AW177,2/($A$3-1)),1/POWER(FSheet1!$AX177,2/($A$3-1)),1/POWER(FSheet1!$AY177,2/($A$3-1)),1/POWER(FSheet1!$AZ177,2/($A$3-1)),1/POWER(FSheet1!$BA177,2/($A$3-1))))</f>
        <v>2.7141550367227735E-3</v>
      </c>
      <c r="K178" s="20">
        <f>1/(POWER(FSheet1!BA177,2/($A$3-1))*SUM(1/POWER(FSheet1!$AU177,2/($A$3-1)),1/POWER(FSheet1!$AV177,2/($A$3-1)),1/POWER(FSheet1!$AW177,2/($A$3-1)),1/POWER(FSheet1!$AX177,2/($A$3-1)),1/POWER(FSheet1!$AY177,2/($A$3-1)),1/POWER(FSheet1!$AZ177,2/($A$3-1)),1/POWER(FSheet1!$BA177,2/($A$3-1))))</f>
        <v>4.3374596662177262E-4</v>
      </c>
      <c r="M178" s="35"/>
      <c r="AA178" s="34">
        <f t="shared" si="12"/>
        <v>5.354629592201416</v>
      </c>
      <c r="AC178" s="26">
        <f>1/(POWER(FSheet1!BC177,1/($A$3-1))*SUM(1/POWER(FSheet1!$BC177,1/($A$3-1)),1/POWER(FSheet1!$BD177,1/($A$3-1)),1/POWER(FSheet1!$BE177,1/($A$3-1)),1/POWER(FSheet1!$BF177,1/($A$3-1)),1/POWER(FSheet1!$BG177,1/($A$3-1)),1/POWER(FSheet1!$BH177,1/($A$3-1)),1/POWER(FSheet1!$BI177,1/($A$3-1))))</f>
        <v>3.0009836924508343E-2</v>
      </c>
      <c r="AD178" s="26">
        <f>1/(POWER(FSheet1!BD177,1/($A$3-1))*SUM(1/POWER(FSheet1!$BC177,1/($A$3-1)),1/POWER(FSheet1!$BD177,1/($A$3-1)),1/POWER(FSheet1!$BE177,1/($A$3-1)),1/POWER(FSheet1!$BF177,1/($A$3-1)),1/POWER(FSheet1!$BG177,1/($A$3-1)),1/POWER(FSheet1!$BH177,1/($A$3-1)),1/POWER(FSheet1!$BI177,1/($A$3-1))))</f>
        <v>2.9220242269653269E-2</v>
      </c>
      <c r="AE178" s="26">
        <f>1/(POWER(FSheet1!BE177,1/($A$3-1))*SUM(1/POWER(FSheet1!$BC177,1/($A$3-1)),1/POWER(FSheet1!$BD177,1/($A$3-1)),1/POWER(FSheet1!$BE177,1/($A$3-1)),1/POWER(FSheet1!$BF177,1/($A$3-1)),1/POWER(FSheet1!$BG177,1/($A$3-1)),1/POWER(FSheet1!$BH177,1/($A$3-1)),1/POWER(FSheet1!$BI177,1/($A$3-1))))</f>
        <v>6.306142521672671E-2</v>
      </c>
      <c r="AF178" s="26">
        <f>1/(POWER(FSheet1!BF177,1/($A$3-1))*SUM(1/POWER(FSheet1!$BC177,1/($A$3-1)),1/POWER(FSheet1!$BD177,1/($A$3-1)),1/POWER(FSheet1!$BE177,1/($A$3-1)),1/POWER(FSheet1!$BF177,1/($A$3-1)),1/POWER(FSheet1!$BG177,1/($A$3-1)),1/POWER(FSheet1!$BH177,1/($A$3-1)),1/POWER(FSheet1!$BI177,1/($A$3-1))))</f>
        <v>0.33764418170355909</v>
      </c>
      <c r="AG178" s="26">
        <f>1/(POWER(FSheet1!BG177,1/($A$3-1))*SUM(1/POWER(FSheet1!$BC177,1/($A$3-1)),1/POWER(FSheet1!$BD177,1/($A$3-1)),1/POWER(FSheet1!$BE177,1/($A$3-1)),1/POWER(FSheet1!$BF177,1/($A$3-1)),1/POWER(FSheet1!$BG177,1/($A$3-1)),1/POWER(FSheet1!$BH177,1/($A$3-1)),1/POWER(FSheet1!$BI177,1/($A$3-1))))</f>
        <v>0.30057250570044813</v>
      </c>
      <c r="AH178" s="26">
        <f>1/(POWER(FSheet1!BH177,1/($A$3-1))*SUM(1/POWER(FSheet1!$BC177,1/($A$3-1)),1/POWER(FSheet1!$BD177,1/($A$3-1)),1/POWER(FSheet1!$BE177,1/($A$3-1)),1/POWER(FSheet1!$BF177,1/($A$3-1)),1/POWER(FSheet1!$BG177,1/($A$3-1)),1/POWER(FSheet1!$BH177,1/($A$3-1)),1/POWER(FSheet1!$BI177,1/($A$3-1))))</f>
        <v>6.5382320808268904E-2</v>
      </c>
      <c r="AI178" s="26">
        <f>1/(POWER(FSheet1!BI177,1/($A$3-1))*SUM(1/POWER(FSheet1!$BC177,1/($A$3-1)),1/POWER(FSheet1!$BD177,1/($A$3-1)),1/POWER(FSheet1!$BE177,1/($A$3-1)),1/POWER(FSheet1!$BF177,1/($A$3-1)),1/POWER(FSheet1!$BG177,1/($A$3-1)),1/POWER(FSheet1!$BH177,1/($A$3-1)),1/POWER(FSheet1!$BI177,1/($A$3-1))))</f>
        <v>0.1741094873768356</v>
      </c>
      <c r="AY178" s="13">
        <f t="shared" si="13"/>
        <v>1.6958310348104866</v>
      </c>
      <c r="BA178" s="45">
        <f>1/(POWER(FSheet1!$BK177,1/($A$3-1))*SUM(1/POWER(FSheet1!$BK177,1/($A$3-1)),1/POWER(FSheet1!$BL177,1/($A$3-1)),1/POWER(FSheet1!$BM177,1/($A$3-1)),1/POWER(FSheet1!$BN177,1/($A$3-1)),1/POWER(FSheet1!$BO177,1/($A$3-1)),1/POWER(FSheet1!$BP177,1/($A$3-1)),1/POWER(FSheet1!$BQ177,1/($A$3-1))))</f>
        <v>2.3562607597524682E-2</v>
      </c>
      <c r="BB178" s="45">
        <f>1/(POWER(FSheet1!$BL177,1/($A$3-1))*SUM(1/POWER(FSheet1!$BK177,1/($A$3-1)),1/POWER(FSheet1!$BL177,1/($A$3-1)),1/POWER(FSheet1!$BM177,1/($A$3-1)),1/POWER(FSheet1!$BN177,1/($A$3-1)),1/POWER(FSheet1!$BO177,1/($A$3-1)),1/POWER(FSheet1!$BP177,1/($A$3-1)),1/POWER(FSheet1!$BQ177,1/($A$3-1))))</f>
        <v>1.9940024878928708E-2</v>
      </c>
      <c r="BC178" s="45">
        <f>1/(POWER(FSheet1!$BM177,1/($A$3-1))*SUM(1/POWER(FSheet1!$BK177,1/($A$3-1)),1/POWER(FSheet1!$BL177,1/($A$3-1)),1/POWER(FSheet1!$BM177,1/($A$3-1)),1/POWER(FSheet1!$BN177,1/($A$3-1)),1/POWER(FSheet1!$BO177,1/($A$3-1)),1/POWER(FSheet1!$BP177,1/($A$3-1)),1/POWER(FSheet1!$BQ177,1/($A$3-1))))</f>
        <v>6.5552028659418962E-2</v>
      </c>
      <c r="BD178" s="45">
        <f>1/(POWER(FSheet1!$BN177,1/($A$3-1))*SUM(1/POWER(FSheet1!$BK177,1/($A$3-1)),1/POWER(FSheet1!$BL177,1/($A$3-1)),1/POWER(FSheet1!$BM177,1/($A$3-1)),1/POWER(FSheet1!$BN177,1/($A$3-1)),1/POWER(FSheet1!$BO177,1/($A$3-1)),1/POWER(FSheet1!$BP177,1/($A$3-1)),1/POWER(FSheet1!$BQ177,1/($A$3-1))))</f>
        <v>0.39955945290934519</v>
      </c>
      <c r="BE178" s="45">
        <f>1/(POWER(FSheet1!$BO177,1/($A$3-1))*SUM(1/POWER(FSheet1!$BK177,1/($A$3-1)),1/POWER(FSheet1!$BL177,1/($A$3-1)),1/POWER(FSheet1!$BM177,1/($A$3-1)),1/POWER(FSheet1!$BN177,1/($A$3-1)),1/POWER(FSheet1!$BO177,1/($A$3-1)),1/POWER(FSheet1!$BP177,1/($A$3-1)),1/POWER(FSheet1!$BQ177,1/($A$3-1))))</f>
        <v>0.28078605046973121</v>
      </c>
      <c r="BF178" s="45">
        <f>1/(POWER(FSheet1!$BP177,1/($A$3-1))*SUM(1/POWER(FSheet1!$BK177,1/($A$3-1)),1/POWER(FSheet1!$BL177,1/($A$3-1)),1/POWER(FSheet1!$BM177,1/($A$3-1)),1/POWER(FSheet1!$BN177,1/($A$3-1)),1/POWER(FSheet1!$BO177,1/($A$3-1)),1/POWER(FSheet1!$BP177,1/($A$3-1)),1/POWER(FSheet1!$BQ177,1/($A$3-1))))</f>
        <v>4.4807602595822525E-2</v>
      </c>
      <c r="BG178" s="45">
        <f>1/(POWER(FSheet1!$BQ177,1/($A$3-1))*SUM(1/POWER(FSheet1!$BK177,1/($A$3-1)),1/POWER(FSheet1!$BL177,1/($A$3-1)),1/POWER(FSheet1!$BM177,1/($A$3-1)),1/POWER(FSheet1!$BN177,1/($A$3-1)),1/POWER(FSheet1!$BO177,1/($A$3-1)),1/POWER(FSheet1!$BP177,1/($A$3-1)),1/POWER(FSheet1!$BQ177,1/($A$3-1))))</f>
        <v>0.16579223288922867</v>
      </c>
      <c r="BH178" s="14"/>
      <c r="BW178" s="33">
        <f t="array" ref="BW178">SUM((BA178^$A$3)*(($B178-$AK$3)^2+($C178-$AL$3)^2),(BB178^$A$3)*(($B178-$AM$3)^2+($C178-$AN$3)^2),(BC178^$A$3)*(($B178-$AO$3)^2+($C178-$AP$3)^2),(BD178^$A$3)*(($B178-$AQ$3)^2+($C178-$AR$3)^2),(BE178^$A$3)*(($B178-$AS$3)^2+($C178-$AT$3)^2),(BF178^$A$3)*(($B178-$AU$3)^2+($C178-$AV$3)^2),(BG178^$A$3)*(($B178-$AW$3)^2+($C178-$BV$3)^2))</f>
        <v>1.7429044805652092</v>
      </c>
    </row>
    <row r="179" spans="1:75">
      <c r="A179" s="21" t="str">
        <f>FSheet1!A178</f>
        <v>Madsen</v>
      </c>
      <c r="B179" s="20">
        <f>FSheet1!DH178</f>
        <v>-9.6532968674540687</v>
      </c>
      <c r="C179" s="20">
        <f>FSheet1!DI178</f>
        <v>-2.605212059055118</v>
      </c>
      <c r="D179" s="22"/>
      <c r="E179" s="20">
        <f>1/(POWER(FSheet1!AU178,2/($A$3-1))*SUM(1/POWER(FSheet1!$AU178,2/($A$3-1)),1/POWER(FSheet1!$AV178,2/($A$3-1)),1/POWER(FSheet1!$AW178,2/($A$3-1)),1/POWER(FSheet1!$AX178,2/($A$3-1)),1/POWER(FSheet1!$AY178,2/($A$3-1)),1/POWER(FSheet1!$AZ178,2/($A$3-1)),1/POWER(FSheet1!$BA178,2/($A$3-1))))</f>
        <v>0.20856526592358618</v>
      </c>
      <c r="F179" s="20">
        <f>1/(POWER(FSheet1!AV178,2/($A$3-1))*SUM(1/POWER(FSheet1!$AU178,2/($A$3-1)),1/POWER(FSheet1!$AV178,2/($A$3-1)),1/POWER(FSheet1!$AW178,2/($A$3-1)),1/POWER(FSheet1!$AX178,2/($A$3-1)),1/POWER(FSheet1!$AY178,2/($A$3-1)),1/POWER(FSheet1!$AZ178,2/($A$3-1)),1/POWER(FSheet1!$BA178,2/($A$3-1))))</f>
        <v>0.57637156623113839</v>
      </c>
      <c r="G179" s="20">
        <f>1/(POWER(FSheet1!AW178,2/($A$3-1))*SUM(1/POWER(FSheet1!$AU178,2/($A$3-1)),1/POWER(FSheet1!$AV178,2/($A$3-1)),1/POWER(FSheet1!$AW178,2/($A$3-1)),1/POWER(FSheet1!$AX178,2/($A$3-1)),1/POWER(FSheet1!$AY178,2/($A$3-1)),1/POWER(FSheet1!$AZ178,2/($A$3-1)),1/POWER(FSheet1!$BA178,2/($A$3-1))))</f>
        <v>0.16899211399305417</v>
      </c>
      <c r="H179" s="20">
        <f>1/(POWER(FSheet1!AX178,2/($A$3-1))*SUM(1/POWER(FSheet1!$AU178,2/($A$3-1)),1/POWER(FSheet1!$AV178,2/($A$3-1)),1/POWER(FSheet1!$AW178,2/($A$3-1)),1/POWER(FSheet1!$AX178,2/($A$3-1)),1/POWER(FSheet1!$AY178,2/($A$3-1)),1/POWER(FSheet1!$AZ178,2/($A$3-1)),1/POWER(FSheet1!$BA178,2/($A$3-1))))</f>
        <v>3.2631273849403987E-2</v>
      </c>
      <c r="I179" s="20">
        <f>1/(POWER(FSheet1!AY178,2/($A$3-1))*SUM(1/POWER(FSheet1!$AU178,2/($A$3-1)),1/POWER(FSheet1!$AV178,2/($A$3-1)),1/POWER(FSheet1!$AW178,2/($A$3-1)),1/POWER(FSheet1!$AX178,2/($A$3-1)),1/POWER(FSheet1!$AY178,2/($A$3-1)),1/POWER(FSheet1!$AZ178,2/($A$3-1)),1/POWER(FSheet1!$BA178,2/($A$3-1))))</f>
        <v>8.8548708707633251E-3</v>
      </c>
      <c r="J179" s="20">
        <f>1/(POWER(FSheet1!AZ178,2/($A$3-1))*SUM(1/POWER(FSheet1!$AU178,2/($A$3-1)),1/POWER(FSheet1!$AV178,2/($A$3-1)),1/POWER(FSheet1!$AW178,2/($A$3-1)),1/POWER(FSheet1!$AX178,2/($A$3-1)),1/POWER(FSheet1!$AY178,2/($A$3-1)),1/POWER(FSheet1!$AZ178,2/($A$3-1)),1/POWER(FSheet1!$BA178,2/($A$3-1))))</f>
        <v>3.1897870042330253E-3</v>
      </c>
      <c r="K179" s="20">
        <f>1/(POWER(FSheet1!BA178,2/($A$3-1))*SUM(1/POWER(FSheet1!$AU178,2/($A$3-1)),1/POWER(FSheet1!$AV178,2/($A$3-1)),1/POWER(FSheet1!$AW178,2/($A$3-1)),1/POWER(FSheet1!$AX178,2/($A$3-1)),1/POWER(FSheet1!$AY178,2/($A$3-1)),1/POWER(FSheet1!$AZ178,2/($A$3-1)),1/POWER(FSheet1!$BA178,2/($A$3-1))))</f>
        <v>1.3951221278209224E-3</v>
      </c>
      <c r="M179" s="35"/>
      <c r="AA179" s="34">
        <f t="shared" si="12"/>
        <v>4.571455610183067</v>
      </c>
      <c r="AC179" s="26">
        <f>1/(POWER(FSheet1!BC178,1/($A$3-1))*SUM(1/POWER(FSheet1!$BC178,1/($A$3-1)),1/POWER(FSheet1!$BD178,1/($A$3-1)),1/POWER(FSheet1!$BE178,1/($A$3-1)),1/POWER(FSheet1!$BF178,1/($A$3-1)),1/POWER(FSheet1!$BG178,1/($A$3-1)),1/POWER(FSheet1!$BH178,1/($A$3-1)),1/POWER(FSheet1!$BI178,1/($A$3-1))))</f>
        <v>0.30609772447475647</v>
      </c>
      <c r="AD179" s="26">
        <f>1/(POWER(FSheet1!BD178,1/($A$3-1))*SUM(1/POWER(FSheet1!$BC178,1/($A$3-1)),1/POWER(FSheet1!$BD178,1/($A$3-1)),1/POWER(FSheet1!$BE178,1/($A$3-1)),1/POWER(FSheet1!$BF178,1/($A$3-1)),1/POWER(FSheet1!$BG178,1/($A$3-1)),1/POWER(FSheet1!$BH178,1/($A$3-1)),1/POWER(FSheet1!$BI178,1/($A$3-1))))</f>
        <v>0.39372734368370127</v>
      </c>
      <c r="AE179" s="26">
        <f>1/(POWER(FSheet1!BE178,1/($A$3-1))*SUM(1/POWER(FSheet1!$BC178,1/($A$3-1)),1/POWER(FSheet1!$BD178,1/($A$3-1)),1/POWER(FSheet1!$BE178,1/($A$3-1)),1/POWER(FSheet1!$BF178,1/($A$3-1)),1/POWER(FSheet1!$BG178,1/($A$3-1)),1/POWER(FSheet1!$BH178,1/($A$3-1)),1/POWER(FSheet1!$BI178,1/($A$3-1))))</f>
        <v>0.14745899651852518</v>
      </c>
      <c r="AF179" s="26">
        <f>1/(POWER(FSheet1!BF178,1/($A$3-1))*SUM(1/POWER(FSheet1!$BC178,1/($A$3-1)),1/POWER(FSheet1!$BD178,1/($A$3-1)),1/POWER(FSheet1!$BE178,1/($A$3-1)),1/POWER(FSheet1!$BF178,1/($A$3-1)),1/POWER(FSheet1!$BG178,1/($A$3-1)),1/POWER(FSheet1!$BH178,1/($A$3-1)),1/POWER(FSheet1!$BI178,1/($A$3-1))))</f>
        <v>6.5473686342781168E-2</v>
      </c>
      <c r="AG179" s="26">
        <f>1/(POWER(FSheet1!BG178,1/($A$3-1))*SUM(1/POWER(FSheet1!$BC178,1/($A$3-1)),1/POWER(FSheet1!$BD178,1/($A$3-1)),1/POWER(FSheet1!$BE178,1/($A$3-1)),1/POWER(FSheet1!$BF178,1/($A$3-1)),1/POWER(FSheet1!$BG178,1/($A$3-1)),1/POWER(FSheet1!$BH178,1/($A$3-1)),1/POWER(FSheet1!$BI178,1/($A$3-1))))</f>
        <v>3.5003795501662403E-2</v>
      </c>
      <c r="AH179" s="26">
        <f>1/(POWER(FSheet1!BH178,1/($A$3-1))*SUM(1/POWER(FSheet1!$BC178,1/($A$3-1)),1/POWER(FSheet1!$BD178,1/($A$3-1)),1/POWER(FSheet1!$BE178,1/($A$3-1)),1/POWER(FSheet1!$BF178,1/($A$3-1)),1/POWER(FSheet1!$BG178,1/($A$3-1)),1/POWER(FSheet1!$BH178,1/($A$3-1)),1/POWER(FSheet1!$BI178,1/($A$3-1))))</f>
        <v>2.2698529628149139E-2</v>
      </c>
      <c r="AI179" s="26">
        <f>1/(POWER(FSheet1!BI178,1/($A$3-1))*SUM(1/POWER(FSheet1!$BC178,1/($A$3-1)),1/POWER(FSheet1!$BD178,1/($A$3-1)),1/POWER(FSheet1!$BE178,1/($A$3-1)),1/POWER(FSheet1!$BF178,1/($A$3-1)),1/POWER(FSheet1!$BG178,1/($A$3-1)),1/POWER(FSheet1!$BH178,1/($A$3-1)),1/POWER(FSheet1!$BI178,1/($A$3-1))))</f>
        <v>2.9539923850424327E-2</v>
      </c>
      <c r="AY179" s="13">
        <f t="shared" si="13"/>
        <v>8.3635105630739659</v>
      </c>
      <c r="BA179" s="45">
        <f>1/(POWER(FSheet1!$BK178,1/($A$3-1))*SUM(1/POWER(FSheet1!$BK178,1/($A$3-1)),1/POWER(FSheet1!$BL178,1/($A$3-1)),1/POWER(FSheet1!$BM178,1/($A$3-1)),1/POWER(FSheet1!$BN178,1/($A$3-1)),1/POWER(FSheet1!$BO178,1/($A$3-1)),1/POWER(FSheet1!$BP178,1/($A$3-1)),1/POWER(FSheet1!$BQ178,1/($A$3-1))))</f>
        <v>0.16888523876560083</v>
      </c>
      <c r="BB179" s="45">
        <f>1/(POWER(FSheet1!$BL178,1/($A$3-1))*SUM(1/POWER(FSheet1!$BK178,1/($A$3-1)),1/POWER(FSheet1!$BL178,1/($A$3-1)),1/POWER(FSheet1!$BM178,1/($A$3-1)),1/POWER(FSheet1!$BN178,1/($A$3-1)),1/POWER(FSheet1!$BO178,1/($A$3-1)),1/POWER(FSheet1!$BP178,1/($A$3-1)),1/POWER(FSheet1!$BQ178,1/($A$3-1))))</f>
        <v>0.56498789102842362</v>
      </c>
      <c r="BC179" s="45">
        <f>1/(POWER(FSheet1!$BM178,1/($A$3-1))*SUM(1/POWER(FSheet1!$BK178,1/($A$3-1)),1/POWER(FSheet1!$BL178,1/($A$3-1)),1/POWER(FSheet1!$BM178,1/($A$3-1)),1/POWER(FSheet1!$BN178,1/($A$3-1)),1/POWER(FSheet1!$BO178,1/($A$3-1)),1/POWER(FSheet1!$BP178,1/($A$3-1)),1/POWER(FSheet1!$BQ178,1/($A$3-1))))</f>
        <v>0.11238433252947597</v>
      </c>
      <c r="BD179" s="45">
        <f>1/(POWER(FSheet1!$BN178,1/($A$3-1))*SUM(1/POWER(FSheet1!$BK178,1/($A$3-1)),1/POWER(FSheet1!$BL178,1/($A$3-1)),1/POWER(FSheet1!$BM178,1/($A$3-1)),1/POWER(FSheet1!$BN178,1/($A$3-1)),1/POWER(FSheet1!$BO178,1/($A$3-1)),1/POWER(FSheet1!$BP178,1/($A$3-1)),1/POWER(FSheet1!$BQ178,1/($A$3-1))))</f>
        <v>6.3394057706672946E-2</v>
      </c>
      <c r="BE179" s="45">
        <f>1/(POWER(FSheet1!$BO178,1/($A$3-1))*SUM(1/POWER(FSheet1!$BK178,1/($A$3-1)),1/POWER(FSheet1!$BL178,1/($A$3-1)),1/POWER(FSheet1!$BM178,1/($A$3-1)),1/POWER(FSheet1!$BN178,1/($A$3-1)),1/POWER(FSheet1!$BO178,1/($A$3-1)),1/POWER(FSheet1!$BP178,1/($A$3-1)),1/POWER(FSheet1!$BQ178,1/($A$3-1))))</f>
        <v>4.0383447683846427E-2</v>
      </c>
      <c r="BF179" s="45">
        <f>1/(POWER(FSheet1!$BP178,1/($A$3-1))*SUM(1/POWER(FSheet1!$BK178,1/($A$3-1)),1/POWER(FSheet1!$BL178,1/($A$3-1)),1/POWER(FSheet1!$BM178,1/($A$3-1)),1/POWER(FSheet1!$BN178,1/($A$3-1)),1/POWER(FSheet1!$BO178,1/($A$3-1)),1/POWER(FSheet1!$BP178,1/($A$3-1)),1/POWER(FSheet1!$BQ178,1/($A$3-1))))</f>
        <v>2.0987993468102682E-2</v>
      </c>
      <c r="BG179" s="45">
        <f>1/(POWER(FSheet1!$BQ178,1/($A$3-1))*SUM(1/POWER(FSheet1!$BK178,1/($A$3-1)),1/POWER(FSheet1!$BL178,1/($A$3-1)),1/POWER(FSheet1!$BM178,1/($A$3-1)),1/POWER(FSheet1!$BN178,1/($A$3-1)),1/POWER(FSheet1!$BO178,1/($A$3-1)),1/POWER(FSheet1!$BP178,1/($A$3-1)),1/POWER(FSheet1!$BQ178,1/($A$3-1))))</f>
        <v>2.8977038817877544E-2</v>
      </c>
      <c r="BH179" s="14"/>
      <c r="BW179" s="33">
        <f t="array" ref="BW179">SUM((BA179^$A$3)*(($B179-$AK$3)^2+($C179-$AL$3)^2),(BB179^$A$3)*(($B179-$AM$3)^2+($C179-$AN$3)^2),(BC179^$A$3)*(($B179-$AO$3)^2+($C179-$AP$3)^2),(BD179^$A$3)*(($B179-$AQ$3)^2+($C179-$AR$3)^2),(BE179^$A$3)*(($B179-$AS$3)^2+($C179-$AT$3)^2),(BF179^$A$3)*(($B179-$AU$3)^2+($C179-$AV$3)^2),(BG179^$A$3)*(($B179-$AW$3)^2+($C179-$BV$3)^2))</f>
        <v>9.1168200342679224</v>
      </c>
    </row>
    <row r="180" spans="1:75">
      <c r="A180" s="21" t="str">
        <f>FSheet1!A179</f>
        <v>Matula</v>
      </c>
      <c r="B180" s="20">
        <f>FSheet1!DH179</f>
        <v>2.3428085144356956</v>
      </c>
      <c r="C180" s="20">
        <f>FSheet1!DI179</f>
        <v>3.8963028608923884</v>
      </c>
      <c r="D180" s="22"/>
      <c r="E180" s="20">
        <f>1/(POWER(FSheet1!AU179,2/($A$3-1))*SUM(1/POWER(FSheet1!$AU179,2/($A$3-1)),1/POWER(FSheet1!$AV179,2/($A$3-1)),1/POWER(FSheet1!$AW179,2/($A$3-1)),1/POWER(FSheet1!$AX179,2/($A$3-1)),1/POWER(FSheet1!$AY179,2/($A$3-1)),1/POWER(FSheet1!$AZ179,2/($A$3-1)),1/POWER(FSheet1!$BA179,2/($A$3-1))))</f>
        <v>1.0497843673128689E-3</v>
      </c>
      <c r="F180" s="20">
        <f>1/(POWER(FSheet1!AV179,2/($A$3-1))*SUM(1/POWER(FSheet1!$AU179,2/($A$3-1)),1/POWER(FSheet1!$AV179,2/($A$3-1)),1/POWER(FSheet1!$AW179,2/($A$3-1)),1/POWER(FSheet1!$AX179,2/($A$3-1)),1/POWER(FSheet1!$AY179,2/($A$3-1)),1/POWER(FSheet1!$AZ179,2/($A$3-1)),1/POWER(FSheet1!$BA179,2/($A$3-1))))</f>
        <v>3.2012778280223969E-3</v>
      </c>
      <c r="G180" s="20">
        <f>1/(POWER(FSheet1!AW179,2/($A$3-1))*SUM(1/POWER(FSheet1!$AU179,2/($A$3-1)),1/POWER(FSheet1!$AV179,2/($A$3-1)),1/POWER(FSheet1!$AW179,2/($A$3-1)),1/POWER(FSheet1!$AX179,2/($A$3-1)),1/POWER(FSheet1!$AY179,2/($A$3-1)),1/POWER(FSheet1!$AZ179,2/($A$3-1)),1/POWER(FSheet1!$BA179,2/($A$3-1))))</f>
        <v>1.4426794507857416E-2</v>
      </c>
      <c r="H180" s="20">
        <f>1/(POWER(FSheet1!AX179,2/($A$3-1))*SUM(1/POWER(FSheet1!$AU179,2/($A$3-1)),1/POWER(FSheet1!$AV179,2/($A$3-1)),1/POWER(FSheet1!$AW179,2/($A$3-1)),1/POWER(FSheet1!$AX179,2/($A$3-1)),1/POWER(FSheet1!$AY179,2/($A$3-1)),1/POWER(FSheet1!$AZ179,2/($A$3-1)),1/POWER(FSheet1!$BA179,2/($A$3-1))))</f>
        <v>0.12590982746702417</v>
      </c>
      <c r="I180" s="20">
        <f>1/(POWER(FSheet1!AY179,2/($A$3-1))*SUM(1/POWER(FSheet1!$AU179,2/($A$3-1)),1/POWER(FSheet1!$AV179,2/($A$3-1)),1/POWER(FSheet1!$AW179,2/($A$3-1)),1/POWER(FSheet1!$AX179,2/($A$3-1)),1/POWER(FSheet1!$AY179,2/($A$3-1)),1/POWER(FSheet1!$AZ179,2/($A$3-1)),1/POWER(FSheet1!$BA179,2/($A$3-1))))</f>
        <v>0.75360400875002997</v>
      </c>
      <c r="J180" s="20">
        <f>1/(POWER(FSheet1!AZ179,2/($A$3-1))*SUM(1/POWER(FSheet1!$AU179,2/($A$3-1)),1/POWER(FSheet1!$AV179,2/($A$3-1)),1/POWER(FSheet1!$AW179,2/($A$3-1)),1/POWER(FSheet1!$AX179,2/($A$3-1)),1/POWER(FSheet1!$AY179,2/($A$3-1)),1/POWER(FSheet1!$AZ179,2/($A$3-1)),1/POWER(FSheet1!$BA179,2/($A$3-1))))</f>
        <v>9.0352149556095093E-2</v>
      </c>
      <c r="K180" s="20">
        <f>1/(POWER(FSheet1!BA179,2/($A$3-1))*SUM(1/POWER(FSheet1!$AU179,2/($A$3-1)),1/POWER(FSheet1!$AV179,2/($A$3-1)),1/POWER(FSheet1!$AW179,2/($A$3-1)),1/POWER(FSheet1!$AX179,2/($A$3-1)),1/POWER(FSheet1!$AY179,2/($A$3-1)),1/POWER(FSheet1!$AZ179,2/($A$3-1)),1/POWER(FSheet1!$BA179,2/($A$3-1))))</f>
        <v>1.1456157523657926E-2</v>
      </c>
      <c r="M180" s="35"/>
      <c r="AA180" s="34">
        <f t="shared" si="12"/>
        <v>8.8747669222580452</v>
      </c>
      <c r="AC180" s="26">
        <f>1/(POWER(FSheet1!BC179,1/($A$3-1))*SUM(1/POWER(FSheet1!$BC179,1/($A$3-1)),1/POWER(FSheet1!$BD179,1/($A$3-1)),1/POWER(FSheet1!$BE179,1/($A$3-1)),1/POWER(FSheet1!$BF179,1/($A$3-1)),1/POWER(FSheet1!$BG179,1/($A$3-1)),1/POWER(FSheet1!$BH179,1/($A$3-1)),1/POWER(FSheet1!$BI179,1/($A$3-1))))</f>
        <v>5.1086054414466786E-2</v>
      </c>
      <c r="AD180" s="26">
        <f>1/(POWER(FSheet1!BD179,1/($A$3-1))*SUM(1/POWER(FSheet1!$BC179,1/($A$3-1)),1/POWER(FSheet1!$BD179,1/($A$3-1)),1/POWER(FSheet1!$BE179,1/($A$3-1)),1/POWER(FSheet1!$BF179,1/($A$3-1)),1/POWER(FSheet1!$BG179,1/($A$3-1)),1/POWER(FSheet1!$BH179,1/($A$3-1)),1/POWER(FSheet1!$BI179,1/($A$3-1))))</f>
        <v>3.9447240664698423E-2</v>
      </c>
      <c r="AE180" s="26">
        <f>1/(POWER(FSheet1!BE179,1/($A$3-1))*SUM(1/POWER(FSheet1!$BC179,1/($A$3-1)),1/POWER(FSheet1!$BD179,1/($A$3-1)),1/POWER(FSheet1!$BE179,1/($A$3-1)),1/POWER(FSheet1!$BF179,1/($A$3-1)),1/POWER(FSheet1!$BG179,1/($A$3-1)),1/POWER(FSheet1!$BH179,1/($A$3-1)),1/POWER(FSheet1!$BI179,1/($A$3-1))))</f>
        <v>6.0691304159706486E-2</v>
      </c>
      <c r="AF180" s="26">
        <f>1/(POWER(FSheet1!BF179,1/($A$3-1))*SUM(1/POWER(FSheet1!$BC179,1/($A$3-1)),1/POWER(FSheet1!$BD179,1/($A$3-1)),1/POWER(FSheet1!$BE179,1/($A$3-1)),1/POWER(FSheet1!$BF179,1/($A$3-1)),1/POWER(FSheet1!$BG179,1/($A$3-1)),1/POWER(FSheet1!$BH179,1/($A$3-1)),1/POWER(FSheet1!$BI179,1/($A$3-1))))</f>
        <v>0.16323607145603297</v>
      </c>
      <c r="AG180" s="26">
        <f>1/(POWER(FSheet1!BG179,1/($A$3-1))*SUM(1/POWER(FSheet1!$BC179,1/($A$3-1)),1/POWER(FSheet1!$BD179,1/($A$3-1)),1/POWER(FSheet1!$BE179,1/($A$3-1)),1/POWER(FSheet1!$BF179,1/($A$3-1)),1/POWER(FSheet1!$BG179,1/($A$3-1)),1/POWER(FSheet1!$BH179,1/($A$3-1)),1/POWER(FSheet1!$BI179,1/($A$3-1))))</f>
        <v>0.32363330960388986</v>
      </c>
      <c r="AH180" s="26">
        <f>1/(POWER(FSheet1!BH179,1/($A$3-1))*SUM(1/POWER(FSheet1!$BC179,1/($A$3-1)),1/POWER(FSheet1!$BD179,1/($A$3-1)),1/POWER(FSheet1!$BE179,1/($A$3-1)),1/POWER(FSheet1!$BF179,1/($A$3-1)),1/POWER(FSheet1!$BG179,1/($A$3-1)),1/POWER(FSheet1!$BH179,1/($A$3-1)),1/POWER(FSheet1!$BI179,1/($A$3-1))))</f>
        <v>0.14037278270769815</v>
      </c>
      <c r="AI180" s="26">
        <f>1/(POWER(FSheet1!BI179,1/($A$3-1))*SUM(1/POWER(FSheet1!$BC179,1/($A$3-1)),1/POWER(FSheet1!$BD179,1/($A$3-1)),1/POWER(FSheet1!$BE179,1/($A$3-1)),1/POWER(FSheet1!$BF179,1/($A$3-1)),1/POWER(FSheet1!$BG179,1/($A$3-1)),1/POWER(FSheet1!$BH179,1/($A$3-1)),1/POWER(FSheet1!$BI179,1/($A$3-1))))</f>
        <v>0.22153323699350727</v>
      </c>
      <c r="AY180" s="13">
        <f t="shared" si="13"/>
        <v>4.230356062573704</v>
      </c>
      <c r="BA180" s="45">
        <f>1/(POWER(FSheet1!$BK179,1/($A$3-1))*SUM(1/POWER(FSheet1!$BK179,1/($A$3-1)),1/POWER(FSheet1!$BL179,1/($A$3-1)),1/POWER(FSheet1!$BM179,1/($A$3-1)),1/POWER(FSheet1!$BN179,1/($A$3-1)),1/POWER(FSheet1!$BO179,1/($A$3-1)),1/POWER(FSheet1!$BP179,1/($A$3-1)),1/POWER(FSheet1!$BQ179,1/($A$3-1))))</f>
        <v>7.5033912659827076E-2</v>
      </c>
      <c r="BB180" s="45">
        <f>1/(POWER(FSheet1!$BL179,1/($A$3-1))*SUM(1/POWER(FSheet1!$BK179,1/($A$3-1)),1/POWER(FSheet1!$BL179,1/($A$3-1)),1/POWER(FSheet1!$BM179,1/($A$3-1)),1/POWER(FSheet1!$BN179,1/($A$3-1)),1/POWER(FSheet1!$BO179,1/($A$3-1)),1/POWER(FSheet1!$BP179,1/($A$3-1)),1/POWER(FSheet1!$BQ179,1/($A$3-1))))</f>
        <v>3.4946907984018429E-2</v>
      </c>
      <c r="BC180" s="45">
        <f>1/(POWER(FSheet1!$BM179,1/($A$3-1))*SUM(1/POWER(FSheet1!$BK179,1/($A$3-1)),1/POWER(FSheet1!$BL179,1/($A$3-1)),1/POWER(FSheet1!$BM179,1/($A$3-1)),1/POWER(FSheet1!$BN179,1/($A$3-1)),1/POWER(FSheet1!$BO179,1/($A$3-1)),1/POWER(FSheet1!$BP179,1/($A$3-1)),1/POWER(FSheet1!$BQ179,1/($A$3-1))))</f>
        <v>5.8630823985574898E-2</v>
      </c>
      <c r="BD180" s="45">
        <f>1/(POWER(FSheet1!$BN179,1/($A$3-1))*SUM(1/POWER(FSheet1!$BK179,1/($A$3-1)),1/POWER(FSheet1!$BL179,1/($A$3-1)),1/POWER(FSheet1!$BM179,1/($A$3-1)),1/POWER(FSheet1!$BN179,1/($A$3-1)),1/POWER(FSheet1!$BO179,1/($A$3-1)),1/POWER(FSheet1!$BP179,1/($A$3-1)),1/POWER(FSheet1!$BQ179,1/($A$3-1))))</f>
        <v>0.15977055650731548</v>
      </c>
      <c r="BE180" s="45">
        <f>1/(POWER(FSheet1!$BO179,1/($A$3-1))*SUM(1/POWER(FSheet1!$BK179,1/($A$3-1)),1/POWER(FSheet1!$BL179,1/($A$3-1)),1/POWER(FSheet1!$BM179,1/($A$3-1)),1/POWER(FSheet1!$BN179,1/($A$3-1)),1/POWER(FSheet1!$BO179,1/($A$3-1)),1/POWER(FSheet1!$BP179,1/($A$3-1)),1/POWER(FSheet1!$BQ179,1/($A$3-1))))</f>
        <v>0.45242642164197067</v>
      </c>
      <c r="BF180" s="45">
        <f>1/(POWER(FSheet1!$BP179,1/($A$3-1))*SUM(1/POWER(FSheet1!$BK179,1/($A$3-1)),1/POWER(FSheet1!$BL179,1/($A$3-1)),1/POWER(FSheet1!$BM179,1/($A$3-1)),1/POWER(FSheet1!$BN179,1/($A$3-1)),1/POWER(FSheet1!$BO179,1/($A$3-1)),1/POWER(FSheet1!$BP179,1/($A$3-1)),1/POWER(FSheet1!$BQ179,1/($A$3-1))))</f>
        <v>9.5754563339187318E-2</v>
      </c>
      <c r="BG180" s="45">
        <f>1/(POWER(FSheet1!$BQ179,1/($A$3-1))*SUM(1/POWER(FSheet1!$BK179,1/($A$3-1)),1/POWER(FSheet1!$BL179,1/($A$3-1)),1/POWER(FSheet1!$BM179,1/($A$3-1)),1/POWER(FSheet1!$BN179,1/($A$3-1)),1/POWER(FSheet1!$BO179,1/($A$3-1)),1/POWER(FSheet1!$BP179,1/($A$3-1)),1/POWER(FSheet1!$BQ179,1/($A$3-1))))</f>
        <v>0.12343681388210617</v>
      </c>
      <c r="BH180" s="14"/>
      <c r="BW180" s="33">
        <f t="array" ref="BW180">SUM((BA180^$A$3)*(($B180-$AK$3)^2+($C180-$AL$3)^2),(BB180^$A$3)*(($B180-$AM$3)^2+($C180-$AN$3)^2),(BC180^$A$3)*(($B180-$AO$3)^2+($C180-$AP$3)^2),(BD180^$A$3)*(($B180-$AQ$3)^2+($C180-$AR$3)^2),(BE180^$A$3)*(($B180-$AS$3)^2+($C180-$AT$3)^2),(BF180^$A$3)*(($B180-$AU$3)^2+($C180-$AV$3)^2),(BG180^$A$3)*(($B180-$AW$3)^2+($C180-$BV$3)^2))</f>
        <v>4.6334873735236108</v>
      </c>
    </row>
    <row r="181" spans="1:75">
      <c r="A181" s="21" t="str">
        <f>FSheet1!A180</f>
        <v>Tormanen</v>
      </c>
      <c r="B181" s="20">
        <f>FSheet1!DH180</f>
        <v>-0.19562448556430451</v>
      </c>
      <c r="C181" s="20">
        <f>FSheet1!DI180</f>
        <v>3.4585113608923881</v>
      </c>
      <c r="D181" s="22"/>
      <c r="E181" s="20">
        <f>1/(POWER(FSheet1!AU180,2/($A$3-1))*SUM(1/POWER(FSheet1!$AU180,2/($A$3-1)),1/POWER(FSheet1!$AV180,2/($A$3-1)),1/POWER(FSheet1!$AW180,2/($A$3-1)),1/POWER(FSheet1!$AX180,2/($A$3-1)),1/POWER(FSheet1!$AY180,2/($A$3-1)),1/POWER(FSheet1!$AZ180,2/($A$3-1)),1/POWER(FSheet1!$BA180,2/($A$3-1))))</f>
        <v>4.2968220990618599E-3</v>
      </c>
      <c r="F181" s="20">
        <f>1/(POWER(FSheet1!AV180,2/($A$3-1))*SUM(1/POWER(FSheet1!$AU180,2/($A$3-1)),1/POWER(FSheet1!$AV180,2/($A$3-1)),1/POWER(FSheet1!$AW180,2/($A$3-1)),1/POWER(FSheet1!$AX180,2/($A$3-1)),1/POWER(FSheet1!$AY180,2/($A$3-1)),1/POWER(FSheet1!$AZ180,2/($A$3-1)),1/POWER(FSheet1!$BA180,2/($A$3-1))))</f>
        <v>1.4648881377469329E-2</v>
      </c>
      <c r="G181" s="20">
        <f>1/(POWER(FSheet1!AW180,2/($A$3-1))*SUM(1/POWER(FSheet1!$AU180,2/($A$3-1)),1/POWER(FSheet1!$AV180,2/($A$3-1)),1/POWER(FSheet1!$AW180,2/($A$3-1)),1/POWER(FSheet1!$AX180,2/($A$3-1)),1/POWER(FSheet1!$AY180,2/($A$3-1)),1/POWER(FSheet1!$AZ180,2/($A$3-1)),1/POWER(FSheet1!$BA180,2/($A$3-1))))</f>
        <v>7.4524384851236386E-2</v>
      </c>
      <c r="H181" s="20">
        <f>1/(POWER(FSheet1!AX180,2/($A$3-1))*SUM(1/POWER(FSheet1!$AU180,2/($A$3-1)),1/POWER(FSheet1!$AV180,2/($A$3-1)),1/POWER(FSheet1!$AW180,2/($A$3-1)),1/POWER(FSheet1!$AX180,2/($A$3-1)),1/POWER(FSheet1!$AY180,2/($A$3-1)),1/POWER(FSheet1!$AZ180,2/($A$3-1)),1/POWER(FSheet1!$BA180,2/($A$3-1))))</f>
        <v>0.47033606086168217</v>
      </c>
      <c r="I181" s="20">
        <f>1/(POWER(FSheet1!AY180,2/($A$3-1))*SUM(1/POWER(FSheet1!$AU180,2/($A$3-1)),1/POWER(FSheet1!$AV180,2/($A$3-1)),1/POWER(FSheet1!$AW180,2/($A$3-1)),1/POWER(FSheet1!$AX180,2/($A$3-1)),1/POWER(FSheet1!$AY180,2/($A$3-1)),1/POWER(FSheet1!$AZ180,2/($A$3-1)),1/POWER(FSheet1!$BA180,2/($A$3-1))))</f>
        <v>0.36852607392450037</v>
      </c>
      <c r="J181" s="20">
        <f>1/(POWER(FSheet1!AZ180,2/($A$3-1))*SUM(1/POWER(FSheet1!$AU180,2/($A$3-1)),1/POWER(FSheet1!$AV180,2/($A$3-1)),1/POWER(FSheet1!$AW180,2/($A$3-1)),1/POWER(FSheet1!$AX180,2/($A$3-1)),1/POWER(FSheet1!$AY180,2/($A$3-1)),1/POWER(FSheet1!$AZ180,2/($A$3-1)),1/POWER(FSheet1!$BA180,2/($A$3-1))))</f>
        <v>5.5873467168975191E-2</v>
      </c>
      <c r="K181" s="20">
        <f>1/(POWER(FSheet1!BA180,2/($A$3-1))*SUM(1/POWER(FSheet1!$AU180,2/($A$3-1)),1/POWER(FSheet1!$AV180,2/($A$3-1)),1/POWER(FSheet1!$AW180,2/($A$3-1)),1/POWER(FSheet1!$AX180,2/($A$3-1)),1/POWER(FSheet1!$AY180,2/($A$3-1)),1/POWER(FSheet1!$AZ180,2/($A$3-1)),1/POWER(FSheet1!$BA180,2/($A$3-1))))</f>
        <v>1.1794309717074651E-2</v>
      </c>
      <c r="M181" s="35"/>
      <c r="AA181" s="34">
        <f t="shared" si="12"/>
        <v>8.1207869882663228</v>
      </c>
      <c r="AC181" s="26">
        <f>1/(POWER(FSheet1!BC180,1/($A$3-1))*SUM(1/POWER(FSheet1!$BC180,1/($A$3-1)),1/POWER(FSheet1!$BD180,1/($A$3-1)),1/POWER(FSheet1!$BE180,1/($A$3-1)),1/POWER(FSheet1!$BF180,1/($A$3-1)),1/POWER(FSheet1!$BG180,1/($A$3-1)),1/POWER(FSheet1!$BH180,1/($A$3-1)),1/POWER(FSheet1!$BI180,1/($A$3-1))))</f>
        <v>0.11452910587257481</v>
      </c>
      <c r="AD181" s="26">
        <f>1/(POWER(FSheet1!BD180,1/($A$3-1))*SUM(1/POWER(FSheet1!$BC180,1/($A$3-1)),1/POWER(FSheet1!$BD180,1/($A$3-1)),1/POWER(FSheet1!$BE180,1/($A$3-1)),1/POWER(FSheet1!$BF180,1/($A$3-1)),1/POWER(FSheet1!$BG180,1/($A$3-1)),1/POWER(FSheet1!$BH180,1/($A$3-1)),1/POWER(FSheet1!$BI180,1/($A$3-1))))</f>
        <v>7.6693626448170266E-2</v>
      </c>
      <c r="AE181" s="26">
        <f>1/(POWER(FSheet1!BE180,1/($A$3-1))*SUM(1/POWER(FSheet1!$BC180,1/($A$3-1)),1/POWER(FSheet1!$BD180,1/($A$3-1)),1/POWER(FSheet1!$BE180,1/($A$3-1)),1/POWER(FSheet1!$BF180,1/($A$3-1)),1/POWER(FSheet1!$BG180,1/($A$3-1)),1/POWER(FSheet1!$BH180,1/($A$3-1)),1/POWER(FSheet1!$BI180,1/($A$3-1))))</f>
        <v>0.11784949825353627</v>
      </c>
      <c r="AF181" s="26">
        <f>1/(POWER(FSheet1!BF180,1/($A$3-1))*SUM(1/POWER(FSheet1!$BC180,1/($A$3-1)),1/POWER(FSheet1!$BD180,1/($A$3-1)),1/POWER(FSheet1!$BE180,1/($A$3-1)),1/POWER(FSheet1!$BF180,1/($A$3-1)),1/POWER(FSheet1!$BG180,1/($A$3-1)),1/POWER(FSheet1!$BH180,1/($A$3-1)),1/POWER(FSheet1!$BI180,1/($A$3-1))))</f>
        <v>0.27621332637507778</v>
      </c>
      <c r="AG181" s="26">
        <f>1/(POWER(FSheet1!BG180,1/($A$3-1))*SUM(1/POWER(FSheet1!$BC180,1/($A$3-1)),1/POWER(FSheet1!$BD180,1/($A$3-1)),1/POWER(FSheet1!$BE180,1/($A$3-1)),1/POWER(FSheet1!$BF180,1/($A$3-1)),1/POWER(FSheet1!$BG180,1/($A$3-1)),1/POWER(FSheet1!$BH180,1/($A$3-1)),1/POWER(FSheet1!$BI180,1/($A$3-1))))</f>
        <v>0.19823071110288695</v>
      </c>
      <c r="AH181" s="26">
        <f>1/(POWER(FSheet1!BH180,1/($A$3-1))*SUM(1/POWER(FSheet1!$BC180,1/($A$3-1)),1/POWER(FSheet1!$BD180,1/($A$3-1)),1/POWER(FSheet1!$BE180,1/($A$3-1)),1/POWER(FSheet1!$BF180,1/($A$3-1)),1/POWER(FSheet1!$BG180,1/($A$3-1)),1/POWER(FSheet1!$BH180,1/($A$3-1)),1/POWER(FSheet1!$BI180,1/($A$3-1))))</f>
        <v>8.3892340269293569E-2</v>
      </c>
      <c r="AI181" s="26">
        <f>1/(POWER(FSheet1!BI180,1/($A$3-1))*SUM(1/POWER(FSheet1!$BC180,1/($A$3-1)),1/POWER(FSheet1!$BD180,1/($A$3-1)),1/POWER(FSheet1!$BE180,1/($A$3-1)),1/POWER(FSheet1!$BF180,1/($A$3-1)),1/POWER(FSheet1!$BG180,1/($A$3-1)),1/POWER(FSheet1!$BH180,1/($A$3-1)),1/POWER(FSheet1!$BI180,1/($A$3-1))))</f>
        <v>0.13259139167846043</v>
      </c>
      <c r="AY181" s="13">
        <f t="shared" si="13"/>
        <v>4.4899772318182816</v>
      </c>
      <c r="BA181" s="45">
        <f>1/(POWER(FSheet1!$BK180,1/($A$3-1))*SUM(1/POWER(FSheet1!$BK180,1/($A$3-1)),1/POWER(FSheet1!$BL180,1/($A$3-1)),1/POWER(FSheet1!$BM180,1/($A$3-1)),1/POWER(FSheet1!$BN180,1/($A$3-1)),1/POWER(FSheet1!$BO180,1/($A$3-1)),1/POWER(FSheet1!$BP180,1/($A$3-1)),1/POWER(FSheet1!$BQ180,1/($A$3-1))))</f>
        <v>0.19160812345955988</v>
      </c>
      <c r="BB181" s="45">
        <f>1/(POWER(FSheet1!$BL180,1/($A$3-1))*SUM(1/POWER(FSheet1!$BK180,1/($A$3-1)),1/POWER(FSheet1!$BL180,1/($A$3-1)),1/POWER(FSheet1!$BM180,1/($A$3-1)),1/POWER(FSheet1!$BN180,1/($A$3-1)),1/POWER(FSheet1!$BO180,1/($A$3-1)),1/POWER(FSheet1!$BP180,1/($A$3-1)),1/POWER(FSheet1!$BQ180,1/($A$3-1))))</f>
        <v>6.014925498290602E-2</v>
      </c>
      <c r="BC181" s="45">
        <f>1/(POWER(FSheet1!$BM180,1/($A$3-1))*SUM(1/POWER(FSheet1!$BK180,1/($A$3-1)),1/POWER(FSheet1!$BL180,1/($A$3-1)),1/POWER(FSheet1!$BM180,1/($A$3-1)),1/POWER(FSheet1!$BN180,1/($A$3-1)),1/POWER(FSheet1!$BO180,1/($A$3-1)),1/POWER(FSheet1!$BP180,1/($A$3-1)),1/POWER(FSheet1!$BQ180,1/($A$3-1))))</f>
        <v>9.2130797162836245E-2</v>
      </c>
      <c r="BD181" s="45">
        <f>1/(POWER(FSheet1!$BN180,1/($A$3-1))*SUM(1/POWER(FSheet1!$BK180,1/($A$3-1)),1/POWER(FSheet1!$BL180,1/($A$3-1)),1/POWER(FSheet1!$BM180,1/($A$3-1)),1/POWER(FSheet1!$BN180,1/($A$3-1)),1/POWER(FSheet1!$BO180,1/($A$3-1)),1/POWER(FSheet1!$BP180,1/($A$3-1)),1/POWER(FSheet1!$BQ180,1/($A$3-1))))</f>
        <v>0.22734087054010049</v>
      </c>
      <c r="BE181" s="45">
        <f>1/(POWER(FSheet1!$BO180,1/($A$3-1))*SUM(1/POWER(FSheet1!$BK180,1/($A$3-1)),1/POWER(FSheet1!$BL180,1/($A$3-1)),1/POWER(FSheet1!$BM180,1/($A$3-1)),1/POWER(FSheet1!$BN180,1/($A$3-1)),1/POWER(FSheet1!$BO180,1/($A$3-1)),1/POWER(FSheet1!$BP180,1/($A$3-1)),1/POWER(FSheet1!$BQ180,1/($A$3-1))))</f>
        <v>0.28015287951202905</v>
      </c>
      <c r="BF181" s="45">
        <f>1/(POWER(FSheet1!$BP180,1/($A$3-1))*SUM(1/POWER(FSheet1!$BK180,1/($A$3-1)),1/POWER(FSheet1!$BL180,1/($A$3-1)),1/POWER(FSheet1!$BM180,1/($A$3-1)),1/POWER(FSheet1!$BN180,1/($A$3-1)),1/POWER(FSheet1!$BO180,1/($A$3-1)),1/POWER(FSheet1!$BP180,1/($A$3-1)),1/POWER(FSheet1!$BQ180,1/($A$3-1))))</f>
        <v>6.0896971746465779E-2</v>
      </c>
      <c r="BG181" s="45">
        <f>1/(POWER(FSheet1!$BQ180,1/($A$3-1))*SUM(1/POWER(FSheet1!$BK180,1/($A$3-1)),1/POWER(FSheet1!$BL180,1/($A$3-1)),1/POWER(FSheet1!$BM180,1/($A$3-1)),1/POWER(FSheet1!$BN180,1/($A$3-1)),1/POWER(FSheet1!$BO180,1/($A$3-1)),1/POWER(FSheet1!$BP180,1/($A$3-1)),1/POWER(FSheet1!$BQ180,1/($A$3-1))))</f>
        <v>8.7721102596102662E-2</v>
      </c>
      <c r="BH181" s="14"/>
      <c r="BW181" s="33">
        <f t="array" ref="BW181">SUM((BA181^$A$3)*(($B181-$AK$3)^2+($C181-$AL$3)^2),(BB181^$A$3)*(($B181-$AM$3)^2+($C181-$AN$3)^2),(BC181^$A$3)*(($B181-$AO$3)^2+($C181-$AP$3)^2),(BD181^$A$3)*(($B181-$AQ$3)^2+($C181-$AR$3)^2),(BE181^$A$3)*(($B181-$AS$3)^2+($C181-$AT$3)^2),(BF181^$A$3)*(($B181-$AU$3)^2+($C181-$AV$3)^2),(BG181^$A$3)*(($B181-$AW$3)^2+($C181-$BV$3)^2))</f>
        <v>4.7636380305526309</v>
      </c>
    </row>
    <row r="182" spans="1:75">
      <c r="A182" s="21" t="str">
        <f>FSheet1!A181</f>
        <v>Archambault</v>
      </c>
      <c r="B182" s="20">
        <f>FSheet1!DH181</f>
        <v>-1.4057279855643046</v>
      </c>
      <c r="C182" s="20">
        <f>FSheet1!DI181</f>
        <v>0.30817436089238814</v>
      </c>
      <c r="D182" s="22"/>
      <c r="E182" s="20">
        <f>1/(POWER(FSheet1!AU181,2/($A$3-1))*SUM(1/POWER(FSheet1!$AU181,2/($A$3-1)),1/POWER(FSheet1!$AV181,2/($A$3-1)),1/POWER(FSheet1!$AW181,2/($A$3-1)),1/POWER(FSheet1!$AX181,2/($A$3-1)),1/POWER(FSheet1!$AY181,2/($A$3-1)),1/POWER(FSheet1!$AZ181,2/($A$3-1)),1/POWER(FSheet1!$BA181,2/($A$3-1))))</f>
        <v>2.0430928950154093E-3</v>
      </c>
      <c r="F182" s="20">
        <f>1/(POWER(FSheet1!AV181,2/($A$3-1))*SUM(1/POWER(FSheet1!$AU181,2/($A$3-1)),1/POWER(FSheet1!$AV181,2/($A$3-1)),1/POWER(FSheet1!$AW181,2/($A$3-1)),1/POWER(FSheet1!$AX181,2/($A$3-1)),1/POWER(FSheet1!$AY181,2/($A$3-1)),1/POWER(FSheet1!$AZ181,2/($A$3-1)),1/POWER(FSheet1!$BA181,2/($A$3-1))))</f>
        <v>1.057902444474838E-2</v>
      </c>
      <c r="G182" s="20">
        <f>1/(POWER(FSheet1!AW181,2/($A$3-1))*SUM(1/POWER(FSheet1!$AU181,2/($A$3-1)),1/POWER(FSheet1!$AV181,2/($A$3-1)),1/POWER(FSheet1!$AW181,2/($A$3-1)),1/POWER(FSheet1!$AX181,2/($A$3-1)),1/POWER(FSheet1!$AY181,2/($A$3-1)),1/POWER(FSheet1!$AZ181,2/($A$3-1)),1/POWER(FSheet1!$BA181,2/($A$3-1))))</f>
        <v>0.13520424775081613</v>
      </c>
      <c r="H182" s="20">
        <f>1/(POWER(FSheet1!AX181,2/($A$3-1))*SUM(1/POWER(FSheet1!$AU181,2/($A$3-1)),1/POWER(FSheet1!$AV181,2/($A$3-1)),1/POWER(FSheet1!$AW181,2/($A$3-1)),1/POWER(FSheet1!$AX181,2/($A$3-1)),1/POWER(FSheet1!$AY181,2/($A$3-1)),1/POWER(FSheet1!$AZ181,2/($A$3-1)),1/POWER(FSheet1!$BA181,2/($A$3-1))))</f>
        <v>0.80442480301018637</v>
      </c>
      <c r="I182" s="20">
        <f>1/(POWER(FSheet1!AY181,2/($A$3-1))*SUM(1/POWER(FSheet1!$AU181,2/($A$3-1)),1/POWER(FSheet1!$AV181,2/($A$3-1)),1/POWER(FSheet1!$AW181,2/($A$3-1)),1/POWER(FSheet1!$AX181,2/($A$3-1)),1/POWER(FSheet1!$AY181,2/($A$3-1)),1/POWER(FSheet1!$AZ181,2/($A$3-1)),1/POWER(FSheet1!$BA181,2/($A$3-1))))</f>
        <v>4.1504324449413897E-2</v>
      </c>
      <c r="J182" s="20">
        <f>1/(POWER(FSheet1!AZ181,2/($A$3-1))*SUM(1/POWER(FSheet1!$AU181,2/($A$3-1)),1/POWER(FSheet1!$AV181,2/($A$3-1)),1/POWER(FSheet1!$AW181,2/($A$3-1)),1/POWER(FSheet1!$AX181,2/($A$3-1)),1/POWER(FSheet1!$AY181,2/($A$3-1)),1/POWER(FSheet1!$AZ181,2/($A$3-1)),1/POWER(FSheet1!$BA181,2/($A$3-1))))</f>
        <v>5.0296513672593336E-3</v>
      </c>
      <c r="K182" s="20">
        <f>1/(POWER(FSheet1!BA181,2/($A$3-1))*SUM(1/POWER(FSheet1!$AU181,2/($A$3-1)),1/POWER(FSheet1!$AV181,2/($A$3-1)),1/POWER(FSheet1!$AW181,2/($A$3-1)),1/POWER(FSheet1!$AX181,2/($A$3-1)),1/POWER(FSheet1!$AY181,2/($A$3-1)),1/POWER(FSheet1!$AZ181,2/($A$3-1)),1/POWER(FSheet1!$BA181,2/($A$3-1))))</f>
        <v>1.2148560825603939E-3</v>
      </c>
      <c r="M182" s="35"/>
      <c r="AA182" s="34">
        <f t="shared" si="12"/>
        <v>2.8491734294467661</v>
      </c>
      <c r="AC182" s="26">
        <f>1/(POWER(FSheet1!BC181,1/($A$3-1))*SUM(1/POWER(FSheet1!$BC181,1/($A$3-1)),1/POWER(FSheet1!$BD181,1/($A$3-1)),1/POWER(FSheet1!$BE181,1/($A$3-1)),1/POWER(FSheet1!$BF181,1/($A$3-1)),1/POWER(FSheet1!$BG181,1/($A$3-1)),1/POWER(FSheet1!$BH181,1/($A$3-1)),1/POWER(FSheet1!$BI181,1/($A$3-1))))</f>
        <v>0.1215692515711603</v>
      </c>
      <c r="AD182" s="26">
        <f>1/(POWER(FSheet1!BD181,1/($A$3-1))*SUM(1/POWER(FSheet1!$BC181,1/($A$3-1)),1/POWER(FSheet1!$BD181,1/($A$3-1)),1/POWER(FSheet1!$BE181,1/($A$3-1)),1/POWER(FSheet1!$BF181,1/($A$3-1)),1/POWER(FSheet1!$BG181,1/($A$3-1)),1/POWER(FSheet1!$BH181,1/($A$3-1)),1/POWER(FSheet1!$BI181,1/($A$3-1))))</f>
        <v>8.092120011753845E-2</v>
      </c>
      <c r="AE182" s="26">
        <f>1/(POWER(FSheet1!BE181,1/($A$3-1))*SUM(1/POWER(FSheet1!$BC181,1/($A$3-1)),1/POWER(FSheet1!$BD181,1/($A$3-1)),1/POWER(FSheet1!$BE181,1/($A$3-1)),1/POWER(FSheet1!$BF181,1/($A$3-1)),1/POWER(FSheet1!$BG181,1/($A$3-1)),1/POWER(FSheet1!$BH181,1/($A$3-1)),1/POWER(FSheet1!$BI181,1/($A$3-1))))</f>
        <v>0.20973629706521865</v>
      </c>
      <c r="AF182" s="26">
        <f>1/(POWER(FSheet1!BF181,1/($A$3-1))*SUM(1/POWER(FSheet1!$BC181,1/($A$3-1)),1/POWER(FSheet1!$BD181,1/($A$3-1)),1/POWER(FSheet1!$BE181,1/($A$3-1)),1/POWER(FSheet1!$BF181,1/($A$3-1)),1/POWER(FSheet1!$BG181,1/($A$3-1)),1/POWER(FSheet1!$BH181,1/($A$3-1)),1/POWER(FSheet1!$BI181,1/($A$3-1))))</f>
        <v>0.44887147075453893</v>
      </c>
      <c r="AG182" s="26">
        <f>1/(POWER(FSheet1!BG181,1/($A$3-1))*SUM(1/POWER(FSheet1!$BC181,1/($A$3-1)),1/POWER(FSheet1!$BD181,1/($A$3-1)),1/POWER(FSheet1!$BE181,1/($A$3-1)),1/POWER(FSheet1!$BF181,1/($A$3-1)),1/POWER(FSheet1!$BG181,1/($A$3-1)),1/POWER(FSheet1!$BH181,1/($A$3-1)),1/POWER(FSheet1!$BI181,1/($A$3-1))))</f>
        <v>6.8217794286524289E-2</v>
      </c>
      <c r="AH182" s="26">
        <f>1/(POWER(FSheet1!BH181,1/($A$3-1))*SUM(1/POWER(FSheet1!$BC181,1/($A$3-1)),1/POWER(FSheet1!$BD181,1/($A$3-1)),1/POWER(FSheet1!$BE181,1/($A$3-1)),1/POWER(FSheet1!$BF181,1/($A$3-1)),1/POWER(FSheet1!$BG181,1/($A$3-1)),1/POWER(FSheet1!$BH181,1/($A$3-1)),1/POWER(FSheet1!$BI181,1/($A$3-1))))</f>
        <v>2.5976548309982906E-2</v>
      </c>
      <c r="AI182" s="26">
        <f>1/(POWER(FSheet1!BI181,1/($A$3-1))*SUM(1/POWER(FSheet1!$BC181,1/($A$3-1)),1/POWER(FSheet1!$BD181,1/($A$3-1)),1/POWER(FSheet1!$BE181,1/($A$3-1)),1/POWER(FSheet1!$BF181,1/($A$3-1)),1/POWER(FSheet1!$BG181,1/($A$3-1)),1/POWER(FSheet1!$BH181,1/($A$3-1)),1/POWER(FSheet1!$BI181,1/($A$3-1))))</f>
        <v>4.4707437895036395E-2</v>
      </c>
      <c r="AY182" s="13">
        <f t="shared" si="13"/>
        <v>1.7150877630618158</v>
      </c>
      <c r="BA182" s="45">
        <f>1/(POWER(FSheet1!$BK181,1/($A$3-1))*SUM(1/POWER(FSheet1!$BK181,1/($A$3-1)),1/POWER(FSheet1!$BL181,1/($A$3-1)),1/POWER(FSheet1!$BM181,1/($A$3-1)),1/POWER(FSheet1!$BN181,1/($A$3-1)),1/POWER(FSheet1!$BO181,1/($A$3-1)),1/POWER(FSheet1!$BP181,1/($A$3-1)),1/POWER(FSheet1!$BQ181,1/($A$3-1))))</f>
        <v>0.17397412037337973</v>
      </c>
      <c r="BB182" s="45">
        <f>1/(POWER(FSheet1!$BL181,1/($A$3-1))*SUM(1/POWER(FSheet1!$BK181,1/($A$3-1)),1/POWER(FSheet1!$BL181,1/($A$3-1)),1/POWER(FSheet1!$BM181,1/($A$3-1)),1/POWER(FSheet1!$BN181,1/($A$3-1)),1/POWER(FSheet1!$BO181,1/($A$3-1)),1/POWER(FSheet1!$BP181,1/($A$3-1)),1/POWER(FSheet1!$BQ181,1/($A$3-1))))</f>
        <v>7.2592407227100572E-2</v>
      </c>
      <c r="BC182" s="45">
        <f>1/(POWER(FSheet1!$BM181,1/($A$3-1))*SUM(1/POWER(FSheet1!$BK181,1/($A$3-1)),1/POWER(FSheet1!$BL181,1/($A$3-1)),1/POWER(FSheet1!$BM181,1/($A$3-1)),1/POWER(FSheet1!$BN181,1/($A$3-1)),1/POWER(FSheet1!$BO181,1/($A$3-1)),1/POWER(FSheet1!$BP181,1/($A$3-1)),1/POWER(FSheet1!$BQ181,1/($A$3-1))))</f>
        <v>0.16534384778833805</v>
      </c>
      <c r="BD182" s="45">
        <f>1/(POWER(FSheet1!$BN181,1/($A$3-1))*SUM(1/POWER(FSheet1!$BK181,1/($A$3-1)),1/POWER(FSheet1!$BL181,1/($A$3-1)),1/POWER(FSheet1!$BM181,1/($A$3-1)),1/POWER(FSheet1!$BN181,1/($A$3-1)),1/POWER(FSheet1!$BO181,1/($A$3-1)),1/POWER(FSheet1!$BP181,1/($A$3-1)),1/POWER(FSheet1!$BQ181,1/($A$3-1))))</f>
        <v>0.38879335563405565</v>
      </c>
      <c r="BE182" s="45">
        <f>1/(POWER(FSheet1!$BO181,1/($A$3-1))*SUM(1/POWER(FSheet1!$BK181,1/($A$3-1)),1/POWER(FSheet1!$BL181,1/($A$3-1)),1/POWER(FSheet1!$BM181,1/($A$3-1)),1/POWER(FSheet1!$BN181,1/($A$3-1)),1/POWER(FSheet1!$BO181,1/($A$3-1)),1/POWER(FSheet1!$BP181,1/($A$3-1)),1/POWER(FSheet1!$BQ181,1/($A$3-1))))</f>
        <v>0.1249826228903821</v>
      </c>
      <c r="BF182" s="45">
        <f>1/(POWER(FSheet1!$BP181,1/($A$3-1))*SUM(1/POWER(FSheet1!$BK181,1/($A$3-1)),1/POWER(FSheet1!$BL181,1/($A$3-1)),1/POWER(FSheet1!$BM181,1/($A$3-1)),1/POWER(FSheet1!$BN181,1/($A$3-1)),1/POWER(FSheet1!$BO181,1/($A$3-1)),1/POWER(FSheet1!$BP181,1/($A$3-1)),1/POWER(FSheet1!$BQ181,1/($A$3-1))))</f>
        <v>2.6862439704314667E-2</v>
      </c>
      <c r="BG182" s="45">
        <f>1/(POWER(FSheet1!$BQ181,1/($A$3-1))*SUM(1/POWER(FSheet1!$BK181,1/($A$3-1)),1/POWER(FSheet1!$BL181,1/($A$3-1)),1/POWER(FSheet1!$BM181,1/($A$3-1)),1/POWER(FSheet1!$BN181,1/($A$3-1)),1/POWER(FSheet1!$BO181,1/($A$3-1)),1/POWER(FSheet1!$BP181,1/($A$3-1)),1/POWER(FSheet1!$BQ181,1/($A$3-1))))</f>
        <v>4.7451206382429299E-2</v>
      </c>
      <c r="BH182" s="14"/>
      <c r="BW182" s="33">
        <f t="array" ref="BW182">SUM((BA182^$A$3)*(($B182-$AK$3)^2+($C182-$AL$3)^2),(BB182^$A$3)*(($B182-$AM$3)^2+($C182-$AN$3)^2),(BC182^$A$3)*(($B182-$AO$3)^2+($C182-$AP$3)^2),(BD182^$A$3)*(($B182-$AQ$3)^2+($C182-$AR$3)^2),(BE182^$A$3)*(($B182-$AS$3)^2+($C182-$AT$3)^2),(BF182^$A$3)*(($B182-$AU$3)^2+($C182-$AV$3)^2),(BG182^$A$3)*(($B182-$AW$3)^2+($C182-$BV$3)^2))</f>
        <v>1.8338174442870947</v>
      </c>
    </row>
    <row r="183" spans="1:75">
      <c r="A183" s="21" t="str">
        <f>FSheet1!A182</f>
        <v>Cey</v>
      </c>
      <c r="B183" s="20">
        <f>FSheet1!DH182</f>
        <v>-3.813761162729659</v>
      </c>
      <c r="C183" s="20">
        <f>FSheet1!DI182</f>
        <v>1.7662519908136489</v>
      </c>
      <c r="D183" s="22"/>
      <c r="E183" s="20">
        <f>1/(POWER(FSheet1!AU182,2/($A$3-1))*SUM(1/POWER(FSheet1!$AU182,2/($A$3-1)),1/POWER(FSheet1!$AV182,2/($A$3-1)),1/POWER(FSheet1!$AW182,2/($A$3-1)),1/POWER(FSheet1!$AX182,2/($A$3-1)),1/POWER(FSheet1!$AY182,2/($A$3-1)),1/POWER(FSheet1!$AZ182,2/($A$3-1)),1/POWER(FSheet1!$BA182,2/($A$3-1))))</f>
        <v>1.7234289690329502E-2</v>
      </c>
      <c r="F183" s="20">
        <f>1/(POWER(FSheet1!AV182,2/($A$3-1))*SUM(1/POWER(FSheet1!$AU182,2/($A$3-1)),1/POWER(FSheet1!$AV182,2/($A$3-1)),1/POWER(FSheet1!$AW182,2/($A$3-1)),1/POWER(FSheet1!$AX182,2/($A$3-1)),1/POWER(FSheet1!$AY182,2/($A$3-1)),1/POWER(FSheet1!$AZ182,2/($A$3-1)),1/POWER(FSheet1!$BA182,2/($A$3-1))))</f>
        <v>7.4410707556480868E-2</v>
      </c>
      <c r="G183" s="20">
        <f>1/(POWER(FSheet1!AW182,2/($A$3-1))*SUM(1/POWER(FSheet1!$AU182,2/($A$3-1)),1/POWER(FSheet1!$AV182,2/($A$3-1)),1/POWER(FSheet1!$AW182,2/($A$3-1)),1/POWER(FSheet1!$AX182,2/($A$3-1)),1/POWER(FSheet1!$AY182,2/($A$3-1)),1/POWER(FSheet1!$AZ182,2/($A$3-1)),1/POWER(FSheet1!$BA182,2/($A$3-1))))</f>
        <v>0.37189057590485491</v>
      </c>
      <c r="H183" s="20">
        <f>1/(POWER(FSheet1!AX182,2/($A$3-1))*SUM(1/POWER(FSheet1!$AU182,2/($A$3-1)),1/POWER(FSheet1!$AV182,2/($A$3-1)),1/POWER(FSheet1!$AW182,2/($A$3-1)),1/POWER(FSheet1!$AX182,2/($A$3-1)),1/POWER(FSheet1!$AY182,2/($A$3-1)),1/POWER(FSheet1!$AZ182,2/($A$3-1)),1/POWER(FSheet1!$BA182,2/($A$3-1))))</f>
        <v>0.42219646783712478</v>
      </c>
      <c r="I183" s="20">
        <f>1/(POWER(FSheet1!AY182,2/($A$3-1))*SUM(1/POWER(FSheet1!$AU182,2/($A$3-1)),1/POWER(FSheet1!$AV182,2/($A$3-1)),1/POWER(FSheet1!$AW182,2/($A$3-1)),1/POWER(FSheet1!$AX182,2/($A$3-1)),1/POWER(FSheet1!$AY182,2/($A$3-1)),1/POWER(FSheet1!$AZ182,2/($A$3-1)),1/POWER(FSheet1!$BA182,2/($A$3-1))))</f>
        <v>8.8390740037219792E-2</v>
      </c>
      <c r="J183" s="20">
        <f>1/(POWER(FSheet1!AZ182,2/($A$3-1))*SUM(1/POWER(FSheet1!$AU182,2/($A$3-1)),1/POWER(FSheet1!$AV182,2/($A$3-1)),1/POWER(FSheet1!$AW182,2/($A$3-1)),1/POWER(FSheet1!$AX182,2/($A$3-1)),1/POWER(FSheet1!$AY182,2/($A$3-1)),1/POWER(FSheet1!$AZ182,2/($A$3-1)),1/POWER(FSheet1!$BA182,2/($A$3-1))))</f>
        <v>1.9762761899511785E-2</v>
      </c>
      <c r="K183" s="20">
        <f>1/(POWER(FSheet1!BA182,2/($A$3-1))*SUM(1/POWER(FSheet1!$AU182,2/($A$3-1)),1/POWER(FSheet1!$AV182,2/($A$3-1)),1/POWER(FSheet1!$AW182,2/($A$3-1)),1/POWER(FSheet1!$AX182,2/($A$3-1)),1/POWER(FSheet1!$AY182,2/($A$3-1)),1/POWER(FSheet1!$AZ182,2/($A$3-1)),1/POWER(FSheet1!$BA182,2/($A$3-1))))</f>
        <v>6.1144570744782112E-3</v>
      </c>
      <c r="M183" s="35"/>
      <c r="AA183" s="34">
        <f t="shared" si="12"/>
        <v>7.390732904243202</v>
      </c>
      <c r="AC183" s="26">
        <f>1/(POWER(FSheet1!BC182,1/($A$3-1))*SUM(1/POWER(FSheet1!$BC182,1/($A$3-1)),1/POWER(FSheet1!$BD182,1/($A$3-1)),1/POWER(FSheet1!$BE182,1/($A$3-1)),1/POWER(FSheet1!$BF182,1/($A$3-1)),1/POWER(FSheet1!$BG182,1/($A$3-1)),1/POWER(FSheet1!$BH182,1/($A$3-1)),1/POWER(FSheet1!$BI182,1/($A$3-1))))</f>
        <v>0.41933710252047562</v>
      </c>
      <c r="AD183" s="26">
        <f>1/(POWER(FSheet1!BD182,1/($A$3-1))*SUM(1/POWER(FSheet1!$BC182,1/($A$3-1)),1/POWER(FSheet1!$BD182,1/($A$3-1)),1/POWER(FSheet1!$BE182,1/($A$3-1)),1/POWER(FSheet1!$BF182,1/($A$3-1)),1/POWER(FSheet1!$BG182,1/($A$3-1)),1/POWER(FSheet1!$BH182,1/($A$3-1)),1/POWER(FSheet1!$BI182,1/($A$3-1))))</f>
        <v>0.15244021332380583</v>
      </c>
      <c r="AE183" s="26">
        <f>1/(POWER(FSheet1!BE182,1/($A$3-1))*SUM(1/POWER(FSheet1!$BC182,1/($A$3-1)),1/POWER(FSheet1!$BD182,1/($A$3-1)),1/POWER(FSheet1!$BE182,1/($A$3-1)),1/POWER(FSheet1!$BF182,1/($A$3-1)),1/POWER(FSheet1!$BG182,1/($A$3-1)),1/POWER(FSheet1!$BH182,1/($A$3-1)),1/POWER(FSheet1!$BI182,1/($A$3-1))))</f>
        <v>0.17468964449219243</v>
      </c>
      <c r="AF183" s="26">
        <f>1/(POWER(FSheet1!BF182,1/($A$3-1))*SUM(1/POWER(FSheet1!$BC182,1/($A$3-1)),1/POWER(FSheet1!$BD182,1/($A$3-1)),1/POWER(FSheet1!$BE182,1/($A$3-1)),1/POWER(FSheet1!$BF182,1/($A$3-1)),1/POWER(FSheet1!$BG182,1/($A$3-1)),1/POWER(FSheet1!$BH182,1/($A$3-1)),1/POWER(FSheet1!$BI182,1/($A$3-1))))</f>
        <v>0.13480638504611511</v>
      </c>
      <c r="AG183" s="26">
        <f>1/(POWER(FSheet1!BG182,1/($A$3-1))*SUM(1/POWER(FSheet1!$BC182,1/($A$3-1)),1/POWER(FSheet1!$BD182,1/($A$3-1)),1/POWER(FSheet1!$BE182,1/($A$3-1)),1/POWER(FSheet1!$BF182,1/($A$3-1)),1/POWER(FSheet1!$BG182,1/($A$3-1)),1/POWER(FSheet1!$BH182,1/($A$3-1)),1/POWER(FSheet1!$BI182,1/($A$3-1))))</f>
        <v>5.2835238422921961E-2</v>
      </c>
      <c r="AH183" s="26">
        <f>1/(POWER(FSheet1!BH182,1/($A$3-1))*SUM(1/POWER(FSheet1!$BC182,1/($A$3-1)),1/POWER(FSheet1!$BD182,1/($A$3-1)),1/POWER(FSheet1!$BE182,1/($A$3-1)),1/POWER(FSheet1!$BF182,1/($A$3-1)),1/POWER(FSheet1!$BG182,1/($A$3-1)),1/POWER(FSheet1!$BH182,1/($A$3-1)),1/POWER(FSheet1!$BI182,1/($A$3-1))))</f>
        <v>2.6694202948272239E-2</v>
      </c>
      <c r="AI183" s="26">
        <f>1/(POWER(FSheet1!BI182,1/($A$3-1))*SUM(1/POWER(FSheet1!$BC182,1/($A$3-1)),1/POWER(FSheet1!$BD182,1/($A$3-1)),1/POWER(FSheet1!$BE182,1/($A$3-1)),1/POWER(FSheet1!$BF182,1/($A$3-1)),1/POWER(FSheet1!$BG182,1/($A$3-1)),1/POWER(FSheet1!$BH182,1/($A$3-1)),1/POWER(FSheet1!$BI182,1/($A$3-1))))</f>
        <v>3.9197213246216632E-2</v>
      </c>
      <c r="AY183" s="13">
        <f t="shared" si="13"/>
        <v>2.2704913864606424</v>
      </c>
      <c r="BA183" s="45">
        <f>1/(POWER(FSheet1!$BK182,1/($A$3-1))*SUM(1/POWER(FSheet1!$BK182,1/($A$3-1)),1/POWER(FSheet1!$BL182,1/($A$3-1)),1/POWER(FSheet1!$BM182,1/($A$3-1)),1/POWER(FSheet1!$BN182,1/($A$3-1)),1/POWER(FSheet1!$BO182,1/($A$3-1)),1/POWER(FSheet1!$BP182,1/($A$3-1)),1/POWER(FSheet1!$BQ182,1/($A$3-1))))</f>
        <v>0.85463700752634475</v>
      </c>
      <c r="BB183" s="45">
        <f>1/(POWER(FSheet1!$BL182,1/($A$3-1))*SUM(1/POWER(FSheet1!$BK182,1/($A$3-1)),1/POWER(FSheet1!$BL182,1/($A$3-1)),1/POWER(FSheet1!$BM182,1/($A$3-1)),1/POWER(FSheet1!$BN182,1/($A$3-1)),1/POWER(FSheet1!$BO182,1/($A$3-1)),1/POWER(FSheet1!$BP182,1/($A$3-1)),1/POWER(FSheet1!$BQ182,1/($A$3-1))))</f>
        <v>3.5328776513226315E-2</v>
      </c>
      <c r="BC183" s="45">
        <f>1/(POWER(FSheet1!$BM182,1/($A$3-1))*SUM(1/POWER(FSheet1!$BK182,1/($A$3-1)),1/POWER(FSheet1!$BL182,1/($A$3-1)),1/POWER(FSheet1!$BM182,1/($A$3-1)),1/POWER(FSheet1!$BN182,1/($A$3-1)),1/POWER(FSheet1!$BO182,1/($A$3-1)),1/POWER(FSheet1!$BP182,1/($A$3-1)),1/POWER(FSheet1!$BQ182,1/($A$3-1))))</f>
        <v>3.2671223977314034E-2</v>
      </c>
      <c r="BD183" s="45">
        <f>1/(POWER(FSheet1!$BN182,1/($A$3-1))*SUM(1/POWER(FSheet1!$BK182,1/($A$3-1)),1/POWER(FSheet1!$BL182,1/($A$3-1)),1/POWER(FSheet1!$BM182,1/($A$3-1)),1/POWER(FSheet1!$BN182,1/($A$3-1)),1/POWER(FSheet1!$BO182,1/($A$3-1)),1/POWER(FSheet1!$BP182,1/($A$3-1)),1/POWER(FSheet1!$BQ182,1/($A$3-1))))</f>
        <v>3.7119036233267538E-2</v>
      </c>
      <c r="BE183" s="45">
        <f>1/(POWER(FSheet1!$BO182,1/($A$3-1))*SUM(1/POWER(FSheet1!$BK182,1/($A$3-1)),1/POWER(FSheet1!$BL182,1/($A$3-1)),1/POWER(FSheet1!$BM182,1/($A$3-1)),1/POWER(FSheet1!$BN182,1/($A$3-1)),1/POWER(FSheet1!$BO182,1/($A$3-1)),1/POWER(FSheet1!$BP182,1/($A$3-1)),1/POWER(FSheet1!$BQ182,1/($A$3-1))))</f>
        <v>2.2268228021657184E-2</v>
      </c>
      <c r="BF183" s="45">
        <f>1/(POWER(FSheet1!$BP182,1/($A$3-1))*SUM(1/POWER(FSheet1!$BK182,1/($A$3-1)),1/POWER(FSheet1!$BL182,1/($A$3-1)),1/POWER(FSheet1!$BM182,1/($A$3-1)),1/POWER(FSheet1!$BN182,1/($A$3-1)),1/POWER(FSheet1!$BO182,1/($A$3-1)),1/POWER(FSheet1!$BP182,1/($A$3-1)),1/POWER(FSheet1!$BQ182,1/($A$3-1))))</f>
        <v>7.2436529938059114E-3</v>
      </c>
      <c r="BG183" s="45">
        <f>1/(POWER(FSheet1!$BQ182,1/($A$3-1))*SUM(1/POWER(FSheet1!$BK182,1/($A$3-1)),1/POWER(FSheet1!$BL182,1/($A$3-1)),1/POWER(FSheet1!$BM182,1/($A$3-1)),1/POWER(FSheet1!$BN182,1/($A$3-1)),1/POWER(FSheet1!$BO182,1/($A$3-1)),1/POWER(FSheet1!$BP182,1/($A$3-1)),1/POWER(FSheet1!$BQ182,1/($A$3-1))))</f>
        <v>1.0732074734384417E-2</v>
      </c>
      <c r="BH183" s="14"/>
      <c r="BW183" s="33">
        <f t="array" ref="BW183">SUM((BA183^$A$3)*(($B183-$AK$3)^2+($C183-$AL$3)^2),(BB183^$A$3)*(($B183-$AM$3)^2+($C183-$AN$3)^2),(BC183^$A$3)*(($B183-$AO$3)^2+($C183-$AP$3)^2),(BD183^$A$3)*(($B183-$AQ$3)^2+($C183-$AR$3)^2),(BE183^$A$3)*(($B183-$AS$3)^2+($C183-$AT$3)^2),(BF183^$A$3)*(($B183-$AU$3)^2+($C183-$AV$3)^2),(BG183^$A$3)*(($B183-$AW$3)^2+($C183-$BV$3)^2))</f>
        <v>2.0892002533180749</v>
      </c>
    </row>
    <row r="184" spans="1:75">
      <c r="A184" s="21" t="str">
        <f>FSheet1!A183</f>
        <v>Kawai</v>
      </c>
      <c r="B184" s="20">
        <f>FSheet1!DH183</f>
        <v>-0.97204678083989526</v>
      </c>
      <c r="C184" s="20">
        <f>FSheet1!DI183</f>
        <v>-2.6519515892388452</v>
      </c>
      <c r="D184" s="22"/>
      <c r="E184" s="20">
        <f>1/(POWER(FSheet1!AU183,2/($A$3-1))*SUM(1/POWER(FSheet1!$AU183,2/($A$3-1)),1/POWER(FSheet1!$AV183,2/($A$3-1)),1/POWER(FSheet1!$AW183,2/($A$3-1)),1/POWER(FSheet1!$AX183,2/($A$3-1)),1/POWER(FSheet1!$AY183,2/($A$3-1)),1/POWER(FSheet1!$AZ183,2/($A$3-1)),1/POWER(FSheet1!$BA183,2/($A$3-1))))</f>
        <v>7.9863261161217168E-4</v>
      </c>
      <c r="F184" s="20">
        <f>1/(POWER(FSheet1!AV183,2/($A$3-1))*SUM(1/POWER(FSheet1!$AU183,2/($A$3-1)),1/POWER(FSheet1!$AV183,2/($A$3-1)),1/POWER(FSheet1!$AW183,2/($A$3-1)),1/POWER(FSheet1!$AX183,2/($A$3-1)),1/POWER(FSheet1!$AY183,2/($A$3-1)),1/POWER(FSheet1!$AZ183,2/($A$3-1)),1/POWER(FSheet1!$BA183,2/($A$3-1))))</f>
        <v>6.2032869649577887E-3</v>
      </c>
      <c r="G184" s="20">
        <f>1/(POWER(FSheet1!AW183,2/($A$3-1))*SUM(1/POWER(FSheet1!$AU183,2/($A$3-1)),1/POWER(FSheet1!$AV183,2/($A$3-1)),1/POWER(FSheet1!$AW183,2/($A$3-1)),1/POWER(FSheet1!$AX183,2/($A$3-1)),1/POWER(FSheet1!$AY183,2/($A$3-1)),1/POWER(FSheet1!$AZ183,2/($A$3-1)),1/POWER(FSheet1!$BA183,2/($A$3-1))))</f>
        <v>0.51839229105753259</v>
      </c>
      <c r="H184" s="20">
        <f>1/(POWER(FSheet1!AX183,2/($A$3-1))*SUM(1/POWER(FSheet1!$AU183,2/($A$3-1)),1/POWER(FSheet1!$AV183,2/($A$3-1)),1/POWER(FSheet1!$AW183,2/($A$3-1)),1/POWER(FSheet1!$AX183,2/($A$3-1)),1/POWER(FSheet1!$AY183,2/($A$3-1)),1/POWER(FSheet1!$AZ183,2/($A$3-1)),1/POWER(FSheet1!$BA183,2/($A$3-1))))</f>
        <v>0.46762576945598749</v>
      </c>
      <c r="I184" s="20">
        <f>1/(POWER(FSheet1!AY183,2/($A$3-1))*SUM(1/POWER(FSheet1!$AU183,2/($A$3-1)),1/POWER(FSheet1!$AV183,2/($A$3-1)),1/POWER(FSheet1!$AW183,2/($A$3-1)),1/POWER(FSheet1!$AX183,2/($A$3-1)),1/POWER(FSheet1!$AY183,2/($A$3-1)),1/POWER(FSheet1!$AZ183,2/($A$3-1)),1/POWER(FSheet1!$BA183,2/($A$3-1))))</f>
        <v>5.9934523853512091E-3</v>
      </c>
      <c r="J184" s="20">
        <f>1/(POWER(FSheet1!AZ183,2/($A$3-1))*SUM(1/POWER(FSheet1!$AU183,2/($A$3-1)),1/POWER(FSheet1!$AV183,2/($A$3-1)),1/POWER(FSheet1!$AW183,2/($A$3-1)),1/POWER(FSheet1!$AX183,2/($A$3-1)),1/POWER(FSheet1!$AY183,2/($A$3-1)),1/POWER(FSheet1!$AZ183,2/($A$3-1)),1/POWER(FSheet1!$BA183,2/($A$3-1))))</f>
        <v>7.8231014354841711E-4</v>
      </c>
      <c r="K184" s="20">
        <f>1/(POWER(FSheet1!BA183,2/($A$3-1))*SUM(1/POWER(FSheet1!$AU183,2/($A$3-1)),1/POWER(FSheet1!$AV183,2/($A$3-1)),1/POWER(FSheet1!$AW183,2/($A$3-1)),1/POWER(FSheet1!$AX183,2/($A$3-1)),1/POWER(FSheet1!$AY183,2/($A$3-1)),1/POWER(FSheet1!$AZ183,2/($A$3-1)),1/POWER(FSheet1!$BA183,2/($A$3-1))))</f>
        <v>2.0425738101069089E-4</v>
      </c>
      <c r="M184" s="35"/>
      <c r="AA184" s="34">
        <f t="shared" si="12"/>
        <v>2.5876634266683576</v>
      </c>
      <c r="AC184" s="26">
        <f>1/(POWER(FSheet1!BC183,1/($A$3-1))*SUM(1/POWER(FSheet1!$BC183,1/($A$3-1)),1/POWER(FSheet1!$BD183,1/($A$3-1)),1/POWER(FSheet1!$BE183,1/($A$3-1)),1/POWER(FSheet1!$BF183,1/($A$3-1)),1/POWER(FSheet1!$BG183,1/($A$3-1)),1/POWER(FSheet1!$BH183,1/($A$3-1)),1/POWER(FSheet1!$BI183,1/($A$3-1))))</f>
        <v>6.8446483471465577E-2</v>
      </c>
      <c r="AD184" s="26">
        <f>1/(POWER(FSheet1!BD183,1/($A$3-1))*SUM(1/POWER(FSheet1!$BC183,1/($A$3-1)),1/POWER(FSheet1!$BD183,1/($A$3-1)),1/POWER(FSheet1!$BE183,1/($A$3-1)),1/POWER(FSheet1!$BF183,1/($A$3-1)),1/POWER(FSheet1!$BG183,1/($A$3-1)),1/POWER(FSheet1!$BH183,1/($A$3-1)),1/POWER(FSheet1!$BI183,1/($A$3-1))))</f>
        <v>8.0452648303989224E-2</v>
      </c>
      <c r="AE184" s="26">
        <f>1/(POWER(FSheet1!BE183,1/($A$3-1))*SUM(1/POWER(FSheet1!$BC183,1/($A$3-1)),1/POWER(FSheet1!$BD183,1/($A$3-1)),1/POWER(FSheet1!$BE183,1/($A$3-1)),1/POWER(FSheet1!$BF183,1/($A$3-1)),1/POWER(FSheet1!$BG183,1/($A$3-1)),1/POWER(FSheet1!$BH183,1/($A$3-1)),1/POWER(FSheet1!$BI183,1/($A$3-1))))</f>
        <v>0.47481072438756716</v>
      </c>
      <c r="AF184" s="26">
        <f>1/(POWER(FSheet1!BF183,1/($A$3-1))*SUM(1/POWER(FSheet1!$BC183,1/($A$3-1)),1/POWER(FSheet1!$BD183,1/($A$3-1)),1/POWER(FSheet1!$BE183,1/($A$3-1)),1/POWER(FSheet1!$BF183,1/($A$3-1)),1/POWER(FSheet1!$BG183,1/($A$3-1)),1/POWER(FSheet1!$BH183,1/($A$3-1)),1/POWER(FSheet1!$BI183,1/($A$3-1))))</f>
        <v>0.28071643386033407</v>
      </c>
      <c r="AG184" s="26">
        <f>1/(POWER(FSheet1!BG183,1/($A$3-1))*SUM(1/POWER(FSheet1!$BC183,1/($A$3-1)),1/POWER(FSheet1!$BD183,1/($A$3-1)),1/POWER(FSheet1!$BE183,1/($A$3-1)),1/POWER(FSheet1!$BF183,1/($A$3-1)),1/POWER(FSheet1!$BG183,1/($A$3-1)),1/POWER(FSheet1!$BH183,1/($A$3-1)),1/POWER(FSheet1!$BI183,1/($A$3-1))))</f>
        <v>4.4771524113199027E-2</v>
      </c>
      <c r="AH184" s="26">
        <f>1/(POWER(FSheet1!BH183,1/($A$3-1))*SUM(1/POWER(FSheet1!$BC183,1/($A$3-1)),1/POWER(FSheet1!$BD183,1/($A$3-1)),1/POWER(FSheet1!$BE183,1/($A$3-1)),1/POWER(FSheet1!$BF183,1/($A$3-1)),1/POWER(FSheet1!$BG183,1/($A$3-1)),1/POWER(FSheet1!$BH183,1/($A$3-1)),1/POWER(FSheet1!$BI183,1/($A$3-1))))</f>
        <v>1.8726755321652595E-2</v>
      </c>
      <c r="AI184" s="26">
        <f>1/(POWER(FSheet1!BI183,1/($A$3-1))*SUM(1/POWER(FSheet1!$BC183,1/($A$3-1)),1/POWER(FSheet1!$BD183,1/($A$3-1)),1/POWER(FSheet1!$BE183,1/($A$3-1)),1/POWER(FSheet1!$BF183,1/($A$3-1)),1/POWER(FSheet1!$BG183,1/($A$3-1)),1/POWER(FSheet1!$BH183,1/($A$3-1)),1/POWER(FSheet1!$BI183,1/($A$3-1))))</f>
        <v>3.2075430541792231E-2</v>
      </c>
      <c r="AY184" s="13">
        <f t="shared" si="13"/>
        <v>1.2387405574635002</v>
      </c>
      <c r="BA184" s="45">
        <f>1/(POWER(FSheet1!$BK183,1/($A$3-1))*SUM(1/POWER(FSheet1!$BK183,1/($A$3-1)),1/POWER(FSheet1!$BL183,1/($A$3-1)),1/POWER(FSheet1!$BM183,1/($A$3-1)),1/POWER(FSheet1!$BN183,1/($A$3-1)),1/POWER(FSheet1!$BO183,1/($A$3-1)),1/POWER(FSheet1!$BP183,1/($A$3-1)),1/POWER(FSheet1!$BQ183,1/($A$3-1))))</f>
        <v>3.005370392769836E-2</v>
      </c>
      <c r="BB184" s="45">
        <f>1/(POWER(FSheet1!$BL183,1/($A$3-1))*SUM(1/POWER(FSheet1!$BK183,1/($A$3-1)),1/POWER(FSheet1!$BL183,1/($A$3-1)),1/POWER(FSheet1!$BM183,1/($A$3-1)),1/POWER(FSheet1!$BN183,1/($A$3-1)),1/POWER(FSheet1!$BO183,1/($A$3-1)),1/POWER(FSheet1!$BP183,1/($A$3-1)),1/POWER(FSheet1!$BQ183,1/($A$3-1))))</f>
        <v>3.8947159931882074E-2</v>
      </c>
      <c r="BC184" s="45">
        <f>1/(POWER(FSheet1!$BM183,1/($A$3-1))*SUM(1/POWER(FSheet1!$BK183,1/($A$3-1)),1/POWER(FSheet1!$BL183,1/($A$3-1)),1/POWER(FSheet1!$BM183,1/($A$3-1)),1/POWER(FSheet1!$BN183,1/($A$3-1)),1/POWER(FSheet1!$BO183,1/($A$3-1)),1/POWER(FSheet1!$BP183,1/($A$3-1)),1/POWER(FSheet1!$BQ183,1/($A$3-1))))</f>
        <v>0.67120499195535943</v>
      </c>
      <c r="BD184" s="45">
        <f>1/(POWER(FSheet1!$BN183,1/($A$3-1))*SUM(1/POWER(FSheet1!$BK183,1/($A$3-1)),1/POWER(FSheet1!$BL183,1/($A$3-1)),1/POWER(FSheet1!$BM183,1/($A$3-1)),1/POWER(FSheet1!$BN183,1/($A$3-1)),1/POWER(FSheet1!$BO183,1/($A$3-1)),1/POWER(FSheet1!$BP183,1/($A$3-1)),1/POWER(FSheet1!$BQ183,1/($A$3-1))))</f>
        <v>0.19063770049991621</v>
      </c>
      <c r="BE184" s="45">
        <f>1/(POWER(FSheet1!$BO183,1/($A$3-1))*SUM(1/POWER(FSheet1!$BK183,1/($A$3-1)),1/POWER(FSheet1!$BL183,1/($A$3-1)),1/POWER(FSheet1!$BM183,1/($A$3-1)),1/POWER(FSheet1!$BN183,1/($A$3-1)),1/POWER(FSheet1!$BO183,1/($A$3-1)),1/POWER(FSheet1!$BP183,1/($A$3-1)),1/POWER(FSheet1!$BQ183,1/($A$3-1))))</f>
        <v>3.6809826400550368E-2</v>
      </c>
      <c r="BF184" s="45">
        <f>1/(POWER(FSheet1!$BP183,1/($A$3-1))*SUM(1/POWER(FSheet1!$BK183,1/($A$3-1)),1/POWER(FSheet1!$BL183,1/($A$3-1)),1/POWER(FSheet1!$BM183,1/($A$3-1)),1/POWER(FSheet1!$BN183,1/($A$3-1)),1/POWER(FSheet1!$BO183,1/($A$3-1)),1/POWER(FSheet1!$BP183,1/($A$3-1)),1/POWER(FSheet1!$BQ183,1/($A$3-1))))</f>
        <v>1.0793899143034772E-2</v>
      </c>
      <c r="BG184" s="45">
        <f>1/(POWER(FSheet1!$BQ183,1/($A$3-1))*SUM(1/POWER(FSheet1!$BK183,1/($A$3-1)),1/POWER(FSheet1!$BL183,1/($A$3-1)),1/POWER(FSheet1!$BM183,1/($A$3-1)),1/POWER(FSheet1!$BN183,1/($A$3-1)),1/POWER(FSheet1!$BO183,1/($A$3-1)),1/POWER(FSheet1!$BP183,1/($A$3-1)),1/POWER(FSheet1!$BQ183,1/($A$3-1))))</f>
        <v>2.1552718141558763E-2</v>
      </c>
      <c r="BH184" s="14"/>
      <c r="BW184" s="33">
        <f t="array" ref="BW184">SUM((BA184^$A$3)*(($B184-$AK$3)^2+($C184-$AL$3)^2),(BB184^$A$3)*(($B184-$AM$3)^2+($C184-$AN$3)^2),(BC184^$A$3)*(($B184-$AO$3)^2+($C184-$AP$3)^2),(BD184^$A$3)*(($B184-$AQ$3)^2+($C184-$AR$3)^2),(BE184^$A$3)*(($B184-$AS$3)^2+($C184-$AT$3)^2),(BF184^$A$3)*(($B184-$AU$3)^2+($C184-$AV$3)^2),(BG184^$A$3)*(($B184-$AW$3)^2+($C184-$BV$3)^2))</f>
        <v>1.0865473908766876</v>
      </c>
    </row>
    <row r="185" spans="1:75">
      <c r="A185" s="21" t="str">
        <f>FSheet1!A184</f>
        <v>Miller</v>
      </c>
      <c r="B185" s="20">
        <f>FSheet1!DH184</f>
        <v>3.2851994829396323</v>
      </c>
      <c r="C185" s="20">
        <f>FSheet1!DI184</f>
        <v>1.3278317506561685</v>
      </c>
      <c r="D185" s="22"/>
      <c r="E185" s="20">
        <f>1/(POWER(FSheet1!AU184,2/($A$3-1))*SUM(1/POWER(FSheet1!$AU184,2/($A$3-1)),1/POWER(FSheet1!$AV184,2/($A$3-1)),1/POWER(FSheet1!$AW184,2/($A$3-1)),1/POWER(FSheet1!$AX184,2/($A$3-1)),1/POWER(FSheet1!$AY184,2/($A$3-1)),1/POWER(FSheet1!$AZ184,2/($A$3-1)),1/POWER(FSheet1!$BA184,2/($A$3-1))))</f>
        <v>3.6724200053186022E-5</v>
      </c>
      <c r="F185" s="20">
        <f>1/(POWER(FSheet1!AV184,2/($A$3-1))*SUM(1/POWER(FSheet1!$AU184,2/($A$3-1)),1/POWER(FSheet1!$AV184,2/($A$3-1)),1/POWER(FSheet1!$AW184,2/($A$3-1)),1/POWER(FSheet1!$AX184,2/($A$3-1)),1/POWER(FSheet1!$AY184,2/($A$3-1)),1/POWER(FSheet1!$AZ184,2/($A$3-1)),1/POWER(FSheet1!$BA184,2/($A$3-1))))</f>
        <v>1.253781440281263E-4</v>
      </c>
      <c r="G185" s="20">
        <f>1/(POWER(FSheet1!AW184,2/($A$3-1))*SUM(1/POWER(FSheet1!$AU184,2/($A$3-1)),1/POWER(FSheet1!$AV184,2/($A$3-1)),1/POWER(FSheet1!$AW184,2/($A$3-1)),1/POWER(FSheet1!$AX184,2/($A$3-1)),1/POWER(FSheet1!$AY184,2/($A$3-1)),1/POWER(FSheet1!$AZ184,2/($A$3-1)),1/POWER(FSheet1!$BA184,2/($A$3-1))))</f>
        <v>7.4091486636596428E-4</v>
      </c>
      <c r="H185" s="20">
        <f>1/(POWER(FSheet1!AX184,2/($A$3-1))*SUM(1/POWER(FSheet1!$AU184,2/($A$3-1)),1/POWER(FSheet1!$AV184,2/($A$3-1)),1/POWER(FSheet1!$AW184,2/($A$3-1)),1/POWER(FSheet1!$AX184,2/($A$3-1)),1/POWER(FSheet1!$AY184,2/($A$3-1)),1/POWER(FSheet1!$AZ184,2/($A$3-1)),1/POWER(FSheet1!$BA184,2/($A$3-1))))</f>
        <v>1.8734285858027191E-2</v>
      </c>
      <c r="I185" s="20">
        <f>1/(POWER(FSheet1!AY184,2/($A$3-1))*SUM(1/POWER(FSheet1!$AU184,2/($A$3-1)),1/POWER(FSheet1!$AV184,2/($A$3-1)),1/POWER(FSheet1!$AW184,2/($A$3-1)),1/POWER(FSheet1!$AX184,2/($A$3-1)),1/POWER(FSheet1!$AY184,2/($A$3-1)),1/POWER(FSheet1!$AZ184,2/($A$3-1)),1/POWER(FSheet1!$BA184,2/($A$3-1))))</f>
        <v>0.97692704981668876</v>
      </c>
      <c r="J185" s="20">
        <f>1/(POWER(FSheet1!AZ184,2/($A$3-1))*SUM(1/POWER(FSheet1!$AU184,2/($A$3-1)),1/POWER(FSheet1!$AV184,2/($A$3-1)),1/POWER(FSheet1!$AW184,2/($A$3-1)),1/POWER(FSheet1!$AX184,2/($A$3-1)),1/POWER(FSheet1!$AY184,2/($A$3-1)),1/POWER(FSheet1!$AZ184,2/($A$3-1)),1/POWER(FSheet1!$BA184,2/($A$3-1))))</f>
        <v>3.1366966928583076E-3</v>
      </c>
      <c r="K185" s="20">
        <f>1/(POWER(FSheet1!BA184,2/($A$3-1))*SUM(1/POWER(FSheet1!$AU184,2/($A$3-1)),1/POWER(FSheet1!$AV184,2/($A$3-1)),1/POWER(FSheet1!$AW184,2/($A$3-1)),1/POWER(FSheet1!$AX184,2/($A$3-1)),1/POWER(FSheet1!$AY184,2/($A$3-1)),1/POWER(FSheet1!$AZ184,2/($A$3-1)),1/POWER(FSheet1!$BA184,2/($A$3-1))))</f>
        <v>2.9895042197848403E-4</v>
      </c>
      <c r="M185" s="35"/>
      <c r="AA185" s="34">
        <f t="shared" si="12"/>
        <v>1.5079384600104484</v>
      </c>
      <c r="AC185" s="26">
        <f>1/(POWER(FSheet1!BC184,1/($A$3-1))*SUM(1/POWER(FSheet1!$BC184,1/($A$3-1)),1/POWER(FSheet1!$BD184,1/($A$3-1)),1/POWER(FSheet1!$BE184,1/($A$3-1)),1/POWER(FSheet1!$BF184,1/($A$3-1)),1/POWER(FSheet1!$BG184,1/($A$3-1)),1/POWER(FSheet1!$BH184,1/($A$3-1)),1/POWER(FSheet1!$BI184,1/($A$3-1))))</f>
        <v>7.685739706235508E-3</v>
      </c>
      <c r="AD185" s="26">
        <f>1/(POWER(FSheet1!BD184,1/($A$3-1))*SUM(1/POWER(FSheet1!$BC184,1/($A$3-1)),1/POWER(FSheet1!$BD184,1/($A$3-1)),1/POWER(FSheet1!$BE184,1/($A$3-1)),1/POWER(FSheet1!$BF184,1/($A$3-1)),1/POWER(FSheet1!$BG184,1/($A$3-1)),1/POWER(FSheet1!$BH184,1/($A$3-1)),1/POWER(FSheet1!$BI184,1/($A$3-1))))</f>
        <v>6.5744477467283907E-3</v>
      </c>
      <c r="AE185" s="26">
        <f>1/(POWER(FSheet1!BE184,1/($A$3-1))*SUM(1/POWER(FSheet1!$BC184,1/($A$3-1)),1/POWER(FSheet1!$BD184,1/($A$3-1)),1/POWER(FSheet1!$BE184,1/($A$3-1)),1/POWER(FSheet1!$BF184,1/($A$3-1)),1/POWER(FSheet1!$BG184,1/($A$3-1)),1/POWER(FSheet1!$BH184,1/($A$3-1)),1/POWER(FSheet1!$BI184,1/($A$3-1))))</f>
        <v>1.1736381797537471E-2</v>
      </c>
      <c r="AF185" s="26">
        <f>1/(POWER(FSheet1!BF184,1/($A$3-1))*SUM(1/POWER(FSheet1!$BC184,1/($A$3-1)),1/POWER(FSheet1!$BD184,1/($A$3-1)),1/POWER(FSheet1!$BE184,1/($A$3-1)),1/POWER(FSheet1!$BF184,1/($A$3-1)),1/POWER(FSheet1!$BG184,1/($A$3-1)),1/POWER(FSheet1!$BH184,1/($A$3-1)),1/POWER(FSheet1!$BI184,1/($A$3-1))))</f>
        <v>4.9329788675503493E-2</v>
      </c>
      <c r="AG185" s="26">
        <f>1/(POWER(FSheet1!BG184,1/($A$3-1))*SUM(1/POWER(FSheet1!$BC184,1/($A$3-1)),1/POWER(FSheet1!$BD184,1/($A$3-1)),1/POWER(FSheet1!$BE184,1/($A$3-1)),1/POWER(FSheet1!$BF184,1/($A$3-1)),1/POWER(FSheet1!$BG184,1/($A$3-1)),1/POWER(FSheet1!$BH184,1/($A$3-1)),1/POWER(FSheet1!$BI184,1/($A$3-1))))</f>
        <v>0.74395864986519189</v>
      </c>
      <c r="AH185" s="26">
        <f>1/(POWER(FSheet1!BH184,1/($A$3-1))*SUM(1/POWER(FSheet1!$BC184,1/($A$3-1)),1/POWER(FSheet1!$BD184,1/($A$3-1)),1/POWER(FSheet1!$BE184,1/($A$3-1)),1/POWER(FSheet1!$BF184,1/($A$3-1)),1/POWER(FSheet1!$BG184,1/($A$3-1)),1/POWER(FSheet1!$BH184,1/($A$3-1)),1/POWER(FSheet1!$BI184,1/($A$3-1))))</f>
        <v>3.794044836142723E-2</v>
      </c>
      <c r="AI185" s="26">
        <f>1/(POWER(FSheet1!BI184,1/($A$3-1))*SUM(1/POWER(FSheet1!$BC184,1/($A$3-1)),1/POWER(FSheet1!$BD184,1/($A$3-1)),1/POWER(FSheet1!$BE184,1/($A$3-1)),1/POWER(FSheet1!$BF184,1/($A$3-1)),1/POWER(FSheet1!$BG184,1/($A$3-1)),1/POWER(FSheet1!$BH184,1/($A$3-1)),1/POWER(FSheet1!$BI184,1/($A$3-1))))</f>
        <v>0.14277454384737598</v>
      </c>
      <c r="AY185" s="13">
        <f t="shared" si="13"/>
        <v>0.5391043602240092</v>
      </c>
      <c r="BA185" s="45">
        <f>1/(POWER(FSheet1!$BK184,1/($A$3-1))*SUM(1/POWER(FSheet1!$BK184,1/($A$3-1)),1/POWER(FSheet1!$BL184,1/($A$3-1)),1/POWER(FSheet1!$BM184,1/($A$3-1)),1/POWER(FSheet1!$BN184,1/($A$3-1)),1/POWER(FSheet1!$BO184,1/($A$3-1)),1/POWER(FSheet1!$BP184,1/($A$3-1)),1/POWER(FSheet1!$BQ184,1/($A$3-1))))</f>
        <v>3.1687301545830072E-3</v>
      </c>
      <c r="BB185" s="45">
        <f>1/(POWER(FSheet1!$BL184,1/($A$3-1))*SUM(1/POWER(FSheet1!$BK184,1/($A$3-1)),1/POWER(FSheet1!$BL184,1/($A$3-1)),1/POWER(FSheet1!$BM184,1/($A$3-1)),1/POWER(FSheet1!$BN184,1/($A$3-1)),1/POWER(FSheet1!$BO184,1/($A$3-1)),1/POWER(FSheet1!$BP184,1/($A$3-1)),1/POWER(FSheet1!$BQ184,1/($A$3-1))))</f>
        <v>1.9497582984988255E-3</v>
      </c>
      <c r="BC185" s="45">
        <f>1/(POWER(FSheet1!$BM184,1/($A$3-1))*SUM(1/POWER(FSheet1!$BK184,1/($A$3-1)),1/POWER(FSheet1!$BL184,1/($A$3-1)),1/POWER(FSheet1!$BM184,1/($A$3-1)),1/POWER(FSheet1!$BN184,1/($A$3-1)),1/POWER(FSheet1!$BO184,1/($A$3-1)),1/POWER(FSheet1!$BP184,1/($A$3-1)),1/POWER(FSheet1!$BQ184,1/($A$3-1))))</f>
        <v>4.2801692795891421E-3</v>
      </c>
      <c r="BD185" s="45">
        <f>1/(POWER(FSheet1!$BN184,1/($A$3-1))*SUM(1/POWER(FSheet1!$BK184,1/($A$3-1)),1/POWER(FSheet1!$BL184,1/($A$3-1)),1/POWER(FSheet1!$BM184,1/($A$3-1)),1/POWER(FSheet1!$BN184,1/($A$3-1)),1/POWER(FSheet1!$BO184,1/($A$3-1)),1/POWER(FSheet1!$BP184,1/($A$3-1)),1/POWER(FSheet1!$BQ184,1/($A$3-1))))</f>
        <v>1.7920481226643629E-2</v>
      </c>
      <c r="BE185" s="45">
        <f>1/(POWER(FSheet1!$BO184,1/($A$3-1))*SUM(1/POWER(FSheet1!$BK184,1/($A$3-1)),1/POWER(FSheet1!$BL184,1/($A$3-1)),1/POWER(FSheet1!$BM184,1/($A$3-1)),1/POWER(FSheet1!$BN184,1/($A$3-1)),1/POWER(FSheet1!$BO184,1/($A$3-1)),1/POWER(FSheet1!$BP184,1/($A$3-1)),1/POWER(FSheet1!$BQ184,1/($A$3-1))))</f>
        <v>0.94530077786946487</v>
      </c>
      <c r="BF185" s="45">
        <f>1/(POWER(FSheet1!$BP184,1/($A$3-1))*SUM(1/POWER(FSheet1!$BK184,1/($A$3-1)),1/POWER(FSheet1!$BL184,1/($A$3-1)),1/POWER(FSheet1!$BM184,1/($A$3-1)),1/POWER(FSheet1!$BN184,1/($A$3-1)),1/POWER(FSheet1!$BO184,1/($A$3-1)),1/POWER(FSheet1!$BP184,1/($A$3-1)),1/POWER(FSheet1!$BQ184,1/($A$3-1))))</f>
        <v>8.3842558243498698E-3</v>
      </c>
      <c r="BG185" s="45">
        <f>1/(POWER(FSheet1!$BQ184,1/($A$3-1))*SUM(1/POWER(FSheet1!$BK184,1/($A$3-1)),1/POWER(FSheet1!$BL184,1/($A$3-1)),1/POWER(FSheet1!$BM184,1/($A$3-1)),1/POWER(FSheet1!$BN184,1/($A$3-1)),1/POWER(FSheet1!$BO184,1/($A$3-1)),1/POWER(FSheet1!$BP184,1/($A$3-1)),1/POWER(FSheet1!$BQ184,1/($A$3-1))))</f>
        <v>1.8995827346870765E-2</v>
      </c>
      <c r="BH185" s="14"/>
      <c r="BW185" s="33">
        <f t="array" ref="BW185">SUM((BA185^$A$3)*(($B185-$AK$3)^2+($C185-$AL$3)^2),(BB185^$A$3)*(($B185-$AM$3)^2+($C185-$AN$3)^2),(BC185^$A$3)*(($B185-$AO$3)^2+($C185-$AP$3)^2),(BD185^$A$3)*(($B185-$AQ$3)^2+($C185-$AR$3)^2),(BE185^$A$3)*(($B185-$AS$3)^2+($C185-$AT$3)^2),(BF185^$A$3)*(($B185-$AU$3)^2+($C185-$AV$3)^2),(BG185^$A$3)*(($B185-$AW$3)^2+($C185-$BV$3)^2))</f>
        <v>0.61576447301960724</v>
      </c>
    </row>
    <row r="186" spans="1:75">
      <c r="A186" s="21" t="str">
        <f>FSheet1!A185</f>
        <v>Richards</v>
      </c>
      <c r="B186" s="20">
        <f>FSheet1!DH185</f>
        <v>-6.6016895761154855</v>
      </c>
      <c r="C186" s="20">
        <f>FSheet1!DI185</f>
        <v>-5.889248039370079</v>
      </c>
      <c r="D186" s="22"/>
      <c r="E186" s="20">
        <f>1/(POWER(FSheet1!AU185,2/($A$3-1))*SUM(1/POWER(FSheet1!$AU185,2/($A$3-1)),1/POWER(FSheet1!$AV185,2/($A$3-1)),1/POWER(FSheet1!$AW185,2/($A$3-1)),1/POWER(FSheet1!$AX185,2/($A$3-1)),1/POWER(FSheet1!$AY185,2/($A$3-1)),1/POWER(FSheet1!$AZ185,2/($A$3-1)),1/POWER(FSheet1!$BA185,2/($A$3-1))))</f>
        <v>7.3948469116761142E-4</v>
      </c>
      <c r="F186" s="20">
        <f>1/(POWER(FSheet1!AV185,2/($A$3-1))*SUM(1/POWER(FSheet1!$AU185,2/($A$3-1)),1/POWER(FSheet1!$AV185,2/($A$3-1)),1/POWER(FSheet1!$AW185,2/($A$3-1)),1/POWER(FSheet1!$AX185,2/($A$3-1)),1/POWER(FSheet1!$AY185,2/($A$3-1)),1/POWER(FSheet1!$AZ185,2/($A$3-1)),1/POWER(FSheet1!$BA185,2/($A$3-1))))</f>
        <v>0.9979531043213512</v>
      </c>
      <c r="G186" s="20">
        <f>1/(POWER(FSheet1!AW185,2/($A$3-1))*SUM(1/POWER(FSheet1!$AU185,2/($A$3-1)),1/POWER(FSheet1!$AV185,2/($A$3-1)),1/POWER(FSheet1!$AW185,2/($A$3-1)),1/POWER(FSheet1!$AX185,2/($A$3-1)),1/POWER(FSheet1!$AY185,2/($A$3-1)),1/POWER(FSheet1!$AZ185,2/($A$3-1)),1/POWER(FSheet1!$BA185,2/($A$3-1))))</f>
        <v>1.2185299178980641E-3</v>
      </c>
      <c r="H186" s="20">
        <f>1/(POWER(FSheet1!AX185,2/($A$3-1))*SUM(1/POWER(FSheet1!$AU185,2/($A$3-1)),1/POWER(FSheet1!$AV185,2/($A$3-1)),1/POWER(FSheet1!$AW185,2/($A$3-1)),1/POWER(FSheet1!$AX185,2/($A$3-1)),1/POWER(FSheet1!$AY185,2/($A$3-1)),1/POWER(FSheet1!$AZ185,2/($A$3-1)),1/POWER(FSheet1!$BA185,2/($A$3-1))))</f>
        <v>6.9778973416157312E-5</v>
      </c>
      <c r="I186" s="20">
        <f>1/(POWER(FSheet1!AY185,2/($A$3-1))*SUM(1/POWER(FSheet1!$AU185,2/($A$3-1)),1/POWER(FSheet1!$AV185,2/($A$3-1)),1/POWER(FSheet1!$AW185,2/($A$3-1)),1/POWER(FSheet1!$AX185,2/($A$3-1)),1/POWER(FSheet1!$AY185,2/($A$3-1)),1/POWER(FSheet1!$AZ185,2/($A$3-1)),1/POWER(FSheet1!$BA185,2/($A$3-1))))</f>
        <v>1.3300848598634677E-5</v>
      </c>
      <c r="J186" s="20">
        <f>1/(POWER(FSheet1!AZ185,2/($A$3-1))*SUM(1/POWER(FSheet1!$AU185,2/($A$3-1)),1/POWER(FSheet1!$AV185,2/($A$3-1)),1/POWER(FSheet1!$AW185,2/($A$3-1)),1/POWER(FSheet1!$AX185,2/($A$3-1)),1/POWER(FSheet1!$AY185,2/($A$3-1)),1/POWER(FSheet1!$AZ185,2/($A$3-1)),1/POWER(FSheet1!$BA185,2/($A$3-1))))</f>
        <v>4.1294992605697316E-6</v>
      </c>
      <c r="K186" s="20">
        <f>1/(POWER(FSheet1!BA185,2/($A$3-1))*SUM(1/POWER(FSheet1!$AU185,2/($A$3-1)),1/POWER(FSheet1!$AV185,2/($A$3-1)),1/POWER(FSheet1!$AW185,2/($A$3-1)),1/POWER(FSheet1!$AX185,2/($A$3-1)),1/POWER(FSheet1!$AY185,2/($A$3-1)),1/POWER(FSheet1!$AZ185,2/($A$3-1)),1/POWER(FSheet1!$BA185,2/($A$3-1))))</f>
        <v>1.6717483077425172E-6</v>
      </c>
      <c r="M186" s="35"/>
      <c r="AA186" s="34">
        <f t="shared" si="12"/>
        <v>7.4638511005619232</v>
      </c>
      <c r="AC186" s="26">
        <f>1/(POWER(FSheet1!BC185,1/($A$3-1))*SUM(1/POWER(FSheet1!$BC185,1/($A$3-1)),1/POWER(FSheet1!$BD185,1/($A$3-1)),1/POWER(FSheet1!$BE185,1/($A$3-1)),1/POWER(FSheet1!$BF185,1/($A$3-1)),1/POWER(FSheet1!$BG185,1/($A$3-1)),1/POWER(FSheet1!$BH185,1/($A$3-1)),1/POWER(FSheet1!$BI185,1/($A$3-1))))</f>
        <v>0.18411595259397656</v>
      </c>
      <c r="AD186" s="26">
        <f>1/(POWER(FSheet1!BD185,1/($A$3-1))*SUM(1/POWER(FSheet1!$BC185,1/($A$3-1)),1/POWER(FSheet1!$BD185,1/($A$3-1)),1/POWER(FSheet1!$BE185,1/($A$3-1)),1/POWER(FSheet1!$BF185,1/($A$3-1)),1/POWER(FSheet1!$BG185,1/($A$3-1)),1/POWER(FSheet1!$BH185,1/($A$3-1)),1/POWER(FSheet1!$BI185,1/($A$3-1))))</f>
        <v>0.44621519080717198</v>
      </c>
      <c r="AE186" s="26">
        <f>1/(POWER(FSheet1!BE185,1/($A$3-1))*SUM(1/POWER(FSheet1!$BC185,1/($A$3-1)),1/POWER(FSheet1!$BD185,1/($A$3-1)),1/POWER(FSheet1!$BE185,1/($A$3-1)),1/POWER(FSheet1!$BF185,1/($A$3-1)),1/POWER(FSheet1!$BG185,1/($A$3-1)),1/POWER(FSheet1!$BH185,1/($A$3-1)),1/POWER(FSheet1!$BI185,1/($A$3-1))))</f>
        <v>0.21022231400757607</v>
      </c>
      <c r="AF186" s="26">
        <f>1/(POWER(FSheet1!BF185,1/($A$3-1))*SUM(1/POWER(FSheet1!$BC185,1/($A$3-1)),1/POWER(FSheet1!$BD185,1/($A$3-1)),1/POWER(FSheet1!$BE185,1/($A$3-1)),1/POWER(FSheet1!$BF185,1/($A$3-1)),1/POWER(FSheet1!$BG185,1/($A$3-1)),1/POWER(FSheet1!$BH185,1/($A$3-1)),1/POWER(FSheet1!$BI185,1/($A$3-1))))</f>
        <v>7.2205459369707917E-2</v>
      </c>
      <c r="AG186" s="26">
        <f>1/(POWER(FSheet1!BG185,1/($A$3-1))*SUM(1/POWER(FSheet1!$BC185,1/($A$3-1)),1/POWER(FSheet1!$BD185,1/($A$3-1)),1/POWER(FSheet1!$BE185,1/($A$3-1)),1/POWER(FSheet1!$BF185,1/($A$3-1)),1/POWER(FSheet1!$BG185,1/($A$3-1)),1/POWER(FSheet1!$BH185,1/($A$3-1)),1/POWER(FSheet1!$BI185,1/($A$3-1))))</f>
        <v>3.5309804100291733E-2</v>
      </c>
      <c r="AH186" s="26">
        <f>1/(POWER(FSheet1!BH185,1/($A$3-1))*SUM(1/POWER(FSheet1!$BC185,1/($A$3-1)),1/POWER(FSheet1!$BD185,1/($A$3-1)),1/POWER(FSheet1!$BE185,1/($A$3-1)),1/POWER(FSheet1!$BF185,1/($A$3-1)),1/POWER(FSheet1!$BG185,1/($A$3-1)),1/POWER(FSheet1!$BH185,1/($A$3-1)),1/POWER(FSheet1!$BI185,1/($A$3-1))))</f>
        <v>2.2110998099834599E-2</v>
      </c>
      <c r="AI186" s="26">
        <f>1/(POWER(FSheet1!BI185,1/($A$3-1))*SUM(1/POWER(FSheet1!$BC185,1/($A$3-1)),1/POWER(FSheet1!$BD185,1/($A$3-1)),1/POWER(FSheet1!$BE185,1/($A$3-1)),1/POWER(FSheet1!$BF185,1/($A$3-1)),1/POWER(FSheet1!$BG185,1/($A$3-1)),1/POWER(FSheet1!$BH185,1/($A$3-1)),1/POWER(FSheet1!$BI185,1/($A$3-1))))</f>
        <v>2.9820281021441158E-2</v>
      </c>
      <c r="AY186" s="13">
        <f t="shared" si="13"/>
        <v>6.7966197384772729</v>
      </c>
      <c r="BA186" s="45">
        <f>1/(POWER(FSheet1!$BK185,1/($A$3-1))*SUM(1/POWER(FSheet1!$BK185,1/($A$3-1)),1/POWER(FSheet1!$BL185,1/($A$3-1)),1/POWER(FSheet1!$BM185,1/($A$3-1)),1/POWER(FSheet1!$BN185,1/($A$3-1)),1/POWER(FSheet1!$BO185,1/($A$3-1)),1/POWER(FSheet1!$BP185,1/($A$3-1)),1/POWER(FSheet1!$BQ185,1/($A$3-1))))</f>
        <v>7.4431932530505118E-2</v>
      </c>
      <c r="BB186" s="45">
        <f>1/(POWER(FSheet1!$BL185,1/($A$3-1))*SUM(1/POWER(FSheet1!$BK185,1/($A$3-1)),1/POWER(FSheet1!$BL185,1/($A$3-1)),1/POWER(FSheet1!$BM185,1/($A$3-1)),1/POWER(FSheet1!$BN185,1/($A$3-1)),1/POWER(FSheet1!$BO185,1/($A$3-1)),1/POWER(FSheet1!$BP185,1/($A$3-1)),1/POWER(FSheet1!$BQ185,1/($A$3-1))))</f>
        <v>0.62758996554630442</v>
      </c>
      <c r="BC186" s="45">
        <f>1/(POWER(FSheet1!$BM185,1/($A$3-1))*SUM(1/POWER(FSheet1!$BK185,1/($A$3-1)),1/POWER(FSheet1!$BL185,1/($A$3-1)),1/POWER(FSheet1!$BM185,1/($A$3-1)),1/POWER(FSheet1!$BN185,1/($A$3-1)),1/POWER(FSheet1!$BO185,1/($A$3-1)),1/POWER(FSheet1!$BP185,1/($A$3-1)),1/POWER(FSheet1!$BQ185,1/($A$3-1))))</f>
        <v>0.16297621603300294</v>
      </c>
      <c r="BD186" s="45">
        <f>1/(POWER(FSheet1!$BN185,1/($A$3-1))*SUM(1/POWER(FSheet1!$BK185,1/($A$3-1)),1/POWER(FSheet1!$BL185,1/($A$3-1)),1/POWER(FSheet1!$BM185,1/($A$3-1)),1/POWER(FSheet1!$BN185,1/($A$3-1)),1/POWER(FSheet1!$BO185,1/($A$3-1)),1/POWER(FSheet1!$BP185,1/($A$3-1)),1/POWER(FSheet1!$BQ185,1/($A$3-1))))</f>
        <v>5.9262599010068327E-2</v>
      </c>
      <c r="BE186" s="45">
        <f>1/(POWER(FSheet1!$BO185,1/($A$3-1))*SUM(1/POWER(FSheet1!$BK185,1/($A$3-1)),1/POWER(FSheet1!$BL185,1/($A$3-1)),1/POWER(FSheet1!$BM185,1/($A$3-1)),1/POWER(FSheet1!$BN185,1/($A$3-1)),1/POWER(FSheet1!$BO185,1/($A$3-1)),1/POWER(FSheet1!$BP185,1/($A$3-1)),1/POWER(FSheet1!$BQ185,1/($A$3-1))))</f>
        <v>3.2973028617214746E-2</v>
      </c>
      <c r="BF186" s="45">
        <f>1/(POWER(FSheet1!$BP185,1/($A$3-1))*SUM(1/POWER(FSheet1!$BK185,1/($A$3-1)),1/POWER(FSheet1!$BL185,1/($A$3-1)),1/POWER(FSheet1!$BM185,1/($A$3-1)),1/POWER(FSheet1!$BN185,1/($A$3-1)),1/POWER(FSheet1!$BO185,1/($A$3-1)),1/POWER(FSheet1!$BP185,1/($A$3-1)),1/POWER(FSheet1!$BQ185,1/($A$3-1))))</f>
        <v>1.7155462810801384E-2</v>
      </c>
      <c r="BG186" s="45">
        <f>1/(POWER(FSheet1!$BQ185,1/($A$3-1))*SUM(1/POWER(FSheet1!$BK185,1/($A$3-1)),1/POWER(FSheet1!$BL185,1/($A$3-1)),1/POWER(FSheet1!$BM185,1/($A$3-1)),1/POWER(FSheet1!$BN185,1/($A$3-1)),1/POWER(FSheet1!$BO185,1/($A$3-1)),1/POWER(FSheet1!$BP185,1/($A$3-1)),1/POWER(FSheet1!$BQ185,1/($A$3-1))))</f>
        <v>2.5610795452103215E-2</v>
      </c>
      <c r="BH186" s="14"/>
      <c r="BW186" s="33">
        <f t="array" ref="BW186">SUM((BA186^$A$3)*(($B186-$AK$3)^2+($C186-$AL$3)^2),(BB186^$A$3)*(($B186-$AM$3)^2+($C186-$AN$3)^2),(BC186^$A$3)*(($B186-$AO$3)^2+($C186-$AP$3)^2),(BD186^$A$3)*(($B186-$AQ$3)^2+($C186-$AR$3)^2),(BE186^$A$3)*(($B186-$AS$3)^2+($C186-$AT$3)^2),(BF186^$A$3)*(($B186-$AU$3)^2+($C186-$AV$3)^2),(BG186^$A$3)*(($B186-$AW$3)^2+($C186-$BV$3)^2))</f>
        <v>7.5590583630176882</v>
      </c>
    </row>
    <row r="187" spans="1:75">
      <c r="A187" s="21" t="str">
        <f>FSheet1!A186</f>
        <v>Seeler</v>
      </c>
      <c r="B187" s="20">
        <f>FSheet1!DH186</f>
        <v>-5.345005135170604</v>
      </c>
      <c r="C187" s="20">
        <f>FSheet1!DI186</f>
        <v>-3.1831298293963255</v>
      </c>
      <c r="D187" s="22"/>
      <c r="E187" s="20">
        <f>1/(POWER(FSheet1!AU186,2/($A$3-1))*SUM(1/POWER(FSheet1!$AU186,2/($A$3-1)),1/POWER(FSheet1!$AV186,2/($A$3-1)),1/POWER(FSheet1!$AW186,2/($A$3-1)),1/POWER(FSheet1!$AX186,2/($A$3-1)),1/POWER(FSheet1!$AY186,2/($A$3-1)),1/POWER(FSheet1!$AZ186,2/($A$3-1)),1/POWER(FSheet1!$BA186,2/($A$3-1))))</f>
        <v>1.1629318999184244E-2</v>
      </c>
      <c r="F187" s="20">
        <f>1/(POWER(FSheet1!AV186,2/($A$3-1))*SUM(1/POWER(FSheet1!$AU186,2/($A$3-1)),1/POWER(FSheet1!$AV186,2/($A$3-1)),1/POWER(FSheet1!$AW186,2/($A$3-1)),1/POWER(FSheet1!$AX186,2/($A$3-1)),1/POWER(FSheet1!$AY186,2/($A$3-1)),1/POWER(FSheet1!$AZ186,2/($A$3-1)),1/POWER(FSheet1!$BA186,2/($A$3-1))))</f>
        <v>0.23681323430995499</v>
      </c>
      <c r="G187" s="20">
        <f>1/(POWER(FSheet1!AW186,2/($A$3-1))*SUM(1/POWER(FSheet1!$AU186,2/($A$3-1)),1/POWER(FSheet1!$AV186,2/($A$3-1)),1/POWER(FSheet1!$AW186,2/($A$3-1)),1/POWER(FSheet1!$AX186,2/($A$3-1)),1/POWER(FSheet1!$AY186,2/($A$3-1)),1/POWER(FSheet1!$AZ186,2/($A$3-1)),1/POWER(FSheet1!$BA186,2/($A$3-1))))</f>
        <v>0.72485947180213828</v>
      </c>
      <c r="H187" s="20">
        <f>1/(POWER(FSheet1!AX186,2/($A$3-1))*SUM(1/POWER(FSheet1!$AU186,2/($A$3-1)),1/POWER(FSheet1!$AV186,2/($A$3-1)),1/POWER(FSheet1!$AW186,2/($A$3-1)),1/POWER(FSheet1!$AX186,2/($A$3-1)),1/POWER(FSheet1!$AY186,2/($A$3-1)),1/POWER(FSheet1!$AZ186,2/($A$3-1)),1/POWER(FSheet1!$BA186,2/($A$3-1))))</f>
        <v>2.2736327789713556E-2</v>
      </c>
      <c r="I187" s="20">
        <f>1/(POWER(FSheet1!AY186,2/($A$3-1))*SUM(1/POWER(FSheet1!$AU186,2/($A$3-1)),1/POWER(FSheet1!$AV186,2/($A$3-1)),1/POWER(FSheet1!$AW186,2/($A$3-1)),1/POWER(FSheet1!$AX186,2/($A$3-1)),1/POWER(FSheet1!$AY186,2/($A$3-1)),1/POWER(FSheet1!$AZ186,2/($A$3-1)),1/POWER(FSheet1!$BA186,2/($A$3-1))))</f>
        <v>2.9450199530971183E-3</v>
      </c>
      <c r="J187" s="20">
        <f>1/(POWER(FSheet1!AZ186,2/($A$3-1))*SUM(1/POWER(FSheet1!$AU186,2/($A$3-1)),1/POWER(FSheet1!$AV186,2/($A$3-1)),1/POWER(FSheet1!$AW186,2/($A$3-1)),1/POWER(FSheet1!$AX186,2/($A$3-1)),1/POWER(FSheet1!$AY186,2/($A$3-1)),1/POWER(FSheet1!$AZ186,2/($A$3-1)),1/POWER(FSheet1!$BA186,2/($A$3-1))))</f>
        <v>7.4815117638234424E-4</v>
      </c>
      <c r="K187" s="20">
        <f>1/(POWER(FSheet1!BA186,2/($A$3-1))*SUM(1/POWER(FSheet1!$AU186,2/($A$3-1)),1/POWER(FSheet1!$AV186,2/($A$3-1)),1/POWER(FSheet1!$AW186,2/($A$3-1)),1/POWER(FSheet1!$AX186,2/($A$3-1)),1/POWER(FSheet1!$AY186,2/($A$3-1)),1/POWER(FSheet1!$AZ186,2/($A$3-1)),1/POWER(FSheet1!$BA186,2/($A$3-1))))</f>
        <v>2.6847596952948562E-4</v>
      </c>
      <c r="M187" s="35"/>
      <c r="AA187" s="34">
        <f t="shared" si="12"/>
        <v>3.0080525895215131</v>
      </c>
      <c r="AC187" s="26">
        <f>1/(POWER(FSheet1!BC186,1/($A$3-1))*SUM(1/POWER(FSheet1!$BC186,1/($A$3-1)),1/POWER(FSheet1!$BD186,1/($A$3-1)),1/POWER(FSheet1!$BE186,1/($A$3-1)),1/POWER(FSheet1!$BF186,1/($A$3-1)),1/POWER(FSheet1!$BG186,1/($A$3-1)),1/POWER(FSheet1!$BH186,1/($A$3-1)),1/POWER(FSheet1!$BI186,1/($A$3-1))))</f>
        <v>5.1234440363414131E-2</v>
      </c>
      <c r="AD187" s="26">
        <f>1/(POWER(FSheet1!BD186,1/($A$3-1))*SUM(1/POWER(FSheet1!$BC186,1/($A$3-1)),1/POWER(FSheet1!$BD186,1/($A$3-1)),1/POWER(FSheet1!$BE186,1/($A$3-1)),1/POWER(FSheet1!$BF186,1/($A$3-1)),1/POWER(FSheet1!$BG186,1/($A$3-1)),1/POWER(FSheet1!$BH186,1/($A$3-1)),1/POWER(FSheet1!$BI186,1/($A$3-1))))</f>
        <v>0.88089491855094859</v>
      </c>
      <c r="AE187" s="26">
        <f>1/(POWER(FSheet1!BE186,1/($A$3-1))*SUM(1/POWER(FSheet1!$BC186,1/($A$3-1)),1/POWER(FSheet1!$BD186,1/($A$3-1)),1/POWER(FSheet1!$BE186,1/($A$3-1)),1/POWER(FSheet1!$BF186,1/($A$3-1)),1/POWER(FSheet1!$BG186,1/($A$3-1)),1/POWER(FSheet1!$BH186,1/($A$3-1)),1/POWER(FSheet1!$BI186,1/($A$3-1))))</f>
        <v>5.0774041469916556E-2</v>
      </c>
      <c r="AF187" s="26">
        <f>1/(POWER(FSheet1!BF186,1/($A$3-1))*SUM(1/POWER(FSheet1!$BC186,1/($A$3-1)),1/POWER(FSheet1!$BD186,1/($A$3-1)),1/POWER(FSheet1!$BE186,1/($A$3-1)),1/POWER(FSheet1!$BF186,1/($A$3-1)),1/POWER(FSheet1!$BG186,1/($A$3-1)),1/POWER(FSheet1!$BH186,1/($A$3-1)),1/POWER(FSheet1!$BI186,1/($A$3-1))))</f>
        <v>8.9410939699349681E-3</v>
      </c>
      <c r="AG187" s="26">
        <f>1/(POWER(FSheet1!BG186,1/($A$3-1))*SUM(1/POWER(FSheet1!$BC186,1/($A$3-1)),1/POWER(FSheet1!$BD186,1/($A$3-1)),1/POWER(FSheet1!$BE186,1/($A$3-1)),1/POWER(FSheet1!$BF186,1/($A$3-1)),1/POWER(FSheet1!$BG186,1/($A$3-1)),1/POWER(FSheet1!$BH186,1/($A$3-1)),1/POWER(FSheet1!$BI186,1/($A$3-1))))</f>
        <v>3.4514293756800398E-3</v>
      </c>
      <c r="AH187" s="26">
        <f>1/(POWER(FSheet1!BH186,1/($A$3-1))*SUM(1/POWER(FSheet1!$BC186,1/($A$3-1)),1/POWER(FSheet1!$BD186,1/($A$3-1)),1/POWER(FSheet1!$BE186,1/($A$3-1)),1/POWER(FSheet1!$BF186,1/($A$3-1)),1/POWER(FSheet1!$BG186,1/($A$3-1)),1/POWER(FSheet1!$BH186,1/($A$3-1)),1/POWER(FSheet1!$BI186,1/($A$3-1))))</f>
        <v>1.9399244849775078E-3</v>
      </c>
      <c r="AI187" s="26">
        <f>1/(POWER(FSheet1!BI186,1/($A$3-1))*SUM(1/POWER(FSheet1!$BC186,1/($A$3-1)),1/POWER(FSheet1!$BD186,1/($A$3-1)),1/POWER(FSheet1!$BE186,1/($A$3-1)),1/POWER(FSheet1!$BF186,1/($A$3-1)),1/POWER(FSheet1!$BG186,1/($A$3-1)),1/POWER(FSheet1!$BH186,1/($A$3-1)),1/POWER(FSheet1!$BI186,1/($A$3-1))))</f>
        <v>2.7641517851282361E-3</v>
      </c>
      <c r="AY187" s="13">
        <f t="shared" si="13"/>
        <v>0.68648408975832265</v>
      </c>
      <c r="BA187" s="45">
        <f>1/(POWER(FSheet1!$BK186,1/($A$3-1))*SUM(1/POWER(FSheet1!$BK186,1/($A$3-1)),1/POWER(FSheet1!$BL186,1/($A$3-1)),1/POWER(FSheet1!$BM186,1/($A$3-1)),1/POWER(FSheet1!$BN186,1/($A$3-1)),1/POWER(FSheet1!$BO186,1/($A$3-1)),1/POWER(FSheet1!$BP186,1/($A$3-1)),1/POWER(FSheet1!$BQ186,1/($A$3-1))))</f>
        <v>2.4843084637588005E-2</v>
      </c>
      <c r="BB187" s="45">
        <f>1/(POWER(FSheet1!$BL186,1/($A$3-1))*SUM(1/POWER(FSheet1!$BK186,1/($A$3-1)),1/POWER(FSheet1!$BL186,1/($A$3-1)),1/POWER(FSheet1!$BM186,1/($A$3-1)),1/POWER(FSheet1!$BN186,1/($A$3-1)),1/POWER(FSheet1!$BO186,1/($A$3-1)),1/POWER(FSheet1!$BP186,1/($A$3-1)),1/POWER(FSheet1!$BQ186,1/($A$3-1))))</f>
        <v>0.89663222747131233</v>
      </c>
      <c r="BC187" s="45">
        <f>1/(POWER(FSheet1!$BM186,1/($A$3-1))*SUM(1/POWER(FSheet1!$BK186,1/($A$3-1)),1/POWER(FSheet1!$BL186,1/($A$3-1)),1/POWER(FSheet1!$BM186,1/($A$3-1)),1/POWER(FSheet1!$BN186,1/($A$3-1)),1/POWER(FSheet1!$BO186,1/($A$3-1)),1/POWER(FSheet1!$BP186,1/($A$3-1)),1/POWER(FSheet1!$BQ186,1/($A$3-1))))</f>
        <v>4.8803176000615102E-2</v>
      </c>
      <c r="BD187" s="45">
        <f>1/(POWER(FSheet1!$BN186,1/($A$3-1))*SUM(1/POWER(FSheet1!$BK186,1/($A$3-1)),1/POWER(FSheet1!$BL186,1/($A$3-1)),1/POWER(FSheet1!$BM186,1/($A$3-1)),1/POWER(FSheet1!$BN186,1/($A$3-1)),1/POWER(FSheet1!$BO186,1/($A$3-1)),1/POWER(FSheet1!$BP186,1/($A$3-1)),1/POWER(FSheet1!$BQ186,1/($A$3-1))))</f>
        <v>1.4811995845591515E-2</v>
      </c>
      <c r="BE187" s="45">
        <f>1/(POWER(FSheet1!$BO186,1/($A$3-1))*SUM(1/POWER(FSheet1!$BK186,1/($A$3-1)),1/POWER(FSheet1!$BL186,1/($A$3-1)),1/POWER(FSheet1!$BM186,1/($A$3-1)),1/POWER(FSheet1!$BN186,1/($A$3-1)),1/POWER(FSheet1!$BO186,1/($A$3-1)),1/POWER(FSheet1!$BP186,1/($A$3-1)),1/POWER(FSheet1!$BQ186,1/($A$3-1))))</f>
        <v>7.0917406665340788E-3</v>
      </c>
      <c r="BF187" s="45">
        <f>1/(POWER(FSheet1!$BP186,1/($A$3-1))*SUM(1/POWER(FSheet1!$BK186,1/($A$3-1)),1/POWER(FSheet1!$BL186,1/($A$3-1)),1/POWER(FSheet1!$BM186,1/($A$3-1)),1/POWER(FSheet1!$BN186,1/($A$3-1)),1/POWER(FSheet1!$BO186,1/($A$3-1)),1/POWER(FSheet1!$BP186,1/($A$3-1)),1/POWER(FSheet1!$BQ186,1/($A$3-1))))</f>
        <v>3.053816408244407E-3</v>
      </c>
      <c r="BG187" s="45">
        <f>1/(POWER(FSheet1!$BQ186,1/($A$3-1))*SUM(1/POWER(FSheet1!$BK186,1/($A$3-1)),1/POWER(FSheet1!$BL186,1/($A$3-1)),1/POWER(FSheet1!$BM186,1/($A$3-1)),1/POWER(FSheet1!$BN186,1/($A$3-1)),1/POWER(FSheet1!$BO186,1/($A$3-1)),1/POWER(FSheet1!$BP186,1/($A$3-1)),1/POWER(FSheet1!$BQ186,1/($A$3-1))))</f>
        <v>4.7639589701144042E-3</v>
      </c>
      <c r="BH187" s="14"/>
      <c r="BW187" s="33">
        <f t="array" ref="BW187">SUM((BA187^$A$3)*(($B187-$AK$3)^2+($C187-$AL$3)^2),(BB187^$A$3)*(($B187-$AM$3)^2+($C187-$AN$3)^2),(BC187^$A$3)*(($B187-$AO$3)^2+($C187-$AP$3)^2),(BD187^$A$3)*(($B187-$AQ$3)^2+($C187-$AR$3)^2),(BE187^$A$3)*(($B187-$AS$3)^2+($C187-$AT$3)^2),(BF187^$A$3)*(($B187-$AU$3)^2+($C187-$AV$3)^2),(BG187^$A$3)*(($B187-$AW$3)^2+($C187-$BV$3)^2))</f>
        <v>0.68666117558075435</v>
      </c>
    </row>
    <row r="188" spans="1:75">
      <c r="A188" s="21" t="str">
        <f>FSheet1!A187</f>
        <v>Niku</v>
      </c>
      <c r="B188" s="20">
        <f>FSheet1!DH187</f>
        <v>3.6217940695538053</v>
      </c>
      <c r="C188" s="20">
        <f>FSheet1!DI187</f>
        <v>-3.4437242795275589</v>
      </c>
      <c r="D188" s="22"/>
      <c r="E188" s="20">
        <f>1/(POWER(FSheet1!AU187,2/($A$3-1))*SUM(1/POWER(FSheet1!$AU187,2/($A$3-1)),1/POWER(FSheet1!$AV187,2/($A$3-1)),1/POWER(FSheet1!$AW187,2/($A$3-1)),1/POWER(FSheet1!$AX187,2/($A$3-1)),1/POWER(FSheet1!$AY187,2/($A$3-1)),1/POWER(FSheet1!$AZ187,2/($A$3-1)),1/POWER(FSheet1!$BA187,2/($A$3-1))))</f>
        <v>1.9178991471858512E-3</v>
      </c>
      <c r="F188" s="20">
        <f>1/(POWER(FSheet1!AV187,2/($A$3-1))*SUM(1/POWER(FSheet1!$AU187,2/($A$3-1)),1/POWER(FSheet1!$AV187,2/($A$3-1)),1/POWER(FSheet1!$AW187,2/($A$3-1)),1/POWER(FSheet1!$AX187,2/($A$3-1)),1/POWER(FSheet1!$AY187,2/($A$3-1)),1/POWER(FSheet1!$AZ187,2/($A$3-1)),1/POWER(FSheet1!$BA187,2/($A$3-1))))</f>
        <v>7.6857451713711524E-3</v>
      </c>
      <c r="G188" s="20">
        <f>1/(POWER(FSheet1!AW187,2/($A$3-1))*SUM(1/POWER(FSheet1!$AU187,2/($A$3-1)),1/POWER(FSheet1!$AV187,2/($A$3-1)),1/POWER(FSheet1!$AW187,2/($A$3-1)),1/POWER(FSheet1!$AX187,2/($A$3-1)),1/POWER(FSheet1!$AY187,2/($A$3-1)),1/POWER(FSheet1!$AZ187,2/($A$3-1)),1/POWER(FSheet1!$BA187,2/($A$3-1))))</f>
        <v>5.7110998544647844E-2</v>
      </c>
      <c r="H188" s="20">
        <f>1/(POWER(FSheet1!AX187,2/($A$3-1))*SUM(1/POWER(FSheet1!$AU187,2/($A$3-1)),1/POWER(FSheet1!$AV187,2/($A$3-1)),1/POWER(FSheet1!$AW187,2/($A$3-1)),1/POWER(FSheet1!$AX187,2/($A$3-1)),1/POWER(FSheet1!$AY187,2/($A$3-1)),1/POWER(FSheet1!$AZ187,2/($A$3-1)),1/POWER(FSheet1!$BA187,2/($A$3-1))))</f>
        <v>0.73326014514108451</v>
      </c>
      <c r="I188" s="20">
        <f>1/(POWER(FSheet1!AY187,2/($A$3-1))*SUM(1/POWER(FSheet1!$AU187,2/($A$3-1)),1/POWER(FSheet1!$AV187,2/($A$3-1)),1/POWER(FSheet1!$AW187,2/($A$3-1)),1/POWER(FSheet1!$AX187,2/($A$3-1)),1/POWER(FSheet1!$AY187,2/($A$3-1)),1/POWER(FSheet1!$AZ187,2/($A$3-1)),1/POWER(FSheet1!$BA187,2/($A$3-1))))</f>
        <v>0.18005834235555393</v>
      </c>
      <c r="J188" s="20">
        <f>1/(POWER(FSheet1!AZ187,2/($A$3-1))*SUM(1/POWER(FSheet1!$AU187,2/($A$3-1)),1/POWER(FSheet1!$AV187,2/($A$3-1)),1/POWER(FSheet1!$AW187,2/($A$3-1)),1/POWER(FSheet1!$AX187,2/($A$3-1)),1/POWER(FSheet1!$AY187,2/($A$3-1)),1/POWER(FSheet1!$AZ187,2/($A$3-1)),1/POWER(FSheet1!$BA187,2/($A$3-1))))</f>
        <v>1.6645161728848223E-2</v>
      </c>
      <c r="K188" s="20">
        <f>1/(POWER(FSheet1!BA187,2/($A$3-1))*SUM(1/POWER(FSheet1!$AU187,2/($A$3-1)),1/POWER(FSheet1!$AV187,2/($A$3-1)),1/POWER(FSheet1!$AW187,2/($A$3-1)),1/POWER(FSheet1!$AX187,2/($A$3-1)),1/POWER(FSheet1!$AY187,2/($A$3-1)),1/POWER(FSheet1!$AZ187,2/($A$3-1)),1/POWER(FSheet1!$BA187,2/($A$3-1))))</f>
        <v>3.3217079113085305E-3</v>
      </c>
      <c r="M188" s="35"/>
      <c r="AA188" s="34">
        <f t="shared" si="12"/>
        <v>10.745732040628379</v>
      </c>
      <c r="AC188" s="26">
        <f>1/(POWER(FSheet1!BC187,1/($A$3-1))*SUM(1/POWER(FSheet1!$BC187,1/($A$3-1)),1/POWER(FSheet1!$BD187,1/($A$3-1)),1/POWER(FSheet1!$BE187,1/($A$3-1)),1/POWER(FSheet1!$BF187,1/($A$3-1)),1/POWER(FSheet1!$BG187,1/($A$3-1)),1/POWER(FSheet1!$BH187,1/($A$3-1)),1/POWER(FSheet1!$BI187,1/($A$3-1))))</f>
        <v>4.8005596039300158E-2</v>
      </c>
      <c r="AD188" s="26">
        <f>1/(POWER(FSheet1!BD187,1/($A$3-1))*SUM(1/POWER(FSheet1!$BC187,1/($A$3-1)),1/POWER(FSheet1!$BD187,1/($A$3-1)),1/POWER(FSheet1!$BE187,1/($A$3-1)),1/POWER(FSheet1!$BF187,1/($A$3-1)),1/POWER(FSheet1!$BG187,1/($A$3-1)),1/POWER(FSheet1!$BH187,1/($A$3-1)),1/POWER(FSheet1!$BI187,1/($A$3-1))))</f>
        <v>5.1366681284559811E-2</v>
      </c>
      <c r="AE188" s="26">
        <f>1/(POWER(FSheet1!BE187,1/($A$3-1))*SUM(1/POWER(FSheet1!$BC187,1/($A$3-1)),1/POWER(FSheet1!$BD187,1/($A$3-1)),1/POWER(FSheet1!$BE187,1/($A$3-1)),1/POWER(FSheet1!$BF187,1/($A$3-1)),1/POWER(FSheet1!$BG187,1/($A$3-1)),1/POWER(FSheet1!$BH187,1/($A$3-1)),1/POWER(FSheet1!$BI187,1/($A$3-1))))</f>
        <v>0.10103771673387638</v>
      </c>
      <c r="AF188" s="26">
        <f>1/(POWER(FSheet1!BF187,1/($A$3-1))*SUM(1/POWER(FSheet1!$BC187,1/($A$3-1)),1/POWER(FSheet1!$BD187,1/($A$3-1)),1/POWER(FSheet1!$BE187,1/($A$3-1)),1/POWER(FSheet1!$BF187,1/($A$3-1)),1/POWER(FSheet1!$BG187,1/($A$3-1)),1/POWER(FSheet1!$BH187,1/($A$3-1)),1/POWER(FSheet1!$BI187,1/($A$3-1))))</f>
        <v>0.24339292672278237</v>
      </c>
      <c r="AG188" s="26">
        <f>1/(POWER(FSheet1!BG187,1/($A$3-1))*SUM(1/POWER(FSheet1!$BC187,1/($A$3-1)),1/POWER(FSheet1!$BD187,1/($A$3-1)),1/POWER(FSheet1!$BE187,1/($A$3-1)),1/POWER(FSheet1!$BF187,1/($A$3-1)),1/POWER(FSheet1!$BG187,1/($A$3-1)),1/POWER(FSheet1!$BH187,1/($A$3-1)),1/POWER(FSheet1!$BI187,1/($A$3-1))))</f>
        <v>0.23983174888678438</v>
      </c>
      <c r="AH188" s="26">
        <f>1/(POWER(FSheet1!BH187,1/($A$3-1))*SUM(1/POWER(FSheet1!$BC187,1/($A$3-1)),1/POWER(FSheet1!$BD187,1/($A$3-1)),1/POWER(FSheet1!$BE187,1/($A$3-1)),1/POWER(FSheet1!$BF187,1/($A$3-1)),1/POWER(FSheet1!$BG187,1/($A$3-1)),1/POWER(FSheet1!$BH187,1/($A$3-1)),1/POWER(FSheet1!$BI187,1/($A$3-1))))</f>
        <v>0.10750537997308343</v>
      </c>
      <c r="AI188" s="26">
        <f>1/(POWER(FSheet1!BI187,1/($A$3-1))*SUM(1/POWER(FSheet1!$BC187,1/($A$3-1)),1/POWER(FSheet1!$BD187,1/($A$3-1)),1/POWER(FSheet1!$BE187,1/($A$3-1)),1/POWER(FSheet1!$BF187,1/($A$3-1)),1/POWER(FSheet1!$BG187,1/($A$3-1)),1/POWER(FSheet1!$BH187,1/($A$3-1)),1/POWER(FSheet1!$BI187,1/($A$3-1))))</f>
        <v>0.20885995035961355</v>
      </c>
      <c r="AY188" s="13">
        <f t="shared" si="13"/>
        <v>3.8346816522807359</v>
      </c>
      <c r="BA188" s="45">
        <f>1/(POWER(FSheet1!$BK187,1/($A$3-1))*SUM(1/POWER(FSheet1!$BK187,1/($A$3-1)),1/POWER(FSheet1!$BL187,1/($A$3-1)),1/POWER(FSheet1!$BM187,1/($A$3-1)),1/POWER(FSheet1!$BN187,1/($A$3-1)),1/POWER(FSheet1!$BO187,1/($A$3-1)),1/POWER(FSheet1!$BP187,1/($A$3-1)),1/POWER(FSheet1!$BQ187,1/($A$3-1))))</f>
        <v>3.4287684902412241E-2</v>
      </c>
      <c r="BB188" s="45">
        <f>1/(POWER(FSheet1!$BL187,1/($A$3-1))*SUM(1/POWER(FSheet1!$BK187,1/($A$3-1)),1/POWER(FSheet1!$BL187,1/($A$3-1)),1/POWER(FSheet1!$BM187,1/($A$3-1)),1/POWER(FSheet1!$BN187,1/($A$3-1)),1/POWER(FSheet1!$BO187,1/($A$3-1)),1/POWER(FSheet1!$BP187,1/($A$3-1)),1/POWER(FSheet1!$BQ187,1/($A$3-1))))</f>
        <v>3.5939992901476772E-2</v>
      </c>
      <c r="BC188" s="45">
        <f>1/(POWER(FSheet1!$BM187,1/($A$3-1))*SUM(1/POWER(FSheet1!$BK187,1/($A$3-1)),1/POWER(FSheet1!$BL187,1/($A$3-1)),1/POWER(FSheet1!$BM187,1/($A$3-1)),1/POWER(FSheet1!$BN187,1/($A$3-1)),1/POWER(FSheet1!$BO187,1/($A$3-1)),1/POWER(FSheet1!$BP187,1/($A$3-1)),1/POWER(FSheet1!$BQ187,1/($A$3-1))))</f>
        <v>0.11724110880285252</v>
      </c>
      <c r="BD188" s="45">
        <f>1/(POWER(FSheet1!$BN187,1/($A$3-1))*SUM(1/POWER(FSheet1!$BK187,1/($A$3-1)),1/POWER(FSheet1!$BL187,1/($A$3-1)),1/POWER(FSheet1!$BM187,1/($A$3-1)),1/POWER(FSheet1!$BN187,1/($A$3-1)),1/POWER(FSheet1!$BO187,1/($A$3-1)),1/POWER(FSheet1!$BP187,1/($A$3-1)),1/POWER(FSheet1!$BQ187,1/($A$3-1))))</f>
        <v>0.24870123220436832</v>
      </c>
      <c r="BE188" s="45">
        <f>1/(POWER(FSheet1!$BO187,1/($A$3-1))*SUM(1/POWER(FSheet1!$BK187,1/($A$3-1)),1/POWER(FSheet1!$BL187,1/($A$3-1)),1/POWER(FSheet1!$BM187,1/($A$3-1)),1/POWER(FSheet1!$BN187,1/($A$3-1)),1/POWER(FSheet1!$BO187,1/($A$3-1)),1/POWER(FSheet1!$BP187,1/($A$3-1)),1/POWER(FSheet1!$BQ187,1/($A$3-1))))</f>
        <v>0.18008565792235284</v>
      </c>
      <c r="BF188" s="45">
        <f>1/(POWER(FSheet1!$BP187,1/($A$3-1))*SUM(1/POWER(FSheet1!$BK187,1/($A$3-1)),1/POWER(FSheet1!$BL187,1/($A$3-1)),1/POWER(FSheet1!$BM187,1/($A$3-1)),1/POWER(FSheet1!$BN187,1/($A$3-1)),1/POWER(FSheet1!$BO187,1/($A$3-1)),1/POWER(FSheet1!$BP187,1/($A$3-1)),1/POWER(FSheet1!$BQ187,1/($A$3-1))))</f>
        <v>8.4697831413838784E-2</v>
      </c>
      <c r="BG188" s="45">
        <f>1/(POWER(FSheet1!$BQ187,1/($A$3-1))*SUM(1/POWER(FSheet1!$BK187,1/($A$3-1)),1/POWER(FSheet1!$BL187,1/($A$3-1)),1/POWER(FSheet1!$BM187,1/($A$3-1)),1/POWER(FSheet1!$BN187,1/($A$3-1)),1/POWER(FSheet1!$BO187,1/($A$3-1)),1/POWER(FSheet1!$BP187,1/($A$3-1)),1/POWER(FSheet1!$BQ187,1/($A$3-1))))</f>
        <v>0.2990464918526986</v>
      </c>
      <c r="BH188" s="14"/>
      <c r="BW188" s="33">
        <f t="array" ref="BW188">SUM((BA188^$A$3)*(($B188-$AK$3)^2+($C188-$AL$3)^2),(BB188^$A$3)*(($B188-$AM$3)^2+($C188-$AN$3)^2),(BC188^$A$3)*(($B188-$AO$3)^2+($C188-$AP$3)^2),(BD188^$A$3)*(($B188-$AQ$3)^2+($C188-$AR$3)^2),(BE188^$A$3)*(($B188-$AS$3)^2+($C188-$AT$3)^2),(BF188^$A$3)*(($B188-$AU$3)^2+($C188-$AV$3)^2),(BG188^$A$3)*(($B188-$AW$3)^2+($C188-$BV$3)^2))</f>
        <v>3.278121658071484</v>
      </c>
    </row>
    <row r="189" spans="1:75">
      <c r="A189" s="21" t="str">
        <f>FSheet1!A188</f>
        <v>Yang</v>
      </c>
      <c r="B189" s="20">
        <f>FSheet1!DH188</f>
        <v>-4.9536788713910767</v>
      </c>
      <c r="C189" s="20">
        <f>FSheet1!DI188</f>
        <v>2.385391510498688</v>
      </c>
      <c r="D189" s="22"/>
      <c r="E189" s="20">
        <f>1/(POWER(FSheet1!AU188,2/($A$3-1))*SUM(1/POWER(FSheet1!$AU188,2/($A$3-1)),1/POWER(FSheet1!$AV188,2/($A$3-1)),1/POWER(FSheet1!$AW188,2/($A$3-1)),1/POWER(FSheet1!$AX188,2/($A$3-1)),1/POWER(FSheet1!$AY188,2/($A$3-1)),1/POWER(FSheet1!$AZ188,2/($A$3-1)),1/POWER(FSheet1!$BA188,2/($A$3-1))))</f>
        <v>3.0884738573952575E-2</v>
      </c>
      <c r="F189" s="20">
        <f>1/(POWER(FSheet1!AV188,2/($A$3-1))*SUM(1/POWER(FSheet1!$AU188,2/($A$3-1)),1/POWER(FSheet1!$AV188,2/($A$3-1)),1/POWER(FSheet1!$AW188,2/($A$3-1)),1/POWER(FSheet1!$AX188,2/($A$3-1)),1/POWER(FSheet1!$AY188,2/($A$3-1)),1/POWER(FSheet1!$AZ188,2/($A$3-1)),1/POWER(FSheet1!$BA188,2/($A$3-1))))</f>
        <v>0.11589872108343613</v>
      </c>
      <c r="G189" s="20">
        <f>1/(POWER(FSheet1!AW188,2/($A$3-1))*SUM(1/POWER(FSheet1!$AU188,2/($A$3-1)),1/POWER(FSheet1!$AV188,2/($A$3-1)),1/POWER(FSheet1!$AW188,2/($A$3-1)),1/POWER(FSheet1!$AX188,2/($A$3-1)),1/POWER(FSheet1!$AY188,2/($A$3-1)),1/POWER(FSheet1!$AZ188,2/($A$3-1)),1/POWER(FSheet1!$BA188,2/($A$3-1))))</f>
        <v>0.3843885010190593</v>
      </c>
      <c r="H189" s="20">
        <f>1/(POWER(FSheet1!AX188,2/($A$3-1))*SUM(1/POWER(FSheet1!$AU188,2/($A$3-1)),1/POWER(FSheet1!$AV188,2/($A$3-1)),1/POWER(FSheet1!$AW188,2/($A$3-1)),1/POWER(FSheet1!$AX188,2/($A$3-1)),1/POWER(FSheet1!$AY188,2/($A$3-1)),1/POWER(FSheet1!$AZ188,2/($A$3-1)),1/POWER(FSheet1!$BA188,2/($A$3-1))))</f>
        <v>0.33926695930651163</v>
      </c>
      <c r="I189" s="20">
        <f>1/(POWER(FSheet1!AY188,2/($A$3-1))*SUM(1/POWER(FSheet1!$AU188,2/($A$3-1)),1/POWER(FSheet1!$AV188,2/($A$3-1)),1/POWER(FSheet1!$AW188,2/($A$3-1)),1/POWER(FSheet1!$AX188,2/($A$3-1)),1/POWER(FSheet1!$AY188,2/($A$3-1)),1/POWER(FSheet1!$AZ188,2/($A$3-1)),1/POWER(FSheet1!$BA188,2/($A$3-1))))</f>
        <v>9.4726171145667379E-2</v>
      </c>
      <c r="J189" s="20">
        <f>1/(POWER(FSheet1!AZ188,2/($A$3-1))*SUM(1/POWER(FSheet1!$AU188,2/($A$3-1)),1/POWER(FSheet1!$AV188,2/($A$3-1)),1/POWER(FSheet1!$AW188,2/($A$3-1)),1/POWER(FSheet1!$AX188,2/($A$3-1)),1/POWER(FSheet1!$AY188,2/($A$3-1)),1/POWER(FSheet1!$AZ188,2/($A$3-1)),1/POWER(FSheet1!$BA188,2/($A$3-1))))</f>
        <v>2.5932875071542211E-2</v>
      </c>
      <c r="K189" s="20">
        <f>1/(POWER(FSheet1!BA188,2/($A$3-1))*SUM(1/POWER(FSheet1!$AU188,2/($A$3-1)),1/POWER(FSheet1!$AV188,2/($A$3-1)),1/POWER(FSheet1!$AW188,2/($A$3-1)),1/POWER(FSheet1!$AX188,2/($A$3-1)),1/POWER(FSheet1!$AY188,2/($A$3-1)),1/POWER(FSheet1!$AZ188,2/($A$3-1)),1/POWER(FSheet1!$BA188,2/($A$3-1))))</f>
        <v>8.9020337998306671E-3</v>
      </c>
      <c r="M189" s="35"/>
      <c r="AA189" s="34">
        <f t="shared" si="12"/>
        <v>9.6003223348977276</v>
      </c>
      <c r="AC189" s="26">
        <f>1/(POWER(FSheet1!BC188,1/($A$3-1))*SUM(1/POWER(FSheet1!$BC188,1/($A$3-1)),1/POWER(FSheet1!$BD188,1/($A$3-1)),1/POWER(FSheet1!$BE188,1/($A$3-1)),1/POWER(FSheet1!$BF188,1/($A$3-1)),1/POWER(FSheet1!$BG188,1/($A$3-1)),1/POWER(FSheet1!$BH188,1/($A$3-1)),1/POWER(FSheet1!$BI188,1/($A$3-1))))</f>
        <v>0.46566501484820477</v>
      </c>
      <c r="AD189" s="26">
        <f>1/(POWER(FSheet1!BD188,1/($A$3-1))*SUM(1/POWER(FSheet1!$BC188,1/($A$3-1)),1/POWER(FSheet1!$BD188,1/($A$3-1)),1/POWER(FSheet1!$BE188,1/($A$3-1)),1/POWER(FSheet1!$BF188,1/($A$3-1)),1/POWER(FSheet1!$BG188,1/($A$3-1)),1/POWER(FSheet1!$BH188,1/($A$3-1)),1/POWER(FSheet1!$BI188,1/($A$3-1))))</f>
        <v>0.16589981398434706</v>
      </c>
      <c r="AE189" s="26">
        <f>1/(POWER(FSheet1!BE188,1/($A$3-1))*SUM(1/POWER(FSheet1!$BC188,1/($A$3-1)),1/POWER(FSheet1!$BD188,1/($A$3-1)),1/POWER(FSheet1!$BE188,1/($A$3-1)),1/POWER(FSheet1!$BF188,1/($A$3-1)),1/POWER(FSheet1!$BG188,1/($A$3-1)),1/POWER(FSheet1!$BH188,1/($A$3-1)),1/POWER(FSheet1!$BI188,1/($A$3-1))))</f>
        <v>0.147023377107802</v>
      </c>
      <c r="AF189" s="26">
        <f>1/(POWER(FSheet1!BF188,1/($A$3-1))*SUM(1/POWER(FSheet1!$BC188,1/($A$3-1)),1/POWER(FSheet1!$BD188,1/($A$3-1)),1/POWER(FSheet1!$BE188,1/($A$3-1)),1/POWER(FSheet1!$BF188,1/($A$3-1)),1/POWER(FSheet1!$BG188,1/($A$3-1)),1/POWER(FSheet1!$BH188,1/($A$3-1)),1/POWER(FSheet1!$BI188,1/($A$3-1))))</f>
        <v>0.10597073733001262</v>
      </c>
      <c r="AG189" s="26">
        <f>1/(POWER(FSheet1!BG188,1/($A$3-1))*SUM(1/POWER(FSheet1!$BC188,1/($A$3-1)),1/POWER(FSheet1!$BD188,1/($A$3-1)),1/POWER(FSheet1!$BE188,1/($A$3-1)),1/POWER(FSheet1!$BF188,1/($A$3-1)),1/POWER(FSheet1!$BG188,1/($A$3-1)),1/POWER(FSheet1!$BH188,1/($A$3-1)),1/POWER(FSheet1!$BI188,1/($A$3-1))))</f>
        <v>4.966535707197893E-2</v>
      </c>
      <c r="AH189" s="26">
        <f>1/(POWER(FSheet1!BH188,1/($A$3-1))*SUM(1/POWER(FSheet1!$BC188,1/($A$3-1)),1/POWER(FSheet1!$BD188,1/($A$3-1)),1/POWER(FSheet1!$BE188,1/($A$3-1)),1/POWER(FSheet1!$BF188,1/($A$3-1)),1/POWER(FSheet1!$BG188,1/($A$3-1)),1/POWER(FSheet1!$BH188,1/($A$3-1)),1/POWER(FSheet1!$BI188,1/($A$3-1))))</f>
        <v>2.7446766392050403E-2</v>
      </c>
      <c r="AI189" s="26">
        <f>1/(POWER(FSheet1!BI188,1/($A$3-1))*SUM(1/POWER(FSheet1!$BC188,1/($A$3-1)),1/POWER(FSheet1!$BD188,1/($A$3-1)),1/POWER(FSheet1!$BE188,1/($A$3-1)),1/POWER(FSheet1!$BF188,1/($A$3-1)),1/POWER(FSheet1!$BG188,1/($A$3-1)),1/POWER(FSheet1!$BH188,1/($A$3-1)),1/POWER(FSheet1!$BI188,1/($A$3-1))))</f>
        <v>3.8328933265604076E-2</v>
      </c>
      <c r="AY189" s="13">
        <f t="shared" si="13"/>
        <v>2.6922295426282083</v>
      </c>
      <c r="BA189" s="45">
        <f>1/(POWER(FSheet1!$BK188,1/($A$3-1))*SUM(1/POWER(FSheet1!$BK188,1/($A$3-1)),1/POWER(FSheet1!$BL188,1/($A$3-1)),1/POWER(FSheet1!$BM188,1/($A$3-1)),1/POWER(FSheet1!$BN188,1/($A$3-1)),1/POWER(FSheet1!$BO188,1/($A$3-1)),1/POWER(FSheet1!$BP188,1/($A$3-1)),1/POWER(FSheet1!$BQ188,1/($A$3-1))))</f>
        <v>0.96572950720387174</v>
      </c>
      <c r="BB189" s="45">
        <f>1/(POWER(FSheet1!$BL188,1/($A$3-1))*SUM(1/POWER(FSheet1!$BK188,1/($A$3-1)),1/POWER(FSheet1!$BL188,1/($A$3-1)),1/POWER(FSheet1!$BM188,1/($A$3-1)),1/POWER(FSheet1!$BN188,1/($A$3-1)),1/POWER(FSheet1!$BO188,1/($A$3-1)),1/POWER(FSheet1!$BP188,1/($A$3-1)),1/POWER(FSheet1!$BQ188,1/($A$3-1))))</f>
        <v>1.0108011363653042E-2</v>
      </c>
      <c r="BC189" s="45">
        <f>1/(POWER(FSheet1!$BM188,1/($A$3-1))*SUM(1/POWER(FSheet1!$BK188,1/($A$3-1)),1/POWER(FSheet1!$BL188,1/($A$3-1)),1/POWER(FSheet1!$BM188,1/($A$3-1)),1/POWER(FSheet1!$BN188,1/($A$3-1)),1/POWER(FSheet1!$BO188,1/($A$3-1)),1/POWER(FSheet1!$BP188,1/($A$3-1)),1/POWER(FSheet1!$BQ188,1/($A$3-1))))</f>
        <v>7.2536827659710913E-3</v>
      </c>
      <c r="BD189" s="45">
        <f>1/(POWER(FSheet1!$BN188,1/($A$3-1))*SUM(1/POWER(FSheet1!$BK188,1/($A$3-1)),1/POWER(FSheet1!$BL188,1/($A$3-1)),1/POWER(FSheet1!$BM188,1/($A$3-1)),1/POWER(FSheet1!$BN188,1/($A$3-1)),1/POWER(FSheet1!$BO188,1/($A$3-1)),1/POWER(FSheet1!$BP188,1/($A$3-1)),1/POWER(FSheet1!$BQ188,1/($A$3-1))))</f>
        <v>7.4551671672955493E-3</v>
      </c>
      <c r="BE189" s="45">
        <f>1/(POWER(FSheet1!$BO188,1/($A$3-1))*SUM(1/POWER(FSheet1!$BK188,1/($A$3-1)),1/POWER(FSheet1!$BL188,1/($A$3-1)),1/POWER(FSheet1!$BM188,1/($A$3-1)),1/POWER(FSheet1!$BN188,1/($A$3-1)),1/POWER(FSheet1!$BO188,1/($A$3-1)),1/POWER(FSheet1!$BP188,1/($A$3-1)),1/POWER(FSheet1!$BQ188,1/($A$3-1))))</f>
        <v>4.9802115712315638E-3</v>
      </c>
      <c r="BF189" s="45">
        <f>1/(POWER(FSheet1!$BP188,1/($A$3-1))*SUM(1/POWER(FSheet1!$BK188,1/($A$3-1)),1/POWER(FSheet1!$BL188,1/($A$3-1)),1/POWER(FSheet1!$BM188,1/($A$3-1)),1/POWER(FSheet1!$BN188,1/($A$3-1)),1/POWER(FSheet1!$BO188,1/($A$3-1)),1/POWER(FSheet1!$BP188,1/($A$3-1)),1/POWER(FSheet1!$BQ188,1/($A$3-1))))</f>
        <v>1.8583580510863238E-3</v>
      </c>
      <c r="BG189" s="45">
        <f>1/(POWER(FSheet1!$BQ188,1/($A$3-1))*SUM(1/POWER(FSheet1!$BK188,1/($A$3-1)),1/POWER(FSheet1!$BL188,1/($A$3-1)),1/POWER(FSheet1!$BM188,1/($A$3-1)),1/POWER(FSheet1!$BN188,1/($A$3-1)),1/POWER(FSheet1!$BO188,1/($A$3-1)),1/POWER(FSheet1!$BP188,1/($A$3-1)),1/POWER(FSheet1!$BQ188,1/($A$3-1))))</f>
        <v>2.6150618768905906E-3</v>
      </c>
      <c r="BH189" s="14"/>
      <c r="BW189" s="33">
        <f t="array" ref="BW189">SUM((BA189^$A$3)*(($B189-$AK$3)^2+($C189-$AL$3)^2),(BB189^$A$3)*(($B189-$AM$3)^2+($C189-$AN$3)^2),(BC189^$A$3)*(($B189-$AO$3)^2+($C189-$AP$3)^2),(BD189^$A$3)*(($B189-$AQ$3)^2+($C189-$AR$3)^2),(BE189^$A$3)*(($B189-$AS$3)^2+($C189-$AT$3)^2),(BF189^$A$3)*(($B189-$AU$3)^2+($C189-$AV$3)^2),(BG189^$A$3)*(($B189-$AW$3)^2+($C189-$BV$3)^2))</f>
        <v>2.4894723835836974</v>
      </c>
    </row>
    <row r="190" spans="1:75">
      <c r="A190" s="21" t="str">
        <f>FSheet1!A189</f>
        <v>Karlsson. E</v>
      </c>
      <c r="B190" s="20">
        <f>FSheet1!DH189</f>
        <v>2.5923923333333327</v>
      </c>
      <c r="C190" s="20">
        <f>FSheet1!DI189</f>
        <v>-0.4940659396325453</v>
      </c>
      <c r="D190" s="22"/>
      <c r="E190" s="20">
        <f>1/(POWER(FSheet1!AU189,2/($A$3-1))*SUM(1/POWER(FSheet1!$AU189,2/($A$3-1)),1/POWER(FSheet1!$AV189,2/($A$3-1)),1/POWER(FSheet1!$AW189,2/($A$3-1)),1/POWER(FSheet1!$AX189,2/($A$3-1)),1/POWER(FSheet1!$AY189,2/($A$3-1)),1/POWER(FSheet1!$AZ189,2/($A$3-1)),1/POWER(FSheet1!$BA189,2/($A$3-1))))</f>
        <v>1.7435791838124831E-4</v>
      </c>
      <c r="F190" s="20">
        <f>1/(POWER(FSheet1!AV189,2/($A$3-1))*SUM(1/POWER(FSheet1!$AU189,2/($A$3-1)),1/POWER(FSheet1!$AV189,2/($A$3-1)),1/POWER(FSheet1!$AW189,2/($A$3-1)),1/POWER(FSheet1!$AX189,2/($A$3-1)),1/POWER(FSheet1!$AY189,2/($A$3-1)),1/POWER(FSheet1!$AZ189,2/($A$3-1)),1/POWER(FSheet1!$BA189,2/($A$3-1))))</f>
        <v>6.9768821085102622E-4</v>
      </c>
      <c r="G190" s="20">
        <f>1/(POWER(FSheet1!AW189,2/($A$3-1))*SUM(1/POWER(FSheet1!$AU189,2/($A$3-1)),1/POWER(FSheet1!$AV189,2/($A$3-1)),1/POWER(FSheet1!$AW189,2/($A$3-1)),1/POWER(FSheet1!$AX189,2/($A$3-1)),1/POWER(FSheet1!$AY189,2/($A$3-1)),1/POWER(FSheet1!$AZ189,2/($A$3-1)),1/POWER(FSheet1!$BA189,2/($A$3-1))))</f>
        <v>5.9268917244605325E-3</v>
      </c>
      <c r="H190" s="20">
        <f>1/(POWER(FSheet1!AX189,2/($A$3-1))*SUM(1/POWER(FSheet1!$AU189,2/($A$3-1)),1/POWER(FSheet1!$AV189,2/($A$3-1)),1/POWER(FSheet1!$AW189,2/($A$3-1)),1/POWER(FSheet1!$AX189,2/($A$3-1)),1/POWER(FSheet1!$AY189,2/($A$3-1)),1/POWER(FSheet1!$AZ189,2/($A$3-1)),1/POWER(FSheet1!$BA189,2/($A$3-1))))</f>
        <v>0.79311327541974874</v>
      </c>
      <c r="I190" s="20">
        <f>1/(POWER(FSheet1!AY189,2/($A$3-1))*SUM(1/POWER(FSheet1!$AU189,2/($A$3-1)),1/POWER(FSheet1!$AV189,2/($A$3-1)),1/POWER(FSheet1!$AW189,2/($A$3-1)),1/POWER(FSheet1!$AX189,2/($A$3-1)),1/POWER(FSheet1!$AY189,2/($A$3-1)),1/POWER(FSheet1!$AZ189,2/($A$3-1)),1/POWER(FSheet1!$BA189,2/($A$3-1))))</f>
        <v>0.19584221111303773</v>
      </c>
      <c r="J190" s="20">
        <f>1/(POWER(FSheet1!AZ189,2/($A$3-1))*SUM(1/POWER(FSheet1!$AU189,2/($A$3-1)),1/POWER(FSheet1!$AV189,2/($A$3-1)),1/POWER(FSheet1!$AW189,2/($A$3-1)),1/POWER(FSheet1!$AX189,2/($A$3-1)),1/POWER(FSheet1!$AY189,2/($A$3-1)),1/POWER(FSheet1!$AZ189,2/($A$3-1)),1/POWER(FSheet1!$BA189,2/($A$3-1))))</f>
        <v>3.7181480618838454E-3</v>
      </c>
      <c r="K190" s="20">
        <f>1/(POWER(FSheet1!BA189,2/($A$3-1))*SUM(1/POWER(FSheet1!$AU189,2/($A$3-1)),1/POWER(FSheet1!$AV189,2/($A$3-1)),1/POWER(FSheet1!$AW189,2/($A$3-1)),1/POWER(FSheet1!$AX189,2/($A$3-1)),1/POWER(FSheet1!$AY189,2/($A$3-1)),1/POWER(FSheet1!$AZ189,2/($A$3-1)),1/POWER(FSheet1!$BA189,2/($A$3-1))))</f>
        <v>5.274275516368997E-4</v>
      </c>
      <c r="M190" s="35"/>
      <c r="AA190" s="34">
        <f t="shared" si="12"/>
        <v>3.2819863889514633</v>
      </c>
      <c r="AC190" s="26">
        <f>1/(POWER(FSheet1!BC189,1/($A$3-1))*SUM(1/POWER(FSheet1!$BC189,1/($A$3-1)),1/POWER(FSheet1!$BD189,1/($A$3-1)),1/POWER(FSheet1!$BE189,1/($A$3-1)),1/POWER(FSheet1!$BF189,1/($A$3-1)),1/POWER(FSheet1!$BG189,1/($A$3-1)),1/POWER(FSheet1!$BH189,1/($A$3-1)),1/POWER(FSheet1!$BI189,1/($A$3-1))))</f>
        <v>2.2224178475764578E-2</v>
      </c>
      <c r="AD190" s="26">
        <f>1/(POWER(FSheet1!BD189,1/($A$3-1))*SUM(1/POWER(FSheet1!$BC189,1/($A$3-1)),1/POWER(FSheet1!$BD189,1/($A$3-1)),1/POWER(FSheet1!$BE189,1/($A$3-1)),1/POWER(FSheet1!$BF189,1/($A$3-1)),1/POWER(FSheet1!$BG189,1/($A$3-1)),1/POWER(FSheet1!$BH189,1/($A$3-1)),1/POWER(FSheet1!$BI189,1/($A$3-1))))</f>
        <v>2.0358391489057399E-2</v>
      </c>
      <c r="AE190" s="26">
        <f>1/(POWER(FSheet1!BE189,1/($A$3-1))*SUM(1/POWER(FSheet1!$BC189,1/($A$3-1)),1/POWER(FSheet1!$BD189,1/($A$3-1)),1/POWER(FSheet1!$BE189,1/($A$3-1)),1/POWER(FSheet1!$BF189,1/($A$3-1)),1/POWER(FSheet1!$BG189,1/($A$3-1)),1/POWER(FSheet1!$BH189,1/($A$3-1)),1/POWER(FSheet1!$BI189,1/($A$3-1))))</f>
        <v>4.2713776333696378E-2</v>
      </c>
      <c r="AF190" s="26">
        <f>1/(POWER(FSheet1!BF189,1/($A$3-1))*SUM(1/POWER(FSheet1!$BC189,1/($A$3-1)),1/POWER(FSheet1!$BD189,1/($A$3-1)),1/POWER(FSheet1!$BE189,1/($A$3-1)),1/POWER(FSheet1!$BF189,1/($A$3-1)),1/POWER(FSheet1!$BG189,1/($A$3-1)),1/POWER(FSheet1!$BH189,1/($A$3-1)),1/POWER(FSheet1!$BI189,1/($A$3-1))))</f>
        <v>0.30205228886783264</v>
      </c>
      <c r="AG190" s="26">
        <f>1/(POWER(FSheet1!BG189,1/($A$3-1))*SUM(1/POWER(FSheet1!$BC189,1/($A$3-1)),1/POWER(FSheet1!$BD189,1/($A$3-1)),1/POWER(FSheet1!$BE189,1/($A$3-1)),1/POWER(FSheet1!$BF189,1/($A$3-1)),1/POWER(FSheet1!$BG189,1/($A$3-1)),1/POWER(FSheet1!$BH189,1/($A$3-1)),1/POWER(FSheet1!$BI189,1/($A$3-1))))</f>
        <v>0.39872133680837546</v>
      </c>
      <c r="AH190" s="26">
        <f>1/(POWER(FSheet1!BH189,1/($A$3-1))*SUM(1/POWER(FSheet1!$BC189,1/($A$3-1)),1/POWER(FSheet1!$BD189,1/($A$3-1)),1/POWER(FSheet1!$BE189,1/($A$3-1)),1/POWER(FSheet1!$BF189,1/($A$3-1)),1/POWER(FSheet1!$BG189,1/($A$3-1)),1/POWER(FSheet1!$BH189,1/($A$3-1)),1/POWER(FSheet1!$BI189,1/($A$3-1))))</f>
        <v>5.2942413702357548E-2</v>
      </c>
      <c r="AI190" s="26">
        <f>1/(POWER(FSheet1!BI189,1/($A$3-1))*SUM(1/POWER(FSheet1!$BC189,1/($A$3-1)),1/POWER(FSheet1!$BD189,1/($A$3-1)),1/POWER(FSheet1!$BE189,1/($A$3-1)),1/POWER(FSheet1!$BF189,1/($A$3-1)),1/POWER(FSheet1!$BG189,1/($A$3-1)),1/POWER(FSheet1!$BH189,1/($A$3-1)),1/POWER(FSheet1!$BI189,1/($A$3-1))))</f>
        <v>0.16098761432291597</v>
      </c>
      <c r="AY190" s="13">
        <f t="shared" si="13"/>
        <v>1.0142588685445679</v>
      </c>
      <c r="BA190" s="45">
        <f>1/(POWER(FSheet1!$BK189,1/($A$3-1))*SUM(1/POWER(FSheet1!$BK189,1/($A$3-1)),1/POWER(FSheet1!$BL189,1/($A$3-1)),1/POWER(FSheet1!$BM189,1/($A$3-1)),1/POWER(FSheet1!$BN189,1/($A$3-1)),1/POWER(FSheet1!$BO189,1/($A$3-1)),1/POWER(FSheet1!$BP189,1/($A$3-1)),1/POWER(FSheet1!$BQ189,1/($A$3-1))))</f>
        <v>1.7566586301026775E-2</v>
      </c>
      <c r="BB190" s="45">
        <f>1/(POWER(FSheet1!$BL189,1/($A$3-1))*SUM(1/POWER(FSheet1!$BK189,1/($A$3-1)),1/POWER(FSheet1!$BL189,1/($A$3-1)),1/POWER(FSheet1!$BM189,1/($A$3-1)),1/POWER(FSheet1!$BN189,1/($A$3-1)),1/POWER(FSheet1!$BO189,1/($A$3-1)),1/POWER(FSheet1!$BP189,1/($A$3-1)),1/POWER(FSheet1!$BQ189,1/($A$3-1))))</f>
        <v>1.2901439745604825E-2</v>
      </c>
      <c r="BC190" s="45">
        <f>1/(POWER(FSheet1!$BM189,1/($A$3-1))*SUM(1/POWER(FSheet1!$BK189,1/($A$3-1)),1/POWER(FSheet1!$BL189,1/($A$3-1)),1/POWER(FSheet1!$BM189,1/($A$3-1)),1/POWER(FSheet1!$BN189,1/($A$3-1)),1/POWER(FSheet1!$BO189,1/($A$3-1)),1/POWER(FSheet1!$BP189,1/($A$3-1)),1/POWER(FSheet1!$BQ189,1/($A$3-1))))</f>
        <v>3.7541533081645401E-2</v>
      </c>
      <c r="BD190" s="45">
        <f>1/(POWER(FSheet1!$BN189,1/($A$3-1))*SUM(1/POWER(FSheet1!$BK189,1/($A$3-1)),1/POWER(FSheet1!$BL189,1/($A$3-1)),1/POWER(FSheet1!$BM189,1/($A$3-1)),1/POWER(FSheet1!$BN189,1/($A$3-1)),1/POWER(FSheet1!$BO189,1/($A$3-1)),1/POWER(FSheet1!$BP189,1/($A$3-1)),1/POWER(FSheet1!$BQ189,1/($A$3-1))))</f>
        <v>0.29904614897602227</v>
      </c>
      <c r="BE190" s="45">
        <f>1/(POWER(FSheet1!$BO189,1/($A$3-1))*SUM(1/POWER(FSheet1!$BK189,1/($A$3-1)),1/POWER(FSheet1!$BL189,1/($A$3-1)),1/POWER(FSheet1!$BM189,1/($A$3-1)),1/POWER(FSheet1!$BN189,1/($A$3-1)),1/POWER(FSheet1!$BO189,1/($A$3-1)),1/POWER(FSheet1!$BP189,1/($A$3-1)),1/POWER(FSheet1!$BQ189,1/($A$3-1))))</f>
        <v>0.49950409292205955</v>
      </c>
      <c r="BF190" s="45">
        <f>1/(POWER(FSheet1!$BP189,1/($A$3-1))*SUM(1/POWER(FSheet1!$BK189,1/($A$3-1)),1/POWER(FSheet1!$BL189,1/($A$3-1)),1/POWER(FSheet1!$BM189,1/($A$3-1)),1/POWER(FSheet1!$BN189,1/($A$3-1)),1/POWER(FSheet1!$BO189,1/($A$3-1)),1/POWER(FSheet1!$BP189,1/($A$3-1)),1/POWER(FSheet1!$BQ189,1/($A$3-1))))</f>
        <v>3.1301722457760708E-2</v>
      </c>
      <c r="BG190" s="45">
        <f>1/(POWER(FSheet1!$BQ189,1/($A$3-1))*SUM(1/POWER(FSheet1!$BK189,1/($A$3-1)),1/POWER(FSheet1!$BL189,1/($A$3-1)),1/POWER(FSheet1!$BM189,1/($A$3-1)),1/POWER(FSheet1!$BN189,1/($A$3-1)),1/POWER(FSheet1!$BO189,1/($A$3-1)),1/POWER(FSheet1!$BP189,1/($A$3-1)),1/POWER(FSheet1!$BQ189,1/($A$3-1))))</f>
        <v>0.10213847651588046</v>
      </c>
      <c r="BH190" s="14"/>
      <c r="BW190" s="33">
        <f t="array" ref="BW190">SUM((BA190^$A$3)*(($B190-$AK$3)^2+($C190-$AL$3)^2),(BB190^$A$3)*(($B190-$AM$3)^2+($C190-$AN$3)^2),(BC190^$A$3)*(($B190-$AO$3)^2+($C190-$AP$3)^2),(BD190^$A$3)*(($B190-$AQ$3)^2+($C190-$AR$3)^2),(BE190^$A$3)*(($B190-$AS$3)^2+($C190-$AT$3)^2),(BF190^$A$3)*(($B190-$AU$3)^2+($C190-$AV$3)^2),(BG190^$A$3)*(($B190-$AW$3)^2+($C190-$BV$3)^2))</f>
        <v>0.94760926823344271</v>
      </c>
    </row>
    <row r="191" spans="1:75">
      <c r="A191" s="21" t="str">
        <f>FSheet1!A190</f>
        <v>Lacasse</v>
      </c>
      <c r="B191" s="20">
        <f>FSheet1!DH190</f>
        <v>-3.2940817257217851</v>
      </c>
      <c r="C191" s="20">
        <f>FSheet1!DI190</f>
        <v>1.5678882703412078</v>
      </c>
      <c r="D191" s="22"/>
      <c r="E191" s="20">
        <f>1/(POWER(FSheet1!AU190,2/($A$3-1))*SUM(1/POWER(FSheet1!$AU190,2/($A$3-1)),1/POWER(FSheet1!$AV190,2/($A$3-1)),1/POWER(FSheet1!$AW190,2/($A$3-1)),1/POWER(FSheet1!$AX190,2/($A$3-1)),1/POWER(FSheet1!$AY190,2/($A$3-1)),1/POWER(FSheet1!$AZ190,2/($A$3-1)),1/POWER(FSheet1!$BA190,2/($A$3-1))))</f>
        <v>1.2735910976954184E-2</v>
      </c>
      <c r="F191" s="20">
        <f>1/(POWER(FSheet1!AV190,2/($A$3-1))*SUM(1/POWER(FSheet1!$AU190,2/($A$3-1)),1/POWER(FSheet1!$AV190,2/($A$3-1)),1/POWER(FSheet1!$AW190,2/($A$3-1)),1/POWER(FSheet1!$AX190,2/($A$3-1)),1/POWER(FSheet1!$AY190,2/($A$3-1)),1/POWER(FSheet1!$AZ190,2/($A$3-1)),1/POWER(FSheet1!$BA190,2/($A$3-1))))</f>
        <v>5.7160058525095703E-2</v>
      </c>
      <c r="G191" s="20">
        <f>1/(POWER(FSheet1!AW190,2/($A$3-1))*SUM(1/POWER(FSheet1!$AU190,2/($A$3-1)),1/POWER(FSheet1!$AV190,2/($A$3-1)),1/POWER(FSheet1!$AW190,2/($A$3-1)),1/POWER(FSheet1!$AX190,2/($A$3-1)),1/POWER(FSheet1!$AY190,2/($A$3-1)),1/POWER(FSheet1!$AZ190,2/($A$3-1)),1/POWER(FSheet1!$BA190,2/($A$3-1))))</f>
        <v>0.34163835842914098</v>
      </c>
      <c r="H191" s="20">
        <f>1/(POWER(FSheet1!AX190,2/($A$3-1))*SUM(1/POWER(FSheet1!$AU190,2/($A$3-1)),1/POWER(FSheet1!$AV190,2/($A$3-1)),1/POWER(FSheet1!$AW190,2/($A$3-1)),1/POWER(FSheet1!$AX190,2/($A$3-1)),1/POWER(FSheet1!$AY190,2/($A$3-1)),1/POWER(FSheet1!$AZ190,2/($A$3-1)),1/POWER(FSheet1!$BA190,2/($A$3-1))))</f>
        <v>0.47849732574548443</v>
      </c>
      <c r="I191" s="20">
        <f>1/(POWER(FSheet1!AY190,2/($A$3-1))*SUM(1/POWER(FSheet1!$AU190,2/($A$3-1)),1/POWER(FSheet1!$AV190,2/($A$3-1)),1/POWER(FSheet1!$AW190,2/($A$3-1)),1/POWER(FSheet1!$AX190,2/($A$3-1)),1/POWER(FSheet1!$AY190,2/($A$3-1)),1/POWER(FSheet1!$AZ190,2/($A$3-1)),1/POWER(FSheet1!$BA190,2/($A$3-1))))</f>
        <v>8.7171269103532609E-2</v>
      </c>
      <c r="J191" s="20">
        <f>1/(POWER(FSheet1!AZ190,2/($A$3-1))*SUM(1/POWER(FSheet1!$AU190,2/($A$3-1)),1/POWER(FSheet1!$AV190,2/($A$3-1)),1/POWER(FSheet1!$AW190,2/($A$3-1)),1/POWER(FSheet1!$AX190,2/($A$3-1)),1/POWER(FSheet1!$AY190,2/($A$3-1)),1/POWER(FSheet1!$AZ190,2/($A$3-1)),1/POWER(FSheet1!$BA190,2/($A$3-1))))</f>
        <v>1.7613455646163977E-2</v>
      </c>
      <c r="K191" s="20">
        <f>1/(POWER(FSheet1!BA190,2/($A$3-1))*SUM(1/POWER(FSheet1!$AU190,2/($A$3-1)),1/POWER(FSheet1!$AV190,2/($A$3-1)),1/POWER(FSheet1!$AW190,2/($A$3-1)),1/POWER(FSheet1!$AX190,2/($A$3-1)),1/POWER(FSheet1!$AY190,2/($A$3-1)),1/POWER(FSheet1!$AZ190,2/($A$3-1)),1/POWER(FSheet1!$BA190,2/($A$3-1))))</f>
        <v>5.1836215736281088E-3</v>
      </c>
      <c r="M191" s="35"/>
      <c r="AA191" s="34">
        <f t="shared" si="12"/>
        <v>6.6287217278821338</v>
      </c>
      <c r="AC191" s="26">
        <f>1/(POWER(FSheet1!BC190,1/($A$3-1))*SUM(1/POWER(FSheet1!$BC190,1/($A$3-1)),1/POWER(FSheet1!$BD190,1/($A$3-1)),1/POWER(FSheet1!$BE190,1/($A$3-1)),1/POWER(FSheet1!$BF190,1/($A$3-1)),1/POWER(FSheet1!$BG190,1/($A$3-1)),1/POWER(FSheet1!$BH190,1/($A$3-1)),1/POWER(FSheet1!$BI190,1/($A$3-1))))</f>
        <v>0.36155834224814809</v>
      </c>
      <c r="AD191" s="26">
        <f>1/(POWER(FSheet1!BD190,1/($A$3-1))*SUM(1/POWER(FSheet1!$BC190,1/($A$3-1)),1/POWER(FSheet1!$BD190,1/($A$3-1)),1/POWER(FSheet1!$BE190,1/($A$3-1)),1/POWER(FSheet1!$BF190,1/($A$3-1)),1/POWER(FSheet1!$BG190,1/($A$3-1)),1/POWER(FSheet1!$BH190,1/($A$3-1)),1/POWER(FSheet1!$BI190,1/($A$3-1))))</f>
        <v>0.1462698797029568</v>
      </c>
      <c r="AE191" s="26">
        <f>1/(POWER(FSheet1!BE190,1/($A$3-1))*SUM(1/POWER(FSheet1!$BC190,1/($A$3-1)),1/POWER(FSheet1!$BD190,1/($A$3-1)),1/POWER(FSheet1!$BE190,1/($A$3-1)),1/POWER(FSheet1!$BF190,1/($A$3-1)),1/POWER(FSheet1!$BG190,1/($A$3-1)),1/POWER(FSheet1!$BH190,1/($A$3-1)),1/POWER(FSheet1!$BI190,1/($A$3-1))))</f>
        <v>0.19509045700653632</v>
      </c>
      <c r="AF191" s="26">
        <f>1/(POWER(FSheet1!BF190,1/($A$3-1))*SUM(1/POWER(FSheet1!$BC190,1/($A$3-1)),1/POWER(FSheet1!$BD190,1/($A$3-1)),1/POWER(FSheet1!$BE190,1/($A$3-1)),1/POWER(FSheet1!$BF190,1/($A$3-1)),1/POWER(FSheet1!$BG190,1/($A$3-1)),1/POWER(FSheet1!$BH190,1/($A$3-1)),1/POWER(FSheet1!$BI190,1/($A$3-1))))</f>
        <v>0.16613424766104315</v>
      </c>
      <c r="AG191" s="26">
        <f>1/(POWER(FSheet1!BG190,1/($A$3-1))*SUM(1/POWER(FSheet1!$BC190,1/($A$3-1)),1/POWER(FSheet1!$BD190,1/($A$3-1)),1/POWER(FSheet1!$BE190,1/($A$3-1)),1/POWER(FSheet1!$BF190,1/($A$3-1)),1/POWER(FSheet1!$BG190,1/($A$3-1)),1/POWER(FSheet1!$BH190,1/($A$3-1)),1/POWER(FSheet1!$BI190,1/($A$3-1))))</f>
        <v>5.9279150596385589E-2</v>
      </c>
      <c r="AH191" s="26">
        <f>1/(POWER(FSheet1!BH190,1/($A$3-1))*SUM(1/POWER(FSheet1!$BC190,1/($A$3-1)),1/POWER(FSheet1!$BD190,1/($A$3-1)),1/POWER(FSheet1!$BE190,1/($A$3-1)),1/POWER(FSheet1!$BF190,1/($A$3-1)),1/POWER(FSheet1!$BG190,1/($A$3-1)),1/POWER(FSheet1!$BH190,1/($A$3-1)),1/POWER(FSheet1!$BI190,1/($A$3-1))))</f>
        <v>2.8600448803665777E-2</v>
      </c>
      <c r="AI191" s="26">
        <f>1/(POWER(FSheet1!BI190,1/($A$3-1))*SUM(1/POWER(FSheet1!$BC190,1/($A$3-1)),1/POWER(FSheet1!$BD190,1/($A$3-1)),1/POWER(FSheet1!$BE190,1/($A$3-1)),1/POWER(FSheet1!$BF190,1/($A$3-1)),1/POWER(FSheet1!$BG190,1/($A$3-1)),1/POWER(FSheet1!$BH190,1/($A$3-1)),1/POWER(FSheet1!$BI190,1/($A$3-1))))</f>
        <v>4.3067473981264225E-2</v>
      </c>
      <c r="AY191" s="13">
        <f t="shared" si="13"/>
        <v>2.4164758604353893</v>
      </c>
      <c r="BA191" s="45">
        <f>1/(POWER(FSheet1!$BK190,1/($A$3-1))*SUM(1/POWER(FSheet1!$BK190,1/($A$3-1)),1/POWER(FSheet1!$BL190,1/($A$3-1)),1/POWER(FSheet1!$BM190,1/($A$3-1)),1/POWER(FSheet1!$BN190,1/($A$3-1)),1/POWER(FSheet1!$BO190,1/($A$3-1)),1/POWER(FSheet1!$BP190,1/($A$3-1)),1/POWER(FSheet1!$BQ190,1/($A$3-1))))</f>
        <v>0.70516997029775852</v>
      </c>
      <c r="BB191" s="45">
        <f>1/(POWER(FSheet1!$BL190,1/($A$3-1))*SUM(1/POWER(FSheet1!$BK190,1/($A$3-1)),1/POWER(FSheet1!$BL190,1/($A$3-1)),1/POWER(FSheet1!$BM190,1/($A$3-1)),1/POWER(FSheet1!$BN190,1/($A$3-1)),1/POWER(FSheet1!$BO190,1/($A$3-1)),1/POWER(FSheet1!$BP190,1/($A$3-1)),1/POWER(FSheet1!$BQ190,1/($A$3-1))))</f>
        <v>6.2048599937213178E-2</v>
      </c>
      <c r="BC191" s="45">
        <f>1/(POWER(FSheet1!$BM190,1/($A$3-1))*SUM(1/POWER(FSheet1!$BK190,1/($A$3-1)),1/POWER(FSheet1!$BL190,1/($A$3-1)),1/POWER(FSheet1!$BM190,1/($A$3-1)),1/POWER(FSheet1!$BN190,1/($A$3-1)),1/POWER(FSheet1!$BO190,1/($A$3-1)),1/POWER(FSheet1!$BP190,1/($A$3-1)),1/POWER(FSheet1!$BQ190,1/($A$3-1))))</f>
        <v>6.6827264719748453E-2</v>
      </c>
      <c r="BD191" s="45">
        <f>1/(POWER(FSheet1!$BN190,1/($A$3-1))*SUM(1/POWER(FSheet1!$BK190,1/($A$3-1)),1/POWER(FSheet1!$BL190,1/($A$3-1)),1/POWER(FSheet1!$BM190,1/($A$3-1)),1/POWER(FSheet1!$BN190,1/($A$3-1)),1/POWER(FSheet1!$BO190,1/($A$3-1)),1/POWER(FSheet1!$BP190,1/($A$3-1)),1/POWER(FSheet1!$BQ190,1/($A$3-1))))</f>
        <v>8.284425610067285E-2</v>
      </c>
      <c r="BE191" s="45">
        <f>1/(POWER(FSheet1!$BO190,1/($A$3-1))*SUM(1/POWER(FSheet1!$BK190,1/($A$3-1)),1/POWER(FSheet1!$BL190,1/($A$3-1)),1/POWER(FSheet1!$BM190,1/($A$3-1)),1/POWER(FSheet1!$BN190,1/($A$3-1)),1/POWER(FSheet1!$BO190,1/($A$3-1)),1/POWER(FSheet1!$BP190,1/($A$3-1)),1/POWER(FSheet1!$BQ190,1/($A$3-1))))</f>
        <v>4.7166271037482506E-2</v>
      </c>
      <c r="BF191" s="45">
        <f>1/(POWER(FSheet1!$BP190,1/($A$3-1))*SUM(1/POWER(FSheet1!$BK190,1/($A$3-1)),1/POWER(FSheet1!$BL190,1/($A$3-1)),1/POWER(FSheet1!$BM190,1/($A$3-1)),1/POWER(FSheet1!$BN190,1/($A$3-1)),1/POWER(FSheet1!$BO190,1/($A$3-1)),1/POWER(FSheet1!$BP190,1/($A$3-1)),1/POWER(FSheet1!$BQ190,1/($A$3-1))))</f>
        <v>1.4272603048769971E-2</v>
      </c>
      <c r="BG191" s="45">
        <f>1/(POWER(FSheet1!$BQ190,1/($A$3-1))*SUM(1/POWER(FSheet1!$BK190,1/($A$3-1)),1/POWER(FSheet1!$BL190,1/($A$3-1)),1/POWER(FSheet1!$BM190,1/($A$3-1)),1/POWER(FSheet1!$BN190,1/($A$3-1)),1/POWER(FSheet1!$BO190,1/($A$3-1)),1/POWER(FSheet1!$BP190,1/($A$3-1)),1/POWER(FSheet1!$BQ190,1/($A$3-1))))</f>
        <v>2.1671034858354414E-2</v>
      </c>
      <c r="BH191" s="14"/>
      <c r="BW191" s="33">
        <f t="array" ref="BW191">SUM((BA191^$A$3)*(($B191-$AK$3)^2+($C191-$AL$3)^2),(BB191^$A$3)*(($B191-$AM$3)^2+($C191-$AN$3)^2),(BC191^$A$3)*(($B191-$AO$3)^2+($C191-$AP$3)^2),(BD191^$A$3)*(($B191-$AQ$3)^2+($C191-$AR$3)^2),(BE191^$A$3)*(($B191-$AS$3)^2+($C191-$AT$3)^2),(BF191^$A$3)*(($B191-$AU$3)^2+($C191-$AV$3)^2),(BG191^$A$3)*(($B191-$AW$3)^2+($C191-$BV$3)^2))</f>
        <v>2.3960117329298187</v>
      </c>
    </row>
    <row r="192" spans="1:75">
      <c r="A192" s="21" t="str">
        <f>FSheet1!A191</f>
        <v>Lepine</v>
      </c>
      <c r="B192" s="20">
        <f>FSheet1!DH191</f>
        <v>-7.0817941666666666</v>
      </c>
      <c r="C192" s="20">
        <f>FSheet1!DI191</f>
        <v>-0.80938543963254528</v>
      </c>
      <c r="D192" s="22"/>
      <c r="E192" s="20">
        <f>1/(POWER(FSheet1!AU191,2/($A$3-1))*SUM(1/POWER(FSheet1!$AU191,2/($A$3-1)),1/POWER(FSheet1!$AV191,2/($A$3-1)),1/POWER(FSheet1!$AW191,2/($A$3-1)),1/POWER(FSheet1!$AX191,2/($A$3-1)),1/POWER(FSheet1!$AY191,2/($A$3-1)),1/POWER(FSheet1!$AZ191,2/($A$3-1)),1/POWER(FSheet1!$BA191,2/($A$3-1))))</f>
        <v>6.2130964553362866E-2</v>
      </c>
      <c r="F192" s="20">
        <f>1/(POWER(FSheet1!AV191,2/($A$3-1))*SUM(1/POWER(FSheet1!$AU191,2/($A$3-1)),1/POWER(FSheet1!$AV191,2/($A$3-1)),1/POWER(FSheet1!$AW191,2/($A$3-1)),1/POWER(FSheet1!$AX191,2/($A$3-1)),1/POWER(FSheet1!$AY191,2/($A$3-1)),1/POWER(FSheet1!$AZ191,2/($A$3-1)),1/POWER(FSheet1!$BA191,2/($A$3-1))))</f>
        <v>0.3376383571452346</v>
      </c>
      <c r="G192" s="20">
        <f>1/(POWER(FSheet1!AW191,2/($A$3-1))*SUM(1/POWER(FSheet1!$AU191,2/($A$3-1)),1/POWER(FSheet1!$AV191,2/($A$3-1)),1/POWER(FSheet1!$AW191,2/($A$3-1)),1/POWER(FSheet1!$AX191,2/($A$3-1)),1/POWER(FSheet1!$AY191,2/($A$3-1)),1/POWER(FSheet1!$AZ191,2/($A$3-1)),1/POWER(FSheet1!$BA191,2/($A$3-1))))</f>
        <v>0.47398264994460226</v>
      </c>
      <c r="H192" s="20">
        <f>1/(POWER(FSheet1!AX191,2/($A$3-1))*SUM(1/POWER(FSheet1!$AU191,2/($A$3-1)),1/POWER(FSheet1!$AV191,2/($A$3-1)),1/POWER(FSheet1!$AW191,2/($A$3-1)),1/POWER(FSheet1!$AX191,2/($A$3-1)),1/POWER(FSheet1!$AY191,2/($A$3-1)),1/POWER(FSheet1!$AZ191,2/($A$3-1)),1/POWER(FSheet1!$BA191,2/($A$3-1))))</f>
        <v>9.7262637860296014E-2</v>
      </c>
      <c r="I192" s="20">
        <f>1/(POWER(FSheet1!AY191,2/($A$3-1))*SUM(1/POWER(FSheet1!$AU191,2/($A$3-1)),1/POWER(FSheet1!$AV191,2/($A$3-1)),1/POWER(FSheet1!$AW191,2/($A$3-1)),1/POWER(FSheet1!$AX191,2/($A$3-1)),1/POWER(FSheet1!$AY191,2/($A$3-1)),1/POWER(FSheet1!$AZ191,2/($A$3-1)),1/POWER(FSheet1!$BA191,2/($A$3-1))))</f>
        <v>2.0508518666342047E-2</v>
      </c>
      <c r="J192" s="20">
        <f>1/(POWER(FSheet1!AZ191,2/($A$3-1))*SUM(1/POWER(FSheet1!$AU191,2/($A$3-1)),1/POWER(FSheet1!$AV191,2/($A$3-1)),1/POWER(FSheet1!$AW191,2/($A$3-1)),1/POWER(FSheet1!$AX191,2/($A$3-1)),1/POWER(FSheet1!$AY191,2/($A$3-1)),1/POWER(FSheet1!$AZ191,2/($A$3-1)),1/POWER(FSheet1!$BA191,2/($A$3-1))))</f>
        <v>6.121043572012424E-3</v>
      </c>
      <c r="K192" s="20">
        <f>1/(POWER(FSheet1!BA191,2/($A$3-1))*SUM(1/POWER(FSheet1!$AU191,2/($A$3-1)),1/POWER(FSheet1!$AV191,2/($A$3-1)),1/POWER(FSheet1!$AW191,2/($A$3-1)),1/POWER(FSheet1!$AX191,2/($A$3-1)),1/POWER(FSheet1!$AY191,2/($A$3-1)),1/POWER(FSheet1!$AZ191,2/($A$3-1)),1/POWER(FSheet1!$BA191,2/($A$3-1))))</f>
        <v>2.3558282581494822E-3</v>
      </c>
      <c r="M192" s="35"/>
      <c r="AA192" s="34">
        <f t="shared" si="12"/>
        <v>5.3088070196933321</v>
      </c>
      <c r="AC192" s="26">
        <f>1/(POWER(FSheet1!BC191,1/($A$3-1))*SUM(1/POWER(FSheet1!$BC191,1/($A$3-1)),1/POWER(FSheet1!$BD191,1/($A$3-1)),1/POWER(FSheet1!$BE191,1/($A$3-1)),1/POWER(FSheet1!$BF191,1/($A$3-1)),1/POWER(FSheet1!$BG191,1/($A$3-1)),1/POWER(FSheet1!$BH191,1/($A$3-1)),1/POWER(FSheet1!$BI191,1/($A$3-1))))</f>
        <v>0.56090423761982755</v>
      </c>
      <c r="AD192" s="26">
        <f>1/(POWER(FSheet1!BD191,1/($A$3-1))*SUM(1/POWER(FSheet1!$BC191,1/($A$3-1)),1/POWER(FSheet1!$BD191,1/($A$3-1)),1/POWER(FSheet1!$BE191,1/($A$3-1)),1/POWER(FSheet1!$BF191,1/($A$3-1)),1/POWER(FSheet1!$BG191,1/($A$3-1)),1/POWER(FSheet1!$BH191,1/($A$3-1)),1/POWER(FSheet1!$BI191,1/($A$3-1))))</f>
        <v>0.29649126562564798</v>
      </c>
      <c r="AE192" s="26">
        <f>1/(POWER(FSheet1!BE191,1/($A$3-1))*SUM(1/POWER(FSheet1!$BC191,1/($A$3-1)),1/POWER(FSheet1!$BD191,1/($A$3-1)),1/POWER(FSheet1!$BE191,1/($A$3-1)),1/POWER(FSheet1!$BF191,1/($A$3-1)),1/POWER(FSheet1!$BG191,1/($A$3-1)),1/POWER(FSheet1!$BH191,1/($A$3-1)),1/POWER(FSheet1!$BI191,1/($A$3-1))))</f>
        <v>8.0553252094551803E-2</v>
      </c>
      <c r="AF192" s="26">
        <f>1/(POWER(FSheet1!BF191,1/($A$3-1))*SUM(1/POWER(FSheet1!$BC191,1/($A$3-1)),1/POWER(FSheet1!$BD191,1/($A$3-1)),1/POWER(FSheet1!$BE191,1/($A$3-1)),1/POWER(FSheet1!$BF191,1/($A$3-1)),1/POWER(FSheet1!$BG191,1/($A$3-1)),1/POWER(FSheet1!$BH191,1/($A$3-1)),1/POWER(FSheet1!$BI191,1/($A$3-1))))</f>
        <v>2.9744504287764734E-2</v>
      </c>
      <c r="AG192" s="26">
        <f>1/(POWER(FSheet1!BG191,1/($A$3-1))*SUM(1/POWER(FSheet1!$BC191,1/($A$3-1)),1/POWER(FSheet1!$BD191,1/($A$3-1)),1/POWER(FSheet1!$BE191,1/($A$3-1)),1/POWER(FSheet1!$BF191,1/($A$3-1)),1/POWER(FSheet1!$BG191,1/($A$3-1)),1/POWER(FSheet1!$BH191,1/($A$3-1)),1/POWER(FSheet1!$BI191,1/($A$3-1))))</f>
        <v>1.3477844997822491E-2</v>
      </c>
      <c r="AH192" s="26">
        <f>1/(POWER(FSheet1!BH191,1/($A$3-1))*SUM(1/POWER(FSheet1!$BC191,1/($A$3-1)),1/POWER(FSheet1!$BD191,1/($A$3-1)),1/POWER(FSheet1!$BE191,1/($A$3-1)),1/POWER(FSheet1!$BF191,1/($A$3-1)),1/POWER(FSheet1!$BG191,1/($A$3-1)),1/POWER(FSheet1!$BH191,1/($A$3-1)),1/POWER(FSheet1!$BI191,1/($A$3-1))))</f>
        <v>7.953748720444128E-3</v>
      </c>
      <c r="AI192" s="26">
        <f>1/(POWER(FSheet1!BI191,1/($A$3-1))*SUM(1/POWER(FSheet1!$BC191,1/($A$3-1)),1/POWER(FSheet1!$BD191,1/($A$3-1)),1/POWER(FSheet1!$BE191,1/($A$3-1)),1/POWER(FSheet1!$BF191,1/($A$3-1)),1/POWER(FSheet1!$BG191,1/($A$3-1)),1/POWER(FSheet1!$BH191,1/($A$3-1)),1/POWER(FSheet1!$BI191,1/($A$3-1))))</f>
        <v>1.0875146653941507E-2</v>
      </c>
      <c r="AY192" s="13">
        <f t="shared" si="13"/>
        <v>2.7884817356676104</v>
      </c>
      <c r="BA192" s="45">
        <f>1/(POWER(FSheet1!$BK191,1/($A$3-1))*SUM(1/POWER(FSheet1!$BK191,1/($A$3-1)),1/POWER(FSheet1!$BL191,1/($A$3-1)),1/POWER(FSheet1!$BM191,1/($A$3-1)),1/POWER(FSheet1!$BN191,1/($A$3-1)),1/POWER(FSheet1!$BO191,1/($A$3-1)),1/POWER(FSheet1!$BP191,1/($A$3-1)),1/POWER(FSheet1!$BQ191,1/($A$3-1))))</f>
        <v>0.28903961632122221</v>
      </c>
      <c r="BB192" s="45">
        <f>1/(POWER(FSheet1!$BL191,1/($A$3-1))*SUM(1/POWER(FSheet1!$BK191,1/($A$3-1)),1/POWER(FSheet1!$BL191,1/($A$3-1)),1/POWER(FSheet1!$BM191,1/($A$3-1)),1/POWER(FSheet1!$BN191,1/($A$3-1)),1/POWER(FSheet1!$BO191,1/($A$3-1)),1/POWER(FSheet1!$BP191,1/($A$3-1)),1/POWER(FSheet1!$BQ191,1/($A$3-1))))</f>
        <v>0.50023827886514238</v>
      </c>
      <c r="BC192" s="45">
        <f>1/(POWER(FSheet1!$BM191,1/($A$3-1))*SUM(1/POWER(FSheet1!$BK191,1/($A$3-1)),1/POWER(FSheet1!$BL191,1/($A$3-1)),1/POWER(FSheet1!$BM191,1/($A$3-1)),1/POWER(FSheet1!$BN191,1/($A$3-1)),1/POWER(FSheet1!$BO191,1/($A$3-1)),1/POWER(FSheet1!$BP191,1/($A$3-1)),1/POWER(FSheet1!$BQ191,1/($A$3-1))))</f>
        <v>9.2555924079300966E-2</v>
      </c>
      <c r="BD192" s="45">
        <f>1/(POWER(FSheet1!$BN191,1/($A$3-1))*SUM(1/POWER(FSheet1!$BK191,1/($A$3-1)),1/POWER(FSheet1!$BL191,1/($A$3-1)),1/POWER(FSheet1!$BM191,1/($A$3-1)),1/POWER(FSheet1!$BN191,1/($A$3-1)),1/POWER(FSheet1!$BO191,1/($A$3-1)),1/POWER(FSheet1!$BP191,1/($A$3-1)),1/POWER(FSheet1!$BQ191,1/($A$3-1))))</f>
        <v>5.3520656056223394E-2</v>
      </c>
      <c r="BE192" s="45">
        <f>1/(POWER(FSheet1!$BO191,1/($A$3-1))*SUM(1/POWER(FSheet1!$BK191,1/($A$3-1)),1/POWER(FSheet1!$BL191,1/($A$3-1)),1/POWER(FSheet1!$BM191,1/($A$3-1)),1/POWER(FSheet1!$BN191,1/($A$3-1)),1/POWER(FSheet1!$BO191,1/($A$3-1)),1/POWER(FSheet1!$BP191,1/($A$3-1)),1/POWER(FSheet1!$BQ191,1/($A$3-1))))</f>
        <v>3.1118618508733317E-2</v>
      </c>
      <c r="BF192" s="45">
        <f>1/(POWER(FSheet1!$BP191,1/($A$3-1))*SUM(1/POWER(FSheet1!$BK191,1/($A$3-1)),1/POWER(FSheet1!$BL191,1/($A$3-1)),1/POWER(FSheet1!$BM191,1/($A$3-1)),1/POWER(FSheet1!$BN191,1/($A$3-1)),1/POWER(FSheet1!$BO191,1/($A$3-1)),1/POWER(FSheet1!$BP191,1/($A$3-1)),1/POWER(FSheet1!$BQ191,1/($A$3-1))))</f>
        <v>1.3740667907825809E-2</v>
      </c>
      <c r="BG192" s="45">
        <f>1/(POWER(FSheet1!$BQ191,1/($A$3-1))*SUM(1/POWER(FSheet1!$BK191,1/($A$3-1)),1/POWER(FSheet1!$BL191,1/($A$3-1)),1/POWER(FSheet1!$BM191,1/($A$3-1)),1/POWER(FSheet1!$BN191,1/($A$3-1)),1/POWER(FSheet1!$BO191,1/($A$3-1)),1/POWER(FSheet1!$BP191,1/($A$3-1)),1/POWER(FSheet1!$BQ191,1/($A$3-1))))</f>
        <v>1.9786238261551743E-2</v>
      </c>
      <c r="BH192" s="14"/>
      <c r="BW192" s="33">
        <f t="array" ref="BW192">SUM((BA192^$A$3)*(($B192-$AK$3)^2+($C192-$AL$3)^2),(BB192^$A$3)*(($B192-$AM$3)^2+($C192-$AN$3)^2),(BC192^$A$3)*(($B192-$AO$3)^2+($C192-$AP$3)^2),(BD192^$A$3)*(($B192-$AQ$3)^2+($C192-$AR$3)^2),(BE192^$A$3)*(($B192-$AS$3)^2+($C192-$AT$3)^2),(BF192^$A$3)*(($B192-$AU$3)^2+($C192-$AV$3)^2),(BG192^$A$3)*(($B192-$AW$3)^2+($C192-$BV$3)^2))</f>
        <v>2.6088806150030615</v>
      </c>
    </row>
    <row r="193" spans="1:75">
      <c r="A193" s="21" t="str">
        <f>FSheet1!A192</f>
        <v>Matteau</v>
      </c>
      <c r="B193" s="20">
        <f>FSheet1!DH192</f>
        <v>-0.12104860761154909</v>
      </c>
      <c r="C193" s="20">
        <f>FSheet1!DI192</f>
        <v>-5.2118366496062984</v>
      </c>
      <c r="D193" s="22"/>
      <c r="E193" s="20">
        <f>1/(POWER(FSheet1!AU192,2/($A$3-1))*SUM(1/POWER(FSheet1!$AU192,2/($A$3-1)),1/POWER(FSheet1!$AV192,2/($A$3-1)),1/POWER(FSheet1!$AW192,2/($A$3-1)),1/POWER(FSheet1!$AX192,2/($A$3-1)),1/POWER(FSheet1!$AY192,2/($A$3-1)),1/POWER(FSheet1!$AZ192,2/($A$3-1)),1/POWER(FSheet1!$BA192,2/($A$3-1))))</f>
        <v>3.7403340101302834E-3</v>
      </c>
      <c r="F193" s="20">
        <f>1/(POWER(FSheet1!AV192,2/($A$3-1))*SUM(1/POWER(FSheet1!$AU192,2/($A$3-1)),1/POWER(FSheet1!$AV192,2/($A$3-1)),1/POWER(FSheet1!$AW192,2/($A$3-1)),1/POWER(FSheet1!$AX192,2/($A$3-1)),1/POWER(FSheet1!$AY192,2/($A$3-1)),1/POWER(FSheet1!$AZ192,2/($A$3-1)),1/POWER(FSheet1!$BA192,2/($A$3-1))))</f>
        <v>2.9042702114113542E-2</v>
      </c>
      <c r="G193" s="20">
        <f>1/(POWER(FSheet1!AW192,2/($A$3-1))*SUM(1/POWER(FSheet1!$AU192,2/($A$3-1)),1/POWER(FSheet1!$AV192,2/($A$3-1)),1/POWER(FSheet1!$AW192,2/($A$3-1)),1/POWER(FSheet1!$AX192,2/($A$3-1)),1/POWER(FSheet1!$AY192,2/($A$3-1)),1/POWER(FSheet1!$AZ192,2/($A$3-1)),1/POWER(FSheet1!$BA192,2/($A$3-1))))</f>
        <v>0.74843169025027068</v>
      </c>
      <c r="H193" s="20">
        <f>1/(POWER(FSheet1!AX192,2/($A$3-1))*SUM(1/POWER(FSheet1!$AU192,2/($A$3-1)),1/POWER(FSheet1!$AV192,2/($A$3-1)),1/POWER(FSheet1!$AW192,2/($A$3-1)),1/POWER(FSheet1!$AX192,2/($A$3-1)),1/POWER(FSheet1!$AY192,2/($A$3-1)),1/POWER(FSheet1!$AZ192,2/($A$3-1)),1/POWER(FSheet1!$BA192,2/($A$3-1))))</f>
        <v>0.20380488726456858</v>
      </c>
      <c r="I193" s="20">
        <f>1/(POWER(FSheet1!AY192,2/($A$3-1))*SUM(1/POWER(FSheet1!$AU192,2/($A$3-1)),1/POWER(FSheet1!$AV192,2/($A$3-1)),1/POWER(FSheet1!$AW192,2/($A$3-1)),1/POWER(FSheet1!$AX192,2/($A$3-1)),1/POWER(FSheet1!$AY192,2/($A$3-1)),1/POWER(FSheet1!$AZ192,2/($A$3-1)),1/POWER(FSheet1!$BA192,2/($A$3-1))))</f>
        <v>1.2221940116976695E-2</v>
      </c>
      <c r="J193" s="20">
        <f>1/(POWER(FSheet1!AZ192,2/($A$3-1))*SUM(1/POWER(FSheet1!$AU192,2/($A$3-1)),1/POWER(FSheet1!$AV192,2/($A$3-1)),1/POWER(FSheet1!$AW192,2/($A$3-1)),1/POWER(FSheet1!$AX192,2/($A$3-1)),1/POWER(FSheet1!$AY192,2/($A$3-1)),1/POWER(FSheet1!$AZ192,2/($A$3-1)),1/POWER(FSheet1!$BA192,2/($A$3-1))))</f>
        <v>2.13405902452872E-3</v>
      </c>
      <c r="K193" s="20">
        <f>1/(POWER(FSheet1!BA192,2/($A$3-1))*SUM(1/POWER(FSheet1!$AU192,2/($A$3-1)),1/POWER(FSheet1!$AV192,2/($A$3-1)),1/POWER(FSheet1!$AW192,2/($A$3-1)),1/POWER(FSheet1!$AX192,2/($A$3-1)),1/POWER(FSheet1!$AY192,2/($A$3-1)),1/POWER(FSheet1!$AZ192,2/($A$3-1)),1/POWER(FSheet1!$BA192,2/($A$3-1))))</f>
        <v>6.2438721941164587E-4</v>
      </c>
      <c r="M193" s="35"/>
      <c r="AA193" s="34">
        <f t="shared" si="12"/>
        <v>10.443856567992581</v>
      </c>
      <c r="AC193" s="26">
        <f>1/(POWER(FSheet1!BC192,1/($A$3-1))*SUM(1/POWER(FSheet1!$BC192,1/($A$3-1)),1/POWER(FSheet1!$BD192,1/($A$3-1)),1/POWER(FSheet1!$BE192,1/($A$3-1)),1/POWER(FSheet1!$BF192,1/($A$3-1)),1/POWER(FSheet1!$BG192,1/($A$3-1)),1/POWER(FSheet1!$BH192,1/($A$3-1)),1/POWER(FSheet1!$BI192,1/($A$3-1))))</f>
        <v>9.7543539480334701E-2</v>
      </c>
      <c r="AD193" s="26">
        <f>1/(POWER(FSheet1!BD192,1/($A$3-1))*SUM(1/POWER(FSheet1!$BC192,1/($A$3-1)),1/POWER(FSheet1!$BD192,1/($A$3-1)),1/POWER(FSheet1!$BE192,1/($A$3-1)),1/POWER(FSheet1!$BF192,1/($A$3-1)),1/POWER(FSheet1!$BG192,1/($A$3-1)),1/POWER(FSheet1!$BH192,1/($A$3-1)),1/POWER(FSheet1!$BI192,1/($A$3-1))))</f>
        <v>0.13497378734005241</v>
      </c>
      <c r="AE193" s="26">
        <f>1/(POWER(FSheet1!BE192,1/($A$3-1))*SUM(1/POWER(FSheet1!$BC192,1/($A$3-1)),1/POWER(FSheet1!$BD192,1/($A$3-1)),1/POWER(FSheet1!$BE192,1/($A$3-1)),1/POWER(FSheet1!$BF192,1/($A$3-1)),1/POWER(FSheet1!$BG192,1/($A$3-1)),1/POWER(FSheet1!$BH192,1/($A$3-1)),1/POWER(FSheet1!$BI192,1/($A$3-1))))</f>
        <v>0.32219871571071806</v>
      </c>
      <c r="AF193" s="26">
        <f>1/(POWER(FSheet1!BF192,1/($A$3-1))*SUM(1/POWER(FSheet1!$BC192,1/($A$3-1)),1/POWER(FSheet1!$BD192,1/($A$3-1)),1/POWER(FSheet1!$BE192,1/($A$3-1)),1/POWER(FSheet1!$BF192,1/($A$3-1)),1/POWER(FSheet1!$BG192,1/($A$3-1)),1/POWER(FSheet1!$BH192,1/($A$3-1)),1/POWER(FSheet1!$BI192,1/($A$3-1))))</f>
        <v>0.23302673876092186</v>
      </c>
      <c r="AG193" s="26">
        <f>1/(POWER(FSheet1!BG192,1/($A$3-1))*SUM(1/POWER(FSheet1!$BC192,1/($A$3-1)),1/POWER(FSheet1!$BD192,1/($A$3-1)),1/POWER(FSheet1!$BE192,1/($A$3-1)),1/POWER(FSheet1!$BF192,1/($A$3-1)),1/POWER(FSheet1!$BG192,1/($A$3-1)),1/POWER(FSheet1!$BH192,1/($A$3-1)),1/POWER(FSheet1!$BI192,1/($A$3-1))))</f>
        <v>9.1288671652213521E-2</v>
      </c>
      <c r="AH193" s="26">
        <f>1/(POWER(FSheet1!BH192,1/($A$3-1))*SUM(1/POWER(FSheet1!$BC192,1/($A$3-1)),1/POWER(FSheet1!$BD192,1/($A$3-1)),1/POWER(FSheet1!$BE192,1/($A$3-1)),1/POWER(FSheet1!$BF192,1/($A$3-1)),1/POWER(FSheet1!$BG192,1/($A$3-1)),1/POWER(FSheet1!$BH192,1/($A$3-1)),1/POWER(FSheet1!$BI192,1/($A$3-1))))</f>
        <v>4.6907461935502437E-2</v>
      </c>
      <c r="AI193" s="26">
        <f>1/(POWER(FSheet1!BI192,1/($A$3-1))*SUM(1/POWER(FSheet1!$BC192,1/($A$3-1)),1/POWER(FSheet1!$BD192,1/($A$3-1)),1/POWER(FSheet1!$BE192,1/($A$3-1)),1/POWER(FSheet1!$BF192,1/($A$3-1)),1/POWER(FSheet1!$BG192,1/($A$3-1)),1/POWER(FSheet1!$BH192,1/($A$3-1)),1/POWER(FSheet1!$BI192,1/($A$3-1))))</f>
        <v>7.4061085120257136E-2</v>
      </c>
      <c r="AY193" s="13">
        <f t="shared" si="13"/>
        <v>4.5803208790454972</v>
      </c>
      <c r="BA193" s="45">
        <f>1/(POWER(FSheet1!$BK192,1/($A$3-1))*SUM(1/POWER(FSheet1!$BK192,1/($A$3-1)),1/POWER(FSheet1!$BL192,1/($A$3-1)),1/POWER(FSheet1!$BM192,1/($A$3-1)),1/POWER(FSheet1!$BN192,1/($A$3-1)),1/POWER(FSheet1!$BO192,1/($A$3-1)),1/POWER(FSheet1!$BP192,1/($A$3-1)),1/POWER(FSheet1!$BQ192,1/($A$3-1))))</f>
        <v>4.2329569410099792E-2</v>
      </c>
      <c r="BB193" s="45">
        <f>1/(POWER(FSheet1!$BL192,1/($A$3-1))*SUM(1/POWER(FSheet1!$BK192,1/($A$3-1)),1/POWER(FSheet1!$BL192,1/($A$3-1)),1/POWER(FSheet1!$BM192,1/($A$3-1)),1/POWER(FSheet1!$BN192,1/($A$3-1)),1/POWER(FSheet1!$BO192,1/($A$3-1)),1/POWER(FSheet1!$BP192,1/($A$3-1)),1/POWER(FSheet1!$BQ192,1/($A$3-1))))</f>
        <v>7.5285104660304358E-2</v>
      </c>
      <c r="BC193" s="45">
        <f>1/(POWER(FSheet1!$BM192,1/($A$3-1))*SUM(1/POWER(FSheet1!$BK192,1/($A$3-1)),1/POWER(FSheet1!$BL192,1/($A$3-1)),1/POWER(FSheet1!$BM192,1/($A$3-1)),1/POWER(FSheet1!$BN192,1/($A$3-1)),1/POWER(FSheet1!$BO192,1/($A$3-1)),1/POWER(FSheet1!$BP192,1/($A$3-1)),1/POWER(FSheet1!$BQ192,1/($A$3-1))))</f>
        <v>0.56454900147214404</v>
      </c>
      <c r="BD193" s="45">
        <f>1/(POWER(FSheet1!$BN192,1/($A$3-1))*SUM(1/POWER(FSheet1!$BK192,1/($A$3-1)),1/POWER(FSheet1!$BL192,1/($A$3-1)),1/POWER(FSheet1!$BM192,1/($A$3-1)),1/POWER(FSheet1!$BN192,1/($A$3-1)),1/POWER(FSheet1!$BO192,1/($A$3-1)),1/POWER(FSheet1!$BP192,1/($A$3-1)),1/POWER(FSheet1!$BQ192,1/($A$3-1))))</f>
        <v>0.16891855879481241</v>
      </c>
      <c r="BE193" s="45">
        <f>1/(POWER(FSheet1!$BO192,1/($A$3-1))*SUM(1/POWER(FSheet1!$BK192,1/($A$3-1)),1/POWER(FSheet1!$BL192,1/($A$3-1)),1/POWER(FSheet1!$BM192,1/($A$3-1)),1/POWER(FSheet1!$BN192,1/($A$3-1)),1/POWER(FSheet1!$BO192,1/($A$3-1)),1/POWER(FSheet1!$BP192,1/($A$3-1)),1/POWER(FSheet1!$BQ192,1/($A$3-1))))</f>
        <v>6.4353605211563872E-2</v>
      </c>
      <c r="BF193" s="45">
        <f>1/(POWER(FSheet1!$BP192,1/($A$3-1))*SUM(1/POWER(FSheet1!$BK192,1/($A$3-1)),1/POWER(FSheet1!$BL192,1/($A$3-1)),1/POWER(FSheet1!$BM192,1/($A$3-1)),1/POWER(FSheet1!$BN192,1/($A$3-1)),1/POWER(FSheet1!$BO192,1/($A$3-1)),1/POWER(FSheet1!$BP192,1/($A$3-1)),1/POWER(FSheet1!$BQ192,1/($A$3-1))))</f>
        <v>2.8247970161973317E-2</v>
      </c>
      <c r="BG193" s="45">
        <f>1/(POWER(FSheet1!$BQ192,1/($A$3-1))*SUM(1/POWER(FSheet1!$BK192,1/($A$3-1)),1/POWER(FSheet1!$BL192,1/($A$3-1)),1/POWER(FSheet1!$BM192,1/($A$3-1)),1/POWER(FSheet1!$BN192,1/($A$3-1)),1/POWER(FSheet1!$BO192,1/($A$3-1)),1/POWER(FSheet1!$BP192,1/($A$3-1)),1/POWER(FSheet1!$BQ192,1/($A$3-1))))</f>
        <v>5.6316190289102126E-2</v>
      </c>
      <c r="BH193" s="14"/>
      <c r="BW193" s="33">
        <f t="array" ref="BW193">SUM((BA193^$A$3)*(($B193-$AK$3)^2+($C193-$AL$3)^2),(BB193^$A$3)*(($B193-$AM$3)^2+($C193-$AN$3)^2),(BC193^$A$3)*(($B193-$AO$3)^2+($C193-$AP$3)^2),(BD193^$A$3)*(($B193-$AQ$3)^2+($C193-$AR$3)^2),(BE193^$A$3)*(($B193-$AS$3)^2+($C193-$AT$3)^2),(BF193^$A$3)*(($B193-$AU$3)^2+($C193-$AV$3)^2),(BG193^$A$3)*(($B193-$AW$3)^2+($C193-$BV$3)^2))</f>
        <v>5.385841103877266</v>
      </c>
    </row>
    <row r="194" spans="1:75">
      <c r="A194" s="21" t="str">
        <f>FSheet1!A193</f>
        <v>Robertson</v>
      </c>
      <c r="B194" s="20">
        <f>FSheet1!DH193</f>
        <v>0.64625751049868752</v>
      </c>
      <c r="C194" s="20">
        <f>FSheet1!DI193</f>
        <v>1.1853704304461941</v>
      </c>
      <c r="D194" s="22"/>
      <c r="E194" s="20">
        <f>1/(POWER(FSheet1!AU193,2/($A$3-1))*SUM(1/POWER(FSheet1!$AU193,2/($A$3-1)),1/POWER(FSheet1!$AV193,2/($A$3-1)),1/POWER(FSheet1!$AW193,2/($A$3-1)),1/POWER(FSheet1!$AX193,2/($A$3-1)),1/POWER(FSheet1!$AY193,2/($A$3-1)),1/POWER(FSheet1!$AZ193,2/($A$3-1)),1/POWER(FSheet1!$BA193,2/($A$3-1))))</f>
        <v>7.3450050308669558E-4</v>
      </c>
      <c r="F194" s="20">
        <f>1/(POWER(FSheet1!AV193,2/($A$3-1))*SUM(1/POWER(FSheet1!$AU193,2/($A$3-1)),1/POWER(FSheet1!$AV193,2/($A$3-1)),1/POWER(FSheet1!$AW193,2/($A$3-1)),1/POWER(FSheet1!$AX193,2/($A$3-1)),1/POWER(FSheet1!$AY193,2/($A$3-1)),1/POWER(FSheet1!$AZ193,2/($A$3-1)),1/POWER(FSheet1!$BA193,2/($A$3-1))))</f>
        <v>2.9978876895622583E-3</v>
      </c>
      <c r="G194" s="20">
        <f>1/(POWER(FSheet1!AW193,2/($A$3-1))*SUM(1/POWER(FSheet1!$AU193,2/($A$3-1)),1/POWER(FSheet1!$AV193,2/($A$3-1)),1/POWER(FSheet1!$AW193,2/($A$3-1)),1/POWER(FSheet1!$AX193,2/($A$3-1)),1/POWER(FSheet1!$AY193,2/($A$3-1)),1/POWER(FSheet1!$AZ193,2/($A$3-1)),1/POWER(FSheet1!$BA193,2/($A$3-1))))</f>
        <v>2.4922560031515613E-2</v>
      </c>
      <c r="H194" s="20">
        <f>1/(POWER(FSheet1!AX193,2/($A$3-1))*SUM(1/POWER(FSheet1!$AU193,2/($A$3-1)),1/POWER(FSheet1!$AV193,2/($A$3-1)),1/POWER(FSheet1!$AW193,2/($A$3-1)),1/POWER(FSheet1!$AX193,2/($A$3-1)),1/POWER(FSheet1!$AY193,2/($A$3-1)),1/POWER(FSheet1!$AZ193,2/($A$3-1)),1/POWER(FSheet1!$BA193,2/($A$3-1))))</f>
        <v>0.81210851834892639</v>
      </c>
      <c r="I194" s="20">
        <f>1/(POWER(FSheet1!AY193,2/($A$3-1))*SUM(1/POWER(FSheet1!$AU193,2/($A$3-1)),1/POWER(FSheet1!$AV193,2/($A$3-1)),1/POWER(FSheet1!$AW193,2/($A$3-1)),1/POWER(FSheet1!$AX193,2/($A$3-1)),1/POWER(FSheet1!$AY193,2/($A$3-1)),1/POWER(FSheet1!$AZ193,2/($A$3-1)),1/POWER(FSheet1!$BA193,2/($A$3-1))))</f>
        <v>0.14910436415782591</v>
      </c>
      <c r="J194" s="20">
        <f>1/(POWER(FSheet1!AZ193,2/($A$3-1))*SUM(1/POWER(FSheet1!$AU193,2/($A$3-1)),1/POWER(FSheet1!$AV193,2/($A$3-1)),1/POWER(FSheet1!$AW193,2/($A$3-1)),1/POWER(FSheet1!$AX193,2/($A$3-1)),1/POWER(FSheet1!$AY193,2/($A$3-1)),1/POWER(FSheet1!$AZ193,2/($A$3-1)),1/POWER(FSheet1!$BA193,2/($A$3-1))))</f>
        <v>8.6139114428423411E-3</v>
      </c>
      <c r="K194" s="20">
        <f>1/(POWER(FSheet1!BA193,2/($A$3-1))*SUM(1/POWER(FSheet1!$AU193,2/($A$3-1)),1/POWER(FSheet1!$AV193,2/($A$3-1)),1/POWER(FSheet1!$AW193,2/($A$3-1)),1/POWER(FSheet1!$AX193,2/($A$3-1)),1/POWER(FSheet1!$AY193,2/($A$3-1)),1/POWER(FSheet1!$AZ193,2/($A$3-1)),1/POWER(FSheet1!$BA193,2/($A$3-1))))</f>
        <v>1.5182578262409885E-3</v>
      </c>
      <c r="M194" s="35"/>
      <c r="AA194" s="34">
        <f t="shared" si="12"/>
        <v>2.5073722062864938</v>
      </c>
      <c r="AC194" s="26">
        <f>1/(POWER(FSheet1!BC193,1/($A$3-1))*SUM(1/POWER(FSheet1!$BC193,1/($A$3-1)),1/POWER(FSheet1!$BD193,1/($A$3-1)),1/POWER(FSheet1!$BE193,1/($A$3-1)),1/POWER(FSheet1!$BF193,1/($A$3-1)),1/POWER(FSheet1!$BG193,1/($A$3-1)),1/POWER(FSheet1!$BH193,1/($A$3-1)),1/POWER(FSheet1!$BI193,1/($A$3-1))))</f>
        <v>4.9236843431772849E-2</v>
      </c>
      <c r="AD194" s="26">
        <f>1/(POWER(FSheet1!BD193,1/($A$3-1))*SUM(1/POWER(FSheet1!$BC193,1/($A$3-1)),1/POWER(FSheet1!$BD193,1/($A$3-1)),1/POWER(FSheet1!$BE193,1/($A$3-1)),1/POWER(FSheet1!$BF193,1/($A$3-1)),1/POWER(FSheet1!$BG193,1/($A$3-1)),1/POWER(FSheet1!$BH193,1/($A$3-1)),1/POWER(FSheet1!$BI193,1/($A$3-1))))</f>
        <v>3.7567117035611663E-2</v>
      </c>
      <c r="AE194" s="26">
        <f>1/(POWER(FSheet1!BE193,1/($A$3-1))*SUM(1/POWER(FSheet1!$BC193,1/($A$3-1)),1/POWER(FSheet1!$BD193,1/($A$3-1)),1/POWER(FSheet1!$BE193,1/($A$3-1)),1/POWER(FSheet1!$BF193,1/($A$3-1)),1/POWER(FSheet1!$BG193,1/($A$3-1)),1/POWER(FSheet1!$BH193,1/($A$3-1)),1/POWER(FSheet1!$BI193,1/($A$3-1))))</f>
        <v>7.6899555001374839E-2</v>
      </c>
      <c r="AF194" s="26">
        <f>1/(POWER(FSheet1!BF193,1/($A$3-1))*SUM(1/POWER(FSheet1!$BC193,1/($A$3-1)),1/POWER(FSheet1!$BD193,1/($A$3-1)),1/POWER(FSheet1!$BE193,1/($A$3-1)),1/POWER(FSheet1!$BF193,1/($A$3-1)),1/POWER(FSheet1!$BG193,1/($A$3-1)),1/POWER(FSheet1!$BH193,1/($A$3-1)),1/POWER(FSheet1!$BI193,1/($A$3-1))))</f>
        <v>0.53242184577126772</v>
      </c>
      <c r="AG194" s="26">
        <f>1/(POWER(FSheet1!BG193,1/($A$3-1))*SUM(1/POWER(FSheet1!$BC193,1/($A$3-1)),1/POWER(FSheet1!$BD193,1/($A$3-1)),1/POWER(FSheet1!$BE193,1/($A$3-1)),1/POWER(FSheet1!$BF193,1/($A$3-1)),1/POWER(FSheet1!$BG193,1/($A$3-1)),1/POWER(FSheet1!$BH193,1/($A$3-1)),1/POWER(FSheet1!$BI193,1/($A$3-1))))</f>
        <v>0.17014696537736032</v>
      </c>
      <c r="AH194" s="26">
        <f>1/(POWER(FSheet1!BH193,1/($A$3-1))*SUM(1/POWER(FSheet1!$BC193,1/($A$3-1)),1/POWER(FSheet1!$BD193,1/($A$3-1)),1/POWER(FSheet1!$BE193,1/($A$3-1)),1/POWER(FSheet1!$BF193,1/($A$3-1)),1/POWER(FSheet1!$BG193,1/($A$3-1)),1/POWER(FSheet1!$BH193,1/($A$3-1)),1/POWER(FSheet1!$BI193,1/($A$3-1))))</f>
        <v>4.3941392877202494E-2</v>
      </c>
      <c r="AI194" s="26">
        <f>1/(POWER(FSheet1!BI193,1/($A$3-1))*SUM(1/POWER(FSheet1!$BC193,1/($A$3-1)),1/POWER(FSheet1!$BD193,1/($A$3-1)),1/POWER(FSheet1!$BE193,1/($A$3-1)),1/POWER(FSheet1!$BF193,1/($A$3-1)),1/POWER(FSheet1!$BG193,1/($A$3-1)),1/POWER(FSheet1!$BH193,1/($A$3-1)),1/POWER(FSheet1!$BI193,1/($A$3-1))))</f>
        <v>8.9786280505410099E-2</v>
      </c>
      <c r="AY194" s="13">
        <f t="shared" si="13"/>
        <v>1.6240526818999279</v>
      </c>
      <c r="BA194" s="45">
        <f>1/(POWER(FSheet1!$BK193,1/($A$3-1))*SUM(1/POWER(FSheet1!$BK193,1/($A$3-1)),1/POWER(FSheet1!$BL193,1/($A$3-1)),1/POWER(FSheet1!$BM193,1/($A$3-1)),1/POWER(FSheet1!$BN193,1/($A$3-1)),1/POWER(FSheet1!$BO193,1/($A$3-1)),1/POWER(FSheet1!$BP193,1/($A$3-1)),1/POWER(FSheet1!$BQ193,1/($A$3-1))))</f>
        <v>6.3761588308465372E-2</v>
      </c>
      <c r="BB194" s="45">
        <f>1/(POWER(FSheet1!$BL193,1/($A$3-1))*SUM(1/POWER(FSheet1!$BK193,1/($A$3-1)),1/POWER(FSheet1!$BL193,1/($A$3-1)),1/POWER(FSheet1!$BM193,1/($A$3-1)),1/POWER(FSheet1!$BN193,1/($A$3-1)),1/POWER(FSheet1!$BO193,1/($A$3-1)),1/POWER(FSheet1!$BP193,1/($A$3-1)),1/POWER(FSheet1!$BQ193,1/($A$3-1))))</f>
        <v>3.0492192097832032E-2</v>
      </c>
      <c r="BC194" s="45">
        <f>1/(POWER(FSheet1!$BM193,1/($A$3-1))*SUM(1/POWER(FSheet1!$BK193,1/($A$3-1)),1/POWER(FSheet1!$BL193,1/($A$3-1)),1/POWER(FSheet1!$BM193,1/($A$3-1)),1/POWER(FSheet1!$BN193,1/($A$3-1)),1/POWER(FSheet1!$BO193,1/($A$3-1)),1/POWER(FSheet1!$BP193,1/($A$3-1)),1/POWER(FSheet1!$BQ193,1/($A$3-1))))</f>
        <v>6.9521377619461033E-2</v>
      </c>
      <c r="BD194" s="45">
        <f>1/(POWER(FSheet1!$BN193,1/($A$3-1))*SUM(1/POWER(FSheet1!$BK193,1/($A$3-1)),1/POWER(FSheet1!$BL193,1/($A$3-1)),1/POWER(FSheet1!$BM193,1/($A$3-1)),1/POWER(FSheet1!$BN193,1/($A$3-1)),1/POWER(FSheet1!$BO193,1/($A$3-1)),1/POWER(FSheet1!$BP193,1/($A$3-1)),1/POWER(FSheet1!$BQ193,1/($A$3-1))))</f>
        <v>0.40147013115509894</v>
      </c>
      <c r="BE194" s="45">
        <f>1/(POWER(FSheet1!$BO193,1/($A$3-1))*SUM(1/POWER(FSheet1!$BK193,1/($A$3-1)),1/POWER(FSheet1!$BL193,1/($A$3-1)),1/POWER(FSheet1!$BM193,1/($A$3-1)),1/POWER(FSheet1!$BN193,1/($A$3-1)),1/POWER(FSheet1!$BO193,1/($A$3-1)),1/POWER(FSheet1!$BP193,1/($A$3-1)),1/POWER(FSheet1!$BQ193,1/($A$3-1))))</f>
        <v>0.33616493768137573</v>
      </c>
      <c r="BF194" s="45">
        <f>1/(POWER(FSheet1!$BP193,1/($A$3-1))*SUM(1/POWER(FSheet1!$BK193,1/($A$3-1)),1/POWER(FSheet1!$BL193,1/($A$3-1)),1/POWER(FSheet1!$BM193,1/($A$3-1)),1/POWER(FSheet1!$BN193,1/($A$3-1)),1/POWER(FSheet1!$BO193,1/($A$3-1)),1/POWER(FSheet1!$BP193,1/($A$3-1)),1/POWER(FSheet1!$BQ193,1/($A$3-1))))</f>
        <v>3.401599431196943E-2</v>
      </c>
      <c r="BG194" s="45">
        <f>1/(POWER(FSheet1!$BQ193,1/($A$3-1))*SUM(1/POWER(FSheet1!$BK193,1/($A$3-1)),1/POWER(FSheet1!$BL193,1/($A$3-1)),1/POWER(FSheet1!$BM193,1/($A$3-1)),1/POWER(FSheet1!$BN193,1/($A$3-1)),1/POWER(FSheet1!$BO193,1/($A$3-1)),1/POWER(FSheet1!$BP193,1/($A$3-1)),1/POWER(FSheet1!$BQ193,1/($A$3-1))))</f>
        <v>6.4573778825797443E-2</v>
      </c>
      <c r="BH194" s="14"/>
      <c r="BW194" s="33">
        <f t="array" ref="BW194">SUM((BA194^$A$3)*(($B194-$AK$3)^2+($C194-$AL$3)^2),(BB194^$A$3)*(($B194-$AM$3)^2+($C194-$AN$3)^2),(BC194^$A$3)*(($B194-$AO$3)^2+($C194-$AP$3)^2),(BD194^$A$3)*(($B194-$AQ$3)^2+($C194-$AR$3)^2),(BE194^$A$3)*(($B194-$AS$3)^2+($C194-$AT$3)^2),(BF194^$A$3)*(($B194-$AU$3)^2+($C194-$AV$3)^2),(BG194^$A$3)*(($B194-$AW$3)^2+($C194-$BV$3)^2))</f>
        <v>1.7501887218967231</v>
      </c>
    </row>
    <row r="195" spans="1:75">
      <c r="A195" s="21" t="str">
        <f>FSheet1!A194</f>
        <v>Rome</v>
      </c>
      <c r="B195" s="20">
        <f>FSheet1!DH194</f>
        <v>-1.5820547847769031</v>
      </c>
      <c r="C195" s="20">
        <f>FSheet1!DI194</f>
        <v>0.90378048031496083</v>
      </c>
      <c r="D195" s="22"/>
      <c r="E195" s="20">
        <f>1/(POWER(FSheet1!AU194,2/($A$3-1))*SUM(1/POWER(FSheet1!$AU194,2/($A$3-1)),1/POWER(FSheet1!$AV194,2/($A$3-1)),1/POWER(FSheet1!$AW194,2/($A$3-1)),1/POWER(FSheet1!$AX194,2/($A$3-1)),1/POWER(FSheet1!$AY194,2/($A$3-1)),1/POWER(FSheet1!$AZ194,2/($A$3-1)),1/POWER(FSheet1!$BA194,2/($A$3-1))))</f>
        <v>3.2827126593503167E-3</v>
      </c>
      <c r="F195" s="20">
        <f>1/(POWER(FSheet1!AV194,2/($A$3-1))*SUM(1/POWER(FSheet1!$AU194,2/($A$3-1)),1/POWER(FSheet1!$AV194,2/($A$3-1)),1/POWER(FSheet1!$AW194,2/($A$3-1)),1/POWER(FSheet1!$AX194,2/($A$3-1)),1/POWER(FSheet1!$AY194,2/($A$3-1)),1/POWER(FSheet1!$AZ194,2/($A$3-1)),1/POWER(FSheet1!$BA194,2/($A$3-1))))</f>
        <v>1.5723835227988696E-2</v>
      </c>
      <c r="G195" s="20">
        <f>1/(POWER(FSheet1!AW194,2/($A$3-1))*SUM(1/POWER(FSheet1!$AU194,2/($A$3-1)),1/POWER(FSheet1!$AV194,2/($A$3-1)),1/POWER(FSheet1!$AW194,2/($A$3-1)),1/POWER(FSheet1!$AX194,2/($A$3-1)),1/POWER(FSheet1!$AY194,2/($A$3-1)),1/POWER(FSheet1!$AZ194,2/($A$3-1)),1/POWER(FSheet1!$BA194,2/($A$3-1))))</f>
        <v>0.15466324716434554</v>
      </c>
      <c r="H195" s="20">
        <f>1/(POWER(FSheet1!AX194,2/($A$3-1))*SUM(1/POWER(FSheet1!$AU194,2/($A$3-1)),1/POWER(FSheet1!$AV194,2/($A$3-1)),1/POWER(FSheet1!$AW194,2/($A$3-1)),1/POWER(FSheet1!$AX194,2/($A$3-1)),1/POWER(FSheet1!$AY194,2/($A$3-1)),1/POWER(FSheet1!$AZ194,2/($A$3-1)),1/POWER(FSheet1!$BA194,2/($A$3-1))))</f>
        <v>0.7465215960379219</v>
      </c>
      <c r="I195" s="20">
        <f>1/(POWER(FSheet1!AY194,2/($A$3-1))*SUM(1/POWER(FSheet1!$AU194,2/($A$3-1)),1/POWER(FSheet1!$AV194,2/($A$3-1)),1/POWER(FSheet1!$AW194,2/($A$3-1)),1/POWER(FSheet1!$AX194,2/($A$3-1)),1/POWER(FSheet1!$AY194,2/($A$3-1)),1/POWER(FSheet1!$AZ194,2/($A$3-1)),1/POWER(FSheet1!$BA194,2/($A$3-1))))</f>
        <v>6.8576152726581852E-2</v>
      </c>
      <c r="J195" s="20">
        <f>1/(POWER(FSheet1!AZ194,2/($A$3-1))*SUM(1/POWER(FSheet1!$AU194,2/($A$3-1)),1/POWER(FSheet1!$AV194,2/($A$3-1)),1/POWER(FSheet1!$AW194,2/($A$3-1)),1/POWER(FSheet1!$AX194,2/($A$3-1)),1/POWER(FSheet1!$AY194,2/($A$3-1)),1/POWER(FSheet1!$AZ194,2/($A$3-1)),1/POWER(FSheet1!$BA194,2/($A$3-1))))</f>
        <v>9.0244300770984769E-3</v>
      </c>
      <c r="K195" s="20">
        <f>1/(POWER(FSheet1!BA194,2/($A$3-1))*SUM(1/POWER(FSheet1!$AU194,2/($A$3-1)),1/POWER(FSheet1!$AV194,2/($A$3-1)),1/POWER(FSheet1!$AW194,2/($A$3-1)),1/POWER(FSheet1!$AX194,2/($A$3-1)),1/POWER(FSheet1!$AY194,2/($A$3-1)),1/POWER(FSheet1!$AZ194,2/($A$3-1)),1/POWER(FSheet1!$BA194,2/($A$3-1))))</f>
        <v>2.2080261067132538E-3</v>
      </c>
      <c r="M195" s="35"/>
      <c r="AA195" s="34">
        <f t="shared" si="12"/>
        <v>3.9148631611387468</v>
      </c>
      <c r="AC195" s="26">
        <f>1/(POWER(FSheet1!BC194,1/($A$3-1))*SUM(1/POWER(FSheet1!$BC194,1/($A$3-1)),1/POWER(FSheet1!$BD194,1/($A$3-1)),1/POWER(FSheet1!$BE194,1/($A$3-1)),1/POWER(FSheet1!$BF194,1/($A$3-1)),1/POWER(FSheet1!$BG194,1/($A$3-1)),1/POWER(FSheet1!$BH194,1/($A$3-1)),1/POWER(FSheet1!$BI194,1/($A$3-1))))</f>
        <v>0.1550422785597097</v>
      </c>
      <c r="AD195" s="26">
        <f>1/(POWER(FSheet1!BD194,1/($A$3-1))*SUM(1/POWER(FSheet1!$BC194,1/($A$3-1)),1/POWER(FSheet1!$BD194,1/($A$3-1)),1/POWER(FSheet1!$BE194,1/($A$3-1)),1/POWER(FSheet1!$BF194,1/($A$3-1)),1/POWER(FSheet1!$BG194,1/($A$3-1)),1/POWER(FSheet1!$BH194,1/($A$3-1)),1/POWER(FSheet1!$BI194,1/($A$3-1))))</f>
        <v>9.4244465654870574E-2</v>
      </c>
      <c r="AE195" s="26">
        <f>1/(POWER(FSheet1!BE194,1/($A$3-1))*SUM(1/POWER(FSheet1!$BC194,1/($A$3-1)),1/POWER(FSheet1!$BD194,1/($A$3-1)),1/POWER(FSheet1!$BE194,1/($A$3-1)),1/POWER(FSheet1!$BF194,1/($A$3-1)),1/POWER(FSheet1!$BG194,1/($A$3-1)),1/POWER(FSheet1!$BH194,1/($A$3-1)),1/POWER(FSheet1!$BI194,1/($A$3-1))))</f>
        <v>0.20095832054881976</v>
      </c>
      <c r="AF195" s="26">
        <f>1/(POWER(FSheet1!BF194,1/($A$3-1))*SUM(1/POWER(FSheet1!$BC194,1/($A$3-1)),1/POWER(FSheet1!$BD194,1/($A$3-1)),1/POWER(FSheet1!$BE194,1/($A$3-1)),1/POWER(FSheet1!$BF194,1/($A$3-1)),1/POWER(FSheet1!$BG194,1/($A$3-1)),1/POWER(FSheet1!$BH194,1/($A$3-1)),1/POWER(FSheet1!$BI194,1/($A$3-1))))</f>
        <v>0.38073828757136863</v>
      </c>
      <c r="AG195" s="26">
        <f>1/(POWER(FSheet1!BG194,1/($A$3-1))*SUM(1/POWER(FSheet1!$BC194,1/($A$3-1)),1/POWER(FSheet1!$BD194,1/($A$3-1)),1/POWER(FSheet1!$BE194,1/($A$3-1)),1/POWER(FSheet1!$BF194,1/($A$3-1)),1/POWER(FSheet1!$BG194,1/($A$3-1)),1/POWER(FSheet1!$BH194,1/($A$3-1)),1/POWER(FSheet1!$BI194,1/($A$3-1))))</f>
        <v>8.2187255735378315E-2</v>
      </c>
      <c r="AH195" s="26">
        <f>1/(POWER(FSheet1!BH194,1/($A$3-1))*SUM(1/POWER(FSheet1!$BC194,1/($A$3-1)),1/POWER(FSheet1!$BD194,1/($A$3-1)),1/POWER(FSheet1!$BE194,1/($A$3-1)),1/POWER(FSheet1!$BF194,1/($A$3-1)),1/POWER(FSheet1!$BG194,1/($A$3-1)),1/POWER(FSheet1!$BH194,1/($A$3-1)),1/POWER(FSheet1!$BI194,1/($A$3-1))))</f>
        <v>3.2417041756631265E-2</v>
      </c>
      <c r="AI195" s="26">
        <f>1/(POWER(FSheet1!BI194,1/($A$3-1))*SUM(1/POWER(FSheet1!$BC194,1/($A$3-1)),1/POWER(FSheet1!$BD194,1/($A$3-1)),1/POWER(FSheet1!$BE194,1/($A$3-1)),1/POWER(FSheet1!$BF194,1/($A$3-1)),1/POWER(FSheet1!$BG194,1/($A$3-1)),1/POWER(FSheet1!$BH194,1/($A$3-1)),1/POWER(FSheet1!$BI194,1/($A$3-1))))</f>
        <v>5.4412350173221727E-2</v>
      </c>
      <c r="AY195" s="13">
        <f t="shared" si="13"/>
        <v>2.1941225521991141</v>
      </c>
      <c r="BA195" s="45">
        <f>1/(POWER(FSheet1!$BK194,1/($A$3-1))*SUM(1/POWER(FSheet1!$BK194,1/($A$3-1)),1/POWER(FSheet1!$BL194,1/($A$3-1)),1/POWER(FSheet1!$BM194,1/($A$3-1)),1/POWER(FSheet1!$BN194,1/($A$3-1)),1/POWER(FSheet1!$BO194,1/($A$3-1)),1/POWER(FSheet1!$BP194,1/($A$3-1)),1/POWER(FSheet1!$BQ194,1/($A$3-1))))</f>
        <v>0.24494866104545449</v>
      </c>
      <c r="BB195" s="45">
        <f>1/(POWER(FSheet1!$BL194,1/($A$3-1))*SUM(1/POWER(FSheet1!$BK194,1/($A$3-1)),1/POWER(FSheet1!$BL194,1/($A$3-1)),1/POWER(FSheet1!$BM194,1/($A$3-1)),1/POWER(FSheet1!$BN194,1/($A$3-1)),1/POWER(FSheet1!$BO194,1/($A$3-1)),1/POWER(FSheet1!$BP194,1/($A$3-1)),1/POWER(FSheet1!$BQ194,1/($A$3-1))))</f>
        <v>7.7467001607882738E-2</v>
      </c>
      <c r="BC195" s="45">
        <f>1/(POWER(FSheet1!$BM194,1/($A$3-1))*SUM(1/POWER(FSheet1!$BK194,1/($A$3-1)),1/POWER(FSheet1!$BL194,1/($A$3-1)),1/POWER(FSheet1!$BM194,1/($A$3-1)),1/POWER(FSheet1!$BN194,1/($A$3-1)),1/POWER(FSheet1!$BO194,1/($A$3-1)),1/POWER(FSheet1!$BP194,1/($A$3-1)),1/POWER(FSheet1!$BQ194,1/($A$3-1))))</f>
        <v>0.14495788734664694</v>
      </c>
      <c r="BD195" s="45">
        <f>1/(POWER(FSheet1!$BN194,1/($A$3-1))*SUM(1/POWER(FSheet1!$BK194,1/($A$3-1)),1/POWER(FSheet1!$BL194,1/($A$3-1)),1/POWER(FSheet1!$BM194,1/($A$3-1)),1/POWER(FSheet1!$BN194,1/($A$3-1)),1/POWER(FSheet1!$BO194,1/($A$3-1)),1/POWER(FSheet1!$BP194,1/($A$3-1)),1/POWER(FSheet1!$BQ194,1/($A$3-1))))</f>
        <v>0.31589155862473245</v>
      </c>
      <c r="BE195" s="45">
        <f>1/(POWER(FSheet1!$BO194,1/($A$3-1))*SUM(1/POWER(FSheet1!$BK194,1/($A$3-1)),1/POWER(FSheet1!$BL194,1/($A$3-1)),1/POWER(FSheet1!$BM194,1/($A$3-1)),1/POWER(FSheet1!$BN194,1/($A$3-1)),1/POWER(FSheet1!$BO194,1/($A$3-1)),1/POWER(FSheet1!$BP194,1/($A$3-1)),1/POWER(FSheet1!$BQ194,1/($A$3-1))))</f>
        <v>0.13597745877221459</v>
      </c>
      <c r="BF195" s="45">
        <f>1/(POWER(FSheet1!$BP194,1/($A$3-1))*SUM(1/POWER(FSheet1!$BK194,1/($A$3-1)),1/POWER(FSheet1!$BL194,1/($A$3-1)),1/POWER(FSheet1!$BM194,1/($A$3-1)),1/POWER(FSheet1!$BN194,1/($A$3-1)),1/POWER(FSheet1!$BO194,1/($A$3-1)),1/POWER(FSheet1!$BP194,1/($A$3-1)),1/POWER(FSheet1!$BQ194,1/($A$3-1))))</f>
        <v>3.0035020101746593E-2</v>
      </c>
      <c r="BG195" s="45">
        <f>1/(POWER(FSheet1!$BQ194,1/($A$3-1))*SUM(1/POWER(FSheet1!$BK194,1/($A$3-1)),1/POWER(FSheet1!$BL194,1/($A$3-1)),1/POWER(FSheet1!$BM194,1/($A$3-1)),1/POWER(FSheet1!$BN194,1/($A$3-1)),1/POWER(FSheet1!$BO194,1/($A$3-1)),1/POWER(FSheet1!$BP194,1/($A$3-1)),1/POWER(FSheet1!$BQ194,1/($A$3-1))))</f>
        <v>5.0722412501322117E-2</v>
      </c>
      <c r="BH195" s="14"/>
      <c r="BW195" s="33">
        <f t="array" ref="BW195">SUM((BA195^$A$3)*(($B195-$AK$3)^2+($C195-$AL$3)^2),(BB195^$A$3)*(($B195-$AM$3)^2+($C195-$AN$3)^2),(BC195^$A$3)*(($B195-$AO$3)^2+($C195-$AP$3)^2),(BD195^$A$3)*(($B195-$AQ$3)^2+($C195-$AR$3)^2),(BE195^$A$3)*(($B195-$AS$3)^2+($C195-$AT$3)^2),(BF195^$A$3)*(($B195-$AU$3)^2+($C195-$AV$3)^2),(BG195^$A$3)*(($B195-$AW$3)^2+($C195-$BV$3)^2))</f>
        <v>2.3483027453161487</v>
      </c>
    </row>
    <row r="196" spans="1:75">
      <c r="A196" s="21" t="str">
        <f>FSheet1!A195</f>
        <v>Benker</v>
      </c>
      <c r="B196" s="20">
        <f>FSheet1!DH195</f>
        <v>2.9375947152230966</v>
      </c>
      <c r="C196" s="20">
        <f>FSheet1!DI195</f>
        <v>1.0314639803149608</v>
      </c>
      <c r="D196" s="22"/>
      <c r="E196" s="20">
        <f>1/(POWER(FSheet1!AU195,2/($A$3-1))*SUM(1/POWER(FSheet1!$AU195,2/($A$3-1)),1/POWER(FSheet1!$AV195,2/($A$3-1)),1/POWER(FSheet1!$AW195,2/($A$3-1)),1/POWER(FSheet1!$AX195,2/($A$3-1)),1/POWER(FSheet1!$AY195,2/($A$3-1)),1/POWER(FSheet1!$AZ195,2/($A$3-1)),1/POWER(FSheet1!$BA195,2/($A$3-1))))</f>
        <v>9.8677871170395727E-5</v>
      </c>
      <c r="F196" s="20">
        <f>1/(POWER(FSheet1!AV195,2/($A$3-1))*SUM(1/POWER(FSheet1!$AU195,2/($A$3-1)),1/POWER(FSheet1!$AV195,2/($A$3-1)),1/POWER(FSheet1!$AW195,2/($A$3-1)),1/POWER(FSheet1!$AX195,2/($A$3-1)),1/POWER(FSheet1!$AY195,2/($A$3-1)),1/POWER(FSheet1!$AZ195,2/($A$3-1)),1/POWER(FSheet1!$BA195,2/($A$3-1))))</f>
        <v>3.5055419891610661E-4</v>
      </c>
      <c r="G196" s="20">
        <f>1/(POWER(FSheet1!AW195,2/($A$3-1))*SUM(1/POWER(FSheet1!$AU195,2/($A$3-1)),1/POWER(FSheet1!$AV195,2/($A$3-1)),1/POWER(FSheet1!$AW195,2/($A$3-1)),1/POWER(FSheet1!$AX195,2/($A$3-1)),1/POWER(FSheet1!$AY195,2/($A$3-1)),1/POWER(FSheet1!$AZ195,2/($A$3-1)),1/POWER(FSheet1!$BA195,2/($A$3-1))))</f>
        <v>2.2559997474469041E-3</v>
      </c>
      <c r="H196" s="20">
        <f>1/(POWER(FSheet1!AX195,2/($A$3-1))*SUM(1/POWER(FSheet1!$AU195,2/($A$3-1)),1/POWER(FSheet1!$AV195,2/($A$3-1)),1/POWER(FSheet1!$AW195,2/($A$3-1)),1/POWER(FSheet1!$AX195,2/($A$3-1)),1/POWER(FSheet1!$AY195,2/($A$3-1)),1/POWER(FSheet1!$AZ195,2/($A$3-1)),1/POWER(FSheet1!$BA195,2/($A$3-1))))</f>
        <v>7.7196902895286051E-2</v>
      </c>
      <c r="I196" s="20">
        <f>1/(POWER(FSheet1!AY195,2/($A$3-1))*SUM(1/POWER(FSheet1!$AU195,2/($A$3-1)),1/POWER(FSheet1!$AV195,2/($A$3-1)),1/POWER(FSheet1!$AW195,2/($A$3-1)),1/POWER(FSheet1!$AX195,2/($A$3-1)),1/POWER(FSheet1!$AY195,2/($A$3-1)),1/POWER(FSheet1!$AZ195,2/($A$3-1)),1/POWER(FSheet1!$BA195,2/($A$3-1))))</f>
        <v>0.91391874227351744</v>
      </c>
      <c r="J196" s="20">
        <f>1/(POWER(FSheet1!AZ195,2/($A$3-1))*SUM(1/POWER(FSheet1!$AU195,2/($A$3-1)),1/POWER(FSheet1!$AV195,2/($A$3-1)),1/POWER(FSheet1!$AW195,2/($A$3-1)),1/POWER(FSheet1!$AX195,2/($A$3-1)),1/POWER(FSheet1!$AY195,2/($A$3-1)),1/POWER(FSheet1!$AZ195,2/($A$3-1)),1/POWER(FSheet1!$BA195,2/($A$3-1))))</f>
        <v>5.5737841342117424E-3</v>
      </c>
      <c r="K196" s="20">
        <f>1/(POWER(FSheet1!BA195,2/($A$3-1))*SUM(1/POWER(FSheet1!$AU195,2/($A$3-1)),1/POWER(FSheet1!$AV195,2/($A$3-1)),1/POWER(FSheet1!$AW195,2/($A$3-1)),1/POWER(FSheet1!$AX195,2/($A$3-1)),1/POWER(FSheet1!$AY195,2/($A$3-1)),1/POWER(FSheet1!$AZ195,2/($A$3-1)),1/POWER(FSheet1!$BA195,2/($A$3-1))))</f>
        <v>6.0533887945122731E-4</v>
      </c>
      <c r="M196" s="35"/>
      <c r="AA196" s="34">
        <f t="shared" si="12"/>
        <v>1.8755622852212825</v>
      </c>
      <c r="AC196" s="26">
        <f>1/(POWER(FSheet1!BC195,1/($A$3-1))*SUM(1/POWER(FSheet1!$BC195,1/($A$3-1)),1/POWER(FSheet1!$BD195,1/($A$3-1)),1/POWER(FSheet1!$BE195,1/($A$3-1)),1/POWER(FSheet1!$BF195,1/($A$3-1)),1/POWER(FSheet1!$BG195,1/($A$3-1)),1/POWER(FSheet1!$BH195,1/($A$3-1)),1/POWER(FSheet1!$BI195,1/($A$3-1))))</f>
        <v>1.12489630351817E-2</v>
      </c>
      <c r="AD196" s="26">
        <f>1/(POWER(FSheet1!BD195,1/($A$3-1))*SUM(1/POWER(FSheet1!$BC195,1/($A$3-1)),1/POWER(FSheet1!$BD195,1/($A$3-1)),1/POWER(FSheet1!$BE195,1/($A$3-1)),1/POWER(FSheet1!$BF195,1/($A$3-1)),1/POWER(FSheet1!$BG195,1/($A$3-1)),1/POWER(FSheet1!$BH195,1/($A$3-1)),1/POWER(FSheet1!$BI195,1/($A$3-1))))</f>
        <v>9.6324358160208654E-3</v>
      </c>
      <c r="AE196" s="26">
        <f>1/(POWER(FSheet1!BE195,1/($A$3-1))*SUM(1/POWER(FSheet1!$BC195,1/($A$3-1)),1/POWER(FSheet1!$BD195,1/($A$3-1)),1/POWER(FSheet1!$BE195,1/($A$3-1)),1/POWER(FSheet1!$BF195,1/($A$3-1)),1/POWER(FSheet1!$BG195,1/($A$3-1)),1/POWER(FSheet1!$BH195,1/($A$3-1)),1/POWER(FSheet1!$BI195,1/($A$3-1))))</f>
        <v>1.7836444992782804E-2</v>
      </c>
      <c r="AF196" s="26">
        <f>1/(POWER(FSheet1!BF195,1/($A$3-1))*SUM(1/POWER(FSheet1!$BC195,1/($A$3-1)),1/POWER(FSheet1!$BD195,1/($A$3-1)),1/POWER(FSheet1!$BE195,1/($A$3-1)),1/POWER(FSheet1!$BF195,1/($A$3-1)),1/POWER(FSheet1!$BG195,1/($A$3-1)),1/POWER(FSheet1!$BH195,1/($A$3-1)),1/POWER(FSheet1!$BI195,1/($A$3-1))))</f>
        <v>8.6999299432076141E-2</v>
      </c>
      <c r="AG196" s="26">
        <f>1/(POWER(FSheet1!BG195,1/($A$3-1))*SUM(1/POWER(FSheet1!$BC195,1/($A$3-1)),1/POWER(FSheet1!$BD195,1/($A$3-1)),1/POWER(FSheet1!$BE195,1/($A$3-1)),1/POWER(FSheet1!$BF195,1/($A$3-1)),1/POWER(FSheet1!$BG195,1/($A$3-1)),1/POWER(FSheet1!$BH195,1/($A$3-1)),1/POWER(FSheet1!$BI195,1/($A$3-1))))</f>
        <v>0.68532526950650674</v>
      </c>
      <c r="AH196" s="26">
        <f>1/(POWER(FSheet1!BH195,1/($A$3-1))*SUM(1/POWER(FSheet1!$BC195,1/($A$3-1)),1/POWER(FSheet1!$BD195,1/($A$3-1)),1/POWER(FSheet1!$BE195,1/($A$3-1)),1/POWER(FSheet1!$BF195,1/($A$3-1)),1/POWER(FSheet1!$BG195,1/($A$3-1)),1/POWER(FSheet1!$BH195,1/($A$3-1)),1/POWER(FSheet1!$BI195,1/($A$3-1))))</f>
        <v>4.2144949718602852E-2</v>
      </c>
      <c r="AI196" s="26">
        <f>1/(POWER(FSheet1!BI195,1/($A$3-1))*SUM(1/POWER(FSheet1!$BC195,1/($A$3-1)),1/POWER(FSheet1!$BD195,1/($A$3-1)),1/POWER(FSheet1!$BE195,1/($A$3-1)),1/POWER(FSheet1!$BF195,1/($A$3-1)),1/POWER(FSheet1!$BG195,1/($A$3-1)),1/POWER(FSheet1!$BH195,1/($A$3-1)),1/POWER(FSheet1!$BI195,1/($A$3-1))))</f>
        <v>0.14681263749882878</v>
      </c>
      <c r="AY196" s="13">
        <f t="shared" si="13"/>
        <v>0.41916066653258899</v>
      </c>
      <c r="BA196" s="45">
        <f>1/(POWER(FSheet1!$BK195,1/($A$3-1))*SUM(1/POWER(FSheet1!$BK195,1/($A$3-1)),1/POWER(FSheet1!$BL195,1/($A$3-1)),1/POWER(FSheet1!$BM195,1/($A$3-1)),1/POWER(FSheet1!$BN195,1/($A$3-1)),1/POWER(FSheet1!$BO195,1/($A$3-1)),1/POWER(FSheet1!$BP195,1/($A$3-1)),1/POWER(FSheet1!$BQ195,1/($A$3-1))))</f>
        <v>5.7003170001359064E-4</v>
      </c>
      <c r="BB196" s="45">
        <f>1/(POWER(FSheet1!$BL195,1/($A$3-1))*SUM(1/POWER(FSheet1!$BK195,1/($A$3-1)),1/POWER(FSheet1!$BL195,1/($A$3-1)),1/POWER(FSheet1!$BM195,1/($A$3-1)),1/POWER(FSheet1!$BN195,1/($A$3-1)),1/POWER(FSheet1!$BO195,1/($A$3-1)),1/POWER(FSheet1!$BP195,1/($A$3-1)),1/POWER(FSheet1!$BQ195,1/($A$3-1))))</f>
        <v>3.5271896400195966E-4</v>
      </c>
      <c r="BC196" s="45">
        <f>1/(POWER(FSheet1!$BM195,1/($A$3-1))*SUM(1/POWER(FSheet1!$BK195,1/($A$3-1)),1/POWER(FSheet1!$BL195,1/($A$3-1)),1/POWER(FSheet1!$BM195,1/($A$3-1)),1/POWER(FSheet1!$BN195,1/($A$3-1)),1/POWER(FSheet1!$BO195,1/($A$3-1)),1/POWER(FSheet1!$BP195,1/($A$3-1)),1/POWER(FSheet1!$BQ195,1/($A$3-1))))</f>
        <v>8.1170689818571909E-4</v>
      </c>
      <c r="BD196" s="45">
        <f>1/(POWER(FSheet1!$BN195,1/($A$3-1))*SUM(1/POWER(FSheet1!$BK195,1/($A$3-1)),1/POWER(FSheet1!$BL195,1/($A$3-1)),1/POWER(FSheet1!$BM195,1/($A$3-1)),1/POWER(FSheet1!$BN195,1/($A$3-1)),1/POWER(FSheet1!$BO195,1/($A$3-1)),1/POWER(FSheet1!$BP195,1/($A$3-1)),1/POWER(FSheet1!$BQ195,1/($A$3-1))))</f>
        <v>3.9467033145482349E-3</v>
      </c>
      <c r="BE196" s="45">
        <f>1/(POWER(FSheet1!$BO195,1/($A$3-1))*SUM(1/POWER(FSheet1!$BK195,1/($A$3-1)),1/POWER(FSheet1!$BL195,1/($A$3-1)),1/POWER(FSheet1!$BM195,1/($A$3-1)),1/POWER(FSheet1!$BN195,1/($A$3-1)),1/POWER(FSheet1!$BO195,1/($A$3-1)),1/POWER(FSheet1!$BP195,1/($A$3-1)),1/POWER(FSheet1!$BQ195,1/($A$3-1))))</f>
        <v>0.99011725104426496</v>
      </c>
      <c r="BF196" s="45">
        <f>1/(POWER(FSheet1!$BP195,1/($A$3-1))*SUM(1/POWER(FSheet1!$BK195,1/($A$3-1)),1/POWER(FSheet1!$BL195,1/($A$3-1)),1/POWER(FSheet1!$BM195,1/($A$3-1)),1/POWER(FSheet1!$BN195,1/($A$3-1)),1/POWER(FSheet1!$BO195,1/($A$3-1)),1/POWER(FSheet1!$BP195,1/($A$3-1)),1/POWER(FSheet1!$BQ195,1/($A$3-1))))</f>
        <v>1.2270282860649432E-3</v>
      </c>
      <c r="BG196" s="45">
        <f>1/(POWER(FSheet1!$BQ195,1/($A$3-1))*SUM(1/POWER(FSheet1!$BK195,1/($A$3-1)),1/POWER(FSheet1!$BL195,1/($A$3-1)),1/POWER(FSheet1!$BM195,1/($A$3-1)),1/POWER(FSheet1!$BN195,1/($A$3-1)),1/POWER(FSheet1!$BO195,1/($A$3-1)),1/POWER(FSheet1!$BP195,1/($A$3-1)),1/POWER(FSheet1!$BQ195,1/($A$3-1))))</f>
        <v>2.9745597929206769E-3</v>
      </c>
      <c r="BH196" s="14"/>
      <c r="BW196" s="33">
        <f t="array" ref="BW196">SUM((BA196^$A$3)*(($B196-$AK$3)^2+($C196-$AL$3)^2),(BB196^$A$3)*(($B196-$AM$3)^2+($C196-$AN$3)^2),(BC196^$A$3)*(($B196-$AO$3)^2+($C196-$AP$3)^2),(BD196^$A$3)*(($B196-$AQ$3)^2+($C196-$AR$3)^2),(BE196^$A$3)*(($B196-$AS$3)^2+($C196-$AT$3)^2),(BF196^$A$3)*(($B196-$AU$3)^2+($C196-$AV$3)^2),(BG196^$A$3)*(($B196-$AW$3)^2+($C196-$BV$3)^2))</f>
        <v>0.35500485013106725</v>
      </c>
    </row>
    <row r="197" spans="1:75">
      <c r="A197" s="21" t="str">
        <f>FSheet1!A196</f>
        <v>Brazeau</v>
      </c>
      <c r="B197" s="20">
        <f>FSheet1!DH196</f>
        <v>-5.9909687847769035</v>
      </c>
      <c r="C197" s="20">
        <f>FSheet1!DI196</f>
        <v>4.3278909803149608</v>
      </c>
      <c r="D197" s="22"/>
      <c r="E197" s="20">
        <f>1/(POWER(FSheet1!AU196,2/($A$3-1))*SUM(1/POWER(FSheet1!$AU196,2/($A$3-1)),1/POWER(FSheet1!$AV196,2/($A$3-1)),1/POWER(FSheet1!$AW196,2/($A$3-1)),1/POWER(FSheet1!$AX196,2/($A$3-1)),1/POWER(FSheet1!$AY196,2/($A$3-1)),1/POWER(FSheet1!$AZ196,2/($A$3-1)),1/POWER(FSheet1!$BA196,2/($A$3-1))))</f>
        <v>4.8816989014844221E-2</v>
      </c>
      <c r="F197" s="20">
        <f>1/(POWER(FSheet1!AV196,2/($A$3-1))*SUM(1/POWER(FSheet1!$AU196,2/($A$3-1)),1/POWER(FSheet1!$AV196,2/($A$3-1)),1/POWER(FSheet1!$AW196,2/($A$3-1)),1/POWER(FSheet1!$AX196,2/($A$3-1)),1/POWER(FSheet1!$AY196,2/($A$3-1)),1/POWER(FSheet1!$AZ196,2/($A$3-1)),1/POWER(FSheet1!$BA196,2/($A$3-1))))</f>
        <v>0.13650356643321862</v>
      </c>
      <c r="G197" s="20">
        <f>1/(POWER(FSheet1!AW196,2/($A$3-1))*SUM(1/POWER(FSheet1!$AU196,2/($A$3-1)),1/POWER(FSheet1!$AV196,2/($A$3-1)),1/POWER(FSheet1!$AW196,2/($A$3-1)),1/POWER(FSheet1!$AX196,2/($A$3-1)),1/POWER(FSheet1!$AY196,2/($A$3-1)),1/POWER(FSheet1!$AZ196,2/($A$3-1)),1/POWER(FSheet1!$BA196,2/($A$3-1))))</f>
        <v>0.30831948266879511</v>
      </c>
      <c r="H197" s="20">
        <f>1/(POWER(FSheet1!AX196,2/($A$3-1))*SUM(1/POWER(FSheet1!$AU196,2/($A$3-1)),1/POWER(FSheet1!$AV196,2/($A$3-1)),1/POWER(FSheet1!$AW196,2/($A$3-1)),1/POWER(FSheet1!$AX196,2/($A$3-1)),1/POWER(FSheet1!$AY196,2/($A$3-1)),1/POWER(FSheet1!$AZ196,2/($A$3-1)),1/POWER(FSheet1!$BA196,2/($A$3-1))))</f>
        <v>0.30559559009156967</v>
      </c>
      <c r="I197" s="20">
        <f>1/(POWER(FSheet1!AY196,2/($A$3-1))*SUM(1/POWER(FSheet1!$AU196,2/($A$3-1)),1/POWER(FSheet1!$AV196,2/($A$3-1)),1/POWER(FSheet1!$AW196,2/($A$3-1)),1/POWER(FSheet1!$AX196,2/($A$3-1)),1/POWER(FSheet1!$AY196,2/($A$3-1)),1/POWER(FSheet1!$AZ196,2/($A$3-1)),1/POWER(FSheet1!$BA196,2/($A$3-1))))</f>
        <v>0.13411211062404038</v>
      </c>
      <c r="J197" s="20">
        <f>1/(POWER(FSheet1!AZ196,2/($A$3-1))*SUM(1/POWER(FSheet1!$AU196,2/($A$3-1)),1/POWER(FSheet1!$AV196,2/($A$3-1)),1/POWER(FSheet1!$AW196,2/($A$3-1)),1/POWER(FSheet1!$AX196,2/($A$3-1)),1/POWER(FSheet1!$AY196,2/($A$3-1)),1/POWER(FSheet1!$AZ196,2/($A$3-1)),1/POWER(FSheet1!$BA196,2/($A$3-1))))</f>
        <v>4.7964535880970181E-2</v>
      </c>
      <c r="K197" s="20">
        <f>1/(POWER(FSheet1!BA196,2/($A$3-1))*SUM(1/POWER(FSheet1!$AU196,2/($A$3-1)),1/POWER(FSheet1!$AV196,2/($A$3-1)),1/POWER(FSheet1!$AW196,2/($A$3-1)),1/POWER(FSheet1!$AX196,2/($A$3-1)),1/POWER(FSheet1!$AY196,2/($A$3-1)),1/POWER(FSheet1!$AZ196,2/($A$3-1)),1/POWER(FSheet1!$BA196,2/($A$3-1))))</f>
        <v>1.8687725286561742E-2</v>
      </c>
      <c r="M197" s="35"/>
      <c r="AA197" s="34">
        <f t="shared" si="12"/>
        <v>15.041213602252679</v>
      </c>
      <c r="AC197" s="26">
        <f>1/(POWER(FSheet1!BC196,1/($A$3-1))*SUM(1/POWER(FSheet1!$BC196,1/($A$3-1)),1/POWER(FSheet1!$BD196,1/($A$3-1)),1/POWER(FSheet1!$BE196,1/($A$3-1)),1/POWER(FSheet1!$BF196,1/($A$3-1)),1/POWER(FSheet1!$BG196,1/($A$3-1)),1/POWER(FSheet1!$BH196,1/($A$3-1)),1/POWER(FSheet1!$BI196,1/($A$3-1))))</f>
        <v>0.35394567125961274</v>
      </c>
      <c r="AD197" s="26">
        <f>1/(POWER(FSheet1!BD196,1/($A$3-1))*SUM(1/POWER(FSheet1!$BC196,1/($A$3-1)),1/POWER(FSheet1!$BD196,1/($A$3-1)),1/POWER(FSheet1!$BE196,1/($A$3-1)),1/POWER(FSheet1!$BF196,1/($A$3-1)),1/POWER(FSheet1!$BG196,1/($A$3-1)),1/POWER(FSheet1!$BH196,1/($A$3-1)),1/POWER(FSheet1!$BI196,1/($A$3-1))))</f>
        <v>0.17957956180158821</v>
      </c>
      <c r="AE197" s="26">
        <f>1/(POWER(FSheet1!BE196,1/($A$3-1))*SUM(1/POWER(FSheet1!$BC196,1/($A$3-1)),1/POWER(FSheet1!$BD196,1/($A$3-1)),1/POWER(FSheet1!$BE196,1/($A$3-1)),1/POWER(FSheet1!$BF196,1/($A$3-1)),1/POWER(FSheet1!$BG196,1/($A$3-1)),1/POWER(FSheet1!$BH196,1/($A$3-1)),1/POWER(FSheet1!$BI196,1/($A$3-1))))</f>
        <v>0.15319802159082105</v>
      </c>
      <c r="AF197" s="26">
        <f>1/(POWER(FSheet1!BF196,1/($A$3-1))*SUM(1/POWER(FSheet1!$BC196,1/($A$3-1)),1/POWER(FSheet1!$BD196,1/($A$3-1)),1/POWER(FSheet1!$BE196,1/($A$3-1)),1/POWER(FSheet1!$BF196,1/($A$3-1)),1/POWER(FSheet1!$BG196,1/($A$3-1)),1/POWER(FSheet1!$BH196,1/($A$3-1)),1/POWER(FSheet1!$BI196,1/($A$3-1))))</f>
        <v>0.12836992168742919</v>
      </c>
      <c r="AG197" s="26">
        <f>1/(POWER(FSheet1!BG196,1/($A$3-1))*SUM(1/POWER(FSheet1!$BC196,1/($A$3-1)),1/POWER(FSheet1!$BD196,1/($A$3-1)),1/POWER(FSheet1!$BE196,1/($A$3-1)),1/POWER(FSheet1!$BF196,1/($A$3-1)),1/POWER(FSheet1!$BG196,1/($A$3-1)),1/POWER(FSheet1!$BH196,1/($A$3-1)),1/POWER(FSheet1!$BI196,1/($A$3-1))))</f>
        <v>7.6338918694107652E-2</v>
      </c>
      <c r="AH197" s="26">
        <f>1/(POWER(FSheet1!BH196,1/($A$3-1))*SUM(1/POWER(FSheet1!$BC196,1/($A$3-1)),1/POWER(FSheet1!$BD196,1/($A$3-1)),1/POWER(FSheet1!$BE196,1/($A$3-1)),1/POWER(FSheet1!$BF196,1/($A$3-1)),1/POWER(FSheet1!$BG196,1/($A$3-1)),1/POWER(FSheet1!$BH196,1/($A$3-1)),1/POWER(FSheet1!$BI196,1/($A$3-1))))</f>
        <v>4.7042957947943942E-2</v>
      </c>
      <c r="AI197" s="26">
        <f>1/(POWER(FSheet1!BI196,1/($A$3-1))*SUM(1/POWER(FSheet1!$BC196,1/($A$3-1)),1/POWER(FSheet1!$BD196,1/($A$3-1)),1/POWER(FSheet1!$BE196,1/($A$3-1)),1/POWER(FSheet1!$BF196,1/($A$3-1)),1/POWER(FSheet1!$BG196,1/($A$3-1)),1/POWER(FSheet1!$BH196,1/($A$3-1)),1/POWER(FSheet1!$BI196,1/($A$3-1))))</f>
        <v>6.1524947018497263E-2</v>
      </c>
      <c r="AY197" s="13">
        <f t="shared" si="13"/>
        <v>7.1113881840712345</v>
      </c>
      <c r="BA197" s="45">
        <f>1/(POWER(FSheet1!$BK196,1/($A$3-1))*SUM(1/POWER(FSheet1!$BK196,1/($A$3-1)),1/POWER(FSheet1!$BL196,1/($A$3-1)),1/POWER(FSheet1!$BM196,1/($A$3-1)),1/POWER(FSheet1!$BN196,1/($A$3-1)),1/POWER(FSheet1!$BO196,1/($A$3-1)),1/POWER(FSheet1!$BP196,1/($A$3-1)),1/POWER(FSheet1!$BQ196,1/($A$3-1))))</f>
        <v>0.67309385527138665</v>
      </c>
      <c r="BB197" s="45">
        <f>1/(POWER(FSheet1!$BL196,1/($A$3-1))*SUM(1/POWER(FSheet1!$BK196,1/($A$3-1)),1/POWER(FSheet1!$BL196,1/($A$3-1)),1/POWER(FSheet1!$BM196,1/($A$3-1)),1/POWER(FSheet1!$BN196,1/($A$3-1)),1/POWER(FSheet1!$BO196,1/($A$3-1)),1/POWER(FSheet1!$BP196,1/($A$3-1)),1/POWER(FSheet1!$BQ196,1/($A$3-1))))</f>
        <v>8.8834222643472419E-2</v>
      </c>
      <c r="BC197" s="45">
        <f>1/(POWER(FSheet1!$BM196,1/($A$3-1))*SUM(1/POWER(FSheet1!$BK196,1/($A$3-1)),1/POWER(FSheet1!$BL196,1/($A$3-1)),1/POWER(FSheet1!$BM196,1/($A$3-1)),1/POWER(FSheet1!$BN196,1/($A$3-1)),1/POWER(FSheet1!$BO196,1/($A$3-1)),1/POWER(FSheet1!$BP196,1/($A$3-1)),1/POWER(FSheet1!$BQ196,1/($A$3-1))))</f>
        <v>6.2868313345015428E-2</v>
      </c>
      <c r="BD197" s="45">
        <f>1/(POWER(FSheet1!$BN196,1/($A$3-1))*SUM(1/POWER(FSheet1!$BK196,1/($A$3-1)),1/POWER(FSheet1!$BL196,1/($A$3-1)),1/POWER(FSheet1!$BM196,1/($A$3-1)),1/POWER(FSheet1!$BN196,1/($A$3-1)),1/POWER(FSheet1!$BO196,1/($A$3-1)),1/POWER(FSheet1!$BP196,1/($A$3-1)),1/POWER(FSheet1!$BQ196,1/($A$3-1))))</f>
        <v>6.7773919852574832E-2</v>
      </c>
      <c r="BE197" s="45">
        <f>1/(POWER(FSheet1!$BO196,1/($A$3-1))*SUM(1/POWER(FSheet1!$BK196,1/($A$3-1)),1/POWER(FSheet1!$BL196,1/($A$3-1)),1/POWER(FSheet1!$BM196,1/($A$3-1)),1/POWER(FSheet1!$BN196,1/($A$3-1)),1/POWER(FSheet1!$BO196,1/($A$3-1)),1/POWER(FSheet1!$BP196,1/($A$3-1)),1/POWER(FSheet1!$BQ196,1/($A$3-1))))</f>
        <v>5.3817863284803182E-2</v>
      </c>
      <c r="BF197" s="45">
        <f>1/(POWER(FSheet1!$BP196,1/($A$3-1))*SUM(1/POWER(FSheet1!$BK196,1/($A$3-1)),1/POWER(FSheet1!$BL196,1/($A$3-1)),1/POWER(FSheet1!$BM196,1/($A$3-1)),1/POWER(FSheet1!$BN196,1/($A$3-1)),1/POWER(FSheet1!$BO196,1/($A$3-1)),1/POWER(FSheet1!$BP196,1/($A$3-1)),1/POWER(FSheet1!$BQ196,1/($A$3-1))))</f>
        <v>2.3305417352637615E-2</v>
      </c>
      <c r="BG197" s="45">
        <f>1/(POWER(FSheet1!$BQ196,1/($A$3-1))*SUM(1/POWER(FSheet1!$BK196,1/($A$3-1)),1/POWER(FSheet1!$BL196,1/($A$3-1)),1/POWER(FSheet1!$BM196,1/($A$3-1)),1/POWER(FSheet1!$BN196,1/($A$3-1)),1/POWER(FSheet1!$BO196,1/($A$3-1)),1/POWER(FSheet1!$BP196,1/($A$3-1)),1/POWER(FSheet1!$BQ196,1/($A$3-1))))</f>
        <v>3.030640825010995E-2</v>
      </c>
      <c r="BH197" s="14"/>
      <c r="BW197" s="33">
        <f t="array" ref="BW197">SUM((BA197^$A$3)*(($B197-$AK$3)^2+($C197-$AL$3)^2),(BB197^$A$3)*(($B197-$AM$3)^2+($C197-$AN$3)^2),(BC197^$A$3)*(($B197-$AO$3)^2+($C197-$AP$3)^2),(BD197^$A$3)*(($B197-$AQ$3)^2+($C197-$AR$3)^2),(BE197^$A$3)*(($B197-$AS$3)^2+($C197-$AT$3)^2),(BF197^$A$3)*(($B197-$AU$3)^2+($C197-$AV$3)^2),(BG197^$A$3)*(($B197-$AW$3)^2+($C197-$BV$3)^2))</f>
        <v>7.5226430128244228</v>
      </c>
    </row>
    <row r="198" spans="1:75">
      <c r="A198" s="21" t="str">
        <f>FSheet1!A197</f>
        <v>Collins</v>
      </c>
      <c r="B198" s="20">
        <f>FSheet1!DH197</f>
        <v>-6.5056999028871392</v>
      </c>
      <c r="C198" s="20">
        <f>FSheet1!DI197</f>
        <v>-1.5114455997375331</v>
      </c>
      <c r="D198" s="22"/>
      <c r="E198" s="20">
        <f>1/(POWER(FSheet1!AU197,2/($A$3-1))*SUM(1/POWER(FSheet1!$AU197,2/($A$3-1)),1/POWER(FSheet1!$AV197,2/($A$3-1)),1/POWER(FSheet1!$AW197,2/($A$3-1)),1/POWER(FSheet1!$AX197,2/($A$3-1)),1/POWER(FSheet1!$AY197,2/($A$3-1)),1/POWER(FSheet1!$AZ197,2/($A$3-1)),1/POWER(FSheet1!$BA197,2/($A$3-1))))</f>
        <v>4.2617556299622397E-2</v>
      </c>
      <c r="F198" s="20">
        <f>1/(POWER(FSheet1!AV197,2/($A$3-1))*SUM(1/POWER(FSheet1!$AU197,2/($A$3-1)),1/POWER(FSheet1!$AV197,2/($A$3-1)),1/POWER(FSheet1!$AW197,2/($A$3-1)),1/POWER(FSheet1!$AX197,2/($A$3-1)),1/POWER(FSheet1!$AY197,2/($A$3-1)),1/POWER(FSheet1!$AZ197,2/($A$3-1)),1/POWER(FSheet1!$BA197,2/($A$3-1))))</f>
        <v>0.32487490464636859</v>
      </c>
      <c r="G198" s="20">
        <f>1/(POWER(FSheet1!AW197,2/($A$3-1))*SUM(1/POWER(FSheet1!$AU197,2/($A$3-1)),1/POWER(FSheet1!$AV197,2/($A$3-1)),1/POWER(FSheet1!$AW197,2/($A$3-1)),1/POWER(FSheet1!$AX197,2/($A$3-1)),1/POWER(FSheet1!$AY197,2/($A$3-1)),1/POWER(FSheet1!$AZ197,2/($A$3-1)),1/POWER(FSheet1!$BA197,2/($A$3-1))))</f>
        <v>0.53959320496898966</v>
      </c>
      <c r="H198" s="20">
        <f>1/(POWER(FSheet1!AX197,2/($A$3-1))*SUM(1/POWER(FSheet1!$AU197,2/($A$3-1)),1/POWER(FSheet1!$AV197,2/($A$3-1)),1/POWER(FSheet1!$AW197,2/($A$3-1)),1/POWER(FSheet1!$AX197,2/($A$3-1)),1/POWER(FSheet1!$AY197,2/($A$3-1)),1/POWER(FSheet1!$AZ197,2/($A$3-1)),1/POWER(FSheet1!$BA197,2/($A$3-1))))</f>
        <v>7.4460909249244173E-2</v>
      </c>
      <c r="I198" s="20">
        <f>1/(POWER(FSheet1!AY197,2/($A$3-1))*SUM(1/POWER(FSheet1!$AU197,2/($A$3-1)),1/POWER(FSheet1!$AV197,2/($A$3-1)),1/POWER(FSheet1!$AW197,2/($A$3-1)),1/POWER(FSheet1!$AX197,2/($A$3-1)),1/POWER(FSheet1!$AY197,2/($A$3-1)),1/POWER(FSheet1!$AZ197,2/($A$3-1)),1/POWER(FSheet1!$BA197,2/($A$3-1))))</f>
        <v>1.3320371702737503E-2</v>
      </c>
      <c r="J198" s="20">
        <f>1/(POWER(FSheet1!AZ197,2/($A$3-1))*SUM(1/POWER(FSheet1!$AU197,2/($A$3-1)),1/POWER(FSheet1!$AV197,2/($A$3-1)),1/POWER(FSheet1!$AW197,2/($A$3-1)),1/POWER(FSheet1!$AX197,2/($A$3-1)),1/POWER(FSheet1!$AY197,2/($A$3-1)),1/POWER(FSheet1!$AZ197,2/($A$3-1)),1/POWER(FSheet1!$BA197,2/($A$3-1))))</f>
        <v>3.7359059197882407E-3</v>
      </c>
      <c r="K198" s="20">
        <f>1/(POWER(FSheet1!BA197,2/($A$3-1))*SUM(1/POWER(FSheet1!$AU197,2/($A$3-1)),1/POWER(FSheet1!$AV197,2/($A$3-1)),1/POWER(FSheet1!$AW197,2/($A$3-1)),1/POWER(FSheet1!$AX197,2/($A$3-1)),1/POWER(FSheet1!$AY197,2/($A$3-1)),1/POWER(FSheet1!$AZ197,2/($A$3-1)),1/POWER(FSheet1!$BA197,2/($A$3-1))))</f>
        <v>1.3971472132494288E-3</v>
      </c>
      <c r="M198" s="35"/>
      <c r="AA198" s="34">
        <f t="shared" ref="AA198:AA261" si="14">SUM((E198^$A$3)*(($B198-$M$3)^2+($C198-$N$3)^2),(F198^$A$3)*(($B198-$O$3)^2+($C198-$P$3)^2),(G198^$A$3)*(($B198-$Q$3)^2+($C198-$R$3)^2),(H198^$A$3)*(($B198-$S$3)^2+($C198-$T$3)^2),(I198^$A$3)*(($B198-$U$3)^2+($C198-$V$3)^2),(J198^$A$3)*(($B198-$W$3)^2+($C198-$X$3)^2),(K198^$A$3)*(($B198-$Y$3)^2+($C198-$Z$3)^2))</f>
        <v>4.1238980397211806</v>
      </c>
      <c r="AC198" s="26">
        <f>1/(POWER(FSheet1!BC197,1/($A$3-1))*SUM(1/POWER(FSheet1!$BC197,1/($A$3-1)),1/POWER(FSheet1!$BD197,1/($A$3-1)),1/POWER(FSheet1!$BE197,1/($A$3-1)),1/POWER(FSheet1!$BF197,1/($A$3-1)),1/POWER(FSheet1!$BG197,1/($A$3-1)),1/POWER(FSheet1!$BH197,1/($A$3-1)),1/POWER(FSheet1!$BI197,1/($A$3-1))))</f>
        <v>0.44321379124496268</v>
      </c>
      <c r="AD198" s="26">
        <f>1/(POWER(FSheet1!BD197,1/($A$3-1))*SUM(1/POWER(FSheet1!$BC197,1/($A$3-1)),1/POWER(FSheet1!$BD197,1/($A$3-1)),1/POWER(FSheet1!$BE197,1/($A$3-1)),1/POWER(FSheet1!$BF197,1/($A$3-1)),1/POWER(FSheet1!$BG197,1/($A$3-1)),1/POWER(FSheet1!$BH197,1/($A$3-1)),1/POWER(FSheet1!$BI197,1/($A$3-1))))</f>
        <v>0.44896418711509245</v>
      </c>
      <c r="AE198" s="26">
        <f>1/(POWER(FSheet1!BE197,1/($A$3-1))*SUM(1/POWER(FSheet1!$BC197,1/($A$3-1)),1/POWER(FSheet1!$BD197,1/($A$3-1)),1/POWER(FSheet1!$BE197,1/($A$3-1)),1/POWER(FSheet1!$BF197,1/($A$3-1)),1/POWER(FSheet1!$BG197,1/($A$3-1)),1/POWER(FSheet1!$BH197,1/($A$3-1)),1/POWER(FSheet1!$BI197,1/($A$3-1))))</f>
        <v>6.7530732523743156E-2</v>
      </c>
      <c r="AF198" s="26">
        <f>1/(POWER(FSheet1!BF197,1/($A$3-1))*SUM(1/POWER(FSheet1!$BC197,1/($A$3-1)),1/POWER(FSheet1!$BD197,1/($A$3-1)),1/POWER(FSheet1!$BE197,1/($A$3-1)),1/POWER(FSheet1!$BF197,1/($A$3-1)),1/POWER(FSheet1!$BG197,1/($A$3-1)),1/POWER(FSheet1!$BH197,1/($A$3-1)),1/POWER(FSheet1!$BI197,1/($A$3-1))))</f>
        <v>2.004498591567723E-2</v>
      </c>
      <c r="AG198" s="26">
        <f>1/(POWER(FSheet1!BG197,1/($A$3-1))*SUM(1/POWER(FSheet1!$BC197,1/($A$3-1)),1/POWER(FSheet1!$BD197,1/($A$3-1)),1/POWER(FSheet1!$BE197,1/($A$3-1)),1/POWER(FSheet1!$BF197,1/($A$3-1)),1/POWER(FSheet1!$BG197,1/($A$3-1)),1/POWER(FSheet1!$BH197,1/($A$3-1)),1/POWER(FSheet1!$BI197,1/($A$3-1))))</f>
        <v>8.5091378270051275E-3</v>
      </c>
      <c r="AH198" s="26">
        <f>1/(POWER(FSheet1!BH197,1/($A$3-1))*SUM(1/POWER(FSheet1!$BC197,1/($A$3-1)),1/POWER(FSheet1!$BD197,1/($A$3-1)),1/POWER(FSheet1!$BE197,1/($A$3-1)),1/POWER(FSheet1!$BF197,1/($A$3-1)),1/POWER(FSheet1!$BG197,1/($A$3-1)),1/POWER(FSheet1!$BH197,1/($A$3-1)),1/POWER(FSheet1!$BI197,1/($A$3-1))))</f>
        <v>4.9127378742721732E-3</v>
      </c>
      <c r="AI198" s="26">
        <f>1/(POWER(FSheet1!BI197,1/($A$3-1))*SUM(1/POWER(FSheet1!$BC197,1/($A$3-1)),1/POWER(FSheet1!$BD197,1/($A$3-1)),1/POWER(FSheet1!$BE197,1/($A$3-1)),1/POWER(FSheet1!$BF197,1/($A$3-1)),1/POWER(FSheet1!$BG197,1/($A$3-1)),1/POWER(FSheet1!$BH197,1/($A$3-1)),1/POWER(FSheet1!$BI197,1/($A$3-1))))</f>
        <v>6.8244274992471966E-3</v>
      </c>
      <c r="AY198" s="13">
        <f t="shared" ref="AY198:AY261" si="15">SUM((AC198^$A$3)*(($B198-$AK$3)^2+($C198-$AL$3)^2),(AD198^$A$3)*(($B198-$AM$3)^2+($C198-$AN$3)^2),(AE198^$A$3)*(($B198-$AO$3)^2+($C198-$AP$3)^2),(AF198^$A$3)*(($B198-$AQ$3)^2+($C198-$AR$3)^2),(AG198^$A$3)*(($B198-$AS$3)^2+($C198-$AT$3)^2),(AH198^$A$3)*(($B198-$AU$3)^2+($C198-$AV$3)^2),(AI198^$A$3)*(($B198-$AW$3)^2+($C198-$AX$3)^2))</f>
        <v>2.017086351215589</v>
      </c>
      <c r="BA198" s="45">
        <f>1/(POWER(FSheet1!$BK197,1/($A$3-1))*SUM(1/POWER(FSheet1!$BK197,1/($A$3-1)),1/POWER(FSheet1!$BL197,1/($A$3-1)),1/POWER(FSheet1!$BM197,1/($A$3-1)),1/POWER(FSheet1!$BN197,1/($A$3-1)),1/POWER(FSheet1!$BO197,1/($A$3-1)),1/POWER(FSheet1!$BP197,1/($A$3-1)),1/POWER(FSheet1!$BQ197,1/($A$3-1))))</f>
        <v>0.15347693980755425</v>
      </c>
      <c r="BB198" s="45">
        <f>1/(POWER(FSheet1!$BL197,1/($A$3-1))*SUM(1/POWER(FSheet1!$BK197,1/($A$3-1)),1/POWER(FSheet1!$BL197,1/($A$3-1)),1/POWER(FSheet1!$BM197,1/($A$3-1)),1/POWER(FSheet1!$BN197,1/($A$3-1)),1/POWER(FSheet1!$BO197,1/($A$3-1)),1/POWER(FSheet1!$BP197,1/($A$3-1)),1/POWER(FSheet1!$BQ197,1/($A$3-1))))</f>
        <v>0.68610600245511033</v>
      </c>
      <c r="BC198" s="45">
        <f>1/(POWER(FSheet1!$BM197,1/($A$3-1))*SUM(1/POWER(FSheet1!$BK197,1/($A$3-1)),1/POWER(FSheet1!$BL197,1/($A$3-1)),1/POWER(FSheet1!$BM197,1/($A$3-1)),1/POWER(FSheet1!$BN197,1/($A$3-1)),1/POWER(FSheet1!$BO197,1/($A$3-1)),1/POWER(FSheet1!$BP197,1/($A$3-1)),1/POWER(FSheet1!$BQ197,1/($A$3-1))))</f>
        <v>7.7841213385311817E-2</v>
      </c>
      <c r="BD198" s="45">
        <f>1/(POWER(FSheet1!$BN197,1/($A$3-1))*SUM(1/POWER(FSheet1!$BK197,1/($A$3-1)),1/POWER(FSheet1!$BL197,1/($A$3-1)),1/POWER(FSheet1!$BM197,1/($A$3-1)),1/POWER(FSheet1!$BN197,1/($A$3-1)),1/POWER(FSheet1!$BO197,1/($A$3-1)),1/POWER(FSheet1!$BP197,1/($A$3-1)),1/POWER(FSheet1!$BQ197,1/($A$3-1))))</f>
        <v>3.8812616861521328E-2</v>
      </c>
      <c r="BE198" s="45">
        <f>1/(POWER(FSheet1!$BO197,1/($A$3-1))*SUM(1/POWER(FSheet1!$BK197,1/($A$3-1)),1/POWER(FSheet1!$BL197,1/($A$3-1)),1/POWER(FSheet1!$BM197,1/($A$3-1)),1/POWER(FSheet1!$BN197,1/($A$3-1)),1/POWER(FSheet1!$BO197,1/($A$3-1)),1/POWER(FSheet1!$BP197,1/($A$3-1)),1/POWER(FSheet1!$BQ197,1/($A$3-1))))</f>
        <v>2.1124557328348472E-2</v>
      </c>
      <c r="BF198" s="45">
        <f>1/(POWER(FSheet1!$BP197,1/($A$3-1))*SUM(1/POWER(FSheet1!$BK197,1/($A$3-1)),1/POWER(FSheet1!$BL197,1/($A$3-1)),1/POWER(FSheet1!$BM197,1/($A$3-1)),1/POWER(FSheet1!$BN197,1/($A$3-1)),1/POWER(FSheet1!$BO197,1/($A$3-1)),1/POWER(FSheet1!$BP197,1/($A$3-1)),1/POWER(FSheet1!$BQ197,1/($A$3-1))))</f>
        <v>9.1362837372258466E-3</v>
      </c>
      <c r="BG198" s="45">
        <f>1/(POWER(FSheet1!$BQ197,1/($A$3-1))*SUM(1/POWER(FSheet1!$BK197,1/($A$3-1)),1/POWER(FSheet1!$BL197,1/($A$3-1)),1/POWER(FSheet1!$BM197,1/($A$3-1)),1/POWER(FSheet1!$BN197,1/($A$3-1)),1/POWER(FSheet1!$BO197,1/($A$3-1)),1/POWER(FSheet1!$BP197,1/($A$3-1)),1/POWER(FSheet1!$BQ197,1/($A$3-1))))</f>
        <v>1.3502386424928054E-2</v>
      </c>
      <c r="BH198" s="14"/>
      <c r="BW198" s="33">
        <f t="array" ref="BW198">SUM((BA198^$A$3)*(($B198-$AK$3)^2+($C198-$AL$3)^2),(BB198^$A$3)*(($B198-$AM$3)^2+($C198-$AN$3)^2),(BC198^$A$3)*(($B198-$AO$3)^2+($C198-$AP$3)^2),(BD198^$A$3)*(($B198-$AQ$3)^2+($C198-$AR$3)^2),(BE198^$A$3)*(($B198-$AS$3)^2+($C198-$AT$3)^2),(BF198^$A$3)*(($B198-$AU$3)^2+($C198-$AV$3)^2),(BG198^$A$3)*(($B198-$AW$3)^2+($C198-$BV$3)^2))</f>
        <v>1.6003352688965888</v>
      </c>
    </row>
    <row r="199" spans="1:75">
      <c r="A199" s="21" t="str">
        <f>FSheet1!A198</f>
        <v>MacLaurin</v>
      </c>
      <c r="B199" s="20">
        <f>FSheet1!DH198</f>
        <v>-5.5687355209973752</v>
      </c>
      <c r="C199" s="20">
        <f>FSheet1!DI198</f>
        <v>1.0846923202099745</v>
      </c>
      <c r="D199" s="22"/>
      <c r="E199" s="20">
        <f>1/(POWER(FSheet1!AU198,2/($A$3-1))*SUM(1/POWER(FSheet1!$AU198,2/($A$3-1)),1/POWER(FSheet1!$AV198,2/($A$3-1)),1/POWER(FSheet1!$AW198,2/($A$3-1)),1/POWER(FSheet1!$AX198,2/($A$3-1)),1/POWER(FSheet1!$AY198,2/($A$3-1)),1/POWER(FSheet1!$AZ198,2/($A$3-1)),1/POWER(FSheet1!$BA198,2/($A$3-1))))</f>
        <v>3.5117402278934721E-2</v>
      </c>
      <c r="F199" s="20">
        <f>1/(POWER(FSheet1!AV198,2/($A$3-1))*SUM(1/POWER(FSheet1!$AU198,2/($A$3-1)),1/POWER(FSheet1!$AV198,2/($A$3-1)),1/POWER(FSheet1!$AW198,2/($A$3-1)),1/POWER(FSheet1!$AX198,2/($A$3-1)),1/POWER(FSheet1!$AY198,2/($A$3-1)),1/POWER(FSheet1!$AZ198,2/($A$3-1)),1/POWER(FSheet1!$BA198,2/($A$3-1))))</f>
        <v>0.15615351737738914</v>
      </c>
      <c r="G199" s="20">
        <f>1/(POWER(FSheet1!AW198,2/($A$3-1))*SUM(1/POWER(FSheet1!$AU198,2/($A$3-1)),1/POWER(FSheet1!$AV198,2/($A$3-1)),1/POWER(FSheet1!$AW198,2/($A$3-1)),1/POWER(FSheet1!$AX198,2/($A$3-1)),1/POWER(FSheet1!$AY198,2/($A$3-1)),1/POWER(FSheet1!$AZ198,2/($A$3-1)),1/POWER(FSheet1!$BA198,2/($A$3-1))))</f>
        <v>0.49149536029899898</v>
      </c>
      <c r="H199" s="20">
        <f>1/(POWER(FSheet1!AX198,2/($A$3-1))*SUM(1/POWER(FSheet1!$AU198,2/($A$3-1)),1/POWER(FSheet1!$AV198,2/($A$3-1)),1/POWER(FSheet1!$AW198,2/($A$3-1)),1/POWER(FSheet1!$AX198,2/($A$3-1)),1/POWER(FSheet1!$AY198,2/($A$3-1)),1/POWER(FSheet1!$AZ198,2/($A$3-1)),1/POWER(FSheet1!$BA198,2/($A$3-1))))</f>
        <v>0.24418796513335828</v>
      </c>
      <c r="I199" s="20">
        <f>1/(POWER(FSheet1!AY198,2/($A$3-1))*SUM(1/POWER(FSheet1!$AU198,2/($A$3-1)),1/POWER(FSheet1!$AV198,2/($A$3-1)),1/POWER(FSheet1!$AW198,2/($A$3-1)),1/POWER(FSheet1!$AX198,2/($A$3-1)),1/POWER(FSheet1!$AY198,2/($A$3-1)),1/POWER(FSheet1!$AZ198,2/($A$3-1)),1/POWER(FSheet1!$BA198,2/($A$3-1))))</f>
        <v>5.3524229096434187E-2</v>
      </c>
      <c r="J199" s="20">
        <f>1/(POWER(FSheet1!AZ198,2/($A$3-1))*SUM(1/POWER(FSheet1!$AU198,2/($A$3-1)),1/POWER(FSheet1!$AV198,2/($A$3-1)),1/POWER(FSheet1!$AW198,2/($A$3-1)),1/POWER(FSheet1!$AX198,2/($A$3-1)),1/POWER(FSheet1!$AY198,2/($A$3-1)),1/POWER(FSheet1!$AZ198,2/($A$3-1)),1/POWER(FSheet1!$BA198,2/($A$3-1))))</f>
        <v>1.4437141504948368E-2</v>
      </c>
      <c r="K199" s="20">
        <f>1/(POWER(FSheet1!BA198,2/($A$3-1))*SUM(1/POWER(FSheet1!$AU198,2/($A$3-1)),1/POWER(FSheet1!$AV198,2/($A$3-1)),1/POWER(FSheet1!$AW198,2/($A$3-1)),1/POWER(FSheet1!$AX198,2/($A$3-1)),1/POWER(FSheet1!$AY198,2/($A$3-1)),1/POWER(FSheet1!$AZ198,2/($A$3-1)),1/POWER(FSheet1!$BA198,2/($A$3-1))))</f>
        <v>5.0843843099363977E-3</v>
      </c>
      <c r="M199" s="35"/>
      <c r="AA199" s="34">
        <f t="shared" si="14"/>
        <v>7.4635833792758834</v>
      </c>
      <c r="AC199" s="26">
        <f>1/(POWER(FSheet1!BC198,1/($A$3-1))*SUM(1/POWER(FSheet1!$BC198,1/($A$3-1)),1/POWER(FSheet1!$BD198,1/($A$3-1)),1/POWER(FSheet1!$BE198,1/($A$3-1)),1/POWER(FSheet1!$BF198,1/($A$3-1)),1/POWER(FSheet1!$BG198,1/($A$3-1)),1/POWER(FSheet1!$BH198,1/($A$3-1)),1/POWER(FSheet1!$BI198,1/($A$3-1))))</f>
        <v>0.67598554566116842</v>
      </c>
      <c r="AD199" s="26">
        <f>1/(POWER(FSheet1!BD198,1/($A$3-1))*SUM(1/POWER(FSheet1!$BC198,1/($A$3-1)),1/POWER(FSheet1!$BD198,1/($A$3-1)),1/POWER(FSheet1!$BE198,1/($A$3-1)),1/POWER(FSheet1!$BF198,1/($A$3-1)),1/POWER(FSheet1!$BG198,1/($A$3-1)),1/POWER(FSheet1!$BH198,1/($A$3-1)),1/POWER(FSheet1!$BI198,1/($A$3-1))))</f>
        <v>0.13844125851939834</v>
      </c>
      <c r="AE199" s="26">
        <f>1/(POWER(FSheet1!BE198,1/($A$3-1))*SUM(1/POWER(FSheet1!$BC198,1/($A$3-1)),1/POWER(FSheet1!$BD198,1/($A$3-1)),1/POWER(FSheet1!$BE198,1/($A$3-1)),1/POWER(FSheet1!$BF198,1/($A$3-1)),1/POWER(FSheet1!$BG198,1/($A$3-1)),1/POWER(FSheet1!$BH198,1/($A$3-1)),1/POWER(FSheet1!$BI198,1/($A$3-1))))</f>
        <v>9.182937074295687E-2</v>
      </c>
      <c r="AF199" s="26">
        <f>1/(POWER(FSheet1!BF198,1/($A$3-1))*SUM(1/POWER(FSheet1!$BC198,1/($A$3-1)),1/POWER(FSheet1!$BD198,1/($A$3-1)),1/POWER(FSheet1!$BE198,1/($A$3-1)),1/POWER(FSheet1!$BF198,1/($A$3-1)),1/POWER(FSheet1!$BG198,1/($A$3-1)),1/POWER(FSheet1!$BH198,1/($A$3-1)),1/POWER(FSheet1!$BI198,1/($A$3-1))))</f>
        <v>4.676416018871328E-2</v>
      </c>
      <c r="AG199" s="26">
        <f>1/(POWER(FSheet1!BG198,1/($A$3-1))*SUM(1/POWER(FSheet1!$BC198,1/($A$3-1)),1/POWER(FSheet1!$BD198,1/($A$3-1)),1/POWER(FSheet1!$BE198,1/($A$3-1)),1/POWER(FSheet1!$BF198,1/($A$3-1)),1/POWER(FSheet1!$BG198,1/($A$3-1)),1/POWER(FSheet1!$BH198,1/($A$3-1)),1/POWER(FSheet1!$BI198,1/($A$3-1))))</f>
        <v>2.0133930395439877E-2</v>
      </c>
      <c r="AH199" s="26">
        <f>1/(POWER(FSheet1!BH198,1/($A$3-1))*SUM(1/POWER(FSheet1!$BC198,1/($A$3-1)),1/POWER(FSheet1!$BD198,1/($A$3-1)),1/POWER(FSheet1!$BE198,1/($A$3-1)),1/POWER(FSheet1!$BF198,1/($A$3-1)),1/POWER(FSheet1!$BG198,1/($A$3-1)),1/POWER(FSheet1!$BH198,1/($A$3-1)),1/POWER(FSheet1!$BI198,1/($A$3-1))))</f>
        <v>1.1172193650505459E-2</v>
      </c>
      <c r="AI199" s="26">
        <f>1/(POWER(FSheet1!BI198,1/($A$3-1))*SUM(1/POWER(FSheet1!$BC198,1/($A$3-1)),1/POWER(FSheet1!$BD198,1/($A$3-1)),1/POWER(FSheet1!$BE198,1/($A$3-1)),1/POWER(FSheet1!$BF198,1/($A$3-1)),1/POWER(FSheet1!$BG198,1/($A$3-1)),1/POWER(FSheet1!$BH198,1/($A$3-1)),1/POWER(FSheet1!$BI198,1/($A$3-1))))</f>
        <v>1.5673540841817914E-2</v>
      </c>
      <c r="AY199" s="13">
        <f t="shared" si="15"/>
        <v>0.72343246713331766</v>
      </c>
      <c r="BA199" s="45">
        <f>1/(POWER(FSheet1!$BK198,1/($A$3-1))*SUM(1/POWER(FSheet1!$BK198,1/($A$3-1)),1/POWER(FSheet1!$BL198,1/($A$3-1)),1/POWER(FSheet1!$BM198,1/($A$3-1)),1/POWER(FSheet1!$BN198,1/($A$3-1)),1/POWER(FSheet1!$BO198,1/($A$3-1)),1/POWER(FSheet1!$BP198,1/($A$3-1)),1/POWER(FSheet1!$BQ198,1/($A$3-1))))</f>
        <v>0.89441133208536883</v>
      </c>
      <c r="BB199" s="45">
        <f>1/(POWER(FSheet1!$BL198,1/($A$3-1))*SUM(1/POWER(FSheet1!$BK198,1/($A$3-1)),1/POWER(FSheet1!$BL198,1/($A$3-1)),1/POWER(FSheet1!$BM198,1/($A$3-1)),1/POWER(FSheet1!$BN198,1/($A$3-1)),1/POWER(FSheet1!$BO198,1/($A$3-1)),1/POWER(FSheet1!$BP198,1/($A$3-1)),1/POWER(FSheet1!$BQ198,1/($A$3-1))))</f>
        <v>4.3391337594833969E-2</v>
      </c>
      <c r="BC199" s="45">
        <f>1/(POWER(FSheet1!$BM198,1/($A$3-1))*SUM(1/POWER(FSheet1!$BK198,1/($A$3-1)),1/POWER(FSheet1!$BL198,1/($A$3-1)),1/POWER(FSheet1!$BM198,1/($A$3-1)),1/POWER(FSheet1!$BN198,1/($A$3-1)),1/POWER(FSheet1!$BO198,1/($A$3-1)),1/POWER(FSheet1!$BP198,1/($A$3-1)),1/POWER(FSheet1!$BQ198,1/($A$3-1))))</f>
        <v>2.2624341406635679E-2</v>
      </c>
      <c r="BD199" s="45">
        <f>1/(POWER(FSheet1!$BN198,1/($A$3-1))*SUM(1/POWER(FSheet1!$BK198,1/($A$3-1)),1/POWER(FSheet1!$BL198,1/($A$3-1)),1/POWER(FSheet1!$BM198,1/($A$3-1)),1/POWER(FSheet1!$BN198,1/($A$3-1)),1/POWER(FSheet1!$BO198,1/($A$3-1)),1/POWER(FSheet1!$BP198,1/($A$3-1)),1/POWER(FSheet1!$BQ198,1/($A$3-1))))</f>
        <v>1.8289860215775302E-2</v>
      </c>
      <c r="BE199" s="45">
        <f>1/(POWER(FSheet1!$BO198,1/($A$3-1))*SUM(1/POWER(FSheet1!$BK198,1/($A$3-1)),1/POWER(FSheet1!$BL198,1/($A$3-1)),1/POWER(FSheet1!$BM198,1/($A$3-1)),1/POWER(FSheet1!$BN198,1/($A$3-1)),1/POWER(FSheet1!$BO198,1/($A$3-1)),1/POWER(FSheet1!$BP198,1/($A$3-1)),1/POWER(FSheet1!$BQ198,1/($A$3-1))))</f>
        <v>1.0939594048535327E-2</v>
      </c>
      <c r="BF199" s="45">
        <f>1/(POWER(FSheet1!$BP198,1/($A$3-1))*SUM(1/POWER(FSheet1!$BK198,1/($A$3-1)),1/POWER(FSheet1!$BL198,1/($A$3-1)),1/POWER(FSheet1!$BM198,1/($A$3-1)),1/POWER(FSheet1!$BN198,1/($A$3-1)),1/POWER(FSheet1!$BO198,1/($A$3-1)),1/POWER(FSheet1!$BP198,1/($A$3-1)),1/POWER(FSheet1!$BQ198,1/($A$3-1))))</f>
        <v>4.2340758741681089E-3</v>
      </c>
      <c r="BG199" s="45">
        <f>1/(POWER(FSheet1!$BQ198,1/($A$3-1))*SUM(1/POWER(FSheet1!$BK198,1/($A$3-1)),1/POWER(FSheet1!$BL198,1/($A$3-1)),1/POWER(FSheet1!$BM198,1/($A$3-1)),1/POWER(FSheet1!$BN198,1/($A$3-1)),1/POWER(FSheet1!$BO198,1/($A$3-1)),1/POWER(FSheet1!$BP198,1/($A$3-1)),1/POWER(FSheet1!$BQ198,1/($A$3-1))))</f>
        <v>6.1094587746830563E-3</v>
      </c>
      <c r="BH199" s="14"/>
      <c r="BW199" s="33">
        <f t="array" ref="BW199">SUM((BA199^$A$3)*(($B199-$AK$3)^2+($C199-$AL$3)^2),(BB199^$A$3)*(($B199-$AM$3)^2+($C199-$AN$3)^2),(BC199^$A$3)*(($B199-$AO$3)^2+($C199-$AP$3)^2),(BD199^$A$3)*(($B199-$AQ$3)^2+($C199-$AR$3)^2),(BE199^$A$3)*(($B199-$AS$3)^2+($C199-$AT$3)^2),(BF199^$A$3)*(($B199-$AU$3)^2+($C199-$AV$3)^2),(BG199^$A$3)*(($B199-$AW$3)^2+($C199-$BV$3)^2))</f>
        <v>0.31147745368311031</v>
      </c>
    </row>
    <row r="200" spans="1:75">
      <c r="A200" s="21" t="str">
        <f>FSheet1!A199</f>
        <v>Valasek</v>
      </c>
      <c r="B200" s="20">
        <f>FSheet1!DH199</f>
        <v>5.2798369790026243</v>
      </c>
      <c r="C200" s="20">
        <f>FSheet1!DI199</f>
        <v>0.63241132020997437</v>
      </c>
      <c r="D200" s="22"/>
      <c r="E200" s="20">
        <f>1/(POWER(FSheet1!AU199,2/($A$3-1))*SUM(1/POWER(FSheet1!$AU199,2/($A$3-1)),1/POWER(FSheet1!$AV199,2/($A$3-1)),1/POWER(FSheet1!$AW199,2/($A$3-1)),1/POWER(FSheet1!$AX199,2/($A$3-1)),1/POWER(FSheet1!$AY199,2/($A$3-1)),1/POWER(FSheet1!$AZ199,2/($A$3-1)),1/POWER(FSheet1!$BA199,2/($A$3-1))))</f>
        <v>5.7347520412648788E-6</v>
      </c>
      <c r="F200" s="20">
        <f>1/(POWER(FSheet1!AV199,2/($A$3-1))*SUM(1/POWER(FSheet1!$AU199,2/($A$3-1)),1/POWER(FSheet1!$AV199,2/($A$3-1)),1/POWER(FSheet1!$AW199,2/($A$3-1)),1/POWER(FSheet1!$AX199,2/($A$3-1)),1/POWER(FSheet1!$AY199,2/($A$3-1)),1/POWER(FSheet1!$AZ199,2/($A$3-1)),1/POWER(FSheet1!$BA199,2/($A$3-1))))</f>
        <v>1.7819056577848313E-5</v>
      </c>
      <c r="G200" s="20">
        <f>1/(POWER(FSheet1!AW199,2/($A$3-1))*SUM(1/POWER(FSheet1!$AU199,2/($A$3-1)),1/POWER(FSheet1!$AV199,2/($A$3-1)),1/POWER(FSheet1!$AW199,2/($A$3-1)),1/POWER(FSheet1!$AX199,2/($A$3-1)),1/POWER(FSheet1!$AY199,2/($A$3-1)),1/POWER(FSheet1!$AZ199,2/($A$3-1)),1/POWER(FSheet1!$BA199,2/($A$3-1))))</f>
        <v>8.6958611296326414E-5</v>
      </c>
      <c r="H200" s="20">
        <f>1/(POWER(FSheet1!AX199,2/($A$3-1))*SUM(1/POWER(FSheet1!$AU199,2/($A$3-1)),1/POWER(FSheet1!$AV199,2/($A$3-1)),1/POWER(FSheet1!$AW199,2/($A$3-1)),1/POWER(FSheet1!$AX199,2/($A$3-1)),1/POWER(FSheet1!$AY199,2/($A$3-1)),1/POWER(FSheet1!$AZ199,2/($A$3-1)),1/POWER(FSheet1!$BA199,2/($A$3-1))))</f>
        <v>1.2221007693241121E-3</v>
      </c>
      <c r="I200" s="20">
        <f>1/(POWER(FSheet1!AY199,2/($A$3-1))*SUM(1/POWER(FSheet1!$AU199,2/($A$3-1)),1/POWER(FSheet1!$AV199,2/($A$3-1)),1/POWER(FSheet1!$AW199,2/($A$3-1)),1/POWER(FSheet1!$AX199,2/($A$3-1)),1/POWER(FSheet1!$AY199,2/($A$3-1)),1/POWER(FSheet1!$AZ199,2/($A$3-1)),1/POWER(FSheet1!$BA199,2/($A$3-1))))</f>
        <v>0.99688895837246883</v>
      </c>
      <c r="J200" s="20">
        <f>1/(POWER(FSheet1!AZ199,2/($A$3-1))*SUM(1/POWER(FSheet1!$AU199,2/($A$3-1)),1/POWER(FSheet1!$AV199,2/($A$3-1)),1/POWER(FSheet1!$AW199,2/($A$3-1)),1/POWER(FSheet1!$AX199,2/($A$3-1)),1/POWER(FSheet1!$AY199,2/($A$3-1)),1/POWER(FSheet1!$AZ199,2/($A$3-1)),1/POWER(FSheet1!$BA199,2/($A$3-1))))</f>
        <v>1.6761445609335935E-3</v>
      </c>
      <c r="K200" s="20">
        <f>1/(POWER(FSheet1!BA199,2/($A$3-1))*SUM(1/POWER(FSheet1!$AU199,2/($A$3-1)),1/POWER(FSheet1!$AV199,2/($A$3-1)),1/POWER(FSheet1!$AW199,2/($A$3-1)),1/POWER(FSheet1!$AX199,2/($A$3-1)),1/POWER(FSheet1!$AY199,2/($A$3-1)),1/POWER(FSheet1!$AZ199,2/($A$3-1)),1/POWER(FSheet1!$BA199,2/($A$3-1))))</f>
        <v>1.0228387735800605E-4</v>
      </c>
      <c r="M200" s="35"/>
      <c r="AA200" s="34">
        <f t="shared" si="14"/>
        <v>0.81426381374490886</v>
      </c>
      <c r="AC200" s="26">
        <f>1/(POWER(FSheet1!BC199,1/($A$3-1))*SUM(1/POWER(FSheet1!$BC199,1/($A$3-1)),1/POWER(FSheet1!$BD199,1/($A$3-1)),1/POWER(FSheet1!$BE199,1/($A$3-1)),1/POWER(FSheet1!$BF199,1/($A$3-1)),1/POWER(FSheet1!$BG199,1/($A$3-1)),1/POWER(FSheet1!$BH199,1/($A$3-1)),1/POWER(FSheet1!$BI199,1/($A$3-1))))</f>
        <v>1.7717159097361434E-4</v>
      </c>
      <c r="AD200" s="26">
        <f>1/(POWER(FSheet1!BD199,1/($A$3-1))*SUM(1/POWER(FSheet1!$BC199,1/($A$3-1)),1/POWER(FSheet1!$BD199,1/($A$3-1)),1/POWER(FSheet1!$BE199,1/($A$3-1)),1/POWER(FSheet1!$BF199,1/($A$3-1)),1/POWER(FSheet1!$BG199,1/($A$3-1)),1/POWER(FSheet1!$BH199,1/($A$3-1)),1/POWER(FSheet1!$BI199,1/($A$3-1))))</f>
        <v>1.6187408235837368E-4</v>
      </c>
      <c r="AE200" s="26">
        <f>1/(POWER(FSheet1!BE199,1/($A$3-1))*SUM(1/POWER(FSheet1!$BC199,1/($A$3-1)),1/POWER(FSheet1!$BD199,1/($A$3-1)),1/POWER(FSheet1!$BE199,1/($A$3-1)),1/POWER(FSheet1!$BF199,1/($A$3-1)),1/POWER(FSheet1!$BG199,1/($A$3-1)),1/POWER(FSheet1!$BH199,1/($A$3-1)),1/POWER(FSheet1!$BI199,1/($A$3-1))))</f>
        <v>2.7156177945826196E-4</v>
      </c>
      <c r="AF200" s="26">
        <f>1/(POWER(FSheet1!BF199,1/($A$3-1))*SUM(1/POWER(FSheet1!$BC199,1/($A$3-1)),1/POWER(FSheet1!$BD199,1/($A$3-1)),1/POWER(FSheet1!$BE199,1/($A$3-1)),1/POWER(FSheet1!$BF199,1/($A$3-1)),1/POWER(FSheet1!$BG199,1/($A$3-1)),1/POWER(FSheet1!$BH199,1/($A$3-1)),1/POWER(FSheet1!$BI199,1/($A$3-1))))</f>
        <v>8.0747952190689547E-4</v>
      </c>
      <c r="AG200" s="26">
        <f>1/(POWER(FSheet1!BG199,1/($A$3-1))*SUM(1/POWER(FSheet1!$BC199,1/($A$3-1)),1/POWER(FSheet1!$BD199,1/($A$3-1)),1/POWER(FSheet1!$BE199,1/($A$3-1)),1/POWER(FSheet1!$BF199,1/($A$3-1)),1/POWER(FSheet1!$BG199,1/($A$3-1)),1/POWER(FSheet1!$BH199,1/($A$3-1)),1/POWER(FSheet1!$BI199,1/($A$3-1))))</f>
        <v>1.2048619974411581E-2</v>
      </c>
      <c r="AH200" s="26">
        <f>1/(POWER(FSheet1!BH199,1/($A$3-1))*SUM(1/POWER(FSheet1!$BC199,1/($A$3-1)),1/POWER(FSheet1!$BD199,1/($A$3-1)),1/POWER(FSheet1!$BE199,1/($A$3-1)),1/POWER(FSheet1!$BF199,1/($A$3-1)),1/POWER(FSheet1!$BG199,1/($A$3-1)),1/POWER(FSheet1!$BH199,1/($A$3-1)),1/POWER(FSheet1!$BI199,1/($A$3-1))))</f>
        <v>4.0141692352916375E-3</v>
      </c>
      <c r="AI200" s="26">
        <f>1/(POWER(FSheet1!BI199,1/($A$3-1))*SUM(1/POWER(FSheet1!$BC199,1/($A$3-1)),1/POWER(FSheet1!$BD199,1/($A$3-1)),1/POWER(FSheet1!$BE199,1/($A$3-1)),1/POWER(FSheet1!$BF199,1/($A$3-1)),1/POWER(FSheet1!$BG199,1/($A$3-1)),1/POWER(FSheet1!$BH199,1/($A$3-1)),1/POWER(FSheet1!$BI199,1/($A$3-1))))</f>
        <v>0.98251912381559958</v>
      </c>
      <c r="AY200" s="13">
        <f t="shared" si="15"/>
        <v>0.31873018500179318</v>
      </c>
      <c r="BA200" s="45">
        <f>1/(POWER(FSheet1!$BK199,1/($A$3-1))*SUM(1/POWER(FSheet1!$BK199,1/($A$3-1)),1/POWER(FSheet1!$BL199,1/($A$3-1)),1/POWER(FSheet1!$BM199,1/($A$3-1)),1/POWER(FSheet1!$BN199,1/($A$3-1)),1/POWER(FSheet1!$BO199,1/($A$3-1)),1/POWER(FSheet1!$BP199,1/($A$3-1)),1/POWER(FSheet1!$BQ199,1/($A$3-1))))</f>
        <v>1.21923586047047E-2</v>
      </c>
      <c r="BB200" s="45">
        <f>1/(POWER(FSheet1!$BL199,1/($A$3-1))*SUM(1/POWER(FSheet1!$BK199,1/($A$3-1)),1/POWER(FSheet1!$BL199,1/($A$3-1)),1/POWER(FSheet1!$BM199,1/($A$3-1)),1/POWER(FSheet1!$BN199,1/($A$3-1)),1/POWER(FSheet1!$BO199,1/($A$3-1)),1/POWER(FSheet1!$BP199,1/($A$3-1)),1/POWER(FSheet1!$BQ199,1/($A$3-1))))</f>
        <v>8.8229981215406112E-3</v>
      </c>
      <c r="BC200" s="45">
        <f>1/(POWER(FSheet1!$BM199,1/($A$3-1))*SUM(1/POWER(FSheet1!$BK199,1/($A$3-1)),1/POWER(FSheet1!$BL199,1/($A$3-1)),1/POWER(FSheet1!$BM199,1/($A$3-1)),1/POWER(FSheet1!$BN199,1/($A$3-1)),1/POWER(FSheet1!$BO199,1/($A$3-1)),1/POWER(FSheet1!$BP199,1/($A$3-1)),1/POWER(FSheet1!$BQ199,1/($A$3-1))))</f>
        <v>1.8926562634051861E-2</v>
      </c>
      <c r="BD200" s="45">
        <f>1/(POWER(FSheet1!$BN199,1/($A$3-1))*SUM(1/POWER(FSheet1!$BK199,1/($A$3-1)),1/POWER(FSheet1!$BL199,1/($A$3-1)),1/POWER(FSheet1!$BM199,1/($A$3-1)),1/POWER(FSheet1!$BN199,1/($A$3-1)),1/POWER(FSheet1!$BO199,1/($A$3-1)),1/POWER(FSheet1!$BP199,1/($A$3-1)),1/POWER(FSheet1!$BQ199,1/($A$3-1))))</f>
        <v>5.5578636739356126E-2</v>
      </c>
      <c r="BE200" s="45">
        <f>1/(POWER(FSheet1!$BO199,1/($A$3-1))*SUM(1/POWER(FSheet1!$BK199,1/($A$3-1)),1/POWER(FSheet1!$BL199,1/($A$3-1)),1/POWER(FSheet1!$BM199,1/($A$3-1)),1/POWER(FSheet1!$BN199,1/($A$3-1)),1/POWER(FSheet1!$BO199,1/($A$3-1)),1/POWER(FSheet1!$BP199,1/($A$3-1)),1/POWER(FSheet1!$BQ199,1/($A$3-1))))</f>
        <v>0.26106824545302892</v>
      </c>
      <c r="BF200" s="45">
        <f>1/(POWER(FSheet1!$BP199,1/($A$3-1))*SUM(1/POWER(FSheet1!$BK199,1/($A$3-1)),1/POWER(FSheet1!$BL199,1/($A$3-1)),1/POWER(FSheet1!$BM199,1/($A$3-1)),1/POWER(FSheet1!$BN199,1/($A$3-1)),1/POWER(FSheet1!$BO199,1/($A$3-1)),1/POWER(FSheet1!$BP199,1/($A$3-1)),1/POWER(FSheet1!$BQ199,1/($A$3-1))))</f>
        <v>0.13801446456702124</v>
      </c>
      <c r="BG200" s="45">
        <f>1/(POWER(FSheet1!$BQ199,1/($A$3-1))*SUM(1/POWER(FSheet1!$BK199,1/($A$3-1)),1/POWER(FSheet1!$BL199,1/($A$3-1)),1/POWER(FSheet1!$BM199,1/($A$3-1)),1/POWER(FSheet1!$BN199,1/($A$3-1)),1/POWER(FSheet1!$BO199,1/($A$3-1)),1/POWER(FSheet1!$BP199,1/($A$3-1)),1/POWER(FSheet1!$BQ199,1/($A$3-1))))</f>
        <v>0.50539673388029649</v>
      </c>
      <c r="BH200" s="14"/>
      <c r="BW200" s="33">
        <f t="array" ref="BW200">SUM((BA200^$A$3)*(($B200-$AK$3)^2+($C200-$AL$3)^2),(BB200^$A$3)*(($B200-$AM$3)^2+($C200-$AN$3)^2),(BC200^$A$3)*(($B200-$AO$3)^2+($C200-$AP$3)^2),(BD200^$A$3)*(($B200-$AQ$3)^2+($C200-$AR$3)^2),(BE200^$A$3)*(($B200-$AS$3)^2+($C200-$AT$3)^2),(BF200^$A$3)*(($B200-$AU$3)^2+($C200-$AV$3)^2),(BG200^$A$3)*(($B200-$AW$3)^2+($C200-$BV$3)^2))</f>
        <v>1.313661303779647</v>
      </c>
    </row>
    <row r="201" spans="1:75">
      <c r="A201" s="21" t="str">
        <f>FSheet1!A200</f>
        <v>Cook</v>
      </c>
      <c r="B201" s="20">
        <f>FSheet1!DH200</f>
        <v>4.5124748608923877</v>
      </c>
      <c r="C201" s="20">
        <f>FSheet1!DI200</f>
        <v>-0.87566375984251954</v>
      </c>
      <c r="D201" s="22"/>
      <c r="E201" s="20">
        <f>1/(POWER(FSheet1!AU200,2/($A$3-1))*SUM(1/POWER(FSheet1!$AU200,2/($A$3-1)),1/POWER(FSheet1!$AV200,2/($A$3-1)),1/POWER(FSheet1!$AW200,2/($A$3-1)),1/POWER(FSheet1!$AX200,2/($A$3-1)),1/POWER(FSheet1!$AY200,2/($A$3-1)),1/POWER(FSheet1!$AZ200,2/($A$3-1)),1/POWER(FSheet1!$BA200,2/($A$3-1))))</f>
        <v>2.1774678303031905E-4</v>
      </c>
      <c r="F201" s="20">
        <f>1/(POWER(FSheet1!AV200,2/($A$3-1))*SUM(1/POWER(FSheet1!$AU200,2/($A$3-1)),1/POWER(FSheet1!$AV200,2/($A$3-1)),1/POWER(FSheet1!$AW200,2/($A$3-1)),1/POWER(FSheet1!$AX200,2/($A$3-1)),1/POWER(FSheet1!$AY200,2/($A$3-1)),1/POWER(FSheet1!$AZ200,2/($A$3-1)),1/POWER(FSheet1!$BA200,2/($A$3-1))))</f>
        <v>7.5252574521533365E-4</v>
      </c>
      <c r="G201" s="20">
        <f>1/(POWER(FSheet1!AW200,2/($A$3-1))*SUM(1/POWER(FSheet1!$AU200,2/($A$3-1)),1/POWER(FSheet1!$AV200,2/($A$3-1)),1/POWER(FSheet1!$AW200,2/($A$3-1)),1/POWER(FSheet1!$AX200,2/($A$3-1)),1/POWER(FSheet1!$AY200,2/($A$3-1)),1/POWER(FSheet1!$AZ200,2/($A$3-1)),1/POWER(FSheet1!$BA200,2/($A$3-1))))</f>
        <v>4.5050527931691743E-3</v>
      </c>
      <c r="H201" s="20">
        <f>1/(POWER(FSheet1!AX200,2/($A$3-1))*SUM(1/POWER(FSheet1!$AU200,2/($A$3-1)),1/POWER(FSheet1!$AV200,2/($A$3-1)),1/POWER(FSheet1!$AW200,2/($A$3-1)),1/POWER(FSheet1!$AX200,2/($A$3-1)),1/POWER(FSheet1!$AY200,2/($A$3-1)),1/POWER(FSheet1!$AZ200,2/($A$3-1)),1/POWER(FSheet1!$BA200,2/($A$3-1))))</f>
        <v>0.10381254299500392</v>
      </c>
      <c r="I201" s="20">
        <f>1/(POWER(FSheet1!AY200,2/($A$3-1))*SUM(1/POWER(FSheet1!$AU200,2/($A$3-1)),1/POWER(FSheet1!$AV200,2/($A$3-1)),1/POWER(FSheet1!$AW200,2/($A$3-1)),1/POWER(FSheet1!$AX200,2/($A$3-1)),1/POWER(FSheet1!$AY200,2/($A$3-1)),1/POWER(FSheet1!$AZ200,2/($A$3-1)),1/POWER(FSheet1!$BA200,2/($A$3-1))))</f>
        <v>0.87632841471541434</v>
      </c>
      <c r="J201" s="20">
        <f>1/(POWER(FSheet1!AZ200,2/($A$3-1))*SUM(1/POWER(FSheet1!$AU200,2/($A$3-1)),1/POWER(FSheet1!$AV200,2/($A$3-1)),1/POWER(FSheet1!$AW200,2/($A$3-1)),1/POWER(FSheet1!$AX200,2/($A$3-1)),1/POWER(FSheet1!$AY200,2/($A$3-1)),1/POWER(FSheet1!$AZ200,2/($A$3-1)),1/POWER(FSheet1!$BA200,2/($A$3-1))))</f>
        <v>1.2935378461593422E-2</v>
      </c>
      <c r="K201" s="20">
        <f>1/(POWER(FSheet1!BA200,2/($A$3-1))*SUM(1/POWER(FSheet1!$AU200,2/($A$3-1)),1/POWER(FSheet1!$AV200,2/($A$3-1)),1/POWER(FSheet1!$AW200,2/($A$3-1)),1/POWER(FSheet1!$AX200,2/($A$3-1)),1/POWER(FSheet1!$AY200,2/($A$3-1)),1/POWER(FSheet1!$AZ200,2/($A$3-1)),1/POWER(FSheet1!$BA200,2/($A$3-1))))</f>
        <v>1.448338506573414E-3</v>
      </c>
      <c r="M201" s="35"/>
      <c r="AA201" s="34">
        <f t="shared" si="14"/>
        <v>2.1376241521720281</v>
      </c>
      <c r="AC201" s="26">
        <f>1/(POWER(FSheet1!BC200,1/($A$3-1))*SUM(1/POWER(FSheet1!$BC200,1/($A$3-1)),1/POWER(FSheet1!$BD200,1/($A$3-1)),1/POWER(FSheet1!$BE200,1/($A$3-1)),1/POWER(FSheet1!$BF200,1/($A$3-1)),1/POWER(FSheet1!$BG200,1/($A$3-1)),1/POWER(FSheet1!$BH200,1/($A$3-1)),1/POWER(FSheet1!$BI200,1/($A$3-1))))</f>
        <v>1.2643240313865167E-2</v>
      </c>
      <c r="AD201" s="26">
        <f>1/(POWER(FSheet1!BD200,1/($A$3-1))*SUM(1/POWER(FSheet1!$BC200,1/($A$3-1)),1/POWER(FSheet1!$BD200,1/($A$3-1)),1/POWER(FSheet1!$BE200,1/($A$3-1)),1/POWER(FSheet1!$BF200,1/($A$3-1)),1/POWER(FSheet1!$BG200,1/($A$3-1)),1/POWER(FSheet1!$BH200,1/($A$3-1)),1/POWER(FSheet1!$BI200,1/($A$3-1))))</f>
        <v>1.206949921840266E-2</v>
      </c>
      <c r="AE201" s="26">
        <f>1/(POWER(FSheet1!BE200,1/($A$3-1))*SUM(1/POWER(FSheet1!$BC200,1/($A$3-1)),1/POWER(FSheet1!$BD200,1/($A$3-1)),1/POWER(FSheet1!$BE200,1/($A$3-1)),1/POWER(FSheet1!$BF200,1/($A$3-1)),1/POWER(FSheet1!$BG200,1/($A$3-1)),1/POWER(FSheet1!$BH200,1/($A$3-1)),1/POWER(FSheet1!$BI200,1/($A$3-1))))</f>
        <v>2.2039281811269247E-2</v>
      </c>
      <c r="AF201" s="26">
        <f>1/(POWER(FSheet1!BF200,1/($A$3-1))*SUM(1/POWER(FSheet1!$BC200,1/($A$3-1)),1/POWER(FSheet1!$BD200,1/($A$3-1)),1/POWER(FSheet1!$BE200,1/($A$3-1)),1/POWER(FSheet1!$BF200,1/($A$3-1)),1/POWER(FSheet1!$BG200,1/($A$3-1)),1/POWER(FSheet1!$BH200,1/($A$3-1)),1/POWER(FSheet1!$BI200,1/($A$3-1))))</f>
        <v>7.4505863066021777E-2</v>
      </c>
      <c r="AG201" s="26">
        <f>1/(POWER(FSheet1!BG200,1/($A$3-1))*SUM(1/POWER(FSheet1!$BC200,1/($A$3-1)),1/POWER(FSheet1!$BD200,1/($A$3-1)),1/POWER(FSheet1!$BE200,1/($A$3-1)),1/POWER(FSheet1!$BF200,1/($A$3-1)),1/POWER(FSheet1!$BG200,1/($A$3-1)),1/POWER(FSheet1!$BH200,1/($A$3-1)),1/POWER(FSheet1!$BI200,1/($A$3-1))))</f>
        <v>0.41632106525315093</v>
      </c>
      <c r="AH201" s="26">
        <f>1/(POWER(FSheet1!BH200,1/($A$3-1))*SUM(1/POWER(FSheet1!$BC200,1/($A$3-1)),1/POWER(FSheet1!$BD200,1/($A$3-1)),1/POWER(FSheet1!$BE200,1/($A$3-1)),1/POWER(FSheet1!$BF200,1/($A$3-1)),1/POWER(FSheet1!$BG200,1/($A$3-1)),1/POWER(FSheet1!$BH200,1/($A$3-1)),1/POWER(FSheet1!$BI200,1/($A$3-1))))</f>
        <v>8.6833265005853394E-2</v>
      </c>
      <c r="AI201" s="26">
        <f>1/(POWER(FSheet1!BI200,1/($A$3-1))*SUM(1/POWER(FSheet1!$BC200,1/($A$3-1)),1/POWER(FSheet1!$BD200,1/($A$3-1)),1/POWER(FSheet1!$BE200,1/($A$3-1)),1/POWER(FSheet1!$BF200,1/($A$3-1)),1/POWER(FSheet1!$BG200,1/($A$3-1)),1/POWER(FSheet1!$BH200,1/($A$3-1)),1/POWER(FSheet1!$BI200,1/($A$3-1))))</f>
        <v>0.37558778533143683</v>
      </c>
      <c r="AY201" s="13">
        <f t="shared" si="15"/>
        <v>1.0328724075071074</v>
      </c>
      <c r="BA201" s="45">
        <f>1/(POWER(FSheet1!$BK200,1/($A$3-1))*SUM(1/POWER(FSheet1!$BK200,1/($A$3-1)),1/POWER(FSheet1!$BL200,1/($A$3-1)),1/POWER(FSheet1!$BM200,1/($A$3-1)),1/POWER(FSheet1!$BN200,1/($A$3-1)),1/POWER(FSheet1!$BO200,1/($A$3-1)),1/POWER(FSheet1!$BP200,1/($A$3-1)),1/POWER(FSheet1!$BQ200,1/($A$3-1))))</f>
        <v>1.1135138064898981E-2</v>
      </c>
      <c r="BB201" s="45">
        <f>1/(POWER(FSheet1!$BL200,1/($A$3-1))*SUM(1/POWER(FSheet1!$BK200,1/($A$3-1)),1/POWER(FSheet1!$BL200,1/($A$3-1)),1/POWER(FSheet1!$BM200,1/($A$3-1)),1/POWER(FSheet1!$BN200,1/($A$3-1)),1/POWER(FSheet1!$BO200,1/($A$3-1)),1/POWER(FSheet1!$BP200,1/($A$3-1)),1/POWER(FSheet1!$BQ200,1/($A$3-1))))</f>
        <v>8.9651170176892146E-3</v>
      </c>
      <c r="BC201" s="45">
        <f>1/(POWER(FSheet1!$BM200,1/($A$3-1))*SUM(1/POWER(FSheet1!$BK200,1/($A$3-1)),1/POWER(FSheet1!$BL200,1/($A$3-1)),1/POWER(FSheet1!$BM200,1/($A$3-1)),1/POWER(FSheet1!$BN200,1/($A$3-1)),1/POWER(FSheet1!$BO200,1/($A$3-1)),1/POWER(FSheet1!$BP200,1/($A$3-1)),1/POWER(FSheet1!$BQ200,1/($A$3-1))))</f>
        <v>2.2689167140969881E-2</v>
      </c>
      <c r="BD201" s="45">
        <f>1/(POWER(FSheet1!$BN200,1/($A$3-1))*SUM(1/POWER(FSheet1!$BK200,1/($A$3-1)),1/POWER(FSheet1!$BL200,1/($A$3-1)),1/POWER(FSheet1!$BM200,1/($A$3-1)),1/POWER(FSheet1!$BN200,1/($A$3-1)),1/POWER(FSheet1!$BO200,1/($A$3-1)),1/POWER(FSheet1!$BP200,1/($A$3-1)),1/POWER(FSheet1!$BQ200,1/($A$3-1))))</f>
        <v>7.6381210676980532E-2</v>
      </c>
      <c r="BE201" s="45">
        <f>1/(POWER(FSheet1!$BO200,1/($A$3-1))*SUM(1/POWER(FSheet1!$BK200,1/($A$3-1)),1/POWER(FSheet1!$BL200,1/($A$3-1)),1/POWER(FSheet1!$BM200,1/($A$3-1)),1/POWER(FSheet1!$BN200,1/($A$3-1)),1/POWER(FSheet1!$BO200,1/($A$3-1)),1/POWER(FSheet1!$BP200,1/($A$3-1)),1/POWER(FSheet1!$BQ200,1/($A$3-1))))</f>
        <v>0.20552195779891316</v>
      </c>
      <c r="BF201" s="45">
        <f>1/(POWER(FSheet1!$BP200,1/($A$3-1))*SUM(1/POWER(FSheet1!$BK200,1/($A$3-1)),1/POWER(FSheet1!$BL200,1/($A$3-1)),1/POWER(FSheet1!$BM200,1/($A$3-1)),1/POWER(FSheet1!$BN200,1/($A$3-1)),1/POWER(FSheet1!$BO200,1/($A$3-1)),1/POWER(FSheet1!$BP200,1/($A$3-1)),1/POWER(FSheet1!$BQ200,1/($A$3-1))))</f>
        <v>6.0985337993223976E-2</v>
      </c>
      <c r="BG201" s="45">
        <f>1/(POWER(FSheet1!$BQ200,1/($A$3-1))*SUM(1/POWER(FSheet1!$BK200,1/($A$3-1)),1/POWER(FSheet1!$BL200,1/($A$3-1)),1/POWER(FSheet1!$BM200,1/($A$3-1)),1/POWER(FSheet1!$BN200,1/($A$3-1)),1/POWER(FSheet1!$BO200,1/($A$3-1)),1/POWER(FSheet1!$BP200,1/($A$3-1)),1/POWER(FSheet1!$BQ200,1/($A$3-1))))</f>
        <v>0.6143220713073243</v>
      </c>
      <c r="BH201" s="14"/>
      <c r="BW201" s="33">
        <f t="array" ref="BW201">SUM((BA201^$A$3)*(($B201-$AK$3)^2+($C201-$AL$3)^2),(BB201^$A$3)*(($B201-$AM$3)^2+($C201-$AN$3)^2),(BC201^$A$3)*(($B201-$AO$3)^2+($C201-$AP$3)^2),(BD201^$A$3)*(($B201-$AQ$3)^2+($C201-$AR$3)^2),(BE201^$A$3)*(($B201-$AS$3)^2+($C201-$AT$3)^2),(BF201^$A$3)*(($B201-$AU$3)^2+($C201-$AV$3)^2),(BG201^$A$3)*(($B201-$AW$3)^2+($C201-$BV$3)^2))</f>
        <v>0.47643222001319474</v>
      </c>
    </row>
    <row r="202" spans="1:75">
      <c r="A202" s="21" t="str">
        <f>FSheet1!A201</f>
        <v>Nikitin</v>
      </c>
      <c r="B202" s="20">
        <f>FSheet1!DH201</f>
        <v>2.0284023608923882</v>
      </c>
      <c r="C202" s="20">
        <f>FSheet1!DI201</f>
        <v>-0.99216475984251951</v>
      </c>
      <c r="D202" s="22"/>
      <c r="E202" s="20">
        <f>1/(POWER(FSheet1!AU201,2/($A$3-1))*SUM(1/POWER(FSheet1!$AU201,2/($A$3-1)),1/POWER(FSheet1!$AV201,2/($A$3-1)),1/POWER(FSheet1!$AW201,2/($A$3-1)),1/POWER(FSheet1!$AX201,2/($A$3-1)),1/POWER(FSheet1!$AY201,2/($A$3-1)),1/POWER(FSheet1!$AZ201,2/($A$3-1)),1/POWER(FSheet1!$BA201,2/($A$3-1))))</f>
        <v>3.790249781475594E-5</v>
      </c>
      <c r="F202" s="20">
        <f>1/(POWER(FSheet1!AV201,2/($A$3-1))*SUM(1/POWER(FSheet1!$AU201,2/($A$3-1)),1/POWER(FSheet1!$AV201,2/($A$3-1)),1/POWER(FSheet1!$AW201,2/($A$3-1)),1/POWER(FSheet1!$AX201,2/($A$3-1)),1/POWER(FSheet1!$AY201,2/($A$3-1)),1/POWER(FSheet1!$AZ201,2/($A$3-1)),1/POWER(FSheet1!$BA201,2/($A$3-1))))</f>
        <v>1.6511840151003397E-4</v>
      </c>
      <c r="G202" s="20">
        <f>1/(POWER(FSheet1!AW201,2/($A$3-1))*SUM(1/POWER(FSheet1!$AU201,2/($A$3-1)),1/POWER(FSheet1!$AV201,2/($A$3-1)),1/POWER(FSheet1!$AW201,2/($A$3-1)),1/POWER(FSheet1!$AX201,2/($A$3-1)),1/POWER(FSheet1!$AY201,2/($A$3-1)),1/POWER(FSheet1!$AZ201,2/($A$3-1)),1/POWER(FSheet1!$BA201,2/($A$3-1))))</f>
        <v>1.7340024972824337E-3</v>
      </c>
      <c r="H202" s="20">
        <f>1/(POWER(FSheet1!AX201,2/($A$3-1))*SUM(1/POWER(FSheet1!$AU201,2/($A$3-1)),1/POWER(FSheet1!$AV201,2/($A$3-1)),1/POWER(FSheet1!$AW201,2/($A$3-1)),1/POWER(FSheet1!$AX201,2/($A$3-1)),1/POWER(FSheet1!$AY201,2/($A$3-1)),1/POWER(FSheet1!$AZ201,2/($A$3-1)),1/POWER(FSheet1!$BA201,2/($A$3-1))))</f>
        <v>0.98463576247434115</v>
      </c>
      <c r="I202" s="20">
        <f>1/(POWER(FSheet1!AY201,2/($A$3-1))*SUM(1/POWER(FSheet1!$AU201,2/($A$3-1)),1/POWER(FSheet1!$AV201,2/($A$3-1)),1/POWER(FSheet1!$AW201,2/($A$3-1)),1/POWER(FSheet1!$AX201,2/($A$3-1)),1/POWER(FSheet1!$AY201,2/($A$3-1)),1/POWER(FSheet1!$AZ201,2/($A$3-1)),1/POWER(FSheet1!$BA201,2/($A$3-1))))</f>
        <v>1.2908737641684282E-2</v>
      </c>
      <c r="J202" s="20">
        <f>1/(POWER(FSheet1!AZ201,2/($A$3-1))*SUM(1/POWER(FSheet1!$AU201,2/($A$3-1)),1/POWER(FSheet1!$AV201,2/($A$3-1)),1/POWER(FSheet1!$AW201,2/($A$3-1)),1/POWER(FSheet1!$AX201,2/($A$3-1)),1/POWER(FSheet1!$AY201,2/($A$3-1)),1/POWER(FSheet1!$AZ201,2/($A$3-1)),1/POWER(FSheet1!$BA201,2/($A$3-1))))</f>
        <v>4.4516314607039004E-4</v>
      </c>
      <c r="K202" s="20">
        <f>1/(POWER(FSheet1!BA201,2/($A$3-1))*SUM(1/POWER(FSheet1!$AU201,2/($A$3-1)),1/POWER(FSheet1!$AV201,2/($A$3-1)),1/POWER(FSheet1!$AW201,2/($A$3-1)),1/POWER(FSheet1!$AX201,2/($A$3-1)),1/POWER(FSheet1!$AY201,2/($A$3-1)),1/POWER(FSheet1!$AZ201,2/($A$3-1)),1/POWER(FSheet1!$BA201,2/($A$3-1))))</f>
        <v>7.3313341296983846E-5</v>
      </c>
      <c r="M202" s="35"/>
      <c r="AA202" s="34">
        <f t="shared" si="14"/>
        <v>2.7960621788874094</v>
      </c>
      <c r="AC202" s="26">
        <f>1/(POWER(FSheet1!BC201,1/($A$3-1))*SUM(1/POWER(FSheet1!$BC201,1/($A$3-1)),1/POWER(FSheet1!$BD201,1/($A$3-1)),1/POWER(FSheet1!$BE201,1/($A$3-1)),1/POWER(FSheet1!$BF201,1/($A$3-1)),1/POWER(FSheet1!$BG201,1/($A$3-1)),1/POWER(FSheet1!$BH201,1/($A$3-1)),1/POWER(FSheet1!$BI201,1/($A$3-1))))</f>
        <v>2.5762527340256674E-2</v>
      </c>
      <c r="AD202" s="26">
        <f>1/(POWER(FSheet1!BD201,1/($A$3-1))*SUM(1/POWER(FSheet1!$BC201,1/($A$3-1)),1/POWER(FSheet1!$BD201,1/($A$3-1)),1/POWER(FSheet1!$BE201,1/($A$3-1)),1/POWER(FSheet1!$BF201,1/($A$3-1)),1/POWER(FSheet1!$BG201,1/($A$3-1)),1/POWER(FSheet1!$BH201,1/($A$3-1)),1/POWER(FSheet1!$BI201,1/($A$3-1))))</f>
        <v>2.4136004212144364E-2</v>
      </c>
      <c r="AE202" s="26">
        <f>1/(POWER(FSheet1!BE201,1/($A$3-1))*SUM(1/POWER(FSheet1!$BC201,1/($A$3-1)),1/POWER(FSheet1!$BD201,1/($A$3-1)),1/POWER(FSheet1!$BE201,1/($A$3-1)),1/POWER(FSheet1!$BF201,1/($A$3-1)),1/POWER(FSheet1!$BG201,1/($A$3-1)),1/POWER(FSheet1!$BH201,1/($A$3-1)),1/POWER(FSheet1!$BI201,1/($A$3-1))))</f>
        <v>5.5452744549705425E-2</v>
      </c>
      <c r="AF202" s="26">
        <f>1/(POWER(FSheet1!BF201,1/($A$3-1))*SUM(1/POWER(FSheet1!$BC201,1/($A$3-1)),1/POWER(FSheet1!$BD201,1/($A$3-1)),1/POWER(FSheet1!$BE201,1/($A$3-1)),1/POWER(FSheet1!$BF201,1/($A$3-1)),1/POWER(FSheet1!$BG201,1/($A$3-1)),1/POWER(FSheet1!$BH201,1/($A$3-1)),1/POWER(FSheet1!$BI201,1/($A$3-1))))</f>
        <v>0.54556500083058557</v>
      </c>
      <c r="AG202" s="26">
        <f>1/(POWER(FSheet1!BG201,1/($A$3-1))*SUM(1/POWER(FSheet1!$BC201,1/($A$3-1)),1/POWER(FSheet1!$BD201,1/($A$3-1)),1/POWER(FSheet1!$BE201,1/($A$3-1)),1/POWER(FSheet1!$BF201,1/($A$3-1)),1/POWER(FSheet1!$BG201,1/($A$3-1)),1/POWER(FSheet1!$BH201,1/($A$3-1)),1/POWER(FSheet1!$BI201,1/($A$3-1))))</f>
        <v>0.20418680574514561</v>
      </c>
      <c r="AH202" s="26">
        <f>1/(POWER(FSheet1!BH201,1/($A$3-1))*SUM(1/POWER(FSheet1!$BC201,1/($A$3-1)),1/POWER(FSheet1!$BD201,1/($A$3-1)),1/POWER(FSheet1!$BE201,1/($A$3-1)),1/POWER(FSheet1!$BF201,1/($A$3-1)),1/POWER(FSheet1!$BG201,1/($A$3-1)),1/POWER(FSheet1!$BH201,1/($A$3-1)),1/POWER(FSheet1!$BI201,1/($A$3-1))))</f>
        <v>4.084429125949654E-2</v>
      </c>
      <c r="AI202" s="26">
        <f>1/(POWER(FSheet1!BI201,1/($A$3-1))*SUM(1/POWER(FSheet1!$BC201,1/($A$3-1)),1/POWER(FSheet1!$BD201,1/($A$3-1)),1/POWER(FSheet1!$BE201,1/($A$3-1)),1/POWER(FSheet1!$BF201,1/($A$3-1)),1/POWER(FSheet1!$BG201,1/($A$3-1)),1/POWER(FSheet1!$BH201,1/($A$3-1)),1/POWER(FSheet1!$BI201,1/($A$3-1))))</f>
        <v>0.10405262606266606</v>
      </c>
      <c r="AY202" s="13">
        <f t="shared" si="15"/>
        <v>1.3068235084794775</v>
      </c>
      <c r="BA202" s="45">
        <f>1/(POWER(FSheet1!$BK201,1/($A$3-1))*SUM(1/POWER(FSheet1!$BK201,1/($A$3-1)),1/POWER(FSheet1!$BL201,1/($A$3-1)),1/POWER(FSheet1!$BM201,1/($A$3-1)),1/POWER(FSheet1!$BN201,1/($A$3-1)),1/POWER(FSheet1!$BO201,1/($A$3-1)),1/POWER(FSheet1!$BP201,1/($A$3-1)),1/POWER(FSheet1!$BQ201,1/($A$3-1))))</f>
        <v>1.7558142750163541E-2</v>
      </c>
      <c r="BB202" s="45">
        <f>1/(POWER(FSheet1!$BL201,1/($A$3-1))*SUM(1/POWER(FSheet1!$BK201,1/($A$3-1)),1/POWER(FSheet1!$BL201,1/($A$3-1)),1/POWER(FSheet1!$BM201,1/($A$3-1)),1/POWER(FSheet1!$BN201,1/($A$3-1)),1/POWER(FSheet1!$BO201,1/($A$3-1)),1/POWER(FSheet1!$BP201,1/($A$3-1)),1/POWER(FSheet1!$BQ201,1/($A$3-1))))</f>
        <v>1.3672772778800453E-2</v>
      </c>
      <c r="BC202" s="45">
        <f>1/(POWER(FSheet1!$BM201,1/($A$3-1))*SUM(1/POWER(FSheet1!$BK201,1/($A$3-1)),1/POWER(FSheet1!$BL201,1/($A$3-1)),1/POWER(FSheet1!$BM201,1/($A$3-1)),1/POWER(FSheet1!$BN201,1/($A$3-1)),1/POWER(FSheet1!$BO201,1/($A$3-1)),1/POWER(FSheet1!$BP201,1/($A$3-1)),1/POWER(FSheet1!$BQ201,1/($A$3-1))))</f>
        <v>4.5991681842198977E-2</v>
      </c>
      <c r="BD202" s="45">
        <f>1/(POWER(FSheet1!$BN201,1/($A$3-1))*SUM(1/POWER(FSheet1!$BK201,1/($A$3-1)),1/POWER(FSheet1!$BL201,1/($A$3-1)),1/POWER(FSheet1!$BM201,1/($A$3-1)),1/POWER(FSheet1!$BN201,1/($A$3-1)),1/POWER(FSheet1!$BO201,1/($A$3-1)),1/POWER(FSheet1!$BP201,1/($A$3-1)),1/POWER(FSheet1!$BQ201,1/($A$3-1))))</f>
        <v>0.62047454651694467</v>
      </c>
      <c r="BE202" s="45">
        <f>1/(POWER(FSheet1!$BO201,1/($A$3-1))*SUM(1/POWER(FSheet1!$BK201,1/($A$3-1)),1/POWER(FSheet1!$BL201,1/($A$3-1)),1/POWER(FSheet1!$BM201,1/($A$3-1)),1/POWER(FSheet1!$BN201,1/($A$3-1)),1/POWER(FSheet1!$BO201,1/($A$3-1)),1/POWER(FSheet1!$BP201,1/($A$3-1)),1/POWER(FSheet1!$BQ201,1/($A$3-1))))</f>
        <v>0.21126811616442509</v>
      </c>
      <c r="BF202" s="45">
        <f>1/(POWER(FSheet1!$BP201,1/($A$3-1))*SUM(1/POWER(FSheet1!$BK201,1/($A$3-1)),1/POWER(FSheet1!$BL201,1/($A$3-1)),1/POWER(FSheet1!$BM201,1/($A$3-1)),1/POWER(FSheet1!$BN201,1/($A$3-1)),1/POWER(FSheet1!$BO201,1/($A$3-1)),1/POWER(FSheet1!$BP201,1/($A$3-1)),1/POWER(FSheet1!$BQ201,1/($A$3-1))))</f>
        <v>2.2902607062950383E-2</v>
      </c>
      <c r="BG202" s="45">
        <f>1/(POWER(FSheet1!$BQ201,1/($A$3-1))*SUM(1/POWER(FSheet1!$BK201,1/($A$3-1)),1/POWER(FSheet1!$BL201,1/($A$3-1)),1/POWER(FSheet1!$BM201,1/($A$3-1)),1/POWER(FSheet1!$BN201,1/($A$3-1)),1/POWER(FSheet1!$BO201,1/($A$3-1)),1/POWER(FSheet1!$BP201,1/($A$3-1)),1/POWER(FSheet1!$BQ201,1/($A$3-1))))</f>
        <v>6.8132132884516985E-2</v>
      </c>
      <c r="BH202" s="14"/>
      <c r="BW202" s="33">
        <f t="array" ref="BW202">SUM((BA202^$A$3)*(($B202-$AK$3)^2+($C202-$AL$3)^2),(BB202^$A$3)*(($B202-$AM$3)^2+($C202-$AN$3)^2),(BC202^$A$3)*(($B202-$AO$3)^2+($C202-$AP$3)^2),(BD202^$A$3)*(($B202-$AQ$3)^2+($C202-$AR$3)^2),(BE202^$A$3)*(($B202-$AS$3)^2+($C202-$AT$3)^2),(BF202^$A$3)*(($B202-$AU$3)^2+($C202-$AV$3)^2),(BG202^$A$3)*(($B202-$AW$3)^2+($C202-$BV$3)^2))</f>
        <v>1.4011380988335136</v>
      </c>
    </row>
    <row r="203" spans="1:75">
      <c r="A203" s="21" t="str">
        <f>FSheet1!A202</f>
        <v>Switzer</v>
      </c>
      <c r="B203" s="20">
        <f>FSheet1!DH202</f>
        <v>10.561093183727033</v>
      </c>
      <c r="C203" s="20">
        <f>FSheet1!DI202</f>
        <v>-3.4222881299212591</v>
      </c>
      <c r="D203" s="22"/>
      <c r="E203" s="20">
        <f>1/(POWER(FSheet1!AU202,2/($A$3-1))*SUM(1/POWER(FSheet1!$AU202,2/($A$3-1)),1/POWER(FSheet1!$AV202,2/($A$3-1)),1/POWER(FSheet1!$AW202,2/($A$3-1)),1/POWER(FSheet1!$AX202,2/($A$3-1)),1/POWER(FSheet1!$AY202,2/($A$3-1)),1/POWER(FSheet1!$AZ202,2/($A$3-1)),1/POWER(FSheet1!$BA202,2/($A$3-1))))</f>
        <v>5.5154959038699073E-3</v>
      </c>
      <c r="F203" s="20">
        <f>1/(POWER(FSheet1!AV202,2/($A$3-1))*SUM(1/POWER(FSheet1!$AU202,2/($A$3-1)),1/POWER(FSheet1!$AV202,2/($A$3-1)),1/POWER(FSheet1!$AW202,2/($A$3-1)),1/POWER(FSheet1!$AX202,2/($A$3-1)),1/POWER(FSheet1!$AY202,2/($A$3-1)),1/POWER(FSheet1!$AZ202,2/($A$3-1)),1/POWER(FSheet1!$BA202,2/($A$3-1))))</f>
        <v>1.3142632837982119E-2</v>
      </c>
      <c r="G203" s="20">
        <f>1/(POWER(FSheet1!AW202,2/($A$3-1))*SUM(1/POWER(FSheet1!$AU202,2/($A$3-1)),1/POWER(FSheet1!$AV202,2/($A$3-1)),1/POWER(FSheet1!$AW202,2/($A$3-1)),1/POWER(FSheet1!$AX202,2/($A$3-1)),1/POWER(FSheet1!$AY202,2/($A$3-1)),1/POWER(FSheet1!$AZ202,2/($A$3-1)),1/POWER(FSheet1!$BA202,2/($A$3-1))))</f>
        <v>3.7327373809149543E-2</v>
      </c>
      <c r="H203" s="20">
        <f>1/(POWER(FSheet1!AX202,2/($A$3-1))*SUM(1/POWER(FSheet1!$AU202,2/($A$3-1)),1/POWER(FSheet1!$AV202,2/($A$3-1)),1/POWER(FSheet1!$AW202,2/($A$3-1)),1/POWER(FSheet1!$AX202,2/($A$3-1)),1/POWER(FSheet1!$AY202,2/($A$3-1)),1/POWER(FSheet1!$AZ202,2/($A$3-1)),1/POWER(FSheet1!$BA202,2/($A$3-1))))</f>
        <v>0.12537606325544909</v>
      </c>
      <c r="I203" s="20">
        <f>1/(POWER(FSheet1!AY202,2/($A$3-1))*SUM(1/POWER(FSheet1!$AU202,2/($A$3-1)),1/POWER(FSheet1!$AV202,2/($A$3-1)),1/POWER(FSheet1!$AW202,2/($A$3-1)),1/POWER(FSheet1!$AX202,2/($A$3-1)),1/POWER(FSheet1!$AY202,2/($A$3-1)),1/POWER(FSheet1!$AZ202,2/($A$3-1)),1/POWER(FSheet1!$BA202,2/($A$3-1))))</f>
        <v>0.35955840971885616</v>
      </c>
      <c r="J203" s="20">
        <f>1/(POWER(FSheet1!AZ202,2/($A$3-1))*SUM(1/POWER(FSheet1!$AU202,2/($A$3-1)),1/POWER(FSheet1!$AV202,2/($A$3-1)),1/POWER(FSheet1!$AW202,2/($A$3-1)),1/POWER(FSheet1!$AX202,2/($A$3-1)),1/POWER(FSheet1!$AY202,2/($A$3-1)),1/POWER(FSheet1!$AZ202,2/($A$3-1)),1/POWER(FSheet1!$BA202,2/($A$3-1))))</f>
        <v>0.34341873376798865</v>
      </c>
      <c r="K203" s="20">
        <f>1/(POWER(FSheet1!BA202,2/($A$3-1))*SUM(1/POWER(FSheet1!$AU202,2/($A$3-1)),1/POWER(FSheet1!$AV202,2/($A$3-1)),1/POWER(FSheet1!$AW202,2/($A$3-1)),1/POWER(FSheet1!$AX202,2/($A$3-1)),1/POWER(FSheet1!$AY202,2/($A$3-1)),1/POWER(FSheet1!$AZ202,2/($A$3-1)),1/POWER(FSheet1!$BA202,2/($A$3-1))))</f>
        <v>0.11566129070670454</v>
      </c>
      <c r="M203" s="35"/>
      <c r="AA203" s="34">
        <f t="shared" si="14"/>
        <v>13.391885280895746</v>
      </c>
      <c r="AC203" s="26">
        <f>1/(POWER(FSheet1!BC202,1/($A$3-1))*SUM(1/POWER(FSheet1!$BC202,1/($A$3-1)),1/POWER(FSheet1!$BD202,1/($A$3-1)),1/POWER(FSheet1!$BE202,1/($A$3-1)),1/POWER(FSheet1!$BF202,1/($A$3-1)),1/POWER(FSheet1!$BG202,1/($A$3-1)),1/POWER(FSheet1!$BH202,1/($A$3-1)),1/POWER(FSheet1!$BI202,1/($A$3-1))))</f>
        <v>4.3633145326316999E-2</v>
      </c>
      <c r="AD203" s="26">
        <f>1/(POWER(FSheet1!BD202,1/($A$3-1))*SUM(1/POWER(FSheet1!$BC202,1/($A$3-1)),1/POWER(FSheet1!$BD202,1/($A$3-1)),1/POWER(FSheet1!$BE202,1/($A$3-1)),1/POWER(FSheet1!$BF202,1/($A$3-1)),1/POWER(FSheet1!$BG202,1/($A$3-1)),1/POWER(FSheet1!$BH202,1/($A$3-1)),1/POWER(FSheet1!$BI202,1/($A$3-1))))</f>
        <v>4.4380651287571099E-2</v>
      </c>
      <c r="AE203" s="26">
        <f>1/(POWER(FSheet1!BE202,1/($A$3-1))*SUM(1/POWER(FSheet1!$BC202,1/($A$3-1)),1/POWER(FSheet1!$BD202,1/($A$3-1)),1/POWER(FSheet1!$BE202,1/($A$3-1)),1/POWER(FSheet1!$BF202,1/($A$3-1)),1/POWER(FSheet1!$BG202,1/($A$3-1)),1/POWER(FSheet1!$BH202,1/($A$3-1)),1/POWER(FSheet1!$BI202,1/($A$3-1))))</f>
        <v>6.3595052509491559E-2</v>
      </c>
      <c r="AF203" s="26">
        <f>1/(POWER(FSheet1!BF202,1/($A$3-1))*SUM(1/POWER(FSheet1!$BC202,1/($A$3-1)),1/POWER(FSheet1!$BD202,1/($A$3-1)),1/POWER(FSheet1!$BE202,1/($A$3-1)),1/POWER(FSheet1!$BF202,1/($A$3-1)),1/POWER(FSheet1!$BG202,1/($A$3-1)),1/POWER(FSheet1!$BH202,1/($A$3-1)),1/POWER(FSheet1!$BI202,1/($A$3-1))))</f>
        <v>0.10416495512404138</v>
      </c>
      <c r="AG203" s="26">
        <f>1/(POWER(FSheet1!BG202,1/($A$3-1))*SUM(1/POWER(FSheet1!$BC202,1/($A$3-1)),1/POWER(FSheet1!$BD202,1/($A$3-1)),1/POWER(FSheet1!$BE202,1/($A$3-1)),1/POWER(FSheet1!$BF202,1/($A$3-1)),1/POWER(FSheet1!$BG202,1/($A$3-1)),1/POWER(FSheet1!$BH202,1/($A$3-1)),1/POWER(FSheet1!$BI202,1/($A$3-1))))</f>
        <v>0.18816247610648532</v>
      </c>
      <c r="AH203" s="26">
        <f>1/(POWER(FSheet1!BH202,1/($A$3-1))*SUM(1/POWER(FSheet1!$BC202,1/($A$3-1)),1/POWER(FSheet1!$BD202,1/($A$3-1)),1/POWER(FSheet1!$BE202,1/($A$3-1)),1/POWER(FSheet1!$BF202,1/($A$3-1)),1/POWER(FSheet1!$BG202,1/($A$3-1)),1/POWER(FSheet1!$BH202,1/($A$3-1)),1/POWER(FSheet1!$BI202,1/($A$3-1))))</f>
        <v>0.30583071067092416</v>
      </c>
      <c r="AI203" s="26">
        <f>1/(POWER(FSheet1!BI202,1/($A$3-1))*SUM(1/POWER(FSheet1!$BC202,1/($A$3-1)),1/POWER(FSheet1!$BD202,1/($A$3-1)),1/POWER(FSheet1!$BE202,1/($A$3-1)),1/POWER(FSheet1!$BF202,1/($A$3-1)),1/POWER(FSheet1!$BG202,1/($A$3-1)),1/POWER(FSheet1!$BH202,1/($A$3-1)),1/POWER(FSheet1!$BI202,1/($A$3-1))))</f>
        <v>0.25023300897516931</v>
      </c>
      <c r="AY203" s="13">
        <f t="shared" si="15"/>
        <v>10.609626061678323</v>
      </c>
      <c r="BA203" s="45">
        <f>1/(POWER(FSheet1!$BK202,1/($A$3-1))*SUM(1/POWER(FSheet1!$BK202,1/($A$3-1)),1/POWER(FSheet1!$BL202,1/($A$3-1)),1/POWER(FSheet1!$BM202,1/($A$3-1)),1/POWER(FSheet1!$BN202,1/($A$3-1)),1/POWER(FSheet1!$BO202,1/($A$3-1)),1/POWER(FSheet1!$BP202,1/($A$3-1)),1/POWER(FSheet1!$BQ202,1/($A$3-1))))</f>
        <v>3.2708427292060936E-2</v>
      </c>
      <c r="BB203" s="45">
        <f>1/(POWER(FSheet1!$BL202,1/($A$3-1))*SUM(1/POWER(FSheet1!$BK202,1/($A$3-1)),1/POWER(FSheet1!$BL202,1/($A$3-1)),1/POWER(FSheet1!$BM202,1/($A$3-1)),1/POWER(FSheet1!$BN202,1/($A$3-1)),1/POWER(FSheet1!$BO202,1/($A$3-1)),1/POWER(FSheet1!$BP202,1/($A$3-1)),1/POWER(FSheet1!$BQ202,1/($A$3-1))))</f>
        <v>3.1210340277981009E-2</v>
      </c>
      <c r="BC203" s="45">
        <f>1/(POWER(FSheet1!$BM202,1/($A$3-1))*SUM(1/POWER(FSheet1!$BK202,1/($A$3-1)),1/POWER(FSheet1!$BL202,1/($A$3-1)),1/POWER(FSheet1!$BM202,1/($A$3-1)),1/POWER(FSheet1!$BN202,1/($A$3-1)),1/POWER(FSheet1!$BO202,1/($A$3-1)),1/POWER(FSheet1!$BP202,1/($A$3-1)),1/POWER(FSheet1!$BQ202,1/($A$3-1))))</f>
        <v>5.719774641042339E-2</v>
      </c>
      <c r="BD203" s="45">
        <f>1/(POWER(FSheet1!$BN202,1/($A$3-1))*SUM(1/POWER(FSheet1!$BK202,1/($A$3-1)),1/POWER(FSheet1!$BL202,1/($A$3-1)),1/POWER(FSheet1!$BM202,1/($A$3-1)),1/POWER(FSheet1!$BN202,1/($A$3-1)),1/POWER(FSheet1!$BO202,1/($A$3-1)),1/POWER(FSheet1!$BP202,1/($A$3-1)),1/POWER(FSheet1!$BQ202,1/($A$3-1))))</f>
        <v>8.6121449835743602E-2</v>
      </c>
      <c r="BE203" s="45">
        <f>1/(POWER(FSheet1!$BO202,1/($A$3-1))*SUM(1/POWER(FSheet1!$BK202,1/($A$3-1)),1/POWER(FSheet1!$BL202,1/($A$3-1)),1/POWER(FSheet1!$BM202,1/($A$3-1)),1/POWER(FSheet1!$BN202,1/($A$3-1)),1/POWER(FSheet1!$BO202,1/($A$3-1)),1/POWER(FSheet1!$BP202,1/($A$3-1)),1/POWER(FSheet1!$BQ202,1/($A$3-1))))</f>
        <v>0.11701243252144555</v>
      </c>
      <c r="BF203" s="45">
        <f>1/(POWER(FSheet1!$BP202,1/($A$3-1))*SUM(1/POWER(FSheet1!$BK202,1/($A$3-1)),1/POWER(FSheet1!$BL202,1/($A$3-1)),1/POWER(FSheet1!$BM202,1/($A$3-1)),1/POWER(FSheet1!$BN202,1/($A$3-1)),1/POWER(FSheet1!$BO202,1/($A$3-1)),1/POWER(FSheet1!$BP202,1/($A$3-1)),1/POWER(FSheet1!$BQ202,1/($A$3-1))))</f>
        <v>0.37298486859328001</v>
      </c>
      <c r="BG203" s="45">
        <f>1/(POWER(FSheet1!$BQ202,1/($A$3-1))*SUM(1/POWER(FSheet1!$BK202,1/($A$3-1)),1/POWER(FSheet1!$BL202,1/($A$3-1)),1/POWER(FSheet1!$BM202,1/($A$3-1)),1/POWER(FSheet1!$BN202,1/($A$3-1)),1/POWER(FSheet1!$BO202,1/($A$3-1)),1/POWER(FSheet1!$BP202,1/($A$3-1)),1/POWER(FSheet1!$BQ202,1/($A$3-1))))</f>
        <v>0.30276473506906548</v>
      </c>
      <c r="BH203" s="14"/>
      <c r="BW203" s="33">
        <f t="array" ref="BW203">SUM((BA203^$A$3)*(($B203-$AK$3)^2+($C203-$AL$3)^2),(BB203^$A$3)*(($B203-$AM$3)^2+($C203-$AN$3)^2),(BC203^$A$3)*(($B203-$AO$3)^2+($C203-$AP$3)^2),(BD203^$A$3)*(($B203-$AQ$3)^2+($C203-$AR$3)^2),(BE203^$A$3)*(($B203-$AS$3)^2+($C203-$AT$3)^2),(BF203^$A$3)*(($B203-$AU$3)^2+($C203-$AV$3)^2),(BG203^$A$3)*(($B203-$AW$3)^2+($C203-$BV$3)^2))</f>
        <v>9.993159261980356</v>
      </c>
    </row>
    <row r="204" spans="1:75">
      <c r="A204" s="21" t="str">
        <f>FSheet1!A203</f>
        <v>Wozniewski</v>
      </c>
      <c r="B204" s="20">
        <f>FSheet1!DH203</f>
        <v>3.2079195065616797</v>
      </c>
      <c r="C204" s="20">
        <f>FSheet1!DI203</f>
        <v>-1.3894174999999997</v>
      </c>
      <c r="D204" s="22"/>
      <c r="E204" s="20">
        <f>1/(POWER(FSheet1!AU203,2/($A$3-1))*SUM(1/POWER(FSheet1!$AU203,2/($A$3-1)),1/POWER(FSheet1!$AV203,2/($A$3-1)),1/POWER(FSheet1!$AW203,2/($A$3-1)),1/POWER(FSheet1!$AX203,2/($A$3-1)),1/POWER(FSheet1!$AY203,2/($A$3-1)),1/POWER(FSheet1!$AZ203,2/($A$3-1)),1/POWER(FSheet1!$BA203,2/($A$3-1))))</f>
        <v>3.3739336774231838E-4</v>
      </c>
      <c r="F204" s="20">
        <f>1/(POWER(FSheet1!AV203,2/($A$3-1))*SUM(1/POWER(FSheet1!$AU203,2/($A$3-1)),1/POWER(FSheet1!$AV203,2/($A$3-1)),1/POWER(FSheet1!$AW203,2/($A$3-1)),1/POWER(FSheet1!$AX203,2/($A$3-1)),1/POWER(FSheet1!$AY203,2/($A$3-1)),1/POWER(FSheet1!$AZ203,2/($A$3-1)),1/POWER(FSheet1!$BA203,2/($A$3-1))))</f>
        <v>1.3344570567334251E-3</v>
      </c>
      <c r="G204" s="20">
        <f>1/(POWER(FSheet1!AW203,2/($A$3-1))*SUM(1/POWER(FSheet1!$AU203,2/($A$3-1)),1/POWER(FSheet1!$AV203,2/($A$3-1)),1/POWER(FSheet1!$AW203,2/($A$3-1)),1/POWER(FSheet1!$AX203,2/($A$3-1)),1/POWER(FSheet1!$AY203,2/($A$3-1)),1/POWER(FSheet1!$AZ203,2/($A$3-1)),1/POWER(FSheet1!$BA203,2/($A$3-1))))</f>
        <v>1.0814674198579257E-2</v>
      </c>
      <c r="H204" s="20">
        <f>1/(POWER(FSheet1!AX203,2/($A$3-1))*SUM(1/POWER(FSheet1!$AU203,2/($A$3-1)),1/POWER(FSheet1!$AV203,2/($A$3-1)),1/POWER(FSheet1!$AW203,2/($A$3-1)),1/POWER(FSheet1!$AX203,2/($A$3-1)),1/POWER(FSheet1!$AY203,2/($A$3-1)),1/POWER(FSheet1!$AZ203,2/($A$3-1)),1/POWER(FSheet1!$BA203,2/($A$3-1))))</f>
        <v>0.73573093442266324</v>
      </c>
      <c r="I204" s="20">
        <f>1/(POWER(FSheet1!AY203,2/($A$3-1))*SUM(1/POWER(FSheet1!$AU203,2/($A$3-1)),1/POWER(FSheet1!$AV203,2/($A$3-1)),1/POWER(FSheet1!$AW203,2/($A$3-1)),1/POWER(FSheet1!$AX203,2/($A$3-1)),1/POWER(FSheet1!$AY203,2/($A$3-1)),1/POWER(FSheet1!$AZ203,2/($A$3-1)),1/POWER(FSheet1!$BA203,2/($A$3-1))))</f>
        <v>0.24405680962378309</v>
      </c>
      <c r="J204" s="20">
        <f>1/(POWER(FSheet1!AZ203,2/($A$3-1))*SUM(1/POWER(FSheet1!$AU203,2/($A$3-1)),1/POWER(FSheet1!$AV203,2/($A$3-1)),1/POWER(FSheet1!$AW203,2/($A$3-1)),1/POWER(FSheet1!$AX203,2/($A$3-1)),1/POWER(FSheet1!$AY203,2/($A$3-1)),1/POWER(FSheet1!$AZ203,2/($A$3-1)),1/POWER(FSheet1!$BA203,2/($A$3-1))))</f>
        <v>6.7284846217585759E-3</v>
      </c>
      <c r="K204" s="20">
        <f>1/(POWER(FSheet1!BA203,2/($A$3-1))*SUM(1/POWER(FSheet1!$AU203,2/($A$3-1)),1/POWER(FSheet1!$AV203,2/($A$3-1)),1/POWER(FSheet1!$AW203,2/($A$3-1)),1/POWER(FSheet1!$AX203,2/($A$3-1)),1/POWER(FSheet1!$AY203,2/($A$3-1)),1/POWER(FSheet1!$AZ203,2/($A$3-1)),1/POWER(FSheet1!$BA203,2/($A$3-1))))</f>
        <v>9.9724670874009767E-4</v>
      </c>
      <c r="M204" s="35"/>
      <c r="AA204" s="34">
        <f t="shared" si="14"/>
        <v>5.0269509456652779</v>
      </c>
      <c r="AC204" s="26">
        <f>1/(POWER(FSheet1!BC203,1/($A$3-1))*SUM(1/POWER(FSheet1!$BC203,1/($A$3-1)),1/POWER(FSheet1!$BD203,1/($A$3-1)),1/POWER(FSheet1!$BE203,1/($A$3-1)),1/POWER(FSheet1!$BF203,1/($A$3-1)),1/POWER(FSheet1!$BG203,1/($A$3-1)),1/POWER(FSheet1!$BH203,1/($A$3-1)),1/POWER(FSheet1!$BI203,1/($A$3-1))))</f>
        <v>2.601110592131381E-2</v>
      </c>
      <c r="AD204" s="26">
        <f>1/(POWER(FSheet1!BD203,1/($A$3-1))*SUM(1/POWER(FSheet1!$BC203,1/($A$3-1)),1/POWER(FSheet1!$BD203,1/($A$3-1)),1/POWER(FSheet1!$BE203,1/($A$3-1)),1/POWER(FSheet1!$BF203,1/($A$3-1)),1/POWER(FSheet1!$BG203,1/($A$3-1)),1/POWER(FSheet1!$BH203,1/($A$3-1)),1/POWER(FSheet1!$BI203,1/($A$3-1))))</f>
        <v>2.5218970555619349E-2</v>
      </c>
      <c r="AE204" s="26">
        <f>1/(POWER(FSheet1!BE203,1/($A$3-1))*SUM(1/POWER(FSheet1!$BC203,1/($A$3-1)),1/POWER(FSheet1!$BD203,1/($A$3-1)),1/POWER(FSheet1!$BE203,1/($A$3-1)),1/POWER(FSheet1!$BF203,1/($A$3-1)),1/POWER(FSheet1!$BG203,1/($A$3-1)),1/POWER(FSheet1!$BH203,1/($A$3-1)),1/POWER(FSheet1!$BI203,1/($A$3-1))))</f>
        <v>5.1752423897885452E-2</v>
      </c>
      <c r="AF204" s="26">
        <f>1/(POWER(FSheet1!BF203,1/($A$3-1))*SUM(1/POWER(FSheet1!$BC203,1/($A$3-1)),1/POWER(FSheet1!$BD203,1/($A$3-1)),1/POWER(FSheet1!$BE203,1/($A$3-1)),1/POWER(FSheet1!$BF203,1/($A$3-1)),1/POWER(FSheet1!$BG203,1/($A$3-1)),1/POWER(FSheet1!$BH203,1/($A$3-1)),1/POWER(FSheet1!$BI203,1/($A$3-1))))</f>
        <v>0.23823767112859073</v>
      </c>
      <c r="AG204" s="26">
        <f>1/(POWER(FSheet1!BG203,1/($A$3-1))*SUM(1/POWER(FSheet1!$BC203,1/($A$3-1)),1/POWER(FSheet1!$BD203,1/($A$3-1)),1/POWER(FSheet1!$BE203,1/($A$3-1)),1/POWER(FSheet1!$BF203,1/($A$3-1)),1/POWER(FSheet1!$BG203,1/($A$3-1)),1/POWER(FSheet1!$BH203,1/($A$3-1)),1/POWER(FSheet1!$BI203,1/($A$3-1))))</f>
        <v>0.36784158402713324</v>
      </c>
      <c r="AH204" s="26">
        <f>1/(POWER(FSheet1!BH203,1/($A$3-1))*SUM(1/POWER(FSheet1!$BC203,1/($A$3-1)),1/POWER(FSheet1!$BD203,1/($A$3-1)),1/POWER(FSheet1!$BE203,1/($A$3-1)),1/POWER(FSheet1!$BF203,1/($A$3-1)),1/POWER(FSheet1!$BG203,1/($A$3-1)),1/POWER(FSheet1!$BH203,1/($A$3-1)),1/POWER(FSheet1!$BI203,1/($A$3-1))))</f>
        <v>7.425591024304265E-2</v>
      </c>
      <c r="AI204" s="26">
        <f>1/(POWER(FSheet1!BI203,1/($A$3-1))*SUM(1/POWER(FSheet1!$BC203,1/($A$3-1)),1/POWER(FSheet1!$BD203,1/($A$3-1)),1/POWER(FSheet1!$BE203,1/($A$3-1)),1/POWER(FSheet1!$BF203,1/($A$3-1)),1/POWER(FSheet1!$BG203,1/($A$3-1)),1/POWER(FSheet1!$BH203,1/($A$3-1)),1/POWER(FSheet1!$BI203,1/($A$3-1))))</f>
        <v>0.21668233422641475</v>
      </c>
      <c r="AY204" s="13">
        <f t="shared" si="15"/>
        <v>1.5504213271441407</v>
      </c>
      <c r="BA204" s="45">
        <f>1/(POWER(FSheet1!$BK203,1/($A$3-1))*SUM(1/POWER(FSheet1!$BK203,1/($A$3-1)),1/POWER(FSheet1!$BL203,1/($A$3-1)),1/POWER(FSheet1!$BM203,1/($A$3-1)),1/POWER(FSheet1!$BN203,1/($A$3-1)),1/POWER(FSheet1!$BO203,1/($A$3-1)),1/POWER(FSheet1!$BP203,1/($A$3-1)),1/POWER(FSheet1!$BQ203,1/($A$3-1))))</f>
        <v>2.2413787183128846E-2</v>
      </c>
      <c r="BB204" s="45">
        <f>1/(POWER(FSheet1!$BL203,1/($A$3-1))*SUM(1/POWER(FSheet1!$BK203,1/($A$3-1)),1/POWER(FSheet1!$BL203,1/($A$3-1)),1/POWER(FSheet1!$BM203,1/($A$3-1)),1/POWER(FSheet1!$BN203,1/($A$3-1)),1/POWER(FSheet1!$BO203,1/($A$3-1)),1/POWER(FSheet1!$BP203,1/($A$3-1)),1/POWER(FSheet1!$BQ203,1/($A$3-1))))</f>
        <v>1.8750393194525563E-2</v>
      </c>
      <c r="BC204" s="45">
        <f>1/(POWER(FSheet1!$BM203,1/($A$3-1))*SUM(1/POWER(FSheet1!$BK203,1/($A$3-1)),1/POWER(FSheet1!$BL203,1/($A$3-1)),1/POWER(FSheet1!$BM203,1/($A$3-1)),1/POWER(FSheet1!$BN203,1/($A$3-1)),1/POWER(FSheet1!$BO203,1/($A$3-1)),1/POWER(FSheet1!$BP203,1/($A$3-1)),1/POWER(FSheet1!$BQ203,1/($A$3-1))))</f>
        <v>5.7134299151451788E-2</v>
      </c>
      <c r="BD204" s="45">
        <f>1/(POWER(FSheet1!$BN203,1/($A$3-1))*SUM(1/POWER(FSheet1!$BK203,1/($A$3-1)),1/POWER(FSheet1!$BL203,1/($A$3-1)),1/POWER(FSheet1!$BM203,1/($A$3-1)),1/POWER(FSheet1!$BN203,1/($A$3-1)),1/POWER(FSheet1!$BO203,1/($A$3-1)),1/POWER(FSheet1!$BP203,1/($A$3-1)),1/POWER(FSheet1!$BQ203,1/($A$3-1))))</f>
        <v>0.28231730596269333</v>
      </c>
      <c r="BE204" s="45">
        <f>1/(POWER(FSheet1!$BO203,1/($A$3-1))*SUM(1/POWER(FSheet1!$BK203,1/($A$3-1)),1/POWER(FSheet1!$BL203,1/($A$3-1)),1/POWER(FSheet1!$BM203,1/($A$3-1)),1/POWER(FSheet1!$BN203,1/($A$3-1)),1/POWER(FSheet1!$BO203,1/($A$3-1)),1/POWER(FSheet1!$BP203,1/($A$3-1)),1/POWER(FSheet1!$BQ203,1/($A$3-1))))</f>
        <v>0.32572436946914141</v>
      </c>
      <c r="BF204" s="45">
        <f>1/(POWER(FSheet1!$BP203,1/($A$3-1))*SUM(1/POWER(FSheet1!$BK203,1/($A$3-1)),1/POWER(FSheet1!$BL203,1/($A$3-1)),1/POWER(FSheet1!$BM203,1/($A$3-1)),1/POWER(FSheet1!$BN203,1/($A$3-1)),1/POWER(FSheet1!$BO203,1/($A$3-1)),1/POWER(FSheet1!$BP203,1/($A$3-1)),1/POWER(FSheet1!$BQ203,1/($A$3-1))))</f>
        <v>5.47309369395102E-2</v>
      </c>
      <c r="BG204" s="45">
        <f>1/(POWER(FSheet1!$BQ203,1/($A$3-1))*SUM(1/POWER(FSheet1!$BK203,1/($A$3-1)),1/POWER(FSheet1!$BL203,1/($A$3-1)),1/POWER(FSheet1!$BM203,1/($A$3-1)),1/POWER(FSheet1!$BN203,1/($A$3-1)),1/POWER(FSheet1!$BO203,1/($A$3-1)),1/POWER(FSheet1!$BP203,1/($A$3-1)),1/POWER(FSheet1!$BQ203,1/($A$3-1))))</f>
        <v>0.23892890809954886</v>
      </c>
      <c r="BH204" s="14"/>
      <c r="BW204" s="33">
        <f t="array" ref="BW204">SUM((BA204^$A$3)*(($B204-$AK$3)^2+($C204-$AL$3)^2),(BB204^$A$3)*(($B204-$AM$3)^2+($C204-$AN$3)^2),(BC204^$A$3)*(($B204-$AO$3)^2+($C204-$AP$3)^2),(BD204^$A$3)*(($B204-$AQ$3)^2+($C204-$AR$3)^2),(BE204^$A$3)*(($B204-$AS$3)^2+($C204-$AT$3)^2),(BF204^$A$3)*(($B204-$AU$3)^2+($C204-$AV$3)^2),(BG204^$A$3)*(($B204-$AW$3)^2+($C204-$BV$3)^2))</f>
        <v>1.502159716239591</v>
      </c>
    </row>
    <row r="205" spans="1:75">
      <c r="A205" s="21" t="str">
        <f>FSheet1!A204</f>
        <v>Esposito</v>
      </c>
      <c r="B205" s="20">
        <f>FSheet1!DH204</f>
        <v>1.8874364475065615</v>
      </c>
      <c r="C205" s="20">
        <f>FSheet1!DI204</f>
        <v>1.0018262099737532</v>
      </c>
      <c r="D205" s="22"/>
      <c r="E205" s="20">
        <f>1/(POWER(FSheet1!AU204,2/($A$3-1))*SUM(1/POWER(FSheet1!$AU204,2/($A$3-1)),1/POWER(FSheet1!$AV204,2/($A$3-1)),1/POWER(FSheet1!$AW204,2/($A$3-1)),1/POWER(FSheet1!$AX204,2/($A$3-1)),1/POWER(FSheet1!$AY204,2/($A$3-1)),1/POWER(FSheet1!$AZ204,2/($A$3-1)),1/POWER(FSheet1!$BA204,2/($A$3-1))))</f>
        <v>3.8933271261721978E-4</v>
      </c>
      <c r="F205" s="20">
        <f>1/(POWER(FSheet1!AV204,2/($A$3-1))*SUM(1/POWER(FSheet1!$AU204,2/($A$3-1)),1/POWER(FSheet1!$AV204,2/($A$3-1)),1/POWER(FSheet1!$AW204,2/($A$3-1)),1/POWER(FSheet1!$AX204,2/($A$3-1)),1/POWER(FSheet1!$AY204,2/($A$3-1)),1/POWER(FSheet1!$AZ204,2/($A$3-1)),1/POWER(FSheet1!$BA204,2/($A$3-1))))</f>
        <v>1.4875766329598987E-3</v>
      </c>
      <c r="G205" s="20">
        <f>1/(POWER(FSheet1!AW204,2/($A$3-1))*SUM(1/POWER(FSheet1!$AU204,2/($A$3-1)),1/POWER(FSheet1!$AV204,2/($A$3-1)),1/POWER(FSheet1!$AW204,2/($A$3-1)),1/POWER(FSheet1!$AX204,2/($A$3-1)),1/POWER(FSheet1!$AY204,2/($A$3-1)),1/POWER(FSheet1!$AZ204,2/($A$3-1)),1/POWER(FSheet1!$BA204,2/($A$3-1))))</f>
        <v>1.1116530459144083E-2</v>
      </c>
      <c r="H205" s="20">
        <f>1/(POWER(FSheet1!AX204,2/($A$3-1))*SUM(1/POWER(FSheet1!$AU204,2/($A$3-1)),1/POWER(FSheet1!$AV204,2/($A$3-1)),1/POWER(FSheet1!$AW204,2/($A$3-1)),1/POWER(FSheet1!$AX204,2/($A$3-1)),1/POWER(FSheet1!$AY204,2/($A$3-1)),1/POWER(FSheet1!$AZ204,2/($A$3-1)),1/POWER(FSheet1!$BA204,2/($A$3-1))))</f>
        <v>0.54751088469287268</v>
      </c>
      <c r="I205" s="20">
        <f>1/(POWER(FSheet1!AY204,2/($A$3-1))*SUM(1/POWER(FSheet1!$AU204,2/($A$3-1)),1/POWER(FSheet1!$AV204,2/($A$3-1)),1/POWER(FSheet1!$AW204,2/($A$3-1)),1/POWER(FSheet1!$AX204,2/($A$3-1)),1/POWER(FSheet1!$AY204,2/($A$3-1)),1/POWER(FSheet1!$AZ204,2/($A$3-1)),1/POWER(FSheet1!$BA204,2/($A$3-1))))</f>
        <v>0.42813462797342278</v>
      </c>
      <c r="J205" s="20">
        <f>1/(POWER(FSheet1!AZ204,2/($A$3-1))*SUM(1/POWER(FSheet1!$AU204,2/($A$3-1)),1/POWER(FSheet1!$AV204,2/($A$3-1)),1/POWER(FSheet1!$AW204,2/($A$3-1)),1/POWER(FSheet1!$AX204,2/($A$3-1)),1/POWER(FSheet1!$AY204,2/($A$3-1)),1/POWER(FSheet1!$AZ204,2/($A$3-1)),1/POWER(FSheet1!$BA204,2/($A$3-1))))</f>
        <v>9.9699696801897678E-3</v>
      </c>
      <c r="K205" s="20">
        <f>1/(POWER(FSheet1!BA204,2/($A$3-1))*SUM(1/POWER(FSheet1!$AU204,2/($A$3-1)),1/POWER(FSheet1!$AV204,2/($A$3-1)),1/POWER(FSheet1!$AW204,2/($A$3-1)),1/POWER(FSheet1!$AX204,2/($A$3-1)),1/POWER(FSheet1!$AY204,2/($A$3-1)),1/POWER(FSheet1!$AZ204,2/($A$3-1)),1/POWER(FSheet1!$BA204,2/($A$3-1))))</f>
        <v>1.391077848793575E-3</v>
      </c>
      <c r="M205" s="35"/>
      <c r="AA205" s="34">
        <f t="shared" si="14"/>
        <v>2.625200884733573</v>
      </c>
      <c r="AC205" s="26">
        <f>1/(POWER(FSheet1!BC204,1/($A$3-1))*SUM(1/POWER(FSheet1!$BC204,1/($A$3-1)),1/POWER(FSheet1!$BD204,1/($A$3-1)),1/POWER(FSheet1!$BE204,1/($A$3-1)),1/POWER(FSheet1!$BF204,1/($A$3-1)),1/POWER(FSheet1!$BG204,1/($A$3-1)),1/POWER(FSheet1!$BH204,1/($A$3-1)),1/POWER(FSheet1!$BI204,1/($A$3-1))))</f>
        <v>2.9887216730783615E-2</v>
      </c>
      <c r="AD205" s="26">
        <f>1/(POWER(FSheet1!BD204,1/($A$3-1))*SUM(1/POWER(FSheet1!$BC204,1/($A$3-1)),1/POWER(FSheet1!$BD204,1/($A$3-1)),1/POWER(FSheet1!$BE204,1/($A$3-1)),1/POWER(FSheet1!$BF204,1/($A$3-1)),1/POWER(FSheet1!$BG204,1/($A$3-1)),1/POWER(FSheet1!$BH204,1/($A$3-1)),1/POWER(FSheet1!$BI204,1/($A$3-1))))</f>
        <v>2.4657752212002271E-2</v>
      </c>
      <c r="AE205" s="26">
        <f>1/(POWER(FSheet1!BE204,1/($A$3-1))*SUM(1/POWER(FSheet1!$BC204,1/($A$3-1)),1/POWER(FSheet1!$BD204,1/($A$3-1)),1/POWER(FSheet1!$BE204,1/($A$3-1)),1/POWER(FSheet1!$BF204,1/($A$3-1)),1/POWER(FSheet1!$BG204,1/($A$3-1)),1/POWER(FSheet1!$BH204,1/($A$3-1)),1/POWER(FSheet1!$BI204,1/($A$3-1))))</f>
        <v>4.8518628961779726E-2</v>
      </c>
      <c r="AF205" s="26">
        <f>1/(POWER(FSheet1!BF204,1/($A$3-1))*SUM(1/POWER(FSheet1!$BC204,1/($A$3-1)),1/POWER(FSheet1!$BD204,1/($A$3-1)),1/POWER(FSheet1!$BE204,1/($A$3-1)),1/POWER(FSheet1!$BF204,1/($A$3-1)),1/POWER(FSheet1!$BG204,1/($A$3-1)),1/POWER(FSheet1!$BH204,1/($A$3-1)),1/POWER(FSheet1!$BI204,1/($A$3-1))))</f>
        <v>0.32867703442105273</v>
      </c>
      <c r="AG205" s="26">
        <f>1/(POWER(FSheet1!BG204,1/($A$3-1))*SUM(1/POWER(FSheet1!$BC204,1/($A$3-1)),1/POWER(FSheet1!$BD204,1/($A$3-1)),1/POWER(FSheet1!$BE204,1/($A$3-1)),1/POWER(FSheet1!$BF204,1/($A$3-1)),1/POWER(FSheet1!$BG204,1/($A$3-1)),1/POWER(FSheet1!$BH204,1/($A$3-1)),1/POWER(FSheet1!$BI204,1/($A$3-1))))</f>
        <v>0.36839353415940806</v>
      </c>
      <c r="AH205" s="26">
        <f>1/(POWER(FSheet1!BH204,1/($A$3-1))*SUM(1/POWER(FSheet1!$BC204,1/($A$3-1)),1/POWER(FSheet1!$BD204,1/($A$3-1)),1/POWER(FSheet1!$BE204,1/($A$3-1)),1/POWER(FSheet1!$BF204,1/($A$3-1)),1/POWER(FSheet1!$BG204,1/($A$3-1)),1/POWER(FSheet1!$BH204,1/($A$3-1)),1/POWER(FSheet1!$BI204,1/($A$3-1))))</f>
        <v>5.6184877018618552E-2</v>
      </c>
      <c r="AI205" s="26">
        <f>1/(POWER(FSheet1!BI204,1/($A$3-1))*SUM(1/POWER(FSheet1!$BC204,1/($A$3-1)),1/POWER(FSheet1!$BD204,1/($A$3-1)),1/POWER(FSheet1!$BE204,1/($A$3-1)),1/POWER(FSheet1!$BF204,1/($A$3-1)),1/POWER(FSheet1!$BG204,1/($A$3-1)),1/POWER(FSheet1!$BH204,1/($A$3-1)),1/POWER(FSheet1!$BI204,1/($A$3-1))))</f>
        <v>0.14368095649635507</v>
      </c>
      <c r="AY205" s="13">
        <f t="shared" si="15"/>
        <v>1.2600121599363754</v>
      </c>
      <c r="BA205" s="45">
        <f>1/(POWER(FSheet1!$BK204,1/($A$3-1))*SUM(1/POWER(FSheet1!$BK204,1/($A$3-1)),1/POWER(FSheet1!$BL204,1/($A$3-1)),1/POWER(FSheet1!$BM204,1/($A$3-1)),1/POWER(FSheet1!$BN204,1/($A$3-1)),1/POWER(FSheet1!$BO204,1/($A$3-1)),1/POWER(FSheet1!$BP204,1/($A$3-1)),1/POWER(FSheet1!$BQ204,1/($A$3-1))))</f>
        <v>2.065777878295828E-2</v>
      </c>
      <c r="BB205" s="45">
        <f>1/(POWER(FSheet1!$BL204,1/($A$3-1))*SUM(1/POWER(FSheet1!$BK204,1/($A$3-1)),1/POWER(FSheet1!$BL204,1/($A$3-1)),1/POWER(FSheet1!$BM204,1/($A$3-1)),1/POWER(FSheet1!$BN204,1/($A$3-1)),1/POWER(FSheet1!$BO204,1/($A$3-1)),1/POWER(FSheet1!$BP204,1/($A$3-1)),1/POWER(FSheet1!$BQ204,1/($A$3-1))))</f>
        <v>1.1768056166987331E-2</v>
      </c>
      <c r="BC205" s="45">
        <f>1/(POWER(FSheet1!$BM204,1/($A$3-1))*SUM(1/POWER(FSheet1!$BK204,1/($A$3-1)),1/POWER(FSheet1!$BL204,1/($A$3-1)),1/POWER(FSheet1!$BM204,1/($A$3-1)),1/POWER(FSheet1!$BN204,1/($A$3-1)),1/POWER(FSheet1!$BO204,1/($A$3-1)),1/POWER(FSheet1!$BP204,1/($A$3-1)),1/POWER(FSheet1!$BQ204,1/($A$3-1))))</f>
        <v>2.7998795795018426E-2</v>
      </c>
      <c r="BD205" s="45">
        <f>1/(POWER(FSheet1!$BN204,1/($A$3-1))*SUM(1/POWER(FSheet1!$BK204,1/($A$3-1)),1/POWER(FSheet1!$BL204,1/($A$3-1)),1/POWER(FSheet1!$BM204,1/($A$3-1)),1/POWER(FSheet1!$BN204,1/($A$3-1)),1/POWER(FSheet1!$BO204,1/($A$3-1)),1/POWER(FSheet1!$BP204,1/($A$3-1)),1/POWER(FSheet1!$BQ204,1/($A$3-1))))</f>
        <v>0.17853452492667171</v>
      </c>
      <c r="BE205" s="45">
        <f>1/(POWER(FSheet1!$BO204,1/($A$3-1))*SUM(1/POWER(FSheet1!$BK204,1/($A$3-1)),1/POWER(FSheet1!$BL204,1/($A$3-1)),1/POWER(FSheet1!$BM204,1/($A$3-1)),1/POWER(FSheet1!$BN204,1/($A$3-1)),1/POWER(FSheet1!$BO204,1/($A$3-1)),1/POWER(FSheet1!$BP204,1/($A$3-1)),1/POWER(FSheet1!$BQ204,1/($A$3-1))))</f>
        <v>0.6864297635538924</v>
      </c>
      <c r="BF205" s="45">
        <f>1/(POWER(FSheet1!$BP204,1/($A$3-1))*SUM(1/POWER(FSheet1!$BK204,1/($A$3-1)),1/POWER(FSheet1!$BL204,1/($A$3-1)),1/POWER(FSheet1!$BM204,1/($A$3-1)),1/POWER(FSheet1!$BN204,1/($A$3-1)),1/POWER(FSheet1!$BO204,1/($A$3-1)),1/POWER(FSheet1!$BP204,1/($A$3-1)),1/POWER(FSheet1!$BQ204,1/($A$3-1))))</f>
        <v>2.3495625496542674E-2</v>
      </c>
      <c r="BG205" s="45">
        <f>1/(POWER(FSheet1!$BQ204,1/($A$3-1))*SUM(1/POWER(FSheet1!$BK204,1/($A$3-1)),1/POWER(FSheet1!$BL204,1/($A$3-1)),1/POWER(FSheet1!$BM204,1/($A$3-1)),1/POWER(FSheet1!$BN204,1/($A$3-1)),1/POWER(FSheet1!$BO204,1/($A$3-1)),1/POWER(FSheet1!$BP204,1/($A$3-1)),1/POWER(FSheet1!$BQ204,1/($A$3-1))))</f>
        <v>5.111545527792917E-2</v>
      </c>
      <c r="BH205" s="14"/>
      <c r="BW205" s="33">
        <f t="array" ref="BW205">SUM((BA205^$A$3)*(($B205-$AK$3)^2+($C205-$AL$3)^2),(BB205^$A$3)*(($B205-$AM$3)^2+($C205-$AN$3)^2),(BC205^$A$3)*(($B205-$AO$3)^2+($C205-$AP$3)^2),(BD205^$A$3)*(($B205-$AQ$3)^2+($C205-$AR$3)^2),(BE205^$A$3)*(($B205-$AS$3)^2+($C205-$AT$3)^2),(BF205^$A$3)*(($B205-$AU$3)^2+($C205-$AV$3)^2),(BG205^$A$3)*(($B205-$AW$3)^2+($C205-$BV$3)^2))</f>
        <v>1.2238411619264176</v>
      </c>
    </row>
    <row r="206" spans="1:75">
      <c r="A206" s="21" t="str">
        <f>FSheet1!A205</f>
        <v>Laliberte</v>
      </c>
      <c r="B206" s="20">
        <f>FSheet1!DH205</f>
        <v>-5.5612991115485562</v>
      </c>
      <c r="C206" s="20">
        <f>FSheet1!DI205</f>
        <v>1.6218084199475062</v>
      </c>
      <c r="D206" s="22"/>
      <c r="E206" s="20">
        <f>1/(POWER(FSheet1!AU205,2/($A$3-1))*SUM(1/POWER(FSheet1!$AU205,2/($A$3-1)),1/POWER(FSheet1!$AV205,2/($A$3-1)),1/POWER(FSheet1!$AW205,2/($A$3-1)),1/POWER(FSheet1!$AX205,2/($A$3-1)),1/POWER(FSheet1!$AY205,2/($A$3-1)),1/POWER(FSheet1!$AZ205,2/($A$3-1)),1/POWER(FSheet1!$BA205,2/($A$3-1))))</f>
        <v>3.6898852212550175E-2</v>
      </c>
      <c r="F206" s="20">
        <f>1/(POWER(FSheet1!AV205,2/($A$3-1))*SUM(1/POWER(FSheet1!$AU205,2/($A$3-1)),1/POWER(FSheet1!$AV205,2/($A$3-1)),1/POWER(FSheet1!$AW205,2/($A$3-1)),1/POWER(FSheet1!$AX205,2/($A$3-1)),1/POWER(FSheet1!$AY205,2/($A$3-1)),1/POWER(FSheet1!$AZ205,2/($A$3-1)),1/POWER(FSheet1!$BA205,2/($A$3-1))))</f>
        <v>0.14943677848302989</v>
      </c>
      <c r="G206" s="20">
        <f>1/(POWER(FSheet1!AW205,2/($A$3-1))*SUM(1/POWER(FSheet1!$AU205,2/($A$3-1)),1/POWER(FSheet1!$AV205,2/($A$3-1)),1/POWER(FSheet1!$AW205,2/($A$3-1)),1/POWER(FSheet1!$AX205,2/($A$3-1)),1/POWER(FSheet1!$AY205,2/($A$3-1)),1/POWER(FSheet1!$AZ205,2/($A$3-1)),1/POWER(FSheet1!$BA205,2/($A$3-1))))</f>
        <v>0.44988541746432381</v>
      </c>
      <c r="H206" s="20">
        <f>1/(POWER(FSheet1!AX205,2/($A$3-1))*SUM(1/POWER(FSheet1!$AU205,2/($A$3-1)),1/POWER(FSheet1!$AV205,2/($A$3-1)),1/POWER(FSheet1!$AW205,2/($A$3-1)),1/POWER(FSheet1!$AX205,2/($A$3-1)),1/POWER(FSheet1!$AY205,2/($A$3-1)),1/POWER(FSheet1!$AZ205,2/($A$3-1)),1/POWER(FSheet1!$BA205,2/($A$3-1))))</f>
        <v>0.27182534510306877</v>
      </c>
      <c r="I206" s="20">
        <f>1/(POWER(FSheet1!AY205,2/($A$3-1))*SUM(1/POWER(FSheet1!$AU205,2/($A$3-1)),1/POWER(FSheet1!$AV205,2/($A$3-1)),1/POWER(FSheet1!$AW205,2/($A$3-1)),1/POWER(FSheet1!$AX205,2/($A$3-1)),1/POWER(FSheet1!$AY205,2/($A$3-1)),1/POWER(FSheet1!$AZ205,2/($A$3-1)),1/POWER(FSheet1!$BA205,2/($A$3-1))))</f>
        <v>6.6830619861623544E-2</v>
      </c>
      <c r="J206" s="20">
        <f>1/(POWER(FSheet1!AZ205,2/($A$3-1))*SUM(1/POWER(FSheet1!$AU205,2/($A$3-1)),1/POWER(FSheet1!$AV205,2/($A$3-1)),1/POWER(FSheet1!$AW205,2/($A$3-1)),1/POWER(FSheet1!$AX205,2/($A$3-1)),1/POWER(FSheet1!$AY205,2/($A$3-1)),1/POWER(FSheet1!$AZ205,2/($A$3-1)),1/POWER(FSheet1!$BA205,2/($A$3-1))))</f>
        <v>1.8553664779471457E-2</v>
      </c>
      <c r="K206" s="20">
        <f>1/(POWER(FSheet1!BA205,2/($A$3-1))*SUM(1/POWER(FSheet1!$AU205,2/($A$3-1)),1/POWER(FSheet1!$AV205,2/($A$3-1)),1/POWER(FSheet1!$AW205,2/($A$3-1)),1/POWER(FSheet1!$AX205,2/($A$3-1)),1/POWER(FSheet1!$AY205,2/($A$3-1)),1/POWER(FSheet1!$AZ205,2/($A$3-1)),1/POWER(FSheet1!$BA205,2/($A$3-1))))</f>
        <v>6.5693220959323461E-3</v>
      </c>
      <c r="M206" s="35"/>
      <c r="AA206" s="34">
        <f t="shared" si="14"/>
        <v>8.5246231977378653</v>
      </c>
      <c r="AC206" s="26">
        <f>1/(POWER(FSheet1!BC205,1/($A$3-1))*SUM(1/POWER(FSheet1!$BC205,1/($A$3-1)),1/POWER(FSheet1!$BD205,1/($A$3-1)),1/POWER(FSheet1!$BE205,1/($A$3-1)),1/POWER(FSheet1!$BF205,1/($A$3-1)),1/POWER(FSheet1!$BG205,1/($A$3-1)),1/POWER(FSheet1!$BH205,1/($A$3-1)),1/POWER(FSheet1!$BI205,1/($A$3-1))))</f>
        <v>0.5859009164817055</v>
      </c>
      <c r="AD206" s="26">
        <f>1/(POWER(FSheet1!BD205,1/($A$3-1))*SUM(1/POWER(FSheet1!$BC205,1/($A$3-1)),1/POWER(FSheet1!$BD205,1/($A$3-1)),1/POWER(FSheet1!$BE205,1/($A$3-1)),1/POWER(FSheet1!$BF205,1/($A$3-1)),1/POWER(FSheet1!$BG205,1/($A$3-1)),1/POWER(FSheet1!$BH205,1/($A$3-1)),1/POWER(FSheet1!$BI205,1/($A$3-1))))</f>
        <v>0.1596466590982267</v>
      </c>
      <c r="AE206" s="26">
        <f>1/(POWER(FSheet1!BE205,1/($A$3-1))*SUM(1/POWER(FSheet1!$BC205,1/($A$3-1)),1/POWER(FSheet1!$BD205,1/($A$3-1)),1/POWER(FSheet1!$BE205,1/($A$3-1)),1/POWER(FSheet1!$BF205,1/($A$3-1)),1/POWER(FSheet1!$BG205,1/($A$3-1)),1/POWER(FSheet1!$BH205,1/($A$3-1)),1/POWER(FSheet1!$BI205,1/($A$3-1))))</f>
        <v>0.11601200160867649</v>
      </c>
      <c r="AF206" s="26">
        <f>1/(POWER(FSheet1!BF205,1/($A$3-1))*SUM(1/POWER(FSheet1!$BC205,1/($A$3-1)),1/POWER(FSheet1!$BD205,1/($A$3-1)),1/POWER(FSheet1!$BE205,1/($A$3-1)),1/POWER(FSheet1!$BF205,1/($A$3-1)),1/POWER(FSheet1!$BG205,1/($A$3-1)),1/POWER(FSheet1!$BH205,1/($A$3-1)),1/POWER(FSheet1!$BI205,1/($A$3-1))))</f>
        <v>6.733731185045895E-2</v>
      </c>
      <c r="AG206" s="26">
        <f>1/(POWER(FSheet1!BG205,1/($A$3-1))*SUM(1/POWER(FSheet1!$BC205,1/($A$3-1)),1/POWER(FSheet1!$BD205,1/($A$3-1)),1/POWER(FSheet1!$BE205,1/($A$3-1)),1/POWER(FSheet1!$BF205,1/($A$3-1)),1/POWER(FSheet1!$BG205,1/($A$3-1)),1/POWER(FSheet1!$BH205,1/($A$3-1)),1/POWER(FSheet1!$BI205,1/($A$3-1))))</f>
        <v>3.039341350664632E-2</v>
      </c>
      <c r="AH206" s="26">
        <f>1/(POWER(FSheet1!BH205,1/($A$3-1))*SUM(1/POWER(FSheet1!$BC205,1/($A$3-1)),1/POWER(FSheet1!$BD205,1/($A$3-1)),1/POWER(FSheet1!$BE205,1/($A$3-1)),1/POWER(FSheet1!$BF205,1/($A$3-1)),1/POWER(FSheet1!$BG205,1/($A$3-1)),1/POWER(FSheet1!$BH205,1/($A$3-1)),1/POWER(FSheet1!$BI205,1/($A$3-1))))</f>
        <v>1.7015593599996347E-2</v>
      </c>
      <c r="AI206" s="26">
        <f>1/(POWER(FSheet1!BI205,1/($A$3-1))*SUM(1/POWER(FSheet1!$BC205,1/($A$3-1)),1/POWER(FSheet1!$BD205,1/($A$3-1)),1/POWER(FSheet1!$BE205,1/($A$3-1)),1/POWER(FSheet1!$BF205,1/($A$3-1)),1/POWER(FSheet1!$BG205,1/($A$3-1)),1/POWER(FSheet1!$BH205,1/($A$3-1)),1/POWER(FSheet1!$BI205,1/($A$3-1))))</f>
        <v>2.3694103854289671E-2</v>
      </c>
      <c r="AY206" s="13">
        <f t="shared" si="15"/>
        <v>1.4498630149088225</v>
      </c>
      <c r="BA206" s="45">
        <f>1/(POWER(FSheet1!$BK205,1/($A$3-1))*SUM(1/POWER(FSheet1!$BK205,1/($A$3-1)),1/POWER(FSheet1!$BL205,1/($A$3-1)),1/POWER(FSheet1!$BM205,1/($A$3-1)),1/POWER(FSheet1!$BN205,1/($A$3-1)),1/POWER(FSheet1!$BO205,1/($A$3-1)),1/POWER(FSheet1!$BP205,1/($A$3-1)),1/POWER(FSheet1!$BQ205,1/($A$3-1))))</f>
        <v>0.95403326848846448</v>
      </c>
      <c r="BB206" s="45">
        <f>1/(POWER(FSheet1!$BL205,1/($A$3-1))*SUM(1/POWER(FSheet1!$BK205,1/($A$3-1)),1/POWER(FSheet1!$BL205,1/($A$3-1)),1/POWER(FSheet1!$BM205,1/($A$3-1)),1/POWER(FSheet1!$BN205,1/($A$3-1)),1/POWER(FSheet1!$BO205,1/($A$3-1)),1/POWER(FSheet1!$BP205,1/($A$3-1)),1/POWER(FSheet1!$BQ205,1/($A$3-1))))</f>
        <v>1.7081221516094054E-2</v>
      </c>
      <c r="BC206" s="45">
        <f>1/(POWER(FSheet1!$BM205,1/($A$3-1))*SUM(1/POWER(FSheet1!$BK205,1/($A$3-1)),1/POWER(FSheet1!$BL205,1/($A$3-1)),1/POWER(FSheet1!$BM205,1/($A$3-1)),1/POWER(FSheet1!$BN205,1/($A$3-1)),1/POWER(FSheet1!$BO205,1/($A$3-1)),1/POWER(FSheet1!$BP205,1/($A$3-1)),1/POWER(FSheet1!$BQ205,1/($A$3-1))))</f>
        <v>9.8010210918513842E-3</v>
      </c>
      <c r="BD206" s="45">
        <f>1/(POWER(FSheet1!$BN205,1/($A$3-1))*SUM(1/POWER(FSheet1!$BK205,1/($A$3-1)),1/POWER(FSheet1!$BL205,1/($A$3-1)),1/POWER(FSheet1!$BM205,1/($A$3-1)),1/POWER(FSheet1!$BN205,1/($A$3-1)),1/POWER(FSheet1!$BO205,1/($A$3-1)),1/POWER(FSheet1!$BP205,1/($A$3-1)),1/POWER(FSheet1!$BQ205,1/($A$3-1))))</f>
        <v>8.5996015331187645E-3</v>
      </c>
      <c r="BE206" s="45">
        <f>1/(POWER(FSheet1!$BO205,1/($A$3-1))*SUM(1/POWER(FSheet1!$BK205,1/($A$3-1)),1/POWER(FSheet1!$BL205,1/($A$3-1)),1/POWER(FSheet1!$BM205,1/($A$3-1)),1/POWER(FSheet1!$BN205,1/($A$3-1)),1/POWER(FSheet1!$BO205,1/($A$3-1)),1/POWER(FSheet1!$BP205,1/($A$3-1)),1/POWER(FSheet1!$BQ205,1/($A$3-1))))</f>
        <v>5.4037719238831392E-3</v>
      </c>
      <c r="BF206" s="45">
        <f>1/(POWER(FSheet1!$BP205,1/($A$3-1))*SUM(1/POWER(FSheet1!$BK205,1/($A$3-1)),1/POWER(FSheet1!$BL205,1/($A$3-1)),1/POWER(FSheet1!$BM205,1/($A$3-1)),1/POWER(FSheet1!$BN205,1/($A$3-1)),1/POWER(FSheet1!$BO205,1/($A$3-1)),1/POWER(FSheet1!$BP205,1/($A$3-1)),1/POWER(FSheet1!$BQ205,1/($A$3-1))))</f>
        <v>2.0981396207327132E-3</v>
      </c>
      <c r="BG206" s="45">
        <f>1/(POWER(FSheet1!$BQ205,1/($A$3-1))*SUM(1/POWER(FSheet1!$BK205,1/($A$3-1)),1/POWER(FSheet1!$BL205,1/($A$3-1)),1/POWER(FSheet1!$BM205,1/($A$3-1)),1/POWER(FSheet1!$BN205,1/($A$3-1)),1/POWER(FSheet1!$BO205,1/($A$3-1)),1/POWER(FSheet1!$BP205,1/($A$3-1)),1/POWER(FSheet1!$BQ205,1/($A$3-1))))</f>
        <v>2.9829758258552086E-3</v>
      </c>
      <c r="BH206" s="14"/>
      <c r="BW206" s="33">
        <f t="array" ref="BW206">SUM((BA206^$A$3)*(($B206-$AK$3)^2+($C206-$AL$3)^2),(BB206^$A$3)*(($B206-$AM$3)^2+($C206-$AN$3)^2),(BC206^$A$3)*(($B206-$AO$3)^2+($C206-$AP$3)^2),(BD206^$A$3)*(($B206-$AQ$3)^2+($C206-$AR$3)^2),(BE206^$A$3)*(($B206-$AS$3)^2+($C206-$AT$3)^2),(BF206^$A$3)*(($B206-$AU$3)^2+($C206-$AV$3)^2),(BG206^$A$3)*(($B206-$AW$3)^2+($C206-$BV$3)^2))</f>
        <v>0.86809782230375621</v>
      </c>
    </row>
    <row r="207" spans="1:75">
      <c r="A207" s="21" t="str">
        <f>FSheet1!A206</f>
        <v>Regan</v>
      </c>
      <c r="B207" s="20">
        <f>FSheet1!DH206</f>
        <v>-3.374119347769029</v>
      </c>
      <c r="C207" s="20">
        <f>FSheet1!DI206</f>
        <v>0.37856875984251981</v>
      </c>
      <c r="D207" s="22"/>
      <c r="E207" s="20">
        <f>1/(POWER(FSheet1!AU206,2/($A$3-1))*SUM(1/POWER(FSheet1!$AU206,2/($A$3-1)),1/POWER(FSheet1!$AV206,2/($A$3-1)),1/POWER(FSheet1!$AW206,2/($A$3-1)),1/POWER(FSheet1!$AX206,2/($A$3-1)),1/POWER(FSheet1!$AY206,2/($A$3-1)),1/POWER(FSheet1!$AZ206,2/($A$3-1)),1/POWER(FSheet1!$BA206,2/($A$3-1))))</f>
        <v>9.8762259762857386E-3</v>
      </c>
      <c r="F207" s="20">
        <f>1/(POWER(FSheet1!AV206,2/($A$3-1))*SUM(1/POWER(FSheet1!$AU206,2/($A$3-1)),1/POWER(FSheet1!$AV206,2/($A$3-1)),1/POWER(FSheet1!$AW206,2/($A$3-1)),1/POWER(FSheet1!$AX206,2/($A$3-1)),1/POWER(FSheet1!$AY206,2/($A$3-1)),1/POWER(FSheet1!$AZ206,2/($A$3-1)),1/POWER(FSheet1!$BA206,2/($A$3-1))))</f>
        <v>5.4866388541171929E-2</v>
      </c>
      <c r="G207" s="20">
        <f>1/(POWER(FSheet1!AW206,2/($A$3-1))*SUM(1/POWER(FSheet1!$AU206,2/($A$3-1)),1/POWER(FSheet1!$AV206,2/($A$3-1)),1/POWER(FSheet1!$AW206,2/($A$3-1)),1/POWER(FSheet1!$AX206,2/($A$3-1)),1/POWER(FSheet1!$AY206,2/($A$3-1)),1/POWER(FSheet1!$AZ206,2/($A$3-1)),1/POWER(FSheet1!$BA206,2/($A$3-1))))</f>
        <v>0.48018568279566337</v>
      </c>
      <c r="H207" s="20">
        <f>1/(POWER(FSheet1!AX206,2/($A$3-1))*SUM(1/POWER(FSheet1!$AU206,2/($A$3-1)),1/POWER(FSheet1!$AV206,2/($A$3-1)),1/POWER(FSheet1!$AW206,2/($A$3-1)),1/POWER(FSheet1!$AX206,2/($A$3-1)),1/POWER(FSheet1!$AY206,2/($A$3-1)),1/POWER(FSheet1!$AZ206,2/($A$3-1)),1/POWER(FSheet1!$BA206,2/($A$3-1))))</f>
        <v>0.39848178505388981</v>
      </c>
      <c r="I207" s="20">
        <f>1/(POWER(FSheet1!AY206,2/($A$3-1))*SUM(1/POWER(FSheet1!$AU206,2/($A$3-1)),1/POWER(FSheet1!$AV206,2/($A$3-1)),1/POWER(FSheet1!$AW206,2/($A$3-1)),1/POWER(FSheet1!$AX206,2/($A$3-1)),1/POWER(FSheet1!$AY206,2/($A$3-1)),1/POWER(FSheet1!$AZ206,2/($A$3-1)),1/POWER(FSheet1!$BA206,2/($A$3-1))))</f>
        <v>4.5416935394729623E-2</v>
      </c>
      <c r="J207" s="20">
        <f>1/(POWER(FSheet1!AZ206,2/($A$3-1))*SUM(1/POWER(FSheet1!$AU206,2/($A$3-1)),1/POWER(FSheet1!$AV206,2/($A$3-1)),1/POWER(FSheet1!$AW206,2/($A$3-1)),1/POWER(FSheet1!$AX206,2/($A$3-1)),1/POWER(FSheet1!$AY206,2/($A$3-1)),1/POWER(FSheet1!$AZ206,2/($A$3-1)),1/POWER(FSheet1!$BA206,2/($A$3-1))))</f>
        <v>8.6248610245573433E-3</v>
      </c>
      <c r="K207" s="20">
        <f>1/(POWER(FSheet1!BA206,2/($A$3-1))*SUM(1/POWER(FSheet1!$AU206,2/($A$3-1)),1/POWER(FSheet1!$AV206,2/($A$3-1)),1/POWER(FSheet1!$AW206,2/($A$3-1)),1/POWER(FSheet1!$AX206,2/($A$3-1)),1/POWER(FSheet1!$AY206,2/($A$3-1)),1/POWER(FSheet1!$AZ206,2/($A$3-1)),1/POWER(FSheet1!$BA206,2/($A$3-1))))</f>
        <v>2.548121213702076E-3</v>
      </c>
      <c r="M207" s="35"/>
      <c r="AA207" s="34">
        <f t="shared" si="14"/>
        <v>4.3959399331740476</v>
      </c>
      <c r="AC207" s="26">
        <f>1/(POWER(FSheet1!BC206,1/($A$3-1))*SUM(1/POWER(FSheet1!$BC206,1/($A$3-1)),1/POWER(FSheet1!$BD206,1/($A$3-1)),1/POWER(FSheet1!$BE206,1/($A$3-1)),1/POWER(FSheet1!$BF206,1/($A$3-1)),1/POWER(FSheet1!$BG206,1/($A$3-1)),1/POWER(FSheet1!$BH206,1/($A$3-1)),1/POWER(FSheet1!$BI206,1/($A$3-1))))</f>
        <v>0.40626328852377747</v>
      </c>
      <c r="AD207" s="26">
        <f>1/(POWER(FSheet1!BD206,1/($A$3-1))*SUM(1/POWER(FSheet1!$BC206,1/($A$3-1)),1/POWER(FSheet1!$BD206,1/($A$3-1)),1/POWER(FSheet1!$BE206,1/($A$3-1)),1/POWER(FSheet1!$BF206,1/($A$3-1)),1/POWER(FSheet1!$BG206,1/($A$3-1)),1/POWER(FSheet1!$BH206,1/($A$3-1)),1/POWER(FSheet1!$BI206,1/($A$3-1))))</f>
        <v>0.15129166114527295</v>
      </c>
      <c r="AE207" s="26">
        <f>1/(POWER(FSheet1!BE206,1/($A$3-1))*SUM(1/POWER(FSheet1!$BC206,1/($A$3-1)),1/POWER(FSheet1!$BD206,1/($A$3-1)),1/POWER(FSheet1!$BE206,1/($A$3-1)),1/POWER(FSheet1!$BF206,1/($A$3-1)),1/POWER(FSheet1!$BG206,1/($A$3-1)),1/POWER(FSheet1!$BH206,1/($A$3-1)),1/POWER(FSheet1!$BI206,1/($A$3-1))))</f>
        <v>0.23791079361185904</v>
      </c>
      <c r="AF207" s="26">
        <f>1/(POWER(FSheet1!BF206,1/($A$3-1))*SUM(1/POWER(FSheet1!$BC206,1/($A$3-1)),1/POWER(FSheet1!$BD206,1/($A$3-1)),1/POWER(FSheet1!$BE206,1/($A$3-1)),1/POWER(FSheet1!$BF206,1/($A$3-1)),1/POWER(FSheet1!$BG206,1/($A$3-1)),1/POWER(FSheet1!$BH206,1/($A$3-1)),1/POWER(FSheet1!$BI206,1/($A$3-1))))</f>
        <v>0.12486728812420572</v>
      </c>
      <c r="AG207" s="26">
        <f>1/(POWER(FSheet1!BG206,1/($A$3-1))*SUM(1/POWER(FSheet1!$BC206,1/($A$3-1)),1/POWER(FSheet1!$BD206,1/($A$3-1)),1/POWER(FSheet1!$BE206,1/($A$3-1)),1/POWER(FSheet1!$BF206,1/($A$3-1)),1/POWER(FSheet1!$BG206,1/($A$3-1)),1/POWER(FSheet1!$BH206,1/($A$3-1)),1/POWER(FSheet1!$BI206,1/($A$3-1))))</f>
        <v>3.6202799427212683E-2</v>
      </c>
      <c r="AH207" s="26">
        <f>1/(POWER(FSheet1!BH206,1/($A$3-1))*SUM(1/POWER(FSheet1!$BC206,1/($A$3-1)),1/POWER(FSheet1!$BD206,1/($A$3-1)),1/POWER(FSheet1!$BE206,1/($A$3-1)),1/POWER(FSheet1!$BF206,1/($A$3-1)),1/POWER(FSheet1!$BG206,1/($A$3-1)),1/POWER(FSheet1!$BH206,1/($A$3-1)),1/POWER(FSheet1!$BI206,1/($A$3-1))))</f>
        <v>1.7152687561041654E-2</v>
      </c>
      <c r="AI207" s="26">
        <f>1/(POWER(FSheet1!BI206,1/($A$3-1))*SUM(1/POWER(FSheet1!$BC206,1/($A$3-1)),1/POWER(FSheet1!$BD206,1/($A$3-1)),1/POWER(FSheet1!$BE206,1/($A$3-1)),1/POWER(FSheet1!$BF206,1/($A$3-1)),1/POWER(FSheet1!$BG206,1/($A$3-1)),1/POWER(FSheet1!$BH206,1/($A$3-1)),1/POWER(FSheet1!$BI206,1/($A$3-1))))</f>
        <v>2.6311481606630452E-2</v>
      </c>
      <c r="AY207" s="13">
        <f t="shared" si="15"/>
        <v>1.626375481481048</v>
      </c>
      <c r="BA207" s="45">
        <f>1/(POWER(FSheet1!$BK206,1/($A$3-1))*SUM(1/POWER(FSheet1!$BK206,1/($A$3-1)),1/POWER(FSheet1!$BL206,1/($A$3-1)),1/POWER(FSheet1!$BM206,1/($A$3-1)),1/POWER(FSheet1!$BN206,1/($A$3-1)),1/POWER(FSheet1!$BO206,1/($A$3-1)),1/POWER(FSheet1!$BP206,1/($A$3-1)),1/POWER(FSheet1!$BQ206,1/($A$3-1))))</f>
        <v>0.53190211966952261</v>
      </c>
      <c r="BB207" s="45">
        <f>1/(POWER(FSheet1!$BL206,1/($A$3-1))*SUM(1/POWER(FSheet1!$BK206,1/($A$3-1)),1/POWER(FSheet1!$BL206,1/($A$3-1)),1/POWER(FSheet1!$BM206,1/($A$3-1)),1/POWER(FSheet1!$BN206,1/($A$3-1)),1/POWER(FSheet1!$BO206,1/($A$3-1)),1/POWER(FSheet1!$BP206,1/($A$3-1)),1/POWER(FSheet1!$BQ206,1/($A$3-1))))</f>
        <v>0.1140885415816712</v>
      </c>
      <c r="BC207" s="45">
        <f>1/(POWER(FSheet1!$BM206,1/($A$3-1))*SUM(1/POWER(FSheet1!$BK206,1/($A$3-1)),1/POWER(FSheet1!$BL206,1/($A$3-1)),1/POWER(FSheet1!$BM206,1/($A$3-1)),1/POWER(FSheet1!$BN206,1/($A$3-1)),1/POWER(FSheet1!$BO206,1/($A$3-1)),1/POWER(FSheet1!$BP206,1/($A$3-1)),1/POWER(FSheet1!$BQ206,1/($A$3-1))))</f>
        <v>0.1293597029083062</v>
      </c>
      <c r="BD207" s="45">
        <f>1/(POWER(FSheet1!$BN206,1/($A$3-1))*SUM(1/POWER(FSheet1!$BK206,1/($A$3-1)),1/POWER(FSheet1!$BL206,1/($A$3-1)),1/POWER(FSheet1!$BM206,1/($A$3-1)),1/POWER(FSheet1!$BN206,1/($A$3-1)),1/POWER(FSheet1!$BO206,1/($A$3-1)),1/POWER(FSheet1!$BP206,1/($A$3-1)),1/POWER(FSheet1!$BQ206,1/($A$3-1))))</f>
        <v>0.12338067224662838</v>
      </c>
      <c r="BE207" s="45">
        <f>1/(POWER(FSheet1!$BO206,1/($A$3-1))*SUM(1/POWER(FSheet1!$BK206,1/($A$3-1)),1/POWER(FSheet1!$BL206,1/($A$3-1)),1/POWER(FSheet1!$BM206,1/($A$3-1)),1/POWER(FSheet1!$BN206,1/($A$3-1)),1/POWER(FSheet1!$BO206,1/($A$3-1)),1/POWER(FSheet1!$BP206,1/($A$3-1)),1/POWER(FSheet1!$BQ206,1/($A$3-1))))</f>
        <v>5.6574176621409802E-2</v>
      </c>
      <c r="BF207" s="45">
        <f>1/(POWER(FSheet1!$BP206,1/($A$3-1))*SUM(1/POWER(FSheet1!$BK206,1/($A$3-1)),1/POWER(FSheet1!$BL206,1/($A$3-1)),1/POWER(FSheet1!$BM206,1/($A$3-1)),1/POWER(FSheet1!$BN206,1/($A$3-1)),1/POWER(FSheet1!$BO206,1/($A$3-1)),1/POWER(FSheet1!$BP206,1/($A$3-1)),1/POWER(FSheet1!$BQ206,1/($A$3-1))))</f>
        <v>1.7267975663553002E-2</v>
      </c>
      <c r="BG207" s="45">
        <f>1/(POWER(FSheet1!$BQ206,1/($A$3-1))*SUM(1/POWER(FSheet1!$BK206,1/($A$3-1)),1/POWER(FSheet1!$BL206,1/($A$3-1)),1/POWER(FSheet1!$BM206,1/($A$3-1)),1/POWER(FSheet1!$BN206,1/($A$3-1)),1/POWER(FSheet1!$BO206,1/($A$3-1)),1/POWER(FSheet1!$BP206,1/($A$3-1)),1/POWER(FSheet1!$BQ206,1/($A$3-1))))</f>
        <v>2.7426811308908783E-2</v>
      </c>
      <c r="BH207" s="14"/>
      <c r="BW207" s="33">
        <f t="array" ref="BW207">SUM((BA207^$A$3)*(($B207-$AK$3)^2+($C207-$AL$3)^2),(BB207^$A$3)*(($B207-$AM$3)^2+($C207-$AN$3)^2),(BC207^$A$3)*(($B207-$AO$3)^2+($C207-$AP$3)^2),(BD207^$A$3)*(($B207-$AQ$3)^2+($C207-$AR$3)^2),(BE207^$A$3)*(($B207-$AS$3)^2+($C207-$AT$3)^2),(BF207^$A$3)*(($B207-$AU$3)^2+($C207-$AV$3)^2),(BG207^$A$3)*(($B207-$AW$3)^2+($C207-$BV$3)^2))</f>
        <v>1.6378130277172394</v>
      </c>
    </row>
    <row r="208" spans="1:75">
      <c r="A208" s="21" t="str">
        <f>FSheet1!A207</f>
        <v>Bedard</v>
      </c>
      <c r="B208" s="20">
        <f>FSheet1!DH207</f>
        <v>-0.95117652493438365</v>
      </c>
      <c r="C208" s="20">
        <f>FSheet1!DI207</f>
        <v>1.9557523897637805</v>
      </c>
      <c r="D208" s="22"/>
      <c r="E208" s="20">
        <f>1/(POWER(FSheet1!AU207,2/($A$3-1))*SUM(1/POWER(FSheet1!$AU207,2/($A$3-1)),1/POWER(FSheet1!$AV207,2/($A$3-1)),1/POWER(FSheet1!$AW207,2/($A$3-1)),1/POWER(FSheet1!$AX207,2/($A$3-1)),1/POWER(FSheet1!$AY207,2/($A$3-1)),1/POWER(FSheet1!$AZ207,2/($A$3-1)),1/POWER(FSheet1!$BA207,2/($A$3-1))))</f>
        <v>3.5072884273594125E-3</v>
      </c>
      <c r="F208" s="20">
        <f>1/(POWER(FSheet1!AV207,2/($A$3-1))*SUM(1/POWER(FSheet1!$AU207,2/($A$3-1)),1/POWER(FSheet1!$AV207,2/($A$3-1)),1/POWER(FSheet1!$AW207,2/($A$3-1)),1/POWER(FSheet1!$AX207,2/($A$3-1)),1/POWER(FSheet1!$AY207,2/($A$3-1)),1/POWER(FSheet1!$AZ207,2/($A$3-1)),1/POWER(FSheet1!$BA207,2/($A$3-1))))</f>
        <v>1.4279904548374989E-2</v>
      </c>
      <c r="G208" s="20">
        <f>1/(POWER(FSheet1!AW207,2/($A$3-1))*SUM(1/POWER(FSheet1!$AU207,2/($A$3-1)),1/POWER(FSheet1!$AV207,2/($A$3-1)),1/POWER(FSheet1!$AW207,2/($A$3-1)),1/POWER(FSheet1!$AX207,2/($A$3-1)),1/POWER(FSheet1!$AY207,2/($A$3-1)),1/POWER(FSheet1!$AZ207,2/($A$3-1)),1/POWER(FSheet1!$BA207,2/($A$3-1))))</f>
        <v>0.10156582626473193</v>
      </c>
      <c r="H208" s="20">
        <f>1/(POWER(FSheet1!AX207,2/($A$3-1))*SUM(1/POWER(FSheet1!$AU207,2/($A$3-1)),1/POWER(FSheet1!$AV207,2/($A$3-1)),1/POWER(FSheet1!$AW207,2/($A$3-1)),1/POWER(FSheet1!$AX207,2/($A$3-1)),1/POWER(FSheet1!$AY207,2/($A$3-1)),1/POWER(FSheet1!$AZ207,2/($A$3-1)),1/POWER(FSheet1!$BA207,2/($A$3-1))))</f>
        <v>0.70140942581476551</v>
      </c>
      <c r="I208" s="20">
        <f>1/(POWER(FSheet1!AY207,2/($A$3-1))*SUM(1/POWER(FSheet1!$AU207,2/($A$3-1)),1/POWER(FSheet1!$AV207,2/($A$3-1)),1/POWER(FSheet1!$AW207,2/($A$3-1)),1/POWER(FSheet1!$AX207,2/($A$3-1)),1/POWER(FSheet1!$AY207,2/($A$3-1)),1/POWER(FSheet1!$AZ207,2/($A$3-1)),1/POWER(FSheet1!$BA207,2/($A$3-1))))</f>
        <v>0.15537161450639084</v>
      </c>
      <c r="J208" s="20">
        <f>1/(POWER(FSheet1!AZ207,2/($A$3-1))*SUM(1/POWER(FSheet1!$AU207,2/($A$3-1)),1/POWER(FSheet1!$AV207,2/($A$3-1)),1/POWER(FSheet1!$AW207,2/($A$3-1)),1/POWER(FSheet1!$AX207,2/($A$3-1)),1/POWER(FSheet1!$AY207,2/($A$3-1)),1/POWER(FSheet1!$AZ207,2/($A$3-1)),1/POWER(FSheet1!$BA207,2/($A$3-1))))</f>
        <v>1.947026550925288E-2</v>
      </c>
      <c r="K208" s="20">
        <f>1/(POWER(FSheet1!BA207,2/($A$3-1))*SUM(1/POWER(FSheet1!$AU207,2/($A$3-1)),1/POWER(FSheet1!$AV207,2/($A$3-1)),1/POWER(FSheet1!$AW207,2/($A$3-1)),1/POWER(FSheet1!$AX207,2/($A$3-1)),1/POWER(FSheet1!$AY207,2/($A$3-1)),1/POWER(FSheet1!$AZ207,2/($A$3-1)),1/POWER(FSheet1!$BA207,2/($A$3-1))))</f>
        <v>4.3956749291245243E-3</v>
      </c>
      <c r="M208" s="35"/>
      <c r="AA208" s="34">
        <f t="shared" si="14"/>
        <v>5.1172497264623935</v>
      </c>
      <c r="AC208" s="26">
        <f>1/(POWER(FSheet1!BC207,1/($A$3-1))*SUM(1/POWER(FSheet1!$BC207,1/($A$3-1)),1/POWER(FSheet1!$BD207,1/($A$3-1)),1/POWER(FSheet1!$BE207,1/($A$3-1)),1/POWER(FSheet1!$BF207,1/($A$3-1)),1/POWER(FSheet1!$BG207,1/($A$3-1)),1/POWER(FSheet1!$BH207,1/($A$3-1)),1/POWER(FSheet1!$BI207,1/($A$3-1))))</f>
        <v>0.13076731281021753</v>
      </c>
      <c r="AD208" s="26">
        <f>1/(POWER(FSheet1!BD207,1/($A$3-1))*SUM(1/POWER(FSheet1!$BC207,1/($A$3-1)),1/POWER(FSheet1!$BD207,1/($A$3-1)),1/POWER(FSheet1!$BE207,1/($A$3-1)),1/POWER(FSheet1!$BF207,1/($A$3-1)),1/POWER(FSheet1!$BG207,1/($A$3-1)),1/POWER(FSheet1!$BH207,1/($A$3-1)),1/POWER(FSheet1!$BI207,1/($A$3-1))))</f>
        <v>8.2775414559281502E-2</v>
      </c>
      <c r="AE208" s="26">
        <f>1/(POWER(FSheet1!BE207,1/($A$3-1))*SUM(1/POWER(FSheet1!$BC207,1/($A$3-1)),1/POWER(FSheet1!$BD207,1/($A$3-1)),1/POWER(FSheet1!$BE207,1/($A$3-1)),1/POWER(FSheet1!$BF207,1/($A$3-1)),1/POWER(FSheet1!$BG207,1/($A$3-1)),1/POWER(FSheet1!$BH207,1/($A$3-1)),1/POWER(FSheet1!$BI207,1/($A$3-1))))</f>
        <v>0.14807318770484218</v>
      </c>
      <c r="AF208" s="26">
        <f>1/(POWER(FSheet1!BF207,1/($A$3-1))*SUM(1/POWER(FSheet1!$BC207,1/($A$3-1)),1/POWER(FSheet1!$BD207,1/($A$3-1)),1/POWER(FSheet1!$BE207,1/($A$3-1)),1/POWER(FSheet1!$BF207,1/($A$3-1)),1/POWER(FSheet1!$BG207,1/($A$3-1)),1/POWER(FSheet1!$BH207,1/($A$3-1)),1/POWER(FSheet1!$BI207,1/($A$3-1))))</f>
        <v>0.37325553005850559</v>
      </c>
      <c r="AG208" s="26">
        <f>1/(POWER(FSheet1!BG207,1/($A$3-1))*SUM(1/POWER(FSheet1!$BC207,1/($A$3-1)),1/POWER(FSheet1!$BD207,1/($A$3-1)),1/POWER(FSheet1!$BE207,1/($A$3-1)),1/POWER(FSheet1!$BF207,1/($A$3-1)),1/POWER(FSheet1!$BG207,1/($A$3-1)),1/POWER(FSheet1!$BH207,1/($A$3-1)),1/POWER(FSheet1!$BI207,1/($A$3-1))))</f>
        <v>0.13072618383330639</v>
      </c>
      <c r="AH208" s="26">
        <f>1/(POWER(FSheet1!BH207,1/($A$3-1))*SUM(1/POWER(FSheet1!$BC207,1/($A$3-1)),1/POWER(FSheet1!$BD207,1/($A$3-1)),1/POWER(FSheet1!$BE207,1/($A$3-1)),1/POWER(FSheet1!$BF207,1/($A$3-1)),1/POWER(FSheet1!$BG207,1/($A$3-1)),1/POWER(FSheet1!$BH207,1/($A$3-1)),1/POWER(FSheet1!$BI207,1/($A$3-1))))</f>
        <v>5.010101218813498E-2</v>
      </c>
      <c r="AI208" s="26">
        <f>1/(POWER(FSheet1!BI207,1/($A$3-1))*SUM(1/POWER(FSheet1!$BC207,1/($A$3-1)),1/POWER(FSheet1!$BD207,1/($A$3-1)),1/POWER(FSheet1!$BE207,1/($A$3-1)),1/POWER(FSheet1!$BF207,1/($A$3-1)),1/POWER(FSheet1!$BG207,1/($A$3-1)),1/POWER(FSheet1!$BH207,1/($A$3-1)),1/POWER(FSheet1!$BI207,1/($A$3-1))))</f>
        <v>8.4301358845711855E-2</v>
      </c>
      <c r="AY208" s="13">
        <f t="shared" si="15"/>
        <v>2.9388772099124156</v>
      </c>
      <c r="BA208" s="45">
        <f>1/(POWER(FSheet1!$BK207,1/($A$3-1))*SUM(1/POWER(FSheet1!$BK207,1/($A$3-1)),1/POWER(FSheet1!$BL207,1/($A$3-1)),1/POWER(FSheet1!$BM207,1/($A$3-1)),1/POWER(FSheet1!$BN207,1/($A$3-1)),1/POWER(FSheet1!$BO207,1/($A$3-1)),1/POWER(FSheet1!$BP207,1/($A$3-1)),1/POWER(FSheet1!$BQ207,1/($A$3-1))))</f>
        <v>0.22142075036741429</v>
      </c>
      <c r="BB208" s="45">
        <f>1/(POWER(FSheet1!$BL207,1/($A$3-1))*SUM(1/POWER(FSheet1!$BK207,1/($A$3-1)),1/POWER(FSheet1!$BL207,1/($A$3-1)),1/POWER(FSheet1!$BM207,1/($A$3-1)),1/POWER(FSheet1!$BN207,1/($A$3-1)),1/POWER(FSheet1!$BO207,1/($A$3-1)),1/POWER(FSheet1!$BP207,1/($A$3-1)),1/POWER(FSheet1!$BQ207,1/($A$3-1))))</f>
        <v>6.5109831046269953E-2</v>
      </c>
      <c r="BC208" s="45">
        <f>1/(POWER(FSheet1!$BM207,1/($A$3-1))*SUM(1/POWER(FSheet1!$BK207,1/($A$3-1)),1/POWER(FSheet1!$BL207,1/($A$3-1)),1/POWER(FSheet1!$BM207,1/($A$3-1)),1/POWER(FSheet1!$BN207,1/($A$3-1)),1/POWER(FSheet1!$BO207,1/($A$3-1)),1/POWER(FSheet1!$BP207,1/($A$3-1)),1/POWER(FSheet1!$BQ207,1/($A$3-1))))</f>
        <v>0.11131392265862246</v>
      </c>
      <c r="BD208" s="45">
        <f>1/(POWER(FSheet1!$BN207,1/($A$3-1))*SUM(1/POWER(FSheet1!$BK207,1/($A$3-1)),1/POWER(FSheet1!$BL207,1/($A$3-1)),1/POWER(FSheet1!$BM207,1/($A$3-1)),1/POWER(FSheet1!$BN207,1/($A$3-1)),1/POWER(FSheet1!$BO207,1/($A$3-1)),1/POWER(FSheet1!$BP207,1/($A$3-1)),1/POWER(FSheet1!$BQ207,1/($A$3-1))))</f>
        <v>0.29359546879160098</v>
      </c>
      <c r="BE208" s="45">
        <f>1/(POWER(FSheet1!$BO207,1/($A$3-1))*SUM(1/POWER(FSheet1!$BK207,1/($A$3-1)),1/POWER(FSheet1!$BL207,1/($A$3-1)),1/POWER(FSheet1!$BM207,1/($A$3-1)),1/POWER(FSheet1!$BN207,1/($A$3-1)),1/POWER(FSheet1!$BO207,1/($A$3-1)),1/POWER(FSheet1!$BP207,1/($A$3-1)),1/POWER(FSheet1!$BQ207,1/($A$3-1))))</f>
        <v>0.20309490667566216</v>
      </c>
      <c r="BF208" s="45">
        <f>1/(POWER(FSheet1!$BP207,1/($A$3-1))*SUM(1/POWER(FSheet1!$BK207,1/($A$3-1)),1/POWER(FSheet1!$BL207,1/($A$3-1)),1/POWER(FSheet1!$BM207,1/($A$3-1)),1/POWER(FSheet1!$BN207,1/($A$3-1)),1/POWER(FSheet1!$BO207,1/($A$3-1)),1/POWER(FSheet1!$BP207,1/($A$3-1)),1/POWER(FSheet1!$BQ207,1/($A$3-1))))</f>
        <v>4.0322531193485736E-2</v>
      </c>
      <c r="BG208" s="45">
        <f>1/(POWER(FSheet1!$BQ207,1/($A$3-1))*SUM(1/POWER(FSheet1!$BK207,1/($A$3-1)),1/POWER(FSheet1!$BL207,1/($A$3-1)),1/POWER(FSheet1!$BM207,1/($A$3-1)),1/POWER(FSheet1!$BN207,1/($A$3-1)),1/POWER(FSheet1!$BO207,1/($A$3-1)),1/POWER(FSheet1!$BP207,1/($A$3-1)),1/POWER(FSheet1!$BQ207,1/($A$3-1))))</f>
        <v>6.5142589266944398E-2</v>
      </c>
      <c r="BH208" s="14"/>
      <c r="BW208" s="33">
        <f t="array" ref="BW208">SUM((BA208^$A$3)*(($B208-$AK$3)^2+($C208-$AL$3)^2),(BB208^$A$3)*(($B208-$AM$3)^2+($C208-$AN$3)^2),(BC208^$A$3)*(($B208-$AO$3)^2+($C208-$AP$3)^2),(BD208^$A$3)*(($B208-$AQ$3)^2+($C208-$AR$3)^2),(BE208^$A$3)*(($B208-$AS$3)^2+($C208-$AT$3)^2),(BF208^$A$3)*(($B208-$AU$3)^2+($C208-$AV$3)^2),(BG208^$A$3)*(($B208-$AW$3)^2+($C208-$BV$3)^2))</f>
        <v>3.1420829280855789</v>
      </c>
    </row>
    <row r="209" spans="1:75">
      <c r="A209" s="21" t="str">
        <f>FSheet1!A208</f>
        <v>Martin</v>
      </c>
      <c r="B209" s="20">
        <f>FSheet1!DH208</f>
        <v>-6.0569425249343833</v>
      </c>
      <c r="C209" s="20">
        <f>FSheet1!DI208</f>
        <v>-1.0211321102362196</v>
      </c>
      <c r="D209" s="22"/>
      <c r="E209" s="20">
        <f>1/(POWER(FSheet1!AU208,2/($A$3-1))*SUM(1/POWER(FSheet1!$AU208,2/($A$3-1)),1/POWER(FSheet1!$AV208,2/($A$3-1)),1/POWER(FSheet1!$AW208,2/($A$3-1)),1/POWER(FSheet1!$AX208,2/($A$3-1)),1/POWER(FSheet1!$AY208,2/($A$3-1)),1/POWER(FSheet1!$AZ208,2/($A$3-1)),1/POWER(FSheet1!$BA208,2/($A$3-1))))</f>
        <v>3.4100115987526221E-2</v>
      </c>
      <c r="F209" s="20">
        <f>1/(POWER(FSheet1!AV208,2/($A$3-1))*SUM(1/POWER(FSheet1!$AU208,2/($A$3-1)),1/POWER(FSheet1!$AV208,2/($A$3-1)),1/POWER(FSheet1!$AW208,2/($A$3-1)),1/POWER(FSheet1!$AX208,2/($A$3-1)),1/POWER(FSheet1!$AY208,2/($A$3-1)),1/POWER(FSheet1!$AZ208,2/($A$3-1)),1/POWER(FSheet1!$BA208,2/($A$3-1))))</f>
        <v>0.23899544721274132</v>
      </c>
      <c r="G209" s="20">
        <f>1/(POWER(FSheet1!AW208,2/($A$3-1))*SUM(1/POWER(FSheet1!$AU208,2/($A$3-1)),1/POWER(FSheet1!$AV208,2/($A$3-1)),1/POWER(FSheet1!$AW208,2/($A$3-1)),1/POWER(FSheet1!$AX208,2/($A$3-1)),1/POWER(FSheet1!$AY208,2/($A$3-1)),1/POWER(FSheet1!$AZ208,2/($A$3-1)),1/POWER(FSheet1!$BA208,2/($A$3-1))))</f>
        <v>0.60221158551249221</v>
      </c>
      <c r="H209" s="20">
        <f>1/(POWER(FSheet1!AX208,2/($A$3-1))*SUM(1/POWER(FSheet1!$AU208,2/($A$3-1)),1/POWER(FSheet1!$AV208,2/($A$3-1)),1/POWER(FSheet1!$AW208,2/($A$3-1)),1/POWER(FSheet1!$AX208,2/($A$3-1)),1/POWER(FSheet1!$AY208,2/($A$3-1)),1/POWER(FSheet1!$AZ208,2/($A$3-1)),1/POWER(FSheet1!$BA208,2/($A$3-1))))</f>
        <v>0.1011288303759294</v>
      </c>
      <c r="I209" s="20">
        <f>1/(POWER(FSheet1!AY208,2/($A$3-1))*SUM(1/POWER(FSheet1!$AU208,2/($A$3-1)),1/POWER(FSheet1!$AV208,2/($A$3-1)),1/POWER(FSheet1!$AW208,2/($A$3-1)),1/POWER(FSheet1!$AX208,2/($A$3-1)),1/POWER(FSheet1!$AY208,2/($A$3-1)),1/POWER(FSheet1!$AZ208,2/($A$3-1)),1/POWER(FSheet1!$BA208,2/($A$3-1))))</f>
        <v>1.7252135386852049E-2</v>
      </c>
      <c r="J209" s="20">
        <f>1/(POWER(FSheet1!AZ208,2/($A$3-1))*SUM(1/POWER(FSheet1!$AU208,2/($A$3-1)),1/POWER(FSheet1!$AV208,2/($A$3-1)),1/POWER(FSheet1!$AW208,2/($A$3-1)),1/POWER(FSheet1!$AX208,2/($A$3-1)),1/POWER(FSheet1!$AY208,2/($A$3-1)),1/POWER(FSheet1!$AZ208,2/($A$3-1)),1/POWER(FSheet1!$BA208,2/($A$3-1))))</f>
        <v>4.6308002403307848E-3</v>
      </c>
      <c r="K209" s="20">
        <f>1/(POWER(FSheet1!BA208,2/($A$3-1))*SUM(1/POWER(FSheet1!$AU208,2/($A$3-1)),1/POWER(FSheet1!$AV208,2/($A$3-1)),1/POWER(FSheet1!$AW208,2/($A$3-1)),1/POWER(FSheet1!$AX208,2/($A$3-1)),1/POWER(FSheet1!$AY208,2/($A$3-1)),1/POWER(FSheet1!$AZ208,2/($A$3-1)),1/POWER(FSheet1!$BA208,2/($A$3-1))))</f>
        <v>1.6810852841281211E-3</v>
      </c>
      <c r="M209" s="35"/>
      <c r="AA209" s="34">
        <f t="shared" si="14"/>
        <v>4.5402817045374455</v>
      </c>
      <c r="AC209" s="26">
        <f>1/(POWER(FSheet1!BC208,1/($A$3-1))*SUM(1/POWER(FSheet1!$BC208,1/($A$3-1)),1/POWER(FSheet1!$BD208,1/($A$3-1)),1/POWER(FSheet1!$BE208,1/($A$3-1)),1/POWER(FSheet1!$BF208,1/($A$3-1)),1/POWER(FSheet1!$BG208,1/($A$3-1)),1/POWER(FSheet1!$BH208,1/($A$3-1)),1/POWER(FSheet1!$BI208,1/($A$3-1))))</f>
        <v>0.74486909895775866</v>
      </c>
      <c r="AD209" s="26">
        <f>1/(POWER(FSheet1!BD208,1/($A$3-1))*SUM(1/POWER(FSheet1!$BC208,1/($A$3-1)),1/POWER(FSheet1!$BD208,1/($A$3-1)),1/POWER(FSheet1!$BE208,1/($A$3-1)),1/POWER(FSheet1!$BF208,1/($A$3-1)),1/POWER(FSheet1!$BG208,1/($A$3-1)),1/POWER(FSheet1!$BH208,1/($A$3-1)),1/POWER(FSheet1!$BI208,1/($A$3-1))))</f>
        <v>0.1900648100494628</v>
      </c>
      <c r="AE209" s="26">
        <f>1/(POWER(FSheet1!BE208,1/($A$3-1))*SUM(1/POWER(FSheet1!$BC208,1/($A$3-1)),1/POWER(FSheet1!$BD208,1/($A$3-1)),1/POWER(FSheet1!$BE208,1/($A$3-1)),1/POWER(FSheet1!$BF208,1/($A$3-1)),1/POWER(FSheet1!$BG208,1/($A$3-1)),1/POWER(FSheet1!$BH208,1/($A$3-1)),1/POWER(FSheet1!$BI208,1/($A$3-1))))</f>
        <v>4.1155963744823075E-2</v>
      </c>
      <c r="AF209" s="26">
        <f>1/(POWER(FSheet1!BF208,1/($A$3-1))*SUM(1/POWER(FSheet1!$BC208,1/($A$3-1)),1/POWER(FSheet1!$BD208,1/($A$3-1)),1/POWER(FSheet1!$BE208,1/($A$3-1)),1/POWER(FSheet1!$BF208,1/($A$3-1)),1/POWER(FSheet1!$BG208,1/($A$3-1)),1/POWER(FSheet1!$BH208,1/($A$3-1)),1/POWER(FSheet1!$BI208,1/($A$3-1))))</f>
        <v>1.2206660812427028E-2</v>
      </c>
      <c r="AG209" s="26">
        <f>1/(POWER(FSheet1!BG208,1/($A$3-1))*SUM(1/POWER(FSheet1!$BC208,1/($A$3-1)),1/POWER(FSheet1!$BD208,1/($A$3-1)),1/POWER(FSheet1!$BE208,1/($A$3-1)),1/POWER(FSheet1!$BF208,1/($A$3-1)),1/POWER(FSheet1!$BG208,1/($A$3-1)),1/POWER(FSheet1!$BH208,1/($A$3-1)),1/POWER(FSheet1!$BI208,1/($A$3-1))))</f>
        <v>4.9676304177679815E-3</v>
      </c>
      <c r="AH209" s="26">
        <f>1/(POWER(FSheet1!BH208,1/($A$3-1))*SUM(1/POWER(FSheet1!$BC208,1/($A$3-1)),1/POWER(FSheet1!$BD208,1/($A$3-1)),1/POWER(FSheet1!$BE208,1/($A$3-1)),1/POWER(FSheet1!$BF208,1/($A$3-1)),1/POWER(FSheet1!$BG208,1/($A$3-1)),1/POWER(FSheet1!$BH208,1/($A$3-1)),1/POWER(FSheet1!$BI208,1/($A$3-1))))</f>
        <v>2.8006088597641245E-3</v>
      </c>
      <c r="AI209" s="26">
        <f>1/(POWER(FSheet1!BI208,1/($A$3-1))*SUM(1/POWER(FSheet1!$BC208,1/($A$3-1)),1/POWER(FSheet1!$BD208,1/($A$3-1)),1/POWER(FSheet1!$BE208,1/($A$3-1)),1/POWER(FSheet1!$BF208,1/($A$3-1)),1/POWER(FSheet1!$BG208,1/($A$3-1)),1/POWER(FSheet1!$BH208,1/($A$3-1)),1/POWER(FSheet1!$BI208,1/($A$3-1))))</f>
        <v>3.9352271579962839E-3</v>
      </c>
      <c r="AY209" s="13">
        <f t="shared" si="15"/>
        <v>2.3872647505516391</v>
      </c>
      <c r="BA209" s="45">
        <f>1/(POWER(FSheet1!$BK208,1/($A$3-1))*SUM(1/POWER(FSheet1!$BK208,1/($A$3-1)),1/POWER(FSheet1!$BL208,1/($A$3-1)),1/POWER(FSheet1!$BM208,1/($A$3-1)),1/POWER(FSheet1!$BN208,1/($A$3-1)),1/POWER(FSheet1!$BO208,1/($A$3-1)),1/POWER(FSheet1!$BP208,1/($A$3-1)),1/POWER(FSheet1!$BQ208,1/($A$3-1))))</f>
        <v>0.27046845198925218</v>
      </c>
      <c r="BB209" s="45">
        <f>1/(POWER(FSheet1!$BL208,1/($A$3-1))*SUM(1/POWER(FSheet1!$BK208,1/($A$3-1)),1/POWER(FSheet1!$BL208,1/($A$3-1)),1/POWER(FSheet1!$BM208,1/($A$3-1)),1/POWER(FSheet1!$BN208,1/($A$3-1)),1/POWER(FSheet1!$BO208,1/($A$3-1)),1/POWER(FSheet1!$BP208,1/($A$3-1)),1/POWER(FSheet1!$BQ208,1/($A$3-1))))</f>
        <v>0.5171968150172247</v>
      </c>
      <c r="BC209" s="45">
        <f>1/(POWER(FSheet1!$BM208,1/($A$3-1))*SUM(1/POWER(FSheet1!$BK208,1/($A$3-1)),1/POWER(FSheet1!$BL208,1/($A$3-1)),1/POWER(FSheet1!$BM208,1/($A$3-1)),1/POWER(FSheet1!$BN208,1/($A$3-1)),1/POWER(FSheet1!$BO208,1/($A$3-1)),1/POWER(FSheet1!$BP208,1/($A$3-1)),1/POWER(FSheet1!$BQ208,1/($A$3-1))))</f>
        <v>0.10070686102278432</v>
      </c>
      <c r="BD209" s="45">
        <f>1/(POWER(FSheet1!$BN208,1/($A$3-1))*SUM(1/POWER(FSheet1!$BK208,1/($A$3-1)),1/POWER(FSheet1!$BL208,1/($A$3-1)),1/POWER(FSheet1!$BM208,1/($A$3-1)),1/POWER(FSheet1!$BN208,1/($A$3-1)),1/POWER(FSheet1!$BO208,1/($A$3-1)),1/POWER(FSheet1!$BP208,1/($A$3-1)),1/POWER(FSheet1!$BQ208,1/($A$3-1))))</f>
        <v>5.3522860373666596E-2</v>
      </c>
      <c r="BE209" s="45">
        <f>1/(POWER(FSheet1!$BO208,1/($A$3-1))*SUM(1/POWER(FSheet1!$BK208,1/($A$3-1)),1/POWER(FSheet1!$BL208,1/($A$3-1)),1/POWER(FSheet1!$BM208,1/($A$3-1)),1/POWER(FSheet1!$BN208,1/($A$3-1)),1/POWER(FSheet1!$BO208,1/($A$3-1)),1/POWER(FSheet1!$BP208,1/($A$3-1)),1/POWER(FSheet1!$BQ208,1/($A$3-1))))</f>
        <v>2.8630784879772966E-2</v>
      </c>
      <c r="BF209" s="45">
        <f>1/(POWER(FSheet1!$BP208,1/($A$3-1))*SUM(1/POWER(FSheet1!$BK208,1/($A$3-1)),1/POWER(FSheet1!$BL208,1/($A$3-1)),1/POWER(FSheet1!$BM208,1/($A$3-1)),1/POWER(FSheet1!$BN208,1/($A$3-1)),1/POWER(FSheet1!$BO208,1/($A$3-1)),1/POWER(FSheet1!$BP208,1/($A$3-1)),1/POWER(FSheet1!$BQ208,1/($A$3-1))))</f>
        <v>1.1846094809733749E-2</v>
      </c>
      <c r="BG209" s="45">
        <f>1/(POWER(FSheet1!$BQ208,1/($A$3-1))*SUM(1/POWER(FSheet1!$BK208,1/($A$3-1)),1/POWER(FSheet1!$BL208,1/($A$3-1)),1/POWER(FSheet1!$BM208,1/($A$3-1)),1/POWER(FSheet1!$BN208,1/($A$3-1)),1/POWER(FSheet1!$BO208,1/($A$3-1)),1/POWER(FSheet1!$BP208,1/($A$3-1)),1/POWER(FSheet1!$BQ208,1/($A$3-1))))</f>
        <v>1.7628131907565313E-2</v>
      </c>
      <c r="BH209" s="14"/>
      <c r="BW209" s="33">
        <f t="array" ref="BW209">SUM((BA209^$A$3)*(($B209-$AK$3)^2+($C209-$AL$3)^2),(BB209^$A$3)*(($B209-$AM$3)^2+($C209-$AN$3)^2),(BC209^$A$3)*(($B209-$AO$3)^2+($C209-$AP$3)^2),(BD209^$A$3)*(($B209-$AQ$3)^2+($C209-$AR$3)^2),(BE209^$A$3)*(($B209-$AS$3)^2+($C209-$AT$3)^2),(BF209^$A$3)*(($B209-$AU$3)^2+($C209-$AV$3)^2),(BG209^$A$3)*(($B209-$AW$3)^2+($C209-$BV$3)^2))</f>
        <v>1.385419609678153</v>
      </c>
    </row>
    <row r="210" spans="1:75">
      <c r="A210" s="21" t="str">
        <f>FSheet1!A209</f>
        <v>Stromberg</v>
      </c>
      <c r="B210" s="20">
        <f>FSheet1!DH209</f>
        <v>0.50961203412073497</v>
      </c>
      <c r="C210" s="20">
        <f>FSheet1!DI209</f>
        <v>-0.3184793202099741</v>
      </c>
      <c r="D210" s="22"/>
      <c r="E210" s="20">
        <f>1/(POWER(FSheet1!AU209,2/($A$3-1))*SUM(1/POWER(FSheet1!$AU209,2/($A$3-1)),1/POWER(FSheet1!$AV209,2/($A$3-1)),1/POWER(FSheet1!$AW209,2/($A$3-1)),1/POWER(FSheet1!$AX209,2/($A$3-1)),1/POWER(FSheet1!$AY209,2/($A$3-1)),1/POWER(FSheet1!$AZ209,2/($A$3-1)),1/POWER(FSheet1!$BA209,2/($A$3-1))))</f>
        <v>4.9051119529000909E-5</v>
      </c>
      <c r="F210" s="20">
        <f>1/(POWER(FSheet1!AV209,2/($A$3-1))*SUM(1/POWER(FSheet1!$AU209,2/($A$3-1)),1/POWER(FSheet1!$AV209,2/($A$3-1)),1/POWER(FSheet1!$AW209,2/($A$3-1)),1/POWER(FSheet1!$AX209,2/($A$3-1)),1/POWER(FSheet1!$AY209,2/($A$3-1)),1/POWER(FSheet1!$AZ209,2/($A$3-1)),1/POWER(FSheet1!$BA209,2/($A$3-1))))</f>
        <v>2.3491988267925599E-4</v>
      </c>
      <c r="G210" s="20">
        <f>1/(POWER(FSheet1!AW209,2/($A$3-1))*SUM(1/POWER(FSheet1!$AU209,2/($A$3-1)),1/POWER(FSheet1!$AV209,2/($A$3-1)),1/POWER(FSheet1!$AW209,2/($A$3-1)),1/POWER(FSheet1!$AX209,2/($A$3-1)),1/POWER(FSheet1!$AY209,2/($A$3-1)),1/POWER(FSheet1!$AZ209,2/($A$3-1)),1/POWER(FSheet1!$BA209,2/($A$3-1))))</f>
        <v>3.0917484650545717E-3</v>
      </c>
      <c r="H210" s="20">
        <f>1/(POWER(FSheet1!AX209,2/($A$3-1))*SUM(1/POWER(FSheet1!$AU209,2/($A$3-1)),1/POWER(FSheet1!$AV209,2/($A$3-1)),1/POWER(FSheet1!$AW209,2/($A$3-1)),1/POWER(FSheet1!$AX209,2/($A$3-1)),1/POWER(FSheet1!$AY209,2/($A$3-1)),1/POWER(FSheet1!$AZ209,2/($A$3-1)),1/POWER(FSheet1!$BA209,2/($A$3-1))))</f>
        <v>0.99138036010521413</v>
      </c>
      <c r="I210" s="20">
        <f>1/(POWER(FSheet1!AY209,2/($A$3-1))*SUM(1/POWER(FSheet1!$AU209,2/($A$3-1)),1/POWER(FSheet1!$AV209,2/($A$3-1)),1/POWER(FSheet1!$AW209,2/($A$3-1)),1/POWER(FSheet1!$AX209,2/($A$3-1)),1/POWER(FSheet1!$AY209,2/($A$3-1)),1/POWER(FSheet1!$AZ209,2/($A$3-1)),1/POWER(FSheet1!$BA209,2/($A$3-1))))</f>
        <v>4.8878225423587152E-3</v>
      </c>
      <c r="J210" s="20">
        <f>1/(POWER(FSheet1!AZ209,2/($A$3-1))*SUM(1/POWER(FSheet1!$AU209,2/($A$3-1)),1/POWER(FSheet1!$AV209,2/($A$3-1)),1/POWER(FSheet1!$AW209,2/($A$3-1)),1/POWER(FSheet1!$AX209,2/($A$3-1)),1/POWER(FSheet1!$AY209,2/($A$3-1)),1/POWER(FSheet1!$AZ209,2/($A$3-1)),1/POWER(FSheet1!$BA209,2/($A$3-1))))</f>
        <v>2.9847879035836705E-4</v>
      </c>
      <c r="K210" s="20">
        <f>1/(POWER(FSheet1!BA209,2/($A$3-1))*SUM(1/POWER(FSheet1!$AU209,2/($A$3-1)),1/POWER(FSheet1!$AV209,2/($A$3-1)),1/POWER(FSheet1!$AW209,2/($A$3-1)),1/POWER(FSheet1!$AX209,2/($A$3-1)),1/POWER(FSheet1!$AY209,2/($A$3-1)),1/POWER(FSheet1!$AZ209,2/($A$3-1)),1/POWER(FSheet1!$BA209,2/($A$3-1))))</f>
        <v>5.7619094805976239E-5</v>
      </c>
      <c r="M210" s="35"/>
      <c r="AA210" s="34">
        <f t="shared" si="14"/>
        <v>0.10094214071572209</v>
      </c>
      <c r="AC210" s="26">
        <f>1/(POWER(FSheet1!BC209,1/($A$3-1))*SUM(1/POWER(FSheet1!$BC209,1/($A$3-1)),1/POWER(FSheet1!$BD209,1/($A$3-1)),1/POWER(FSheet1!$BE209,1/($A$3-1)),1/POWER(FSheet1!$BF209,1/($A$3-1)),1/POWER(FSheet1!$BG209,1/($A$3-1)),1/POWER(FSheet1!$BH209,1/($A$3-1)),1/POWER(FSheet1!$BI209,1/($A$3-1))))</f>
        <v>4.3309547710228668E-3</v>
      </c>
      <c r="AD210" s="26">
        <f>1/(POWER(FSheet1!BD209,1/($A$3-1))*SUM(1/POWER(FSheet1!$BC209,1/($A$3-1)),1/POWER(FSheet1!$BD209,1/($A$3-1)),1/POWER(FSheet1!$BE209,1/($A$3-1)),1/POWER(FSheet1!$BF209,1/($A$3-1)),1/POWER(FSheet1!$BG209,1/($A$3-1)),1/POWER(FSheet1!$BH209,1/($A$3-1)),1/POWER(FSheet1!$BI209,1/($A$3-1))))</f>
        <v>3.6808061817708423E-3</v>
      </c>
      <c r="AE210" s="26">
        <f>1/(POWER(FSheet1!BE209,1/($A$3-1))*SUM(1/POWER(FSheet1!$BC209,1/($A$3-1)),1/POWER(FSheet1!$BD209,1/($A$3-1)),1/POWER(FSheet1!$BE209,1/($A$3-1)),1/POWER(FSheet1!$BF209,1/($A$3-1)),1/POWER(FSheet1!$BG209,1/($A$3-1)),1/POWER(FSheet1!$BH209,1/($A$3-1)),1/POWER(FSheet1!$BI209,1/($A$3-1))))</f>
        <v>9.6540701983477469E-3</v>
      </c>
      <c r="AF210" s="26">
        <f>1/(POWER(FSheet1!BF209,1/($A$3-1))*SUM(1/POWER(FSheet1!$BC209,1/($A$3-1)),1/POWER(FSheet1!$BD209,1/($A$3-1)),1/POWER(FSheet1!$BE209,1/($A$3-1)),1/POWER(FSheet1!$BF209,1/($A$3-1)),1/POWER(FSheet1!$BG209,1/($A$3-1)),1/POWER(FSheet1!$BH209,1/($A$3-1)),1/POWER(FSheet1!$BI209,1/($A$3-1))))</f>
        <v>0.9617252841331958</v>
      </c>
      <c r="AG210" s="26">
        <f>1/(POWER(FSheet1!BG209,1/($A$3-1))*SUM(1/POWER(FSheet1!$BC209,1/($A$3-1)),1/POWER(FSheet1!$BD209,1/($A$3-1)),1/POWER(FSheet1!$BE209,1/($A$3-1)),1/POWER(FSheet1!$BF209,1/($A$3-1)),1/POWER(FSheet1!$BG209,1/($A$3-1)),1/POWER(FSheet1!$BH209,1/($A$3-1)),1/POWER(FSheet1!$BI209,1/($A$3-1))))</f>
        <v>1.1291736569782234E-2</v>
      </c>
      <c r="AH210" s="26">
        <f>1/(POWER(FSheet1!BH209,1/($A$3-1))*SUM(1/POWER(FSheet1!$BC209,1/($A$3-1)),1/POWER(FSheet1!$BD209,1/($A$3-1)),1/POWER(FSheet1!$BE209,1/($A$3-1)),1/POWER(FSheet1!$BF209,1/($A$3-1)),1/POWER(FSheet1!$BG209,1/($A$3-1)),1/POWER(FSheet1!$BH209,1/($A$3-1)),1/POWER(FSheet1!$BI209,1/($A$3-1))))</f>
        <v>3.021018373064089E-3</v>
      </c>
      <c r="AI210" s="26">
        <f>1/(POWER(FSheet1!BI209,1/($A$3-1))*SUM(1/POWER(FSheet1!$BC209,1/($A$3-1)),1/POWER(FSheet1!$BD209,1/($A$3-1)),1/POWER(FSheet1!$BE209,1/($A$3-1)),1/POWER(FSheet1!$BF209,1/($A$3-1)),1/POWER(FSheet1!$BG209,1/($A$3-1)),1/POWER(FSheet1!$BH209,1/($A$3-1)),1/POWER(FSheet1!$BI209,1/($A$3-1))))</f>
        <v>6.2961297728163354E-3</v>
      </c>
      <c r="AY210" s="13">
        <f t="shared" si="15"/>
        <v>7.714468464022467E-2</v>
      </c>
      <c r="BA210" s="45">
        <f>1/(POWER(FSheet1!$BK209,1/($A$3-1))*SUM(1/POWER(FSheet1!$BK209,1/($A$3-1)),1/POWER(FSheet1!$BL209,1/($A$3-1)),1/POWER(FSheet1!$BM209,1/($A$3-1)),1/POWER(FSheet1!$BN209,1/($A$3-1)),1/POWER(FSheet1!$BO209,1/($A$3-1)),1/POWER(FSheet1!$BP209,1/($A$3-1)),1/POWER(FSheet1!$BQ209,1/($A$3-1))))</f>
        <v>1.5012732982926704E-2</v>
      </c>
      <c r="BB210" s="45">
        <f>1/(POWER(FSheet1!$BL209,1/($A$3-1))*SUM(1/POWER(FSheet1!$BK209,1/($A$3-1)),1/POWER(FSheet1!$BL209,1/($A$3-1)),1/POWER(FSheet1!$BM209,1/($A$3-1)),1/POWER(FSheet1!$BN209,1/($A$3-1)),1/POWER(FSheet1!$BO209,1/($A$3-1)),1/POWER(FSheet1!$BP209,1/($A$3-1)),1/POWER(FSheet1!$BQ209,1/($A$3-1))))</f>
        <v>9.6484275447660962E-3</v>
      </c>
      <c r="BC210" s="45">
        <f>1/(POWER(FSheet1!$BM209,1/($A$3-1))*SUM(1/POWER(FSheet1!$BK209,1/($A$3-1)),1/POWER(FSheet1!$BL209,1/($A$3-1)),1/POWER(FSheet1!$BM209,1/($A$3-1)),1/POWER(FSheet1!$BN209,1/($A$3-1)),1/POWER(FSheet1!$BO209,1/($A$3-1)),1/POWER(FSheet1!$BP209,1/($A$3-1)),1/POWER(FSheet1!$BQ209,1/($A$3-1))))</f>
        <v>3.1774692170308823E-2</v>
      </c>
      <c r="BD210" s="45">
        <f>1/(POWER(FSheet1!$BN209,1/($A$3-1))*SUM(1/POWER(FSheet1!$BK209,1/($A$3-1)),1/POWER(FSheet1!$BL209,1/($A$3-1)),1/POWER(FSheet1!$BM209,1/($A$3-1)),1/POWER(FSheet1!$BN209,1/($A$3-1)),1/POWER(FSheet1!$BO209,1/($A$3-1)),1/POWER(FSheet1!$BP209,1/($A$3-1)),1/POWER(FSheet1!$BQ209,1/($A$3-1))))</f>
        <v>0.85397941165581348</v>
      </c>
      <c r="BE210" s="45">
        <f>1/(POWER(FSheet1!$BO209,1/($A$3-1))*SUM(1/POWER(FSheet1!$BK209,1/($A$3-1)),1/POWER(FSheet1!$BL209,1/($A$3-1)),1/POWER(FSheet1!$BM209,1/($A$3-1)),1/POWER(FSheet1!$BN209,1/($A$3-1)),1/POWER(FSheet1!$BO209,1/($A$3-1)),1/POWER(FSheet1!$BP209,1/($A$3-1)),1/POWER(FSheet1!$BQ209,1/($A$3-1))))</f>
        <v>6.3513581277901757E-2</v>
      </c>
      <c r="BF210" s="45">
        <f>1/(POWER(FSheet1!$BP209,1/($A$3-1))*SUM(1/POWER(FSheet1!$BK209,1/($A$3-1)),1/POWER(FSheet1!$BL209,1/($A$3-1)),1/POWER(FSheet1!$BM209,1/($A$3-1)),1/POWER(FSheet1!$BN209,1/($A$3-1)),1/POWER(FSheet1!$BO209,1/($A$3-1)),1/POWER(FSheet1!$BP209,1/($A$3-1)),1/POWER(FSheet1!$BQ209,1/($A$3-1))))</f>
        <v>8.1934220583542213E-3</v>
      </c>
      <c r="BG210" s="45">
        <f>1/(POWER(FSheet1!$BQ209,1/($A$3-1))*SUM(1/POWER(FSheet1!$BK209,1/($A$3-1)),1/POWER(FSheet1!$BL209,1/($A$3-1)),1/POWER(FSheet1!$BM209,1/($A$3-1)),1/POWER(FSheet1!$BN209,1/($A$3-1)),1/POWER(FSheet1!$BO209,1/($A$3-1)),1/POWER(FSheet1!$BP209,1/($A$3-1)),1/POWER(FSheet1!$BQ209,1/($A$3-1))))</f>
        <v>1.7877732309928923E-2</v>
      </c>
      <c r="BH210" s="14"/>
      <c r="BW210" s="33">
        <f t="array" ref="BW210">SUM((BA210^$A$3)*(($B210-$AK$3)^2+($C210-$AL$3)^2),(BB210^$A$3)*(($B210-$AM$3)^2+($C210-$AN$3)^2),(BC210^$A$3)*(($B210-$AO$3)^2+($C210-$AP$3)^2),(BD210^$A$3)*(($B210-$AQ$3)^2+($C210-$AR$3)^2),(BE210^$A$3)*(($B210-$AS$3)^2+($C210-$AT$3)^2),(BF210^$A$3)*(($B210-$AU$3)^2+($C210-$AV$3)^2),(BG210^$A$3)*(($B210-$AW$3)^2+($C210-$BV$3)^2))</f>
        <v>0.12240886843615677</v>
      </c>
    </row>
    <row r="211" spans="1:75">
      <c r="A211" s="21" t="str">
        <f>FSheet1!A210</f>
        <v>Brodin</v>
      </c>
      <c r="B211" s="20">
        <f>FSheet1!DH210</f>
        <v>-2.8318479658792652</v>
      </c>
      <c r="C211" s="20">
        <f>FSheet1!DI210</f>
        <v>-1.0515018202099742</v>
      </c>
      <c r="D211" s="22"/>
      <c r="E211" s="20">
        <f>1/(POWER(FSheet1!AU210,2/($A$3-1))*SUM(1/POWER(FSheet1!$AU210,2/($A$3-1)),1/POWER(FSheet1!$AV210,2/($A$3-1)),1/POWER(FSheet1!$AW210,2/($A$3-1)),1/POWER(FSheet1!$AX210,2/($A$3-1)),1/POWER(FSheet1!$AY210,2/($A$3-1)),1/POWER(FSheet1!$AZ210,2/($A$3-1)),1/POWER(FSheet1!$BA210,2/($A$3-1))))</f>
        <v>3.7482983300152744E-3</v>
      </c>
      <c r="F211" s="20">
        <f>1/(POWER(FSheet1!AV210,2/($A$3-1))*SUM(1/POWER(FSheet1!$AU210,2/($A$3-1)),1/POWER(FSheet1!$AV210,2/($A$3-1)),1/POWER(FSheet1!$AW210,2/($A$3-1)),1/POWER(FSheet1!$AX210,2/($A$3-1)),1/POWER(FSheet1!$AY210,2/($A$3-1)),1/POWER(FSheet1!$AZ210,2/($A$3-1)),1/POWER(FSheet1!$BA210,2/($A$3-1))))</f>
        <v>2.7775549625634083E-2</v>
      </c>
      <c r="G211" s="20">
        <f>1/(POWER(FSheet1!AW210,2/($A$3-1))*SUM(1/POWER(FSheet1!$AU210,2/($A$3-1)),1/POWER(FSheet1!$AV210,2/($A$3-1)),1/POWER(FSheet1!$AW210,2/($A$3-1)),1/POWER(FSheet1!$AX210,2/($A$3-1)),1/POWER(FSheet1!$AY210,2/($A$3-1)),1/POWER(FSheet1!$AZ210,2/($A$3-1)),1/POWER(FSheet1!$BA210,2/($A$3-1))))</f>
        <v>0.68769090615722039</v>
      </c>
      <c r="H211" s="20">
        <f>1/(POWER(FSheet1!AX210,2/($A$3-1))*SUM(1/POWER(FSheet1!$AU210,2/($A$3-1)),1/POWER(FSheet1!$AV210,2/($A$3-1)),1/POWER(FSheet1!$AW210,2/($A$3-1)),1/POWER(FSheet1!$AX210,2/($A$3-1)),1/POWER(FSheet1!$AY210,2/($A$3-1)),1/POWER(FSheet1!$AZ210,2/($A$3-1)),1/POWER(FSheet1!$BA210,2/($A$3-1))))</f>
        <v>0.26283661842455197</v>
      </c>
      <c r="I211" s="20">
        <f>1/(POWER(FSheet1!AY210,2/($A$3-1))*SUM(1/POWER(FSheet1!$AU210,2/($A$3-1)),1/POWER(FSheet1!$AV210,2/($A$3-1)),1/POWER(FSheet1!$AW210,2/($A$3-1)),1/POWER(FSheet1!$AX210,2/($A$3-1)),1/POWER(FSheet1!$AY210,2/($A$3-1)),1/POWER(FSheet1!$AZ210,2/($A$3-1)),1/POWER(FSheet1!$BA210,2/($A$3-1))))</f>
        <v>1.4748614444452782E-2</v>
      </c>
      <c r="J211" s="20">
        <f>1/(POWER(FSheet1!AZ210,2/($A$3-1))*SUM(1/POWER(FSheet1!$AU210,2/($A$3-1)),1/POWER(FSheet1!$AV210,2/($A$3-1)),1/POWER(FSheet1!$AW210,2/($A$3-1)),1/POWER(FSheet1!$AX210,2/($A$3-1)),1/POWER(FSheet1!$AY210,2/($A$3-1)),1/POWER(FSheet1!$AZ210,2/($A$3-1)),1/POWER(FSheet1!$BA210,2/($A$3-1))))</f>
        <v>2.4858112760028253E-3</v>
      </c>
      <c r="K211" s="20">
        <f>1/(POWER(FSheet1!BA210,2/($A$3-1))*SUM(1/POWER(FSheet1!$AU210,2/($A$3-1)),1/POWER(FSheet1!$AV210,2/($A$3-1)),1/POWER(FSheet1!$AW210,2/($A$3-1)),1/POWER(FSheet1!$AX210,2/($A$3-1)),1/POWER(FSheet1!$AY210,2/($A$3-1)),1/POWER(FSheet1!$AZ210,2/($A$3-1)),1/POWER(FSheet1!$BA210,2/($A$3-1))))</f>
        <v>7.1420174212291946E-4</v>
      </c>
      <c r="M211" s="35"/>
      <c r="AA211" s="34">
        <f t="shared" si="14"/>
        <v>1.6631332455251955</v>
      </c>
      <c r="AC211" s="26">
        <f>1/(POWER(FSheet1!BC210,1/($A$3-1))*SUM(1/POWER(FSheet1!$BC210,1/($A$3-1)),1/POWER(FSheet1!$BD210,1/($A$3-1)),1/POWER(FSheet1!$BE210,1/($A$3-1)),1/POWER(FSheet1!$BF210,1/($A$3-1)),1/POWER(FSheet1!$BG210,1/($A$3-1)),1/POWER(FSheet1!$BH210,1/($A$3-1)),1/POWER(FSheet1!$BI210,1/($A$3-1))))</f>
        <v>0.1641645876770623</v>
      </c>
      <c r="AD211" s="26">
        <f>1/(POWER(FSheet1!BD210,1/($A$3-1))*SUM(1/POWER(FSheet1!$BC210,1/($A$3-1)),1/POWER(FSheet1!$BD210,1/($A$3-1)),1/POWER(FSheet1!$BE210,1/($A$3-1)),1/POWER(FSheet1!$BF210,1/($A$3-1)),1/POWER(FSheet1!$BG210,1/($A$3-1)),1/POWER(FSheet1!$BH210,1/($A$3-1)),1/POWER(FSheet1!$BI210,1/($A$3-1))))</f>
        <v>0.11912433634843303</v>
      </c>
      <c r="AE211" s="26">
        <f>1/(POWER(FSheet1!BE210,1/($A$3-1))*SUM(1/POWER(FSheet1!$BC210,1/($A$3-1)),1/POWER(FSheet1!$BD210,1/($A$3-1)),1/POWER(FSheet1!$BE210,1/($A$3-1)),1/POWER(FSheet1!$BF210,1/($A$3-1)),1/POWER(FSheet1!$BG210,1/($A$3-1)),1/POWER(FSheet1!$BH210,1/($A$3-1)),1/POWER(FSheet1!$BI210,1/($A$3-1))))</f>
        <v>0.56767201860866001</v>
      </c>
      <c r="AF211" s="26">
        <f>1/(POWER(FSheet1!BF210,1/($A$3-1))*SUM(1/POWER(FSheet1!$BC210,1/($A$3-1)),1/POWER(FSheet1!$BD210,1/($A$3-1)),1/POWER(FSheet1!$BE210,1/($A$3-1)),1/POWER(FSheet1!$BF210,1/($A$3-1)),1/POWER(FSheet1!$BG210,1/($A$3-1)),1/POWER(FSheet1!$BH210,1/($A$3-1)),1/POWER(FSheet1!$BI210,1/($A$3-1))))</f>
        <v>0.1010765987717082</v>
      </c>
      <c r="AG211" s="26">
        <f>1/(POWER(FSheet1!BG210,1/($A$3-1))*SUM(1/POWER(FSheet1!$BC210,1/($A$3-1)),1/POWER(FSheet1!$BD210,1/($A$3-1)),1/POWER(FSheet1!$BE210,1/($A$3-1)),1/POWER(FSheet1!$BF210,1/($A$3-1)),1/POWER(FSheet1!$BG210,1/($A$3-1)),1/POWER(FSheet1!$BH210,1/($A$3-1)),1/POWER(FSheet1!$BI210,1/($A$3-1))))</f>
        <v>2.2015662093241586E-2</v>
      </c>
      <c r="AH211" s="26">
        <f>1/(POWER(FSheet1!BH210,1/($A$3-1))*SUM(1/POWER(FSheet1!$BC210,1/($A$3-1)),1/POWER(FSheet1!$BD210,1/($A$3-1)),1/POWER(FSheet1!$BE210,1/($A$3-1)),1/POWER(FSheet1!$BF210,1/($A$3-1)),1/POWER(FSheet1!$BG210,1/($A$3-1)),1/POWER(FSheet1!$BH210,1/($A$3-1)),1/POWER(FSheet1!$BI210,1/($A$3-1))))</f>
        <v>1.0027710837941727E-2</v>
      </c>
      <c r="AI211" s="26">
        <f>1/(POWER(FSheet1!BI210,1/($A$3-1))*SUM(1/POWER(FSheet1!$BC210,1/($A$3-1)),1/POWER(FSheet1!$BD210,1/($A$3-1)),1/POWER(FSheet1!$BE210,1/($A$3-1)),1/POWER(FSheet1!$BF210,1/($A$3-1)),1/POWER(FSheet1!$BG210,1/($A$3-1)),1/POWER(FSheet1!$BH210,1/($A$3-1)),1/POWER(FSheet1!$BI210,1/($A$3-1))))</f>
        <v>1.5919085662953185E-2</v>
      </c>
      <c r="AY211" s="13">
        <f t="shared" si="15"/>
        <v>1.1217183525628491</v>
      </c>
      <c r="BA211" s="45">
        <f>1/(POWER(FSheet1!$BK210,1/($A$3-1))*SUM(1/POWER(FSheet1!$BK210,1/($A$3-1)),1/POWER(FSheet1!$BL210,1/($A$3-1)),1/POWER(FSheet1!$BM210,1/($A$3-1)),1/POWER(FSheet1!$BN210,1/($A$3-1)),1/POWER(FSheet1!$BO210,1/($A$3-1)),1/POWER(FSheet1!$BP210,1/($A$3-1)),1/POWER(FSheet1!$BQ210,1/($A$3-1))))</f>
        <v>0.19966676973145492</v>
      </c>
      <c r="BB211" s="45">
        <f>1/(POWER(FSheet1!$BL210,1/($A$3-1))*SUM(1/POWER(FSheet1!$BK210,1/($A$3-1)),1/POWER(FSheet1!$BL210,1/($A$3-1)),1/POWER(FSheet1!$BM210,1/($A$3-1)),1/POWER(FSheet1!$BN210,1/($A$3-1)),1/POWER(FSheet1!$BO210,1/($A$3-1)),1/POWER(FSheet1!$BP210,1/($A$3-1)),1/POWER(FSheet1!$BQ210,1/($A$3-1))))</f>
        <v>0.15794549637743843</v>
      </c>
      <c r="BC211" s="45">
        <f>1/(POWER(FSheet1!$BM210,1/($A$3-1))*SUM(1/POWER(FSheet1!$BK210,1/($A$3-1)),1/POWER(FSheet1!$BL210,1/($A$3-1)),1/POWER(FSheet1!$BM210,1/($A$3-1)),1/POWER(FSheet1!$BN210,1/($A$3-1)),1/POWER(FSheet1!$BO210,1/($A$3-1)),1/POWER(FSheet1!$BP210,1/($A$3-1)),1/POWER(FSheet1!$BQ210,1/($A$3-1))))</f>
        <v>0.33143064828388868</v>
      </c>
      <c r="BD211" s="45">
        <f>1/(POWER(FSheet1!$BN210,1/($A$3-1))*SUM(1/POWER(FSheet1!$BK210,1/($A$3-1)),1/POWER(FSheet1!$BL210,1/($A$3-1)),1/POWER(FSheet1!$BM210,1/($A$3-1)),1/POWER(FSheet1!$BN210,1/($A$3-1)),1/POWER(FSheet1!$BO210,1/($A$3-1)),1/POWER(FSheet1!$BP210,1/($A$3-1)),1/POWER(FSheet1!$BQ210,1/($A$3-1))))</f>
        <v>0.19333071722110437</v>
      </c>
      <c r="BE211" s="45">
        <f>1/(POWER(FSheet1!$BO210,1/($A$3-1))*SUM(1/POWER(FSheet1!$BK210,1/($A$3-1)),1/POWER(FSheet1!$BL210,1/($A$3-1)),1/POWER(FSheet1!$BM210,1/($A$3-1)),1/POWER(FSheet1!$BN210,1/($A$3-1)),1/POWER(FSheet1!$BO210,1/($A$3-1)),1/POWER(FSheet1!$BP210,1/($A$3-1)),1/POWER(FSheet1!$BQ210,1/($A$3-1))))</f>
        <v>6.4742315244470522E-2</v>
      </c>
      <c r="BF211" s="45">
        <f>1/(POWER(FSheet1!$BP210,1/($A$3-1))*SUM(1/POWER(FSheet1!$BK210,1/($A$3-1)),1/POWER(FSheet1!$BL210,1/($A$3-1)),1/POWER(FSheet1!$BM210,1/($A$3-1)),1/POWER(FSheet1!$BN210,1/($A$3-1)),1/POWER(FSheet1!$BO210,1/($A$3-1)),1/POWER(FSheet1!$BP210,1/($A$3-1)),1/POWER(FSheet1!$BQ210,1/($A$3-1))))</f>
        <v>1.9541627246540075E-2</v>
      </c>
      <c r="BG211" s="45">
        <f>1/(POWER(FSheet1!$BQ210,1/($A$3-1))*SUM(1/POWER(FSheet1!$BK210,1/($A$3-1)),1/POWER(FSheet1!$BL210,1/($A$3-1)),1/POWER(FSheet1!$BM210,1/($A$3-1)),1/POWER(FSheet1!$BN210,1/($A$3-1)),1/POWER(FSheet1!$BO210,1/($A$3-1)),1/POWER(FSheet1!$BP210,1/($A$3-1)),1/POWER(FSheet1!$BQ210,1/($A$3-1))))</f>
        <v>3.3342425895103056E-2</v>
      </c>
      <c r="BH211" s="14"/>
      <c r="BW211" s="33">
        <f t="array" ref="BW211">SUM((BA211^$A$3)*(($B211-$AK$3)^2+($C211-$AL$3)^2),(BB211^$A$3)*(($B211-$AM$3)^2+($C211-$AN$3)^2),(BC211^$A$3)*(($B211-$AO$3)^2+($C211-$AP$3)^2),(BD211^$A$3)*(($B211-$AQ$3)^2+($C211-$AR$3)^2),(BE211^$A$3)*(($B211-$AS$3)^2+($C211-$AT$3)^2),(BF211^$A$3)*(($B211-$AU$3)^2+($C211-$AV$3)^2),(BG211^$A$3)*(($B211-$AW$3)^2+($C211-$BV$3)^2))</f>
        <v>1.4030197033861609</v>
      </c>
    </row>
    <row r="212" spans="1:75">
      <c r="A212" s="21" t="str">
        <f>FSheet1!A211</f>
        <v>Mikkola</v>
      </c>
      <c r="B212" s="20">
        <f>FSheet1!DH211</f>
        <v>0.54776991601049829</v>
      </c>
      <c r="C212" s="20">
        <f>FSheet1!DI211</f>
        <v>4.4109245997375339</v>
      </c>
      <c r="D212" s="22"/>
      <c r="E212" s="20">
        <f>1/(POWER(FSheet1!AU211,2/($A$3-1))*SUM(1/POWER(FSheet1!$AU211,2/($A$3-1)),1/POWER(FSheet1!$AV211,2/($A$3-1)),1/POWER(FSheet1!$AW211,2/($A$3-1)),1/POWER(FSheet1!$AX211,2/($A$3-1)),1/POWER(FSheet1!$AY211,2/($A$3-1)),1/POWER(FSheet1!$AZ211,2/($A$3-1)),1/POWER(FSheet1!$BA211,2/($A$3-1))))</f>
        <v>3.9428189157029205E-3</v>
      </c>
      <c r="F212" s="20">
        <f>1/(POWER(FSheet1!AV211,2/($A$3-1))*SUM(1/POWER(FSheet1!$AU211,2/($A$3-1)),1/POWER(FSheet1!$AV211,2/($A$3-1)),1/POWER(FSheet1!$AW211,2/($A$3-1)),1/POWER(FSheet1!$AX211,2/($A$3-1)),1/POWER(FSheet1!$AY211,2/($A$3-1)),1/POWER(FSheet1!$AZ211,2/($A$3-1)),1/POWER(FSheet1!$BA211,2/($A$3-1))))</f>
        <v>1.220405585302827E-2</v>
      </c>
      <c r="G212" s="20">
        <f>1/(POWER(FSheet1!AW211,2/($A$3-1))*SUM(1/POWER(FSheet1!$AU211,2/($A$3-1)),1/POWER(FSheet1!$AV211,2/($A$3-1)),1/POWER(FSheet1!$AW211,2/($A$3-1)),1/POWER(FSheet1!$AX211,2/($A$3-1)),1/POWER(FSheet1!$AY211,2/($A$3-1)),1/POWER(FSheet1!$AZ211,2/($A$3-1)),1/POWER(FSheet1!$BA211,2/($A$3-1))))</f>
        <v>5.3048211141860979E-2</v>
      </c>
      <c r="H212" s="20">
        <f>1/(POWER(FSheet1!AX211,2/($A$3-1))*SUM(1/POWER(FSheet1!$AU211,2/($A$3-1)),1/POWER(FSheet1!$AV211,2/($A$3-1)),1/POWER(FSheet1!$AW211,2/($A$3-1)),1/POWER(FSheet1!$AX211,2/($A$3-1)),1/POWER(FSheet1!$AY211,2/($A$3-1)),1/POWER(FSheet1!$AZ211,2/($A$3-1)),1/POWER(FSheet1!$BA211,2/($A$3-1))))</f>
        <v>0.31048042694776795</v>
      </c>
      <c r="I212" s="20">
        <f>1/(POWER(FSheet1!AY211,2/($A$3-1))*SUM(1/POWER(FSheet1!$AU211,2/($A$3-1)),1/POWER(FSheet1!$AV211,2/($A$3-1)),1/POWER(FSheet1!$AW211,2/($A$3-1)),1/POWER(FSheet1!$AX211,2/($A$3-1)),1/POWER(FSheet1!$AY211,2/($A$3-1)),1/POWER(FSheet1!$AZ211,2/($A$3-1)),1/POWER(FSheet1!$BA211,2/($A$3-1))))</f>
        <v>0.50241232050049034</v>
      </c>
      <c r="J212" s="20">
        <f>1/(POWER(FSheet1!AZ211,2/($A$3-1))*SUM(1/POWER(FSheet1!$AU211,2/($A$3-1)),1/POWER(FSheet1!$AV211,2/($A$3-1)),1/POWER(FSheet1!$AW211,2/($A$3-1)),1/POWER(FSheet1!$AX211,2/($A$3-1)),1/POWER(FSheet1!$AY211,2/($A$3-1)),1/POWER(FSheet1!$AZ211,2/($A$3-1)),1/POWER(FSheet1!$BA211,2/($A$3-1))))</f>
        <v>9.8257005809208861E-2</v>
      </c>
      <c r="K212" s="20">
        <f>1/(POWER(FSheet1!BA211,2/($A$3-1))*SUM(1/POWER(FSheet1!$AU211,2/($A$3-1)),1/POWER(FSheet1!$AV211,2/($A$3-1)),1/POWER(FSheet1!$AW211,2/($A$3-1)),1/POWER(FSheet1!$AX211,2/($A$3-1)),1/POWER(FSheet1!$AY211,2/($A$3-1)),1/POWER(FSheet1!$AZ211,2/($A$3-1)),1/POWER(FSheet1!$BA211,2/($A$3-1))))</f>
        <v>1.9655160831940646E-2</v>
      </c>
      <c r="M212" s="35"/>
      <c r="AA212" s="34">
        <f t="shared" si="14"/>
        <v>10.502482171334526</v>
      </c>
      <c r="AC212" s="26">
        <f>1/(POWER(FSheet1!BC211,1/($A$3-1))*SUM(1/POWER(FSheet1!$BC211,1/($A$3-1)),1/POWER(FSheet1!$BD211,1/($A$3-1)),1/POWER(FSheet1!$BE211,1/($A$3-1)),1/POWER(FSheet1!$BF211,1/($A$3-1)),1/POWER(FSheet1!$BG211,1/($A$3-1)),1/POWER(FSheet1!$BH211,1/($A$3-1)),1/POWER(FSheet1!$BI211,1/($A$3-1))))</f>
        <v>9.8027264352284899E-2</v>
      </c>
      <c r="AD212" s="26">
        <f>1/(POWER(FSheet1!BD211,1/($A$3-1))*SUM(1/POWER(FSheet1!$BC211,1/($A$3-1)),1/POWER(FSheet1!$BD211,1/($A$3-1)),1/POWER(FSheet1!$BE211,1/($A$3-1)),1/POWER(FSheet1!$BF211,1/($A$3-1)),1/POWER(FSheet1!$BG211,1/($A$3-1)),1/POWER(FSheet1!$BH211,1/($A$3-1)),1/POWER(FSheet1!$BI211,1/($A$3-1))))</f>
        <v>6.8987812774562132E-2</v>
      </c>
      <c r="AE212" s="26">
        <f>1/(POWER(FSheet1!BE211,1/($A$3-1))*SUM(1/POWER(FSheet1!$BC211,1/($A$3-1)),1/POWER(FSheet1!$BD211,1/($A$3-1)),1/POWER(FSheet1!$BE211,1/($A$3-1)),1/POWER(FSheet1!$BF211,1/($A$3-1)),1/POWER(FSheet1!$BG211,1/($A$3-1)),1/POWER(FSheet1!$BH211,1/($A$3-1)),1/POWER(FSheet1!$BI211,1/($A$3-1))))</f>
        <v>0.10040916485998498</v>
      </c>
      <c r="AF212" s="26">
        <f>1/(POWER(FSheet1!BF211,1/($A$3-1))*SUM(1/POWER(FSheet1!$BC211,1/($A$3-1)),1/POWER(FSheet1!$BD211,1/($A$3-1)),1/POWER(FSheet1!$BE211,1/($A$3-1)),1/POWER(FSheet1!$BF211,1/($A$3-1)),1/POWER(FSheet1!$BG211,1/($A$3-1)),1/POWER(FSheet1!$BH211,1/($A$3-1)),1/POWER(FSheet1!$BI211,1/($A$3-1))))</f>
        <v>0.22304308080495155</v>
      </c>
      <c r="AG212" s="26">
        <f>1/(POWER(FSheet1!BG211,1/($A$3-1))*SUM(1/POWER(FSheet1!$BC211,1/($A$3-1)),1/POWER(FSheet1!$BD211,1/($A$3-1)),1/POWER(FSheet1!$BE211,1/($A$3-1)),1/POWER(FSheet1!$BF211,1/($A$3-1)),1/POWER(FSheet1!$BG211,1/($A$3-1)),1/POWER(FSheet1!$BH211,1/($A$3-1)),1/POWER(FSheet1!$BI211,1/($A$3-1))))</f>
        <v>0.23267872940664996</v>
      </c>
      <c r="AH212" s="26">
        <f>1/(POWER(FSheet1!BH211,1/($A$3-1))*SUM(1/POWER(FSheet1!$BC211,1/($A$3-1)),1/POWER(FSheet1!$BD211,1/($A$3-1)),1/POWER(FSheet1!$BE211,1/($A$3-1)),1/POWER(FSheet1!$BF211,1/($A$3-1)),1/POWER(FSheet1!$BG211,1/($A$3-1)),1/POWER(FSheet1!$BH211,1/($A$3-1)),1/POWER(FSheet1!$BI211,1/($A$3-1))))</f>
        <v>0.11200387594992968</v>
      </c>
      <c r="AI212" s="26">
        <f>1/(POWER(FSheet1!BI211,1/($A$3-1))*SUM(1/POWER(FSheet1!$BC211,1/($A$3-1)),1/POWER(FSheet1!$BD211,1/($A$3-1)),1/POWER(FSheet1!$BE211,1/($A$3-1)),1/POWER(FSheet1!$BF211,1/($A$3-1)),1/POWER(FSheet1!$BG211,1/($A$3-1)),1/POWER(FSheet1!$BH211,1/($A$3-1)),1/POWER(FSheet1!$BI211,1/($A$3-1))))</f>
        <v>0.16485007185163683</v>
      </c>
      <c r="AY212" s="13">
        <f t="shared" si="15"/>
        <v>5.6122277929322486</v>
      </c>
      <c r="BA212" s="45">
        <f>1/(POWER(FSheet1!$BK211,1/($A$3-1))*SUM(1/POWER(FSheet1!$BK211,1/($A$3-1)),1/POWER(FSheet1!$BL211,1/($A$3-1)),1/POWER(FSheet1!$BM211,1/($A$3-1)),1/POWER(FSheet1!$BN211,1/($A$3-1)),1/POWER(FSheet1!$BO211,1/($A$3-1)),1/POWER(FSheet1!$BP211,1/($A$3-1)),1/POWER(FSheet1!$BQ211,1/($A$3-1))))</f>
        <v>0.15981872459666918</v>
      </c>
      <c r="BB212" s="45">
        <f>1/(POWER(FSheet1!$BL211,1/($A$3-1))*SUM(1/POWER(FSheet1!$BK211,1/($A$3-1)),1/POWER(FSheet1!$BL211,1/($A$3-1)),1/POWER(FSheet1!$BM211,1/($A$3-1)),1/POWER(FSheet1!$BN211,1/($A$3-1)),1/POWER(FSheet1!$BO211,1/($A$3-1)),1/POWER(FSheet1!$BP211,1/($A$3-1)),1/POWER(FSheet1!$BQ211,1/($A$3-1))))</f>
        <v>5.7013457529996925E-2</v>
      </c>
      <c r="BC212" s="45">
        <f>1/(POWER(FSheet1!$BM211,1/($A$3-1))*SUM(1/POWER(FSheet1!$BK211,1/($A$3-1)),1/POWER(FSheet1!$BL211,1/($A$3-1)),1/POWER(FSheet1!$BM211,1/($A$3-1)),1/POWER(FSheet1!$BN211,1/($A$3-1)),1/POWER(FSheet1!$BO211,1/($A$3-1)),1/POWER(FSheet1!$BP211,1/($A$3-1)),1/POWER(FSheet1!$BQ211,1/($A$3-1))))</f>
        <v>8.4521863967364774E-2</v>
      </c>
      <c r="BD212" s="45">
        <f>1/(POWER(FSheet1!$BN211,1/($A$3-1))*SUM(1/POWER(FSheet1!$BK211,1/($A$3-1)),1/POWER(FSheet1!$BL211,1/($A$3-1)),1/POWER(FSheet1!$BM211,1/($A$3-1)),1/POWER(FSheet1!$BN211,1/($A$3-1)),1/POWER(FSheet1!$BO211,1/($A$3-1)),1/POWER(FSheet1!$BP211,1/($A$3-1)),1/POWER(FSheet1!$BQ211,1/($A$3-1))))</f>
        <v>0.19736459905499756</v>
      </c>
      <c r="BE212" s="45">
        <f>1/(POWER(FSheet1!$BO211,1/($A$3-1))*SUM(1/POWER(FSheet1!$BK211,1/($A$3-1)),1/POWER(FSheet1!$BL211,1/($A$3-1)),1/POWER(FSheet1!$BM211,1/($A$3-1)),1/POWER(FSheet1!$BN211,1/($A$3-1)),1/POWER(FSheet1!$BO211,1/($A$3-1)),1/POWER(FSheet1!$BP211,1/($A$3-1)),1/POWER(FSheet1!$BQ211,1/($A$3-1))))</f>
        <v>0.31495375803602493</v>
      </c>
      <c r="BF212" s="45">
        <f>1/(POWER(FSheet1!$BP211,1/($A$3-1))*SUM(1/POWER(FSheet1!$BK211,1/($A$3-1)),1/POWER(FSheet1!$BL211,1/($A$3-1)),1/POWER(FSheet1!$BM211,1/($A$3-1)),1/POWER(FSheet1!$BN211,1/($A$3-1)),1/POWER(FSheet1!$BO211,1/($A$3-1)),1/POWER(FSheet1!$BP211,1/($A$3-1)),1/POWER(FSheet1!$BQ211,1/($A$3-1))))</f>
        <v>8.0697656832902143E-2</v>
      </c>
      <c r="BG212" s="45">
        <f>1/(POWER(FSheet1!$BQ211,1/($A$3-1))*SUM(1/POWER(FSheet1!$BK211,1/($A$3-1)),1/POWER(FSheet1!$BL211,1/($A$3-1)),1/POWER(FSheet1!$BM211,1/($A$3-1)),1/POWER(FSheet1!$BN211,1/($A$3-1)),1/POWER(FSheet1!$BO211,1/($A$3-1)),1/POWER(FSheet1!$BP211,1/($A$3-1)),1/POWER(FSheet1!$BQ211,1/($A$3-1))))</f>
        <v>0.10562993998204473</v>
      </c>
      <c r="BH212" s="14"/>
      <c r="BW212" s="33">
        <f t="array" ref="BW212">SUM((BA212^$A$3)*(($B212-$AK$3)^2+($C212-$AL$3)^2),(BB212^$A$3)*(($B212-$AM$3)^2+($C212-$AN$3)^2),(BC212^$A$3)*(($B212-$AO$3)^2+($C212-$AP$3)^2),(BD212^$A$3)*(($B212-$AQ$3)^2+($C212-$AR$3)^2),(BE212^$A$3)*(($B212-$AS$3)^2+($C212-$AT$3)^2),(BF212^$A$3)*(($B212-$AU$3)^2+($C212-$AV$3)^2),(BG212^$A$3)*(($B212-$AW$3)^2+($C212-$BV$3)^2))</f>
        <v>5.9493400256255349</v>
      </c>
    </row>
    <row r="213" spans="1:75">
      <c r="A213" s="21" t="str">
        <f>FSheet1!A212</f>
        <v>Labreche</v>
      </c>
      <c r="B213" s="20">
        <f>FSheet1!DH212</f>
        <v>-6.3461491430446193</v>
      </c>
      <c r="C213" s="20">
        <f>FSheet1!DI212</f>
        <v>3.4774803097112863</v>
      </c>
      <c r="D213" s="22"/>
      <c r="E213" s="20">
        <f>1/(POWER(FSheet1!AU212,2/($A$3-1))*SUM(1/POWER(FSheet1!$AU212,2/($A$3-1)),1/POWER(FSheet1!$AV212,2/($A$3-1)),1/POWER(FSheet1!$AW212,2/($A$3-1)),1/POWER(FSheet1!$AX212,2/($A$3-1)),1/POWER(FSheet1!$AY212,2/($A$3-1)),1/POWER(FSheet1!$AZ212,2/($A$3-1)),1/POWER(FSheet1!$BA212,2/($A$3-1))))</f>
        <v>5.3425602371149766E-2</v>
      </c>
      <c r="F213" s="20">
        <f>1/(POWER(FSheet1!AV212,2/($A$3-1))*SUM(1/POWER(FSheet1!$AU212,2/($A$3-1)),1/POWER(FSheet1!$AV212,2/($A$3-1)),1/POWER(FSheet1!$AW212,2/($A$3-1)),1/POWER(FSheet1!$AX212,2/($A$3-1)),1/POWER(FSheet1!$AY212,2/($A$3-1)),1/POWER(FSheet1!$AZ212,2/($A$3-1)),1/POWER(FSheet1!$BA212,2/($A$3-1))))</f>
        <v>0.15838489314865009</v>
      </c>
      <c r="G213" s="20">
        <f>1/(POWER(FSheet1!AW212,2/($A$3-1))*SUM(1/POWER(FSheet1!$AU212,2/($A$3-1)),1/POWER(FSheet1!$AV212,2/($A$3-1)),1/POWER(FSheet1!$AW212,2/($A$3-1)),1/POWER(FSheet1!$AX212,2/($A$3-1)),1/POWER(FSheet1!$AY212,2/($A$3-1)),1/POWER(FSheet1!$AZ212,2/($A$3-1)),1/POWER(FSheet1!$BA212,2/($A$3-1))))</f>
        <v>0.34732362806333977</v>
      </c>
      <c r="H213" s="20">
        <f>1/(POWER(FSheet1!AX212,2/($A$3-1))*SUM(1/POWER(FSheet1!$AU212,2/($A$3-1)),1/POWER(FSheet1!$AV212,2/($A$3-1)),1/POWER(FSheet1!$AW212,2/($A$3-1)),1/POWER(FSheet1!$AX212,2/($A$3-1)),1/POWER(FSheet1!$AY212,2/($A$3-1)),1/POWER(FSheet1!$AZ212,2/($A$3-1)),1/POWER(FSheet1!$BA212,2/($A$3-1))))</f>
        <v>0.28333459719994575</v>
      </c>
      <c r="I213" s="20">
        <f>1/(POWER(FSheet1!AY212,2/($A$3-1))*SUM(1/POWER(FSheet1!$AU212,2/($A$3-1)),1/POWER(FSheet1!$AV212,2/($A$3-1)),1/POWER(FSheet1!$AW212,2/($A$3-1)),1/POWER(FSheet1!$AX212,2/($A$3-1)),1/POWER(FSheet1!$AY212,2/($A$3-1)),1/POWER(FSheet1!$AZ212,2/($A$3-1)),1/POWER(FSheet1!$BA212,2/($A$3-1))))</f>
        <v>0.10691565248375387</v>
      </c>
      <c r="J213" s="20">
        <f>1/(POWER(FSheet1!AZ212,2/($A$3-1))*SUM(1/POWER(FSheet1!$AU212,2/($A$3-1)),1/POWER(FSheet1!$AV212,2/($A$3-1)),1/POWER(FSheet1!$AW212,2/($A$3-1)),1/POWER(FSheet1!$AX212,2/($A$3-1)),1/POWER(FSheet1!$AY212,2/($A$3-1)),1/POWER(FSheet1!$AZ212,2/($A$3-1)),1/POWER(FSheet1!$BA212,2/($A$3-1))))</f>
        <v>3.6479816185492765E-2</v>
      </c>
      <c r="K213" s="20">
        <f>1/(POWER(FSheet1!BA212,2/($A$3-1))*SUM(1/POWER(FSheet1!$AU212,2/($A$3-1)),1/POWER(FSheet1!$AV212,2/($A$3-1)),1/POWER(FSheet1!$AW212,2/($A$3-1)),1/POWER(FSheet1!$AX212,2/($A$3-1)),1/POWER(FSheet1!$AY212,2/($A$3-1)),1/POWER(FSheet1!$AZ212,2/($A$3-1)),1/POWER(FSheet1!$BA212,2/($A$3-1))))</f>
        <v>1.4135810547667917E-2</v>
      </c>
      <c r="M213" s="35"/>
      <c r="AA213" s="34">
        <f t="shared" si="14"/>
        <v>13.314507670649846</v>
      </c>
      <c r="AC213" s="26">
        <f>1/(POWER(FSheet1!BC212,1/($A$3-1))*SUM(1/POWER(FSheet1!$BC212,1/($A$3-1)),1/POWER(FSheet1!$BD212,1/($A$3-1)),1/POWER(FSheet1!$BE212,1/($A$3-1)),1/POWER(FSheet1!$BF212,1/($A$3-1)),1/POWER(FSheet1!$BG212,1/($A$3-1)),1/POWER(FSheet1!$BH212,1/($A$3-1)),1/POWER(FSheet1!$BI212,1/($A$3-1))))</f>
        <v>0.40688927648631296</v>
      </c>
      <c r="AD213" s="26">
        <f>1/(POWER(FSheet1!BD212,1/($A$3-1))*SUM(1/POWER(FSheet1!$BC212,1/($A$3-1)),1/POWER(FSheet1!$BD212,1/($A$3-1)),1/POWER(FSheet1!$BE212,1/($A$3-1)),1/POWER(FSheet1!$BF212,1/($A$3-1)),1/POWER(FSheet1!$BG212,1/($A$3-1)),1/POWER(FSheet1!$BH212,1/($A$3-1)),1/POWER(FSheet1!$BI212,1/($A$3-1))))</f>
        <v>0.18800926357660949</v>
      </c>
      <c r="AE213" s="26">
        <f>1/(POWER(FSheet1!BE212,1/($A$3-1))*SUM(1/POWER(FSheet1!$BC212,1/($A$3-1)),1/POWER(FSheet1!$BD212,1/($A$3-1)),1/POWER(FSheet1!$BE212,1/($A$3-1)),1/POWER(FSheet1!$BF212,1/($A$3-1)),1/POWER(FSheet1!$BG212,1/($A$3-1)),1/POWER(FSheet1!$BH212,1/($A$3-1)),1/POWER(FSheet1!$BI212,1/($A$3-1))))</f>
        <v>0.1472478553371839</v>
      </c>
      <c r="AF213" s="26">
        <f>1/(POWER(FSheet1!BF212,1/($A$3-1))*SUM(1/POWER(FSheet1!$BC212,1/($A$3-1)),1/POWER(FSheet1!$BD212,1/($A$3-1)),1/POWER(FSheet1!$BE212,1/($A$3-1)),1/POWER(FSheet1!$BF212,1/($A$3-1)),1/POWER(FSheet1!$BG212,1/($A$3-1)),1/POWER(FSheet1!$BH212,1/($A$3-1)),1/POWER(FSheet1!$BI212,1/($A$3-1))))</f>
        <v>0.11003147902138018</v>
      </c>
      <c r="AG213" s="26">
        <f>1/(POWER(FSheet1!BG212,1/($A$3-1))*SUM(1/POWER(FSheet1!$BC212,1/($A$3-1)),1/POWER(FSheet1!$BD212,1/($A$3-1)),1/POWER(FSheet1!$BE212,1/($A$3-1)),1/POWER(FSheet1!$BF212,1/($A$3-1)),1/POWER(FSheet1!$BG212,1/($A$3-1)),1/POWER(FSheet1!$BH212,1/($A$3-1)),1/POWER(FSheet1!$BI212,1/($A$3-1))))</f>
        <v>6.1326024817476579E-2</v>
      </c>
      <c r="AH213" s="26">
        <f>1/(POWER(FSheet1!BH212,1/($A$3-1))*SUM(1/POWER(FSheet1!$BC212,1/($A$3-1)),1/POWER(FSheet1!$BD212,1/($A$3-1)),1/POWER(FSheet1!$BE212,1/($A$3-1)),1/POWER(FSheet1!$BF212,1/($A$3-1)),1/POWER(FSheet1!$BG212,1/($A$3-1)),1/POWER(FSheet1!$BH212,1/($A$3-1)),1/POWER(FSheet1!$BI212,1/($A$3-1))))</f>
        <v>3.7234694676185544E-2</v>
      </c>
      <c r="AI213" s="26">
        <f>1/(POWER(FSheet1!BI212,1/($A$3-1))*SUM(1/POWER(FSheet1!$BC212,1/($A$3-1)),1/POWER(FSheet1!$BD212,1/($A$3-1)),1/POWER(FSheet1!$BE212,1/($A$3-1)),1/POWER(FSheet1!$BF212,1/($A$3-1)),1/POWER(FSheet1!$BG212,1/($A$3-1)),1/POWER(FSheet1!$BH212,1/($A$3-1)),1/POWER(FSheet1!$BI212,1/($A$3-1))))</f>
        <v>4.9261406084851155E-2</v>
      </c>
      <c r="AY213" s="13">
        <f t="shared" si="15"/>
        <v>5.5500678372487755</v>
      </c>
      <c r="BA213" s="45">
        <f>1/(POWER(FSheet1!$BK212,1/($A$3-1))*SUM(1/POWER(FSheet1!$BK212,1/($A$3-1)),1/POWER(FSheet1!$BL212,1/($A$3-1)),1/POWER(FSheet1!$BM212,1/($A$3-1)),1/POWER(FSheet1!$BN212,1/($A$3-1)),1/POWER(FSheet1!$BO212,1/($A$3-1)),1/POWER(FSheet1!$BP212,1/($A$3-1)),1/POWER(FSheet1!$BQ212,1/($A$3-1))))</f>
        <v>0.744109449696435</v>
      </c>
      <c r="BB213" s="45">
        <f>1/(POWER(FSheet1!$BL212,1/($A$3-1))*SUM(1/POWER(FSheet1!$BK212,1/($A$3-1)),1/POWER(FSheet1!$BL212,1/($A$3-1)),1/POWER(FSheet1!$BM212,1/($A$3-1)),1/POWER(FSheet1!$BN212,1/($A$3-1)),1/POWER(FSheet1!$BO212,1/($A$3-1)),1/POWER(FSheet1!$BP212,1/($A$3-1)),1/POWER(FSheet1!$BQ212,1/($A$3-1))))</f>
        <v>7.9902726929524881E-2</v>
      </c>
      <c r="BC213" s="45">
        <f>1/(POWER(FSheet1!$BM212,1/($A$3-1))*SUM(1/POWER(FSheet1!$BK212,1/($A$3-1)),1/POWER(FSheet1!$BL212,1/($A$3-1)),1/POWER(FSheet1!$BM212,1/($A$3-1)),1/POWER(FSheet1!$BN212,1/($A$3-1)),1/POWER(FSheet1!$BO212,1/($A$3-1)),1/POWER(FSheet1!$BP212,1/($A$3-1)),1/POWER(FSheet1!$BQ212,1/($A$3-1))))</f>
        <v>5.0593242227963957E-2</v>
      </c>
      <c r="BD213" s="45">
        <f>1/(POWER(FSheet1!$BN212,1/($A$3-1))*SUM(1/POWER(FSheet1!$BK212,1/($A$3-1)),1/POWER(FSheet1!$BL212,1/($A$3-1)),1/POWER(FSheet1!$BM212,1/($A$3-1)),1/POWER(FSheet1!$BN212,1/($A$3-1)),1/POWER(FSheet1!$BO212,1/($A$3-1)),1/POWER(FSheet1!$BP212,1/($A$3-1)),1/POWER(FSheet1!$BQ212,1/($A$3-1))))</f>
        <v>5.0346471792465104E-2</v>
      </c>
      <c r="BE213" s="45">
        <f>1/(POWER(FSheet1!$BO212,1/($A$3-1))*SUM(1/POWER(FSheet1!$BK212,1/($A$3-1)),1/POWER(FSheet1!$BL212,1/($A$3-1)),1/POWER(FSheet1!$BM212,1/($A$3-1)),1/POWER(FSheet1!$BN212,1/($A$3-1)),1/POWER(FSheet1!$BO212,1/($A$3-1)),1/POWER(FSheet1!$BP212,1/($A$3-1)),1/POWER(FSheet1!$BQ212,1/($A$3-1))))</f>
        <v>3.7523356361481172E-2</v>
      </c>
      <c r="BF213" s="45">
        <f>1/(POWER(FSheet1!$BP212,1/($A$3-1))*SUM(1/POWER(FSheet1!$BK212,1/($A$3-1)),1/POWER(FSheet1!$BL212,1/($A$3-1)),1/POWER(FSheet1!$BM212,1/($A$3-1)),1/POWER(FSheet1!$BN212,1/($A$3-1)),1/POWER(FSheet1!$BO212,1/($A$3-1)),1/POWER(FSheet1!$BP212,1/($A$3-1)),1/POWER(FSheet1!$BQ212,1/($A$3-1))))</f>
        <v>1.6119476247374833E-2</v>
      </c>
      <c r="BG213" s="45">
        <f>1/(POWER(FSheet1!$BQ212,1/($A$3-1))*SUM(1/POWER(FSheet1!$BK212,1/($A$3-1)),1/POWER(FSheet1!$BL212,1/($A$3-1)),1/POWER(FSheet1!$BM212,1/($A$3-1)),1/POWER(FSheet1!$BN212,1/($A$3-1)),1/POWER(FSheet1!$BO212,1/($A$3-1)),1/POWER(FSheet1!$BP212,1/($A$3-1)),1/POWER(FSheet1!$BQ212,1/($A$3-1))))</f>
        <v>2.1405276744754991E-2</v>
      </c>
      <c r="BH213" s="14"/>
      <c r="BW213" s="33">
        <f t="array" ref="BW213">SUM((BA213^$A$3)*(($B213-$AK$3)^2+($C213-$AL$3)^2),(BB213^$A$3)*(($B213-$AM$3)^2+($C213-$AN$3)^2),(BC213^$A$3)*(($B213-$AO$3)^2+($C213-$AP$3)^2),(BD213^$A$3)*(($B213-$AQ$3)^2+($C213-$AR$3)^2),(BE213^$A$3)*(($B213-$AS$3)^2+($C213-$AT$3)^2),(BF213^$A$3)*(($B213-$AU$3)^2+($C213-$AV$3)^2),(BG213^$A$3)*(($B213-$AW$3)^2+($C213-$BV$3)^2))</f>
        <v>5.6933460474267239</v>
      </c>
    </row>
    <row r="214" spans="1:75">
      <c r="A214" s="21" t="str">
        <f>FSheet1!A213</f>
        <v>Ochoa</v>
      </c>
      <c r="B214" s="20">
        <f>FSheet1!DH213</f>
        <v>-3.8785514068241471</v>
      </c>
      <c r="C214" s="20">
        <f>FSheet1!DI213</f>
        <v>1.6500379698162728</v>
      </c>
      <c r="D214" s="22"/>
      <c r="E214" s="20">
        <f>1/(POWER(FSheet1!AU213,2/($A$3-1))*SUM(1/POWER(FSheet1!$AU213,2/($A$3-1)),1/POWER(FSheet1!$AV213,2/($A$3-1)),1/POWER(FSheet1!$AW213,2/($A$3-1)),1/POWER(FSheet1!$AX213,2/($A$3-1)),1/POWER(FSheet1!$AY213,2/($A$3-1)),1/POWER(FSheet1!$AZ213,2/($A$3-1)),1/POWER(FSheet1!$BA213,2/($A$3-1))))</f>
        <v>1.7423780429108904E-2</v>
      </c>
      <c r="F214" s="20">
        <f>1/(POWER(FSheet1!AV213,2/($A$3-1))*SUM(1/POWER(FSheet1!$AU213,2/($A$3-1)),1/POWER(FSheet1!$AV213,2/($A$3-1)),1/POWER(FSheet1!$AW213,2/($A$3-1)),1/POWER(FSheet1!$AX213,2/($A$3-1)),1/POWER(FSheet1!$AY213,2/($A$3-1)),1/POWER(FSheet1!$AZ213,2/($A$3-1)),1/POWER(FSheet1!$BA213,2/($A$3-1))))</f>
        <v>7.6544769842420063E-2</v>
      </c>
      <c r="G214" s="20">
        <f>1/(POWER(FSheet1!AW213,2/($A$3-1))*SUM(1/POWER(FSheet1!$AU213,2/($A$3-1)),1/POWER(FSheet1!$AV213,2/($A$3-1)),1/POWER(FSheet1!$AW213,2/($A$3-1)),1/POWER(FSheet1!$AX213,2/($A$3-1)),1/POWER(FSheet1!$AY213,2/($A$3-1)),1/POWER(FSheet1!$AZ213,2/($A$3-1)),1/POWER(FSheet1!$BA213,2/($A$3-1))))</f>
        <v>0.38644694350157471</v>
      </c>
      <c r="H214" s="20">
        <f>1/(POWER(FSheet1!AX213,2/($A$3-1))*SUM(1/POWER(FSheet1!$AU213,2/($A$3-1)),1/POWER(FSheet1!$AV213,2/($A$3-1)),1/POWER(FSheet1!$AW213,2/($A$3-1)),1/POWER(FSheet1!$AX213,2/($A$3-1)),1/POWER(FSheet1!$AY213,2/($A$3-1)),1/POWER(FSheet1!$AZ213,2/($A$3-1)),1/POWER(FSheet1!$BA213,2/($A$3-1))))</f>
        <v>0.41179368131430055</v>
      </c>
      <c r="I214" s="20">
        <f>1/(POWER(FSheet1!AY213,2/($A$3-1))*SUM(1/POWER(FSheet1!$AU213,2/($A$3-1)),1/POWER(FSheet1!$AV213,2/($A$3-1)),1/POWER(FSheet1!$AW213,2/($A$3-1)),1/POWER(FSheet1!$AX213,2/($A$3-1)),1/POWER(FSheet1!$AY213,2/($A$3-1)),1/POWER(FSheet1!$AZ213,2/($A$3-1)),1/POWER(FSheet1!$BA213,2/($A$3-1))))</f>
        <v>8.3358904723789901E-2</v>
      </c>
      <c r="J214" s="20">
        <f>1/(POWER(FSheet1!AZ213,2/($A$3-1))*SUM(1/POWER(FSheet1!$AU213,2/($A$3-1)),1/POWER(FSheet1!$AV213,2/($A$3-1)),1/POWER(FSheet1!$AW213,2/($A$3-1)),1/POWER(FSheet1!$AX213,2/($A$3-1)),1/POWER(FSheet1!$AY213,2/($A$3-1)),1/POWER(FSheet1!$AZ213,2/($A$3-1)),1/POWER(FSheet1!$BA213,2/($A$3-1))))</f>
        <v>1.8640740004518049E-2</v>
      </c>
      <c r="K214" s="20">
        <f>1/(POWER(FSheet1!BA213,2/($A$3-1))*SUM(1/POWER(FSheet1!$AU213,2/($A$3-1)),1/POWER(FSheet1!$AV213,2/($A$3-1)),1/POWER(FSheet1!$AW213,2/($A$3-1)),1/POWER(FSheet1!$AX213,2/($A$3-1)),1/POWER(FSheet1!$AY213,2/($A$3-1)),1/POWER(FSheet1!$AZ213,2/($A$3-1)),1/POWER(FSheet1!$BA213,2/($A$3-1))))</f>
        <v>5.7911801842876823E-3</v>
      </c>
      <c r="M214" s="35"/>
      <c r="AA214" s="34">
        <f t="shared" si="14"/>
        <v>7.2007921253189284</v>
      </c>
      <c r="AC214" s="26">
        <f>1/(POWER(FSheet1!BC213,1/($A$3-1))*SUM(1/POWER(FSheet1!$BC213,1/($A$3-1)),1/POWER(FSheet1!$BD213,1/($A$3-1)),1/POWER(FSheet1!$BE213,1/($A$3-1)),1/POWER(FSheet1!$BF213,1/($A$3-1)),1/POWER(FSheet1!$BG213,1/($A$3-1)),1/POWER(FSheet1!$BH213,1/($A$3-1)),1/POWER(FSheet1!$BI213,1/($A$3-1))))</f>
        <v>0.43660107123299491</v>
      </c>
      <c r="AD214" s="26">
        <f>1/(POWER(FSheet1!BD213,1/($A$3-1))*SUM(1/POWER(FSheet1!$BC213,1/($A$3-1)),1/POWER(FSheet1!$BD213,1/($A$3-1)),1/POWER(FSheet1!$BE213,1/($A$3-1)),1/POWER(FSheet1!$BF213,1/($A$3-1)),1/POWER(FSheet1!$BG213,1/($A$3-1)),1/POWER(FSheet1!$BH213,1/($A$3-1)),1/POWER(FSheet1!$BI213,1/($A$3-1))))</f>
        <v>0.15254888920443435</v>
      </c>
      <c r="AE214" s="26">
        <f>1/(POWER(FSheet1!BE213,1/($A$3-1))*SUM(1/POWER(FSheet1!$BC213,1/($A$3-1)),1/POWER(FSheet1!$BD213,1/($A$3-1)),1/POWER(FSheet1!$BE213,1/($A$3-1)),1/POWER(FSheet1!$BF213,1/($A$3-1)),1/POWER(FSheet1!$BG213,1/($A$3-1)),1/POWER(FSheet1!$BH213,1/($A$3-1)),1/POWER(FSheet1!$BI213,1/($A$3-1))))</f>
        <v>0.17267685134810989</v>
      </c>
      <c r="AF214" s="26">
        <f>1/(POWER(FSheet1!BF213,1/($A$3-1))*SUM(1/POWER(FSheet1!$BC213,1/($A$3-1)),1/POWER(FSheet1!$BD213,1/($A$3-1)),1/POWER(FSheet1!$BE213,1/($A$3-1)),1/POWER(FSheet1!$BF213,1/($A$3-1)),1/POWER(FSheet1!$BG213,1/($A$3-1)),1/POWER(FSheet1!$BH213,1/($A$3-1)),1/POWER(FSheet1!$BI213,1/($A$3-1))))</f>
        <v>0.12737099045848196</v>
      </c>
      <c r="AG214" s="26">
        <f>1/(POWER(FSheet1!BG213,1/($A$3-1))*SUM(1/POWER(FSheet1!$BC213,1/($A$3-1)),1/POWER(FSheet1!$BD213,1/($A$3-1)),1/POWER(FSheet1!$BE213,1/($A$3-1)),1/POWER(FSheet1!$BF213,1/($A$3-1)),1/POWER(FSheet1!$BG213,1/($A$3-1)),1/POWER(FSheet1!$BH213,1/($A$3-1)),1/POWER(FSheet1!$BI213,1/($A$3-1))))</f>
        <v>4.9275592051428237E-2</v>
      </c>
      <c r="AH214" s="26">
        <f>1/(POWER(FSheet1!BH213,1/($A$3-1))*SUM(1/POWER(FSheet1!$BC213,1/($A$3-1)),1/POWER(FSheet1!$BD213,1/($A$3-1)),1/POWER(FSheet1!$BE213,1/($A$3-1)),1/POWER(FSheet1!$BF213,1/($A$3-1)),1/POWER(FSheet1!$BG213,1/($A$3-1)),1/POWER(FSheet1!$BH213,1/($A$3-1)),1/POWER(FSheet1!$BI213,1/($A$3-1))))</f>
        <v>2.4922878187297413E-2</v>
      </c>
      <c r="AI214" s="26">
        <f>1/(POWER(FSheet1!BI213,1/($A$3-1))*SUM(1/POWER(FSheet1!$BC213,1/($A$3-1)),1/POWER(FSheet1!$BD213,1/($A$3-1)),1/POWER(FSheet1!$BE213,1/($A$3-1)),1/POWER(FSheet1!$BF213,1/($A$3-1)),1/POWER(FSheet1!$BG213,1/($A$3-1)),1/POWER(FSheet1!$BH213,1/($A$3-1)),1/POWER(FSheet1!$BI213,1/($A$3-1))))</f>
        <v>3.6603727517253333E-2</v>
      </c>
      <c r="AY214" s="13">
        <f t="shared" si="15"/>
        <v>2.0892462152606273</v>
      </c>
      <c r="BA214" s="45">
        <f>1/(POWER(FSheet1!$BK213,1/($A$3-1))*SUM(1/POWER(FSheet1!$BK213,1/($A$3-1)),1/POWER(FSheet1!$BL213,1/($A$3-1)),1/POWER(FSheet1!$BM213,1/($A$3-1)),1/POWER(FSheet1!$BN213,1/($A$3-1)),1/POWER(FSheet1!$BO213,1/($A$3-1)),1/POWER(FSheet1!$BP213,1/($A$3-1)),1/POWER(FSheet1!$BQ213,1/($A$3-1))))</f>
        <v>0.86477812635288753</v>
      </c>
      <c r="BB214" s="45">
        <f>1/(POWER(FSheet1!$BL213,1/($A$3-1))*SUM(1/POWER(FSheet1!$BK213,1/($A$3-1)),1/POWER(FSheet1!$BL213,1/($A$3-1)),1/POWER(FSheet1!$BM213,1/($A$3-1)),1/POWER(FSheet1!$BN213,1/($A$3-1)),1/POWER(FSheet1!$BO213,1/($A$3-1)),1/POWER(FSheet1!$BP213,1/($A$3-1)),1/POWER(FSheet1!$BQ213,1/($A$3-1))))</f>
        <v>3.3956522878639539E-2</v>
      </c>
      <c r="BC214" s="45">
        <f>1/(POWER(FSheet1!$BM213,1/($A$3-1))*SUM(1/POWER(FSheet1!$BK213,1/($A$3-1)),1/POWER(FSheet1!$BL213,1/($A$3-1)),1/POWER(FSheet1!$BM213,1/($A$3-1)),1/POWER(FSheet1!$BN213,1/($A$3-1)),1/POWER(FSheet1!$BO213,1/($A$3-1)),1/POWER(FSheet1!$BP213,1/($A$3-1)),1/POWER(FSheet1!$BQ213,1/($A$3-1))))</f>
        <v>3.0816778407572052E-2</v>
      </c>
      <c r="BD214" s="45">
        <f>1/(POWER(FSheet1!$BN213,1/($A$3-1))*SUM(1/POWER(FSheet1!$BK213,1/($A$3-1)),1/POWER(FSheet1!$BL213,1/($A$3-1)),1/POWER(FSheet1!$BM213,1/($A$3-1)),1/POWER(FSheet1!$BN213,1/($A$3-1)),1/POWER(FSheet1!$BO213,1/($A$3-1)),1/POWER(FSheet1!$BP213,1/($A$3-1)),1/POWER(FSheet1!$BQ213,1/($A$3-1))))</f>
        <v>3.40296584313865E-2</v>
      </c>
      <c r="BE214" s="45">
        <f>1/(POWER(FSheet1!$BO213,1/($A$3-1))*SUM(1/POWER(FSheet1!$BK213,1/($A$3-1)),1/POWER(FSheet1!$BL213,1/($A$3-1)),1/POWER(FSheet1!$BM213,1/($A$3-1)),1/POWER(FSheet1!$BN213,1/($A$3-1)),1/POWER(FSheet1!$BO213,1/($A$3-1)),1/POWER(FSheet1!$BP213,1/($A$3-1)),1/POWER(FSheet1!$BQ213,1/($A$3-1))))</f>
        <v>2.0089086144726875E-2</v>
      </c>
      <c r="BF214" s="45">
        <f>1/(POWER(FSheet1!$BP213,1/($A$3-1))*SUM(1/POWER(FSheet1!$BK213,1/($A$3-1)),1/POWER(FSheet1!$BL213,1/($A$3-1)),1/POWER(FSheet1!$BM213,1/($A$3-1)),1/POWER(FSheet1!$BN213,1/($A$3-1)),1/POWER(FSheet1!$BO213,1/($A$3-1)),1/POWER(FSheet1!$BP213,1/($A$3-1)),1/POWER(FSheet1!$BQ213,1/($A$3-1))))</f>
        <v>6.5696050182960791E-3</v>
      </c>
      <c r="BG214" s="45">
        <f>1/(POWER(FSheet1!$BQ213,1/($A$3-1))*SUM(1/POWER(FSheet1!$BK213,1/($A$3-1)),1/POWER(FSheet1!$BL213,1/($A$3-1)),1/POWER(FSheet1!$BM213,1/($A$3-1)),1/POWER(FSheet1!$BN213,1/($A$3-1)),1/POWER(FSheet1!$BO213,1/($A$3-1)),1/POWER(FSheet1!$BP213,1/($A$3-1)),1/POWER(FSheet1!$BQ213,1/($A$3-1))))</f>
        <v>9.7602227664916816E-3</v>
      </c>
      <c r="BH214" s="14"/>
      <c r="BW214" s="33">
        <f t="array" ref="BW214">SUM((BA214^$A$3)*(($B214-$AK$3)^2+($C214-$AL$3)^2),(BB214^$A$3)*(($B214-$AM$3)^2+($C214-$AN$3)^2),(BC214^$A$3)*(($B214-$AO$3)^2+($C214-$AP$3)^2),(BD214^$A$3)*(($B214-$AQ$3)^2+($C214-$AR$3)^2),(BE214^$A$3)*(($B214-$AS$3)^2+($C214-$AT$3)^2),(BF214^$A$3)*(($B214-$AU$3)^2+($C214-$AV$3)^2),(BG214^$A$3)*(($B214-$AW$3)^2+($C214-$BV$3)^2))</f>
        <v>1.8306478558905661</v>
      </c>
    </row>
    <row r="215" spans="1:75">
      <c r="A215" s="21" t="str">
        <f>FSheet1!A214</f>
        <v>Boqvist</v>
      </c>
      <c r="B215" s="20">
        <f>FSheet1!DH214</f>
        <v>-2.4879262020997377</v>
      </c>
      <c r="C215" s="20">
        <f>FSheet1!DI214</f>
        <v>-3.3628504803149606</v>
      </c>
      <c r="D215" s="22"/>
      <c r="E215" s="20">
        <f>1/(POWER(FSheet1!AU214,2/($A$3-1))*SUM(1/POWER(FSheet1!$AU214,2/($A$3-1)),1/POWER(FSheet1!$AV214,2/($A$3-1)),1/POWER(FSheet1!$AW214,2/($A$3-1)),1/POWER(FSheet1!$AX214,2/($A$3-1)),1/POWER(FSheet1!$AY214,2/($A$3-1)),1/POWER(FSheet1!$AZ214,2/($A$3-1)),1/POWER(FSheet1!$BA214,2/($A$3-1))))</f>
        <v>2.9636247876487432E-5</v>
      </c>
      <c r="F215" s="20">
        <f>1/(POWER(FSheet1!AV214,2/($A$3-1))*SUM(1/POWER(FSheet1!$AU214,2/($A$3-1)),1/POWER(FSheet1!$AV214,2/($A$3-1)),1/POWER(FSheet1!$AW214,2/($A$3-1)),1/POWER(FSheet1!$AX214,2/($A$3-1)),1/POWER(FSheet1!$AY214,2/($A$3-1)),1/POWER(FSheet1!$AZ214,2/($A$3-1)),1/POWER(FSheet1!$BA214,2/($A$3-1))))</f>
        <v>3.711757732273494E-4</v>
      </c>
      <c r="G215" s="20">
        <f>1/(POWER(FSheet1!AW214,2/($A$3-1))*SUM(1/POWER(FSheet1!$AU214,2/($A$3-1)),1/POWER(FSheet1!$AV214,2/($A$3-1)),1/POWER(FSheet1!$AW214,2/($A$3-1)),1/POWER(FSheet1!$AX214,2/($A$3-1)),1/POWER(FSheet1!$AY214,2/($A$3-1)),1/POWER(FSheet1!$AZ214,2/($A$3-1)),1/POWER(FSheet1!$BA214,2/($A$3-1))))</f>
        <v>0.99849571947826188</v>
      </c>
      <c r="H215" s="20">
        <f>1/(POWER(FSheet1!AX214,2/($A$3-1))*SUM(1/POWER(FSheet1!$AU214,2/($A$3-1)),1/POWER(FSheet1!$AV214,2/($A$3-1)),1/POWER(FSheet1!$AW214,2/($A$3-1)),1/POWER(FSheet1!$AX214,2/($A$3-1)),1/POWER(FSheet1!$AY214,2/($A$3-1)),1/POWER(FSheet1!$AZ214,2/($A$3-1)),1/POWER(FSheet1!$BA214,2/($A$3-1))))</f>
        <v>1.0420532247584007E-3</v>
      </c>
      <c r="I215" s="20">
        <f>1/(POWER(FSheet1!AY214,2/($A$3-1))*SUM(1/POWER(FSheet1!$AU214,2/($A$3-1)),1/POWER(FSheet1!$AV214,2/($A$3-1)),1/POWER(FSheet1!$AW214,2/($A$3-1)),1/POWER(FSheet1!$AX214,2/($A$3-1)),1/POWER(FSheet1!$AY214,2/($A$3-1)),1/POWER(FSheet1!$AZ214,2/($A$3-1)),1/POWER(FSheet1!$BA214,2/($A$3-1))))</f>
        <v>4.9707233371833607E-5</v>
      </c>
      <c r="J215" s="20">
        <f>1/(POWER(FSheet1!AZ214,2/($A$3-1))*SUM(1/POWER(FSheet1!$AU214,2/($A$3-1)),1/POWER(FSheet1!$AV214,2/($A$3-1)),1/POWER(FSheet1!$AW214,2/($A$3-1)),1/POWER(FSheet1!$AX214,2/($A$3-1)),1/POWER(FSheet1!$AY214,2/($A$3-1)),1/POWER(FSheet1!$AZ214,2/($A$3-1)),1/POWER(FSheet1!$BA214,2/($A$3-1))))</f>
        <v>8.9867999121793819E-6</v>
      </c>
      <c r="K215" s="20">
        <f>1/(POWER(FSheet1!BA214,2/($A$3-1))*SUM(1/POWER(FSheet1!$AU214,2/($A$3-1)),1/POWER(FSheet1!$AV214,2/($A$3-1)),1/POWER(FSheet1!$AW214,2/($A$3-1)),1/POWER(FSheet1!$AX214,2/($A$3-1)),1/POWER(FSheet1!$AY214,2/($A$3-1)),1/POWER(FSheet1!$AZ214,2/($A$3-1)),1/POWER(FSheet1!$BA214,2/($A$3-1))))</f>
        <v>2.7212425919957934E-6</v>
      </c>
      <c r="M215" s="35"/>
      <c r="AA215" s="34">
        <f t="shared" si="14"/>
        <v>1.332412585274964</v>
      </c>
      <c r="AC215" s="26">
        <f>1/(POWER(FSheet1!BC214,1/($A$3-1))*SUM(1/POWER(FSheet1!$BC214,1/($A$3-1)),1/POWER(FSheet1!$BD214,1/($A$3-1)),1/POWER(FSheet1!$BE214,1/($A$3-1)),1/POWER(FSheet1!$BF214,1/($A$3-1)),1/POWER(FSheet1!$BG214,1/($A$3-1)),1/POWER(FSheet1!$BH214,1/($A$3-1)),1/POWER(FSheet1!$BI214,1/($A$3-1))))</f>
        <v>4.6858410175355435E-2</v>
      </c>
      <c r="AD215" s="26">
        <f>1/(POWER(FSheet1!BD214,1/($A$3-1))*SUM(1/POWER(FSheet1!$BC214,1/($A$3-1)),1/POWER(FSheet1!$BD214,1/($A$3-1)),1/POWER(FSheet1!$BE214,1/($A$3-1)),1/POWER(FSheet1!$BF214,1/($A$3-1)),1/POWER(FSheet1!$BG214,1/($A$3-1)),1/POWER(FSheet1!$BH214,1/($A$3-1)),1/POWER(FSheet1!$BI214,1/($A$3-1))))</f>
        <v>7.98336693058328E-2</v>
      </c>
      <c r="AE215" s="26">
        <f>1/(POWER(FSheet1!BE214,1/($A$3-1))*SUM(1/POWER(FSheet1!$BC214,1/($A$3-1)),1/POWER(FSheet1!$BD214,1/($A$3-1)),1/POWER(FSheet1!$BE214,1/($A$3-1)),1/POWER(FSheet1!$BF214,1/($A$3-1)),1/POWER(FSheet1!$BG214,1/($A$3-1)),1/POWER(FSheet1!$BH214,1/($A$3-1)),1/POWER(FSheet1!$BI214,1/($A$3-1))))</f>
        <v>0.79585302444041617</v>
      </c>
      <c r="AF215" s="26">
        <f>1/(POWER(FSheet1!BF214,1/($A$3-1))*SUM(1/POWER(FSheet1!$BC214,1/($A$3-1)),1/POWER(FSheet1!$BD214,1/($A$3-1)),1/POWER(FSheet1!$BE214,1/($A$3-1)),1/POWER(FSheet1!$BF214,1/($A$3-1)),1/POWER(FSheet1!$BG214,1/($A$3-1)),1/POWER(FSheet1!$BH214,1/($A$3-1)),1/POWER(FSheet1!$BI214,1/($A$3-1))))</f>
        <v>4.848244767974088E-2</v>
      </c>
      <c r="AG215" s="26">
        <f>1/(POWER(FSheet1!BG214,1/($A$3-1))*SUM(1/POWER(FSheet1!$BC214,1/($A$3-1)),1/POWER(FSheet1!$BD214,1/($A$3-1)),1/POWER(FSheet1!$BE214,1/($A$3-1)),1/POWER(FSheet1!$BF214,1/($A$3-1)),1/POWER(FSheet1!$BG214,1/($A$3-1)),1/POWER(FSheet1!$BH214,1/($A$3-1)),1/POWER(FSheet1!$BI214,1/($A$3-1))))</f>
        <v>1.2862646722357077E-2</v>
      </c>
      <c r="AH215" s="26">
        <f>1/(POWER(FSheet1!BH214,1/($A$3-1))*SUM(1/POWER(FSheet1!$BC214,1/($A$3-1)),1/POWER(FSheet1!$BD214,1/($A$3-1)),1/POWER(FSheet1!$BE214,1/($A$3-1)),1/POWER(FSheet1!$BF214,1/($A$3-1)),1/POWER(FSheet1!$BG214,1/($A$3-1)),1/POWER(FSheet1!$BH214,1/($A$3-1)),1/POWER(FSheet1!$BI214,1/($A$3-1))))</f>
        <v>6.2859627582908294E-3</v>
      </c>
      <c r="AI215" s="26">
        <f>1/(POWER(FSheet1!BI214,1/($A$3-1))*SUM(1/POWER(FSheet1!$BC214,1/($A$3-1)),1/POWER(FSheet1!$BD214,1/($A$3-1)),1/POWER(FSheet1!$BE214,1/($A$3-1)),1/POWER(FSheet1!$BF214,1/($A$3-1)),1/POWER(FSheet1!$BG214,1/($A$3-1)),1/POWER(FSheet1!$BH214,1/($A$3-1)),1/POWER(FSheet1!$BI214,1/($A$3-1))))</f>
        <v>9.8238389180068629E-3</v>
      </c>
      <c r="AY215" s="13">
        <f t="shared" si="15"/>
        <v>0.90451642458850234</v>
      </c>
      <c r="BA215" s="45">
        <f>1/(POWER(FSheet1!$BK214,1/($A$3-1))*SUM(1/POWER(FSheet1!$BK214,1/($A$3-1)),1/POWER(FSheet1!$BL214,1/($A$3-1)),1/POWER(FSheet1!$BM214,1/($A$3-1)),1/POWER(FSheet1!$BN214,1/($A$3-1)),1/POWER(FSheet1!$BO214,1/($A$3-1)),1/POWER(FSheet1!$BP214,1/($A$3-1)),1/POWER(FSheet1!$BQ214,1/($A$3-1))))</f>
        <v>1.4545361957475089E-2</v>
      </c>
      <c r="BB215" s="45">
        <f>1/(POWER(FSheet1!$BL214,1/($A$3-1))*SUM(1/POWER(FSheet1!$BK214,1/($A$3-1)),1/POWER(FSheet1!$BL214,1/($A$3-1)),1/POWER(FSheet1!$BM214,1/($A$3-1)),1/POWER(FSheet1!$BN214,1/($A$3-1)),1/POWER(FSheet1!$BO214,1/($A$3-1)),1/POWER(FSheet1!$BP214,1/($A$3-1)),1/POWER(FSheet1!$BQ214,1/($A$3-1))))</f>
        <v>3.4827414308778247E-2</v>
      </c>
      <c r="BC215" s="45">
        <f>1/(POWER(FSheet1!$BM214,1/($A$3-1))*SUM(1/POWER(FSheet1!$BK214,1/($A$3-1)),1/POWER(FSheet1!$BL214,1/($A$3-1)),1/POWER(FSheet1!$BM214,1/($A$3-1)),1/POWER(FSheet1!$BN214,1/($A$3-1)),1/POWER(FSheet1!$BO214,1/($A$3-1)),1/POWER(FSheet1!$BP214,1/($A$3-1)),1/POWER(FSheet1!$BQ214,1/($A$3-1))))</f>
        <v>0.90141003866183822</v>
      </c>
      <c r="BD215" s="45">
        <f>1/(POWER(FSheet1!$BN214,1/($A$3-1))*SUM(1/POWER(FSheet1!$BK214,1/($A$3-1)),1/POWER(FSheet1!$BL214,1/($A$3-1)),1/POWER(FSheet1!$BM214,1/($A$3-1)),1/POWER(FSheet1!$BN214,1/($A$3-1)),1/POWER(FSheet1!$BO214,1/($A$3-1)),1/POWER(FSheet1!$BP214,1/($A$3-1)),1/POWER(FSheet1!$BQ214,1/($A$3-1))))</f>
        <v>2.9747073788331049E-2</v>
      </c>
      <c r="BE215" s="45">
        <f>1/(POWER(FSheet1!$BO214,1/($A$3-1))*SUM(1/POWER(FSheet1!$BK214,1/($A$3-1)),1/POWER(FSheet1!$BL214,1/($A$3-1)),1/POWER(FSheet1!$BM214,1/($A$3-1)),1/POWER(FSheet1!$BN214,1/($A$3-1)),1/POWER(FSheet1!$BO214,1/($A$3-1)),1/POWER(FSheet1!$BP214,1/($A$3-1)),1/POWER(FSheet1!$BQ214,1/($A$3-1))))</f>
        <v>9.6639750565108776E-3</v>
      </c>
      <c r="BF215" s="45">
        <f>1/(POWER(FSheet1!$BP214,1/($A$3-1))*SUM(1/POWER(FSheet1!$BK214,1/($A$3-1)),1/POWER(FSheet1!$BL214,1/($A$3-1)),1/POWER(FSheet1!$BM214,1/($A$3-1)),1/POWER(FSheet1!$BN214,1/($A$3-1)),1/POWER(FSheet1!$BO214,1/($A$3-1)),1/POWER(FSheet1!$BP214,1/($A$3-1)),1/POWER(FSheet1!$BQ214,1/($A$3-1))))</f>
        <v>3.5190941081375562E-3</v>
      </c>
      <c r="BG215" s="45">
        <f>1/(POWER(FSheet1!$BQ214,1/($A$3-1))*SUM(1/POWER(FSheet1!$BK214,1/($A$3-1)),1/POWER(FSheet1!$BL214,1/($A$3-1)),1/POWER(FSheet1!$BM214,1/($A$3-1)),1/POWER(FSheet1!$BN214,1/($A$3-1)),1/POWER(FSheet1!$BO214,1/($A$3-1)),1/POWER(FSheet1!$BP214,1/($A$3-1)),1/POWER(FSheet1!$BQ214,1/($A$3-1))))</f>
        <v>6.2870421189290546E-3</v>
      </c>
      <c r="BH215" s="14"/>
      <c r="BW215" s="33">
        <f t="array" ref="BW215">SUM((BA215^$A$3)*(($B215-$AK$3)^2+($C215-$AL$3)^2),(BB215^$A$3)*(($B215-$AM$3)^2+($C215-$AN$3)^2),(BC215^$A$3)*(($B215-$AO$3)^2+($C215-$AP$3)^2),(BD215^$A$3)*(($B215-$AQ$3)^2+($C215-$AR$3)^2),(BE215^$A$3)*(($B215-$AS$3)^2+($C215-$AT$3)^2),(BF215^$A$3)*(($B215-$AU$3)^2+($C215-$AV$3)^2),(BG215^$A$3)*(($B215-$AW$3)^2+($C215-$BV$3)^2))</f>
        <v>0.99025680639580016</v>
      </c>
    </row>
    <row r="216" spans="1:75">
      <c r="A216" s="21" t="str">
        <f>FSheet1!A215</f>
        <v>Lafontaine</v>
      </c>
      <c r="B216" s="20">
        <f>FSheet1!DH215</f>
        <v>-6.1353938202099734</v>
      </c>
      <c r="C216" s="20">
        <f>FSheet1!DI215</f>
        <v>2.0585319396325454</v>
      </c>
      <c r="D216" s="22"/>
      <c r="E216" s="20">
        <f>1/(POWER(FSheet1!AU215,2/($A$3-1))*SUM(1/POWER(FSheet1!$AU215,2/($A$3-1)),1/POWER(FSheet1!$AV215,2/($A$3-1)),1/POWER(FSheet1!$AW215,2/($A$3-1)),1/POWER(FSheet1!$AX215,2/($A$3-1)),1/POWER(FSheet1!$AY215,2/($A$3-1)),1/POWER(FSheet1!$AZ215,2/($A$3-1)),1/POWER(FSheet1!$BA215,2/($A$3-1))))</f>
        <v>4.7598929273285587E-2</v>
      </c>
      <c r="F216" s="20">
        <f>1/(POWER(FSheet1!AV215,2/($A$3-1))*SUM(1/POWER(FSheet1!$AU215,2/($A$3-1)),1/POWER(FSheet1!$AV215,2/($A$3-1)),1/POWER(FSheet1!$AW215,2/($A$3-1)),1/POWER(FSheet1!$AX215,2/($A$3-1)),1/POWER(FSheet1!$AY215,2/($A$3-1)),1/POWER(FSheet1!$AZ215,2/($A$3-1)),1/POWER(FSheet1!$BA215,2/($A$3-1))))</f>
        <v>0.17128766842977544</v>
      </c>
      <c r="G216" s="20">
        <f>1/(POWER(FSheet1!AW215,2/($A$3-1))*SUM(1/POWER(FSheet1!$AU215,2/($A$3-1)),1/POWER(FSheet1!$AV215,2/($A$3-1)),1/POWER(FSheet1!$AW215,2/($A$3-1)),1/POWER(FSheet1!$AX215,2/($A$3-1)),1/POWER(FSheet1!$AY215,2/($A$3-1)),1/POWER(FSheet1!$AZ215,2/($A$3-1)),1/POWER(FSheet1!$BA215,2/($A$3-1))))</f>
        <v>0.41913195311272716</v>
      </c>
      <c r="H216" s="20">
        <f>1/(POWER(FSheet1!AX215,2/($A$3-1))*SUM(1/POWER(FSheet1!$AU215,2/($A$3-1)),1/POWER(FSheet1!$AV215,2/($A$3-1)),1/POWER(FSheet1!$AW215,2/($A$3-1)),1/POWER(FSheet1!$AX215,2/($A$3-1)),1/POWER(FSheet1!$AY215,2/($A$3-1)),1/POWER(FSheet1!$AZ215,2/($A$3-1)),1/POWER(FSheet1!$BA215,2/($A$3-1))))</f>
        <v>0.25799486317674325</v>
      </c>
      <c r="I216" s="20">
        <f>1/(POWER(FSheet1!AY215,2/($A$3-1))*SUM(1/POWER(FSheet1!$AU215,2/($A$3-1)),1/POWER(FSheet1!$AV215,2/($A$3-1)),1/POWER(FSheet1!$AW215,2/($A$3-1)),1/POWER(FSheet1!$AX215,2/($A$3-1)),1/POWER(FSheet1!$AY215,2/($A$3-1)),1/POWER(FSheet1!$AZ215,2/($A$3-1)),1/POWER(FSheet1!$BA215,2/($A$3-1))))</f>
        <v>7.3496870713960383E-2</v>
      </c>
      <c r="J216" s="20">
        <f>1/(POWER(FSheet1!AZ215,2/($A$3-1))*SUM(1/POWER(FSheet1!$AU215,2/($A$3-1)),1/POWER(FSheet1!$AV215,2/($A$3-1)),1/POWER(FSheet1!$AW215,2/($A$3-1)),1/POWER(FSheet1!$AX215,2/($A$3-1)),1/POWER(FSheet1!$AY215,2/($A$3-1)),1/POWER(FSheet1!$AZ215,2/($A$3-1)),1/POWER(FSheet1!$BA215,2/($A$3-1))))</f>
        <v>2.2248575985166882E-2</v>
      </c>
      <c r="K216" s="20">
        <f>1/(POWER(FSheet1!BA215,2/($A$3-1))*SUM(1/POWER(FSheet1!$AU215,2/($A$3-1)),1/POWER(FSheet1!$AV215,2/($A$3-1)),1/POWER(FSheet1!$AW215,2/($A$3-1)),1/POWER(FSheet1!$AX215,2/($A$3-1)),1/POWER(FSheet1!$AY215,2/($A$3-1)),1/POWER(FSheet1!$AZ215,2/($A$3-1)),1/POWER(FSheet1!$BA215,2/($A$3-1))))</f>
        <v>8.2411393083411614E-3</v>
      </c>
      <c r="M216" s="35"/>
      <c r="AA216" s="34">
        <f t="shared" si="14"/>
        <v>9.943554792535954</v>
      </c>
      <c r="AC216" s="26">
        <f>1/(POWER(FSheet1!BC215,1/($A$3-1))*SUM(1/POWER(FSheet1!$BC215,1/($A$3-1)),1/POWER(FSheet1!$BD215,1/($A$3-1)),1/POWER(FSheet1!$BE215,1/($A$3-1)),1/POWER(FSheet1!$BF215,1/($A$3-1)),1/POWER(FSheet1!$BG215,1/($A$3-1)),1/POWER(FSheet1!$BH215,1/($A$3-1)),1/POWER(FSheet1!$BI215,1/($A$3-1))))</f>
        <v>0.52878237931008087</v>
      </c>
      <c r="AD216" s="26">
        <f>1/(POWER(FSheet1!BD215,1/($A$3-1))*SUM(1/POWER(FSheet1!$BC215,1/($A$3-1)),1/POWER(FSheet1!$BD215,1/($A$3-1)),1/POWER(FSheet1!$BE215,1/($A$3-1)),1/POWER(FSheet1!$BF215,1/($A$3-1)),1/POWER(FSheet1!$BG215,1/($A$3-1)),1/POWER(FSheet1!$BH215,1/($A$3-1)),1/POWER(FSheet1!$BI215,1/($A$3-1))))</f>
        <v>0.17988253392090434</v>
      </c>
      <c r="AE216" s="26">
        <f>1/(POWER(FSheet1!BE215,1/($A$3-1))*SUM(1/POWER(FSheet1!$BC215,1/($A$3-1)),1/POWER(FSheet1!$BD215,1/($A$3-1)),1/POWER(FSheet1!$BE215,1/($A$3-1)),1/POWER(FSheet1!$BF215,1/($A$3-1)),1/POWER(FSheet1!$BG215,1/($A$3-1)),1/POWER(FSheet1!$BH215,1/($A$3-1)),1/POWER(FSheet1!$BI215,1/($A$3-1))))</f>
        <v>0.12515424917092224</v>
      </c>
      <c r="AF216" s="26">
        <f>1/(POWER(FSheet1!BF215,1/($A$3-1))*SUM(1/POWER(FSheet1!$BC215,1/($A$3-1)),1/POWER(FSheet1!$BD215,1/($A$3-1)),1/POWER(FSheet1!$BE215,1/($A$3-1)),1/POWER(FSheet1!$BF215,1/($A$3-1)),1/POWER(FSheet1!$BG215,1/($A$3-1)),1/POWER(FSheet1!$BH215,1/($A$3-1)),1/POWER(FSheet1!$BI215,1/($A$3-1))))</f>
        <v>7.6928337163749333E-2</v>
      </c>
      <c r="AG216" s="26">
        <f>1/(POWER(FSheet1!BG215,1/($A$3-1))*SUM(1/POWER(FSheet1!$BC215,1/($A$3-1)),1/POWER(FSheet1!$BD215,1/($A$3-1)),1/POWER(FSheet1!$BE215,1/($A$3-1)),1/POWER(FSheet1!$BF215,1/($A$3-1)),1/POWER(FSheet1!$BG215,1/($A$3-1)),1/POWER(FSheet1!$BH215,1/($A$3-1)),1/POWER(FSheet1!$BI215,1/($A$3-1))))</f>
        <v>3.7624252555011416E-2</v>
      </c>
      <c r="AH216" s="26">
        <f>1/(POWER(FSheet1!BH215,1/($A$3-1))*SUM(1/POWER(FSheet1!$BC215,1/($A$3-1)),1/POWER(FSheet1!$BD215,1/($A$3-1)),1/POWER(FSheet1!$BE215,1/($A$3-1)),1/POWER(FSheet1!$BF215,1/($A$3-1)),1/POWER(FSheet1!$BG215,1/($A$3-1)),1/POWER(FSheet1!$BH215,1/($A$3-1)),1/POWER(FSheet1!$BI215,1/($A$3-1))))</f>
        <v>2.1850932562747654E-2</v>
      </c>
      <c r="AI216" s="26">
        <f>1/(POWER(FSheet1!BI215,1/($A$3-1))*SUM(1/POWER(FSheet1!$BC215,1/($A$3-1)),1/POWER(FSheet1!$BD215,1/($A$3-1)),1/POWER(FSheet1!$BE215,1/($A$3-1)),1/POWER(FSheet1!$BF215,1/($A$3-1)),1/POWER(FSheet1!$BG215,1/($A$3-1)),1/POWER(FSheet1!$BH215,1/($A$3-1)),1/POWER(FSheet1!$BI215,1/($A$3-1))))</f>
        <v>2.9777315316584153E-2</v>
      </c>
      <c r="AY216" s="13">
        <f t="shared" si="15"/>
        <v>2.5761418669745173</v>
      </c>
      <c r="BA216" s="45">
        <f>1/(POWER(FSheet1!$BK215,1/($A$3-1))*SUM(1/POWER(FSheet1!$BK215,1/($A$3-1)),1/POWER(FSheet1!$BL215,1/($A$3-1)),1/POWER(FSheet1!$BM215,1/($A$3-1)),1/POWER(FSheet1!$BN215,1/($A$3-1)),1/POWER(FSheet1!$BO215,1/($A$3-1)),1/POWER(FSheet1!$BP215,1/($A$3-1)),1/POWER(FSheet1!$BQ215,1/($A$3-1))))</f>
        <v>0.8732665402124139</v>
      </c>
      <c r="BB216" s="45">
        <f>1/(POWER(FSheet1!$BL215,1/($A$3-1))*SUM(1/POWER(FSheet1!$BK215,1/($A$3-1)),1/POWER(FSheet1!$BL215,1/($A$3-1)),1/POWER(FSheet1!$BM215,1/($A$3-1)),1/POWER(FSheet1!$BN215,1/($A$3-1)),1/POWER(FSheet1!$BO215,1/($A$3-1)),1/POWER(FSheet1!$BP215,1/($A$3-1)),1/POWER(FSheet1!$BQ215,1/($A$3-1))))</f>
        <v>4.7469458281317982E-2</v>
      </c>
      <c r="BC216" s="45">
        <f>1/(POWER(FSheet1!$BM215,1/($A$3-1))*SUM(1/POWER(FSheet1!$BK215,1/($A$3-1)),1/POWER(FSheet1!$BL215,1/($A$3-1)),1/POWER(FSheet1!$BM215,1/($A$3-1)),1/POWER(FSheet1!$BN215,1/($A$3-1)),1/POWER(FSheet1!$BO215,1/($A$3-1)),1/POWER(FSheet1!$BP215,1/($A$3-1)),1/POWER(FSheet1!$BQ215,1/($A$3-1))))</f>
        <v>2.5971096574032716E-2</v>
      </c>
      <c r="BD216" s="45">
        <f>1/(POWER(FSheet1!$BN215,1/($A$3-1))*SUM(1/POWER(FSheet1!$BK215,1/($A$3-1)),1/POWER(FSheet1!$BL215,1/($A$3-1)),1/POWER(FSheet1!$BM215,1/($A$3-1)),1/POWER(FSheet1!$BN215,1/($A$3-1)),1/POWER(FSheet1!$BO215,1/($A$3-1)),1/POWER(FSheet1!$BP215,1/($A$3-1)),1/POWER(FSheet1!$BQ215,1/($A$3-1))))</f>
        <v>2.3022521980855481E-2</v>
      </c>
      <c r="BE216" s="45">
        <f>1/(POWER(FSheet1!$BO215,1/($A$3-1))*SUM(1/POWER(FSheet1!$BK215,1/($A$3-1)),1/POWER(FSheet1!$BL215,1/($A$3-1)),1/POWER(FSheet1!$BM215,1/($A$3-1)),1/POWER(FSheet1!$BN215,1/($A$3-1)),1/POWER(FSheet1!$BO215,1/($A$3-1)),1/POWER(FSheet1!$BP215,1/($A$3-1)),1/POWER(FSheet1!$BQ215,1/($A$3-1))))</f>
        <v>1.5312782882066549E-2</v>
      </c>
      <c r="BF216" s="45">
        <f>1/(POWER(FSheet1!$BP215,1/($A$3-1))*SUM(1/POWER(FSheet1!$BK215,1/($A$3-1)),1/POWER(FSheet1!$BL215,1/($A$3-1)),1/POWER(FSheet1!$BM215,1/($A$3-1)),1/POWER(FSheet1!$BN215,1/($A$3-1)),1/POWER(FSheet1!$BO215,1/($A$3-1)),1/POWER(FSheet1!$BP215,1/($A$3-1)),1/POWER(FSheet1!$BQ215,1/($A$3-1))))</f>
        <v>6.2669453540973143E-3</v>
      </c>
      <c r="BG216" s="45">
        <f>1/(POWER(FSheet1!$BQ215,1/($A$3-1))*SUM(1/POWER(FSheet1!$BK215,1/($A$3-1)),1/POWER(FSheet1!$BL215,1/($A$3-1)),1/POWER(FSheet1!$BM215,1/($A$3-1)),1/POWER(FSheet1!$BN215,1/($A$3-1)),1/POWER(FSheet1!$BO215,1/($A$3-1)),1/POWER(FSheet1!$BP215,1/($A$3-1)),1/POWER(FSheet1!$BQ215,1/($A$3-1))))</f>
        <v>8.6906547152161111E-3</v>
      </c>
      <c r="BH216" s="14"/>
      <c r="BW216" s="33">
        <f t="array" ref="BW216">SUM((BA216^$A$3)*(($B216-$AK$3)^2+($C216-$AL$3)^2),(BB216^$A$3)*(($B216-$AM$3)^2+($C216-$AN$3)^2),(BC216^$A$3)*(($B216-$AO$3)^2+($C216-$AP$3)^2),(BD216^$A$3)*(($B216-$AQ$3)^2+($C216-$AR$3)^2),(BE216^$A$3)*(($B216-$AS$3)^2+($C216-$AT$3)^2),(BF216^$A$3)*(($B216-$AU$3)^2+($C216-$AV$3)^2),(BG216^$A$3)*(($B216-$AW$3)^2+($C216-$BV$3)^2))</f>
        <v>2.2093548878852651</v>
      </c>
    </row>
    <row r="217" spans="1:75">
      <c r="A217" s="21" t="str">
        <f>FSheet1!A216</f>
        <v>Hanson</v>
      </c>
      <c r="B217" s="20">
        <f>FSheet1!DH216</f>
        <v>1.6941033845144355</v>
      </c>
      <c r="C217" s="20">
        <f>FSheet1!DI216</f>
        <v>-4.1856430104986879</v>
      </c>
      <c r="D217" s="22"/>
      <c r="E217" s="20">
        <f>1/(POWER(FSheet1!AU216,2/($A$3-1))*SUM(1/POWER(FSheet1!$AU216,2/($A$3-1)),1/POWER(FSheet1!$AV216,2/($A$3-1)),1/POWER(FSheet1!$AW216,2/($A$3-1)),1/POWER(FSheet1!$AX216,2/($A$3-1)),1/POWER(FSheet1!$AY216,2/($A$3-1)),1/POWER(FSheet1!$AZ216,2/($A$3-1)),1/POWER(FSheet1!$BA216,2/($A$3-1))))</f>
        <v>2.0440537802027077E-3</v>
      </c>
      <c r="F217" s="20">
        <f>1/(POWER(FSheet1!AV216,2/($A$3-1))*SUM(1/POWER(FSheet1!$AU216,2/($A$3-1)),1/POWER(FSheet1!$AV216,2/($A$3-1)),1/POWER(FSheet1!$AW216,2/($A$3-1)),1/POWER(FSheet1!$AX216,2/($A$3-1)),1/POWER(FSheet1!$AY216,2/($A$3-1)),1/POWER(FSheet1!$AZ216,2/($A$3-1)),1/POWER(FSheet1!$BA216,2/($A$3-1))))</f>
        <v>1.0785042147729334E-2</v>
      </c>
      <c r="G217" s="20">
        <f>1/(POWER(FSheet1!AW216,2/($A$3-1))*SUM(1/POWER(FSheet1!$AU216,2/($A$3-1)),1/POWER(FSheet1!$AV216,2/($A$3-1)),1/POWER(FSheet1!$AW216,2/($A$3-1)),1/POWER(FSheet1!$AX216,2/($A$3-1)),1/POWER(FSheet1!$AY216,2/($A$3-1)),1/POWER(FSheet1!$AZ216,2/($A$3-1)),1/POWER(FSheet1!$BA216,2/($A$3-1))))</f>
        <v>0.14463196423599897</v>
      </c>
      <c r="H217" s="20">
        <f>1/(POWER(FSheet1!AX216,2/($A$3-1))*SUM(1/POWER(FSheet1!$AU216,2/($A$3-1)),1/POWER(FSheet1!$AV216,2/($A$3-1)),1/POWER(FSheet1!$AW216,2/($A$3-1)),1/POWER(FSheet1!$AX216,2/($A$3-1)),1/POWER(FSheet1!$AY216,2/($A$3-1)),1/POWER(FSheet1!$AZ216,2/($A$3-1)),1/POWER(FSheet1!$BA216,2/($A$3-1))))</f>
        <v>0.79821213772757138</v>
      </c>
      <c r="I217" s="20">
        <f>1/(POWER(FSheet1!AY216,2/($A$3-1))*SUM(1/POWER(FSheet1!$AU216,2/($A$3-1)),1/POWER(FSheet1!$AV216,2/($A$3-1)),1/POWER(FSheet1!$AW216,2/($A$3-1)),1/POWER(FSheet1!$AX216,2/($A$3-1)),1/POWER(FSheet1!$AY216,2/($A$3-1)),1/POWER(FSheet1!$AZ216,2/($A$3-1)),1/POWER(FSheet1!$BA216,2/($A$3-1))))</f>
        <v>3.8467450017084709E-2</v>
      </c>
      <c r="J217" s="20">
        <f>1/(POWER(FSheet1!AZ216,2/($A$3-1))*SUM(1/POWER(FSheet1!$AU216,2/($A$3-1)),1/POWER(FSheet1!$AV216,2/($A$3-1)),1/POWER(FSheet1!$AW216,2/($A$3-1)),1/POWER(FSheet1!$AX216,2/($A$3-1)),1/POWER(FSheet1!$AY216,2/($A$3-1)),1/POWER(FSheet1!$AZ216,2/($A$3-1)),1/POWER(FSheet1!$BA216,2/($A$3-1))))</f>
        <v>4.7122710304776886E-3</v>
      </c>
      <c r="K217" s="20">
        <f>1/(POWER(FSheet1!BA216,2/($A$3-1))*SUM(1/POWER(FSheet1!$AU216,2/($A$3-1)),1/POWER(FSheet1!$AV216,2/($A$3-1)),1/POWER(FSheet1!$AW216,2/($A$3-1)),1/POWER(FSheet1!$AX216,2/($A$3-1)),1/POWER(FSheet1!$AY216,2/($A$3-1)),1/POWER(FSheet1!$AZ216,2/($A$3-1)),1/POWER(FSheet1!$BA216,2/($A$3-1))))</f>
        <v>1.1470810609350811E-3</v>
      </c>
      <c r="M217" s="35"/>
      <c r="AA217" s="34">
        <f t="shared" si="14"/>
        <v>9.8749768493567647</v>
      </c>
      <c r="AC217" s="26">
        <f>1/(POWER(FSheet1!BC216,1/($A$3-1))*SUM(1/POWER(FSheet1!$BC216,1/($A$3-1)),1/POWER(FSheet1!$BD216,1/($A$3-1)),1/POWER(FSheet1!$BE216,1/($A$3-1)),1/POWER(FSheet1!$BF216,1/($A$3-1)),1/POWER(FSheet1!$BG216,1/($A$3-1)),1/POWER(FSheet1!$BH216,1/($A$3-1)),1/POWER(FSheet1!$BI216,1/($A$3-1))))</f>
        <v>7.0141934870845177E-2</v>
      </c>
      <c r="AD217" s="26">
        <f>1/(POWER(FSheet1!BD216,1/($A$3-1))*SUM(1/POWER(FSheet1!$BC216,1/($A$3-1)),1/POWER(FSheet1!$BD216,1/($A$3-1)),1/POWER(FSheet1!$BE216,1/($A$3-1)),1/POWER(FSheet1!$BF216,1/($A$3-1)),1/POWER(FSheet1!$BG216,1/($A$3-1)),1/POWER(FSheet1!$BH216,1/($A$3-1)),1/POWER(FSheet1!$BI216,1/($A$3-1))))</f>
        <v>8.2097381066693745E-2</v>
      </c>
      <c r="AE217" s="26">
        <f>1/(POWER(FSheet1!BE216,1/($A$3-1))*SUM(1/POWER(FSheet1!$BC216,1/($A$3-1)),1/POWER(FSheet1!$BD216,1/($A$3-1)),1/POWER(FSheet1!$BE216,1/($A$3-1)),1/POWER(FSheet1!$BF216,1/($A$3-1)),1/POWER(FSheet1!$BG216,1/($A$3-1)),1/POWER(FSheet1!$BH216,1/($A$3-1)),1/POWER(FSheet1!$BI216,1/($A$3-1))))</f>
        <v>0.1896445783111762</v>
      </c>
      <c r="AF217" s="26">
        <f>1/(POWER(FSheet1!BF216,1/($A$3-1))*SUM(1/POWER(FSheet1!$BC216,1/($A$3-1)),1/POWER(FSheet1!$BD216,1/($A$3-1)),1/POWER(FSheet1!$BE216,1/($A$3-1)),1/POWER(FSheet1!$BF216,1/($A$3-1)),1/POWER(FSheet1!$BG216,1/($A$3-1)),1/POWER(FSheet1!$BH216,1/($A$3-1)),1/POWER(FSheet1!$BI216,1/($A$3-1))))</f>
        <v>0.32380901933066375</v>
      </c>
      <c r="AG217" s="26">
        <f>1/(POWER(FSheet1!BG216,1/($A$3-1))*SUM(1/POWER(FSheet1!$BC216,1/($A$3-1)),1/POWER(FSheet1!$BD216,1/($A$3-1)),1/POWER(FSheet1!$BE216,1/($A$3-1)),1/POWER(FSheet1!$BF216,1/($A$3-1)),1/POWER(FSheet1!$BG216,1/($A$3-1)),1/POWER(FSheet1!$BH216,1/($A$3-1)),1/POWER(FSheet1!$BI216,1/($A$3-1))))</f>
        <v>0.14858957513997509</v>
      </c>
      <c r="AH217" s="26">
        <f>1/(POWER(FSheet1!BH216,1/($A$3-1))*SUM(1/POWER(FSheet1!$BC216,1/($A$3-1)),1/POWER(FSheet1!$BD216,1/($A$3-1)),1/POWER(FSheet1!$BE216,1/($A$3-1)),1/POWER(FSheet1!$BF216,1/($A$3-1)),1/POWER(FSheet1!$BG216,1/($A$3-1)),1/POWER(FSheet1!$BH216,1/($A$3-1)),1/POWER(FSheet1!$BI216,1/($A$3-1))))</f>
        <v>6.7291226031264167E-2</v>
      </c>
      <c r="AI217" s="26">
        <f>1/(POWER(FSheet1!BI216,1/($A$3-1))*SUM(1/POWER(FSheet1!$BC216,1/($A$3-1)),1/POWER(FSheet1!$BD216,1/($A$3-1)),1/POWER(FSheet1!$BE216,1/($A$3-1)),1/POWER(FSheet1!$BF216,1/($A$3-1)),1/POWER(FSheet1!$BG216,1/($A$3-1)),1/POWER(FSheet1!$BH216,1/($A$3-1)),1/POWER(FSheet1!$BI216,1/($A$3-1))))</f>
        <v>0.11842628524938183</v>
      </c>
      <c r="AY217" s="13">
        <f t="shared" si="15"/>
        <v>4.1404285472067466</v>
      </c>
      <c r="BA217" s="45">
        <f>1/(POWER(FSheet1!$BK216,1/($A$3-1))*SUM(1/POWER(FSheet1!$BK216,1/($A$3-1)),1/POWER(FSheet1!$BL216,1/($A$3-1)),1/POWER(FSheet1!$BM216,1/($A$3-1)),1/POWER(FSheet1!$BN216,1/($A$3-1)),1/POWER(FSheet1!$BO216,1/($A$3-1)),1/POWER(FSheet1!$BP216,1/($A$3-1)),1/POWER(FSheet1!$BQ216,1/($A$3-1))))</f>
        <v>4.3636342612082581E-2</v>
      </c>
      <c r="BB217" s="45">
        <f>1/(POWER(FSheet1!$BL216,1/($A$3-1))*SUM(1/POWER(FSheet1!$BK216,1/($A$3-1)),1/POWER(FSheet1!$BL216,1/($A$3-1)),1/POWER(FSheet1!$BM216,1/($A$3-1)),1/POWER(FSheet1!$BN216,1/($A$3-1)),1/POWER(FSheet1!$BO216,1/($A$3-1)),1/POWER(FSheet1!$BP216,1/($A$3-1)),1/POWER(FSheet1!$BQ216,1/($A$3-1))))</f>
        <v>5.5333149558296213E-2</v>
      </c>
      <c r="BC217" s="45">
        <f>1/(POWER(FSheet1!$BM216,1/($A$3-1))*SUM(1/POWER(FSheet1!$BK216,1/($A$3-1)),1/POWER(FSheet1!$BL216,1/($A$3-1)),1/POWER(FSheet1!$BM216,1/($A$3-1)),1/POWER(FSheet1!$BN216,1/($A$3-1)),1/POWER(FSheet1!$BO216,1/($A$3-1)),1/POWER(FSheet1!$BP216,1/($A$3-1)),1/POWER(FSheet1!$BQ216,1/($A$3-1))))</f>
        <v>0.27689659765117802</v>
      </c>
      <c r="BD217" s="45">
        <f>1/(POWER(FSheet1!$BN216,1/($A$3-1))*SUM(1/POWER(FSheet1!$BK216,1/($A$3-1)),1/POWER(FSheet1!$BL216,1/($A$3-1)),1/POWER(FSheet1!$BM216,1/($A$3-1)),1/POWER(FSheet1!$BN216,1/($A$3-1)),1/POWER(FSheet1!$BO216,1/($A$3-1)),1/POWER(FSheet1!$BP216,1/($A$3-1)),1/POWER(FSheet1!$BQ216,1/($A$3-1))))</f>
        <v>0.32525817839139198</v>
      </c>
      <c r="BE217" s="45">
        <f>1/(POWER(FSheet1!$BO216,1/($A$3-1))*SUM(1/POWER(FSheet1!$BK216,1/($A$3-1)),1/POWER(FSheet1!$BL216,1/($A$3-1)),1/POWER(FSheet1!$BM216,1/($A$3-1)),1/POWER(FSheet1!$BN216,1/($A$3-1)),1/POWER(FSheet1!$BO216,1/($A$3-1)),1/POWER(FSheet1!$BP216,1/($A$3-1)),1/POWER(FSheet1!$BQ216,1/($A$3-1))))</f>
        <v>0.12530249830087525</v>
      </c>
      <c r="BF217" s="45">
        <f>1/(POWER(FSheet1!$BP216,1/($A$3-1))*SUM(1/POWER(FSheet1!$BK216,1/($A$3-1)),1/POWER(FSheet1!$BL216,1/($A$3-1)),1/POWER(FSheet1!$BM216,1/($A$3-1)),1/POWER(FSheet1!$BN216,1/($A$3-1)),1/POWER(FSheet1!$BO216,1/($A$3-1)),1/POWER(FSheet1!$BP216,1/($A$3-1)),1/POWER(FSheet1!$BQ216,1/($A$3-1))))</f>
        <v>5.0023125075711841E-2</v>
      </c>
      <c r="BG217" s="45">
        <f>1/(POWER(FSheet1!$BQ216,1/($A$3-1))*SUM(1/POWER(FSheet1!$BK216,1/($A$3-1)),1/POWER(FSheet1!$BL216,1/($A$3-1)),1/POWER(FSheet1!$BM216,1/($A$3-1)),1/POWER(FSheet1!$BN216,1/($A$3-1)),1/POWER(FSheet1!$BO216,1/($A$3-1)),1/POWER(FSheet1!$BP216,1/($A$3-1)),1/POWER(FSheet1!$BQ216,1/($A$3-1))))</f>
        <v>0.12355010841046411</v>
      </c>
      <c r="BH217" s="14"/>
      <c r="BW217" s="33">
        <f t="array" ref="BW217">SUM((BA217^$A$3)*(($B217-$AK$3)^2+($C217-$AL$3)^2),(BB217^$A$3)*(($B217-$AM$3)^2+($C217-$AN$3)^2),(BC217^$A$3)*(($B217-$AO$3)^2+($C217-$AP$3)^2),(BD217^$A$3)*(($B217-$AQ$3)^2+($C217-$AR$3)^2),(BE217^$A$3)*(($B217-$AS$3)^2+($C217-$AT$3)^2),(BF217^$A$3)*(($B217-$AU$3)^2+($C217-$AV$3)^2),(BG217^$A$3)*(($B217-$AW$3)^2+($C217-$BV$3)^2))</f>
        <v>4.1405795082936594</v>
      </c>
    </row>
    <row r="218" spans="1:75">
      <c r="A218" s="21" t="str">
        <f>FSheet1!A217</f>
        <v>Pryor</v>
      </c>
      <c r="B218" s="20">
        <f>FSheet1!DH217</f>
        <v>0.49728514829396298</v>
      </c>
      <c r="C218" s="20">
        <f>FSheet1!DI217</f>
        <v>-6.2012496706036746</v>
      </c>
      <c r="D218" s="22"/>
      <c r="E218" s="20">
        <f>1/(POWER(FSheet1!AU217,2/($A$3-1))*SUM(1/POWER(FSheet1!$AU217,2/($A$3-1)),1/POWER(FSheet1!$AV217,2/($A$3-1)),1/POWER(FSheet1!$AW217,2/($A$3-1)),1/POWER(FSheet1!$AX217,2/($A$3-1)),1/POWER(FSheet1!$AY217,2/($A$3-1)),1/POWER(FSheet1!$AZ217,2/($A$3-1)),1/POWER(FSheet1!$BA217,2/($A$3-1))))</f>
        <v>9.7331325920379085E-3</v>
      </c>
      <c r="F218" s="20">
        <f>1/(POWER(FSheet1!AV217,2/($A$3-1))*SUM(1/POWER(FSheet1!$AU217,2/($A$3-1)),1/POWER(FSheet1!$AV217,2/($A$3-1)),1/POWER(FSheet1!$AW217,2/($A$3-1)),1/POWER(FSheet1!$AX217,2/($A$3-1)),1/POWER(FSheet1!$AY217,2/($A$3-1)),1/POWER(FSheet1!$AZ217,2/($A$3-1)),1/POWER(FSheet1!$BA217,2/($A$3-1))))</f>
        <v>6.2742813988754045E-2</v>
      </c>
      <c r="G218" s="20">
        <f>1/(POWER(FSheet1!AW217,2/($A$3-1))*SUM(1/POWER(FSheet1!$AU217,2/($A$3-1)),1/POWER(FSheet1!$AV217,2/($A$3-1)),1/POWER(FSheet1!$AW217,2/($A$3-1)),1/POWER(FSheet1!$AX217,2/($A$3-1)),1/POWER(FSheet1!$AY217,2/($A$3-1)),1/POWER(FSheet1!$AZ217,2/($A$3-1)),1/POWER(FSheet1!$BA217,2/($A$3-1))))</f>
        <v>0.62836848373607956</v>
      </c>
      <c r="H218" s="20">
        <f>1/(POWER(FSheet1!AX217,2/($A$3-1))*SUM(1/POWER(FSheet1!$AU217,2/($A$3-1)),1/POWER(FSheet1!$AV217,2/($A$3-1)),1/POWER(FSheet1!$AW217,2/($A$3-1)),1/POWER(FSheet1!$AX217,2/($A$3-1)),1/POWER(FSheet1!$AY217,2/($A$3-1)),1/POWER(FSheet1!$AZ217,2/($A$3-1)),1/POWER(FSheet1!$BA217,2/($A$3-1))))</f>
        <v>0.26462272893243793</v>
      </c>
      <c r="I218" s="20">
        <f>1/(POWER(FSheet1!AY217,2/($A$3-1))*SUM(1/POWER(FSheet1!$AU217,2/($A$3-1)),1/POWER(FSheet1!$AV217,2/($A$3-1)),1/POWER(FSheet1!$AW217,2/($A$3-1)),1/POWER(FSheet1!$AX217,2/($A$3-1)),1/POWER(FSheet1!$AY217,2/($A$3-1)),1/POWER(FSheet1!$AZ217,2/($A$3-1)),1/POWER(FSheet1!$BA217,2/($A$3-1))))</f>
        <v>2.7414962366459461E-2</v>
      </c>
      <c r="J218" s="20">
        <f>1/(POWER(FSheet1!AZ217,2/($A$3-1))*SUM(1/POWER(FSheet1!$AU217,2/($A$3-1)),1/POWER(FSheet1!$AV217,2/($A$3-1)),1/POWER(FSheet1!$AW217,2/($A$3-1)),1/POWER(FSheet1!$AX217,2/($A$3-1)),1/POWER(FSheet1!$AY217,2/($A$3-1)),1/POWER(FSheet1!$AZ217,2/($A$3-1)),1/POWER(FSheet1!$BA217,2/($A$3-1))))</f>
        <v>5.4478639242290109E-3</v>
      </c>
      <c r="K218" s="20">
        <f>1/(POWER(FSheet1!BA217,2/($A$3-1))*SUM(1/POWER(FSheet1!$AU217,2/($A$3-1)),1/POWER(FSheet1!$AV217,2/($A$3-1)),1/POWER(FSheet1!$AW217,2/($A$3-1)),1/POWER(FSheet1!$AX217,2/($A$3-1)),1/POWER(FSheet1!$AY217,2/($A$3-1)),1/POWER(FSheet1!$AZ217,2/($A$3-1)),1/POWER(FSheet1!$BA217,2/($A$3-1))))</f>
        <v>1.6700144600022098E-3</v>
      </c>
      <c r="M218" s="35"/>
      <c r="AA218" s="34">
        <f t="shared" si="14"/>
        <v>13.394205379997166</v>
      </c>
      <c r="AC218" s="26">
        <f>1/(POWER(FSheet1!BC217,1/($A$3-1))*SUM(1/POWER(FSheet1!$BC217,1/($A$3-1)),1/POWER(FSheet1!$BD217,1/($A$3-1)),1/POWER(FSheet1!$BE217,1/($A$3-1)),1/POWER(FSheet1!$BF217,1/($A$3-1)),1/POWER(FSheet1!$BG217,1/($A$3-1)),1/POWER(FSheet1!$BH217,1/($A$3-1)),1/POWER(FSheet1!$BI217,1/($A$3-1))))</f>
        <v>0.101706064560668</v>
      </c>
      <c r="AD218" s="26">
        <f>1/(POWER(FSheet1!BD217,1/($A$3-1))*SUM(1/POWER(FSheet1!$BC217,1/($A$3-1)),1/POWER(FSheet1!$BD217,1/($A$3-1)),1/POWER(FSheet1!$BE217,1/($A$3-1)),1/POWER(FSheet1!$BF217,1/($A$3-1)),1/POWER(FSheet1!$BG217,1/($A$3-1)),1/POWER(FSheet1!$BH217,1/($A$3-1)),1/POWER(FSheet1!$BI217,1/($A$3-1))))</f>
        <v>0.13819309069981009</v>
      </c>
      <c r="AE218" s="26">
        <f>1/(POWER(FSheet1!BE217,1/($A$3-1))*SUM(1/POWER(FSheet1!$BC217,1/($A$3-1)),1/POWER(FSheet1!$BD217,1/($A$3-1)),1/POWER(FSheet1!$BE217,1/($A$3-1)),1/POWER(FSheet1!$BF217,1/($A$3-1)),1/POWER(FSheet1!$BG217,1/($A$3-1)),1/POWER(FSheet1!$BH217,1/($A$3-1)),1/POWER(FSheet1!$BI217,1/($A$3-1))))</f>
        <v>0.26893598281637993</v>
      </c>
      <c r="AF218" s="26">
        <f>1/(POWER(FSheet1!BF217,1/($A$3-1))*SUM(1/POWER(FSheet1!$BC217,1/($A$3-1)),1/POWER(FSheet1!$BD217,1/($A$3-1)),1/POWER(FSheet1!$BE217,1/($A$3-1)),1/POWER(FSheet1!$BF217,1/($A$3-1)),1/POWER(FSheet1!$BG217,1/($A$3-1)),1/POWER(FSheet1!$BH217,1/($A$3-1)),1/POWER(FSheet1!$BI217,1/($A$3-1))))</f>
        <v>0.22339943884215274</v>
      </c>
      <c r="AG218" s="26">
        <f>1/(POWER(FSheet1!BG217,1/($A$3-1))*SUM(1/POWER(FSheet1!$BC217,1/($A$3-1)),1/POWER(FSheet1!$BD217,1/($A$3-1)),1/POWER(FSheet1!$BE217,1/($A$3-1)),1/POWER(FSheet1!$BF217,1/($A$3-1)),1/POWER(FSheet1!$BG217,1/($A$3-1)),1/POWER(FSheet1!$BH217,1/($A$3-1)),1/POWER(FSheet1!$BI217,1/($A$3-1))))</f>
        <v>0.1110665505120739</v>
      </c>
      <c r="AH218" s="26">
        <f>1/(POWER(FSheet1!BH217,1/($A$3-1))*SUM(1/POWER(FSheet1!$BC217,1/($A$3-1)),1/POWER(FSheet1!$BD217,1/($A$3-1)),1/POWER(FSheet1!$BE217,1/($A$3-1)),1/POWER(FSheet1!$BF217,1/($A$3-1)),1/POWER(FSheet1!$BG217,1/($A$3-1)),1/POWER(FSheet1!$BH217,1/($A$3-1)),1/POWER(FSheet1!$BI217,1/($A$3-1))))</f>
        <v>6.2244464542926294E-2</v>
      </c>
      <c r="AI218" s="26">
        <f>1/(POWER(FSheet1!BI217,1/($A$3-1))*SUM(1/POWER(FSheet1!$BC217,1/($A$3-1)),1/POWER(FSheet1!$BD217,1/($A$3-1)),1/POWER(FSheet1!$BE217,1/($A$3-1)),1/POWER(FSheet1!$BF217,1/($A$3-1)),1/POWER(FSheet1!$BG217,1/($A$3-1)),1/POWER(FSheet1!$BH217,1/($A$3-1)),1/POWER(FSheet1!$BI217,1/($A$3-1))))</f>
        <v>9.445440802598902E-2</v>
      </c>
      <c r="AY218" s="13">
        <f t="shared" si="15"/>
        <v>6.5081067010366036</v>
      </c>
      <c r="BA218" s="45">
        <f>1/(POWER(FSheet1!$BK217,1/($A$3-1))*SUM(1/POWER(FSheet1!$BK217,1/($A$3-1)),1/POWER(FSheet1!$BL217,1/($A$3-1)),1/POWER(FSheet1!$BM217,1/($A$3-1)),1/POWER(FSheet1!$BN217,1/($A$3-1)),1/POWER(FSheet1!$BO217,1/($A$3-1)),1/POWER(FSheet1!$BP217,1/($A$3-1)),1/POWER(FSheet1!$BQ217,1/($A$3-1))))</f>
        <v>5.5125434646252913E-2</v>
      </c>
      <c r="BB218" s="45">
        <f>1/(POWER(FSheet1!$BL217,1/($A$3-1))*SUM(1/POWER(FSheet1!$BK217,1/($A$3-1)),1/POWER(FSheet1!$BL217,1/($A$3-1)),1/POWER(FSheet1!$BM217,1/($A$3-1)),1/POWER(FSheet1!$BN217,1/($A$3-1)),1/POWER(FSheet1!$BO217,1/($A$3-1)),1/POWER(FSheet1!$BP217,1/($A$3-1)),1/POWER(FSheet1!$BQ217,1/($A$3-1))))</f>
        <v>9.6407746149590218E-2</v>
      </c>
      <c r="BC218" s="45">
        <f>1/(POWER(FSheet1!$BM217,1/($A$3-1))*SUM(1/POWER(FSheet1!$BK217,1/($A$3-1)),1/POWER(FSheet1!$BL217,1/($A$3-1)),1/POWER(FSheet1!$BM217,1/($A$3-1)),1/POWER(FSheet1!$BN217,1/($A$3-1)),1/POWER(FSheet1!$BO217,1/($A$3-1)),1/POWER(FSheet1!$BP217,1/($A$3-1)),1/POWER(FSheet1!$BQ217,1/($A$3-1))))</f>
        <v>0.42773640499960647</v>
      </c>
      <c r="BD218" s="45">
        <f>1/(POWER(FSheet1!$BN217,1/($A$3-1))*SUM(1/POWER(FSheet1!$BK217,1/($A$3-1)),1/POWER(FSheet1!$BL217,1/($A$3-1)),1/POWER(FSheet1!$BM217,1/($A$3-1)),1/POWER(FSheet1!$BN217,1/($A$3-1)),1/POWER(FSheet1!$BO217,1/($A$3-1)),1/POWER(FSheet1!$BP217,1/($A$3-1)),1/POWER(FSheet1!$BQ217,1/($A$3-1))))</f>
        <v>0.19361480929174582</v>
      </c>
      <c r="BE218" s="45">
        <f>1/(POWER(FSheet1!$BO217,1/($A$3-1))*SUM(1/POWER(FSheet1!$BK217,1/($A$3-1)),1/POWER(FSheet1!$BL217,1/($A$3-1)),1/POWER(FSheet1!$BM217,1/($A$3-1)),1/POWER(FSheet1!$BN217,1/($A$3-1)),1/POWER(FSheet1!$BO217,1/($A$3-1)),1/POWER(FSheet1!$BP217,1/($A$3-1)),1/POWER(FSheet1!$BQ217,1/($A$3-1))))</f>
        <v>9.0314536835349415E-2</v>
      </c>
      <c r="BF218" s="45">
        <f>1/(POWER(FSheet1!$BP217,1/($A$3-1))*SUM(1/POWER(FSheet1!$BK217,1/($A$3-1)),1/POWER(FSheet1!$BL217,1/($A$3-1)),1/POWER(FSheet1!$BM217,1/($A$3-1)),1/POWER(FSheet1!$BN217,1/($A$3-1)),1/POWER(FSheet1!$BO217,1/($A$3-1)),1/POWER(FSheet1!$BP217,1/($A$3-1)),1/POWER(FSheet1!$BQ217,1/($A$3-1))))</f>
        <v>4.6301207708743332E-2</v>
      </c>
      <c r="BG218" s="45">
        <f>1/(POWER(FSheet1!$BQ217,1/($A$3-1))*SUM(1/POWER(FSheet1!$BK217,1/($A$3-1)),1/POWER(FSheet1!$BL217,1/($A$3-1)),1/POWER(FSheet1!$BM217,1/($A$3-1)),1/POWER(FSheet1!$BN217,1/($A$3-1)),1/POWER(FSheet1!$BO217,1/($A$3-1)),1/POWER(FSheet1!$BP217,1/($A$3-1)),1/POWER(FSheet1!$BQ217,1/($A$3-1))))</f>
        <v>9.0499860368711646E-2</v>
      </c>
      <c r="BH218" s="14"/>
      <c r="BW218" s="33">
        <f t="array" ref="BW218">SUM((BA218^$A$3)*(($B218-$AK$3)^2+($C218-$AL$3)^2),(BB218^$A$3)*(($B218-$AM$3)^2+($C218-$AN$3)^2),(BC218^$A$3)*(($B218-$AO$3)^2+($C218-$AP$3)^2),(BD218^$A$3)*(($B218-$AQ$3)^2+($C218-$AR$3)^2),(BE218^$A$3)*(($B218-$AS$3)^2+($C218-$AT$3)^2),(BF218^$A$3)*(($B218-$AU$3)^2+($C218-$AV$3)^2),(BG218^$A$3)*(($B218-$AW$3)^2+($C218-$BV$3)^2))</f>
        <v>6.9994047488302336</v>
      </c>
    </row>
    <row r="219" spans="1:75">
      <c r="A219" s="21" t="str">
        <f>FSheet1!A218</f>
        <v>Johnson</v>
      </c>
      <c r="B219" s="20">
        <f>FSheet1!DH218</f>
        <v>-6.5723417335958008</v>
      </c>
      <c r="C219" s="20">
        <f>FSheet1!DI218</f>
        <v>3.73827540944882</v>
      </c>
      <c r="D219" s="22"/>
      <c r="E219" s="20">
        <f>1/(POWER(FSheet1!AU218,2/($A$3-1))*SUM(1/POWER(FSheet1!$AU218,2/($A$3-1)),1/POWER(FSheet1!$AV218,2/($A$3-1)),1/POWER(FSheet1!$AW218,2/($A$3-1)),1/POWER(FSheet1!$AX218,2/($A$3-1)),1/POWER(FSheet1!$AY218,2/($A$3-1)),1/POWER(FSheet1!$AZ218,2/($A$3-1)),1/POWER(FSheet1!$BA218,2/($A$3-1))))</f>
        <v>5.7403536098918309E-2</v>
      </c>
      <c r="F219" s="20">
        <f>1/(POWER(FSheet1!AV218,2/($A$3-1))*SUM(1/POWER(FSheet1!$AU218,2/($A$3-1)),1/POWER(FSheet1!$AV218,2/($A$3-1)),1/POWER(FSheet1!$AW218,2/($A$3-1)),1/POWER(FSheet1!$AX218,2/($A$3-1)),1/POWER(FSheet1!$AY218,2/($A$3-1)),1/POWER(FSheet1!$AZ218,2/($A$3-1)),1/POWER(FSheet1!$BA218,2/($A$3-1))))</f>
        <v>0.16264230859034162</v>
      </c>
      <c r="G219" s="20">
        <f>1/(POWER(FSheet1!AW218,2/($A$3-1))*SUM(1/POWER(FSheet1!$AU218,2/($A$3-1)),1/POWER(FSheet1!$AV218,2/($A$3-1)),1/POWER(FSheet1!$AW218,2/($A$3-1)),1/POWER(FSheet1!$AX218,2/($A$3-1)),1/POWER(FSheet1!$AY218,2/($A$3-1)),1/POWER(FSheet1!$AZ218,2/($A$3-1)),1/POWER(FSheet1!$BA218,2/($A$3-1))))</f>
        <v>0.33759641441377664</v>
      </c>
      <c r="H219" s="20">
        <f>1/(POWER(FSheet1!AX218,2/($A$3-1))*SUM(1/POWER(FSheet1!$AU218,2/($A$3-1)),1/POWER(FSheet1!$AV218,2/($A$3-1)),1/POWER(FSheet1!$AW218,2/($A$3-1)),1/POWER(FSheet1!$AX218,2/($A$3-1)),1/POWER(FSheet1!$AY218,2/($A$3-1)),1/POWER(FSheet1!$AZ218,2/($A$3-1)),1/POWER(FSheet1!$BA218,2/($A$3-1))))</f>
        <v>0.27753285749389994</v>
      </c>
      <c r="I219" s="20">
        <f>1/(POWER(FSheet1!AY218,2/($A$3-1))*SUM(1/POWER(FSheet1!$AU218,2/($A$3-1)),1/POWER(FSheet1!$AV218,2/($A$3-1)),1/POWER(FSheet1!$AW218,2/($A$3-1)),1/POWER(FSheet1!$AX218,2/($A$3-1)),1/POWER(FSheet1!$AY218,2/($A$3-1)),1/POWER(FSheet1!$AZ218,2/($A$3-1)),1/POWER(FSheet1!$BA218,2/($A$3-1))))</f>
        <v>0.11030224512962417</v>
      </c>
      <c r="J219" s="20">
        <f>1/(POWER(FSheet1!AZ218,2/($A$3-1))*SUM(1/POWER(FSheet1!$AU218,2/($A$3-1)),1/POWER(FSheet1!$AV218,2/($A$3-1)),1/POWER(FSheet1!$AW218,2/($A$3-1)),1/POWER(FSheet1!$AX218,2/($A$3-1)),1/POWER(FSheet1!$AY218,2/($A$3-1)),1/POWER(FSheet1!$AZ218,2/($A$3-1)),1/POWER(FSheet1!$BA218,2/($A$3-1))))</f>
        <v>3.9066143730447825E-2</v>
      </c>
      <c r="K219" s="20">
        <f>1/(POWER(FSheet1!BA218,2/($A$3-1))*SUM(1/POWER(FSheet1!$AU218,2/($A$3-1)),1/POWER(FSheet1!$AV218,2/($A$3-1)),1/POWER(FSheet1!$AW218,2/($A$3-1)),1/POWER(FSheet1!$AX218,2/($A$3-1)),1/POWER(FSheet1!$AY218,2/($A$3-1)),1/POWER(FSheet1!$AZ218,2/($A$3-1)),1/POWER(FSheet1!$BA218,2/($A$3-1))))</f>
        <v>1.5456494542991483E-2</v>
      </c>
      <c r="M219" s="35"/>
      <c r="AA219" s="34">
        <f t="shared" si="14"/>
        <v>14.154051111742826</v>
      </c>
      <c r="AC219" s="26">
        <f>1/(POWER(FSheet1!BC218,1/($A$3-1))*SUM(1/POWER(FSheet1!$BC218,1/($A$3-1)),1/POWER(FSheet1!$BD218,1/($A$3-1)),1/POWER(FSheet1!$BE218,1/($A$3-1)),1/POWER(FSheet1!$BF218,1/($A$3-1)),1/POWER(FSheet1!$BG218,1/($A$3-1)),1/POWER(FSheet1!$BH218,1/($A$3-1)),1/POWER(FSheet1!$BI218,1/($A$3-1))))</f>
        <v>0.39160109536715043</v>
      </c>
      <c r="AD219" s="26">
        <f>1/(POWER(FSheet1!BD218,1/($A$3-1))*SUM(1/POWER(FSheet1!$BC218,1/($A$3-1)),1/POWER(FSheet1!$BD218,1/($A$3-1)),1/POWER(FSheet1!$BE218,1/($A$3-1)),1/POWER(FSheet1!$BF218,1/($A$3-1)),1/POWER(FSheet1!$BG218,1/($A$3-1)),1/POWER(FSheet1!$BH218,1/($A$3-1)),1/POWER(FSheet1!$BI218,1/($A$3-1))))</f>
        <v>0.19022841234514593</v>
      </c>
      <c r="AE219" s="26">
        <f>1/(POWER(FSheet1!BE218,1/($A$3-1))*SUM(1/POWER(FSheet1!$BC218,1/($A$3-1)),1/POWER(FSheet1!$BD218,1/($A$3-1)),1/POWER(FSheet1!$BE218,1/($A$3-1)),1/POWER(FSheet1!$BF218,1/($A$3-1)),1/POWER(FSheet1!$BG218,1/($A$3-1)),1/POWER(FSheet1!$BH218,1/($A$3-1)),1/POWER(FSheet1!$BI218,1/($A$3-1))))</f>
        <v>0.14863419399317052</v>
      </c>
      <c r="AF219" s="26">
        <f>1/(POWER(FSheet1!BF218,1/($A$3-1))*SUM(1/POWER(FSheet1!$BC218,1/($A$3-1)),1/POWER(FSheet1!$BD218,1/($A$3-1)),1/POWER(FSheet1!$BE218,1/($A$3-1)),1/POWER(FSheet1!$BF218,1/($A$3-1)),1/POWER(FSheet1!$BG218,1/($A$3-1)),1/POWER(FSheet1!$BH218,1/($A$3-1)),1/POWER(FSheet1!$BI218,1/($A$3-1))))</f>
        <v>0.11277093689051479</v>
      </c>
      <c r="AG219" s="26">
        <f>1/(POWER(FSheet1!BG218,1/($A$3-1))*SUM(1/POWER(FSheet1!$BC218,1/($A$3-1)),1/POWER(FSheet1!$BD218,1/($A$3-1)),1/POWER(FSheet1!$BE218,1/($A$3-1)),1/POWER(FSheet1!$BF218,1/($A$3-1)),1/POWER(FSheet1!$BG218,1/($A$3-1)),1/POWER(FSheet1!$BH218,1/($A$3-1)),1/POWER(FSheet1!$BI218,1/($A$3-1))))</f>
        <v>6.4645609085815875E-2</v>
      </c>
      <c r="AH219" s="26">
        <f>1/(POWER(FSheet1!BH218,1/($A$3-1))*SUM(1/POWER(FSheet1!$BC218,1/($A$3-1)),1/POWER(FSheet1!$BD218,1/($A$3-1)),1/POWER(FSheet1!$BE218,1/($A$3-1)),1/POWER(FSheet1!$BF218,1/($A$3-1)),1/POWER(FSheet1!$BG218,1/($A$3-1)),1/POWER(FSheet1!$BH218,1/($A$3-1)),1/POWER(FSheet1!$BI218,1/($A$3-1))))</f>
        <v>3.9861036480275676E-2</v>
      </c>
      <c r="AI219" s="26">
        <f>1/(POWER(FSheet1!BI218,1/($A$3-1))*SUM(1/POWER(FSheet1!$BC218,1/($A$3-1)),1/POWER(FSheet1!$BD218,1/($A$3-1)),1/POWER(FSheet1!$BE218,1/($A$3-1)),1/POWER(FSheet1!$BF218,1/($A$3-1)),1/POWER(FSheet1!$BG218,1/($A$3-1)),1/POWER(FSheet1!$BH218,1/($A$3-1)),1/POWER(FSheet1!$BI218,1/($A$3-1))))</f>
        <v>5.2258715837926809E-2</v>
      </c>
      <c r="AY219" s="13">
        <f t="shared" si="15"/>
        <v>6.3431213454796076</v>
      </c>
      <c r="BA219" s="45">
        <f>1/(POWER(FSheet1!$BK218,1/($A$3-1))*SUM(1/POWER(FSheet1!$BK218,1/($A$3-1)),1/POWER(FSheet1!$BL218,1/($A$3-1)),1/POWER(FSheet1!$BM218,1/($A$3-1)),1/POWER(FSheet1!$BN218,1/($A$3-1)),1/POWER(FSheet1!$BO218,1/($A$3-1)),1/POWER(FSheet1!$BP218,1/($A$3-1)),1/POWER(FSheet1!$BQ218,1/($A$3-1))))</f>
        <v>0.69957756378358149</v>
      </c>
      <c r="BB219" s="45">
        <f>1/(POWER(FSheet1!$BL218,1/($A$3-1))*SUM(1/POWER(FSheet1!$BK218,1/($A$3-1)),1/POWER(FSheet1!$BL218,1/($A$3-1)),1/POWER(FSheet1!$BM218,1/($A$3-1)),1/POWER(FSheet1!$BN218,1/($A$3-1)),1/POWER(FSheet1!$BO218,1/($A$3-1)),1/POWER(FSheet1!$BP218,1/($A$3-1)),1/POWER(FSheet1!$BQ218,1/($A$3-1))))</f>
        <v>9.2977697585093402E-2</v>
      </c>
      <c r="BC219" s="45">
        <f>1/(POWER(FSheet1!$BM218,1/($A$3-1))*SUM(1/POWER(FSheet1!$BK218,1/($A$3-1)),1/POWER(FSheet1!$BL218,1/($A$3-1)),1/POWER(FSheet1!$BM218,1/($A$3-1)),1/POWER(FSheet1!$BN218,1/($A$3-1)),1/POWER(FSheet1!$BO218,1/($A$3-1)),1/POWER(FSheet1!$BP218,1/($A$3-1)),1/POWER(FSheet1!$BQ218,1/($A$3-1))))</f>
        <v>5.8837033411360318E-2</v>
      </c>
      <c r="BD219" s="45">
        <f>1/(POWER(FSheet1!$BN218,1/($A$3-1))*SUM(1/POWER(FSheet1!$BK218,1/($A$3-1)),1/POWER(FSheet1!$BL218,1/($A$3-1)),1/POWER(FSheet1!$BM218,1/($A$3-1)),1/POWER(FSheet1!$BN218,1/($A$3-1)),1/POWER(FSheet1!$BO218,1/($A$3-1)),1/POWER(FSheet1!$BP218,1/($A$3-1)),1/POWER(FSheet1!$BQ218,1/($A$3-1))))</f>
        <v>5.8700420253402052E-2</v>
      </c>
      <c r="BE219" s="45">
        <f>1/(POWER(FSheet1!$BO218,1/($A$3-1))*SUM(1/POWER(FSheet1!$BK218,1/($A$3-1)),1/POWER(FSheet1!$BL218,1/($A$3-1)),1/POWER(FSheet1!$BM218,1/($A$3-1)),1/POWER(FSheet1!$BN218,1/($A$3-1)),1/POWER(FSheet1!$BO218,1/($A$3-1)),1/POWER(FSheet1!$BP218,1/($A$3-1)),1/POWER(FSheet1!$BQ218,1/($A$3-1))))</f>
        <v>4.4580459867317061E-2</v>
      </c>
      <c r="BF219" s="45">
        <f>1/(POWER(FSheet1!$BP218,1/($A$3-1))*SUM(1/POWER(FSheet1!$BK218,1/($A$3-1)),1/POWER(FSheet1!$BL218,1/($A$3-1)),1/POWER(FSheet1!$BM218,1/($A$3-1)),1/POWER(FSheet1!$BN218,1/($A$3-1)),1/POWER(FSheet1!$BO218,1/($A$3-1)),1/POWER(FSheet1!$BP218,1/($A$3-1)),1/POWER(FSheet1!$BQ218,1/($A$3-1))))</f>
        <v>1.9584772035967764E-2</v>
      </c>
      <c r="BG219" s="45">
        <f>1/(POWER(FSheet1!$BQ218,1/($A$3-1))*SUM(1/POWER(FSheet1!$BK218,1/($A$3-1)),1/POWER(FSheet1!$BL218,1/($A$3-1)),1/POWER(FSheet1!$BM218,1/($A$3-1)),1/POWER(FSheet1!$BN218,1/($A$3-1)),1/POWER(FSheet1!$BO218,1/($A$3-1)),1/POWER(FSheet1!$BP218,1/($A$3-1)),1/POWER(FSheet1!$BQ218,1/($A$3-1))))</f>
        <v>2.5742053063277894E-2</v>
      </c>
      <c r="BH219" s="14"/>
      <c r="BW219" s="33">
        <f t="array" ref="BW219">SUM((BA219^$A$3)*(($B219-$AK$3)^2+($C219-$AL$3)^2),(BB219^$A$3)*(($B219-$AM$3)^2+($C219-$AN$3)^2),(BC219^$A$3)*(($B219-$AO$3)^2+($C219-$AP$3)^2),(BD219^$A$3)*(($B219-$AQ$3)^2+($C219-$AR$3)^2),(BE219^$A$3)*(($B219-$AS$3)^2+($C219-$AT$3)^2),(BF219^$A$3)*(($B219-$AU$3)^2+($C219-$AV$3)^2),(BG219^$A$3)*(($B219-$AW$3)^2+($C219-$BV$3)^2))</f>
        <v>6.5280577559402477</v>
      </c>
    </row>
    <row r="220" spans="1:75">
      <c r="A220" s="21" t="str">
        <f>FSheet1!A219</f>
        <v>Fernandel</v>
      </c>
      <c r="B220" s="20">
        <f>FSheet1!DH219</f>
        <v>-4.5627302335958007</v>
      </c>
      <c r="C220" s="20">
        <f>FSheet1!DI219</f>
        <v>2.0933854094488198</v>
      </c>
      <c r="D220" s="22"/>
      <c r="E220" s="20">
        <f>1/(POWER(FSheet1!AU219,2/($A$3-1))*SUM(1/POWER(FSheet1!$AU219,2/($A$3-1)),1/POWER(FSheet1!$AV219,2/($A$3-1)),1/POWER(FSheet1!$AW219,2/($A$3-1)),1/POWER(FSheet1!$AX219,2/($A$3-1)),1/POWER(FSheet1!$AY219,2/($A$3-1)),1/POWER(FSheet1!$AZ219,2/($A$3-1)),1/POWER(FSheet1!$BA219,2/($A$3-1))))</f>
        <v>2.5452585509616023E-2</v>
      </c>
      <c r="F220" s="20">
        <f>1/(POWER(FSheet1!AV219,2/($A$3-1))*SUM(1/POWER(FSheet1!$AU219,2/($A$3-1)),1/POWER(FSheet1!$AV219,2/($A$3-1)),1/POWER(FSheet1!$AW219,2/($A$3-1)),1/POWER(FSheet1!$AX219,2/($A$3-1)),1/POWER(FSheet1!$AY219,2/($A$3-1)),1/POWER(FSheet1!$AZ219,2/($A$3-1)),1/POWER(FSheet1!$BA219,2/($A$3-1))))</f>
        <v>0.10177304978260819</v>
      </c>
      <c r="G220" s="20">
        <f>1/(POWER(FSheet1!AW219,2/($A$3-1))*SUM(1/POWER(FSheet1!$AU219,2/($A$3-1)),1/POWER(FSheet1!$AV219,2/($A$3-1)),1/POWER(FSheet1!$AW219,2/($A$3-1)),1/POWER(FSheet1!$AX219,2/($A$3-1)),1/POWER(FSheet1!$AY219,2/($A$3-1)),1/POWER(FSheet1!$AZ219,2/($A$3-1)),1/POWER(FSheet1!$BA219,2/($A$3-1))))</f>
        <v>0.3906505080598624</v>
      </c>
      <c r="H220" s="20">
        <f>1/(POWER(FSheet1!AX219,2/($A$3-1))*SUM(1/POWER(FSheet1!$AU219,2/($A$3-1)),1/POWER(FSheet1!$AV219,2/($A$3-1)),1/POWER(FSheet1!$AW219,2/($A$3-1)),1/POWER(FSheet1!$AX219,2/($A$3-1)),1/POWER(FSheet1!$AY219,2/($A$3-1)),1/POWER(FSheet1!$AZ219,2/($A$3-1)),1/POWER(FSheet1!$BA219,2/($A$3-1))))</f>
        <v>0.36111816103713201</v>
      </c>
      <c r="I220" s="20">
        <f>1/(POWER(FSheet1!AY219,2/($A$3-1))*SUM(1/POWER(FSheet1!$AU219,2/($A$3-1)),1/POWER(FSheet1!$AV219,2/($A$3-1)),1/POWER(FSheet1!$AW219,2/($A$3-1)),1/POWER(FSheet1!$AX219,2/($A$3-1)),1/POWER(FSheet1!$AY219,2/($A$3-1)),1/POWER(FSheet1!$AZ219,2/($A$3-1)),1/POWER(FSheet1!$BA219,2/($A$3-1))))</f>
        <v>9.0341869085610801E-2</v>
      </c>
      <c r="J220" s="20">
        <f>1/(POWER(FSheet1!AZ219,2/($A$3-1))*SUM(1/POWER(FSheet1!$AU219,2/($A$3-1)),1/POWER(FSheet1!$AV219,2/($A$3-1)),1/POWER(FSheet1!$AW219,2/($A$3-1)),1/POWER(FSheet1!$AX219,2/($A$3-1)),1/POWER(FSheet1!$AY219,2/($A$3-1)),1/POWER(FSheet1!$AZ219,2/($A$3-1)),1/POWER(FSheet1!$BA219,2/($A$3-1))))</f>
        <v>2.3035262132674622E-2</v>
      </c>
      <c r="K220" s="20">
        <f>1/(POWER(FSheet1!BA219,2/($A$3-1))*SUM(1/POWER(FSheet1!$AU219,2/($A$3-1)),1/POWER(FSheet1!$AV219,2/($A$3-1)),1/POWER(FSheet1!$AW219,2/($A$3-1)),1/POWER(FSheet1!$AX219,2/($A$3-1)),1/POWER(FSheet1!$AY219,2/($A$3-1)),1/POWER(FSheet1!$AZ219,2/($A$3-1)),1/POWER(FSheet1!$BA219,2/($A$3-1))))</f>
        <v>7.6285643924959923E-3</v>
      </c>
      <c r="M220" s="35"/>
      <c r="AA220" s="34">
        <f t="shared" si="14"/>
        <v>8.6492868745186904</v>
      </c>
      <c r="AC220" s="26">
        <f>1/(POWER(FSheet1!BC219,1/($A$3-1))*SUM(1/POWER(FSheet1!$BC219,1/($A$3-1)),1/POWER(FSheet1!$BD219,1/($A$3-1)),1/POWER(FSheet1!$BE219,1/($A$3-1)),1/POWER(FSheet1!$BF219,1/($A$3-1)),1/POWER(FSheet1!$BG219,1/($A$3-1)),1/POWER(FSheet1!$BH219,1/($A$3-1)),1/POWER(FSheet1!$BI219,1/($A$3-1))))</f>
        <v>0.46911280085639973</v>
      </c>
      <c r="AD220" s="26">
        <f>1/(POWER(FSheet1!BD219,1/($A$3-1))*SUM(1/POWER(FSheet1!$BC219,1/($A$3-1)),1/POWER(FSheet1!$BD219,1/($A$3-1)),1/POWER(FSheet1!$BE219,1/($A$3-1)),1/POWER(FSheet1!$BF219,1/($A$3-1)),1/POWER(FSheet1!$BG219,1/($A$3-1)),1/POWER(FSheet1!$BH219,1/($A$3-1)),1/POWER(FSheet1!$BI219,1/($A$3-1))))</f>
        <v>0.15977247695393462</v>
      </c>
      <c r="AE220" s="26">
        <f>1/(POWER(FSheet1!BE219,1/($A$3-1))*SUM(1/POWER(FSheet1!$BC219,1/($A$3-1)),1/POWER(FSheet1!$BD219,1/($A$3-1)),1/POWER(FSheet1!$BE219,1/($A$3-1)),1/POWER(FSheet1!$BF219,1/($A$3-1)),1/POWER(FSheet1!$BG219,1/($A$3-1)),1/POWER(FSheet1!$BH219,1/($A$3-1)),1/POWER(FSheet1!$BI219,1/($A$3-1))))</f>
        <v>0.15187949992006478</v>
      </c>
      <c r="AF220" s="26">
        <f>1/(POWER(FSheet1!BF219,1/($A$3-1))*SUM(1/POWER(FSheet1!$BC219,1/($A$3-1)),1/POWER(FSheet1!$BD219,1/($A$3-1)),1/POWER(FSheet1!$BE219,1/($A$3-1)),1/POWER(FSheet1!$BF219,1/($A$3-1)),1/POWER(FSheet1!$BG219,1/($A$3-1)),1/POWER(FSheet1!$BH219,1/($A$3-1)),1/POWER(FSheet1!$BI219,1/($A$3-1))))</f>
        <v>0.10907830016195673</v>
      </c>
      <c r="AG220" s="26">
        <f>1/(POWER(FSheet1!BG219,1/($A$3-1))*SUM(1/POWER(FSheet1!$BC219,1/($A$3-1)),1/POWER(FSheet1!$BD219,1/($A$3-1)),1/POWER(FSheet1!$BE219,1/($A$3-1)),1/POWER(FSheet1!$BF219,1/($A$3-1)),1/POWER(FSheet1!$BG219,1/($A$3-1)),1/POWER(FSheet1!$BH219,1/($A$3-1)),1/POWER(FSheet1!$BI219,1/($A$3-1))))</f>
        <v>4.7945787646827782E-2</v>
      </c>
      <c r="AH220" s="26">
        <f>1/(POWER(FSheet1!BH219,1/($A$3-1))*SUM(1/POWER(FSheet1!$BC219,1/($A$3-1)),1/POWER(FSheet1!$BD219,1/($A$3-1)),1/POWER(FSheet1!$BE219,1/($A$3-1)),1/POWER(FSheet1!$BF219,1/($A$3-1)),1/POWER(FSheet1!$BG219,1/($A$3-1)),1/POWER(FSheet1!$BH219,1/($A$3-1)),1/POWER(FSheet1!$BI219,1/($A$3-1))))</f>
        <v>2.5692963467079544E-2</v>
      </c>
      <c r="AI220" s="26">
        <f>1/(POWER(FSheet1!BI219,1/($A$3-1))*SUM(1/POWER(FSheet1!$BC219,1/($A$3-1)),1/POWER(FSheet1!$BD219,1/($A$3-1)),1/POWER(FSheet1!$BE219,1/($A$3-1)),1/POWER(FSheet1!$BF219,1/($A$3-1)),1/POWER(FSheet1!$BG219,1/($A$3-1)),1/POWER(FSheet1!$BH219,1/($A$3-1)),1/POWER(FSheet1!$BI219,1/($A$3-1))))</f>
        <v>3.6518170993736838E-2</v>
      </c>
      <c r="AY220" s="13">
        <f t="shared" si="15"/>
        <v>2.2851209870047442</v>
      </c>
      <c r="BA220" s="45">
        <f>1/(POWER(FSheet1!$BK219,1/($A$3-1))*SUM(1/POWER(FSheet1!$BK219,1/($A$3-1)),1/POWER(FSheet1!$BL219,1/($A$3-1)),1/POWER(FSheet1!$BM219,1/($A$3-1)),1/POWER(FSheet1!$BN219,1/($A$3-1)),1/POWER(FSheet1!$BO219,1/($A$3-1)),1/POWER(FSheet1!$BP219,1/($A$3-1)),1/POWER(FSheet1!$BQ219,1/($A$3-1))))</f>
        <v>0.97489616832130144</v>
      </c>
      <c r="BB220" s="45">
        <f>1/(POWER(FSheet1!$BL219,1/($A$3-1))*SUM(1/POWER(FSheet1!$BK219,1/($A$3-1)),1/POWER(FSheet1!$BL219,1/($A$3-1)),1/POWER(FSheet1!$BM219,1/($A$3-1)),1/POWER(FSheet1!$BN219,1/($A$3-1)),1/POWER(FSheet1!$BO219,1/($A$3-1)),1/POWER(FSheet1!$BP219,1/($A$3-1)),1/POWER(FSheet1!$BQ219,1/($A$3-1))))</f>
        <v>7.104167544385075E-3</v>
      </c>
      <c r="BC220" s="45">
        <f>1/(POWER(FSheet1!$BM219,1/($A$3-1))*SUM(1/POWER(FSheet1!$BK219,1/($A$3-1)),1/POWER(FSheet1!$BL219,1/($A$3-1)),1/POWER(FSheet1!$BM219,1/($A$3-1)),1/POWER(FSheet1!$BN219,1/($A$3-1)),1/POWER(FSheet1!$BO219,1/($A$3-1)),1/POWER(FSheet1!$BP219,1/($A$3-1)),1/POWER(FSheet1!$BQ219,1/($A$3-1))))</f>
        <v>5.458336952146231E-3</v>
      </c>
      <c r="BD220" s="45">
        <f>1/(POWER(FSheet1!$BN219,1/($A$3-1))*SUM(1/POWER(FSheet1!$BK219,1/($A$3-1)),1/POWER(FSheet1!$BL219,1/($A$3-1)),1/POWER(FSheet1!$BM219,1/($A$3-1)),1/POWER(FSheet1!$BN219,1/($A$3-1)),1/POWER(FSheet1!$BO219,1/($A$3-1)),1/POWER(FSheet1!$BP219,1/($A$3-1)),1/POWER(FSheet1!$BQ219,1/($A$3-1))))</f>
        <v>5.7086826341505702E-3</v>
      </c>
      <c r="BE220" s="45">
        <f>1/(POWER(FSheet1!$BO219,1/($A$3-1))*SUM(1/POWER(FSheet1!$BK219,1/($A$3-1)),1/POWER(FSheet1!$BL219,1/($A$3-1)),1/POWER(FSheet1!$BM219,1/($A$3-1)),1/POWER(FSheet1!$BN219,1/($A$3-1)),1/POWER(FSheet1!$BO219,1/($A$3-1)),1/POWER(FSheet1!$BP219,1/($A$3-1)),1/POWER(FSheet1!$BQ219,1/($A$3-1))))</f>
        <v>3.6580339351210893E-3</v>
      </c>
      <c r="BF220" s="45">
        <f>1/(POWER(FSheet1!$BP219,1/($A$3-1))*SUM(1/POWER(FSheet1!$BK219,1/($A$3-1)),1/POWER(FSheet1!$BL219,1/($A$3-1)),1/POWER(FSheet1!$BM219,1/($A$3-1)),1/POWER(FSheet1!$BN219,1/($A$3-1)),1/POWER(FSheet1!$BO219,1/($A$3-1)),1/POWER(FSheet1!$BP219,1/($A$3-1)),1/POWER(FSheet1!$BQ219,1/($A$3-1))))</f>
        <v>1.3040724261267074E-3</v>
      </c>
      <c r="BG220" s="45">
        <f>1/(POWER(FSheet1!$BQ219,1/($A$3-1))*SUM(1/POWER(FSheet1!$BK219,1/($A$3-1)),1/POWER(FSheet1!$BL219,1/($A$3-1)),1/POWER(FSheet1!$BM219,1/($A$3-1)),1/POWER(FSheet1!$BN219,1/($A$3-1)),1/POWER(FSheet1!$BO219,1/($A$3-1)),1/POWER(FSheet1!$BP219,1/($A$3-1)),1/POWER(FSheet1!$BQ219,1/($A$3-1))))</f>
        <v>1.870538186768707E-3</v>
      </c>
      <c r="BH220" s="14"/>
      <c r="BW220" s="33">
        <f t="array" ref="BW220">SUM((BA220^$A$3)*(($B220-$AK$3)^2+($C220-$AL$3)^2),(BB220^$A$3)*(($B220-$AM$3)^2+($C220-$AN$3)^2),(BC220^$A$3)*(($B220-$AO$3)^2+($C220-$AP$3)^2),(BD220^$A$3)*(($B220-$AQ$3)^2+($C220-$AR$3)^2),(BE220^$A$3)*(($B220-$AS$3)^2+($C220-$AT$3)^2),(BF220^$A$3)*(($B220-$AU$3)^2+($C220-$AV$3)^2),(BG220^$A$3)*(($B220-$AW$3)^2+($C220-$BV$3)^2))</f>
        <v>1.977018000140456</v>
      </c>
    </row>
    <row r="221" spans="1:75">
      <c r="A221" s="21" t="str">
        <f>FSheet1!A220</f>
        <v>Pard</v>
      </c>
      <c r="B221" s="20">
        <f>FSheet1!DH220</f>
        <v>-6.0356333517060365</v>
      </c>
      <c r="C221" s="20">
        <f>FSheet1!DI220</f>
        <v>-0.3992856706036742</v>
      </c>
      <c r="D221" s="22"/>
      <c r="E221" s="20">
        <f>1/(POWER(FSheet1!AU220,2/($A$3-1))*SUM(1/POWER(FSheet1!$AU220,2/($A$3-1)),1/POWER(FSheet1!$AV220,2/($A$3-1)),1/POWER(FSheet1!$AW220,2/($A$3-1)),1/POWER(FSheet1!$AX220,2/($A$3-1)),1/POWER(FSheet1!$AY220,2/($A$3-1)),1/POWER(FSheet1!$AZ220,2/($A$3-1)),1/POWER(FSheet1!$BA220,2/($A$3-1))))</f>
        <v>3.6826629860829588E-2</v>
      </c>
      <c r="F221" s="20">
        <f>1/(POWER(FSheet1!AV220,2/($A$3-1))*SUM(1/POWER(FSheet1!$AU220,2/($A$3-1)),1/POWER(FSheet1!$AV220,2/($A$3-1)),1/POWER(FSheet1!$AW220,2/($A$3-1)),1/POWER(FSheet1!$AX220,2/($A$3-1)),1/POWER(FSheet1!$AY220,2/($A$3-1)),1/POWER(FSheet1!$AZ220,2/($A$3-1)),1/POWER(FSheet1!$BA220,2/($A$3-1))))</f>
        <v>0.21642365859034496</v>
      </c>
      <c r="G221" s="20">
        <f>1/(POWER(FSheet1!AW220,2/($A$3-1))*SUM(1/POWER(FSheet1!$AU220,2/($A$3-1)),1/POWER(FSheet1!$AV220,2/($A$3-1)),1/POWER(FSheet1!$AW220,2/($A$3-1)),1/POWER(FSheet1!$AX220,2/($A$3-1)),1/POWER(FSheet1!$AY220,2/($A$3-1)),1/POWER(FSheet1!$AZ220,2/($A$3-1)),1/POWER(FSheet1!$BA220,2/($A$3-1))))</f>
        <v>0.57677316983592775</v>
      </c>
      <c r="H221" s="20">
        <f>1/(POWER(FSheet1!AX220,2/($A$3-1))*SUM(1/POWER(FSheet1!$AU220,2/($A$3-1)),1/POWER(FSheet1!$AV220,2/($A$3-1)),1/POWER(FSheet1!$AW220,2/($A$3-1)),1/POWER(FSheet1!$AX220,2/($A$3-1)),1/POWER(FSheet1!$AY220,2/($A$3-1)),1/POWER(FSheet1!$AZ220,2/($A$3-1)),1/POWER(FSheet1!$BA220,2/($A$3-1))))</f>
        <v>0.13591075849496254</v>
      </c>
      <c r="I221" s="20">
        <f>1/(POWER(FSheet1!AY220,2/($A$3-1))*SUM(1/POWER(FSheet1!$AU220,2/($A$3-1)),1/POWER(FSheet1!$AV220,2/($A$3-1)),1/POWER(FSheet1!$AW220,2/($A$3-1)),1/POWER(FSheet1!$AX220,2/($A$3-1)),1/POWER(FSheet1!$AY220,2/($A$3-1)),1/POWER(FSheet1!$AZ220,2/($A$3-1)),1/POWER(FSheet1!$BA220,2/($A$3-1))))</f>
        <v>2.4902565037636843E-2</v>
      </c>
      <c r="J221" s="20">
        <f>1/(POWER(FSheet1!AZ220,2/($A$3-1))*SUM(1/POWER(FSheet1!$AU220,2/($A$3-1)),1/POWER(FSheet1!$AV220,2/($A$3-1)),1/POWER(FSheet1!$AW220,2/($A$3-1)),1/POWER(FSheet1!$AX220,2/($A$3-1)),1/POWER(FSheet1!$AY220,2/($A$3-1)),1/POWER(FSheet1!$AZ220,2/($A$3-1)),1/POWER(FSheet1!$BA220,2/($A$3-1))))</f>
        <v>6.729742120360354E-3</v>
      </c>
      <c r="K221" s="20">
        <f>1/(POWER(FSheet1!BA220,2/($A$3-1))*SUM(1/POWER(FSheet1!$AU220,2/($A$3-1)),1/POWER(FSheet1!$AV220,2/($A$3-1)),1/POWER(FSheet1!$AW220,2/($A$3-1)),1/POWER(FSheet1!$AX220,2/($A$3-1)),1/POWER(FSheet1!$AY220,2/($A$3-1)),1/POWER(FSheet1!$AZ220,2/($A$3-1)),1/POWER(FSheet1!$BA220,2/($A$3-1))))</f>
        <v>2.4334760599381668E-3</v>
      </c>
      <c r="M221" s="35"/>
      <c r="AA221" s="34">
        <f t="shared" si="14"/>
        <v>5.3568052841961569</v>
      </c>
      <c r="AC221" s="26">
        <f>1/(POWER(FSheet1!BC220,1/($A$3-1))*SUM(1/POWER(FSheet1!$BC220,1/($A$3-1)),1/POWER(FSheet1!$BD220,1/($A$3-1)),1/POWER(FSheet1!$BE220,1/($A$3-1)),1/POWER(FSheet1!$BF220,1/($A$3-1)),1/POWER(FSheet1!$BG220,1/($A$3-1)),1/POWER(FSheet1!$BH220,1/($A$3-1)),1/POWER(FSheet1!$BI220,1/($A$3-1))))</f>
        <v>0.87085385506620094</v>
      </c>
      <c r="AD221" s="26">
        <f>1/(POWER(FSheet1!BD220,1/($A$3-1))*SUM(1/POWER(FSheet1!$BC220,1/($A$3-1)),1/POWER(FSheet1!$BD220,1/($A$3-1)),1/POWER(FSheet1!$BE220,1/($A$3-1)),1/POWER(FSheet1!$BF220,1/($A$3-1)),1/POWER(FSheet1!$BG220,1/($A$3-1)),1/POWER(FSheet1!$BH220,1/($A$3-1)),1/POWER(FSheet1!$BI220,1/($A$3-1))))</f>
        <v>8.190076072826824E-2</v>
      </c>
      <c r="AE221" s="26">
        <f>1/(POWER(FSheet1!BE220,1/($A$3-1))*SUM(1/POWER(FSheet1!$BC220,1/($A$3-1)),1/POWER(FSheet1!$BD220,1/($A$3-1)),1/POWER(FSheet1!$BE220,1/($A$3-1)),1/POWER(FSheet1!$BF220,1/($A$3-1)),1/POWER(FSheet1!$BG220,1/($A$3-1)),1/POWER(FSheet1!$BH220,1/($A$3-1)),1/POWER(FSheet1!$BI220,1/($A$3-1))))</f>
        <v>2.807044171735297E-2</v>
      </c>
      <c r="AF221" s="26">
        <f>1/(POWER(FSheet1!BF220,1/($A$3-1))*SUM(1/POWER(FSheet1!$BC220,1/($A$3-1)),1/POWER(FSheet1!$BD220,1/($A$3-1)),1/POWER(FSheet1!$BE220,1/($A$3-1)),1/POWER(FSheet1!$BF220,1/($A$3-1)),1/POWER(FSheet1!$BG220,1/($A$3-1)),1/POWER(FSheet1!$BH220,1/($A$3-1)),1/POWER(FSheet1!$BI220,1/($A$3-1))))</f>
        <v>9.7249866499453802E-3</v>
      </c>
      <c r="AG221" s="26">
        <f>1/(POWER(FSheet1!BG220,1/($A$3-1))*SUM(1/POWER(FSheet1!$BC220,1/($A$3-1)),1/POWER(FSheet1!$BD220,1/($A$3-1)),1/POWER(FSheet1!$BE220,1/($A$3-1)),1/POWER(FSheet1!$BF220,1/($A$3-1)),1/POWER(FSheet1!$BG220,1/($A$3-1)),1/POWER(FSheet1!$BH220,1/($A$3-1)),1/POWER(FSheet1!$BI220,1/($A$3-1))))</f>
        <v>4.0188916032629189E-3</v>
      </c>
      <c r="AH221" s="26">
        <f>1/(POWER(FSheet1!BH220,1/($A$3-1))*SUM(1/POWER(FSheet1!$BC220,1/($A$3-1)),1/POWER(FSheet1!$BD220,1/($A$3-1)),1/POWER(FSheet1!$BE220,1/($A$3-1)),1/POWER(FSheet1!$BF220,1/($A$3-1)),1/POWER(FSheet1!$BG220,1/($A$3-1)),1/POWER(FSheet1!$BH220,1/($A$3-1)),1/POWER(FSheet1!$BI220,1/($A$3-1))))</f>
        <v>2.2603977706176699E-3</v>
      </c>
      <c r="AI221" s="26">
        <f>1/(POWER(FSheet1!BI220,1/($A$3-1))*SUM(1/POWER(FSheet1!$BC220,1/($A$3-1)),1/POWER(FSheet1!$BD220,1/($A$3-1)),1/POWER(FSheet1!$BE220,1/($A$3-1)),1/POWER(FSheet1!$BF220,1/($A$3-1)),1/POWER(FSheet1!$BG220,1/($A$3-1)),1/POWER(FSheet1!$BH220,1/($A$3-1)),1/POWER(FSheet1!$BI220,1/($A$3-1))))</f>
        <v>3.1706664643517853E-3</v>
      </c>
      <c r="AY221" s="13">
        <f t="shared" si="15"/>
        <v>1.7188396406671851</v>
      </c>
      <c r="BA221" s="45">
        <f>1/(POWER(FSheet1!$BK220,1/($A$3-1))*SUM(1/POWER(FSheet1!$BK220,1/($A$3-1)),1/POWER(FSheet1!$BL220,1/($A$3-1)),1/POWER(FSheet1!$BM220,1/($A$3-1)),1/POWER(FSheet1!$BN220,1/($A$3-1)),1/POWER(FSheet1!$BO220,1/($A$3-1)),1/POWER(FSheet1!$BP220,1/($A$3-1)),1/POWER(FSheet1!$BQ220,1/($A$3-1))))</f>
        <v>0.44453979063858423</v>
      </c>
      <c r="BB221" s="45">
        <f>1/(POWER(FSheet1!$BL220,1/($A$3-1))*SUM(1/POWER(FSheet1!$BK220,1/($A$3-1)),1/POWER(FSheet1!$BL220,1/($A$3-1)),1/POWER(FSheet1!$BM220,1/($A$3-1)),1/POWER(FSheet1!$BN220,1/($A$3-1)),1/POWER(FSheet1!$BO220,1/($A$3-1)),1/POWER(FSheet1!$BP220,1/($A$3-1)),1/POWER(FSheet1!$BQ220,1/($A$3-1))))</f>
        <v>0.33869584782379447</v>
      </c>
      <c r="BC221" s="45">
        <f>1/(POWER(FSheet1!$BM220,1/($A$3-1))*SUM(1/POWER(FSheet1!$BK220,1/($A$3-1)),1/POWER(FSheet1!$BL220,1/($A$3-1)),1/POWER(FSheet1!$BM220,1/($A$3-1)),1/POWER(FSheet1!$BN220,1/($A$3-1)),1/POWER(FSheet1!$BO220,1/($A$3-1)),1/POWER(FSheet1!$BP220,1/($A$3-1)),1/POWER(FSheet1!$BQ220,1/($A$3-1))))</f>
        <v>9.545429819572096E-2</v>
      </c>
      <c r="BD221" s="45">
        <f>1/(POWER(FSheet1!$BN220,1/($A$3-1))*SUM(1/POWER(FSheet1!$BK220,1/($A$3-1)),1/POWER(FSheet1!$BL220,1/($A$3-1)),1/POWER(FSheet1!$BM220,1/($A$3-1)),1/POWER(FSheet1!$BN220,1/($A$3-1)),1/POWER(FSheet1!$BO220,1/($A$3-1)),1/POWER(FSheet1!$BP220,1/($A$3-1)),1/POWER(FSheet1!$BQ220,1/($A$3-1))))</f>
        <v>5.7566818229578653E-2</v>
      </c>
      <c r="BE221" s="45">
        <f>1/(POWER(FSheet1!$BO220,1/($A$3-1))*SUM(1/POWER(FSheet1!$BK220,1/($A$3-1)),1/POWER(FSheet1!$BL220,1/($A$3-1)),1/POWER(FSheet1!$BM220,1/($A$3-1)),1/POWER(FSheet1!$BN220,1/($A$3-1)),1/POWER(FSheet1!$BO220,1/($A$3-1)),1/POWER(FSheet1!$BP220,1/($A$3-1)),1/POWER(FSheet1!$BQ220,1/($A$3-1))))</f>
        <v>3.1752382072979354E-2</v>
      </c>
      <c r="BF221" s="45">
        <f>1/(POWER(FSheet1!$BP220,1/($A$3-1))*SUM(1/POWER(FSheet1!$BK220,1/($A$3-1)),1/POWER(FSheet1!$BL220,1/($A$3-1)),1/POWER(FSheet1!$BM220,1/($A$3-1)),1/POWER(FSheet1!$BN220,1/($A$3-1)),1/POWER(FSheet1!$BO220,1/($A$3-1)),1/POWER(FSheet1!$BP220,1/($A$3-1)),1/POWER(FSheet1!$BQ220,1/($A$3-1))))</f>
        <v>1.2935468449646038E-2</v>
      </c>
      <c r="BG221" s="45">
        <f>1/(POWER(FSheet1!$BQ220,1/($A$3-1))*SUM(1/POWER(FSheet1!$BK220,1/($A$3-1)),1/POWER(FSheet1!$BL220,1/($A$3-1)),1/POWER(FSheet1!$BM220,1/($A$3-1)),1/POWER(FSheet1!$BN220,1/($A$3-1)),1/POWER(FSheet1!$BO220,1/($A$3-1)),1/POWER(FSheet1!$BP220,1/($A$3-1)),1/POWER(FSheet1!$BQ220,1/($A$3-1))))</f>
        <v>1.9055394589696194E-2</v>
      </c>
      <c r="BH221" s="14"/>
      <c r="BW221" s="33">
        <f t="array" ref="BW221">SUM((BA221^$A$3)*(($B221-$AK$3)^2+($C221-$AL$3)^2),(BB221^$A$3)*(($B221-$AM$3)^2+($C221-$AN$3)^2),(BC221^$A$3)*(($B221-$AO$3)^2+($C221-$AP$3)^2),(BD221^$A$3)*(($B221-$AQ$3)^2+($C221-$AR$3)^2),(BE221^$A$3)*(($B221-$AS$3)^2+($C221-$AT$3)^2),(BF221^$A$3)*(($B221-$AU$3)^2+($C221-$AV$3)^2),(BG221^$A$3)*(($B221-$AW$3)^2+($C221-$BV$3)^2))</f>
        <v>1.4104602057331601</v>
      </c>
    </row>
    <row r="222" spans="1:75">
      <c r="A222" s="21" t="str">
        <f>FSheet1!A221</f>
        <v>Olivier</v>
      </c>
      <c r="B222" s="20">
        <f>FSheet1!DH221</f>
        <v>-6.0941345288713915</v>
      </c>
      <c r="C222" s="20">
        <f>FSheet1!DI221</f>
        <v>3.3236584593175849</v>
      </c>
      <c r="D222" s="22"/>
      <c r="E222" s="20">
        <f>1/(POWER(FSheet1!AU221,2/($A$3-1))*SUM(1/POWER(FSheet1!$AU221,2/($A$3-1)),1/POWER(FSheet1!$AV221,2/($A$3-1)),1/POWER(FSheet1!$AW221,2/($A$3-1)),1/POWER(FSheet1!$AX221,2/($A$3-1)),1/POWER(FSheet1!$AY221,2/($A$3-1)),1/POWER(FSheet1!$AZ221,2/($A$3-1)),1/POWER(FSheet1!$BA221,2/($A$3-1))))</f>
        <v>4.9160927383703638E-2</v>
      </c>
      <c r="F222" s="20">
        <f>1/(POWER(FSheet1!AV221,2/($A$3-1))*SUM(1/POWER(FSheet1!$AU221,2/($A$3-1)),1/POWER(FSheet1!$AV221,2/($A$3-1)),1/POWER(FSheet1!$AW221,2/($A$3-1)),1/POWER(FSheet1!$AX221,2/($A$3-1)),1/POWER(FSheet1!$AY221,2/($A$3-1)),1/POWER(FSheet1!$AZ221,2/($A$3-1)),1/POWER(FSheet1!$BA221,2/($A$3-1))))</f>
        <v>0.15123359163325864</v>
      </c>
      <c r="G222" s="20">
        <f>1/(POWER(FSheet1!AW221,2/($A$3-1))*SUM(1/POWER(FSheet1!$AU221,2/($A$3-1)),1/POWER(FSheet1!$AV221,2/($A$3-1)),1/POWER(FSheet1!$AW221,2/($A$3-1)),1/POWER(FSheet1!$AX221,2/($A$3-1)),1/POWER(FSheet1!$AY221,2/($A$3-1)),1/POWER(FSheet1!$AZ221,2/($A$3-1)),1/POWER(FSheet1!$BA221,2/($A$3-1))))</f>
        <v>0.35239913843546067</v>
      </c>
      <c r="H222" s="20">
        <f>1/(POWER(FSheet1!AX221,2/($A$3-1))*SUM(1/POWER(FSheet1!$AU221,2/($A$3-1)),1/POWER(FSheet1!$AV221,2/($A$3-1)),1/POWER(FSheet1!$AW221,2/($A$3-1)),1/POWER(FSheet1!$AX221,2/($A$3-1)),1/POWER(FSheet1!$AY221,2/($A$3-1)),1/POWER(FSheet1!$AZ221,2/($A$3-1)),1/POWER(FSheet1!$BA221,2/($A$3-1))))</f>
        <v>0.29235365416557468</v>
      </c>
      <c r="I222" s="20">
        <f>1/(POWER(FSheet1!AY221,2/($A$3-1))*SUM(1/POWER(FSheet1!$AU221,2/($A$3-1)),1/POWER(FSheet1!$AV221,2/($A$3-1)),1/POWER(FSheet1!$AW221,2/($A$3-1)),1/POWER(FSheet1!$AX221,2/($A$3-1)),1/POWER(FSheet1!$AY221,2/($A$3-1)),1/POWER(FSheet1!$AZ221,2/($A$3-1)),1/POWER(FSheet1!$BA221,2/($A$3-1))))</f>
        <v>0.10636559779949481</v>
      </c>
      <c r="J222" s="20">
        <f>1/(POWER(FSheet1!AZ221,2/($A$3-1))*SUM(1/POWER(FSheet1!$AU221,2/($A$3-1)),1/POWER(FSheet1!$AV221,2/($A$3-1)),1/POWER(FSheet1!$AW221,2/($A$3-1)),1/POWER(FSheet1!$AX221,2/($A$3-1)),1/POWER(FSheet1!$AY221,2/($A$3-1)),1/POWER(FSheet1!$AZ221,2/($A$3-1)),1/POWER(FSheet1!$BA221,2/($A$3-1))))</f>
        <v>3.5137817615519797E-2</v>
      </c>
      <c r="K222" s="20">
        <f>1/(POWER(FSheet1!BA221,2/($A$3-1))*SUM(1/POWER(FSheet1!$AU221,2/($A$3-1)),1/POWER(FSheet1!$AV221,2/($A$3-1)),1/POWER(FSheet1!$AW221,2/($A$3-1)),1/POWER(FSheet1!$AX221,2/($A$3-1)),1/POWER(FSheet1!$AY221,2/($A$3-1)),1/POWER(FSheet1!$AZ221,2/($A$3-1)),1/POWER(FSheet1!$BA221,2/($A$3-1))))</f>
        <v>1.3349272966987574E-2</v>
      </c>
      <c r="M222" s="35"/>
      <c r="AA222" s="34">
        <f t="shared" si="14"/>
        <v>12.718025713309331</v>
      </c>
      <c r="AC222" s="26">
        <f>1/(POWER(FSheet1!BC221,1/($A$3-1))*SUM(1/POWER(FSheet1!$BC221,1/($A$3-1)),1/POWER(FSheet1!$BD221,1/($A$3-1)),1/POWER(FSheet1!$BE221,1/($A$3-1)),1/POWER(FSheet1!$BF221,1/($A$3-1)),1/POWER(FSheet1!$BG221,1/($A$3-1)),1/POWER(FSheet1!$BH221,1/($A$3-1)),1/POWER(FSheet1!$BI221,1/($A$3-1))))</f>
        <v>0.41560735698878731</v>
      </c>
      <c r="AD222" s="26">
        <f>1/(POWER(FSheet1!BD221,1/($A$3-1))*SUM(1/POWER(FSheet1!$BC221,1/($A$3-1)),1/POWER(FSheet1!$BD221,1/($A$3-1)),1/POWER(FSheet1!$BE221,1/($A$3-1)),1/POWER(FSheet1!$BF221,1/($A$3-1)),1/POWER(FSheet1!$BG221,1/($A$3-1)),1/POWER(FSheet1!$BH221,1/($A$3-1)),1/POWER(FSheet1!$BI221,1/($A$3-1))))</f>
        <v>0.18464859200144293</v>
      </c>
      <c r="AE222" s="26">
        <f>1/(POWER(FSheet1!BE221,1/($A$3-1))*SUM(1/POWER(FSheet1!$BC221,1/($A$3-1)),1/POWER(FSheet1!$BD221,1/($A$3-1)),1/POWER(FSheet1!$BE221,1/($A$3-1)),1/POWER(FSheet1!$BF221,1/($A$3-1)),1/POWER(FSheet1!$BG221,1/($A$3-1)),1/POWER(FSheet1!$BH221,1/($A$3-1)),1/POWER(FSheet1!$BI221,1/($A$3-1))))</f>
        <v>0.14687668872442028</v>
      </c>
      <c r="AF222" s="26">
        <f>1/(POWER(FSheet1!BF221,1/($A$3-1))*SUM(1/POWER(FSheet1!$BC221,1/($A$3-1)),1/POWER(FSheet1!$BD221,1/($A$3-1)),1/POWER(FSheet1!$BE221,1/($A$3-1)),1/POWER(FSheet1!$BF221,1/($A$3-1)),1/POWER(FSheet1!$BG221,1/($A$3-1)),1/POWER(FSheet1!$BH221,1/($A$3-1)),1/POWER(FSheet1!$BI221,1/($A$3-1))))</f>
        <v>0.10959977957268159</v>
      </c>
      <c r="AG222" s="26">
        <f>1/(POWER(FSheet1!BG221,1/($A$3-1))*SUM(1/POWER(FSheet1!$BC221,1/($A$3-1)),1/POWER(FSheet1!$BD221,1/($A$3-1)),1/POWER(FSheet1!$BE221,1/($A$3-1)),1/POWER(FSheet1!$BF221,1/($A$3-1)),1/POWER(FSheet1!$BG221,1/($A$3-1)),1/POWER(FSheet1!$BH221,1/($A$3-1)),1/POWER(FSheet1!$BI221,1/($A$3-1))))</f>
        <v>5.9765205616173732E-2</v>
      </c>
      <c r="AH222" s="26">
        <f>1/(POWER(FSheet1!BH221,1/($A$3-1))*SUM(1/POWER(FSheet1!$BC221,1/($A$3-1)),1/POWER(FSheet1!$BD221,1/($A$3-1)),1/POWER(FSheet1!$BE221,1/($A$3-1)),1/POWER(FSheet1!$BF221,1/($A$3-1)),1/POWER(FSheet1!$BG221,1/($A$3-1)),1/POWER(FSheet1!$BH221,1/($A$3-1)),1/POWER(FSheet1!$BI221,1/($A$3-1))))</f>
        <v>3.5784673616831679E-2</v>
      </c>
      <c r="AI222" s="26">
        <f>1/(POWER(FSheet1!BI221,1/($A$3-1))*SUM(1/POWER(FSheet1!$BC221,1/($A$3-1)),1/POWER(FSheet1!$BD221,1/($A$3-1)),1/POWER(FSheet1!$BE221,1/($A$3-1)),1/POWER(FSheet1!$BF221,1/($A$3-1)),1/POWER(FSheet1!$BG221,1/($A$3-1)),1/POWER(FSheet1!$BH221,1/($A$3-1)),1/POWER(FSheet1!$BI221,1/($A$3-1))))</f>
        <v>4.771770347966249E-2</v>
      </c>
      <c r="AY222" s="13">
        <f t="shared" si="15"/>
        <v>5.0012308880826657</v>
      </c>
      <c r="BA222" s="45">
        <f>1/(POWER(FSheet1!$BK221,1/($A$3-1))*SUM(1/POWER(FSheet1!$BK221,1/($A$3-1)),1/POWER(FSheet1!$BL221,1/($A$3-1)),1/POWER(FSheet1!$BM221,1/($A$3-1)),1/POWER(FSheet1!$BN221,1/($A$3-1)),1/POWER(FSheet1!$BO221,1/($A$3-1)),1/POWER(FSheet1!$BP221,1/($A$3-1)),1/POWER(FSheet1!$BQ221,1/($A$3-1))))</f>
        <v>0.78279278748439596</v>
      </c>
      <c r="BB222" s="45">
        <f>1/(POWER(FSheet1!$BL221,1/($A$3-1))*SUM(1/POWER(FSheet1!$BK221,1/($A$3-1)),1/POWER(FSheet1!$BL221,1/($A$3-1)),1/POWER(FSheet1!$BM221,1/($A$3-1)),1/POWER(FSheet1!$BN221,1/($A$3-1)),1/POWER(FSheet1!$BO221,1/($A$3-1)),1/POWER(FSheet1!$BP221,1/($A$3-1)),1/POWER(FSheet1!$BQ221,1/($A$3-1))))</f>
        <v>6.7205782188857671E-2</v>
      </c>
      <c r="BC222" s="45">
        <f>1/(POWER(FSheet1!$BM221,1/($A$3-1))*SUM(1/POWER(FSheet1!$BK221,1/($A$3-1)),1/POWER(FSheet1!$BL221,1/($A$3-1)),1/POWER(FSheet1!$BM221,1/($A$3-1)),1/POWER(FSheet1!$BN221,1/($A$3-1)),1/POWER(FSheet1!$BO221,1/($A$3-1)),1/POWER(FSheet1!$BP221,1/($A$3-1)),1/POWER(FSheet1!$BQ221,1/($A$3-1))))</f>
        <v>4.3279816081527984E-2</v>
      </c>
      <c r="BD222" s="45">
        <f>1/(POWER(FSheet1!$BN221,1/($A$3-1))*SUM(1/POWER(FSheet1!$BK221,1/($A$3-1)),1/POWER(FSheet1!$BL221,1/($A$3-1)),1/POWER(FSheet1!$BM221,1/($A$3-1)),1/POWER(FSheet1!$BN221,1/($A$3-1)),1/POWER(FSheet1!$BO221,1/($A$3-1)),1/POWER(FSheet1!$BP221,1/($A$3-1)),1/POWER(FSheet1!$BQ221,1/($A$3-1))))</f>
        <v>4.3386748511728246E-2</v>
      </c>
      <c r="BE222" s="45">
        <f>1/(POWER(FSheet1!$BO221,1/($A$3-1))*SUM(1/POWER(FSheet1!$BK221,1/($A$3-1)),1/POWER(FSheet1!$BL221,1/($A$3-1)),1/POWER(FSheet1!$BM221,1/($A$3-1)),1/POWER(FSheet1!$BN221,1/($A$3-1)),1/POWER(FSheet1!$BO221,1/($A$3-1)),1/POWER(FSheet1!$BP221,1/($A$3-1)),1/POWER(FSheet1!$BQ221,1/($A$3-1))))</f>
        <v>3.1937739224851262E-2</v>
      </c>
      <c r="BF222" s="45">
        <f>1/(POWER(FSheet1!$BP221,1/($A$3-1))*SUM(1/POWER(FSheet1!$BK221,1/($A$3-1)),1/POWER(FSheet1!$BL221,1/($A$3-1)),1/POWER(FSheet1!$BM221,1/($A$3-1)),1/POWER(FSheet1!$BN221,1/($A$3-1)),1/POWER(FSheet1!$BO221,1/($A$3-1)),1/POWER(FSheet1!$BP221,1/($A$3-1)),1/POWER(FSheet1!$BQ221,1/($A$3-1))))</f>
        <v>1.3425842007228154E-2</v>
      </c>
      <c r="BG222" s="45">
        <f>1/(POWER(FSheet1!$BQ221,1/($A$3-1))*SUM(1/POWER(FSheet1!$BK221,1/($A$3-1)),1/POWER(FSheet1!$BL221,1/($A$3-1)),1/POWER(FSheet1!$BM221,1/($A$3-1)),1/POWER(FSheet1!$BN221,1/($A$3-1)),1/POWER(FSheet1!$BO221,1/($A$3-1)),1/POWER(FSheet1!$BP221,1/($A$3-1)),1/POWER(FSheet1!$BQ221,1/($A$3-1))))</f>
        <v>1.797128450141065E-2</v>
      </c>
      <c r="BH222" s="14"/>
      <c r="BW222" s="33">
        <f t="array" ref="BW222">SUM((BA222^$A$3)*(($B222-$AK$3)^2+($C222-$AL$3)^2),(BB222^$A$3)*(($B222-$AM$3)^2+($C222-$AN$3)^2),(BC222^$A$3)*(($B222-$AO$3)^2+($C222-$AP$3)^2),(BD222^$A$3)*(($B222-$AQ$3)^2+($C222-$AR$3)^2),(BE222^$A$3)*(($B222-$AS$3)^2+($C222-$AT$3)^2),(BF222^$A$3)*(($B222-$AU$3)^2+($C222-$AV$3)^2),(BG222^$A$3)*(($B222-$AW$3)^2+($C222-$BV$3)^2))</f>
        <v>5.1284462606654238</v>
      </c>
    </row>
    <row r="223" spans="1:75">
      <c r="A223" s="21" t="str">
        <f>FSheet1!A222</f>
        <v>Steen</v>
      </c>
      <c r="B223" s="20">
        <f>FSheet1!DH222</f>
        <v>7.7673724120734899</v>
      </c>
      <c r="C223" s="20">
        <f>FSheet1!DI222</f>
        <v>-0.82838083070866053</v>
      </c>
      <c r="D223" s="22"/>
      <c r="E223" s="20">
        <f>1/(POWER(FSheet1!AU222,2/($A$3-1))*SUM(1/POWER(FSheet1!$AU222,2/($A$3-1)),1/POWER(FSheet1!$AV222,2/($A$3-1)),1/POWER(FSheet1!$AW222,2/($A$3-1)),1/POWER(FSheet1!$AX222,2/($A$3-1)),1/POWER(FSheet1!$AY222,2/($A$3-1)),1/POWER(FSheet1!$AZ222,2/($A$3-1)),1/POWER(FSheet1!$BA222,2/($A$3-1))))</f>
        <v>8.5118892874666053E-4</v>
      </c>
      <c r="F223" s="20">
        <f>1/(POWER(FSheet1!AV222,2/($A$3-1))*SUM(1/POWER(FSheet1!$AU222,2/($A$3-1)),1/POWER(FSheet1!$AV222,2/($A$3-1)),1/POWER(FSheet1!$AW222,2/($A$3-1)),1/POWER(FSheet1!$AX222,2/($A$3-1)),1/POWER(FSheet1!$AY222,2/($A$3-1)),1/POWER(FSheet1!$AZ222,2/($A$3-1)),1/POWER(FSheet1!$BA222,2/($A$3-1))))</f>
        <v>2.3490811269313351E-3</v>
      </c>
      <c r="G223" s="20">
        <f>1/(POWER(FSheet1!AW222,2/($A$3-1))*SUM(1/POWER(FSheet1!$AU222,2/($A$3-1)),1/POWER(FSheet1!$AV222,2/($A$3-1)),1/POWER(FSheet1!$AW222,2/($A$3-1)),1/POWER(FSheet1!$AX222,2/($A$3-1)),1/POWER(FSheet1!$AY222,2/($A$3-1)),1/POWER(FSheet1!$AZ222,2/($A$3-1)),1/POWER(FSheet1!$BA222,2/($A$3-1))))</f>
        <v>8.9341627909357135E-3</v>
      </c>
      <c r="H223" s="20">
        <f>1/(POWER(FSheet1!AX222,2/($A$3-1))*SUM(1/POWER(FSheet1!$AU222,2/($A$3-1)),1/POWER(FSheet1!$AV222,2/($A$3-1)),1/POWER(FSheet1!$AW222,2/($A$3-1)),1/POWER(FSheet1!$AX222,2/($A$3-1)),1/POWER(FSheet1!$AY222,2/($A$3-1)),1/POWER(FSheet1!$AZ222,2/($A$3-1)),1/POWER(FSheet1!$BA222,2/($A$3-1))))</f>
        <v>5.8985064327624619E-2</v>
      </c>
      <c r="I223" s="20">
        <f>1/(POWER(FSheet1!AY222,2/($A$3-1))*SUM(1/POWER(FSheet1!$AU222,2/($A$3-1)),1/POWER(FSheet1!$AV222,2/($A$3-1)),1/POWER(FSheet1!$AW222,2/($A$3-1)),1/POWER(FSheet1!$AX222,2/($A$3-1)),1/POWER(FSheet1!$AY222,2/($A$3-1)),1/POWER(FSheet1!$AZ222,2/($A$3-1)),1/POWER(FSheet1!$BA222,2/($A$3-1))))</f>
        <v>0.64437644133666072</v>
      </c>
      <c r="J223" s="20">
        <f>1/(POWER(FSheet1!AZ222,2/($A$3-1))*SUM(1/POWER(FSheet1!$AU222,2/($A$3-1)),1/POWER(FSheet1!$AV222,2/($A$3-1)),1/POWER(FSheet1!$AW222,2/($A$3-1)),1/POWER(FSheet1!$AX222,2/($A$3-1)),1/POWER(FSheet1!$AY222,2/($A$3-1)),1/POWER(FSheet1!$AZ222,2/($A$3-1)),1/POWER(FSheet1!$BA222,2/($A$3-1))))</f>
        <v>0.25909888269037035</v>
      </c>
      <c r="K223" s="20">
        <f>1/(POWER(FSheet1!BA222,2/($A$3-1))*SUM(1/POWER(FSheet1!$AU222,2/($A$3-1)),1/POWER(FSheet1!$AV222,2/($A$3-1)),1/POWER(FSheet1!$AW222,2/($A$3-1)),1/POWER(FSheet1!$AX222,2/($A$3-1)),1/POWER(FSheet1!$AY222,2/($A$3-1)),1/POWER(FSheet1!$AZ222,2/($A$3-1)),1/POWER(FSheet1!$BA222,2/($A$3-1))))</f>
        <v>2.5405178798730745E-2</v>
      </c>
      <c r="M223" s="35"/>
      <c r="AA223" s="34">
        <f t="shared" si="14"/>
        <v>6.5715439680810945</v>
      </c>
      <c r="AC223" s="26">
        <f>1/(POWER(FSheet1!BC222,1/($A$3-1))*SUM(1/POWER(FSheet1!$BC222,1/($A$3-1)),1/POWER(FSheet1!$BD222,1/($A$3-1)),1/POWER(FSheet1!$BE222,1/($A$3-1)),1/POWER(FSheet1!$BF222,1/($A$3-1)),1/POWER(FSheet1!$BG222,1/($A$3-1)),1/POWER(FSheet1!$BH222,1/($A$3-1)),1/POWER(FSheet1!$BI222,1/($A$3-1))))</f>
        <v>1.6114568097041083E-2</v>
      </c>
      <c r="AD223" s="26">
        <f>1/(POWER(FSheet1!BD222,1/($A$3-1))*SUM(1/POWER(FSheet1!$BC222,1/($A$3-1)),1/POWER(FSheet1!$BD222,1/($A$3-1)),1/POWER(FSheet1!$BE222,1/($A$3-1)),1/POWER(FSheet1!$BF222,1/($A$3-1)),1/POWER(FSheet1!$BG222,1/($A$3-1)),1/POWER(FSheet1!$BH222,1/($A$3-1)),1/POWER(FSheet1!$BI222,1/($A$3-1))))</f>
        <v>1.562028236966604E-2</v>
      </c>
      <c r="AE223" s="26">
        <f>1/(POWER(FSheet1!BE222,1/($A$3-1))*SUM(1/POWER(FSheet1!$BC222,1/($A$3-1)),1/POWER(FSheet1!$BD222,1/($A$3-1)),1/POWER(FSheet1!$BE222,1/($A$3-1)),1/POWER(FSheet1!$BF222,1/($A$3-1)),1/POWER(FSheet1!$BG222,1/($A$3-1)),1/POWER(FSheet1!$BH222,1/($A$3-1)),1/POWER(FSheet1!$BI222,1/($A$3-1))))</f>
        <v>2.4299043958981761E-2</v>
      </c>
      <c r="AF223" s="26">
        <f>1/(POWER(FSheet1!BF222,1/($A$3-1))*SUM(1/POWER(FSheet1!$BC222,1/($A$3-1)),1/POWER(FSheet1!$BD222,1/($A$3-1)),1/POWER(FSheet1!$BE222,1/($A$3-1)),1/POWER(FSheet1!$BF222,1/($A$3-1)),1/POWER(FSheet1!$BG222,1/($A$3-1)),1/POWER(FSheet1!$BH222,1/($A$3-1)),1/POWER(FSheet1!$BI222,1/($A$3-1))))</f>
        <v>5.1844642153357941E-2</v>
      </c>
      <c r="AG223" s="26">
        <f>1/(POWER(FSheet1!BG222,1/($A$3-1))*SUM(1/POWER(FSheet1!$BC222,1/($A$3-1)),1/POWER(FSheet1!$BD222,1/($A$3-1)),1/POWER(FSheet1!$BE222,1/($A$3-1)),1/POWER(FSheet1!$BF222,1/($A$3-1)),1/POWER(FSheet1!$BG222,1/($A$3-1)),1/POWER(FSheet1!$BH222,1/($A$3-1)),1/POWER(FSheet1!$BI222,1/($A$3-1))))</f>
        <v>0.16530422727723978</v>
      </c>
      <c r="AH223" s="26">
        <f>1/(POWER(FSheet1!BH222,1/($A$3-1))*SUM(1/POWER(FSheet1!$BC222,1/($A$3-1)),1/POWER(FSheet1!$BD222,1/($A$3-1)),1/POWER(FSheet1!$BE222,1/($A$3-1)),1/POWER(FSheet1!$BF222,1/($A$3-1)),1/POWER(FSheet1!$BG222,1/($A$3-1)),1/POWER(FSheet1!$BH222,1/($A$3-1)),1/POWER(FSheet1!$BI222,1/($A$3-1))))</f>
        <v>0.41211282189792198</v>
      </c>
      <c r="AI223" s="26">
        <f>1/(POWER(FSheet1!BI222,1/($A$3-1))*SUM(1/POWER(FSheet1!$BC222,1/($A$3-1)),1/POWER(FSheet1!$BD222,1/($A$3-1)),1/POWER(FSheet1!$BE222,1/($A$3-1)),1/POWER(FSheet1!$BF222,1/($A$3-1)),1/POWER(FSheet1!$BG222,1/($A$3-1)),1/POWER(FSheet1!$BH222,1/($A$3-1)),1/POWER(FSheet1!$BI222,1/($A$3-1))))</f>
        <v>0.31470441424579143</v>
      </c>
      <c r="AY223" s="13">
        <f t="shared" si="15"/>
        <v>2.2416024472037699</v>
      </c>
      <c r="BA223" s="45">
        <f>1/(POWER(FSheet1!$BK222,1/($A$3-1))*SUM(1/POWER(FSheet1!$BK222,1/($A$3-1)),1/POWER(FSheet1!$BL222,1/($A$3-1)),1/POWER(FSheet1!$BM222,1/($A$3-1)),1/POWER(FSheet1!$BN222,1/($A$3-1)),1/POWER(FSheet1!$BO222,1/($A$3-1)),1/POWER(FSheet1!$BP222,1/($A$3-1)),1/POWER(FSheet1!$BQ222,1/($A$3-1))))</f>
        <v>8.9967691768842693E-3</v>
      </c>
      <c r="BB223" s="45">
        <f>1/(POWER(FSheet1!$BL222,1/($A$3-1))*SUM(1/POWER(FSheet1!$BK222,1/($A$3-1)),1/POWER(FSheet1!$BL222,1/($A$3-1)),1/POWER(FSheet1!$BM222,1/($A$3-1)),1/POWER(FSheet1!$BN222,1/($A$3-1)),1/POWER(FSheet1!$BO222,1/($A$3-1)),1/POWER(FSheet1!$BP222,1/($A$3-1)),1/POWER(FSheet1!$BQ222,1/($A$3-1))))</f>
        <v>7.5628718003238372E-3</v>
      </c>
      <c r="BC223" s="45">
        <f>1/(POWER(FSheet1!$BM222,1/($A$3-1))*SUM(1/POWER(FSheet1!$BK222,1/($A$3-1)),1/POWER(FSheet1!$BL222,1/($A$3-1)),1/POWER(FSheet1!$BM222,1/($A$3-1)),1/POWER(FSheet1!$BN222,1/($A$3-1)),1/POWER(FSheet1!$BO222,1/($A$3-1)),1/POWER(FSheet1!$BP222,1/($A$3-1)),1/POWER(FSheet1!$BQ222,1/($A$3-1))))</f>
        <v>1.5246541395123265E-2</v>
      </c>
      <c r="BD223" s="45">
        <f>1/(POWER(FSheet1!$BN222,1/($A$3-1))*SUM(1/POWER(FSheet1!$BK222,1/($A$3-1)),1/POWER(FSheet1!$BL222,1/($A$3-1)),1/POWER(FSheet1!$BM222,1/($A$3-1)),1/POWER(FSheet1!$BN222,1/($A$3-1)),1/POWER(FSheet1!$BO222,1/($A$3-1)),1/POWER(FSheet1!$BP222,1/($A$3-1)),1/POWER(FSheet1!$BQ222,1/($A$3-1))))</f>
        <v>3.0861547029058207E-2</v>
      </c>
      <c r="BE223" s="45">
        <f>1/(POWER(FSheet1!$BO222,1/($A$3-1))*SUM(1/POWER(FSheet1!$BK222,1/($A$3-1)),1/POWER(FSheet1!$BL222,1/($A$3-1)),1/POWER(FSheet1!$BM222,1/($A$3-1)),1/POWER(FSheet1!$BN222,1/($A$3-1)),1/POWER(FSheet1!$BO222,1/($A$3-1)),1/POWER(FSheet1!$BP222,1/($A$3-1)),1/POWER(FSheet1!$BQ222,1/($A$3-1))))</f>
        <v>6.0510807061732466E-2</v>
      </c>
      <c r="BF223" s="45">
        <f>1/(POWER(FSheet1!$BP222,1/($A$3-1))*SUM(1/POWER(FSheet1!$BK222,1/($A$3-1)),1/POWER(FSheet1!$BL222,1/($A$3-1)),1/POWER(FSheet1!$BM222,1/($A$3-1)),1/POWER(FSheet1!$BN222,1/($A$3-1)),1/POWER(FSheet1!$BO222,1/($A$3-1)),1/POWER(FSheet1!$BP222,1/($A$3-1)),1/POWER(FSheet1!$BQ222,1/($A$3-1))))</f>
        <v>0.47199255921447864</v>
      </c>
      <c r="BG223" s="45">
        <f>1/(POWER(FSheet1!$BQ222,1/($A$3-1))*SUM(1/POWER(FSheet1!$BK222,1/($A$3-1)),1/POWER(FSheet1!$BL222,1/($A$3-1)),1/POWER(FSheet1!$BM222,1/($A$3-1)),1/POWER(FSheet1!$BN222,1/($A$3-1)),1/POWER(FSheet1!$BO222,1/($A$3-1)),1/POWER(FSheet1!$BP222,1/($A$3-1)),1/POWER(FSheet1!$BQ222,1/($A$3-1))))</f>
        <v>0.40482890432239926</v>
      </c>
      <c r="BH223" s="14"/>
      <c r="BW223" s="33">
        <f t="array" ref="BW223">SUM((BA223^$A$3)*(($B223-$AK$3)^2+($C223-$AL$3)^2),(BB223^$A$3)*(($B223-$AM$3)^2+($C223-$AN$3)^2),(BC223^$A$3)*(($B223-$AO$3)^2+($C223-$AP$3)^2),(BD223^$A$3)*(($B223-$AQ$3)^2+($C223-$AR$3)^2),(BE223^$A$3)*(($B223-$AS$3)^2+($C223-$AT$3)^2),(BF223^$A$3)*(($B223-$AU$3)^2+($C223-$AV$3)^2),(BG223^$A$3)*(($B223-$AW$3)^2+($C223-$BV$3)^2))</f>
        <v>2.0879619354627308</v>
      </c>
    </row>
    <row r="224" spans="1:75">
      <c r="A224" s="21" t="str">
        <f>FSheet1!A223</f>
        <v>Bensmiller</v>
      </c>
      <c r="B224" s="20">
        <f>FSheet1!DH223</f>
        <v>-4.5096285288713913</v>
      </c>
      <c r="C224" s="20">
        <f>FSheet1!DI223</f>
        <v>1.773357959317585</v>
      </c>
      <c r="D224" s="22"/>
      <c r="E224" s="20">
        <f>1/(POWER(FSheet1!AU223,2/($A$3-1))*SUM(1/POWER(FSheet1!$AU223,2/($A$3-1)),1/POWER(FSheet1!$AV223,2/($A$3-1)),1/POWER(FSheet1!$AW223,2/($A$3-1)),1/POWER(FSheet1!$AX223,2/($A$3-1)),1/POWER(FSheet1!$AY223,2/($A$3-1)),1/POWER(FSheet1!$AZ223,2/($A$3-1)),1/POWER(FSheet1!$BA223,2/($A$3-1))))</f>
        <v>2.3853603700493022E-2</v>
      </c>
      <c r="F224" s="20">
        <f>1/(POWER(FSheet1!AV223,2/($A$3-1))*SUM(1/POWER(FSheet1!$AU223,2/($A$3-1)),1/POWER(FSheet1!$AV223,2/($A$3-1)),1/POWER(FSheet1!$AW223,2/($A$3-1)),1/POWER(FSheet1!$AX223,2/($A$3-1)),1/POWER(FSheet1!$AY223,2/($A$3-1)),1/POWER(FSheet1!$AZ223,2/($A$3-1)),1/POWER(FSheet1!$BA223,2/($A$3-1))))</f>
        <v>0.10055957080745252</v>
      </c>
      <c r="G224" s="20">
        <f>1/(POWER(FSheet1!AW223,2/($A$3-1))*SUM(1/POWER(FSheet1!$AU223,2/($A$3-1)),1/POWER(FSheet1!$AV223,2/($A$3-1)),1/POWER(FSheet1!$AW223,2/($A$3-1)),1/POWER(FSheet1!$AX223,2/($A$3-1)),1/POWER(FSheet1!$AY223,2/($A$3-1)),1/POWER(FSheet1!$AZ223,2/($A$3-1)),1/POWER(FSheet1!$BA223,2/($A$3-1))))</f>
        <v>0.41372465991074475</v>
      </c>
      <c r="H224" s="20">
        <f>1/(POWER(FSheet1!AX223,2/($A$3-1))*SUM(1/POWER(FSheet1!$AU223,2/($A$3-1)),1/POWER(FSheet1!$AV223,2/($A$3-1)),1/POWER(FSheet1!$AW223,2/($A$3-1)),1/POWER(FSheet1!$AX223,2/($A$3-1)),1/POWER(FSheet1!$AY223,2/($A$3-1)),1/POWER(FSheet1!$AZ223,2/($A$3-1)),1/POWER(FSheet1!$BA223,2/($A$3-1))))</f>
        <v>0.3549740224692014</v>
      </c>
      <c r="I224" s="20">
        <f>1/(POWER(FSheet1!AY223,2/($A$3-1))*SUM(1/POWER(FSheet1!$AU223,2/($A$3-1)),1/POWER(FSheet1!$AV223,2/($A$3-1)),1/POWER(FSheet1!$AW223,2/($A$3-1)),1/POWER(FSheet1!$AX223,2/($A$3-1)),1/POWER(FSheet1!$AY223,2/($A$3-1)),1/POWER(FSheet1!$AZ223,2/($A$3-1)),1/POWER(FSheet1!$BA223,2/($A$3-1))))</f>
        <v>8.0494187379337806E-2</v>
      </c>
      <c r="J224" s="20">
        <f>1/(POWER(FSheet1!AZ223,2/($A$3-1))*SUM(1/POWER(FSheet1!$AU223,2/($A$3-1)),1/POWER(FSheet1!$AV223,2/($A$3-1)),1/POWER(FSheet1!$AW223,2/($A$3-1)),1/POWER(FSheet1!$AX223,2/($A$3-1)),1/POWER(FSheet1!$AY223,2/($A$3-1)),1/POWER(FSheet1!$AZ223,2/($A$3-1)),1/POWER(FSheet1!$BA223,2/($A$3-1))))</f>
        <v>1.9874199968841582E-2</v>
      </c>
      <c r="K224" s="20">
        <f>1/(POWER(FSheet1!BA223,2/($A$3-1))*SUM(1/POWER(FSheet1!$AU223,2/($A$3-1)),1/POWER(FSheet1!$AV223,2/($A$3-1)),1/POWER(FSheet1!$AW223,2/($A$3-1)),1/POWER(FSheet1!$AX223,2/($A$3-1)),1/POWER(FSheet1!$AY223,2/($A$3-1)),1/POWER(FSheet1!$AZ223,2/($A$3-1)),1/POWER(FSheet1!$BA223,2/($A$3-1))))</f>
        <v>6.5197557639290029E-3</v>
      </c>
      <c r="M224" s="35"/>
      <c r="AA224" s="34">
        <f t="shared" si="14"/>
        <v>7.9343760060733688</v>
      </c>
      <c r="AC224" s="26">
        <f>1/(POWER(FSheet1!BC223,1/($A$3-1))*SUM(1/POWER(FSheet1!$BC223,1/($A$3-1)),1/POWER(FSheet1!$BD223,1/($A$3-1)),1/POWER(FSheet1!$BE223,1/($A$3-1)),1/POWER(FSheet1!$BF223,1/($A$3-1)),1/POWER(FSheet1!$BG223,1/($A$3-1)),1/POWER(FSheet1!$BH223,1/($A$3-1)),1/POWER(FSheet1!$BI223,1/($A$3-1))))</f>
        <v>0.49936937044185514</v>
      </c>
      <c r="AD224" s="26">
        <f>1/(POWER(FSheet1!BD223,1/($A$3-1))*SUM(1/POWER(FSheet1!$BC223,1/($A$3-1)),1/POWER(FSheet1!$BD223,1/($A$3-1)),1/POWER(FSheet1!$BE223,1/($A$3-1)),1/POWER(FSheet1!$BF223,1/($A$3-1)),1/POWER(FSheet1!$BG223,1/($A$3-1)),1/POWER(FSheet1!$BH223,1/($A$3-1)),1/POWER(FSheet1!$BI223,1/($A$3-1))))</f>
        <v>0.15594628572764743</v>
      </c>
      <c r="AE224" s="26">
        <f>1/(POWER(FSheet1!BE223,1/($A$3-1))*SUM(1/POWER(FSheet1!$BC223,1/($A$3-1)),1/POWER(FSheet1!$BD223,1/($A$3-1)),1/POWER(FSheet1!$BE223,1/($A$3-1)),1/POWER(FSheet1!$BF223,1/($A$3-1)),1/POWER(FSheet1!$BG223,1/($A$3-1)),1/POWER(FSheet1!$BH223,1/($A$3-1)),1/POWER(FSheet1!$BI223,1/($A$3-1))))</f>
        <v>0.1486826968470962</v>
      </c>
      <c r="AF224" s="26">
        <f>1/(POWER(FSheet1!BF223,1/($A$3-1))*SUM(1/POWER(FSheet1!$BC223,1/($A$3-1)),1/POWER(FSheet1!$BD223,1/($A$3-1)),1/POWER(FSheet1!$BE223,1/($A$3-1)),1/POWER(FSheet1!$BF223,1/($A$3-1)),1/POWER(FSheet1!$BG223,1/($A$3-1)),1/POWER(FSheet1!$BH223,1/($A$3-1)),1/POWER(FSheet1!$BI223,1/($A$3-1))))</f>
        <v>0.10005109853004629</v>
      </c>
      <c r="AG224" s="26">
        <f>1/(POWER(FSheet1!BG223,1/($A$3-1))*SUM(1/POWER(FSheet1!$BC223,1/($A$3-1)),1/POWER(FSheet1!$BD223,1/($A$3-1)),1/POWER(FSheet1!$BE223,1/($A$3-1)),1/POWER(FSheet1!$BF223,1/($A$3-1)),1/POWER(FSheet1!$BG223,1/($A$3-1)),1/POWER(FSheet1!$BH223,1/($A$3-1)),1/POWER(FSheet1!$BI223,1/($A$3-1))))</f>
        <v>4.1938215145448023E-2</v>
      </c>
      <c r="AH224" s="26">
        <f>1/(POWER(FSheet1!BH223,1/($A$3-1))*SUM(1/POWER(FSheet1!$BC223,1/($A$3-1)),1/POWER(FSheet1!$BD223,1/($A$3-1)),1/POWER(FSheet1!$BE223,1/($A$3-1)),1/POWER(FSheet1!$BF223,1/($A$3-1)),1/POWER(FSheet1!$BG223,1/($A$3-1)),1/POWER(FSheet1!$BH223,1/($A$3-1)),1/POWER(FSheet1!$BI223,1/($A$3-1))))</f>
        <v>2.2198300242356177E-2</v>
      </c>
      <c r="AI224" s="26">
        <f>1/(POWER(FSheet1!BI223,1/($A$3-1))*SUM(1/POWER(FSheet1!$BC223,1/($A$3-1)),1/POWER(FSheet1!$BD223,1/($A$3-1)),1/POWER(FSheet1!$BE223,1/($A$3-1)),1/POWER(FSheet1!$BF223,1/($A$3-1)),1/POWER(FSheet1!$BG223,1/($A$3-1)),1/POWER(FSheet1!$BH223,1/($A$3-1)),1/POWER(FSheet1!$BI223,1/($A$3-1))))</f>
        <v>3.1814033065550751E-2</v>
      </c>
      <c r="AY224" s="13">
        <f t="shared" si="15"/>
        <v>1.8193670323689066</v>
      </c>
      <c r="BA224" s="45">
        <f>1/(POWER(FSheet1!$BK223,1/($A$3-1))*SUM(1/POWER(FSheet1!$BK223,1/($A$3-1)),1/POWER(FSheet1!$BL223,1/($A$3-1)),1/POWER(FSheet1!$BM223,1/($A$3-1)),1/POWER(FSheet1!$BN223,1/($A$3-1)),1/POWER(FSheet1!$BO223,1/($A$3-1)),1/POWER(FSheet1!$BP223,1/($A$3-1)),1/POWER(FSheet1!$BQ223,1/($A$3-1))))</f>
        <v>0.97813253081633444</v>
      </c>
      <c r="BB224" s="45">
        <f>1/(POWER(FSheet1!$BL223,1/($A$3-1))*SUM(1/POWER(FSheet1!$BK223,1/($A$3-1)),1/POWER(FSheet1!$BL223,1/($A$3-1)),1/POWER(FSheet1!$BM223,1/($A$3-1)),1/POWER(FSheet1!$BN223,1/($A$3-1)),1/POWER(FSheet1!$BO223,1/($A$3-1)),1/POWER(FSheet1!$BP223,1/($A$3-1)),1/POWER(FSheet1!$BQ223,1/($A$3-1))))</f>
        <v>6.3951986599547874E-3</v>
      </c>
      <c r="BC224" s="45">
        <f>1/(POWER(FSheet1!$BM223,1/($A$3-1))*SUM(1/POWER(FSheet1!$BK223,1/($A$3-1)),1/POWER(FSheet1!$BL223,1/($A$3-1)),1/POWER(FSheet1!$BM223,1/($A$3-1)),1/POWER(FSheet1!$BN223,1/($A$3-1)),1/POWER(FSheet1!$BO223,1/($A$3-1)),1/POWER(FSheet1!$BP223,1/($A$3-1)),1/POWER(FSheet1!$BQ223,1/($A$3-1))))</f>
        <v>4.8826482297497035E-3</v>
      </c>
      <c r="BD224" s="45">
        <f>1/(POWER(FSheet1!$BN223,1/($A$3-1))*SUM(1/POWER(FSheet1!$BK223,1/($A$3-1)),1/POWER(FSheet1!$BL223,1/($A$3-1)),1/POWER(FSheet1!$BM223,1/($A$3-1)),1/POWER(FSheet1!$BN223,1/($A$3-1)),1/POWER(FSheet1!$BO223,1/($A$3-1)),1/POWER(FSheet1!$BP223,1/($A$3-1)),1/POWER(FSheet1!$BQ223,1/($A$3-1))))</f>
        <v>4.9365535031674363E-3</v>
      </c>
      <c r="BE224" s="45">
        <f>1/(POWER(FSheet1!$BO223,1/($A$3-1))*SUM(1/POWER(FSheet1!$BK223,1/($A$3-1)),1/POWER(FSheet1!$BL223,1/($A$3-1)),1/POWER(FSheet1!$BM223,1/($A$3-1)),1/POWER(FSheet1!$BN223,1/($A$3-1)),1/POWER(FSheet1!$BO223,1/($A$3-1)),1/POWER(FSheet1!$BP223,1/($A$3-1)),1/POWER(FSheet1!$BQ223,1/($A$3-1))))</f>
        <v>3.0336444837931794E-3</v>
      </c>
      <c r="BF224" s="45">
        <f>1/(POWER(FSheet1!$BP223,1/($A$3-1))*SUM(1/POWER(FSheet1!$BK223,1/($A$3-1)),1/POWER(FSheet1!$BL223,1/($A$3-1)),1/POWER(FSheet1!$BM223,1/($A$3-1)),1/POWER(FSheet1!$BN223,1/($A$3-1)),1/POWER(FSheet1!$BO223,1/($A$3-1)),1/POWER(FSheet1!$BP223,1/($A$3-1)),1/POWER(FSheet1!$BQ223,1/($A$3-1))))</f>
        <v>1.0679117826537467E-3</v>
      </c>
      <c r="BG224" s="45">
        <f>1/(POWER(FSheet1!$BQ223,1/($A$3-1))*SUM(1/POWER(FSheet1!$BK223,1/($A$3-1)),1/POWER(FSheet1!$BL223,1/($A$3-1)),1/POWER(FSheet1!$BM223,1/($A$3-1)),1/POWER(FSheet1!$BN223,1/($A$3-1)),1/POWER(FSheet1!$BO223,1/($A$3-1)),1/POWER(FSheet1!$BP223,1/($A$3-1)),1/POWER(FSheet1!$BQ223,1/($A$3-1))))</f>
        <v>1.5515125243464533E-3</v>
      </c>
      <c r="BH224" s="14"/>
      <c r="BW224" s="33">
        <f t="array" ref="BW224">SUM((BA224^$A$3)*(($B224-$AK$3)^2+($C224-$AL$3)^2),(BB224^$A$3)*(($B224-$AM$3)^2+($C224-$AN$3)^2),(BC224^$A$3)*(($B224-$AO$3)^2+($C224-$AP$3)^2),(BD224^$A$3)*(($B224-$AQ$3)^2+($C224-$AR$3)^2),(BE224^$A$3)*(($B224-$AS$3)^2+($C224-$AT$3)^2),(BF224^$A$3)*(($B224-$AU$3)^2+($C224-$AV$3)^2),(BG224^$A$3)*(($B224-$AW$3)^2+($C224-$BV$3)^2))</f>
        <v>1.3305628733224</v>
      </c>
    </row>
    <row r="225" spans="1:75">
      <c r="A225" s="21" t="str">
        <f>FSheet1!A224</f>
        <v>Hunt. E</v>
      </c>
      <c r="B225" s="20">
        <f>FSheet1!DH224</f>
        <v>-2.4389493241469817</v>
      </c>
      <c r="C225" s="20">
        <f>FSheet1!DI224</f>
        <v>-0.87797199081364841</v>
      </c>
      <c r="D225" s="22"/>
      <c r="E225" s="20">
        <f>1/(POWER(FSheet1!AU224,2/($A$3-1))*SUM(1/POWER(FSheet1!$AU224,2/($A$3-1)),1/POWER(FSheet1!$AV224,2/($A$3-1)),1/POWER(FSheet1!$AW224,2/($A$3-1)),1/POWER(FSheet1!$AX224,2/($A$3-1)),1/POWER(FSheet1!$AY224,2/($A$3-1)),1/POWER(FSheet1!$AZ224,2/($A$3-1)),1/POWER(FSheet1!$BA224,2/($A$3-1))))</f>
        <v>3.3103753824015062E-3</v>
      </c>
      <c r="F225" s="20">
        <f>1/(POWER(FSheet1!AV224,2/($A$3-1))*SUM(1/POWER(FSheet1!$AU224,2/($A$3-1)),1/POWER(FSheet1!$AV224,2/($A$3-1)),1/POWER(FSheet1!$AW224,2/($A$3-1)),1/POWER(FSheet1!$AX224,2/($A$3-1)),1/POWER(FSheet1!$AY224,2/($A$3-1)),1/POWER(FSheet1!$AZ224,2/($A$3-1)),1/POWER(FSheet1!$BA224,2/($A$3-1))))</f>
        <v>2.2838166982462448E-2</v>
      </c>
      <c r="G225" s="20">
        <f>1/(POWER(FSheet1!AW224,2/($A$3-1))*SUM(1/POWER(FSheet1!$AU224,2/($A$3-1)),1/POWER(FSheet1!$AV224,2/($A$3-1)),1/POWER(FSheet1!$AW224,2/($A$3-1)),1/POWER(FSheet1!$AX224,2/($A$3-1)),1/POWER(FSheet1!$AY224,2/($A$3-1)),1/POWER(FSheet1!$AZ224,2/($A$3-1)),1/POWER(FSheet1!$BA224,2/($A$3-1))))</f>
        <v>0.5492631567174564</v>
      </c>
      <c r="H225" s="20">
        <f>1/(POWER(FSheet1!AX224,2/($A$3-1))*SUM(1/POWER(FSheet1!$AU224,2/($A$3-1)),1/POWER(FSheet1!$AV224,2/($A$3-1)),1/POWER(FSheet1!$AW224,2/($A$3-1)),1/POWER(FSheet1!$AX224,2/($A$3-1)),1/POWER(FSheet1!$AY224,2/($A$3-1)),1/POWER(FSheet1!$AZ224,2/($A$3-1)),1/POWER(FSheet1!$BA224,2/($A$3-1))))</f>
        <v>0.40210271966670141</v>
      </c>
      <c r="I225" s="20">
        <f>1/(POWER(FSheet1!AY224,2/($A$3-1))*SUM(1/POWER(FSheet1!$AU224,2/($A$3-1)),1/POWER(FSheet1!$AV224,2/($A$3-1)),1/POWER(FSheet1!$AW224,2/($A$3-1)),1/POWER(FSheet1!$AX224,2/($A$3-1)),1/POWER(FSheet1!$AY224,2/($A$3-1)),1/POWER(FSheet1!$AZ224,2/($A$3-1)),1/POWER(FSheet1!$BA224,2/($A$3-1))))</f>
        <v>1.8764157769234128E-2</v>
      </c>
      <c r="J225" s="20">
        <f>1/(POWER(FSheet1!AZ224,2/($A$3-1))*SUM(1/POWER(FSheet1!$AU224,2/($A$3-1)),1/POWER(FSheet1!$AV224,2/($A$3-1)),1/POWER(FSheet1!$AW224,2/($A$3-1)),1/POWER(FSheet1!$AX224,2/($A$3-1)),1/POWER(FSheet1!$AY224,2/($A$3-1)),1/POWER(FSheet1!$AZ224,2/($A$3-1)),1/POWER(FSheet1!$BA224,2/($A$3-1))))</f>
        <v>2.9158667908803261E-3</v>
      </c>
      <c r="K225" s="20">
        <f>1/(POWER(FSheet1!BA224,2/($A$3-1))*SUM(1/POWER(FSheet1!$AU224,2/($A$3-1)),1/POWER(FSheet1!$AV224,2/($A$3-1)),1/POWER(FSheet1!$AW224,2/($A$3-1)),1/POWER(FSheet1!$AX224,2/($A$3-1)),1/POWER(FSheet1!$AY224,2/($A$3-1)),1/POWER(FSheet1!$AZ224,2/($A$3-1)),1/POWER(FSheet1!$BA224,2/($A$3-1))))</f>
        <v>8.055566908637897E-4</v>
      </c>
      <c r="M225" s="35"/>
      <c r="AA225" s="34">
        <f t="shared" si="14"/>
        <v>2.1734344825973482</v>
      </c>
      <c r="AC225" s="26">
        <f>1/(POWER(FSheet1!BC224,1/($A$3-1))*SUM(1/POWER(FSheet1!$BC224,1/($A$3-1)),1/POWER(FSheet1!$BD224,1/($A$3-1)),1/POWER(FSheet1!$BE224,1/($A$3-1)),1/POWER(FSheet1!$BF224,1/($A$3-1)),1/POWER(FSheet1!$BG224,1/($A$3-1)),1/POWER(FSheet1!$BH224,1/($A$3-1)),1/POWER(FSheet1!$BI224,1/($A$3-1))))</f>
        <v>0.1525694559103366</v>
      </c>
      <c r="AD225" s="26">
        <f>1/(POWER(FSheet1!BD224,1/($A$3-1))*SUM(1/POWER(FSheet1!$BC224,1/($A$3-1)),1/POWER(FSheet1!$BD224,1/($A$3-1)),1/POWER(FSheet1!$BE224,1/($A$3-1)),1/POWER(FSheet1!$BF224,1/($A$3-1)),1/POWER(FSheet1!$BG224,1/($A$3-1)),1/POWER(FSheet1!$BH224,1/($A$3-1)),1/POWER(FSheet1!$BI224,1/($A$3-1))))</f>
        <v>0.11057704949062594</v>
      </c>
      <c r="AE225" s="26">
        <f>1/(POWER(FSheet1!BE224,1/($A$3-1))*SUM(1/POWER(FSheet1!$BC224,1/($A$3-1)),1/POWER(FSheet1!$BD224,1/($A$3-1)),1/POWER(FSheet1!$BE224,1/($A$3-1)),1/POWER(FSheet1!$BF224,1/($A$3-1)),1/POWER(FSheet1!$BG224,1/($A$3-1)),1/POWER(FSheet1!$BH224,1/($A$3-1)),1/POWER(FSheet1!$BI224,1/($A$3-1))))</f>
        <v>0.51336834560109612</v>
      </c>
      <c r="AF225" s="26">
        <f>1/(POWER(FSheet1!BF224,1/($A$3-1))*SUM(1/POWER(FSheet1!$BC224,1/($A$3-1)),1/POWER(FSheet1!$BD224,1/($A$3-1)),1/POWER(FSheet1!$BE224,1/($A$3-1)),1/POWER(FSheet1!$BF224,1/($A$3-1)),1/POWER(FSheet1!$BG224,1/($A$3-1)),1/POWER(FSheet1!$BH224,1/($A$3-1)),1/POWER(FSheet1!$BI224,1/($A$3-1))))</f>
        <v>0.15886736579510632</v>
      </c>
      <c r="AG225" s="26">
        <f>1/(POWER(FSheet1!BG224,1/($A$3-1))*SUM(1/POWER(FSheet1!$BC224,1/($A$3-1)),1/POWER(FSheet1!$BD224,1/($A$3-1)),1/POWER(FSheet1!$BE224,1/($A$3-1)),1/POWER(FSheet1!$BF224,1/($A$3-1)),1/POWER(FSheet1!$BG224,1/($A$3-1)),1/POWER(FSheet1!$BH224,1/($A$3-1)),1/POWER(FSheet1!$BI224,1/($A$3-1))))</f>
        <v>3.0109590873110038E-2</v>
      </c>
      <c r="AH225" s="26">
        <f>1/(POWER(FSheet1!BH224,1/($A$3-1))*SUM(1/POWER(FSheet1!$BC224,1/($A$3-1)),1/POWER(FSheet1!$BD224,1/($A$3-1)),1/POWER(FSheet1!$BE224,1/($A$3-1)),1/POWER(FSheet1!$BF224,1/($A$3-1)),1/POWER(FSheet1!$BG224,1/($A$3-1)),1/POWER(FSheet1!$BH224,1/($A$3-1)),1/POWER(FSheet1!$BI224,1/($A$3-1))))</f>
        <v>1.3163301939848458E-2</v>
      </c>
      <c r="AI225" s="26">
        <f>1/(POWER(FSheet1!BI224,1/($A$3-1))*SUM(1/POWER(FSheet1!$BC224,1/($A$3-1)),1/POWER(FSheet1!$BD224,1/($A$3-1)),1/POWER(FSheet1!$BE224,1/($A$3-1)),1/POWER(FSheet1!$BF224,1/($A$3-1)),1/POWER(FSheet1!$BG224,1/($A$3-1)),1/POWER(FSheet1!$BH224,1/($A$3-1)),1/POWER(FSheet1!$BI224,1/($A$3-1))))</f>
        <v>2.1344890389876685E-2</v>
      </c>
      <c r="AY225" s="13">
        <f t="shared" si="15"/>
        <v>1.1817366601053445</v>
      </c>
      <c r="BA225" s="45">
        <f>1/(POWER(FSheet1!$BK224,1/($A$3-1))*SUM(1/POWER(FSheet1!$BK224,1/($A$3-1)),1/POWER(FSheet1!$BL224,1/($A$3-1)),1/POWER(FSheet1!$BM224,1/($A$3-1)),1/POWER(FSheet1!$BN224,1/($A$3-1)),1/POWER(FSheet1!$BO224,1/($A$3-1)),1/POWER(FSheet1!$BP224,1/($A$3-1)),1/POWER(FSheet1!$BQ224,1/($A$3-1))))</f>
        <v>0.1848915664661655</v>
      </c>
      <c r="BB225" s="45">
        <f>1/(POWER(FSheet1!$BL224,1/($A$3-1))*SUM(1/POWER(FSheet1!$BK224,1/($A$3-1)),1/POWER(FSheet1!$BL224,1/($A$3-1)),1/POWER(FSheet1!$BM224,1/($A$3-1)),1/POWER(FSheet1!$BN224,1/($A$3-1)),1/POWER(FSheet1!$BO224,1/($A$3-1)),1/POWER(FSheet1!$BP224,1/($A$3-1)),1/POWER(FSheet1!$BQ224,1/($A$3-1))))</f>
        <v>0.12748890184386039</v>
      </c>
      <c r="BC225" s="45">
        <f>1/(POWER(FSheet1!$BM224,1/($A$3-1))*SUM(1/POWER(FSheet1!$BK224,1/($A$3-1)),1/POWER(FSheet1!$BL224,1/($A$3-1)),1/POWER(FSheet1!$BM224,1/($A$3-1)),1/POWER(FSheet1!$BN224,1/($A$3-1)),1/POWER(FSheet1!$BO224,1/($A$3-1)),1/POWER(FSheet1!$BP224,1/($A$3-1)),1/POWER(FSheet1!$BQ224,1/($A$3-1))))</f>
        <v>0.3167080638037833</v>
      </c>
      <c r="BD225" s="45">
        <f>1/(POWER(FSheet1!$BN224,1/($A$3-1))*SUM(1/POWER(FSheet1!$BK224,1/($A$3-1)),1/POWER(FSheet1!$BL224,1/($A$3-1)),1/POWER(FSheet1!$BM224,1/($A$3-1)),1/POWER(FSheet1!$BN224,1/($A$3-1)),1/POWER(FSheet1!$BO224,1/($A$3-1)),1/POWER(FSheet1!$BP224,1/($A$3-1)),1/POWER(FSheet1!$BQ224,1/($A$3-1))))</f>
        <v>0.2401242007492066</v>
      </c>
      <c r="BE225" s="45">
        <f>1/(POWER(FSheet1!$BO224,1/($A$3-1))*SUM(1/POWER(FSheet1!$BK224,1/($A$3-1)),1/POWER(FSheet1!$BL224,1/($A$3-1)),1/POWER(FSheet1!$BM224,1/($A$3-1)),1/POWER(FSheet1!$BN224,1/($A$3-1)),1/POWER(FSheet1!$BO224,1/($A$3-1)),1/POWER(FSheet1!$BP224,1/($A$3-1)),1/POWER(FSheet1!$BQ224,1/($A$3-1))))</f>
        <v>7.3787802434769414E-2</v>
      </c>
      <c r="BF225" s="45">
        <f>1/(POWER(FSheet1!$BP224,1/($A$3-1))*SUM(1/POWER(FSheet1!$BK224,1/($A$3-1)),1/POWER(FSheet1!$BL224,1/($A$3-1)),1/POWER(FSheet1!$BM224,1/($A$3-1)),1/POWER(FSheet1!$BN224,1/($A$3-1)),1/POWER(FSheet1!$BO224,1/($A$3-1)),1/POWER(FSheet1!$BP224,1/($A$3-1)),1/POWER(FSheet1!$BQ224,1/($A$3-1))))</f>
        <v>2.0819167443424356E-2</v>
      </c>
      <c r="BG225" s="45">
        <f>1/(POWER(FSheet1!$BQ224,1/($A$3-1))*SUM(1/POWER(FSheet1!$BK224,1/($A$3-1)),1/POWER(FSheet1!$BL224,1/($A$3-1)),1/POWER(FSheet1!$BM224,1/($A$3-1)),1/POWER(FSheet1!$BN224,1/($A$3-1)),1/POWER(FSheet1!$BO224,1/($A$3-1)),1/POWER(FSheet1!$BP224,1/($A$3-1)),1/POWER(FSheet1!$BQ224,1/($A$3-1))))</f>
        <v>3.618029725879042E-2</v>
      </c>
      <c r="BH225" s="14"/>
      <c r="BW225" s="33">
        <f t="array" ref="BW225">SUM((BA225^$A$3)*(($B225-$AK$3)^2+($C225-$AL$3)^2),(BB225^$A$3)*(($B225-$AM$3)^2+($C225-$AN$3)^2),(BC225^$A$3)*(($B225-$AO$3)^2+($C225-$AP$3)^2),(BD225^$A$3)*(($B225-$AQ$3)^2+($C225-$AR$3)^2),(BE225^$A$3)*(($B225-$AS$3)^2+($C225-$AT$3)^2),(BF225^$A$3)*(($B225-$AU$3)^2+($C225-$AV$3)^2),(BG225^$A$3)*(($B225-$AW$3)^2+($C225-$BV$3)^2))</f>
        <v>1.4720847210551729</v>
      </c>
    </row>
    <row r="226" spans="1:75">
      <c r="A226" s="21" t="str">
        <f>FSheet1!A225</f>
        <v>MacIsaac</v>
      </c>
      <c r="B226" s="20">
        <f>FSheet1!DH225</f>
        <v>-6.4456007060367453</v>
      </c>
      <c r="C226" s="20">
        <f>FSheet1!DI225</f>
        <v>2.6915005892388457</v>
      </c>
      <c r="D226" s="22"/>
      <c r="E226" s="20">
        <f>1/(POWER(FSheet1!AU225,2/($A$3-1))*SUM(1/POWER(FSheet1!$AU225,2/($A$3-1)),1/POWER(FSheet1!$AV225,2/($A$3-1)),1/POWER(FSheet1!$AW225,2/($A$3-1)),1/POWER(FSheet1!$AX225,2/($A$3-1)),1/POWER(FSheet1!$AY225,2/($A$3-1)),1/POWER(FSheet1!$AZ225,2/($A$3-1)),1/POWER(FSheet1!$BA225,2/($A$3-1))))</f>
        <v>5.4269043823699771E-2</v>
      </c>
      <c r="F226" s="20">
        <f>1/(POWER(FSheet1!AV225,2/($A$3-1))*SUM(1/POWER(FSheet1!$AU225,2/($A$3-1)),1/POWER(FSheet1!$AV225,2/($A$3-1)),1/POWER(FSheet1!$AW225,2/($A$3-1)),1/POWER(FSheet1!$AX225,2/($A$3-1)),1/POWER(FSheet1!$AY225,2/($A$3-1)),1/POWER(FSheet1!$AZ225,2/($A$3-1)),1/POWER(FSheet1!$BA225,2/($A$3-1))))</f>
        <v>0.1743717506557351</v>
      </c>
      <c r="G226" s="20">
        <f>1/(POWER(FSheet1!AW225,2/($A$3-1))*SUM(1/POWER(FSheet1!$AU225,2/($A$3-1)),1/POWER(FSheet1!$AV225,2/($A$3-1)),1/POWER(FSheet1!$AW225,2/($A$3-1)),1/POWER(FSheet1!$AX225,2/($A$3-1)),1/POWER(FSheet1!$AY225,2/($A$3-1)),1/POWER(FSheet1!$AZ225,2/($A$3-1)),1/POWER(FSheet1!$BA225,2/($A$3-1))))</f>
        <v>0.38375399756199946</v>
      </c>
      <c r="H226" s="20">
        <f>1/(POWER(FSheet1!AX225,2/($A$3-1))*SUM(1/POWER(FSheet1!$AU225,2/($A$3-1)),1/POWER(FSheet1!$AV225,2/($A$3-1)),1/POWER(FSheet1!$AW225,2/($A$3-1)),1/POWER(FSheet1!$AX225,2/($A$3-1)),1/POWER(FSheet1!$AY225,2/($A$3-1)),1/POWER(FSheet1!$AZ225,2/($A$3-1)),1/POWER(FSheet1!$BA225,2/($A$3-1))))</f>
        <v>0.26267869017534606</v>
      </c>
      <c r="I226" s="20">
        <f>1/(POWER(FSheet1!AY225,2/($A$3-1))*SUM(1/POWER(FSheet1!$AU225,2/($A$3-1)),1/POWER(FSheet1!$AV225,2/($A$3-1)),1/POWER(FSheet1!$AW225,2/($A$3-1)),1/POWER(FSheet1!$AX225,2/($A$3-1)),1/POWER(FSheet1!$AY225,2/($A$3-1)),1/POWER(FSheet1!$AZ225,2/($A$3-1)),1/POWER(FSheet1!$BA225,2/($A$3-1))))</f>
        <v>8.6231694383355928E-2</v>
      </c>
      <c r="J226" s="20">
        <f>1/(POWER(FSheet1!AZ225,2/($A$3-1))*SUM(1/POWER(FSheet1!$AU225,2/($A$3-1)),1/POWER(FSheet1!$AV225,2/($A$3-1)),1/POWER(FSheet1!$AW225,2/($A$3-1)),1/POWER(FSheet1!$AX225,2/($A$3-1)),1/POWER(FSheet1!$AY225,2/($A$3-1)),1/POWER(FSheet1!$AZ225,2/($A$3-1)),1/POWER(FSheet1!$BA225,2/($A$3-1))))</f>
        <v>2.7991837811915155E-2</v>
      </c>
      <c r="K226" s="20">
        <f>1/(POWER(FSheet1!BA225,2/($A$3-1))*SUM(1/POWER(FSheet1!$AU225,2/($A$3-1)),1/POWER(FSheet1!$AV225,2/($A$3-1)),1/POWER(FSheet1!$AW225,2/($A$3-1)),1/POWER(FSheet1!$AX225,2/($A$3-1)),1/POWER(FSheet1!$AY225,2/($A$3-1)),1/POWER(FSheet1!$AZ225,2/($A$3-1)),1/POWER(FSheet1!$BA225,2/($A$3-1))))</f>
        <v>1.0702985587948346E-2</v>
      </c>
      <c r="M226" s="35"/>
      <c r="AA226" s="34">
        <f t="shared" si="14"/>
        <v>11.598510127929586</v>
      </c>
      <c r="AC226" s="26">
        <f>1/(POWER(FSheet1!BC225,1/($A$3-1))*SUM(1/POWER(FSheet1!$BC225,1/($A$3-1)),1/POWER(FSheet1!$BD225,1/($A$3-1)),1/POWER(FSheet1!$BE225,1/($A$3-1)),1/POWER(FSheet1!$BF225,1/($A$3-1)),1/POWER(FSheet1!$BG225,1/($A$3-1)),1/POWER(FSheet1!$BH225,1/($A$3-1)),1/POWER(FSheet1!$BI225,1/($A$3-1))))</f>
        <v>0.46469689179277279</v>
      </c>
      <c r="AD226" s="26">
        <f>1/(POWER(FSheet1!BD225,1/($A$3-1))*SUM(1/POWER(FSheet1!$BC225,1/($A$3-1)),1/POWER(FSheet1!$BD225,1/($A$3-1)),1/POWER(FSheet1!$BE225,1/($A$3-1)),1/POWER(FSheet1!$BF225,1/($A$3-1)),1/POWER(FSheet1!$BG225,1/($A$3-1)),1/POWER(FSheet1!$BH225,1/($A$3-1)),1/POWER(FSheet1!$BI225,1/($A$3-1))))</f>
        <v>0.19031004967783305</v>
      </c>
      <c r="AE226" s="26">
        <f>1/(POWER(FSheet1!BE225,1/($A$3-1))*SUM(1/POWER(FSheet1!$BC225,1/($A$3-1)),1/POWER(FSheet1!$BD225,1/($A$3-1)),1/POWER(FSheet1!$BE225,1/($A$3-1)),1/POWER(FSheet1!$BF225,1/($A$3-1)),1/POWER(FSheet1!$BG225,1/($A$3-1)),1/POWER(FSheet1!$BH225,1/($A$3-1)),1/POWER(FSheet1!$BI225,1/($A$3-1))))</f>
        <v>0.13729544930228502</v>
      </c>
      <c r="AF226" s="26">
        <f>1/(POWER(FSheet1!BF225,1/($A$3-1))*SUM(1/POWER(FSheet1!$BC225,1/($A$3-1)),1/POWER(FSheet1!$BD225,1/($A$3-1)),1/POWER(FSheet1!$BE225,1/($A$3-1)),1/POWER(FSheet1!$BF225,1/($A$3-1)),1/POWER(FSheet1!$BG225,1/($A$3-1)),1/POWER(FSheet1!$BH225,1/($A$3-1)),1/POWER(FSheet1!$BI225,1/($A$3-1))))</f>
        <v>9.2044665504543474E-2</v>
      </c>
      <c r="AG226" s="26">
        <f>1/(POWER(FSheet1!BG225,1/($A$3-1))*SUM(1/POWER(FSheet1!$BC225,1/($A$3-1)),1/POWER(FSheet1!$BD225,1/($A$3-1)),1/POWER(FSheet1!$BE225,1/($A$3-1)),1/POWER(FSheet1!$BF225,1/($A$3-1)),1/POWER(FSheet1!$BG225,1/($A$3-1)),1/POWER(FSheet1!$BH225,1/($A$3-1)),1/POWER(FSheet1!$BI225,1/($A$3-1))))</f>
        <v>4.8259551182804866E-2</v>
      </c>
      <c r="AH226" s="26">
        <f>1/(POWER(FSheet1!BH225,1/($A$3-1))*SUM(1/POWER(FSheet1!$BC225,1/($A$3-1)),1/POWER(FSheet1!$BD225,1/($A$3-1)),1/POWER(FSheet1!$BE225,1/($A$3-1)),1/POWER(FSheet1!$BF225,1/($A$3-1)),1/POWER(FSheet1!$BG225,1/($A$3-1)),1/POWER(FSheet1!$BH225,1/($A$3-1)),1/POWER(FSheet1!$BI225,1/($A$3-1))))</f>
        <v>2.8808714528194529E-2</v>
      </c>
      <c r="AI226" s="26">
        <f>1/(POWER(FSheet1!BI225,1/($A$3-1))*SUM(1/POWER(FSheet1!$BC225,1/($A$3-1)),1/POWER(FSheet1!$BD225,1/($A$3-1)),1/POWER(FSheet1!$BE225,1/($A$3-1)),1/POWER(FSheet1!$BF225,1/($A$3-1)),1/POWER(FSheet1!$BG225,1/($A$3-1)),1/POWER(FSheet1!$BH225,1/($A$3-1)),1/POWER(FSheet1!$BI225,1/($A$3-1))))</f>
        <v>3.8584678011566169E-2</v>
      </c>
      <c r="AY226" s="13">
        <f t="shared" si="15"/>
        <v>4.0508489286077047</v>
      </c>
      <c r="BA226" s="45">
        <f>1/(POWER(FSheet1!$BK225,1/($A$3-1))*SUM(1/POWER(FSheet1!$BK225,1/($A$3-1)),1/POWER(FSheet1!$BL225,1/($A$3-1)),1/POWER(FSheet1!$BM225,1/($A$3-1)),1/POWER(FSheet1!$BN225,1/($A$3-1)),1/POWER(FSheet1!$BO225,1/($A$3-1)),1/POWER(FSheet1!$BP225,1/($A$3-1)),1/POWER(FSheet1!$BQ225,1/($A$3-1))))</f>
        <v>0.79946913990593871</v>
      </c>
      <c r="BB226" s="45">
        <f>1/(POWER(FSheet1!$BL225,1/($A$3-1))*SUM(1/POWER(FSheet1!$BK225,1/($A$3-1)),1/POWER(FSheet1!$BL225,1/($A$3-1)),1/POWER(FSheet1!$BM225,1/($A$3-1)),1/POWER(FSheet1!$BN225,1/($A$3-1)),1/POWER(FSheet1!$BO225,1/($A$3-1)),1/POWER(FSheet1!$BP225,1/($A$3-1)),1/POWER(FSheet1!$BQ225,1/($A$3-1))))</f>
        <v>7.0499599995719878E-2</v>
      </c>
      <c r="BC226" s="45">
        <f>1/(POWER(FSheet1!$BM225,1/($A$3-1))*SUM(1/POWER(FSheet1!$BK225,1/($A$3-1)),1/POWER(FSheet1!$BL225,1/($A$3-1)),1/POWER(FSheet1!$BM225,1/($A$3-1)),1/POWER(FSheet1!$BN225,1/($A$3-1)),1/POWER(FSheet1!$BO225,1/($A$3-1)),1/POWER(FSheet1!$BP225,1/($A$3-1)),1/POWER(FSheet1!$BQ225,1/($A$3-1))))</f>
        <v>4.0280716502764963E-2</v>
      </c>
      <c r="BD226" s="45">
        <f>1/(POWER(FSheet1!$BN225,1/($A$3-1))*SUM(1/POWER(FSheet1!$BK225,1/($A$3-1)),1/POWER(FSheet1!$BL225,1/($A$3-1)),1/POWER(FSheet1!$BM225,1/($A$3-1)),1/POWER(FSheet1!$BN225,1/($A$3-1)),1/POWER(FSheet1!$BO225,1/($A$3-1)),1/POWER(FSheet1!$BP225,1/($A$3-1)),1/POWER(FSheet1!$BQ225,1/($A$3-1))))</f>
        <v>3.7309420647930927E-2</v>
      </c>
      <c r="BE226" s="45">
        <f>1/(POWER(FSheet1!$BO225,1/($A$3-1))*SUM(1/POWER(FSheet1!$BK225,1/($A$3-1)),1/POWER(FSheet1!$BL225,1/($A$3-1)),1/POWER(FSheet1!$BM225,1/($A$3-1)),1/POWER(FSheet1!$BN225,1/($A$3-1)),1/POWER(FSheet1!$BO225,1/($A$3-1)),1/POWER(FSheet1!$BP225,1/($A$3-1)),1/POWER(FSheet1!$BQ225,1/($A$3-1))))</f>
        <v>2.624941123214591E-2</v>
      </c>
      <c r="BF226" s="45">
        <f>1/(POWER(FSheet1!$BP225,1/($A$3-1))*SUM(1/POWER(FSheet1!$BK225,1/($A$3-1)),1/POWER(FSheet1!$BL225,1/($A$3-1)),1/POWER(FSheet1!$BM225,1/($A$3-1)),1/POWER(FSheet1!$BN225,1/($A$3-1)),1/POWER(FSheet1!$BO225,1/($A$3-1)),1/POWER(FSheet1!$BP225,1/($A$3-1)),1/POWER(FSheet1!$BQ225,1/($A$3-1))))</f>
        <v>1.1120628261106233E-2</v>
      </c>
      <c r="BG226" s="45">
        <f>1/(POWER(FSheet1!$BQ225,1/($A$3-1))*SUM(1/POWER(FSheet1!$BK225,1/($A$3-1)),1/POWER(FSheet1!$BL225,1/($A$3-1)),1/POWER(FSheet1!$BM225,1/($A$3-1)),1/POWER(FSheet1!$BN225,1/($A$3-1)),1/POWER(FSheet1!$BO225,1/($A$3-1)),1/POWER(FSheet1!$BP225,1/($A$3-1)),1/POWER(FSheet1!$BQ225,1/($A$3-1))))</f>
        <v>1.5071083454393426E-2</v>
      </c>
      <c r="BH226" s="14"/>
      <c r="BW226" s="33">
        <f t="array" ref="BW226">SUM((BA226^$A$3)*(($B226-$AK$3)^2+($C226-$AL$3)^2),(BB226^$A$3)*(($B226-$AM$3)^2+($C226-$AN$3)^2),(BC226^$A$3)*(($B226-$AO$3)^2+($C226-$AP$3)^2),(BD226^$A$3)*(($B226-$AQ$3)^2+($C226-$AR$3)^2),(BE226^$A$3)*(($B226-$AS$3)^2+($C226-$AT$3)^2),(BF226^$A$3)*(($B226-$AU$3)^2+($C226-$AV$3)^2),(BG226^$A$3)*(($B226-$AW$3)^2+($C226-$BV$3)^2))</f>
        <v>3.9189947923571848</v>
      </c>
    </row>
    <row r="227" spans="1:75">
      <c r="A227" s="21" t="str">
        <f>FSheet1!A226</f>
        <v>Stefanski</v>
      </c>
      <c r="B227" s="20">
        <f>FSheet1!DH226</f>
        <v>2.0131805577427815</v>
      </c>
      <c r="C227" s="20">
        <f>FSheet1!DI226</f>
        <v>-0.30127157086614087</v>
      </c>
      <c r="D227" s="22"/>
      <c r="E227" s="20">
        <f>1/(POWER(FSheet1!AU226,2/($A$3-1))*SUM(1/POWER(FSheet1!$AU226,2/($A$3-1)),1/POWER(FSheet1!$AV226,2/($A$3-1)),1/POWER(FSheet1!$AW226,2/($A$3-1)),1/POWER(FSheet1!$AX226,2/($A$3-1)),1/POWER(FSheet1!$AY226,2/($A$3-1)),1/POWER(FSheet1!$AZ226,2/($A$3-1)),1/POWER(FSheet1!$BA226,2/($A$3-1))))</f>
        <v>9.9229447568510026E-5</v>
      </c>
      <c r="F227" s="20">
        <f>1/(POWER(FSheet1!AV226,2/($A$3-1))*SUM(1/POWER(FSheet1!$AU226,2/($A$3-1)),1/POWER(FSheet1!$AV226,2/($A$3-1)),1/POWER(FSheet1!$AW226,2/($A$3-1)),1/POWER(FSheet1!$AX226,2/($A$3-1)),1/POWER(FSheet1!$AY226,2/($A$3-1)),1/POWER(FSheet1!$AZ226,2/($A$3-1)),1/POWER(FSheet1!$BA226,2/($A$3-1))))</f>
        <v>4.1301526073804289E-4</v>
      </c>
      <c r="G227" s="20">
        <f>1/(POWER(FSheet1!AW226,2/($A$3-1))*SUM(1/POWER(FSheet1!$AU226,2/($A$3-1)),1/POWER(FSheet1!$AV226,2/($A$3-1)),1/POWER(FSheet1!$AW226,2/($A$3-1)),1/POWER(FSheet1!$AX226,2/($A$3-1)),1/POWER(FSheet1!$AY226,2/($A$3-1)),1/POWER(FSheet1!$AZ226,2/($A$3-1)),1/POWER(FSheet1!$BA226,2/($A$3-1))))</f>
        <v>3.8633869314996004E-3</v>
      </c>
      <c r="H227" s="20">
        <f>1/(POWER(FSheet1!AX226,2/($A$3-1))*SUM(1/POWER(FSheet1!$AU226,2/($A$3-1)),1/POWER(FSheet1!$AV226,2/($A$3-1)),1/POWER(FSheet1!$AW226,2/($A$3-1)),1/POWER(FSheet1!$AX226,2/($A$3-1)),1/POWER(FSheet1!$AY226,2/($A$3-1)),1/POWER(FSheet1!$AZ226,2/($A$3-1)),1/POWER(FSheet1!$BA226,2/($A$3-1))))</f>
        <v>0.93272998621156111</v>
      </c>
      <c r="I227" s="20">
        <f>1/(POWER(FSheet1!AY226,2/($A$3-1))*SUM(1/POWER(FSheet1!$AU226,2/($A$3-1)),1/POWER(FSheet1!$AV226,2/($A$3-1)),1/POWER(FSheet1!$AW226,2/($A$3-1)),1/POWER(FSheet1!$AX226,2/($A$3-1)),1/POWER(FSheet1!$AY226,2/($A$3-1)),1/POWER(FSheet1!$AZ226,2/($A$3-1)),1/POWER(FSheet1!$BA226,2/($A$3-1))))</f>
        <v>6.1067744813046242E-2</v>
      </c>
      <c r="J227" s="20">
        <f>1/(POWER(FSheet1!AZ226,2/($A$3-1))*SUM(1/POWER(FSheet1!$AU226,2/($A$3-1)),1/POWER(FSheet1!$AV226,2/($A$3-1)),1/POWER(FSheet1!$AW226,2/($A$3-1)),1/POWER(FSheet1!$AX226,2/($A$3-1)),1/POWER(FSheet1!$AY226,2/($A$3-1)),1/POWER(FSheet1!$AZ226,2/($A$3-1)),1/POWER(FSheet1!$BA226,2/($A$3-1))))</f>
        <v>1.5844825365483061E-3</v>
      </c>
      <c r="K227" s="20">
        <f>1/(POWER(FSheet1!BA226,2/($A$3-1))*SUM(1/POWER(FSheet1!$AU226,2/($A$3-1)),1/POWER(FSheet1!$AV226,2/($A$3-1)),1/POWER(FSheet1!$AW226,2/($A$3-1)),1/POWER(FSheet1!$AX226,2/($A$3-1)),1/POWER(FSheet1!$AY226,2/($A$3-1)),1/POWER(FSheet1!$AZ226,2/($A$3-1)),1/POWER(FSheet1!$BA226,2/($A$3-1))))</f>
        <v>2.4215479903822622E-4</v>
      </c>
      <c r="M227" s="35"/>
      <c r="AA227" s="34">
        <f t="shared" si="14"/>
        <v>2.443013974331695</v>
      </c>
      <c r="AC227" s="26">
        <f>1/(POWER(FSheet1!BC226,1/($A$3-1))*SUM(1/POWER(FSheet1!$BC226,1/($A$3-1)),1/POWER(FSheet1!$BD226,1/($A$3-1)),1/POWER(FSheet1!$BE226,1/($A$3-1)),1/POWER(FSheet1!$BF226,1/($A$3-1)),1/POWER(FSheet1!$BG226,1/($A$3-1)),1/POWER(FSheet1!$BH226,1/($A$3-1)),1/POWER(FSheet1!$BI226,1/($A$3-1))))</f>
        <v>2.3912786217284637E-2</v>
      </c>
      <c r="AD227" s="26">
        <f>1/(POWER(FSheet1!BD226,1/($A$3-1))*SUM(1/POWER(FSheet1!$BC226,1/($A$3-1)),1/POWER(FSheet1!$BD226,1/($A$3-1)),1/POWER(FSheet1!$BE226,1/($A$3-1)),1/POWER(FSheet1!$BF226,1/($A$3-1)),1/POWER(FSheet1!$BG226,1/($A$3-1)),1/POWER(FSheet1!$BH226,1/($A$3-1)),1/POWER(FSheet1!$BI226,1/($A$3-1))))</f>
        <v>2.1377016553948032E-2</v>
      </c>
      <c r="AE227" s="26">
        <f>1/(POWER(FSheet1!BE226,1/($A$3-1))*SUM(1/POWER(FSheet1!$BC226,1/($A$3-1)),1/POWER(FSheet1!$BD226,1/($A$3-1)),1/POWER(FSheet1!$BE226,1/($A$3-1)),1/POWER(FSheet1!$BF226,1/($A$3-1)),1/POWER(FSheet1!$BG226,1/($A$3-1)),1/POWER(FSheet1!$BH226,1/($A$3-1)),1/POWER(FSheet1!$BI226,1/($A$3-1))))</f>
        <v>4.6854190782510151E-2</v>
      </c>
      <c r="AF227" s="26">
        <f>1/(POWER(FSheet1!BF226,1/($A$3-1))*SUM(1/POWER(FSheet1!$BC226,1/($A$3-1)),1/POWER(FSheet1!$BD226,1/($A$3-1)),1/POWER(FSheet1!$BE226,1/($A$3-1)),1/POWER(FSheet1!$BF226,1/($A$3-1)),1/POWER(FSheet1!$BG226,1/($A$3-1)),1/POWER(FSheet1!$BH226,1/($A$3-1)),1/POWER(FSheet1!$BI226,1/($A$3-1))))</f>
        <v>0.496228689001949</v>
      </c>
      <c r="AG227" s="26">
        <f>1/(POWER(FSheet1!BG226,1/($A$3-1))*SUM(1/POWER(FSheet1!$BC226,1/($A$3-1)),1/POWER(FSheet1!$BD226,1/($A$3-1)),1/POWER(FSheet1!$BE226,1/($A$3-1)),1/POWER(FSheet1!$BF226,1/($A$3-1)),1/POWER(FSheet1!$BG226,1/($A$3-1)),1/POWER(FSheet1!$BH226,1/($A$3-1)),1/POWER(FSheet1!$BI226,1/($A$3-1))))</f>
        <v>0.25901816384364712</v>
      </c>
      <c r="AH227" s="26">
        <f>1/(POWER(FSheet1!BH226,1/($A$3-1))*SUM(1/POWER(FSheet1!$BC226,1/($A$3-1)),1/POWER(FSheet1!$BD226,1/($A$3-1)),1/POWER(FSheet1!$BE226,1/($A$3-1)),1/POWER(FSheet1!$BF226,1/($A$3-1)),1/POWER(FSheet1!$BG226,1/($A$3-1)),1/POWER(FSheet1!$BH226,1/($A$3-1)),1/POWER(FSheet1!$BI226,1/($A$3-1))))</f>
        <v>4.1381552176192653E-2</v>
      </c>
      <c r="AI227" s="26">
        <f>1/(POWER(FSheet1!BI226,1/($A$3-1))*SUM(1/POWER(FSheet1!$BC226,1/($A$3-1)),1/POWER(FSheet1!$BD226,1/($A$3-1)),1/POWER(FSheet1!$BE226,1/($A$3-1)),1/POWER(FSheet1!$BF226,1/($A$3-1)),1/POWER(FSheet1!$BG226,1/($A$3-1)),1/POWER(FSheet1!$BH226,1/($A$3-1)),1/POWER(FSheet1!$BI226,1/($A$3-1))))</f>
        <v>0.11122760142446847</v>
      </c>
      <c r="AY227" s="13">
        <f t="shared" si="15"/>
        <v>1.0878789668773192</v>
      </c>
      <c r="BA227" s="45">
        <f>1/(POWER(FSheet1!$BK226,1/($A$3-1))*SUM(1/POWER(FSheet1!$BK226,1/($A$3-1)),1/POWER(FSheet1!$BL226,1/($A$3-1)),1/POWER(FSheet1!$BM226,1/($A$3-1)),1/POWER(FSheet1!$BN226,1/($A$3-1)),1/POWER(FSheet1!$BO226,1/($A$3-1)),1/POWER(FSheet1!$BP226,1/($A$3-1)),1/POWER(FSheet1!$BQ226,1/($A$3-1))))</f>
        <v>1.8504690786254694E-2</v>
      </c>
      <c r="BB227" s="45">
        <f>1/(POWER(FSheet1!$BL226,1/($A$3-1))*SUM(1/POWER(FSheet1!$BK226,1/($A$3-1)),1/POWER(FSheet1!$BL226,1/($A$3-1)),1/POWER(FSheet1!$BM226,1/($A$3-1)),1/POWER(FSheet1!$BN226,1/($A$3-1)),1/POWER(FSheet1!$BO226,1/($A$3-1)),1/POWER(FSheet1!$BP226,1/($A$3-1)),1/POWER(FSheet1!$BQ226,1/($A$3-1))))</f>
        <v>1.2901301554049142E-2</v>
      </c>
      <c r="BC227" s="45">
        <f>1/(POWER(FSheet1!$BM226,1/($A$3-1))*SUM(1/POWER(FSheet1!$BK226,1/($A$3-1)),1/POWER(FSheet1!$BL226,1/($A$3-1)),1/POWER(FSheet1!$BM226,1/($A$3-1)),1/POWER(FSheet1!$BN226,1/($A$3-1)),1/POWER(FSheet1!$BO226,1/($A$3-1)),1/POWER(FSheet1!$BP226,1/($A$3-1)),1/POWER(FSheet1!$BQ226,1/($A$3-1))))</f>
        <v>3.8305324853846676E-2</v>
      </c>
      <c r="BD227" s="45">
        <f>1/(POWER(FSheet1!$BN226,1/($A$3-1))*SUM(1/POWER(FSheet1!$BK226,1/($A$3-1)),1/POWER(FSheet1!$BL226,1/($A$3-1)),1/POWER(FSheet1!$BM226,1/($A$3-1)),1/POWER(FSheet1!$BN226,1/($A$3-1)),1/POWER(FSheet1!$BO226,1/($A$3-1)),1/POWER(FSheet1!$BP226,1/($A$3-1)),1/POWER(FSheet1!$BQ226,1/($A$3-1))))</f>
        <v>0.46210866697076924</v>
      </c>
      <c r="BE227" s="45">
        <f>1/(POWER(FSheet1!$BO226,1/($A$3-1))*SUM(1/POWER(FSheet1!$BK226,1/($A$3-1)),1/POWER(FSheet1!$BL226,1/($A$3-1)),1/POWER(FSheet1!$BM226,1/($A$3-1)),1/POWER(FSheet1!$BN226,1/($A$3-1)),1/POWER(FSheet1!$BO226,1/($A$3-1)),1/POWER(FSheet1!$BP226,1/($A$3-1)),1/POWER(FSheet1!$BQ226,1/($A$3-1))))</f>
        <v>0.37919855013046305</v>
      </c>
      <c r="BF227" s="45">
        <f>1/(POWER(FSheet1!$BP226,1/($A$3-1))*SUM(1/POWER(FSheet1!$BK226,1/($A$3-1)),1/POWER(FSheet1!$BL226,1/($A$3-1)),1/POWER(FSheet1!$BM226,1/($A$3-1)),1/POWER(FSheet1!$BN226,1/($A$3-1)),1/POWER(FSheet1!$BO226,1/($A$3-1)),1/POWER(FSheet1!$BP226,1/($A$3-1)),1/POWER(FSheet1!$BQ226,1/($A$3-1))))</f>
        <v>2.3642127804933386E-2</v>
      </c>
      <c r="BG227" s="45">
        <f>1/(POWER(FSheet1!$BQ226,1/($A$3-1))*SUM(1/POWER(FSheet1!$BK226,1/($A$3-1)),1/POWER(FSheet1!$BL226,1/($A$3-1)),1/POWER(FSheet1!$BM226,1/($A$3-1)),1/POWER(FSheet1!$BN226,1/($A$3-1)),1/POWER(FSheet1!$BO226,1/($A$3-1)),1/POWER(FSheet1!$BP226,1/($A$3-1)),1/POWER(FSheet1!$BQ226,1/($A$3-1))))</f>
        <v>6.5339337899683728E-2</v>
      </c>
      <c r="BH227" s="14"/>
      <c r="BW227" s="33">
        <f t="array" ref="BW227">SUM((BA227^$A$3)*(($B227-$AK$3)^2+($C227-$AL$3)^2),(BB227^$A$3)*(($B227-$AM$3)^2+($C227-$AN$3)^2),(BC227^$A$3)*(($B227-$AO$3)^2+($C227-$AP$3)^2),(BD227^$A$3)*(($B227-$AQ$3)^2+($C227-$AR$3)^2),(BE227^$A$3)*(($B227-$AS$3)^2+($C227-$AT$3)^2),(BF227^$A$3)*(($B227-$AU$3)^2+($C227-$AV$3)^2),(BG227^$A$3)*(($B227-$AW$3)^2+($C227-$BV$3)^2))</f>
        <v>1.0076157214197237</v>
      </c>
    </row>
    <row r="228" spans="1:75">
      <c r="A228" s="21" t="str">
        <f>FSheet1!A227</f>
        <v>Mille</v>
      </c>
      <c r="B228" s="20">
        <f>FSheet1!DH227</f>
        <v>3.7906939986876638</v>
      </c>
      <c r="C228" s="20">
        <f>FSheet1!DI227</f>
        <v>4.7708921391076125</v>
      </c>
      <c r="D228" s="22"/>
      <c r="E228" s="20">
        <f>1/(POWER(FSheet1!AU227,2/($A$3-1))*SUM(1/POWER(FSheet1!$AU227,2/($A$3-1)),1/POWER(FSheet1!$AV227,2/($A$3-1)),1/POWER(FSheet1!$AW227,2/($A$3-1)),1/POWER(FSheet1!$AX227,2/($A$3-1)),1/POWER(FSheet1!$AY227,2/($A$3-1)),1/POWER(FSheet1!$AZ227,2/($A$3-1)),1/POWER(FSheet1!$BA227,2/($A$3-1))))</f>
        <v>7.4790910217682239E-4</v>
      </c>
      <c r="F228" s="20">
        <f>1/(POWER(FSheet1!AV227,2/($A$3-1))*SUM(1/POWER(FSheet1!$AU227,2/($A$3-1)),1/POWER(FSheet1!$AV227,2/($A$3-1)),1/POWER(FSheet1!$AW227,2/($A$3-1)),1/POWER(FSheet1!$AX227,2/($A$3-1)),1/POWER(FSheet1!$AY227,2/($A$3-1)),1/POWER(FSheet1!$AZ227,2/($A$3-1)),1/POWER(FSheet1!$BA227,2/($A$3-1))))</f>
        <v>2.0680551076784335E-3</v>
      </c>
      <c r="G228" s="20">
        <f>1/(POWER(FSheet1!AW227,2/($A$3-1))*SUM(1/POWER(FSheet1!$AU227,2/($A$3-1)),1/POWER(FSheet1!$AV227,2/($A$3-1)),1/POWER(FSheet1!$AW227,2/($A$3-1)),1/POWER(FSheet1!$AX227,2/($A$3-1)),1/POWER(FSheet1!$AY227,2/($A$3-1)),1/POWER(FSheet1!$AZ227,2/($A$3-1)),1/POWER(FSheet1!$BA227,2/($A$3-1))))</f>
        <v>7.911851597934871E-3</v>
      </c>
      <c r="H228" s="20">
        <f>1/(POWER(FSheet1!AX227,2/($A$3-1))*SUM(1/POWER(FSheet1!$AU227,2/($A$3-1)),1/POWER(FSheet1!$AV227,2/($A$3-1)),1/POWER(FSheet1!$AW227,2/($A$3-1)),1/POWER(FSheet1!$AX227,2/($A$3-1)),1/POWER(FSheet1!$AY227,2/($A$3-1)),1/POWER(FSheet1!$AZ227,2/($A$3-1)),1/POWER(FSheet1!$BA227,2/($A$3-1))))</f>
        <v>5.348099768054413E-2</v>
      </c>
      <c r="I228" s="20">
        <f>1/(POWER(FSheet1!AY227,2/($A$3-1))*SUM(1/POWER(FSheet1!$AU227,2/($A$3-1)),1/POWER(FSheet1!$AV227,2/($A$3-1)),1/POWER(FSheet1!$AW227,2/($A$3-1)),1/POWER(FSheet1!$AX227,2/($A$3-1)),1/POWER(FSheet1!$AY227,2/($A$3-1)),1/POWER(FSheet1!$AZ227,2/($A$3-1)),1/POWER(FSheet1!$BA227,2/($A$3-1))))</f>
        <v>0.65588596784327025</v>
      </c>
      <c r="J228" s="20">
        <f>1/(POWER(FSheet1!AZ227,2/($A$3-1))*SUM(1/POWER(FSheet1!$AU227,2/($A$3-1)),1/POWER(FSheet1!$AV227,2/($A$3-1)),1/POWER(FSheet1!$AW227,2/($A$3-1)),1/POWER(FSheet1!$AX227,2/($A$3-1)),1/POWER(FSheet1!$AY227,2/($A$3-1)),1/POWER(FSheet1!$AZ227,2/($A$3-1)),1/POWER(FSheet1!$BA227,2/($A$3-1))))</f>
        <v>0.25654524991816158</v>
      </c>
      <c r="K228" s="20">
        <f>1/(POWER(FSheet1!BA227,2/($A$3-1))*SUM(1/POWER(FSheet1!$AU227,2/($A$3-1)),1/POWER(FSheet1!$AV227,2/($A$3-1)),1/POWER(FSheet1!$AW227,2/($A$3-1)),1/POWER(FSheet1!$AX227,2/($A$3-1)),1/POWER(FSheet1!$AY227,2/($A$3-1)),1/POWER(FSheet1!$AZ227,2/($A$3-1)),1/POWER(FSheet1!$BA227,2/($A$3-1))))</f>
        <v>2.3359968750233873E-2</v>
      </c>
      <c r="M228" s="35"/>
      <c r="AA228" s="34">
        <f t="shared" si="14"/>
        <v>9.4235295932649521</v>
      </c>
      <c r="AC228" s="26">
        <f>1/(POWER(FSheet1!BC227,1/($A$3-1))*SUM(1/POWER(FSheet1!$BC227,1/($A$3-1)),1/POWER(FSheet1!$BD227,1/($A$3-1)),1/POWER(FSheet1!$BE227,1/($A$3-1)),1/POWER(FSheet1!$BF227,1/($A$3-1)),1/POWER(FSheet1!$BG227,1/($A$3-1)),1/POWER(FSheet1!$BH227,1/($A$3-1)),1/POWER(FSheet1!$BI227,1/($A$3-1))))</f>
        <v>4.1433510244141041E-2</v>
      </c>
      <c r="AD228" s="26">
        <f>1/(POWER(FSheet1!BD227,1/($A$3-1))*SUM(1/POWER(FSheet1!$BC227,1/($A$3-1)),1/POWER(FSheet1!$BD227,1/($A$3-1)),1/POWER(FSheet1!$BE227,1/($A$3-1)),1/POWER(FSheet1!$BF227,1/($A$3-1)),1/POWER(FSheet1!$BG227,1/($A$3-1)),1/POWER(FSheet1!$BH227,1/($A$3-1)),1/POWER(FSheet1!$BI227,1/($A$3-1))))</f>
        <v>3.3356909226064498E-2</v>
      </c>
      <c r="AE228" s="26">
        <f>1/(POWER(FSheet1!BE227,1/($A$3-1))*SUM(1/POWER(FSheet1!$BC227,1/($A$3-1)),1/POWER(FSheet1!$BD227,1/($A$3-1)),1/POWER(FSheet1!$BE227,1/($A$3-1)),1/POWER(FSheet1!$BF227,1/($A$3-1)),1/POWER(FSheet1!$BG227,1/($A$3-1)),1/POWER(FSheet1!$BH227,1/($A$3-1)),1/POWER(FSheet1!$BI227,1/($A$3-1))))</f>
        <v>4.8651025202823384E-2</v>
      </c>
      <c r="AF228" s="26">
        <f>1/(POWER(FSheet1!BF227,1/($A$3-1))*SUM(1/POWER(FSheet1!$BC227,1/($A$3-1)),1/POWER(FSheet1!$BD227,1/($A$3-1)),1/POWER(FSheet1!$BE227,1/($A$3-1)),1/POWER(FSheet1!$BF227,1/($A$3-1)),1/POWER(FSheet1!$BG227,1/($A$3-1)),1/POWER(FSheet1!$BH227,1/($A$3-1)),1/POWER(FSheet1!$BI227,1/($A$3-1))))</f>
        <v>0.1128159206893479</v>
      </c>
      <c r="AG228" s="26">
        <f>1/(POWER(FSheet1!BG227,1/($A$3-1))*SUM(1/POWER(FSheet1!$BC227,1/($A$3-1)),1/POWER(FSheet1!$BD227,1/($A$3-1)),1/POWER(FSheet1!$BE227,1/($A$3-1)),1/POWER(FSheet1!$BF227,1/($A$3-1)),1/POWER(FSheet1!$BG227,1/($A$3-1)),1/POWER(FSheet1!$BH227,1/($A$3-1)),1/POWER(FSheet1!$BI227,1/($A$3-1))))</f>
        <v>0.2890680489213972</v>
      </c>
      <c r="AH228" s="26">
        <f>1/(POWER(FSheet1!BH227,1/($A$3-1))*SUM(1/POWER(FSheet1!$BC227,1/($A$3-1)),1/POWER(FSheet1!$BD227,1/($A$3-1)),1/POWER(FSheet1!$BE227,1/($A$3-1)),1/POWER(FSheet1!$BF227,1/($A$3-1)),1/POWER(FSheet1!$BG227,1/($A$3-1)),1/POWER(FSheet1!$BH227,1/($A$3-1)),1/POWER(FSheet1!$BI227,1/($A$3-1))))</f>
        <v>0.21831039306916275</v>
      </c>
      <c r="AI228" s="26">
        <f>1/(POWER(FSheet1!BI227,1/($A$3-1))*SUM(1/POWER(FSheet1!$BC227,1/($A$3-1)),1/POWER(FSheet1!$BD227,1/($A$3-1)),1/POWER(FSheet1!$BE227,1/($A$3-1)),1/POWER(FSheet1!$BF227,1/($A$3-1)),1/POWER(FSheet1!$BG227,1/($A$3-1)),1/POWER(FSheet1!$BH227,1/($A$3-1)),1/POWER(FSheet1!$BI227,1/($A$3-1))))</f>
        <v>0.25636419264706323</v>
      </c>
      <c r="AY228" s="13">
        <f t="shared" si="15"/>
        <v>5.481289025614446</v>
      </c>
      <c r="BA228" s="45">
        <f>1/(POWER(FSheet1!$BK227,1/($A$3-1))*SUM(1/POWER(FSheet1!$BK227,1/($A$3-1)),1/POWER(FSheet1!$BL227,1/($A$3-1)),1/POWER(FSheet1!$BM227,1/($A$3-1)),1/POWER(FSheet1!$BN227,1/($A$3-1)),1/POWER(FSheet1!$BO227,1/($A$3-1)),1/POWER(FSheet1!$BP227,1/($A$3-1)),1/POWER(FSheet1!$BQ227,1/($A$3-1))))</f>
        <v>6.8700438183893001E-2</v>
      </c>
      <c r="BB228" s="45">
        <f>1/(POWER(FSheet1!$BL227,1/($A$3-1))*SUM(1/POWER(FSheet1!$BK227,1/($A$3-1)),1/POWER(FSheet1!$BL227,1/($A$3-1)),1/POWER(FSheet1!$BM227,1/($A$3-1)),1/POWER(FSheet1!$BN227,1/($A$3-1)),1/POWER(FSheet1!$BO227,1/($A$3-1)),1/POWER(FSheet1!$BP227,1/($A$3-1)),1/POWER(FSheet1!$BQ227,1/($A$3-1))))</f>
        <v>3.5782121816062031E-2</v>
      </c>
      <c r="BC228" s="45">
        <f>1/(POWER(FSheet1!$BM227,1/($A$3-1))*SUM(1/POWER(FSheet1!$BK227,1/($A$3-1)),1/POWER(FSheet1!$BL227,1/($A$3-1)),1/POWER(FSheet1!$BM227,1/($A$3-1)),1/POWER(FSheet1!$BN227,1/($A$3-1)),1/POWER(FSheet1!$BO227,1/($A$3-1)),1/POWER(FSheet1!$BP227,1/($A$3-1)),1/POWER(FSheet1!$BQ227,1/($A$3-1))))</f>
        <v>5.7570729374923198E-2</v>
      </c>
      <c r="BD228" s="45">
        <f>1/(POWER(FSheet1!$BN227,1/($A$3-1))*SUM(1/POWER(FSheet1!$BK227,1/($A$3-1)),1/POWER(FSheet1!$BL227,1/($A$3-1)),1/POWER(FSheet1!$BM227,1/($A$3-1)),1/POWER(FSheet1!$BN227,1/($A$3-1)),1/POWER(FSheet1!$BO227,1/($A$3-1)),1/POWER(FSheet1!$BP227,1/($A$3-1)),1/POWER(FSheet1!$BQ227,1/($A$3-1))))</f>
        <v>0.13570809222331751</v>
      </c>
      <c r="BE228" s="45">
        <f>1/(POWER(FSheet1!$BO227,1/($A$3-1))*SUM(1/POWER(FSheet1!$BK227,1/($A$3-1)),1/POWER(FSheet1!$BL227,1/($A$3-1)),1/POWER(FSheet1!$BM227,1/($A$3-1)),1/POWER(FSheet1!$BN227,1/($A$3-1)),1/POWER(FSheet1!$BO227,1/($A$3-1)),1/POWER(FSheet1!$BP227,1/($A$3-1)),1/POWER(FSheet1!$BQ227,1/($A$3-1))))</f>
        <v>0.37666339046801062</v>
      </c>
      <c r="BF228" s="45">
        <f>1/(POWER(FSheet1!$BP227,1/($A$3-1))*SUM(1/POWER(FSheet1!$BK227,1/($A$3-1)),1/POWER(FSheet1!$BL227,1/($A$3-1)),1/POWER(FSheet1!$BM227,1/($A$3-1)),1/POWER(FSheet1!$BN227,1/($A$3-1)),1/POWER(FSheet1!$BO227,1/($A$3-1)),1/POWER(FSheet1!$BP227,1/($A$3-1)),1/POWER(FSheet1!$BQ227,1/($A$3-1))))</f>
        <v>0.1631905272286317</v>
      </c>
      <c r="BG228" s="45">
        <f>1/(POWER(FSheet1!$BQ227,1/($A$3-1))*SUM(1/POWER(FSheet1!$BK227,1/($A$3-1)),1/POWER(FSheet1!$BL227,1/($A$3-1)),1/POWER(FSheet1!$BM227,1/($A$3-1)),1/POWER(FSheet1!$BN227,1/($A$3-1)),1/POWER(FSheet1!$BO227,1/($A$3-1)),1/POWER(FSheet1!$BP227,1/($A$3-1)),1/POWER(FSheet1!$BQ227,1/($A$3-1))))</f>
        <v>0.16238470070516212</v>
      </c>
      <c r="BH228" s="14"/>
      <c r="BW228" s="33">
        <f t="array" ref="BW228">SUM((BA228^$A$3)*(($B228-$AK$3)^2+($C228-$AL$3)^2),(BB228^$A$3)*(($B228-$AM$3)^2+($C228-$AN$3)^2),(BC228^$A$3)*(($B228-$AO$3)^2+($C228-$AP$3)^2),(BD228^$A$3)*(($B228-$AQ$3)^2+($C228-$AR$3)^2),(BE228^$A$3)*(($B228-$AS$3)^2+($C228-$AT$3)^2),(BF228^$A$3)*(($B228-$AU$3)^2+($C228-$AV$3)^2),(BG228^$A$3)*(($B228-$AW$3)^2+($C228-$BV$3)^2))</f>
        <v>5.9929737359988087</v>
      </c>
    </row>
    <row r="229" spans="1:75">
      <c r="A229" s="21" t="str">
        <f>FSheet1!A228</f>
        <v>Ramsay</v>
      </c>
      <c r="B229" s="20">
        <f>FSheet1!DH228</f>
        <v>-2.0533956194225724</v>
      </c>
      <c r="C229" s="20">
        <f>FSheet1!DI228</f>
        <v>-6.9879814409448819</v>
      </c>
      <c r="D229" s="22"/>
      <c r="E229" s="20">
        <f>1/(POWER(FSheet1!AU228,2/($A$3-1))*SUM(1/POWER(FSheet1!$AU228,2/($A$3-1)),1/POWER(FSheet1!$AV228,2/($A$3-1)),1/POWER(FSheet1!$AW228,2/($A$3-1)),1/POWER(FSheet1!$AX228,2/($A$3-1)),1/POWER(FSheet1!$AY228,2/($A$3-1)),1/POWER(FSheet1!$AZ228,2/($A$3-1)),1/POWER(FSheet1!$BA228,2/($A$3-1))))</f>
        <v>1.3256975572860112E-2</v>
      </c>
      <c r="F229" s="20">
        <f>1/(POWER(FSheet1!AV228,2/($A$3-1))*SUM(1/POWER(FSheet1!$AU228,2/($A$3-1)),1/POWER(FSheet1!$AV228,2/($A$3-1)),1/POWER(FSheet1!$AW228,2/($A$3-1)),1/POWER(FSheet1!$AX228,2/($A$3-1)),1/POWER(FSheet1!$AY228,2/($A$3-1)),1/POWER(FSheet1!$AZ228,2/($A$3-1)),1/POWER(FSheet1!$BA228,2/($A$3-1))))</f>
        <v>0.17825910728817229</v>
      </c>
      <c r="G229" s="20">
        <f>1/(POWER(FSheet1!AW228,2/($A$3-1))*SUM(1/POWER(FSheet1!$AU228,2/($A$3-1)),1/POWER(FSheet1!$AV228,2/($A$3-1)),1/POWER(FSheet1!$AW228,2/($A$3-1)),1/POWER(FSheet1!$AX228,2/($A$3-1)),1/POWER(FSheet1!$AY228,2/($A$3-1)),1/POWER(FSheet1!$AZ228,2/($A$3-1)),1/POWER(FSheet1!$BA228,2/($A$3-1))))</f>
        <v>0.76191101453875787</v>
      </c>
      <c r="H229" s="20">
        <f>1/(POWER(FSheet1!AX228,2/($A$3-1))*SUM(1/POWER(FSheet1!$AU228,2/($A$3-1)),1/POWER(FSheet1!$AV228,2/($A$3-1)),1/POWER(FSheet1!$AW228,2/($A$3-1)),1/POWER(FSheet1!$AX228,2/($A$3-1)),1/POWER(FSheet1!$AY228,2/($A$3-1)),1/POWER(FSheet1!$AZ228,2/($A$3-1)),1/POWER(FSheet1!$BA228,2/($A$3-1))))</f>
        <v>3.9736280654785718E-2</v>
      </c>
      <c r="I229" s="20">
        <f>1/(POWER(FSheet1!AY228,2/($A$3-1))*SUM(1/POWER(FSheet1!$AU228,2/($A$3-1)),1/POWER(FSheet1!$AV228,2/($A$3-1)),1/POWER(FSheet1!$AW228,2/($A$3-1)),1/POWER(FSheet1!$AX228,2/($A$3-1)),1/POWER(FSheet1!$AY228,2/($A$3-1)),1/POWER(FSheet1!$AZ228,2/($A$3-1)),1/POWER(FSheet1!$BA228,2/($A$3-1))))</f>
        <v>5.1157128103700659E-3</v>
      </c>
      <c r="J229" s="20">
        <f>1/(POWER(FSheet1!AZ228,2/($A$3-1))*SUM(1/POWER(FSheet1!$AU228,2/($A$3-1)),1/POWER(FSheet1!$AV228,2/($A$3-1)),1/POWER(FSheet1!$AW228,2/($A$3-1)),1/POWER(FSheet1!$AX228,2/($A$3-1)),1/POWER(FSheet1!$AY228,2/($A$3-1)),1/POWER(FSheet1!$AZ228,2/($A$3-1)),1/POWER(FSheet1!$BA228,2/($A$3-1))))</f>
        <v>1.2718931965623789E-3</v>
      </c>
      <c r="K229" s="20">
        <f>1/(POWER(FSheet1!BA228,2/($A$3-1))*SUM(1/POWER(FSheet1!$AU228,2/($A$3-1)),1/POWER(FSheet1!$AV228,2/($A$3-1)),1/POWER(FSheet1!$AW228,2/($A$3-1)),1/POWER(FSheet1!$AX228,2/($A$3-1)),1/POWER(FSheet1!$AY228,2/($A$3-1)),1/POWER(FSheet1!$AZ228,2/($A$3-1)),1/POWER(FSheet1!$BA228,2/($A$3-1))))</f>
        <v>4.4901593849159058E-4</v>
      </c>
      <c r="M229" s="35"/>
      <c r="AA229" s="34">
        <f t="shared" si="14"/>
        <v>14.113686058711032</v>
      </c>
      <c r="AC229" s="26">
        <f>1/(POWER(FSheet1!BC228,1/($A$3-1))*SUM(1/POWER(FSheet1!$BC228,1/($A$3-1)),1/POWER(FSheet1!$BD228,1/($A$3-1)),1/POWER(FSheet1!$BE228,1/($A$3-1)),1/POWER(FSheet1!$BF228,1/($A$3-1)),1/POWER(FSheet1!$BG228,1/($A$3-1)),1/POWER(FSheet1!$BH228,1/($A$3-1)),1/POWER(FSheet1!$BI228,1/($A$3-1))))</f>
        <v>0.13131176331194958</v>
      </c>
      <c r="AD229" s="26">
        <f>1/(POWER(FSheet1!BD228,1/($A$3-1))*SUM(1/POWER(FSheet1!$BC228,1/($A$3-1)),1/POWER(FSheet1!$BD228,1/($A$3-1)),1/POWER(FSheet1!$BE228,1/($A$3-1)),1/POWER(FSheet1!$BF228,1/($A$3-1)),1/POWER(FSheet1!$BG228,1/($A$3-1)),1/POWER(FSheet1!$BH228,1/($A$3-1)),1/POWER(FSheet1!$BI228,1/($A$3-1))))</f>
        <v>0.22023572779061337</v>
      </c>
      <c r="AE229" s="26">
        <f>1/(POWER(FSheet1!BE228,1/($A$3-1))*SUM(1/POWER(FSheet1!$BC228,1/($A$3-1)),1/POWER(FSheet1!$BD228,1/($A$3-1)),1/POWER(FSheet1!$BE228,1/($A$3-1)),1/POWER(FSheet1!$BF228,1/($A$3-1)),1/POWER(FSheet1!$BG228,1/($A$3-1)),1/POWER(FSheet1!$BH228,1/($A$3-1)),1/POWER(FSheet1!$BI228,1/($A$3-1))))</f>
        <v>0.32381051541184874</v>
      </c>
      <c r="AF229" s="26">
        <f>1/(POWER(FSheet1!BF228,1/($A$3-1))*SUM(1/POWER(FSheet1!$BC228,1/($A$3-1)),1/POWER(FSheet1!$BD228,1/($A$3-1)),1/POWER(FSheet1!$BE228,1/($A$3-1)),1/POWER(FSheet1!$BF228,1/($A$3-1)),1/POWER(FSheet1!$BG228,1/($A$3-1)),1/POWER(FSheet1!$BH228,1/($A$3-1)),1/POWER(FSheet1!$BI228,1/($A$3-1))))</f>
        <v>0.15060652663344848</v>
      </c>
      <c r="AG229" s="26">
        <f>1/(POWER(FSheet1!BG228,1/($A$3-1))*SUM(1/POWER(FSheet1!$BC228,1/($A$3-1)),1/POWER(FSheet1!$BD228,1/($A$3-1)),1/POWER(FSheet1!$BE228,1/($A$3-1)),1/POWER(FSheet1!$BF228,1/($A$3-1)),1/POWER(FSheet1!$BG228,1/($A$3-1)),1/POWER(FSheet1!$BH228,1/($A$3-1)),1/POWER(FSheet1!$BI228,1/($A$3-1))))</f>
        <v>7.1215893789320472E-2</v>
      </c>
      <c r="AH229" s="26">
        <f>1/(POWER(FSheet1!BH228,1/($A$3-1))*SUM(1/POWER(FSheet1!$BC228,1/($A$3-1)),1/POWER(FSheet1!$BD228,1/($A$3-1)),1/POWER(FSheet1!$BE228,1/($A$3-1)),1/POWER(FSheet1!$BF228,1/($A$3-1)),1/POWER(FSheet1!$BG228,1/($A$3-1)),1/POWER(FSheet1!$BH228,1/($A$3-1)),1/POWER(FSheet1!$BI228,1/($A$3-1))))</f>
        <v>4.2369570940483728E-2</v>
      </c>
      <c r="AI229" s="26">
        <f>1/(POWER(FSheet1!BI228,1/($A$3-1))*SUM(1/POWER(FSheet1!$BC228,1/($A$3-1)),1/POWER(FSheet1!$BD228,1/($A$3-1)),1/POWER(FSheet1!$BE228,1/($A$3-1)),1/POWER(FSheet1!$BF228,1/($A$3-1)),1/POWER(FSheet1!$BG228,1/($A$3-1)),1/POWER(FSheet1!$BH228,1/($A$3-1)),1/POWER(FSheet1!$BI228,1/($A$3-1))))</f>
        <v>6.0450002122335603E-2</v>
      </c>
      <c r="AY229" s="13">
        <f t="shared" si="15"/>
        <v>7.1570454274588249</v>
      </c>
      <c r="BA229" s="45">
        <f>1/(POWER(FSheet1!$BK228,1/($A$3-1))*SUM(1/POWER(FSheet1!$BK228,1/($A$3-1)),1/POWER(FSheet1!$BL228,1/($A$3-1)),1/POWER(FSheet1!$BM228,1/($A$3-1)),1/POWER(FSheet1!$BN228,1/($A$3-1)),1/POWER(FSheet1!$BO228,1/($A$3-1)),1/POWER(FSheet1!$BP228,1/($A$3-1)),1/POWER(FSheet1!$BQ228,1/($A$3-1))))</f>
        <v>6.4700292243466781E-2</v>
      </c>
      <c r="BB229" s="45">
        <f>1/(POWER(FSheet1!$BL228,1/($A$3-1))*SUM(1/POWER(FSheet1!$BK228,1/($A$3-1)),1/POWER(FSheet1!$BL228,1/($A$3-1)),1/POWER(FSheet1!$BM228,1/($A$3-1)),1/POWER(FSheet1!$BN228,1/($A$3-1)),1/POWER(FSheet1!$BO228,1/($A$3-1)),1/POWER(FSheet1!$BP228,1/($A$3-1)),1/POWER(FSheet1!$BQ228,1/($A$3-1))))</f>
        <v>0.17706321476777293</v>
      </c>
      <c r="BC229" s="45">
        <f>1/(POWER(FSheet1!$BM228,1/($A$3-1))*SUM(1/POWER(FSheet1!$BK228,1/($A$3-1)),1/POWER(FSheet1!$BL228,1/($A$3-1)),1/POWER(FSheet1!$BM228,1/($A$3-1)),1/POWER(FSheet1!$BN228,1/($A$3-1)),1/POWER(FSheet1!$BO228,1/($A$3-1)),1/POWER(FSheet1!$BP228,1/($A$3-1)),1/POWER(FSheet1!$BQ228,1/($A$3-1))))</f>
        <v>0.47963058318965729</v>
      </c>
      <c r="BD229" s="45">
        <f>1/(POWER(FSheet1!$BN228,1/($A$3-1))*SUM(1/POWER(FSheet1!$BK228,1/($A$3-1)),1/POWER(FSheet1!$BL228,1/($A$3-1)),1/POWER(FSheet1!$BM228,1/($A$3-1)),1/POWER(FSheet1!$BN228,1/($A$3-1)),1/POWER(FSheet1!$BO228,1/($A$3-1)),1/POWER(FSheet1!$BP228,1/($A$3-1)),1/POWER(FSheet1!$BQ228,1/($A$3-1))))</f>
        <v>0.12796993913783569</v>
      </c>
      <c r="BE229" s="45">
        <f>1/(POWER(FSheet1!$BO228,1/($A$3-1))*SUM(1/POWER(FSheet1!$BK228,1/($A$3-1)),1/POWER(FSheet1!$BL228,1/($A$3-1)),1/POWER(FSheet1!$BM228,1/($A$3-1)),1/POWER(FSheet1!$BN228,1/($A$3-1)),1/POWER(FSheet1!$BO228,1/($A$3-1)),1/POWER(FSheet1!$BP228,1/($A$3-1)),1/POWER(FSheet1!$BQ228,1/($A$3-1))))</f>
        <v>6.250416528177194E-2</v>
      </c>
      <c r="BF229" s="45">
        <f>1/(POWER(FSheet1!$BP228,1/($A$3-1))*SUM(1/POWER(FSheet1!$BK228,1/($A$3-1)),1/POWER(FSheet1!$BL228,1/($A$3-1)),1/POWER(FSheet1!$BM228,1/($A$3-1)),1/POWER(FSheet1!$BN228,1/($A$3-1)),1/POWER(FSheet1!$BO228,1/($A$3-1)),1/POWER(FSheet1!$BP228,1/($A$3-1)),1/POWER(FSheet1!$BQ228,1/($A$3-1))))</f>
        <v>3.2638546153973824E-2</v>
      </c>
      <c r="BG229" s="45">
        <f>1/(POWER(FSheet1!$BQ228,1/($A$3-1))*SUM(1/POWER(FSheet1!$BK228,1/($A$3-1)),1/POWER(FSheet1!$BL228,1/($A$3-1)),1/POWER(FSheet1!$BM228,1/($A$3-1)),1/POWER(FSheet1!$BN228,1/($A$3-1)),1/POWER(FSheet1!$BO228,1/($A$3-1)),1/POWER(FSheet1!$BP228,1/($A$3-1)),1/POWER(FSheet1!$BQ228,1/($A$3-1))))</f>
        <v>5.5493259225521709E-2</v>
      </c>
      <c r="BH229" s="14"/>
      <c r="BW229" s="33">
        <f t="array" ref="BW229">SUM((BA229^$A$3)*(($B229-$AK$3)^2+($C229-$AL$3)^2),(BB229^$A$3)*(($B229-$AM$3)^2+($C229-$AN$3)^2),(BC229^$A$3)*(($B229-$AO$3)^2+($C229-$AP$3)^2),(BD229^$A$3)*(($B229-$AQ$3)^2+($C229-$AR$3)^2),(BE229^$A$3)*(($B229-$AS$3)^2+($C229-$AT$3)^2),(BF229^$A$3)*(($B229-$AU$3)^2+($C229-$AV$3)^2),(BG229^$A$3)*(($B229-$AW$3)^2+($C229-$BV$3)^2))</f>
        <v>7.8317609900069476</v>
      </c>
    </row>
    <row r="230" spans="1:75">
      <c r="A230" s="21" t="str">
        <f>FSheet1!A229</f>
        <v>Zonov</v>
      </c>
      <c r="B230" s="20">
        <f>FSheet1!DH229</f>
        <v>7.4891258805774275</v>
      </c>
      <c r="C230" s="20">
        <f>FSheet1!DI229</f>
        <v>6.5052935590551186</v>
      </c>
      <c r="D230" s="22"/>
      <c r="E230" s="20">
        <f>1/(POWER(FSheet1!AU229,2/($A$3-1))*SUM(1/POWER(FSheet1!$AU229,2/($A$3-1)),1/POWER(FSheet1!$AV229,2/($A$3-1)),1/POWER(FSheet1!$AW229,2/($A$3-1)),1/POWER(FSheet1!$AX229,2/($A$3-1)),1/POWER(FSheet1!$AY229,2/($A$3-1)),1/POWER(FSheet1!$AZ229,2/($A$3-1)),1/POWER(FSheet1!$BA229,2/($A$3-1))))</f>
        <v>1.5447158784550485E-4</v>
      </c>
      <c r="F230" s="20">
        <f>1/(POWER(FSheet1!AV229,2/($A$3-1))*SUM(1/POWER(FSheet1!$AU229,2/($A$3-1)),1/POWER(FSheet1!$AV229,2/($A$3-1)),1/POWER(FSheet1!$AW229,2/($A$3-1)),1/POWER(FSheet1!$AX229,2/($A$3-1)),1/POWER(FSheet1!$AY229,2/($A$3-1)),1/POWER(FSheet1!$AZ229,2/($A$3-1)),1/POWER(FSheet1!$BA229,2/($A$3-1))))</f>
        <v>3.5859460146992769E-4</v>
      </c>
      <c r="G230" s="20">
        <f>1/(POWER(FSheet1!AW229,2/($A$3-1))*SUM(1/POWER(FSheet1!$AU229,2/($A$3-1)),1/POWER(FSheet1!$AV229,2/($A$3-1)),1/POWER(FSheet1!$AW229,2/($A$3-1)),1/POWER(FSheet1!$AX229,2/($A$3-1)),1/POWER(FSheet1!$AY229,2/($A$3-1)),1/POWER(FSheet1!$AZ229,2/($A$3-1)),1/POWER(FSheet1!$BA229,2/($A$3-1))))</f>
        <v>1.0375350438038961E-3</v>
      </c>
      <c r="H230" s="20">
        <f>1/(POWER(FSheet1!AX229,2/($A$3-1))*SUM(1/POWER(FSheet1!$AU229,2/($A$3-1)),1/POWER(FSheet1!$AV229,2/($A$3-1)),1/POWER(FSheet1!$AW229,2/($A$3-1)),1/POWER(FSheet1!$AX229,2/($A$3-1)),1/POWER(FSheet1!$AY229,2/($A$3-1)),1/POWER(FSheet1!$AZ229,2/($A$3-1)),1/POWER(FSheet1!$BA229,2/($A$3-1))))</f>
        <v>4.3440914657915828E-3</v>
      </c>
      <c r="I230" s="20">
        <f>1/(POWER(FSheet1!AY229,2/($A$3-1))*SUM(1/POWER(FSheet1!$AU229,2/($A$3-1)),1/POWER(FSheet1!$AV229,2/($A$3-1)),1/POWER(FSheet1!$AW229,2/($A$3-1)),1/POWER(FSheet1!$AX229,2/($A$3-1)),1/POWER(FSheet1!$AY229,2/($A$3-1)),1/POWER(FSheet1!$AZ229,2/($A$3-1)),1/POWER(FSheet1!$BA229,2/($A$3-1))))</f>
        <v>3.7151786950558444E-2</v>
      </c>
      <c r="J230" s="20">
        <f>1/(POWER(FSheet1!AZ229,2/($A$3-1))*SUM(1/POWER(FSheet1!$AU229,2/($A$3-1)),1/POWER(FSheet1!$AV229,2/($A$3-1)),1/POWER(FSheet1!$AW229,2/($A$3-1)),1/POWER(FSheet1!$AX229,2/($A$3-1)),1/POWER(FSheet1!$AY229,2/($A$3-1)),1/POWER(FSheet1!$AZ229,2/($A$3-1)),1/POWER(FSheet1!$BA229,2/($A$3-1))))</f>
        <v>0.8369801548627378</v>
      </c>
      <c r="K230" s="20">
        <f>1/(POWER(FSheet1!BA229,2/($A$3-1))*SUM(1/POWER(FSheet1!$AU229,2/($A$3-1)),1/POWER(FSheet1!$AV229,2/($A$3-1)),1/POWER(FSheet1!$AW229,2/($A$3-1)),1/POWER(FSheet1!$AX229,2/($A$3-1)),1/POWER(FSheet1!$AY229,2/($A$3-1)),1/POWER(FSheet1!$AZ229,2/($A$3-1)),1/POWER(FSheet1!$BA229,2/($A$3-1))))</f>
        <v>0.11997336548779285</v>
      </c>
      <c r="M230" s="35"/>
      <c r="AA230" s="34">
        <f t="shared" si="14"/>
        <v>15.460391669718938</v>
      </c>
      <c r="AC230" s="26">
        <f>1/(POWER(FSheet1!BC229,1/($A$3-1))*SUM(1/POWER(FSheet1!$BC229,1/($A$3-1)),1/POWER(FSheet1!$BD229,1/($A$3-1)),1/POWER(FSheet1!$BE229,1/($A$3-1)),1/POWER(FSheet1!$BF229,1/($A$3-1)),1/POWER(FSheet1!$BG229,1/($A$3-1)),1/POWER(FSheet1!$BH229,1/($A$3-1)),1/POWER(FSheet1!$BI229,1/($A$3-1))))</f>
        <v>4.0086239457480452E-2</v>
      </c>
      <c r="AD230" s="26">
        <f>1/(POWER(FSheet1!BD229,1/($A$3-1))*SUM(1/POWER(FSheet1!$BC229,1/($A$3-1)),1/POWER(FSheet1!$BD229,1/($A$3-1)),1/POWER(FSheet1!$BE229,1/($A$3-1)),1/POWER(FSheet1!$BF229,1/($A$3-1)),1/POWER(FSheet1!$BG229,1/($A$3-1)),1/POWER(FSheet1!$BH229,1/($A$3-1)),1/POWER(FSheet1!$BI229,1/($A$3-1))))</f>
        <v>3.4498087610385274E-2</v>
      </c>
      <c r="AE230" s="26">
        <f>1/(POWER(FSheet1!BE229,1/($A$3-1))*SUM(1/POWER(FSheet1!$BC229,1/($A$3-1)),1/POWER(FSheet1!$BD229,1/($A$3-1)),1/POWER(FSheet1!$BE229,1/($A$3-1)),1/POWER(FSheet1!$BF229,1/($A$3-1)),1/POWER(FSheet1!$BG229,1/($A$3-1)),1/POWER(FSheet1!$BH229,1/($A$3-1)),1/POWER(FSheet1!$BI229,1/($A$3-1))))</f>
        <v>4.6338002896716551E-2</v>
      </c>
      <c r="AF230" s="26">
        <f>1/(POWER(FSheet1!BF229,1/($A$3-1))*SUM(1/POWER(FSheet1!$BC229,1/($A$3-1)),1/POWER(FSheet1!$BD229,1/($A$3-1)),1/POWER(FSheet1!$BE229,1/($A$3-1)),1/POWER(FSheet1!$BF229,1/($A$3-1)),1/POWER(FSheet1!$BG229,1/($A$3-1)),1/POWER(FSheet1!$BH229,1/($A$3-1)),1/POWER(FSheet1!$BI229,1/($A$3-1))))</f>
        <v>8.4823406661054451E-2</v>
      </c>
      <c r="AG230" s="26">
        <f>1/(POWER(FSheet1!BG229,1/($A$3-1))*SUM(1/POWER(FSheet1!$BC229,1/($A$3-1)),1/POWER(FSheet1!$BD229,1/($A$3-1)),1/POWER(FSheet1!$BE229,1/($A$3-1)),1/POWER(FSheet1!$BF229,1/($A$3-1)),1/POWER(FSheet1!$BG229,1/($A$3-1)),1/POWER(FSheet1!$BH229,1/($A$3-1)),1/POWER(FSheet1!$BI229,1/($A$3-1))))</f>
        <v>0.19073491211262827</v>
      </c>
      <c r="AH230" s="26">
        <f>1/(POWER(FSheet1!BH229,1/($A$3-1))*SUM(1/POWER(FSheet1!$BC229,1/($A$3-1)),1/POWER(FSheet1!$BD229,1/($A$3-1)),1/POWER(FSheet1!$BE229,1/($A$3-1)),1/POWER(FSheet1!$BF229,1/($A$3-1)),1/POWER(FSheet1!$BG229,1/($A$3-1)),1/POWER(FSheet1!$BH229,1/($A$3-1)),1/POWER(FSheet1!$BI229,1/($A$3-1))))</f>
        <v>0.37531259259916211</v>
      </c>
      <c r="AI230" s="26">
        <f>1/(POWER(FSheet1!BI229,1/($A$3-1))*SUM(1/POWER(FSheet1!$BC229,1/($A$3-1)),1/POWER(FSheet1!$BD229,1/($A$3-1)),1/POWER(FSheet1!$BE229,1/($A$3-1)),1/POWER(FSheet1!$BF229,1/($A$3-1)),1/POWER(FSheet1!$BG229,1/($A$3-1)),1/POWER(FSheet1!$BH229,1/($A$3-1)),1/POWER(FSheet1!$BI229,1/($A$3-1))))</f>
        <v>0.22820675866257281</v>
      </c>
      <c r="AY230" s="13">
        <f t="shared" si="15"/>
        <v>10.493255337609552</v>
      </c>
      <c r="BA230" s="45">
        <f>1/(POWER(FSheet1!$BK229,1/($A$3-1))*SUM(1/POWER(FSheet1!$BK229,1/($A$3-1)),1/POWER(FSheet1!$BL229,1/($A$3-1)),1/POWER(FSheet1!$BM229,1/($A$3-1)),1/POWER(FSheet1!$BN229,1/($A$3-1)),1/POWER(FSheet1!$BO229,1/($A$3-1)),1/POWER(FSheet1!$BP229,1/($A$3-1)),1/POWER(FSheet1!$BQ229,1/($A$3-1))))</f>
        <v>6.1377424786553579E-2</v>
      </c>
      <c r="BB230" s="45">
        <f>1/(POWER(FSheet1!$BL229,1/($A$3-1))*SUM(1/POWER(FSheet1!$BK229,1/($A$3-1)),1/POWER(FSheet1!$BL229,1/($A$3-1)),1/POWER(FSheet1!$BM229,1/($A$3-1)),1/POWER(FSheet1!$BN229,1/($A$3-1)),1/POWER(FSheet1!$BO229,1/($A$3-1)),1/POWER(FSheet1!$BP229,1/($A$3-1)),1/POWER(FSheet1!$BQ229,1/($A$3-1))))</f>
        <v>3.8518537594784449E-2</v>
      </c>
      <c r="BC230" s="45">
        <f>1/(POWER(FSheet1!$BM229,1/($A$3-1))*SUM(1/POWER(FSheet1!$BK229,1/($A$3-1)),1/POWER(FSheet1!$BL229,1/($A$3-1)),1/POWER(FSheet1!$BM229,1/($A$3-1)),1/POWER(FSheet1!$BN229,1/($A$3-1)),1/POWER(FSheet1!$BO229,1/($A$3-1)),1/POWER(FSheet1!$BP229,1/($A$3-1)),1/POWER(FSheet1!$BQ229,1/($A$3-1))))</f>
        <v>5.7471898298110273E-2</v>
      </c>
      <c r="BD230" s="45">
        <f>1/(POWER(FSheet1!$BN229,1/($A$3-1))*SUM(1/POWER(FSheet1!$BK229,1/($A$3-1)),1/POWER(FSheet1!$BL229,1/($A$3-1)),1/POWER(FSheet1!$BM229,1/($A$3-1)),1/POWER(FSheet1!$BN229,1/($A$3-1)),1/POWER(FSheet1!$BO229,1/($A$3-1)),1/POWER(FSheet1!$BP229,1/($A$3-1)),1/POWER(FSheet1!$BQ229,1/($A$3-1))))</f>
        <v>0.10594711102417605</v>
      </c>
      <c r="BE230" s="45">
        <f>1/(POWER(FSheet1!$BO229,1/($A$3-1))*SUM(1/POWER(FSheet1!$BK229,1/($A$3-1)),1/POWER(FSheet1!$BL229,1/($A$3-1)),1/POWER(FSheet1!$BM229,1/($A$3-1)),1/POWER(FSheet1!$BN229,1/($A$3-1)),1/POWER(FSheet1!$BO229,1/($A$3-1)),1/POWER(FSheet1!$BP229,1/($A$3-1)),1/POWER(FSheet1!$BQ229,1/($A$3-1))))</f>
        <v>0.21278495845883452</v>
      </c>
      <c r="BF230" s="45">
        <f>1/(POWER(FSheet1!$BP229,1/($A$3-1))*SUM(1/POWER(FSheet1!$BK229,1/($A$3-1)),1/POWER(FSheet1!$BL229,1/($A$3-1)),1/POWER(FSheet1!$BM229,1/($A$3-1)),1/POWER(FSheet1!$BN229,1/($A$3-1)),1/POWER(FSheet1!$BO229,1/($A$3-1)),1/POWER(FSheet1!$BP229,1/($A$3-1)),1/POWER(FSheet1!$BQ229,1/($A$3-1))))</f>
        <v>0.33407014997218976</v>
      </c>
      <c r="BG230" s="45">
        <f>1/(POWER(FSheet1!$BQ229,1/($A$3-1))*SUM(1/POWER(FSheet1!$BK229,1/($A$3-1)),1/POWER(FSheet1!$BL229,1/($A$3-1)),1/POWER(FSheet1!$BM229,1/($A$3-1)),1/POWER(FSheet1!$BN229,1/($A$3-1)),1/POWER(FSheet1!$BO229,1/($A$3-1)),1/POWER(FSheet1!$BP229,1/($A$3-1)),1/POWER(FSheet1!$BQ229,1/($A$3-1))))</f>
        <v>0.18982991986535144</v>
      </c>
      <c r="BH230" s="14"/>
      <c r="BW230" s="33">
        <f t="array" ref="BW230">SUM((BA230^$A$3)*(($B230-$AK$3)^2+($C230-$AL$3)^2),(BB230^$A$3)*(($B230-$AM$3)^2+($C230-$AN$3)^2),(BC230^$A$3)*(($B230-$AO$3)^2+($C230-$AP$3)^2),(BD230^$A$3)*(($B230-$AQ$3)^2+($C230-$AR$3)^2),(BE230^$A$3)*(($B230-$AS$3)^2+($C230-$AT$3)^2),(BF230^$A$3)*(($B230-$AU$3)^2+($C230-$AV$3)^2),(BG230^$A$3)*(($B230-$AW$3)^2+($C230-$BV$3)^2))</f>
        <v>11.01764755610899</v>
      </c>
    </row>
    <row r="231" spans="1:75">
      <c r="A231" s="21" t="str">
        <f>FSheet1!A230</f>
        <v>Shott</v>
      </c>
      <c r="B231" s="20">
        <f>FSheet1!DH230</f>
        <v>-1.2262186194225724</v>
      </c>
      <c r="C231" s="20">
        <f>FSheet1!DI230</f>
        <v>-2.692774940944882</v>
      </c>
      <c r="D231" s="22"/>
      <c r="E231" s="20">
        <f>1/(POWER(FSheet1!AU230,2/($A$3-1))*SUM(1/POWER(FSheet1!$AU230,2/($A$3-1)),1/POWER(FSheet1!$AV230,2/($A$3-1)),1/POWER(FSheet1!$AW230,2/($A$3-1)),1/POWER(FSheet1!$AX230,2/($A$3-1)),1/POWER(FSheet1!$AY230,2/($A$3-1)),1/POWER(FSheet1!$AZ230,2/($A$3-1)),1/POWER(FSheet1!$BA230,2/($A$3-1))))</f>
        <v>7.7665565900265942E-4</v>
      </c>
      <c r="F231" s="20">
        <f>1/(POWER(FSheet1!AV230,2/($A$3-1))*SUM(1/POWER(FSheet1!$AU230,2/($A$3-1)),1/POWER(FSheet1!$AV230,2/($A$3-1)),1/POWER(FSheet1!$AW230,2/($A$3-1)),1/POWER(FSheet1!$AX230,2/($A$3-1)),1/POWER(FSheet1!$AY230,2/($A$3-1)),1/POWER(FSheet1!$AZ230,2/($A$3-1)),1/POWER(FSheet1!$BA230,2/($A$3-1))))</f>
        <v>6.3745837565995925E-3</v>
      </c>
      <c r="G231" s="20">
        <f>1/(POWER(FSheet1!AW230,2/($A$3-1))*SUM(1/POWER(FSheet1!$AU230,2/($A$3-1)),1/POWER(FSheet1!$AV230,2/($A$3-1)),1/POWER(FSheet1!$AW230,2/($A$3-1)),1/POWER(FSheet1!$AX230,2/($A$3-1)),1/POWER(FSheet1!$AY230,2/($A$3-1)),1/POWER(FSheet1!$AZ230,2/($A$3-1)),1/POWER(FSheet1!$BA230,2/($A$3-1))))</f>
        <v>0.70483412264149881</v>
      </c>
      <c r="H231" s="20">
        <f>1/(POWER(FSheet1!AX230,2/($A$3-1))*SUM(1/POWER(FSheet1!$AU230,2/($A$3-1)),1/POWER(FSheet1!$AV230,2/($A$3-1)),1/POWER(FSheet1!$AW230,2/($A$3-1)),1/POWER(FSheet1!$AX230,2/($A$3-1)),1/POWER(FSheet1!$AY230,2/($A$3-1)),1/POWER(FSheet1!$AZ230,2/($A$3-1)),1/POWER(FSheet1!$BA230,2/($A$3-1))))</f>
        <v>0.28250162549576524</v>
      </c>
      <c r="I231" s="20">
        <f>1/(POWER(FSheet1!AY230,2/($A$3-1))*SUM(1/POWER(FSheet1!$AU230,2/($A$3-1)),1/POWER(FSheet1!$AV230,2/($A$3-1)),1/POWER(FSheet1!$AW230,2/($A$3-1)),1/POWER(FSheet1!$AX230,2/($A$3-1)),1/POWER(FSheet1!$AY230,2/($A$3-1)),1/POWER(FSheet1!$AZ230,2/($A$3-1)),1/POWER(FSheet1!$BA230,2/($A$3-1))))</f>
        <v>4.6939892739176004E-3</v>
      </c>
      <c r="J231" s="20">
        <f>1/(POWER(FSheet1!AZ230,2/($A$3-1))*SUM(1/POWER(FSheet1!$AU230,2/($A$3-1)),1/POWER(FSheet1!$AV230,2/($A$3-1)),1/POWER(FSheet1!$AW230,2/($A$3-1)),1/POWER(FSheet1!$AX230,2/($A$3-1)),1/POWER(FSheet1!$AY230,2/($A$3-1)),1/POWER(FSheet1!$AZ230,2/($A$3-1)),1/POWER(FSheet1!$BA230,2/($A$3-1))))</f>
        <v>6.4633357078960028E-4</v>
      </c>
      <c r="K231" s="20">
        <f>1/(POWER(FSheet1!BA230,2/($A$3-1))*SUM(1/POWER(FSheet1!$AU230,2/($A$3-1)),1/POWER(FSheet1!$AV230,2/($A$3-1)),1/POWER(FSheet1!$AW230,2/($A$3-1)),1/POWER(FSheet1!$AX230,2/($A$3-1)),1/POWER(FSheet1!$AY230,2/($A$3-1)),1/POWER(FSheet1!$AZ230,2/($A$3-1)),1/POWER(FSheet1!$BA230,2/($A$3-1))))</f>
        <v>1.7268960242646449E-4</v>
      </c>
      <c r="M231" s="35"/>
      <c r="AA231" s="34">
        <f t="shared" si="14"/>
        <v>2.4067517541374737</v>
      </c>
      <c r="AC231" s="26">
        <f>1/(POWER(FSheet1!BC230,1/($A$3-1))*SUM(1/POWER(FSheet1!$BC230,1/($A$3-1)),1/POWER(FSheet1!$BD230,1/($A$3-1)),1/POWER(FSheet1!$BE230,1/($A$3-1)),1/POWER(FSheet1!$BF230,1/($A$3-1)),1/POWER(FSheet1!$BG230,1/($A$3-1)),1/POWER(FSheet1!$BH230,1/($A$3-1)),1/POWER(FSheet1!$BI230,1/($A$3-1))))</f>
        <v>6.6278586434173128E-2</v>
      </c>
      <c r="AD231" s="26">
        <f>1/(POWER(FSheet1!BD230,1/($A$3-1))*SUM(1/POWER(FSheet1!$BC230,1/($A$3-1)),1/POWER(FSheet1!$BD230,1/($A$3-1)),1/POWER(FSheet1!$BE230,1/($A$3-1)),1/POWER(FSheet1!$BF230,1/($A$3-1)),1/POWER(FSheet1!$BG230,1/($A$3-1)),1/POWER(FSheet1!$BH230,1/($A$3-1)),1/POWER(FSheet1!$BI230,1/($A$3-1))))</f>
        <v>8.0118178768133486E-2</v>
      </c>
      <c r="AE231" s="26">
        <f>1/(POWER(FSheet1!BE230,1/($A$3-1))*SUM(1/POWER(FSheet1!$BC230,1/($A$3-1)),1/POWER(FSheet1!$BD230,1/($A$3-1)),1/POWER(FSheet1!$BE230,1/($A$3-1)),1/POWER(FSheet1!$BF230,1/($A$3-1)),1/POWER(FSheet1!$BG230,1/($A$3-1)),1/POWER(FSheet1!$BH230,1/($A$3-1)),1/POWER(FSheet1!$BI230,1/($A$3-1))))</f>
        <v>0.56043541877085068</v>
      </c>
      <c r="AF231" s="26">
        <f>1/(POWER(FSheet1!BF230,1/($A$3-1))*SUM(1/POWER(FSheet1!$BC230,1/($A$3-1)),1/POWER(FSheet1!$BD230,1/($A$3-1)),1/POWER(FSheet1!$BE230,1/($A$3-1)),1/POWER(FSheet1!$BF230,1/($A$3-1)),1/POWER(FSheet1!$BG230,1/($A$3-1)),1/POWER(FSheet1!$BH230,1/($A$3-1)),1/POWER(FSheet1!$BI230,1/($A$3-1))))</f>
        <v>0.2140020276436756</v>
      </c>
      <c r="AG231" s="26">
        <f>1/(POWER(FSheet1!BG230,1/($A$3-1))*SUM(1/POWER(FSheet1!$BC230,1/($A$3-1)),1/POWER(FSheet1!$BD230,1/($A$3-1)),1/POWER(FSheet1!$BE230,1/($A$3-1)),1/POWER(FSheet1!$BF230,1/($A$3-1)),1/POWER(FSheet1!$BG230,1/($A$3-1)),1/POWER(FSheet1!$BH230,1/($A$3-1)),1/POWER(FSheet1!$BI230,1/($A$3-1))))</f>
        <v>3.6797031708587093E-2</v>
      </c>
      <c r="AH231" s="26">
        <f>1/(POWER(FSheet1!BH230,1/($A$3-1))*SUM(1/POWER(FSheet1!$BC230,1/($A$3-1)),1/POWER(FSheet1!$BD230,1/($A$3-1)),1/POWER(FSheet1!$BE230,1/($A$3-1)),1/POWER(FSheet1!$BF230,1/($A$3-1)),1/POWER(FSheet1!$BG230,1/($A$3-1)),1/POWER(FSheet1!$BH230,1/($A$3-1)),1/POWER(FSheet1!$BI230,1/($A$3-1))))</f>
        <v>1.5770352562583568E-2</v>
      </c>
      <c r="AI231" s="26">
        <f>1/(POWER(FSheet1!BI230,1/($A$3-1))*SUM(1/POWER(FSheet1!$BC230,1/($A$3-1)),1/POWER(FSheet1!$BD230,1/($A$3-1)),1/POWER(FSheet1!$BE230,1/($A$3-1)),1/POWER(FSheet1!$BF230,1/($A$3-1)),1/POWER(FSheet1!$BG230,1/($A$3-1)),1/POWER(FSheet1!$BH230,1/($A$3-1)),1/POWER(FSheet1!$BI230,1/($A$3-1))))</f>
        <v>2.6598404111996422E-2</v>
      </c>
      <c r="AY231" s="13">
        <f t="shared" si="15"/>
        <v>0.99096620817406644</v>
      </c>
      <c r="BA231" s="45">
        <f>1/(POWER(FSheet1!$BK230,1/($A$3-1))*SUM(1/POWER(FSheet1!$BK230,1/($A$3-1)),1/POWER(FSheet1!$BL230,1/($A$3-1)),1/POWER(FSheet1!$BM230,1/($A$3-1)),1/POWER(FSheet1!$BN230,1/($A$3-1)),1/POWER(FSheet1!$BO230,1/($A$3-1)),1/POWER(FSheet1!$BP230,1/($A$3-1)),1/POWER(FSheet1!$BQ230,1/($A$3-1))))</f>
        <v>2.5757579680319751E-2</v>
      </c>
      <c r="BB231" s="45">
        <f>1/(POWER(FSheet1!$BL230,1/($A$3-1))*SUM(1/POWER(FSheet1!$BK230,1/($A$3-1)),1/POWER(FSheet1!$BL230,1/($A$3-1)),1/POWER(FSheet1!$BM230,1/($A$3-1)),1/POWER(FSheet1!$BN230,1/($A$3-1)),1/POWER(FSheet1!$BO230,1/($A$3-1)),1/POWER(FSheet1!$BP230,1/($A$3-1)),1/POWER(FSheet1!$BQ230,1/($A$3-1))))</f>
        <v>3.5269538184336445E-2</v>
      </c>
      <c r="BC231" s="45">
        <f>1/(POWER(FSheet1!$BM230,1/($A$3-1))*SUM(1/POWER(FSheet1!$BK230,1/($A$3-1)),1/POWER(FSheet1!$BL230,1/($A$3-1)),1/POWER(FSheet1!$BM230,1/($A$3-1)),1/POWER(FSheet1!$BN230,1/($A$3-1)),1/POWER(FSheet1!$BO230,1/($A$3-1)),1/POWER(FSheet1!$BP230,1/($A$3-1)),1/POWER(FSheet1!$BQ230,1/($A$3-1))))</f>
        <v>0.7554913458636292</v>
      </c>
      <c r="BD231" s="45">
        <f>1/(POWER(FSheet1!$BN230,1/($A$3-1))*SUM(1/POWER(FSheet1!$BK230,1/($A$3-1)),1/POWER(FSheet1!$BL230,1/($A$3-1)),1/POWER(FSheet1!$BM230,1/($A$3-1)),1/POWER(FSheet1!$BN230,1/($A$3-1)),1/POWER(FSheet1!$BO230,1/($A$3-1)),1/POWER(FSheet1!$BP230,1/($A$3-1)),1/POWER(FSheet1!$BQ230,1/($A$3-1))))</f>
        <v>0.13082135896571775</v>
      </c>
      <c r="BE231" s="45">
        <f>1/(POWER(FSheet1!$BO230,1/($A$3-1))*SUM(1/POWER(FSheet1!$BK230,1/($A$3-1)),1/POWER(FSheet1!$BL230,1/($A$3-1)),1/POWER(FSheet1!$BM230,1/($A$3-1)),1/POWER(FSheet1!$BN230,1/($A$3-1)),1/POWER(FSheet1!$BO230,1/($A$3-1)),1/POWER(FSheet1!$BP230,1/($A$3-1)),1/POWER(FSheet1!$BQ230,1/($A$3-1))))</f>
        <v>2.7824500602209375E-2</v>
      </c>
      <c r="BF231" s="45">
        <f>1/(POWER(FSheet1!$BP230,1/($A$3-1))*SUM(1/POWER(FSheet1!$BK230,1/($A$3-1)),1/POWER(FSheet1!$BL230,1/($A$3-1)),1/POWER(FSheet1!$BM230,1/($A$3-1)),1/POWER(FSheet1!$BN230,1/($A$3-1)),1/POWER(FSheet1!$BO230,1/($A$3-1)),1/POWER(FSheet1!$BP230,1/($A$3-1)),1/POWER(FSheet1!$BQ230,1/($A$3-1))))</f>
        <v>8.4062831091100548E-3</v>
      </c>
      <c r="BG231" s="45">
        <f>1/(POWER(FSheet1!$BQ230,1/($A$3-1))*SUM(1/POWER(FSheet1!$BK230,1/($A$3-1)),1/POWER(FSheet1!$BL230,1/($A$3-1)),1/POWER(FSheet1!$BM230,1/($A$3-1)),1/POWER(FSheet1!$BN230,1/($A$3-1)),1/POWER(FSheet1!$BO230,1/($A$3-1)),1/POWER(FSheet1!$BP230,1/($A$3-1)),1/POWER(FSheet1!$BQ230,1/($A$3-1))))</f>
        <v>1.6429393594677356E-2</v>
      </c>
      <c r="BH231" s="14"/>
      <c r="BW231" s="33">
        <f t="array" ref="BW231">SUM((BA231^$A$3)*(($B231-$AK$3)^2+($C231-$AL$3)^2),(BB231^$A$3)*(($B231-$AM$3)^2+($C231-$AN$3)^2),(BC231^$A$3)*(($B231-$AO$3)^2+($C231-$AP$3)^2),(BD231^$A$3)*(($B231-$AQ$3)^2+($C231-$AR$3)^2),(BE231^$A$3)*(($B231-$AS$3)^2+($C231-$AT$3)^2),(BF231^$A$3)*(($B231-$AU$3)^2+($C231-$AV$3)^2),(BG231^$A$3)*(($B231-$AW$3)^2+($C231-$BV$3)^2))</f>
        <v>0.83601168006185167</v>
      </c>
    </row>
    <row r="232" spans="1:75">
      <c r="A232" s="21" t="str">
        <f>FSheet1!A231</f>
        <v>Simpson</v>
      </c>
      <c r="B232" s="20">
        <f>FSheet1!DH231</f>
        <v>-3.6108466194225723</v>
      </c>
      <c r="C232" s="20">
        <f>FSheet1!DI231</f>
        <v>4.2997040590551183</v>
      </c>
      <c r="D232" s="22"/>
      <c r="E232" s="20">
        <f>1/(POWER(FSheet1!AU231,2/($A$3-1))*SUM(1/POWER(FSheet1!$AU231,2/($A$3-1)),1/POWER(FSheet1!$AV231,2/($A$3-1)),1/POWER(FSheet1!$AW231,2/($A$3-1)),1/POWER(FSheet1!$AX231,2/($A$3-1)),1/POWER(FSheet1!$AY231,2/($A$3-1)),1/POWER(FSheet1!$AZ231,2/($A$3-1)),1/POWER(FSheet1!$BA231,2/($A$3-1))))</f>
        <v>2.2341766217252885E-2</v>
      </c>
      <c r="F232" s="20">
        <f>1/(POWER(FSheet1!AV231,2/($A$3-1))*SUM(1/POWER(FSheet1!$AU231,2/($A$3-1)),1/POWER(FSheet1!$AV231,2/($A$3-1)),1/POWER(FSheet1!$AW231,2/($A$3-1)),1/POWER(FSheet1!$AX231,2/($A$3-1)),1/POWER(FSheet1!$AY231,2/($A$3-1)),1/POWER(FSheet1!$AZ231,2/($A$3-1)),1/POWER(FSheet1!$BA231,2/($A$3-1))))</f>
        <v>7.0062774446674442E-2</v>
      </c>
      <c r="G232" s="20">
        <f>1/(POWER(FSheet1!AW231,2/($A$3-1))*SUM(1/POWER(FSheet1!$AU231,2/($A$3-1)),1/POWER(FSheet1!$AV231,2/($A$3-1)),1/POWER(FSheet1!$AW231,2/($A$3-1)),1/POWER(FSheet1!$AX231,2/($A$3-1)),1/POWER(FSheet1!$AY231,2/($A$3-1)),1/POWER(FSheet1!$AZ231,2/($A$3-1)),1/POWER(FSheet1!$BA231,2/($A$3-1))))</f>
        <v>0.23307581609610237</v>
      </c>
      <c r="H232" s="20">
        <f>1/(POWER(FSheet1!AX231,2/($A$3-1))*SUM(1/POWER(FSheet1!$AU231,2/($A$3-1)),1/POWER(FSheet1!$AV231,2/($A$3-1)),1/POWER(FSheet1!$AW231,2/($A$3-1)),1/POWER(FSheet1!$AX231,2/($A$3-1)),1/POWER(FSheet1!$AY231,2/($A$3-1)),1/POWER(FSheet1!$AZ231,2/($A$3-1)),1/POWER(FSheet1!$BA231,2/($A$3-1))))</f>
        <v>0.40548945832308475</v>
      </c>
      <c r="I232" s="20">
        <f>1/(POWER(FSheet1!AY231,2/($A$3-1))*SUM(1/POWER(FSheet1!$AU231,2/($A$3-1)),1/POWER(FSheet1!$AV231,2/($A$3-1)),1/POWER(FSheet1!$AW231,2/($A$3-1)),1/POWER(FSheet1!$AX231,2/($A$3-1)),1/POWER(FSheet1!$AY231,2/($A$3-1)),1/POWER(FSheet1!$AZ231,2/($A$3-1)),1/POWER(FSheet1!$BA231,2/($A$3-1))))</f>
        <v>0.19319124367115112</v>
      </c>
      <c r="J232" s="20">
        <f>1/(POWER(FSheet1!AZ231,2/($A$3-1))*SUM(1/POWER(FSheet1!$AU231,2/($A$3-1)),1/POWER(FSheet1!$AV231,2/($A$3-1)),1/POWER(FSheet1!$AW231,2/($A$3-1)),1/POWER(FSheet1!$AX231,2/($A$3-1)),1/POWER(FSheet1!$AY231,2/($A$3-1)),1/POWER(FSheet1!$AZ231,2/($A$3-1)),1/POWER(FSheet1!$BA231,2/($A$3-1))))</f>
        <v>5.7081938530811824E-2</v>
      </c>
      <c r="K232" s="20">
        <f>1/(POWER(FSheet1!BA231,2/($A$3-1))*SUM(1/POWER(FSheet1!$AU231,2/($A$3-1)),1/POWER(FSheet1!$AV231,2/($A$3-1)),1/POWER(FSheet1!$AW231,2/($A$3-1)),1/POWER(FSheet1!$AX231,2/($A$3-1)),1/POWER(FSheet1!$AY231,2/($A$3-1)),1/POWER(FSheet1!$AZ231,2/($A$3-1)),1/POWER(FSheet1!$BA231,2/($A$3-1))))</f>
        <v>1.8757002714922772E-2</v>
      </c>
      <c r="M232" s="35"/>
      <c r="AA232" s="34">
        <f t="shared" si="14"/>
        <v>12.807051384252826</v>
      </c>
      <c r="AC232" s="26">
        <f>1/(POWER(FSheet1!BC231,1/($A$3-1))*SUM(1/POWER(FSheet1!$BC231,1/($A$3-1)),1/POWER(FSheet1!$BD231,1/($A$3-1)),1/POWER(FSheet1!$BE231,1/($A$3-1)),1/POWER(FSheet1!$BF231,1/($A$3-1)),1/POWER(FSheet1!$BG231,1/($A$3-1)),1/POWER(FSheet1!$BH231,1/($A$3-1)),1/POWER(FSheet1!$BI231,1/($A$3-1))))</f>
        <v>0.27530424110681756</v>
      </c>
      <c r="AD232" s="26">
        <f>1/(POWER(FSheet1!BD231,1/($A$3-1))*SUM(1/POWER(FSheet1!$BC231,1/($A$3-1)),1/POWER(FSheet1!$BD231,1/($A$3-1)),1/POWER(FSheet1!$BE231,1/($A$3-1)),1/POWER(FSheet1!$BF231,1/($A$3-1)),1/POWER(FSheet1!$BG231,1/($A$3-1)),1/POWER(FSheet1!$BH231,1/($A$3-1)),1/POWER(FSheet1!$BI231,1/($A$3-1))))</f>
        <v>0.14523519716696651</v>
      </c>
      <c r="AE232" s="26">
        <f>1/(POWER(FSheet1!BE231,1/($A$3-1))*SUM(1/POWER(FSheet1!$BC231,1/($A$3-1)),1/POWER(FSheet1!$BD231,1/($A$3-1)),1/POWER(FSheet1!$BE231,1/($A$3-1)),1/POWER(FSheet1!$BF231,1/($A$3-1)),1/POWER(FSheet1!$BG231,1/($A$3-1)),1/POWER(FSheet1!$BH231,1/($A$3-1)),1/POWER(FSheet1!$BI231,1/($A$3-1))))</f>
        <v>0.15913981854184617</v>
      </c>
      <c r="AF232" s="26">
        <f>1/(POWER(FSheet1!BF231,1/($A$3-1))*SUM(1/POWER(FSheet1!$BC231,1/($A$3-1)),1/POWER(FSheet1!$BD231,1/($A$3-1)),1/POWER(FSheet1!$BE231,1/($A$3-1)),1/POWER(FSheet1!$BF231,1/($A$3-1)),1/POWER(FSheet1!$BG231,1/($A$3-1)),1/POWER(FSheet1!$BH231,1/($A$3-1)),1/POWER(FSheet1!$BI231,1/($A$3-1))))</f>
        <v>0.17665254399865943</v>
      </c>
      <c r="AG232" s="26">
        <f>1/(POWER(FSheet1!BG231,1/($A$3-1))*SUM(1/POWER(FSheet1!$BC231,1/($A$3-1)),1/POWER(FSheet1!$BD231,1/($A$3-1)),1/POWER(FSheet1!$BE231,1/($A$3-1)),1/POWER(FSheet1!$BF231,1/($A$3-1)),1/POWER(FSheet1!$BG231,1/($A$3-1)),1/POWER(FSheet1!$BH231,1/($A$3-1)),1/POWER(FSheet1!$BI231,1/($A$3-1))))</f>
        <v>0.1044191159629498</v>
      </c>
      <c r="AH232" s="26">
        <f>1/(POWER(FSheet1!BH231,1/($A$3-1))*SUM(1/POWER(FSheet1!$BC231,1/($A$3-1)),1/POWER(FSheet1!$BD231,1/($A$3-1)),1/POWER(FSheet1!$BE231,1/($A$3-1)),1/POWER(FSheet1!$BF231,1/($A$3-1)),1/POWER(FSheet1!$BG231,1/($A$3-1)),1/POWER(FSheet1!$BH231,1/($A$3-1)),1/POWER(FSheet1!$BI231,1/($A$3-1))))</f>
        <v>5.8827109629007099E-2</v>
      </c>
      <c r="AI232" s="26">
        <f>1/(POWER(FSheet1!BI231,1/($A$3-1))*SUM(1/POWER(FSheet1!$BC231,1/($A$3-1)),1/POWER(FSheet1!$BD231,1/($A$3-1)),1/POWER(FSheet1!$BE231,1/($A$3-1)),1/POWER(FSheet1!$BF231,1/($A$3-1)),1/POWER(FSheet1!$BG231,1/($A$3-1)),1/POWER(FSheet1!$BH231,1/($A$3-1)),1/POWER(FSheet1!$BI231,1/($A$3-1))))</f>
        <v>8.0421973593753499E-2</v>
      </c>
      <c r="AY232" s="13">
        <f t="shared" si="15"/>
        <v>6.2258854523955725</v>
      </c>
      <c r="BA232" s="45">
        <f>1/(POWER(FSheet1!$BK231,1/($A$3-1))*SUM(1/POWER(FSheet1!$BK231,1/($A$3-1)),1/POWER(FSheet1!$BL231,1/($A$3-1)),1/POWER(FSheet1!$BM231,1/($A$3-1)),1/POWER(FSheet1!$BN231,1/($A$3-1)),1/POWER(FSheet1!$BO231,1/($A$3-1)),1/POWER(FSheet1!$BP231,1/($A$3-1)),1/POWER(FSheet1!$BQ231,1/($A$3-1))))</f>
        <v>0.59544765959428436</v>
      </c>
      <c r="BB232" s="45">
        <f>1/(POWER(FSheet1!$BL231,1/($A$3-1))*SUM(1/POWER(FSheet1!$BK231,1/($A$3-1)),1/POWER(FSheet1!$BL231,1/($A$3-1)),1/POWER(FSheet1!$BM231,1/($A$3-1)),1/POWER(FSheet1!$BN231,1/($A$3-1)),1/POWER(FSheet1!$BO231,1/($A$3-1)),1/POWER(FSheet1!$BP231,1/($A$3-1)),1/POWER(FSheet1!$BQ231,1/($A$3-1))))</f>
        <v>7.559052683746588E-2</v>
      </c>
      <c r="BC232" s="45">
        <f>1/(POWER(FSheet1!$BM231,1/($A$3-1))*SUM(1/POWER(FSheet1!$BK231,1/($A$3-1)),1/POWER(FSheet1!$BL231,1/($A$3-1)),1/POWER(FSheet1!$BM231,1/($A$3-1)),1/POWER(FSheet1!$BN231,1/($A$3-1)),1/POWER(FSheet1!$BO231,1/($A$3-1)),1/POWER(FSheet1!$BP231,1/($A$3-1)),1/POWER(FSheet1!$BQ231,1/($A$3-1))))</f>
        <v>7.2530463040006196E-2</v>
      </c>
      <c r="BD232" s="45">
        <f>1/(POWER(FSheet1!$BN231,1/($A$3-1))*SUM(1/POWER(FSheet1!$BK231,1/($A$3-1)),1/POWER(FSheet1!$BL231,1/($A$3-1)),1/POWER(FSheet1!$BM231,1/($A$3-1)),1/POWER(FSheet1!$BN231,1/($A$3-1)),1/POWER(FSheet1!$BO231,1/($A$3-1)),1/POWER(FSheet1!$BP231,1/($A$3-1)),1/POWER(FSheet1!$BQ231,1/($A$3-1))))</f>
        <v>9.9722302296037166E-2</v>
      </c>
      <c r="BE232" s="45">
        <f>1/(POWER(FSheet1!$BO231,1/($A$3-1))*SUM(1/POWER(FSheet1!$BK231,1/($A$3-1)),1/POWER(FSheet1!$BL231,1/($A$3-1)),1/POWER(FSheet1!$BM231,1/($A$3-1)),1/POWER(FSheet1!$BN231,1/($A$3-1)),1/POWER(FSheet1!$BO231,1/($A$3-1)),1/POWER(FSheet1!$BP231,1/($A$3-1)),1/POWER(FSheet1!$BQ231,1/($A$3-1))))</f>
        <v>8.4702533066924032E-2</v>
      </c>
      <c r="BF232" s="45">
        <f>1/(POWER(FSheet1!$BP231,1/($A$3-1))*SUM(1/POWER(FSheet1!$BK231,1/($A$3-1)),1/POWER(FSheet1!$BL231,1/($A$3-1)),1/POWER(FSheet1!$BM231,1/($A$3-1)),1/POWER(FSheet1!$BN231,1/($A$3-1)),1/POWER(FSheet1!$BO231,1/($A$3-1)),1/POWER(FSheet1!$BP231,1/($A$3-1)),1/POWER(FSheet1!$BQ231,1/($A$3-1))))</f>
        <v>3.0892297949194906E-2</v>
      </c>
      <c r="BG232" s="45">
        <f>1/(POWER(FSheet1!$BQ231,1/($A$3-1))*SUM(1/POWER(FSheet1!$BK231,1/($A$3-1)),1/POWER(FSheet1!$BL231,1/($A$3-1)),1/POWER(FSheet1!$BM231,1/($A$3-1)),1/POWER(FSheet1!$BN231,1/($A$3-1)),1/POWER(FSheet1!$BO231,1/($A$3-1)),1/POWER(FSheet1!$BP231,1/($A$3-1)),1/POWER(FSheet1!$BQ231,1/($A$3-1))))</f>
        <v>4.1114217216087504E-2</v>
      </c>
      <c r="BH232" s="14"/>
      <c r="BW232" s="33">
        <f t="array" ref="BW232">SUM((BA232^$A$3)*(($B232-$AK$3)^2+($C232-$AL$3)^2),(BB232^$A$3)*(($B232-$AM$3)^2+($C232-$AN$3)^2),(BC232^$A$3)*(($B232-$AO$3)^2+($C232-$AP$3)^2),(BD232^$A$3)*(($B232-$AQ$3)^2+($C232-$AR$3)^2),(BE232^$A$3)*(($B232-$AS$3)^2+($C232-$AT$3)^2),(BF232^$A$3)*(($B232-$AU$3)^2+($C232-$AV$3)^2),(BG232^$A$3)*(($B232-$AW$3)^2+($C232-$BV$3)^2))</f>
        <v>6.8819204169184385</v>
      </c>
    </row>
    <row r="233" spans="1:75">
      <c r="A233" s="21" t="str">
        <f>FSheet1!A232</f>
        <v>Cunningham</v>
      </c>
      <c r="B233" s="20">
        <f>FSheet1!DH232</f>
        <v>2.8107242900262466</v>
      </c>
      <c r="C233" s="20">
        <f>FSheet1!DI232</f>
        <v>0.65555815879265156</v>
      </c>
      <c r="D233" s="22"/>
      <c r="E233" s="20">
        <f>1/(POWER(FSheet1!AU232,2/($A$3-1))*SUM(1/POWER(FSheet1!$AU232,2/($A$3-1)),1/POWER(FSheet1!$AV232,2/($A$3-1)),1/POWER(FSheet1!$AW232,2/($A$3-1)),1/POWER(FSheet1!$AX232,2/($A$3-1)),1/POWER(FSheet1!$AY232,2/($A$3-1)),1/POWER(FSheet1!$AZ232,2/($A$3-1)),1/POWER(FSheet1!$BA232,2/($A$3-1))))</f>
        <v>1.4992722326808442E-4</v>
      </c>
      <c r="F233" s="20">
        <f>1/(POWER(FSheet1!AV232,2/($A$3-1))*SUM(1/POWER(FSheet1!$AU232,2/($A$3-1)),1/POWER(FSheet1!$AV232,2/($A$3-1)),1/POWER(FSheet1!$AW232,2/($A$3-1)),1/POWER(FSheet1!$AX232,2/($A$3-1)),1/POWER(FSheet1!$AY232,2/($A$3-1)),1/POWER(FSheet1!$AZ232,2/($A$3-1)),1/POWER(FSheet1!$BA232,2/($A$3-1))))</f>
        <v>5.4975662703339362E-4</v>
      </c>
      <c r="G233" s="20">
        <f>1/(POWER(FSheet1!AW232,2/($A$3-1))*SUM(1/POWER(FSheet1!$AU232,2/($A$3-1)),1/POWER(FSheet1!$AV232,2/($A$3-1)),1/POWER(FSheet1!$AW232,2/($A$3-1)),1/POWER(FSheet1!$AX232,2/($A$3-1)),1/POWER(FSheet1!$AY232,2/($A$3-1)),1/POWER(FSheet1!$AZ232,2/($A$3-1)),1/POWER(FSheet1!$BA232,2/($A$3-1))))</f>
        <v>3.8026338093174309E-3</v>
      </c>
      <c r="H233" s="20">
        <f>1/(POWER(FSheet1!AX232,2/($A$3-1))*SUM(1/POWER(FSheet1!$AU232,2/($A$3-1)),1/POWER(FSheet1!$AV232,2/($A$3-1)),1/POWER(FSheet1!$AW232,2/($A$3-1)),1/POWER(FSheet1!$AX232,2/($A$3-1)),1/POWER(FSheet1!$AY232,2/($A$3-1)),1/POWER(FSheet1!$AZ232,2/($A$3-1)),1/POWER(FSheet1!$BA232,2/($A$3-1))))</f>
        <v>0.17798896097717906</v>
      </c>
      <c r="I233" s="20">
        <f>1/(POWER(FSheet1!AY232,2/($A$3-1))*SUM(1/POWER(FSheet1!$AU232,2/($A$3-1)),1/POWER(FSheet1!$AV232,2/($A$3-1)),1/POWER(FSheet1!$AW232,2/($A$3-1)),1/POWER(FSheet1!$AX232,2/($A$3-1)),1/POWER(FSheet1!$AY232,2/($A$3-1)),1/POWER(FSheet1!$AZ232,2/($A$3-1)),1/POWER(FSheet1!$BA232,2/($A$3-1))))</f>
        <v>0.81028842536682066</v>
      </c>
      <c r="J233" s="20">
        <f>1/(POWER(FSheet1!AZ232,2/($A$3-1))*SUM(1/POWER(FSheet1!$AU232,2/($A$3-1)),1/POWER(FSheet1!$AV232,2/($A$3-1)),1/POWER(FSheet1!$AW232,2/($A$3-1)),1/POWER(FSheet1!$AX232,2/($A$3-1)),1/POWER(FSheet1!$AY232,2/($A$3-1)),1/POWER(FSheet1!$AZ232,2/($A$3-1)),1/POWER(FSheet1!$BA232,2/($A$3-1))))</f>
        <v>6.4635885371041963E-3</v>
      </c>
      <c r="K233" s="20">
        <f>1/(POWER(FSheet1!BA232,2/($A$3-1))*SUM(1/POWER(FSheet1!$AU232,2/($A$3-1)),1/POWER(FSheet1!$AV232,2/($A$3-1)),1/POWER(FSheet1!$AW232,2/($A$3-1)),1/POWER(FSheet1!$AX232,2/($A$3-1)),1/POWER(FSheet1!$AY232,2/($A$3-1)),1/POWER(FSheet1!$AZ232,2/($A$3-1)),1/POWER(FSheet1!$BA232,2/($A$3-1))))</f>
        <v>7.5670745927737656E-4</v>
      </c>
      <c r="M233" s="35"/>
      <c r="AA233" s="34">
        <f t="shared" si="14"/>
        <v>1.8557754724987627</v>
      </c>
      <c r="AC233" s="26">
        <f>1/(POWER(FSheet1!BC232,1/($A$3-1))*SUM(1/POWER(FSheet1!$BC232,1/($A$3-1)),1/POWER(FSheet1!$BD232,1/($A$3-1)),1/POWER(FSheet1!$BE232,1/($A$3-1)),1/POWER(FSheet1!$BF232,1/($A$3-1)),1/POWER(FSheet1!$BG232,1/($A$3-1)),1/POWER(FSheet1!$BH232,1/($A$3-1)),1/POWER(FSheet1!$BI232,1/($A$3-1))))</f>
        <v>1.3119578351785861E-2</v>
      </c>
      <c r="AD233" s="26">
        <f>1/(POWER(FSheet1!BD232,1/($A$3-1))*SUM(1/POWER(FSheet1!$BC232,1/($A$3-1)),1/POWER(FSheet1!$BD232,1/($A$3-1)),1/POWER(FSheet1!$BE232,1/($A$3-1)),1/POWER(FSheet1!$BF232,1/($A$3-1)),1/POWER(FSheet1!$BG232,1/($A$3-1)),1/POWER(FSheet1!$BH232,1/($A$3-1)),1/POWER(FSheet1!$BI232,1/($A$3-1))))</f>
        <v>1.1377657089515707E-2</v>
      </c>
      <c r="AE233" s="26">
        <f>1/(POWER(FSheet1!BE232,1/($A$3-1))*SUM(1/POWER(FSheet1!$BC232,1/($A$3-1)),1/POWER(FSheet1!$BD232,1/($A$3-1)),1/POWER(FSheet1!$BE232,1/($A$3-1)),1/POWER(FSheet1!$BF232,1/($A$3-1)),1/POWER(FSheet1!$BG232,1/($A$3-1)),1/POWER(FSheet1!$BH232,1/($A$3-1)),1/POWER(FSheet1!$BI232,1/($A$3-1))))</f>
        <v>2.177778479132977E-2</v>
      </c>
      <c r="AF233" s="26">
        <f>1/(POWER(FSheet1!BF232,1/($A$3-1))*SUM(1/POWER(FSheet1!$BC232,1/($A$3-1)),1/POWER(FSheet1!$BD232,1/($A$3-1)),1/POWER(FSheet1!$BE232,1/($A$3-1)),1/POWER(FSheet1!$BF232,1/($A$3-1)),1/POWER(FSheet1!$BG232,1/($A$3-1)),1/POWER(FSheet1!$BH232,1/($A$3-1)),1/POWER(FSheet1!$BI232,1/($A$3-1))))</f>
        <v>0.12018877611147347</v>
      </c>
      <c r="AG233" s="26">
        <f>1/(POWER(FSheet1!BG232,1/($A$3-1))*SUM(1/POWER(FSheet1!$BC232,1/($A$3-1)),1/POWER(FSheet1!$BD232,1/($A$3-1)),1/POWER(FSheet1!$BE232,1/($A$3-1)),1/POWER(FSheet1!$BF232,1/($A$3-1)),1/POWER(FSheet1!$BG232,1/($A$3-1)),1/POWER(FSheet1!$BH232,1/($A$3-1)),1/POWER(FSheet1!$BI232,1/($A$3-1))))</f>
        <v>0.64188347761601217</v>
      </c>
      <c r="AH233" s="26">
        <f>1/(POWER(FSheet1!BH232,1/($A$3-1))*SUM(1/POWER(FSheet1!$BC232,1/($A$3-1)),1/POWER(FSheet1!$BD232,1/($A$3-1)),1/POWER(FSheet1!$BE232,1/($A$3-1)),1/POWER(FSheet1!$BF232,1/($A$3-1)),1/POWER(FSheet1!$BG232,1/($A$3-1)),1/POWER(FSheet1!$BH232,1/($A$3-1)),1/POWER(FSheet1!$BI232,1/($A$3-1))))</f>
        <v>4.3008400825032794E-2</v>
      </c>
      <c r="AI233" s="26">
        <f>1/(POWER(FSheet1!BI232,1/($A$3-1))*SUM(1/POWER(FSheet1!$BC232,1/($A$3-1)),1/POWER(FSheet1!$BD232,1/($A$3-1)),1/POWER(FSheet1!$BE232,1/($A$3-1)),1/POWER(FSheet1!$BF232,1/($A$3-1)),1/POWER(FSheet1!$BG232,1/($A$3-1)),1/POWER(FSheet1!$BH232,1/($A$3-1)),1/POWER(FSheet1!$BI232,1/($A$3-1))))</f>
        <v>0.14864432521485016</v>
      </c>
      <c r="AY233" s="13">
        <f t="shared" si="15"/>
        <v>0.38483160920852844</v>
      </c>
      <c r="BA233" s="45">
        <f>1/(POWER(FSheet1!$BK232,1/($A$3-1))*SUM(1/POWER(FSheet1!$BK232,1/($A$3-1)),1/POWER(FSheet1!$BL232,1/($A$3-1)),1/POWER(FSheet1!$BM232,1/($A$3-1)),1/POWER(FSheet1!$BN232,1/($A$3-1)),1/POWER(FSheet1!$BO232,1/($A$3-1)),1/POWER(FSheet1!$BP232,1/($A$3-1)),1/POWER(FSheet1!$BQ232,1/($A$3-1))))</f>
        <v>2.0323585312606103E-3</v>
      </c>
      <c r="BB233" s="45">
        <f>1/(POWER(FSheet1!$BL232,1/($A$3-1))*SUM(1/POWER(FSheet1!$BK232,1/($A$3-1)),1/POWER(FSheet1!$BL232,1/($A$3-1)),1/POWER(FSheet1!$BM232,1/($A$3-1)),1/POWER(FSheet1!$BN232,1/($A$3-1)),1/POWER(FSheet1!$BO232,1/($A$3-1)),1/POWER(FSheet1!$BP232,1/($A$3-1)),1/POWER(FSheet1!$BQ232,1/($A$3-1))))</f>
        <v>1.3009920572961281E-3</v>
      </c>
      <c r="BC233" s="45">
        <f>1/(POWER(FSheet1!$BM232,1/($A$3-1))*SUM(1/POWER(FSheet1!$BK232,1/($A$3-1)),1/POWER(FSheet1!$BL232,1/($A$3-1)),1/POWER(FSheet1!$BM232,1/($A$3-1)),1/POWER(FSheet1!$BN232,1/($A$3-1)),1/POWER(FSheet1!$BO232,1/($A$3-1)),1/POWER(FSheet1!$BP232,1/($A$3-1)),1/POWER(FSheet1!$BQ232,1/($A$3-1))))</f>
        <v>3.1614895741512291E-3</v>
      </c>
      <c r="BD233" s="45">
        <f>1/(POWER(FSheet1!$BN232,1/($A$3-1))*SUM(1/POWER(FSheet1!$BK232,1/($A$3-1)),1/POWER(FSheet1!$BL232,1/($A$3-1)),1/POWER(FSheet1!$BM232,1/($A$3-1)),1/POWER(FSheet1!$BN232,1/($A$3-1)),1/POWER(FSheet1!$BO232,1/($A$3-1)),1/POWER(FSheet1!$BP232,1/($A$3-1)),1/POWER(FSheet1!$BQ232,1/($A$3-1))))</f>
        <v>1.7599619727723885E-2</v>
      </c>
      <c r="BE233" s="45">
        <f>1/(POWER(FSheet1!$BO232,1/($A$3-1))*SUM(1/POWER(FSheet1!$BK232,1/($A$3-1)),1/POWER(FSheet1!$BL232,1/($A$3-1)),1/POWER(FSheet1!$BM232,1/($A$3-1)),1/POWER(FSheet1!$BN232,1/($A$3-1)),1/POWER(FSheet1!$BO232,1/($A$3-1)),1/POWER(FSheet1!$BP232,1/($A$3-1)),1/POWER(FSheet1!$BQ232,1/($A$3-1))))</f>
        <v>0.96094165096872075</v>
      </c>
      <c r="BF233" s="45">
        <f>1/(POWER(FSheet1!$BP232,1/($A$3-1))*SUM(1/POWER(FSheet1!$BK232,1/($A$3-1)),1/POWER(FSheet1!$BL232,1/($A$3-1)),1/POWER(FSheet1!$BM232,1/($A$3-1)),1/POWER(FSheet1!$BN232,1/($A$3-1)),1/POWER(FSheet1!$BO232,1/($A$3-1)),1/POWER(FSheet1!$BP232,1/($A$3-1)),1/POWER(FSheet1!$BQ232,1/($A$3-1))))</f>
        <v>4.0887179970523942E-3</v>
      </c>
      <c r="BG233" s="45">
        <f>1/(POWER(FSheet1!$BQ232,1/($A$3-1))*SUM(1/POWER(FSheet1!$BK232,1/($A$3-1)),1/POWER(FSheet1!$BL232,1/($A$3-1)),1/POWER(FSheet1!$BM232,1/($A$3-1)),1/POWER(FSheet1!$BN232,1/($A$3-1)),1/POWER(FSheet1!$BO232,1/($A$3-1)),1/POWER(FSheet1!$BP232,1/($A$3-1)),1/POWER(FSheet1!$BQ232,1/($A$3-1))))</f>
        <v>1.0875171143794939E-2</v>
      </c>
      <c r="BH233" s="14"/>
      <c r="BW233" s="33">
        <f t="array" ref="BW233">SUM((BA233^$A$3)*(($B233-$AK$3)^2+($C233-$AL$3)^2),(BB233^$A$3)*(($B233-$AM$3)^2+($C233-$AN$3)^2),(BC233^$A$3)*(($B233-$AO$3)^2+($C233-$AP$3)^2),(BD233^$A$3)*(($B233-$AQ$3)^2+($C233-$AR$3)^2),(BE233^$A$3)*(($B233-$AS$3)^2+($C233-$AT$3)^2),(BF233^$A$3)*(($B233-$AU$3)^2+($C233-$AV$3)^2),(BG233^$A$3)*(($B233-$AW$3)^2+($C233-$BV$3)^2))</f>
        <v>0.18810068791515755</v>
      </c>
    </row>
    <row r="234" spans="1:75">
      <c r="A234" s="21" t="str">
        <f>FSheet1!A233</f>
        <v>Samson</v>
      </c>
      <c r="B234" s="20">
        <f>FSheet1!DH233</f>
        <v>-1.2503667099737537</v>
      </c>
      <c r="C234" s="20">
        <f>FSheet1!DI233</f>
        <v>-1.6300898412073486</v>
      </c>
      <c r="D234" s="22"/>
      <c r="E234" s="20">
        <f>1/(POWER(FSheet1!AU233,2/($A$3-1))*SUM(1/POWER(FSheet1!$AU233,2/($A$3-1)),1/POWER(FSheet1!$AV233,2/($A$3-1)),1/POWER(FSheet1!$AW233,2/($A$3-1)),1/POWER(FSheet1!$AX233,2/($A$3-1)),1/POWER(FSheet1!$AY233,2/($A$3-1)),1/POWER(FSheet1!$AZ233,2/($A$3-1)),1/POWER(FSheet1!$BA233,2/($A$3-1))))</f>
        <v>9.0830144718654509E-4</v>
      </c>
      <c r="F234" s="20">
        <f>1/(POWER(FSheet1!AV233,2/($A$3-1))*SUM(1/POWER(FSheet1!$AU233,2/($A$3-1)),1/POWER(FSheet1!$AV233,2/($A$3-1)),1/POWER(FSheet1!$AW233,2/($A$3-1)),1/POWER(FSheet1!$AX233,2/($A$3-1)),1/POWER(FSheet1!$AY233,2/($A$3-1)),1/POWER(FSheet1!$AZ233,2/($A$3-1)),1/POWER(FSheet1!$BA233,2/($A$3-1))))</f>
        <v>6.3028474745355206E-3</v>
      </c>
      <c r="G234" s="20">
        <f>1/(POWER(FSheet1!AW233,2/($A$3-1))*SUM(1/POWER(FSheet1!$AU233,2/($A$3-1)),1/POWER(FSheet1!$AV233,2/($A$3-1)),1/POWER(FSheet1!$AW233,2/($A$3-1)),1/POWER(FSheet1!$AX233,2/($A$3-1)),1/POWER(FSheet1!$AY233,2/($A$3-1)),1/POWER(FSheet1!$AZ233,2/($A$3-1)),1/POWER(FSheet1!$BA233,2/($A$3-1))))</f>
        <v>0.26837133394001783</v>
      </c>
      <c r="H234" s="20">
        <f>1/(POWER(FSheet1!AX233,2/($A$3-1))*SUM(1/POWER(FSheet1!$AU233,2/($A$3-1)),1/POWER(FSheet1!$AV233,2/($A$3-1)),1/POWER(FSheet1!$AW233,2/($A$3-1)),1/POWER(FSheet1!$AX233,2/($A$3-1)),1/POWER(FSheet1!$AY233,2/($A$3-1)),1/POWER(FSheet1!$AZ233,2/($A$3-1)),1/POWER(FSheet1!$BA233,2/($A$3-1))))</f>
        <v>0.71364779835622072</v>
      </c>
      <c r="I234" s="20">
        <f>1/(POWER(FSheet1!AY233,2/($A$3-1))*SUM(1/POWER(FSheet1!$AU233,2/($A$3-1)),1/POWER(FSheet1!$AV233,2/($A$3-1)),1/POWER(FSheet1!$AW233,2/($A$3-1)),1/POWER(FSheet1!$AX233,2/($A$3-1)),1/POWER(FSheet1!$AY233,2/($A$3-1)),1/POWER(FSheet1!$AZ233,2/($A$3-1)),1/POWER(FSheet1!$BA233,2/($A$3-1))))</f>
        <v>9.3239176682650225E-3</v>
      </c>
      <c r="J234" s="20">
        <f>1/(POWER(FSheet1!AZ233,2/($A$3-1))*SUM(1/POWER(FSheet1!$AU233,2/($A$3-1)),1/POWER(FSheet1!$AV233,2/($A$3-1)),1/POWER(FSheet1!$AW233,2/($A$3-1)),1/POWER(FSheet1!$AX233,2/($A$3-1)),1/POWER(FSheet1!$AY233,2/($A$3-1)),1/POWER(FSheet1!$AZ233,2/($A$3-1)),1/POWER(FSheet1!$BA233,2/($A$3-1))))</f>
        <v>1.1531785538298569E-3</v>
      </c>
      <c r="K234" s="20">
        <f>1/(POWER(FSheet1!BA233,2/($A$3-1))*SUM(1/POWER(FSheet1!$AU233,2/($A$3-1)),1/POWER(FSheet1!$AV233,2/($A$3-1)),1/POWER(FSheet1!$AW233,2/($A$3-1)),1/POWER(FSheet1!$AX233,2/($A$3-1)),1/POWER(FSheet1!$AY233,2/($A$3-1)),1/POWER(FSheet1!$AZ233,2/($A$3-1)),1/POWER(FSheet1!$BA233,2/($A$3-1))))</f>
        <v>2.9262255994445748E-4</v>
      </c>
      <c r="M234" s="35"/>
      <c r="AA234" s="34">
        <f t="shared" si="14"/>
        <v>2.180864513054074</v>
      </c>
      <c r="AC234" s="26">
        <f>1/(POWER(FSheet1!BC233,1/($A$3-1))*SUM(1/POWER(FSheet1!$BC233,1/($A$3-1)),1/POWER(FSheet1!$BD233,1/($A$3-1)),1/POWER(FSheet1!$BE233,1/($A$3-1)),1/POWER(FSheet1!$BF233,1/($A$3-1)),1/POWER(FSheet1!$BG233,1/($A$3-1)),1/POWER(FSheet1!$BH233,1/($A$3-1)),1/POWER(FSheet1!$BI233,1/($A$3-1))))</f>
        <v>7.2236081429272236E-2</v>
      </c>
      <c r="AD234" s="26">
        <f>1/(POWER(FSheet1!BD233,1/($A$3-1))*SUM(1/POWER(FSheet1!$BC233,1/($A$3-1)),1/POWER(FSheet1!$BD233,1/($A$3-1)),1/POWER(FSheet1!$BE233,1/($A$3-1)),1/POWER(FSheet1!$BF233,1/($A$3-1)),1/POWER(FSheet1!$BG233,1/($A$3-1)),1/POWER(FSheet1!$BH233,1/($A$3-1)),1/POWER(FSheet1!$BI233,1/($A$3-1))))</f>
        <v>7.0267718931147999E-2</v>
      </c>
      <c r="AE234" s="26">
        <f>1/(POWER(FSheet1!BE233,1/($A$3-1))*SUM(1/POWER(FSheet1!$BC233,1/($A$3-1)),1/POWER(FSheet1!$BD233,1/($A$3-1)),1/POWER(FSheet1!$BE233,1/($A$3-1)),1/POWER(FSheet1!$BF233,1/($A$3-1)),1/POWER(FSheet1!$BG233,1/($A$3-1)),1/POWER(FSheet1!$BH233,1/($A$3-1)),1/POWER(FSheet1!$BI233,1/($A$3-1))))</f>
        <v>0.42365141443190879</v>
      </c>
      <c r="AF234" s="26">
        <f>1/(POWER(FSheet1!BF233,1/($A$3-1))*SUM(1/POWER(FSheet1!$BC233,1/($A$3-1)),1/POWER(FSheet1!$BD233,1/($A$3-1)),1/POWER(FSheet1!$BE233,1/($A$3-1)),1/POWER(FSheet1!$BF233,1/($A$3-1)),1/POWER(FSheet1!$BG233,1/($A$3-1)),1/POWER(FSheet1!$BH233,1/($A$3-1)),1/POWER(FSheet1!$BI233,1/($A$3-1))))</f>
        <v>0.35159939504993831</v>
      </c>
      <c r="AG234" s="26">
        <f>1/(POWER(FSheet1!BG233,1/($A$3-1))*SUM(1/POWER(FSheet1!$BC233,1/($A$3-1)),1/POWER(FSheet1!$BD233,1/($A$3-1)),1/POWER(FSheet1!$BE233,1/($A$3-1)),1/POWER(FSheet1!$BF233,1/($A$3-1)),1/POWER(FSheet1!$BG233,1/($A$3-1)),1/POWER(FSheet1!$BH233,1/($A$3-1)),1/POWER(FSheet1!$BI233,1/($A$3-1))))</f>
        <v>3.9441437493694699E-2</v>
      </c>
      <c r="AH234" s="26">
        <f>1/(POWER(FSheet1!BH233,1/($A$3-1))*SUM(1/POWER(FSheet1!$BC233,1/($A$3-1)),1/POWER(FSheet1!$BD233,1/($A$3-1)),1/POWER(FSheet1!$BE233,1/($A$3-1)),1/POWER(FSheet1!$BF233,1/($A$3-1)),1/POWER(FSheet1!$BG233,1/($A$3-1)),1/POWER(FSheet1!$BH233,1/($A$3-1)),1/POWER(FSheet1!$BI233,1/($A$3-1))))</f>
        <v>1.5670838501828543E-2</v>
      </c>
      <c r="AI234" s="26">
        <f>1/(POWER(FSheet1!BI233,1/($A$3-1))*SUM(1/POWER(FSheet1!$BC233,1/($A$3-1)),1/POWER(FSheet1!$BD233,1/($A$3-1)),1/POWER(FSheet1!$BE233,1/($A$3-1)),1/POWER(FSheet1!$BF233,1/($A$3-1)),1/POWER(FSheet1!$BG233,1/($A$3-1)),1/POWER(FSheet1!$BH233,1/($A$3-1)),1/POWER(FSheet1!$BI233,1/($A$3-1))))</f>
        <v>2.7133114162209388E-2</v>
      </c>
      <c r="AY234" s="13">
        <f t="shared" si="15"/>
        <v>0.99620331851214505</v>
      </c>
      <c r="BA234" s="45">
        <f>1/(POWER(FSheet1!$BK233,1/($A$3-1))*SUM(1/POWER(FSheet1!$BK233,1/($A$3-1)),1/POWER(FSheet1!$BL233,1/($A$3-1)),1/POWER(FSheet1!$BM233,1/($A$3-1)),1/POWER(FSheet1!$BN233,1/($A$3-1)),1/POWER(FSheet1!$BO233,1/($A$3-1)),1/POWER(FSheet1!$BP233,1/($A$3-1)),1/POWER(FSheet1!$BQ233,1/($A$3-1))))</f>
        <v>6.4509939085129003E-2</v>
      </c>
      <c r="BB234" s="45">
        <f>1/(POWER(FSheet1!$BL233,1/($A$3-1))*SUM(1/POWER(FSheet1!$BK233,1/($A$3-1)),1/POWER(FSheet1!$BL233,1/($A$3-1)),1/POWER(FSheet1!$BM233,1/($A$3-1)),1/POWER(FSheet1!$BN233,1/($A$3-1)),1/POWER(FSheet1!$BO233,1/($A$3-1)),1/POWER(FSheet1!$BP233,1/($A$3-1)),1/POWER(FSheet1!$BQ233,1/($A$3-1))))</f>
        <v>6.1030301455114892E-2</v>
      </c>
      <c r="BC234" s="45">
        <f>1/(POWER(FSheet1!$BM233,1/($A$3-1))*SUM(1/POWER(FSheet1!$BK233,1/($A$3-1)),1/POWER(FSheet1!$BL233,1/($A$3-1)),1/POWER(FSheet1!$BM233,1/($A$3-1)),1/POWER(FSheet1!$BN233,1/($A$3-1)),1/POWER(FSheet1!$BO233,1/($A$3-1)),1/POWER(FSheet1!$BP233,1/($A$3-1)),1/POWER(FSheet1!$BQ233,1/($A$3-1))))</f>
        <v>0.39011314385942247</v>
      </c>
      <c r="BD234" s="45">
        <f>1/(POWER(FSheet1!$BN233,1/($A$3-1))*SUM(1/POWER(FSheet1!$BK233,1/($A$3-1)),1/POWER(FSheet1!$BL233,1/($A$3-1)),1/POWER(FSheet1!$BM233,1/($A$3-1)),1/POWER(FSheet1!$BN233,1/($A$3-1)),1/POWER(FSheet1!$BO233,1/($A$3-1)),1/POWER(FSheet1!$BP233,1/($A$3-1)),1/POWER(FSheet1!$BQ233,1/($A$3-1))))</f>
        <v>0.37040396934047537</v>
      </c>
      <c r="BE234" s="45">
        <f>1/(POWER(FSheet1!$BO233,1/($A$3-1))*SUM(1/POWER(FSheet1!$BK233,1/($A$3-1)),1/POWER(FSheet1!$BL233,1/($A$3-1)),1/POWER(FSheet1!$BM233,1/($A$3-1)),1/POWER(FSheet1!$BN233,1/($A$3-1)),1/POWER(FSheet1!$BO233,1/($A$3-1)),1/POWER(FSheet1!$BP233,1/($A$3-1)),1/POWER(FSheet1!$BQ233,1/($A$3-1))))</f>
        <v>6.5081798763835005E-2</v>
      </c>
      <c r="BF234" s="45">
        <f>1/(POWER(FSheet1!$BP233,1/($A$3-1))*SUM(1/POWER(FSheet1!$BK233,1/($A$3-1)),1/POWER(FSheet1!$BL233,1/($A$3-1)),1/POWER(FSheet1!$BM233,1/($A$3-1)),1/POWER(FSheet1!$BN233,1/($A$3-1)),1/POWER(FSheet1!$BO233,1/($A$3-1)),1/POWER(FSheet1!$BP233,1/($A$3-1)),1/POWER(FSheet1!$BQ233,1/($A$3-1))))</f>
        <v>1.6679380653918049E-2</v>
      </c>
      <c r="BG234" s="45">
        <f>1/(POWER(FSheet1!$BQ233,1/($A$3-1))*SUM(1/POWER(FSheet1!$BK233,1/($A$3-1)),1/POWER(FSheet1!$BL233,1/($A$3-1)),1/POWER(FSheet1!$BM233,1/($A$3-1)),1/POWER(FSheet1!$BN233,1/($A$3-1)),1/POWER(FSheet1!$BO233,1/($A$3-1)),1/POWER(FSheet1!$BP233,1/($A$3-1)),1/POWER(FSheet1!$BQ233,1/($A$3-1))))</f>
        <v>3.2181466842105468E-2</v>
      </c>
      <c r="BH234" s="14"/>
      <c r="BW234" s="33">
        <f t="array" ref="BW234">SUM((BA234^$A$3)*(($B234-$AK$3)^2+($C234-$AL$3)^2),(BB234^$A$3)*(($B234-$AM$3)^2+($C234-$AN$3)^2),(BC234^$A$3)*(($B234-$AO$3)^2+($C234-$AP$3)^2),(BD234^$A$3)*(($B234-$AQ$3)^2+($C234-$AR$3)^2),(BE234^$A$3)*(($B234-$AS$3)^2+($C234-$AT$3)^2),(BF234^$A$3)*(($B234-$AU$3)^2+($C234-$AV$3)^2),(BG234^$A$3)*(($B234-$AW$3)^2+($C234-$BV$3)^2))</f>
        <v>1.0475822786918814</v>
      </c>
    </row>
    <row r="235" spans="1:75">
      <c r="A235" s="21" t="str">
        <f>FSheet1!A234</f>
        <v>Hunter</v>
      </c>
      <c r="B235" s="20">
        <f>FSheet1!DH234</f>
        <v>7.9536629947506556</v>
      </c>
      <c r="C235" s="20">
        <f>FSheet1!DI234</f>
        <v>-1.0099887913385819</v>
      </c>
      <c r="D235" s="22"/>
      <c r="E235" s="20">
        <f>1/(POWER(FSheet1!AU234,2/($A$3-1))*SUM(1/POWER(FSheet1!$AU234,2/($A$3-1)),1/POWER(FSheet1!$AV234,2/($A$3-1)),1/POWER(FSheet1!$AW234,2/($A$3-1)),1/POWER(FSheet1!$AX234,2/($A$3-1)),1/POWER(FSheet1!$AY234,2/($A$3-1)),1/POWER(FSheet1!$AZ234,2/($A$3-1)),1/POWER(FSheet1!$BA234,2/($A$3-1))))</f>
        <v>1.030095223002792E-3</v>
      </c>
      <c r="F235" s="20">
        <f>1/(POWER(FSheet1!AV234,2/($A$3-1))*SUM(1/POWER(FSheet1!$AU234,2/($A$3-1)),1/POWER(FSheet1!$AV234,2/($A$3-1)),1/POWER(FSheet1!$AW234,2/($A$3-1)),1/POWER(FSheet1!$AX234,2/($A$3-1)),1/POWER(FSheet1!$AY234,2/($A$3-1)),1/POWER(FSheet1!$AZ234,2/($A$3-1)),1/POWER(FSheet1!$BA234,2/($A$3-1))))</f>
        <v>2.8181241857450617E-3</v>
      </c>
      <c r="G235" s="20">
        <f>1/(POWER(FSheet1!AW234,2/($A$3-1))*SUM(1/POWER(FSheet1!$AU234,2/($A$3-1)),1/POWER(FSheet1!$AV234,2/($A$3-1)),1/POWER(FSheet1!$AW234,2/($A$3-1)),1/POWER(FSheet1!$AX234,2/($A$3-1)),1/POWER(FSheet1!$AY234,2/($A$3-1)),1/POWER(FSheet1!$AZ234,2/($A$3-1)),1/POWER(FSheet1!$BA234,2/($A$3-1))))</f>
        <v>1.0517196251295857E-2</v>
      </c>
      <c r="H235" s="20">
        <f>1/(POWER(FSheet1!AX234,2/($A$3-1))*SUM(1/POWER(FSheet1!$AU234,2/($A$3-1)),1/POWER(FSheet1!$AV234,2/($A$3-1)),1/POWER(FSheet1!$AW234,2/($A$3-1)),1/POWER(FSheet1!$AX234,2/($A$3-1)),1/POWER(FSheet1!$AY234,2/($A$3-1)),1/POWER(FSheet1!$AZ234,2/($A$3-1)),1/POWER(FSheet1!$BA234,2/($A$3-1))))</f>
        <v>6.5800260304228558E-2</v>
      </c>
      <c r="I235" s="20">
        <f>1/(POWER(FSheet1!AY234,2/($A$3-1))*SUM(1/POWER(FSheet1!$AU234,2/($A$3-1)),1/POWER(FSheet1!$AV234,2/($A$3-1)),1/POWER(FSheet1!$AW234,2/($A$3-1)),1/POWER(FSheet1!$AX234,2/($A$3-1)),1/POWER(FSheet1!$AY234,2/($A$3-1)),1/POWER(FSheet1!$AZ234,2/($A$3-1)),1/POWER(FSheet1!$BA234,2/($A$3-1))))</f>
        <v>0.61083579518181852</v>
      </c>
      <c r="J235" s="20">
        <f>1/(POWER(FSheet1!AZ234,2/($A$3-1))*SUM(1/POWER(FSheet1!$AU234,2/($A$3-1)),1/POWER(FSheet1!$AV234,2/($A$3-1)),1/POWER(FSheet1!$AW234,2/($A$3-1)),1/POWER(FSheet1!$AX234,2/($A$3-1)),1/POWER(FSheet1!$AY234,2/($A$3-1)),1/POWER(FSheet1!$AZ234,2/($A$3-1)),1/POWER(FSheet1!$BA234,2/($A$3-1))))</f>
        <v>0.27867718429016924</v>
      </c>
      <c r="K235" s="20">
        <f>1/(POWER(FSheet1!BA234,2/($A$3-1))*SUM(1/POWER(FSheet1!$AU234,2/($A$3-1)),1/POWER(FSheet1!$AV234,2/($A$3-1)),1/POWER(FSheet1!$AW234,2/($A$3-1)),1/POWER(FSheet1!$AX234,2/($A$3-1)),1/POWER(FSheet1!$AY234,2/($A$3-1)),1/POWER(FSheet1!$AZ234,2/($A$3-1)),1/POWER(FSheet1!$BA234,2/($A$3-1))))</f>
        <v>3.032134456374002E-2</v>
      </c>
      <c r="M235" s="35"/>
      <c r="AA235" s="34">
        <f t="shared" si="14"/>
        <v>6.9159511603342017</v>
      </c>
      <c r="AC235" s="26">
        <f>1/(POWER(FSheet1!BC234,1/($A$3-1))*SUM(1/POWER(FSheet1!$BC234,1/($A$3-1)),1/POWER(FSheet1!$BD234,1/($A$3-1)),1/POWER(FSheet1!$BE234,1/($A$3-1)),1/POWER(FSheet1!$BF234,1/($A$3-1)),1/POWER(FSheet1!$BG234,1/($A$3-1)),1/POWER(FSheet1!$BH234,1/($A$3-1)),1/POWER(FSheet1!$BI234,1/($A$3-1))))</f>
        <v>1.8025251600968444E-2</v>
      </c>
      <c r="AD235" s="26">
        <f>1/(POWER(FSheet1!BD234,1/($A$3-1))*SUM(1/POWER(FSheet1!$BC234,1/($A$3-1)),1/POWER(FSheet1!$BD234,1/($A$3-1)),1/POWER(FSheet1!$BE234,1/($A$3-1)),1/POWER(FSheet1!$BF234,1/($A$3-1)),1/POWER(FSheet1!$BG234,1/($A$3-1)),1/POWER(FSheet1!$BH234,1/($A$3-1)),1/POWER(FSheet1!$BI234,1/($A$3-1))))</f>
        <v>1.7554079342611714E-2</v>
      </c>
      <c r="AE235" s="26">
        <f>1/(POWER(FSheet1!BE234,1/($A$3-1))*SUM(1/POWER(FSheet1!$BC234,1/($A$3-1)),1/POWER(FSheet1!$BD234,1/($A$3-1)),1/POWER(FSheet1!$BE234,1/($A$3-1)),1/POWER(FSheet1!$BF234,1/($A$3-1)),1/POWER(FSheet1!$BG234,1/($A$3-1)),1/POWER(FSheet1!$BH234,1/($A$3-1)),1/POWER(FSheet1!$BI234,1/($A$3-1))))</f>
        <v>2.7164949509000561E-2</v>
      </c>
      <c r="AF235" s="26">
        <f>1/(POWER(FSheet1!BF234,1/($A$3-1))*SUM(1/POWER(FSheet1!$BC234,1/($A$3-1)),1/POWER(FSheet1!$BD234,1/($A$3-1)),1/POWER(FSheet1!$BE234,1/($A$3-1)),1/POWER(FSheet1!$BF234,1/($A$3-1)),1/POWER(FSheet1!$BG234,1/($A$3-1)),1/POWER(FSheet1!$BH234,1/($A$3-1)),1/POWER(FSheet1!$BI234,1/($A$3-1))))</f>
        <v>5.6691148190386606E-2</v>
      </c>
      <c r="AG235" s="26">
        <f>1/(POWER(FSheet1!BG234,1/($A$3-1))*SUM(1/POWER(FSheet1!$BC234,1/($A$3-1)),1/POWER(FSheet1!$BD234,1/($A$3-1)),1/POWER(FSheet1!$BE234,1/($A$3-1)),1/POWER(FSheet1!$BF234,1/($A$3-1)),1/POWER(FSheet1!$BG234,1/($A$3-1)),1/POWER(FSheet1!$BH234,1/($A$3-1)),1/POWER(FSheet1!$BI234,1/($A$3-1))))</f>
        <v>0.16961392217704066</v>
      </c>
      <c r="AH235" s="26">
        <f>1/(POWER(FSheet1!BH234,1/($A$3-1))*SUM(1/POWER(FSheet1!$BC234,1/($A$3-1)),1/POWER(FSheet1!$BD234,1/($A$3-1)),1/POWER(FSheet1!$BE234,1/($A$3-1)),1/POWER(FSheet1!$BF234,1/($A$3-1)),1/POWER(FSheet1!$BG234,1/($A$3-1)),1/POWER(FSheet1!$BH234,1/($A$3-1)),1/POWER(FSheet1!$BI234,1/($A$3-1))))</f>
        <v>0.40364342574594858</v>
      </c>
      <c r="AI235" s="26">
        <f>1/(POWER(FSheet1!BI234,1/($A$3-1))*SUM(1/POWER(FSheet1!$BC234,1/($A$3-1)),1/POWER(FSheet1!$BD234,1/($A$3-1)),1/POWER(FSheet1!$BE234,1/($A$3-1)),1/POWER(FSheet1!$BF234,1/($A$3-1)),1/POWER(FSheet1!$BG234,1/($A$3-1)),1/POWER(FSheet1!$BH234,1/($A$3-1)),1/POWER(FSheet1!$BI234,1/($A$3-1))))</f>
        <v>0.30730722343404326</v>
      </c>
      <c r="AY235" s="13">
        <f t="shared" si="15"/>
        <v>2.6220631783565871</v>
      </c>
      <c r="BA235" s="45">
        <f>1/(POWER(FSheet1!$BK234,1/($A$3-1))*SUM(1/POWER(FSheet1!$BK234,1/($A$3-1)),1/POWER(FSheet1!$BL234,1/($A$3-1)),1/POWER(FSheet1!$BM234,1/($A$3-1)),1/POWER(FSheet1!$BN234,1/($A$3-1)),1/POWER(FSheet1!$BO234,1/($A$3-1)),1/POWER(FSheet1!$BP234,1/($A$3-1)),1/POWER(FSheet1!$BQ234,1/($A$3-1))))</f>
        <v>1.0097273441301707E-2</v>
      </c>
      <c r="BB235" s="45">
        <f>1/(POWER(FSheet1!$BL234,1/($A$3-1))*SUM(1/POWER(FSheet1!$BK234,1/($A$3-1)),1/POWER(FSheet1!$BL234,1/($A$3-1)),1/POWER(FSheet1!$BM234,1/($A$3-1)),1/POWER(FSheet1!$BN234,1/($A$3-1)),1/POWER(FSheet1!$BO234,1/($A$3-1)),1/POWER(FSheet1!$BP234,1/($A$3-1)),1/POWER(FSheet1!$BQ234,1/($A$3-1))))</f>
        <v>8.5896070796224518E-3</v>
      </c>
      <c r="BC235" s="45">
        <f>1/(POWER(FSheet1!$BM234,1/($A$3-1))*SUM(1/POWER(FSheet1!$BK234,1/($A$3-1)),1/POWER(FSheet1!$BL234,1/($A$3-1)),1/POWER(FSheet1!$BM234,1/($A$3-1)),1/POWER(FSheet1!$BN234,1/($A$3-1)),1/POWER(FSheet1!$BO234,1/($A$3-1)),1/POWER(FSheet1!$BP234,1/($A$3-1)),1/POWER(FSheet1!$BQ234,1/($A$3-1))))</f>
        <v>1.7240733087334811E-2</v>
      </c>
      <c r="BD235" s="45">
        <f>1/(POWER(FSheet1!$BN234,1/($A$3-1))*SUM(1/POWER(FSheet1!$BK234,1/($A$3-1)),1/POWER(FSheet1!$BL234,1/($A$3-1)),1/POWER(FSheet1!$BM234,1/($A$3-1)),1/POWER(FSheet1!$BN234,1/($A$3-1)),1/POWER(FSheet1!$BO234,1/($A$3-1)),1/POWER(FSheet1!$BP234,1/($A$3-1)),1/POWER(FSheet1!$BQ234,1/($A$3-1))))</f>
        <v>3.4020782279870411E-2</v>
      </c>
      <c r="BE235" s="45">
        <f>1/(POWER(FSheet1!$BO234,1/($A$3-1))*SUM(1/POWER(FSheet1!$BK234,1/($A$3-1)),1/POWER(FSheet1!$BL234,1/($A$3-1)),1/POWER(FSheet1!$BM234,1/($A$3-1)),1/POWER(FSheet1!$BN234,1/($A$3-1)),1/POWER(FSheet1!$BO234,1/($A$3-1)),1/POWER(FSheet1!$BP234,1/($A$3-1)),1/POWER(FSheet1!$BQ234,1/($A$3-1))))</f>
        <v>6.398341442029018E-2</v>
      </c>
      <c r="BF235" s="45">
        <f>1/(POWER(FSheet1!$BP234,1/($A$3-1))*SUM(1/POWER(FSheet1!$BK234,1/($A$3-1)),1/POWER(FSheet1!$BL234,1/($A$3-1)),1/POWER(FSheet1!$BM234,1/($A$3-1)),1/POWER(FSheet1!$BN234,1/($A$3-1)),1/POWER(FSheet1!$BO234,1/($A$3-1)),1/POWER(FSheet1!$BP234,1/($A$3-1)),1/POWER(FSheet1!$BQ234,1/($A$3-1))))</f>
        <v>0.47683096160715005</v>
      </c>
      <c r="BG235" s="45">
        <f>1/(POWER(FSheet1!$BQ234,1/($A$3-1))*SUM(1/POWER(FSheet1!$BK234,1/($A$3-1)),1/POWER(FSheet1!$BL234,1/($A$3-1)),1/POWER(FSheet1!$BM234,1/($A$3-1)),1/POWER(FSheet1!$BN234,1/($A$3-1)),1/POWER(FSheet1!$BO234,1/($A$3-1)),1/POWER(FSheet1!$BP234,1/($A$3-1)),1/POWER(FSheet1!$BQ234,1/($A$3-1))))</f>
        <v>0.38923722808443034</v>
      </c>
      <c r="BH235" s="14"/>
      <c r="BW235" s="33">
        <f t="array" ref="BW235">SUM((BA235^$A$3)*(($B235-$AK$3)^2+($C235-$AL$3)^2),(BB235^$A$3)*(($B235-$AM$3)^2+($C235-$AN$3)^2),(BC235^$A$3)*(($B235-$AO$3)^2+($C235-$AP$3)^2),(BD235^$A$3)*(($B235-$AQ$3)^2+($C235-$AR$3)^2),(BE235^$A$3)*(($B235-$AS$3)^2+($C235-$AT$3)^2),(BF235^$A$3)*(($B235-$AU$3)^2+($C235-$AV$3)^2),(BG235^$A$3)*(($B235-$AW$3)^2+($C235-$BV$3)^2))</f>
        <v>2.3850840300356708</v>
      </c>
    </row>
    <row r="236" spans="1:75">
      <c r="A236" s="21" t="str">
        <f>FSheet1!A235</f>
        <v>Ganly</v>
      </c>
      <c r="B236" s="20">
        <f>FSheet1!DH235</f>
        <v>3.7860628766404196</v>
      </c>
      <c r="C236" s="20">
        <f>FSheet1!DI235</f>
        <v>-3.0876868713910759</v>
      </c>
      <c r="D236" s="22"/>
      <c r="E236" s="20">
        <f>1/(POWER(FSheet1!AU235,2/($A$3-1))*SUM(1/POWER(FSheet1!$AU235,2/($A$3-1)),1/POWER(FSheet1!$AV235,2/($A$3-1)),1/POWER(FSheet1!$AW235,2/($A$3-1)),1/POWER(FSheet1!$AX235,2/($A$3-1)),1/POWER(FSheet1!$AY235,2/($A$3-1)),1/POWER(FSheet1!$AZ235,2/($A$3-1)),1/POWER(FSheet1!$BA235,2/($A$3-1))))</f>
        <v>1.5767471940835926E-3</v>
      </c>
      <c r="F236" s="20">
        <f>1/(POWER(FSheet1!AV235,2/($A$3-1))*SUM(1/POWER(FSheet1!$AU235,2/($A$3-1)),1/POWER(FSheet1!$AV235,2/($A$3-1)),1/POWER(FSheet1!$AW235,2/($A$3-1)),1/POWER(FSheet1!$AX235,2/($A$3-1)),1/POWER(FSheet1!$AY235,2/($A$3-1)),1/POWER(FSheet1!$AZ235,2/($A$3-1)),1/POWER(FSheet1!$BA235,2/($A$3-1))))</f>
        <v>6.1748941393244038E-3</v>
      </c>
      <c r="G236" s="20">
        <f>1/(POWER(FSheet1!AW235,2/($A$3-1))*SUM(1/POWER(FSheet1!$AU235,2/($A$3-1)),1/POWER(FSheet1!$AV235,2/($A$3-1)),1/POWER(FSheet1!$AW235,2/($A$3-1)),1/POWER(FSheet1!$AX235,2/($A$3-1)),1/POWER(FSheet1!$AY235,2/($A$3-1)),1/POWER(FSheet1!$AZ235,2/($A$3-1)),1/POWER(FSheet1!$BA235,2/($A$3-1))))</f>
        <v>4.4721032663214061E-2</v>
      </c>
      <c r="H236" s="20">
        <f>1/(POWER(FSheet1!AX235,2/($A$3-1))*SUM(1/POWER(FSheet1!$AU235,2/($A$3-1)),1/POWER(FSheet1!$AV235,2/($A$3-1)),1/POWER(FSheet1!$AW235,2/($A$3-1)),1/POWER(FSheet1!$AX235,2/($A$3-1)),1/POWER(FSheet1!$AY235,2/($A$3-1)),1/POWER(FSheet1!$AZ235,2/($A$3-1)),1/POWER(FSheet1!$BA235,2/($A$3-1))))</f>
        <v>0.70328978345549764</v>
      </c>
      <c r="I236" s="20">
        <f>1/(POWER(FSheet1!AY235,2/($A$3-1))*SUM(1/POWER(FSheet1!$AU235,2/($A$3-1)),1/POWER(FSheet1!$AV235,2/($A$3-1)),1/POWER(FSheet1!$AW235,2/($A$3-1)),1/POWER(FSheet1!$AX235,2/($A$3-1)),1/POWER(FSheet1!$AY235,2/($A$3-1)),1/POWER(FSheet1!$AZ235,2/($A$3-1)),1/POWER(FSheet1!$BA235,2/($A$3-1))))</f>
        <v>0.22314745758878288</v>
      </c>
      <c r="J236" s="20">
        <f>1/(POWER(FSheet1!AZ235,2/($A$3-1))*SUM(1/POWER(FSheet1!$AU235,2/($A$3-1)),1/POWER(FSheet1!$AV235,2/($A$3-1)),1/POWER(FSheet1!$AW235,2/($A$3-1)),1/POWER(FSheet1!$AX235,2/($A$3-1)),1/POWER(FSheet1!$AY235,2/($A$3-1)),1/POWER(FSheet1!$AZ235,2/($A$3-1)),1/POWER(FSheet1!$BA235,2/($A$3-1))))</f>
        <v>1.7767401915891861E-2</v>
      </c>
      <c r="K236" s="20">
        <f>1/(POWER(FSheet1!BA235,2/($A$3-1))*SUM(1/POWER(FSheet1!$AU235,2/($A$3-1)),1/POWER(FSheet1!$AV235,2/($A$3-1)),1/POWER(FSheet1!$AW235,2/($A$3-1)),1/POWER(FSheet1!$AX235,2/($A$3-1)),1/POWER(FSheet1!$AY235,2/($A$3-1)),1/POWER(FSheet1!$AZ235,2/($A$3-1)),1/POWER(FSheet1!$BA235,2/($A$3-1))))</f>
        <v>3.3226830432058381E-3</v>
      </c>
      <c r="M236" s="35"/>
      <c r="AA236" s="34">
        <f t="shared" si="14"/>
        <v>9.6507967680117552</v>
      </c>
      <c r="AC236" s="26">
        <f>1/(POWER(FSheet1!BC235,1/($A$3-1))*SUM(1/POWER(FSheet1!$BC235,1/($A$3-1)),1/POWER(FSheet1!$BD235,1/($A$3-1)),1/POWER(FSheet1!$BE235,1/($A$3-1)),1/POWER(FSheet1!$BF235,1/($A$3-1)),1/POWER(FSheet1!$BG235,1/($A$3-1)),1/POWER(FSheet1!$BH235,1/($A$3-1)),1/POWER(FSheet1!$BI235,1/($A$3-1))))</f>
        <v>4.2791901974554854E-2</v>
      </c>
      <c r="AD236" s="26">
        <f>1/(POWER(FSheet1!BD235,1/($A$3-1))*SUM(1/POWER(FSheet1!$BC235,1/($A$3-1)),1/POWER(FSheet1!$BD235,1/($A$3-1)),1/POWER(FSheet1!$BE235,1/($A$3-1)),1/POWER(FSheet1!$BF235,1/($A$3-1)),1/POWER(FSheet1!$BG235,1/($A$3-1)),1/POWER(FSheet1!$BH235,1/($A$3-1)),1/POWER(FSheet1!$BI235,1/($A$3-1))))</f>
        <v>4.4972167121876724E-2</v>
      </c>
      <c r="AE236" s="26">
        <f>1/(POWER(FSheet1!BE235,1/($A$3-1))*SUM(1/POWER(FSheet1!$BC235,1/($A$3-1)),1/POWER(FSheet1!$BD235,1/($A$3-1)),1/POWER(FSheet1!$BE235,1/($A$3-1)),1/POWER(FSheet1!$BF235,1/($A$3-1)),1/POWER(FSheet1!$BG235,1/($A$3-1)),1/POWER(FSheet1!$BH235,1/($A$3-1)),1/POWER(FSheet1!$BI235,1/($A$3-1))))</f>
        <v>8.7902243705024682E-2</v>
      </c>
      <c r="AF236" s="26">
        <f>1/(POWER(FSheet1!BF235,1/($A$3-1))*SUM(1/POWER(FSheet1!$BC235,1/($A$3-1)),1/POWER(FSheet1!$BD235,1/($A$3-1)),1/POWER(FSheet1!$BE235,1/($A$3-1)),1/POWER(FSheet1!$BF235,1/($A$3-1)),1/POWER(FSheet1!$BG235,1/($A$3-1)),1/POWER(FSheet1!$BH235,1/($A$3-1)),1/POWER(FSheet1!$BI235,1/($A$3-1))))</f>
        <v>0.22929615241465423</v>
      </c>
      <c r="AG236" s="26">
        <f>1/(POWER(FSheet1!BG235,1/($A$3-1))*SUM(1/POWER(FSheet1!$BC235,1/($A$3-1)),1/POWER(FSheet1!$BD235,1/($A$3-1)),1/POWER(FSheet1!$BE235,1/($A$3-1)),1/POWER(FSheet1!$BF235,1/($A$3-1)),1/POWER(FSheet1!$BG235,1/($A$3-1)),1/POWER(FSheet1!$BH235,1/($A$3-1)),1/POWER(FSheet1!$BI235,1/($A$3-1))))</f>
        <v>0.2593627781365494</v>
      </c>
      <c r="AH236" s="26">
        <f>1/(POWER(FSheet1!BH235,1/($A$3-1))*SUM(1/POWER(FSheet1!$BC235,1/($A$3-1)),1/POWER(FSheet1!$BD235,1/($A$3-1)),1/POWER(FSheet1!$BE235,1/($A$3-1)),1/POWER(FSheet1!$BF235,1/($A$3-1)),1/POWER(FSheet1!$BG235,1/($A$3-1)),1/POWER(FSheet1!$BH235,1/($A$3-1)),1/POWER(FSheet1!$BI235,1/($A$3-1))))</f>
        <v>0.10997788827114546</v>
      </c>
      <c r="AI236" s="26">
        <f>1/(POWER(FSheet1!BI235,1/($A$3-1))*SUM(1/POWER(FSheet1!$BC235,1/($A$3-1)),1/POWER(FSheet1!$BD235,1/($A$3-1)),1/POWER(FSheet1!$BE235,1/($A$3-1)),1/POWER(FSheet1!$BF235,1/($A$3-1)),1/POWER(FSheet1!$BG235,1/($A$3-1)),1/POWER(FSheet1!$BH235,1/($A$3-1)),1/POWER(FSheet1!$BI235,1/($A$3-1))))</f>
        <v>0.22569686837619476</v>
      </c>
      <c r="AY236" s="13">
        <f t="shared" si="15"/>
        <v>3.4130855611150048</v>
      </c>
      <c r="BA236" s="45">
        <f>1/(POWER(FSheet1!$BK235,1/($A$3-1))*SUM(1/POWER(FSheet1!$BK235,1/($A$3-1)),1/POWER(FSheet1!$BL235,1/($A$3-1)),1/POWER(FSheet1!$BM235,1/($A$3-1)),1/POWER(FSheet1!$BN235,1/($A$3-1)),1/POWER(FSheet1!$BO235,1/($A$3-1)),1/POWER(FSheet1!$BP235,1/($A$3-1)),1/POWER(FSheet1!$BQ235,1/($A$3-1))))</f>
        <v>3.0779065768727628E-2</v>
      </c>
      <c r="BB236" s="45">
        <f>1/(POWER(FSheet1!$BL235,1/($A$3-1))*SUM(1/POWER(FSheet1!$BK235,1/($A$3-1)),1/POWER(FSheet1!$BL235,1/($A$3-1)),1/POWER(FSheet1!$BM235,1/($A$3-1)),1/POWER(FSheet1!$BN235,1/($A$3-1)),1/POWER(FSheet1!$BO235,1/($A$3-1)),1/POWER(FSheet1!$BP235,1/($A$3-1)),1/POWER(FSheet1!$BQ235,1/($A$3-1))))</f>
        <v>3.0981015397814993E-2</v>
      </c>
      <c r="BC236" s="45">
        <f>1/(POWER(FSheet1!$BM235,1/($A$3-1))*SUM(1/POWER(FSheet1!$BK235,1/($A$3-1)),1/POWER(FSheet1!$BL235,1/($A$3-1)),1/POWER(FSheet1!$BM235,1/($A$3-1)),1/POWER(FSheet1!$BN235,1/($A$3-1)),1/POWER(FSheet1!$BO235,1/($A$3-1)),1/POWER(FSheet1!$BP235,1/($A$3-1)),1/POWER(FSheet1!$BQ235,1/($A$3-1))))</f>
        <v>9.7649943551967808E-2</v>
      </c>
      <c r="BD236" s="45">
        <f>1/(POWER(FSheet1!$BN235,1/($A$3-1))*SUM(1/POWER(FSheet1!$BK235,1/($A$3-1)),1/POWER(FSheet1!$BL235,1/($A$3-1)),1/POWER(FSheet1!$BM235,1/($A$3-1)),1/POWER(FSheet1!$BN235,1/($A$3-1)),1/POWER(FSheet1!$BO235,1/($A$3-1)),1/POWER(FSheet1!$BP235,1/($A$3-1)),1/POWER(FSheet1!$BQ235,1/($A$3-1))))</f>
        <v>0.23180269623915958</v>
      </c>
      <c r="BE236" s="45">
        <f>1/(POWER(FSheet1!$BO235,1/($A$3-1))*SUM(1/POWER(FSheet1!$BK235,1/($A$3-1)),1/POWER(FSheet1!$BL235,1/($A$3-1)),1/POWER(FSheet1!$BM235,1/($A$3-1)),1/POWER(FSheet1!$BN235,1/($A$3-1)),1/POWER(FSheet1!$BO235,1/($A$3-1)),1/POWER(FSheet1!$BP235,1/($A$3-1)),1/POWER(FSheet1!$BQ235,1/($A$3-1))))</f>
        <v>0.18740035507337302</v>
      </c>
      <c r="BF236" s="45">
        <f>1/(POWER(FSheet1!$BP235,1/($A$3-1))*SUM(1/POWER(FSheet1!$BK235,1/($A$3-1)),1/POWER(FSheet1!$BL235,1/($A$3-1)),1/POWER(FSheet1!$BM235,1/($A$3-1)),1/POWER(FSheet1!$BN235,1/($A$3-1)),1/POWER(FSheet1!$BO235,1/($A$3-1)),1/POWER(FSheet1!$BP235,1/($A$3-1)),1/POWER(FSheet1!$BQ235,1/($A$3-1))))</f>
        <v>8.4732712787568346E-2</v>
      </c>
      <c r="BG236" s="45">
        <f>1/(POWER(FSheet1!$BQ235,1/($A$3-1))*SUM(1/POWER(FSheet1!$BK235,1/($A$3-1)),1/POWER(FSheet1!$BL235,1/($A$3-1)),1/POWER(FSheet1!$BM235,1/($A$3-1)),1/POWER(FSheet1!$BN235,1/($A$3-1)),1/POWER(FSheet1!$BO235,1/($A$3-1)),1/POWER(FSheet1!$BP235,1/($A$3-1)),1/POWER(FSheet1!$BQ235,1/($A$3-1))))</f>
        <v>0.3366542111813885</v>
      </c>
      <c r="BH236" s="14"/>
      <c r="BW236" s="33">
        <f t="array" ref="BW236">SUM((BA236^$A$3)*(($B236-$AK$3)^2+($C236-$AL$3)^2),(BB236^$A$3)*(($B236-$AM$3)^2+($C236-$AN$3)^2),(BC236^$A$3)*(($B236-$AO$3)^2+($C236-$AP$3)^2),(BD236^$A$3)*(($B236-$AQ$3)^2+($C236-$AR$3)^2),(BE236^$A$3)*(($B236-$AS$3)^2+($C236-$AT$3)^2),(BF236^$A$3)*(($B236-$AU$3)^2+($C236-$AV$3)^2),(BG236^$A$3)*(($B236-$AW$3)^2+($C236-$BV$3)^2))</f>
        <v>2.7776022700021374</v>
      </c>
    </row>
    <row r="237" spans="1:75">
      <c r="A237" s="21" t="str">
        <f>FSheet1!A236</f>
        <v>Kavanagh</v>
      </c>
      <c r="B237" s="20">
        <f>FSheet1!DH236</f>
        <v>11.964915317585302</v>
      </c>
      <c r="C237" s="20">
        <f>FSheet1!DI236</f>
        <v>-0.82084416141732286</v>
      </c>
      <c r="D237" s="22"/>
      <c r="E237" s="20">
        <f>1/(POWER(FSheet1!AU236,2/($A$3-1))*SUM(1/POWER(FSheet1!$AU236,2/($A$3-1)),1/POWER(FSheet1!$AV236,2/($A$3-1)),1/POWER(FSheet1!$AW236,2/($A$3-1)),1/POWER(FSheet1!$AX236,2/($A$3-1)),1/POWER(FSheet1!$AY236,2/($A$3-1)),1/POWER(FSheet1!$AZ236,2/($A$3-1)),1/POWER(FSheet1!$BA236,2/($A$3-1))))</f>
        <v>2.0977584192767187E-3</v>
      </c>
      <c r="F237" s="20">
        <f>1/(POWER(FSheet1!AV236,2/($A$3-1))*SUM(1/POWER(FSheet1!$AU236,2/($A$3-1)),1/POWER(FSheet1!$AV236,2/($A$3-1)),1/POWER(FSheet1!$AW236,2/($A$3-1)),1/POWER(FSheet1!$AX236,2/($A$3-1)),1/POWER(FSheet1!$AY236,2/($A$3-1)),1/POWER(FSheet1!$AZ236,2/($A$3-1)),1/POWER(FSheet1!$BA236,2/($A$3-1))))</f>
        <v>4.7270124043723005E-3</v>
      </c>
      <c r="G237" s="20">
        <f>1/(POWER(FSheet1!AW236,2/($A$3-1))*SUM(1/POWER(FSheet1!$AU236,2/($A$3-1)),1/POWER(FSheet1!$AV236,2/($A$3-1)),1/POWER(FSheet1!$AW236,2/($A$3-1)),1/POWER(FSheet1!$AX236,2/($A$3-1)),1/POWER(FSheet1!$AY236,2/($A$3-1)),1/POWER(FSheet1!$AZ236,2/($A$3-1)),1/POWER(FSheet1!$BA236,2/($A$3-1))))</f>
        <v>1.2750156901518562E-2</v>
      </c>
      <c r="H237" s="20">
        <f>1/(POWER(FSheet1!AX236,2/($A$3-1))*SUM(1/POWER(FSheet1!$AU236,2/($A$3-1)),1/POWER(FSheet1!$AV236,2/($A$3-1)),1/POWER(FSheet1!$AW236,2/($A$3-1)),1/POWER(FSheet1!$AX236,2/($A$3-1)),1/POWER(FSheet1!$AY236,2/($A$3-1)),1/POWER(FSheet1!$AZ236,2/($A$3-1)),1/POWER(FSheet1!$BA236,2/($A$3-1))))</f>
        <v>4.3997637135589636E-2</v>
      </c>
      <c r="I237" s="20">
        <f>1/(POWER(FSheet1!AY236,2/($A$3-1))*SUM(1/POWER(FSheet1!$AU236,2/($A$3-1)),1/POWER(FSheet1!$AV236,2/($A$3-1)),1/POWER(FSheet1!$AW236,2/($A$3-1)),1/POWER(FSheet1!$AX236,2/($A$3-1)),1/POWER(FSheet1!$AY236,2/($A$3-1)),1/POWER(FSheet1!$AZ236,2/($A$3-1)),1/POWER(FSheet1!$BA236,2/($A$3-1))))</f>
        <v>0.19256917694861114</v>
      </c>
      <c r="J237" s="20">
        <f>1/(POWER(FSheet1!AZ236,2/($A$3-1))*SUM(1/POWER(FSheet1!$AU236,2/($A$3-1)),1/POWER(FSheet1!$AV236,2/($A$3-1)),1/POWER(FSheet1!$AW236,2/($A$3-1)),1/POWER(FSheet1!$AX236,2/($A$3-1)),1/POWER(FSheet1!$AY236,2/($A$3-1)),1/POWER(FSheet1!$AZ236,2/($A$3-1)),1/POWER(FSheet1!$BA236,2/($A$3-1))))</f>
        <v>0.51743915424628217</v>
      </c>
      <c r="K237" s="20">
        <f>1/(POWER(FSheet1!BA236,2/($A$3-1))*SUM(1/POWER(FSheet1!$AU236,2/($A$3-1)),1/POWER(FSheet1!$AV236,2/($A$3-1)),1/POWER(FSheet1!$AW236,2/($A$3-1)),1/POWER(FSheet1!$AX236,2/($A$3-1)),1/POWER(FSheet1!$AY236,2/($A$3-1)),1/POWER(FSheet1!$AZ236,2/($A$3-1)),1/POWER(FSheet1!$BA236,2/($A$3-1))))</f>
        <v>0.22641910394434958</v>
      </c>
      <c r="M237" s="35"/>
      <c r="AA237" s="34">
        <f t="shared" si="14"/>
        <v>8.0184110501770114</v>
      </c>
      <c r="AC237" s="26">
        <f>1/(POWER(FSheet1!BC236,1/($A$3-1))*SUM(1/POWER(FSheet1!$BC236,1/($A$3-1)),1/POWER(FSheet1!$BD236,1/($A$3-1)),1/POWER(FSheet1!$BE236,1/($A$3-1)),1/POWER(FSheet1!$BF236,1/($A$3-1)),1/POWER(FSheet1!$BG236,1/($A$3-1)),1/POWER(FSheet1!$BH236,1/($A$3-1)),1/POWER(FSheet1!$BI236,1/($A$3-1))))</f>
        <v>3.7088115805848289E-2</v>
      </c>
      <c r="AD237" s="26">
        <f>1/(POWER(FSheet1!BD236,1/($A$3-1))*SUM(1/POWER(FSheet1!$BC236,1/($A$3-1)),1/POWER(FSheet1!$BD236,1/($A$3-1)),1/POWER(FSheet1!$BE236,1/($A$3-1)),1/POWER(FSheet1!$BF236,1/($A$3-1)),1/POWER(FSheet1!$BG236,1/($A$3-1)),1/POWER(FSheet1!$BH236,1/($A$3-1)),1/POWER(FSheet1!$BI236,1/($A$3-1))))</f>
        <v>3.6326453279673501E-2</v>
      </c>
      <c r="AE237" s="26">
        <f>1/(POWER(FSheet1!BE236,1/($A$3-1))*SUM(1/POWER(FSheet1!$BC236,1/($A$3-1)),1/POWER(FSheet1!$BD236,1/($A$3-1)),1/POWER(FSheet1!$BE236,1/($A$3-1)),1/POWER(FSheet1!$BF236,1/($A$3-1)),1/POWER(FSheet1!$BG236,1/($A$3-1)),1/POWER(FSheet1!$BH236,1/($A$3-1)),1/POWER(FSheet1!$BI236,1/($A$3-1))))</f>
        <v>5.0450070633411205E-2</v>
      </c>
      <c r="AF237" s="26">
        <f>1/(POWER(FSheet1!BF236,1/($A$3-1))*SUM(1/POWER(FSheet1!$BC236,1/($A$3-1)),1/POWER(FSheet1!$BD236,1/($A$3-1)),1/POWER(FSheet1!$BE236,1/($A$3-1)),1/POWER(FSheet1!$BF236,1/($A$3-1)),1/POWER(FSheet1!$BG236,1/($A$3-1)),1/POWER(FSheet1!$BH236,1/($A$3-1)),1/POWER(FSheet1!$BI236,1/($A$3-1))))</f>
        <v>8.3952160294108916E-2</v>
      </c>
      <c r="AG237" s="26">
        <f>1/(POWER(FSheet1!BG236,1/($A$3-1))*SUM(1/POWER(FSheet1!$BC236,1/($A$3-1)),1/POWER(FSheet1!$BD236,1/($A$3-1)),1/POWER(FSheet1!$BE236,1/($A$3-1)),1/POWER(FSheet1!$BF236,1/($A$3-1)),1/POWER(FSheet1!$BG236,1/($A$3-1)),1/POWER(FSheet1!$BH236,1/($A$3-1)),1/POWER(FSheet1!$BI236,1/($A$3-1))))</f>
        <v>0.16846595893063085</v>
      </c>
      <c r="AH237" s="26">
        <f>1/(POWER(FSheet1!BH236,1/($A$3-1))*SUM(1/POWER(FSheet1!$BC236,1/($A$3-1)),1/POWER(FSheet1!$BD236,1/($A$3-1)),1/POWER(FSheet1!$BE236,1/($A$3-1)),1/POWER(FSheet1!$BF236,1/($A$3-1)),1/POWER(FSheet1!$BG236,1/($A$3-1)),1/POWER(FSheet1!$BH236,1/($A$3-1)),1/POWER(FSheet1!$BI236,1/($A$3-1))))</f>
        <v>0.38884724366617307</v>
      </c>
      <c r="AI237" s="26">
        <f>1/(POWER(FSheet1!BI236,1/($A$3-1))*SUM(1/POWER(FSheet1!$BC236,1/($A$3-1)),1/POWER(FSheet1!$BD236,1/($A$3-1)),1/POWER(FSheet1!$BE236,1/($A$3-1)),1/POWER(FSheet1!$BF236,1/($A$3-1)),1/POWER(FSheet1!$BG236,1/($A$3-1)),1/POWER(FSheet1!$BH236,1/($A$3-1)),1/POWER(FSheet1!$BI236,1/($A$3-1))))</f>
        <v>0.2348699973901541</v>
      </c>
      <c r="AY237" s="13">
        <f t="shared" si="15"/>
        <v>10.581713627292087</v>
      </c>
      <c r="BA237" s="45">
        <f>1/(POWER(FSheet1!$BK236,1/($A$3-1))*SUM(1/POWER(FSheet1!$BK236,1/($A$3-1)),1/POWER(FSheet1!$BL236,1/($A$3-1)),1/POWER(FSheet1!$BM236,1/($A$3-1)),1/POWER(FSheet1!$BN236,1/($A$3-1)),1/POWER(FSheet1!$BO236,1/($A$3-1)),1/POWER(FSheet1!$BP236,1/($A$3-1)),1/POWER(FSheet1!$BQ236,1/($A$3-1))))</f>
        <v>2.842236995977164E-2</v>
      </c>
      <c r="BB237" s="45">
        <f>1/(POWER(FSheet1!$BL236,1/($A$3-1))*SUM(1/POWER(FSheet1!$BK236,1/($A$3-1)),1/POWER(FSheet1!$BL236,1/($A$3-1)),1/POWER(FSheet1!$BM236,1/($A$3-1)),1/POWER(FSheet1!$BN236,1/($A$3-1)),1/POWER(FSheet1!$BO236,1/($A$3-1)),1/POWER(FSheet1!$BP236,1/($A$3-1)),1/POWER(FSheet1!$BQ236,1/($A$3-1))))</f>
        <v>2.482297325335215E-2</v>
      </c>
      <c r="BC237" s="45">
        <f>1/(POWER(FSheet1!$BM236,1/($A$3-1))*SUM(1/POWER(FSheet1!$BK236,1/($A$3-1)),1/POWER(FSheet1!$BL236,1/($A$3-1)),1/POWER(FSheet1!$BM236,1/($A$3-1)),1/POWER(FSheet1!$BN236,1/($A$3-1)),1/POWER(FSheet1!$BO236,1/($A$3-1)),1/POWER(FSheet1!$BP236,1/($A$3-1)),1/POWER(FSheet1!$BQ236,1/($A$3-1))))</f>
        <v>4.2133718998745531E-2</v>
      </c>
      <c r="BD237" s="45">
        <f>1/(POWER(FSheet1!$BN236,1/($A$3-1))*SUM(1/POWER(FSheet1!$BK236,1/($A$3-1)),1/POWER(FSheet1!$BL236,1/($A$3-1)),1/POWER(FSheet1!$BM236,1/($A$3-1)),1/POWER(FSheet1!$BN236,1/($A$3-1)),1/POWER(FSheet1!$BO236,1/($A$3-1)),1/POWER(FSheet1!$BP236,1/($A$3-1)),1/POWER(FSheet1!$BQ236,1/($A$3-1))))</f>
        <v>6.6267791643093779E-2</v>
      </c>
      <c r="BE237" s="45">
        <f>1/(POWER(FSheet1!$BO236,1/($A$3-1))*SUM(1/POWER(FSheet1!$BK236,1/($A$3-1)),1/POWER(FSheet1!$BL236,1/($A$3-1)),1/POWER(FSheet1!$BM236,1/($A$3-1)),1/POWER(FSheet1!$BN236,1/($A$3-1)),1/POWER(FSheet1!$BO236,1/($A$3-1)),1/POWER(FSheet1!$BP236,1/($A$3-1)),1/POWER(FSheet1!$BQ236,1/($A$3-1))))</f>
        <v>0.10135879581638002</v>
      </c>
      <c r="BF237" s="45">
        <f>1/(POWER(FSheet1!$BP236,1/($A$3-1))*SUM(1/POWER(FSheet1!$BK236,1/($A$3-1)),1/POWER(FSheet1!$BL236,1/($A$3-1)),1/POWER(FSheet1!$BM236,1/($A$3-1)),1/POWER(FSheet1!$BN236,1/($A$3-1)),1/POWER(FSheet1!$BO236,1/($A$3-1)),1/POWER(FSheet1!$BP236,1/($A$3-1)),1/POWER(FSheet1!$BQ236,1/($A$3-1))))</f>
        <v>0.51586690123698686</v>
      </c>
      <c r="BG237" s="45">
        <f>1/(POWER(FSheet1!$BQ236,1/($A$3-1))*SUM(1/POWER(FSheet1!$BK236,1/($A$3-1)),1/POWER(FSheet1!$BL236,1/($A$3-1)),1/POWER(FSheet1!$BM236,1/($A$3-1)),1/POWER(FSheet1!$BN236,1/($A$3-1)),1/POWER(FSheet1!$BO236,1/($A$3-1)),1/POWER(FSheet1!$BP236,1/($A$3-1)),1/POWER(FSheet1!$BQ236,1/($A$3-1))))</f>
        <v>0.22112744909167012</v>
      </c>
      <c r="BH237" s="14"/>
      <c r="BW237" s="33">
        <f t="array" ref="BW237">SUM((BA237^$A$3)*(($B237-$AK$3)^2+($C237-$AL$3)^2),(BB237^$A$3)*(($B237-$AM$3)^2+($C237-$AN$3)^2),(BC237^$A$3)*(($B237-$AO$3)^2+($C237-$AP$3)^2),(BD237^$A$3)*(($B237-$AQ$3)^2+($C237-$AR$3)^2),(BE237^$A$3)*(($B237-$AS$3)^2+($C237-$AT$3)^2),(BF237^$A$3)*(($B237-$AU$3)^2+($C237-$AV$3)^2),(BG237^$A$3)*(($B237-$AW$3)^2+($C237-$BV$3)^2))</f>
        <v>10.548795270844742</v>
      </c>
    </row>
    <row r="238" spans="1:75">
      <c r="A238" s="21" t="str">
        <f>FSheet1!A237</f>
        <v>Connor</v>
      </c>
      <c r="B238" s="20">
        <f>FSheet1!DH237</f>
        <v>-0.49463835958005298</v>
      </c>
      <c r="C238" s="20">
        <f>FSheet1!DI237</f>
        <v>-1.1179065314960621</v>
      </c>
      <c r="D238" s="22"/>
      <c r="E238" s="20">
        <f>1/(POWER(FSheet1!AU237,2/($A$3-1))*SUM(1/POWER(FSheet1!$AU237,2/($A$3-1)),1/POWER(FSheet1!$AV237,2/($A$3-1)),1/POWER(FSheet1!$AW237,2/($A$3-1)),1/POWER(FSheet1!$AX237,2/($A$3-1)),1/POWER(FSheet1!$AY237,2/($A$3-1)),1/POWER(FSheet1!$AZ237,2/($A$3-1)),1/POWER(FSheet1!$BA237,2/($A$3-1))))</f>
        <v>1.7830876810980779E-4</v>
      </c>
      <c r="F238" s="20">
        <f>1/(POWER(FSheet1!AV237,2/($A$3-1))*SUM(1/POWER(FSheet1!$AU237,2/($A$3-1)),1/POWER(FSheet1!$AV237,2/($A$3-1)),1/POWER(FSheet1!$AW237,2/($A$3-1)),1/POWER(FSheet1!$AX237,2/($A$3-1)),1/POWER(FSheet1!$AY237,2/($A$3-1)),1/POWER(FSheet1!$AZ237,2/($A$3-1)),1/POWER(FSheet1!$BA237,2/($A$3-1))))</f>
        <v>1.0416673004705983E-3</v>
      </c>
      <c r="G238" s="20">
        <f>1/(POWER(FSheet1!AW237,2/($A$3-1))*SUM(1/POWER(FSheet1!$AU237,2/($A$3-1)),1/POWER(FSheet1!$AV237,2/($A$3-1)),1/POWER(FSheet1!$AW237,2/($A$3-1)),1/POWER(FSheet1!$AX237,2/($A$3-1)),1/POWER(FSheet1!$AY237,2/($A$3-1)),1/POWER(FSheet1!$AZ237,2/($A$3-1)),1/POWER(FSheet1!$BA237,2/($A$3-1))))</f>
        <v>2.4724275410080123E-2</v>
      </c>
      <c r="H238" s="20">
        <f>1/(POWER(FSheet1!AX237,2/($A$3-1))*SUM(1/POWER(FSheet1!$AU237,2/($A$3-1)),1/POWER(FSheet1!$AV237,2/($A$3-1)),1/POWER(FSheet1!$AW237,2/($A$3-1)),1/POWER(FSheet1!$AX237,2/($A$3-1)),1/POWER(FSheet1!$AY237,2/($A$3-1)),1/POWER(FSheet1!$AZ237,2/($A$3-1)),1/POWER(FSheet1!$BA237,2/($A$3-1))))</f>
        <v>0.9690531783372579</v>
      </c>
      <c r="I238" s="20">
        <f>1/(POWER(FSheet1!AY237,2/($A$3-1))*SUM(1/POWER(FSheet1!$AU237,2/($A$3-1)),1/POWER(FSheet1!$AV237,2/($A$3-1)),1/POWER(FSheet1!$AW237,2/($A$3-1)),1/POWER(FSheet1!$AX237,2/($A$3-1)),1/POWER(FSheet1!$AY237,2/($A$3-1)),1/POWER(FSheet1!$AZ237,2/($A$3-1)),1/POWER(FSheet1!$BA237,2/($A$3-1))))</f>
        <v>4.4728979917010928E-3</v>
      </c>
      <c r="J238" s="20">
        <f>1/(POWER(FSheet1!AZ237,2/($A$3-1))*SUM(1/POWER(FSheet1!$AU237,2/($A$3-1)),1/POWER(FSheet1!$AV237,2/($A$3-1)),1/POWER(FSheet1!$AW237,2/($A$3-1)),1/POWER(FSheet1!$AX237,2/($A$3-1)),1/POWER(FSheet1!$AY237,2/($A$3-1)),1/POWER(FSheet1!$AZ237,2/($A$3-1)),1/POWER(FSheet1!$BA237,2/($A$3-1))))</f>
        <v>4.3099044767021364E-4</v>
      </c>
      <c r="K238" s="20">
        <f>1/(POWER(FSheet1!BA237,2/($A$3-1))*SUM(1/POWER(FSheet1!$AU237,2/($A$3-1)),1/POWER(FSheet1!$AV237,2/($A$3-1)),1/POWER(FSheet1!$AW237,2/($A$3-1)),1/POWER(FSheet1!$AX237,2/($A$3-1)),1/POWER(FSheet1!$AY237,2/($A$3-1)),1/POWER(FSheet1!$AZ237,2/($A$3-1)),1/POWER(FSheet1!$BA237,2/($A$3-1))))</f>
        <v>9.8681744710315522E-5</v>
      </c>
      <c r="M238" s="35"/>
      <c r="AA238" s="34">
        <f t="shared" si="14"/>
        <v>0.95947134705632497</v>
      </c>
      <c r="AC238" s="26">
        <f>1/(POWER(FSheet1!BC237,1/($A$3-1))*SUM(1/POWER(FSheet1!$BC237,1/($A$3-1)),1/POWER(FSheet1!$BD237,1/($A$3-1)),1/POWER(FSheet1!$BE237,1/($A$3-1)),1/POWER(FSheet1!$BF237,1/($A$3-1)),1/POWER(FSheet1!$BG237,1/($A$3-1)),1/POWER(FSheet1!$BH237,1/($A$3-1)),1/POWER(FSheet1!$BI237,1/($A$3-1))))</f>
        <v>3.3056250799989181E-2</v>
      </c>
      <c r="AD238" s="26">
        <f>1/(POWER(FSheet1!BD237,1/($A$3-1))*SUM(1/POWER(FSheet1!$BC237,1/($A$3-1)),1/POWER(FSheet1!$BD237,1/($A$3-1)),1/POWER(FSheet1!$BE237,1/($A$3-1)),1/POWER(FSheet1!$BF237,1/($A$3-1)),1/POWER(FSheet1!$BG237,1/($A$3-1)),1/POWER(FSheet1!$BH237,1/($A$3-1)),1/POWER(FSheet1!$BI237,1/($A$3-1))))</f>
        <v>2.9711921864834605E-2</v>
      </c>
      <c r="AE238" s="26">
        <f>1/(POWER(FSheet1!BE237,1/($A$3-1))*SUM(1/POWER(FSheet1!$BC237,1/($A$3-1)),1/POWER(FSheet1!$BD237,1/($A$3-1)),1/POWER(FSheet1!$BE237,1/($A$3-1)),1/POWER(FSheet1!$BF237,1/($A$3-1)),1/POWER(FSheet1!$BG237,1/($A$3-1)),1/POWER(FSheet1!$BH237,1/($A$3-1)),1/POWER(FSheet1!$BI237,1/($A$3-1))))</f>
        <v>0.11190596245296061</v>
      </c>
      <c r="AF238" s="26">
        <f>1/(POWER(FSheet1!BF237,1/($A$3-1))*SUM(1/POWER(FSheet1!$BC237,1/($A$3-1)),1/POWER(FSheet1!$BD237,1/($A$3-1)),1/POWER(FSheet1!$BE237,1/($A$3-1)),1/POWER(FSheet1!$BF237,1/($A$3-1)),1/POWER(FSheet1!$BG237,1/($A$3-1)),1/POWER(FSheet1!$BH237,1/($A$3-1)),1/POWER(FSheet1!$BI237,1/($A$3-1))))</f>
        <v>0.75832603490719597</v>
      </c>
      <c r="AG238" s="26">
        <f>1/(POWER(FSheet1!BG237,1/($A$3-1))*SUM(1/POWER(FSheet1!$BC237,1/($A$3-1)),1/POWER(FSheet1!$BD237,1/($A$3-1)),1/POWER(FSheet1!$BE237,1/($A$3-1)),1/POWER(FSheet1!$BF237,1/($A$3-1)),1/POWER(FSheet1!$BG237,1/($A$3-1)),1/POWER(FSheet1!$BH237,1/($A$3-1)),1/POWER(FSheet1!$BI237,1/($A$3-1))))</f>
        <v>3.365807773638891E-2</v>
      </c>
      <c r="AH238" s="26">
        <f>1/(POWER(FSheet1!BH237,1/($A$3-1))*SUM(1/POWER(FSheet1!$BC237,1/($A$3-1)),1/POWER(FSheet1!$BD237,1/($A$3-1)),1/POWER(FSheet1!$BE237,1/($A$3-1)),1/POWER(FSheet1!$BF237,1/($A$3-1)),1/POWER(FSheet1!$BG237,1/($A$3-1)),1/POWER(FSheet1!$BH237,1/($A$3-1)),1/POWER(FSheet1!$BI237,1/($A$3-1))))</f>
        <v>1.1691282708510577E-2</v>
      </c>
      <c r="AI238" s="26">
        <f>1/(POWER(FSheet1!BI237,1/($A$3-1))*SUM(1/POWER(FSheet1!$BC237,1/($A$3-1)),1/POWER(FSheet1!$BD237,1/($A$3-1)),1/POWER(FSheet1!$BE237,1/($A$3-1)),1/POWER(FSheet1!$BF237,1/($A$3-1)),1/POWER(FSheet1!$BG237,1/($A$3-1)),1/POWER(FSheet1!$BH237,1/($A$3-1)),1/POWER(FSheet1!$BI237,1/($A$3-1))))</f>
        <v>2.1650469530120314E-2</v>
      </c>
      <c r="AY238" s="13">
        <f t="shared" si="15"/>
        <v>0.76425306092606471</v>
      </c>
      <c r="BA238" s="45">
        <f>1/(POWER(FSheet1!$BK237,1/($A$3-1))*SUM(1/POWER(FSheet1!$BK237,1/($A$3-1)),1/POWER(FSheet1!$BL237,1/($A$3-1)),1/POWER(FSheet1!$BM237,1/($A$3-1)),1/POWER(FSheet1!$BN237,1/($A$3-1)),1/POWER(FSheet1!$BO237,1/($A$3-1)),1/POWER(FSheet1!$BP237,1/($A$3-1)),1/POWER(FSheet1!$BQ237,1/($A$3-1))))</f>
        <v>3.8867205933390221E-2</v>
      </c>
      <c r="BB238" s="45">
        <f>1/(POWER(FSheet1!$BL237,1/($A$3-1))*SUM(1/POWER(FSheet1!$BK237,1/($A$3-1)),1/POWER(FSheet1!$BL237,1/($A$3-1)),1/POWER(FSheet1!$BM237,1/($A$3-1)),1/POWER(FSheet1!$BN237,1/($A$3-1)),1/POWER(FSheet1!$BO237,1/($A$3-1)),1/POWER(FSheet1!$BP237,1/($A$3-1)),1/POWER(FSheet1!$BQ237,1/($A$3-1))))</f>
        <v>2.9904256311818773E-2</v>
      </c>
      <c r="BC238" s="45">
        <f>1/(POWER(FSheet1!$BM237,1/($A$3-1))*SUM(1/POWER(FSheet1!$BK237,1/($A$3-1)),1/POWER(FSheet1!$BL237,1/($A$3-1)),1/POWER(FSheet1!$BM237,1/($A$3-1)),1/POWER(FSheet1!$BN237,1/($A$3-1)),1/POWER(FSheet1!$BO237,1/($A$3-1)),1/POWER(FSheet1!$BP237,1/($A$3-1)),1/POWER(FSheet1!$BQ237,1/($A$3-1))))</f>
        <v>0.13926430333561698</v>
      </c>
      <c r="BD238" s="45">
        <f>1/(POWER(FSheet1!$BN237,1/($A$3-1))*SUM(1/POWER(FSheet1!$BK237,1/($A$3-1)),1/POWER(FSheet1!$BL237,1/($A$3-1)),1/POWER(FSheet1!$BM237,1/($A$3-1)),1/POWER(FSheet1!$BN237,1/($A$3-1)),1/POWER(FSheet1!$BO237,1/($A$3-1)),1/POWER(FSheet1!$BP237,1/($A$3-1)),1/POWER(FSheet1!$BQ237,1/($A$3-1))))</f>
        <v>0.68597683958296973</v>
      </c>
      <c r="BE238" s="45">
        <f>1/(POWER(FSheet1!$BO237,1/($A$3-1))*SUM(1/POWER(FSheet1!$BK237,1/($A$3-1)),1/POWER(FSheet1!$BL237,1/($A$3-1)),1/POWER(FSheet1!$BM237,1/($A$3-1)),1/POWER(FSheet1!$BN237,1/($A$3-1)),1/POWER(FSheet1!$BO237,1/($A$3-1)),1/POWER(FSheet1!$BP237,1/($A$3-1)),1/POWER(FSheet1!$BQ237,1/($A$3-1))))</f>
        <v>6.5235520738946354E-2</v>
      </c>
      <c r="BF238" s="45">
        <f>1/(POWER(FSheet1!$BP237,1/($A$3-1))*SUM(1/POWER(FSheet1!$BK237,1/($A$3-1)),1/POWER(FSheet1!$BL237,1/($A$3-1)),1/POWER(FSheet1!$BM237,1/($A$3-1)),1/POWER(FSheet1!$BN237,1/($A$3-1)),1/POWER(FSheet1!$BO237,1/($A$3-1)),1/POWER(FSheet1!$BP237,1/($A$3-1)),1/POWER(FSheet1!$BQ237,1/($A$3-1))))</f>
        <v>1.3413655804624898E-2</v>
      </c>
      <c r="BG238" s="45">
        <f>1/(POWER(FSheet1!$BQ237,1/($A$3-1))*SUM(1/POWER(FSheet1!$BK237,1/($A$3-1)),1/POWER(FSheet1!$BL237,1/($A$3-1)),1/POWER(FSheet1!$BM237,1/($A$3-1)),1/POWER(FSheet1!$BN237,1/($A$3-1)),1/POWER(FSheet1!$BO237,1/($A$3-1)),1/POWER(FSheet1!$BP237,1/($A$3-1)),1/POWER(FSheet1!$BQ237,1/($A$3-1))))</f>
        <v>2.733821829263286E-2</v>
      </c>
      <c r="BH238" s="14"/>
      <c r="BW238" s="33">
        <f t="array" ref="BW238">SUM((BA238^$A$3)*(($B238-$AK$3)^2+($C238-$AL$3)^2),(BB238^$A$3)*(($B238-$AM$3)^2+($C238-$AN$3)^2),(BC238^$A$3)*(($B238-$AO$3)^2+($C238-$AP$3)^2),(BD238^$A$3)*(($B238-$AQ$3)^2+($C238-$AR$3)^2),(BE238^$A$3)*(($B238-$AS$3)^2+($C238-$AT$3)^2),(BF238^$A$3)*(($B238-$AU$3)^2+($C238-$AV$3)^2),(BG238^$A$3)*(($B238-$AW$3)^2+($C238-$BV$3)^2))</f>
        <v>0.75512141828561696</v>
      </c>
    </row>
    <row r="239" spans="1:75">
      <c r="A239" s="21" t="str">
        <f>FSheet1!A238</f>
        <v>Begin</v>
      </c>
      <c r="B239" s="20">
        <f>FSheet1!DH238</f>
        <v>-5.3630169186351706</v>
      </c>
      <c r="C239" s="20">
        <f>FSheet1!DI238</f>
        <v>0.62616317847769087</v>
      </c>
      <c r="D239" s="22"/>
      <c r="E239" s="20">
        <f>1/(POWER(FSheet1!AU238,2/($A$3-1))*SUM(1/POWER(FSheet1!$AU238,2/($A$3-1)),1/POWER(FSheet1!$AV238,2/($A$3-1)),1/POWER(FSheet1!$AW238,2/($A$3-1)),1/POWER(FSheet1!$AX238,2/($A$3-1)),1/POWER(FSheet1!$AY238,2/($A$3-1)),1/POWER(FSheet1!$AZ238,2/($A$3-1)),1/POWER(FSheet1!$BA238,2/($A$3-1))))</f>
        <v>3.0081512806308289E-2</v>
      </c>
      <c r="F239" s="20">
        <f>1/(POWER(FSheet1!AV238,2/($A$3-1))*SUM(1/POWER(FSheet1!$AU238,2/($A$3-1)),1/POWER(FSheet1!$AV238,2/($A$3-1)),1/POWER(FSheet1!$AW238,2/($A$3-1)),1/POWER(FSheet1!$AX238,2/($A$3-1)),1/POWER(FSheet1!$AY238,2/($A$3-1)),1/POWER(FSheet1!$AZ238,2/($A$3-1)),1/POWER(FSheet1!$BA238,2/($A$3-1))))</f>
        <v>0.14893797236114487</v>
      </c>
      <c r="G239" s="20">
        <f>1/(POWER(FSheet1!AW238,2/($A$3-1))*SUM(1/POWER(FSheet1!$AU238,2/($A$3-1)),1/POWER(FSheet1!$AV238,2/($A$3-1)),1/POWER(FSheet1!$AW238,2/($A$3-1)),1/POWER(FSheet1!$AX238,2/($A$3-1)),1/POWER(FSheet1!$AY238,2/($A$3-1)),1/POWER(FSheet1!$AZ238,2/($A$3-1)),1/POWER(FSheet1!$BA238,2/($A$3-1))))</f>
        <v>0.53433933517401921</v>
      </c>
      <c r="H239" s="20">
        <f>1/(POWER(FSheet1!AX238,2/($A$3-1))*SUM(1/POWER(FSheet1!$AU238,2/($A$3-1)),1/POWER(FSheet1!$AV238,2/($A$3-1)),1/POWER(FSheet1!$AW238,2/($A$3-1)),1/POWER(FSheet1!$AX238,2/($A$3-1)),1/POWER(FSheet1!$AY238,2/($A$3-1)),1/POWER(FSheet1!$AZ238,2/($A$3-1)),1/POWER(FSheet1!$BA238,2/($A$3-1))))</f>
        <v>0.22758223995806959</v>
      </c>
      <c r="I239" s="20">
        <f>1/(POWER(FSheet1!AY238,2/($A$3-1))*SUM(1/POWER(FSheet1!$AU238,2/($A$3-1)),1/POWER(FSheet1!$AV238,2/($A$3-1)),1/POWER(FSheet1!$AW238,2/($A$3-1)),1/POWER(FSheet1!$AX238,2/($A$3-1)),1/POWER(FSheet1!$AY238,2/($A$3-1)),1/POWER(FSheet1!$AZ238,2/($A$3-1)),1/POWER(FSheet1!$BA238,2/($A$3-1))))</f>
        <v>4.3845584837198644E-2</v>
      </c>
      <c r="J239" s="20">
        <f>1/(POWER(FSheet1!AZ238,2/($A$3-1))*SUM(1/POWER(FSheet1!$AU238,2/($A$3-1)),1/POWER(FSheet1!$AV238,2/($A$3-1)),1/POWER(FSheet1!$AW238,2/($A$3-1)),1/POWER(FSheet1!$AX238,2/($A$3-1)),1/POWER(FSheet1!$AY238,2/($A$3-1)),1/POWER(FSheet1!$AZ238,2/($A$3-1)),1/POWER(FSheet1!$BA238,2/($A$3-1))))</f>
        <v>1.1301593987194358E-2</v>
      </c>
      <c r="K239" s="20">
        <f>1/(POWER(FSheet1!BA238,2/($A$3-1))*SUM(1/POWER(FSheet1!$AU238,2/($A$3-1)),1/POWER(FSheet1!$AV238,2/($A$3-1)),1/POWER(FSheet1!$AW238,2/($A$3-1)),1/POWER(FSheet1!$AX238,2/($A$3-1)),1/POWER(FSheet1!$AY238,2/($A$3-1)),1/POWER(FSheet1!$AZ238,2/($A$3-1)),1/POWER(FSheet1!$BA238,2/($A$3-1))))</f>
        <v>3.9117608760652197E-3</v>
      </c>
      <c r="M239" s="35"/>
      <c r="AA239" s="34">
        <f t="shared" si="14"/>
        <v>6.4007917124807978</v>
      </c>
      <c r="AC239" s="26">
        <f>1/(POWER(FSheet1!BC238,1/($A$3-1))*SUM(1/POWER(FSheet1!$BC238,1/($A$3-1)),1/POWER(FSheet1!$BD238,1/($A$3-1)),1/POWER(FSheet1!$BE238,1/($A$3-1)),1/POWER(FSheet1!$BF238,1/($A$3-1)),1/POWER(FSheet1!$BG238,1/($A$3-1)),1/POWER(FSheet1!$BH238,1/($A$3-1)),1/POWER(FSheet1!$BI238,1/($A$3-1))))</f>
        <v>0.76907989133629373</v>
      </c>
      <c r="AD239" s="26">
        <f>1/(POWER(FSheet1!BD238,1/($A$3-1))*SUM(1/POWER(FSheet1!$BC238,1/($A$3-1)),1/POWER(FSheet1!$BD238,1/($A$3-1)),1/POWER(FSheet1!$BE238,1/($A$3-1)),1/POWER(FSheet1!$BF238,1/($A$3-1)),1/POWER(FSheet1!$BG238,1/($A$3-1)),1/POWER(FSheet1!$BH238,1/($A$3-1)),1/POWER(FSheet1!$BI238,1/($A$3-1))))</f>
        <v>0.10525530701648396</v>
      </c>
      <c r="AE239" s="26">
        <f>1/(POWER(FSheet1!BE238,1/($A$3-1))*SUM(1/POWER(FSheet1!$BC238,1/($A$3-1)),1/POWER(FSheet1!$BD238,1/($A$3-1)),1/POWER(FSheet1!$BE238,1/($A$3-1)),1/POWER(FSheet1!$BF238,1/($A$3-1)),1/POWER(FSheet1!$BG238,1/($A$3-1)),1/POWER(FSheet1!$BH238,1/($A$3-1)),1/POWER(FSheet1!$BI238,1/($A$3-1))))</f>
        <v>6.7154845355915177E-2</v>
      </c>
      <c r="AF239" s="26">
        <f>1/(POWER(FSheet1!BF238,1/($A$3-1))*SUM(1/POWER(FSheet1!$BC238,1/($A$3-1)),1/POWER(FSheet1!$BD238,1/($A$3-1)),1/POWER(FSheet1!$BE238,1/($A$3-1)),1/POWER(FSheet1!$BF238,1/($A$3-1)),1/POWER(FSheet1!$BG238,1/($A$3-1)),1/POWER(FSheet1!$BH238,1/($A$3-1)),1/POWER(FSheet1!$BI238,1/($A$3-1))))</f>
        <v>3.0135128879267073E-2</v>
      </c>
      <c r="AG239" s="26">
        <f>1/(POWER(FSheet1!BG238,1/($A$3-1))*SUM(1/POWER(FSheet1!$BC238,1/($A$3-1)),1/POWER(FSheet1!$BD238,1/($A$3-1)),1/POWER(FSheet1!$BE238,1/($A$3-1)),1/POWER(FSheet1!$BF238,1/($A$3-1)),1/POWER(FSheet1!$BG238,1/($A$3-1)),1/POWER(FSheet1!$BH238,1/($A$3-1)),1/POWER(FSheet1!$BI238,1/($A$3-1))))</f>
        <v>1.2232012407171878E-2</v>
      </c>
      <c r="AH239" s="26">
        <f>1/(POWER(FSheet1!BH238,1/($A$3-1))*SUM(1/POWER(FSheet1!$BC238,1/($A$3-1)),1/POWER(FSheet1!$BD238,1/($A$3-1)),1/POWER(FSheet1!$BE238,1/($A$3-1)),1/POWER(FSheet1!$BF238,1/($A$3-1)),1/POWER(FSheet1!$BG238,1/($A$3-1)),1/POWER(FSheet1!$BH238,1/($A$3-1)),1/POWER(FSheet1!$BI238,1/($A$3-1))))</f>
        <v>6.6724305186975016E-3</v>
      </c>
      <c r="AI239" s="26">
        <f>1/(POWER(FSheet1!BI238,1/($A$3-1))*SUM(1/POWER(FSheet1!$BC238,1/($A$3-1)),1/POWER(FSheet1!$BD238,1/($A$3-1)),1/POWER(FSheet1!$BE238,1/($A$3-1)),1/POWER(FSheet1!$BF238,1/($A$3-1)),1/POWER(FSheet1!$BG238,1/($A$3-1)),1/POWER(FSheet1!$BH238,1/($A$3-1)),1/POWER(FSheet1!$BI238,1/($A$3-1))))</f>
        <v>9.4703844861707895E-3</v>
      </c>
      <c r="AY239" s="13">
        <f t="shared" si="15"/>
        <v>0.28715855205190544</v>
      </c>
      <c r="BA239" s="45">
        <f>1/(POWER(FSheet1!$BK238,1/($A$3-1))*SUM(1/POWER(FSheet1!$BK238,1/($A$3-1)),1/POWER(FSheet1!$BL238,1/($A$3-1)),1/POWER(FSheet1!$BM238,1/($A$3-1)),1/POWER(FSheet1!$BN238,1/($A$3-1)),1/POWER(FSheet1!$BO238,1/($A$3-1)),1/POWER(FSheet1!$BP238,1/($A$3-1)),1/POWER(FSheet1!$BQ238,1/($A$3-1))))</f>
        <v>0.81066313394681844</v>
      </c>
      <c r="BB239" s="45">
        <f>1/(POWER(FSheet1!$BL238,1/($A$3-1))*SUM(1/POWER(FSheet1!$BK238,1/($A$3-1)),1/POWER(FSheet1!$BL238,1/($A$3-1)),1/POWER(FSheet1!$BM238,1/($A$3-1)),1/POWER(FSheet1!$BN238,1/($A$3-1)),1/POWER(FSheet1!$BO238,1/($A$3-1)),1/POWER(FSheet1!$BP238,1/($A$3-1)),1/POWER(FSheet1!$BQ238,1/($A$3-1))))</f>
        <v>8.2152286493258286E-2</v>
      </c>
      <c r="BC239" s="45">
        <f>1/(POWER(FSheet1!$BM238,1/($A$3-1))*SUM(1/POWER(FSheet1!$BK238,1/($A$3-1)),1/POWER(FSheet1!$BL238,1/($A$3-1)),1/POWER(FSheet1!$BM238,1/($A$3-1)),1/POWER(FSheet1!$BN238,1/($A$3-1)),1/POWER(FSheet1!$BO238,1/($A$3-1)),1/POWER(FSheet1!$BP238,1/($A$3-1)),1/POWER(FSheet1!$BQ238,1/($A$3-1))))</f>
        <v>4.1429825676125798E-2</v>
      </c>
      <c r="BD239" s="45">
        <f>1/(POWER(FSheet1!$BN238,1/($A$3-1))*SUM(1/POWER(FSheet1!$BK238,1/($A$3-1)),1/POWER(FSheet1!$BL238,1/($A$3-1)),1/POWER(FSheet1!$BM238,1/($A$3-1)),1/POWER(FSheet1!$BN238,1/($A$3-1)),1/POWER(FSheet1!$BO238,1/($A$3-1)),1/POWER(FSheet1!$BP238,1/($A$3-1)),1/POWER(FSheet1!$BQ238,1/($A$3-1))))</f>
        <v>3.1329385902469468E-2</v>
      </c>
      <c r="BE239" s="45">
        <f>1/(POWER(FSheet1!$BO238,1/($A$3-1))*SUM(1/POWER(FSheet1!$BK238,1/($A$3-1)),1/POWER(FSheet1!$BL238,1/($A$3-1)),1/POWER(FSheet1!$BM238,1/($A$3-1)),1/POWER(FSheet1!$BN238,1/($A$3-1)),1/POWER(FSheet1!$BO238,1/($A$3-1)),1/POWER(FSheet1!$BP238,1/($A$3-1)),1/POWER(FSheet1!$BQ238,1/($A$3-1))))</f>
        <v>1.7756837093778764E-2</v>
      </c>
      <c r="BF239" s="45">
        <f>1/(POWER(FSheet1!$BP238,1/($A$3-1))*SUM(1/POWER(FSheet1!$BK238,1/($A$3-1)),1/POWER(FSheet1!$BL238,1/($A$3-1)),1/POWER(FSheet1!$BM238,1/($A$3-1)),1/POWER(FSheet1!$BN238,1/($A$3-1)),1/POWER(FSheet1!$BO238,1/($A$3-1)),1/POWER(FSheet1!$BP238,1/($A$3-1)),1/POWER(FSheet1!$BQ238,1/($A$3-1))))</f>
        <v>6.7511334695663262E-3</v>
      </c>
      <c r="BG239" s="45">
        <f>1/(POWER(FSheet1!$BQ238,1/($A$3-1))*SUM(1/POWER(FSheet1!$BK238,1/($A$3-1)),1/POWER(FSheet1!$BL238,1/($A$3-1)),1/POWER(FSheet1!$BM238,1/($A$3-1)),1/POWER(FSheet1!$BN238,1/($A$3-1)),1/POWER(FSheet1!$BO238,1/($A$3-1)),1/POWER(FSheet1!$BP238,1/($A$3-1)),1/POWER(FSheet1!$BQ238,1/($A$3-1))))</f>
        <v>9.9173974179831426E-3</v>
      </c>
      <c r="BH239" s="14"/>
      <c r="BW239" s="33">
        <f t="array" ref="BW239">SUM((BA239^$A$3)*(($B239-$AK$3)^2+($C239-$AL$3)^2),(BB239^$A$3)*(($B239-$AM$3)^2+($C239-$AN$3)^2),(BC239^$A$3)*(($B239-$AO$3)^2+($C239-$AP$3)^2),(BD239^$A$3)*(($B239-$AQ$3)^2+($C239-$AR$3)^2),(BE239^$A$3)*(($B239-$AS$3)^2+($C239-$AT$3)^2),(BF239^$A$3)*(($B239-$AU$3)^2+($C239-$AV$3)^2),(BG239^$A$3)*(($B239-$AW$3)^2+($C239-$BV$3)^2))</f>
        <v>0.21906931092664528</v>
      </c>
    </row>
    <row r="240" spans="1:75">
      <c r="A240" s="21" t="str">
        <f>FSheet1!A239</f>
        <v>Boe</v>
      </c>
      <c r="B240" s="20">
        <f>FSheet1!DH239</f>
        <v>-5.9059814186351707</v>
      </c>
      <c r="C240" s="20">
        <f>FSheet1!DI239</f>
        <v>-2.8306448215223092</v>
      </c>
      <c r="D240" s="22"/>
      <c r="E240" s="20">
        <f>1/(POWER(FSheet1!AU239,2/($A$3-1))*SUM(1/POWER(FSheet1!$AU239,2/($A$3-1)),1/POWER(FSheet1!$AV239,2/($A$3-1)),1/POWER(FSheet1!$AW239,2/($A$3-1)),1/POWER(FSheet1!$AX239,2/($A$3-1)),1/POWER(FSheet1!$AY239,2/($A$3-1)),1/POWER(FSheet1!$AZ239,2/($A$3-1)),1/POWER(FSheet1!$BA239,2/($A$3-1))))</f>
        <v>2.2346403727977318E-2</v>
      </c>
      <c r="F240" s="20">
        <f>1/(POWER(FSheet1!AV239,2/($A$3-1))*SUM(1/POWER(FSheet1!$AU239,2/($A$3-1)),1/POWER(FSheet1!$AV239,2/($A$3-1)),1/POWER(FSheet1!$AW239,2/($A$3-1)),1/POWER(FSheet1!$AX239,2/($A$3-1)),1/POWER(FSheet1!$AY239,2/($A$3-1)),1/POWER(FSheet1!$AZ239,2/($A$3-1)),1/POWER(FSheet1!$BA239,2/($A$3-1))))</f>
        <v>0.35036054243871145</v>
      </c>
      <c r="G240" s="20">
        <f>1/(POWER(FSheet1!AW239,2/($A$3-1))*SUM(1/POWER(FSheet1!$AU239,2/($A$3-1)),1/POWER(FSheet1!$AV239,2/($A$3-1)),1/POWER(FSheet1!$AW239,2/($A$3-1)),1/POWER(FSheet1!$AX239,2/($A$3-1)),1/POWER(FSheet1!$AY239,2/($A$3-1)),1/POWER(FSheet1!$AZ239,2/($A$3-1)),1/POWER(FSheet1!$BA239,2/($A$3-1))))</f>
        <v>0.58803074055934834</v>
      </c>
      <c r="H240" s="20">
        <f>1/(POWER(FSheet1!AX239,2/($A$3-1))*SUM(1/POWER(FSheet1!$AU239,2/($A$3-1)),1/POWER(FSheet1!$AV239,2/($A$3-1)),1/POWER(FSheet1!$AW239,2/($A$3-1)),1/POWER(FSheet1!$AX239,2/($A$3-1)),1/POWER(FSheet1!$AY239,2/($A$3-1)),1/POWER(FSheet1!$AZ239,2/($A$3-1)),1/POWER(FSheet1!$BA239,2/($A$3-1))))</f>
        <v>3.2659683225291634E-2</v>
      </c>
      <c r="I240" s="20">
        <f>1/(POWER(FSheet1!AY239,2/($A$3-1))*SUM(1/POWER(FSheet1!$AU239,2/($A$3-1)),1/POWER(FSheet1!$AV239,2/($A$3-1)),1/POWER(FSheet1!$AW239,2/($A$3-1)),1/POWER(FSheet1!$AX239,2/($A$3-1)),1/POWER(FSheet1!$AY239,2/($A$3-1)),1/POWER(FSheet1!$AZ239,2/($A$3-1)),1/POWER(FSheet1!$BA239,2/($A$3-1))))</f>
        <v>4.8376290000367141E-3</v>
      </c>
      <c r="J240" s="20">
        <f>1/(POWER(FSheet1!AZ239,2/($A$3-1))*SUM(1/POWER(FSheet1!$AU239,2/($A$3-1)),1/POWER(FSheet1!$AV239,2/($A$3-1)),1/POWER(FSheet1!$AW239,2/($A$3-1)),1/POWER(FSheet1!$AX239,2/($A$3-1)),1/POWER(FSheet1!$AY239,2/($A$3-1)),1/POWER(FSheet1!$AZ239,2/($A$3-1)),1/POWER(FSheet1!$BA239,2/($A$3-1))))</f>
        <v>1.2905538908545388E-3</v>
      </c>
      <c r="K240" s="20">
        <f>1/(POWER(FSheet1!BA239,2/($A$3-1))*SUM(1/POWER(FSheet1!$AU239,2/($A$3-1)),1/POWER(FSheet1!$AV239,2/($A$3-1)),1/POWER(FSheet1!$AW239,2/($A$3-1)),1/POWER(FSheet1!$AX239,2/($A$3-1)),1/POWER(FSheet1!$AY239,2/($A$3-1)),1/POWER(FSheet1!$AZ239,2/($A$3-1)),1/POWER(FSheet1!$BA239,2/($A$3-1))))</f>
        <v>4.7444715777999981E-4</v>
      </c>
      <c r="M240" s="35"/>
      <c r="AA240" s="34">
        <f t="shared" si="14"/>
        <v>2.8607198445915754</v>
      </c>
      <c r="AC240" s="26">
        <f>1/(POWER(FSheet1!BC239,1/($A$3-1))*SUM(1/POWER(FSheet1!$BC239,1/($A$3-1)),1/POWER(FSheet1!$BD239,1/($A$3-1)),1/POWER(FSheet1!$BE239,1/($A$3-1)),1/POWER(FSheet1!$BF239,1/($A$3-1)),1/POWER(FSheet1!$BG239,1/($A$3-1)),1/POWER(FSheet1!$BH239,1/($A$3-1)),1/POWER(FSheet1!$BI239,1/($A$3-1))))</f>
        <v>4.5061562774100707E-2</v>
      </c>
      <c r="AD240" s="26">
        <f>1/(POWER(FSheet1!BD239,1/($A$3-1))*SUM(1/POWER(FSheet1!$BC239,1/($A$3-1)),1/POWER(FSheet1!$BD239,1/($A$3-1)),1/POWER(FSheet1!$BE239,1/($A$3-1)),1/POWER(FSheet1!$BF239,1/($A$3-1)),1/POWER(FSheet1!$BG239,1/($A$3-1)),1/POWER(FSheet1!$BH239,1/($A$3-1)),1/POWER(FSheet1!$BI239,1/($A$3-1))))</f>
        <v>0.91880493764337412</v>
      </c>
      <c r="AE240" s="26">
        <f>1/(POWER(FSheet1!BE239,1/($A$3-1))*SUM(1/POWER(FSheet1!$BC239,1/($A$3-1)),1/POWER(FSheet1!$BD239,1/($A$3-1)),1/POWER(FSheet1!$BE239,1/($A$3-1)),1/POWER(FSheet1!$BF239,1/($A$3-1)),1/POWER(FSheet1!$BG239,1/($A$3-1)),1/POWER(FSheet1!$BH239,1/($A$3-1)),1/POWER(FSheet1!$BI239,1/($A$3-1))))</f>
        <v>2.5336078768319562E-2</v>
      </c>
      <c r="AF240" s="26">
        <f>1/(POWER(FSheet1!BF239,1/($A$3-1))*SUM(1/POWER(FSheet1!$BC239,1/($A$3-1)),1/POWER(FSheet1!$BD239,1/($A$3-1)),1/POWER(FSheet1!$BE239,1/($A$3-1)),1/POWER(FSheet1!$BF239,1/($A$3-1)),1/POWER(FSheet1!$BG239,1/($A$3-1)),1/POWER(FSheet1!$BH239,1/($A$3-1)),1/POWER(FSheet1!$BI239,1/($A$3-1))))</f>
        <v>5.5055041593246971E-3</v>
      </c>
      <c r="AG240" s="26">
        <f>1/(POWER(FSheet1!BG239,1/($A$3-1))*SUM(1/POWER(FSheet1!$BC239,1/($A$3-1)),1/POWER(FSheet1!$BD239,1/($A$3-1)),1/POWER(FSheet1!$BE239,1/($A$3-1)),1/POWER(FSheet1!$BF239,1/($A$3-1)),1/POWER(FSheet1!$BG239,1/($A$3-1)),1/POWER(FSheet1!$BH239,1/($A$3-1)),1/POWER(FSheet1!$BI239,1/($A$3-1))))</f>
        <v>2.2271559606209359E-3</v>
      </c>
      <c r="AH240" s="26">
        <f>1/(POWER(FSheet1!BH239,1/($A$3-1))*SUM(1/POWER(FSheet1!$BC239,1/($A$3-1)),1/POWER(FSheet1!$BD239,1/($A$3-1)),1/POWER(FSheet1!$BE239,1/($A$3-1)),1/POWER(FSheet1!$BF239,1/($A$3-1)),1/POWER(FSheet1!$BG239,1/($A$3-1)),1/POWER(FSheet1!$BH239,1/($A$3-1)),1/POWER(FSheet1!$BI239,1/($A$3-1))))</f>
        <v>1.2733850084724555E-3</v>
      </c>
      <c r="AI240" s="26">
        <f>1/(POWER(FSheet1!BI239,1/($A$3-1))*SUM(1/POWER(FSheet1!$BC239,1/($A$3-1)),1/POWER(FSheet1!$BD239,1/($A$3-1)),1/POWER(FSheet1!$BE239,1/($A$3-1)),1/POWER(FSheet1!$BF239,1/($A$3-1)),1/POWER(FSheet1!$BG239,1/($A$3-1)),1/POWER(FSheet1!$BH239,1/($A$3-1)),1/POWER(FSheet1!$BI239,1/($A$3-1))))</f>
        <v>1.7913756857877272E-3</v>
      </c>
      <c r="AY240" s="13">
        <f t="shared" si="15"/>
        <v>0.73627171687155879</v>
      </c>
      <c r="BA240" s="45">
        <f>1/(POWER(FSheet1!$BK239,1/($A$3-1))*SUM(1/POWER(FSheet1!$BK239,1/($A$3-1)),1/POWER(FSheet1!$BL239,1/($A$3-1)),1/POWER(FSheet1!$BM239,1/($A$3-1)),1/POWER(FSheet1!$BN239,1/($A$3-1)),1/POWER(FSheet1!$BO239,1/($A$3-1)),1/POWER(FSheet1!$BP239,1/($A$3-1)),1/POWER(FSheet1!$BQ239,1/($A$3-1))))</f>
        <v>9.5161384622717594E-3</v>
      </c>
      <c r="BB240" s="45">
        <f>1/(POWER(FSheet1!$BL239,1/($A$3-1))*SUM(1/POWER(FSheet1!$BK239,1/($A$3-1)),1/POWER(FSheet1!$BL239,1/($A$3-1)),1/POWER(FSheet1!$BM239,1/($A$3-1)),1/POWER(FSheet1!$BN239,1/($A$3-1)),1/POWER(FSheet1!$BO239,1/($A$3-1)),1/POWER(FSheet1!$BP239,1/($A$3-1)),1/POWER(FSheet1!$BQ239,1/($A$3-1))))</f>
        <v>0.96906017448227166</v>
      </c>
      <c r="BC240" s="45">
        <f>1/(POWER(FSheet1!$BM239,1/($A$3-1))*SUM(1/POWER(FSheet1!$BK239,1/($A$3-1)),1/POWER(FSheet1!$BL239,1/($A$3-1)),1/POWER(FSheet1!$BM239,1/($A$3-1)),1/POWER(FSheet1!$BN239,1/($A$3-1)),1/POWER(FSheet1!$BO239,1/($A$3-1)),1/POWER(FSheet1!$BP239,1/($A$3-1)),1/POWER(FSheet1!$BQ239,1/($A$3-1))))</f>
        <v>1.2219154960084671E-2</v>
      </c>
      <c r="BD240" s="45">
        <f>1/(POWER(FSheet1!$BN239,1/($A$3-1))*SUM(1/POWER(FSheet1!$BK239,1/($A$3-1)),1/POWER(FSheet1!$BL239,1/($A$3-1)),1/POWER(FSheet1!$BM239,1/($A$3-1)),1/POWER(FSheet1!$BN239,1/($A$3-1)),1/POWER(FSheet1!$BO239,1/($A$3-1)),1/POWER(FSheet1!$BP239,1/($A$3-1)),1/POWER(FSheet1!$BQ239,1/($A$3-1))))</f>
        <v>4.4639817821596761E-3</v>
      </c>
      <c r="BE240" s="45">
        <f>1/(POWER(FSheet1!$BO239,1/($A$3-1))*SUM(1/POWER(FSheet1!$BK239,1/($A$3-1)),1/POWER(FSheet1!$BL239,1/($A$3-1)),1/POWER(FSheet1!$BM239,1/($A$3-1)),1/POWER(FSheet1!$BN239,1/($A$3-1)),1/POWER(FSheet1!$BO239,1/($A$3-1)),1/POWER(FSheet1!$BP239,1/($A$3-1)),1/POWER(FSheet1!$BQ239,1/($A$3-1))))</f>
        <v>2.2523580093154675E-3</v>
      </c>
      <c r="BF240" s="45">
        <f>1/(POWER(FSheet1!$BP239,1/($A$3-1))*SUM(1/POWER(FSheet1!$BK239,1/($A$3-1)),1/POWER(FSheet1!$BL239,1/($A$3-1)),1/POWER(FSheet1!$BM239,1/($A$3-1)),1/POWER(FSheet1!$BN239,1/($A$3-1)),1/POWER(FSheet1!$BO239,1/($A$3-1)),1/POWER(FSheet1!$BP239,1/($A$3-1)),1/POWER(FSheet1!$BQ239,1/($A$3-1))))</f>
        <v>9.8493971712879189E-4</v>
      </c>
      <c r="BG240" s="45">
        <f>1/(POWER(FSheet1!$BQ239,1/($A$3-1))*SUM(1/POWER(FSheet1!$BK239,1/($A$3-1)),1/POWER(FSheet1!$BL239,1/($A$3-1)),1/POWER(FSheet1!$BM239,1/($A$3-1)),1/POWER(FSheet1!$BN239,1/($A$3-1)),1/POWER(FSheet1!$BO239,1/($A$3-1)),1/POWER(FSheet1!$BP239,1/($A$3-1)),1/POWER(FSheet1!$BQ239,1/($A$3-1))))</f>
        <v>1.5032525867678011E-3</v>
      </c>
      <c r="BH240" s="14"/>
      <c r="BW240" s="33">
        <f t="array" ref="BW240">SUM((BA240^$A$3)*(($B240-$AK$3)^2+($C240-$AL$3)^2),(BB240^$A$3)*(($B240-$AM$3)^2+($C240-$AN$3)^2),(BC240^$A$3)*(($B240-$AO$3)^2+($C240-$AP$3)^2),(BD240^$A$3)*(($B240-$AQ$3)^2+($C240-$AR$3)^2),(BE240^$A$3)*(($B240-$AS$3)^2+($C240-$AT$3)^2),(BF240^$A$3)*(($B240-$AU$3)^2+($C240-$AV$3)^2),(BG240^$A$3)*(($B240-$AW$3)^2+($C240-$BV$3)^2))</f>
        <v>0.78080897217553369</v>
      </c>
    </row>
    <row r="241" spans="1:75">
      <c r="A241" s="21" t="str">
        <f>FSheet1!A240</f>
        <v>Berger</v>
      </c>
      <c r="B241" s="20">
        <f>FSheet1!DH240</f>
        <v>0.48952096325459304</v>
      </c>
      <c r="C241" s="20">
        <f>FSheet1!DI240</f>
        <v>0.38706109842519693</v>
      </c>
      <c r="D241" s="22"/>
      <c r="E241" s="20">
        <f>1/(POWER(FSheet1!AU240,2/($A$3-1))*SUM(1/POWER(FSheet1!$AU240,2/($A$3-1)),1/POWER(FSheet1!$AV240,2/($A$3-1)),1/POWER(FSheet1!$AW240,2/($A$3-1)),1/POWER(FSheet1!$AX240,2/($A$3-1)),1/POWER(FSheet1!$AY240,2/($A$3-1)),1/POWER(FSheet1!$AZ240,2/($A$3-1)),1/POWER(FSheet1!$BA240,2/($A$3-1))))</f>
        <v>2.5912780596195863E-4</v>
      </c>
      <c r="F241" s="20">
        <f>1/(POWER(FSheet1!AV240,2/($A$3-1))*SUM(1/POWER(FSheet1!$AU240,2/($A$3-1)),1/POWER(FSheet1!$AV240,2/($A$3-1)),1/POWER(FSheet1!$AW240,2/($A$3-1)),1/POWER(FSheet1!$AX240,2/($A$3-1)),1/POWER(FSheet1!$AY240,2/($A$3-1)),1/POWER(FSheet1!$AZ240,2/($A$3-1)),1/POWER(FSheet1!$BA240,2/($A$3-1))))</f>
        <v>1.156912179440828E-3</v>
      </c>
      <c r="G241" s="20">
        <f>1/(POWER(FSheet1!AW240,2/($A$3-1))*SUM(1/POWER(FSheet1!$AU240,2/($A$3-1)),1/POWER(FSheet1!$AV240,2/($A$3-1)),1/POWER(FSheet1!$AW240,2/($A$3-1)),1/POWER(FSheet1!$AX240,2/($A$3-1)),1/POWER(FSheet1!$AY240,2/($A$3-1)),1/POWER(FSheet1!$AZ240,2/($A$3-1)),1/POWER(FSheet1!$BA240,2/($A$3-1))))</f>
        <v>1.2250014275037125E-2</v>
      </c>
      <c r="H241" s="20">
        <f>1/(POWER(FSheet1!AX240,2/($A$3-1))*SUM(1/POWER(FSheet1!$AU240,2/($A$3-1)),1/POWER(FSheet1!$AV240,2/($A$3-1)),1/POWER(FSheet1!$AW240,2/($A$3-1)),1/POWER(FSheet1!$AX240,2/($A$3-1)),1/POWER(FSheet1!$AY240,2/($A$3-1)),1/POWER(FSheet1!$AZ240,2/($A$3-1)),1/POWER(FSheet1!$BA240,2/($A$3-1))))</f>
        <v>0.94927458866102687</v>
      </c>
      <c r="I241" s="20">
        <f>1/(POWER(FSheet1!AY240,2/($A$3-1))*SUM(1/POWER(FSheet1!$AU240,2/($A$3-1)),1/POWER(FSheet1!$AV240,2/($A$3-1)),1/POWER(FSheet1!$AW240,2/($A$3-1)),1/POWER(FSheet1!$AX240,2/($A$3-1)),1/POWER(FSheet1!$AY240,2/($A$3-1)),1/POWER(FSheet1!$AZ240,2/($A$3-1)),1/POWER(FSheet1!$BA240,2/($A$3-1))))</f>
        <v>3.4625453051951874E-2</v>
      </c>
      <c r="J241" s="20">
        <f>1/(POWER(FSheet1!AZ240,2/($A$3-1))*SUM(1/POWER(FSheet1!$AU240,2/($A$3-1)),1/POWER(FSheet1!$AV240,2/($A$3-1)),1/POWER(FSheet1!$AW240,2/($A$3-1)),1/POWER(FSheet1!$AX240,2/($A$3-1)),1/POWER(FSheet1!$AY240,2/($A$3-1)),1/POWER(FSheet1!$AZ240,2/($A$3-1)),1/POWER(FSheet1!$BA240,2/($A$3-1))))</f>
        <v>2.0515177339576478E-3</v>
      </c>
      <c r="K241" s="20">
        <f>1/(POWER(FSheet1!BA240,2/($A$3-1))*SUM(1/POWER(FSheet1!$AU240,2/($A$3-1)),1/POWER(FSheet1!$AV240,2/($A$3-1)),1/POWER(FSheet1!$AW240,2/($A$3-1)),1/POWER(FSheet1!$AX240,2/($A$3-1)),1/POWER(FSheet1!$AY240,2/($A$3-1)),1/POWER(FSheet1!$AZ240,2/($A$3-1)),1/POWER(FSheet1!$BA240,2/($A$3-1))))</f>
        <v>3.8238629262352846E-4</v>
      </c>
      <c r="M241" s="35"/>
      <c r="AA241" s="34">
        <f t="shared" si="14"/>
        <v>0.92620792648927441</v>
      </c>
      <c r="AC241" s="26">
        <f>1/(POWER(FSheet1!BC240,1/($A$3-1))*SUM(1/POWER(FSheet1!$BC240,1/($A$3-1)),1/POWER(FSheet1!$BD240,1/($A$3-1)),1/POWER(FSheet1!$BE240,1/($A$3-1)),1/POWER(FSheet1!$BF240,1/($A$3-1)),1/POWER(FSheet1!$BG240,1/($A$3-1)),1/POWER(FSheet1!$BH240,1/($A$3-1)),1/POWER(FSheet1!$BI240,1/($A$3-1))))</f>
        <v>2.6249229812607695E-2</v>
      </c>
      <c r="AD241" s="26">
        <f>1/(POWER(FSheet1!BD240,1/($A$3-1))*SUM(1/POWER(FSheet1!$BC240,1/($A$3-1)),1/POWER(FSheet1!$BD240,1/($A$3-1)),1/POWER(FSheet1!$BE240,1/($A$3-1)),1/POWER(FSheet1!$BF240,1/($A$3-1)),1/POWER(FSheet1!$BG240,1/($A$3-1)),1/POWER(FSheet1!$BH240,1/($A$3-1)),1/POWER(FSheet1!$BI240,1/($A$3-1))))</f>
        <v>2.0932041579134301E-2</v>
      </c>
      <c r="AE241" s="26">
        <f>1/(POWER(FSheet1!BE240,1/($A$3-1))*SUM(1/POWER(FSheet1!$BC240,1/($A$3-1)),1/POWER(FSheet1!$BD240,1/($A$3-1)),1/POWER(FSheet1!$BE240,1/($A$3-1)),1/POWER(FSheet1!$BF240,1/($A$3-1)),1/POWER(FSheet1!$BG240,1/($A$3-1)),1/POWER(FSheet1!$BH240,1/($A$3-1)),1/POWER(FSheet1!$BI240,1/($A$3-1))))</f>
        <v>4.8924042887228104E-2</v>
      </c>
      <c r="AF241" s="26">
        <f>1/(POWER(FSheet1!BF240,1/($A$3-1))*SUM(1/POWER(FSheet1!$BC240,1/($A$3-1)),1/POWER(FSheet1!$BD240,1/($A$3-1)),1/POWER(FSheet1!$BE240,1/($A$3-1)),1/POWER(FSheet1!$BF240,1/($A$3-1)),1/POWER(FSheet1!$BG240,1/($A$3-1)),1/POWER(FSheet1!$BH240,1/($A$3-1)),1/POWER(FSheet1!$BI240,1/($A$3-1))))</f>
        <v>0.76956597182722897</v>
      </c>
      <c r="AG241" s="26">
        <f>1/(POWER(FSheet1!BG240,1/($A$3-1))*SUM(1/POWER(FSheet1!$BC240,1/($A$3-1)),1/POWER(FSheet1!$BD240,1/($A$3-1)),1/POWER(FSheet1!$BE240,1/($A$3-1)),1/POWER(FSheet1!$BF240,1/($A$3-1)),1/POWER(FSheet1!$BG240,1/($A$3-1)),1/POWER(FSheet1!$BH240,1/($A$3-1)),1/POWER(FSheet1!$BI240,1/($A$3-1))))</f>
        <v>7.4621390617725519E-2</v>
      </c>
      <c r="AH241" s="26">
        <f>1/(POWER(FSheet1!BH240,1/($A$3-1))*SUM(1/POWER(FSheet1!$BC240,1/($A$3-1)),1/POWER(FSheet1!$BD240,1/($A$3-1)),1/POWER(FSheet1!$BE240,1/($A$3-1)),1/POWER(FSheet1!$BF240,1/($A$3-1)),1/POWER(FSheet1!$BG240,1/($A$3-1)),1/POWER(FSheet1!$BH240,1/($A$3-1)),1/POWER(FSheet1!$BI240,1/($A$3-1))))</f>
        <v>1.9448947217033549E-2</v>
      </c>
      <c r="AI241" s="26">
        <f>1/(POWER(FSheet1!BI240,1/($A$3-1))*SUM(1/POWER(FSheet1!$BC240,1/($A$3-1)),1/POWER(FSheet1!$BD240,1/($A$3-1)),1/POWER(FSheet1!$BE240,1/($A$3-1)),1/POWER(FSheet1!$BF240,1/($A$3-1)),1/POWER(FSheet1!$BG240,1/($A$3-1)),1/POWER(FSheet1!$BH240,1/($A$3-1)),1/POWER(FSheet1!$BI240,1/($A$3-1))))</f>
        <v>4.0258376059041839E-2</v>
      </c>
      <c r="AY241" s="13">
        <f t="shared" si="15"/>
        <v>0.71738841073054294</v>
      </c>
      <c r="BA241" s="45">
        <f>1/(POWER(FSheet1!$BK240,1/($A$3-1))*SUM(1/POWER(FSheet1!$BK240,1/($A$3-1)),1/POWER(FSheet1!$BL240,1/($A$3-1)),1/POWER(FSheet1!$BM240,1/($A$3-1)),1/POWER(FSheet1!$BN240,1/($A$3-1)),1/POWER(FSheet1!$BO240,1/($A$3-1)),1/POWER(FSheet1!$BP240,1/($A$3-1)),1/POWER(FSheet1!$BQ240,1/($A$3-1))))</f>
        <v>4.2030016059237812E-2</v>
      </c>
      <c r="BB241" s="45">
        <f>1/(POWER(FSheet1!$BL240,1/($A$3-1))*SUM(1/POWER(FSheet1!$BK240,1/($A$3-1)),1/POWER(FSheet1!$BL240,1/($A$3-1)),1/POWER(FSheet1!$BM240,1/($A$3-1)),1/POWER(FSheet1!$BN240,1/($A$3-1)),1/POWER(FSheet1!$BO240,1/($A$3-1)),1/POWER(FSheet1!$BP240,1/($A$3-1)),1/POWER(FSheet1!$BQ240,1/($A$3-1))))</f>
        <v>2.2997898878382359E-2</v>
      </c>
      <c r="BC241" s="45">
        <f>1/(POWER(FSheet1!$BM240,1/($A$3-1))*SUM(1/POWER(FSheet1!$BK240,1/($A$3-1)),1/POWER(FSheet1!$BL240,1/($A$3-1)),1/POWER(FSheet1!$BM240,1/($A$3-1)),1/POWER(FSheet1!$BN240,1/($A$3-1)),1/POWER(FSheet1!$BO240,1/($A$3-1)),1/POWER(FSheet1!$BP240,1/($A$3-1)),1/POWER(FSheet1!$BQ240,1/($A$3-1))))</f>
        <v>6.2396183095965646E-2</v>
      </c>
      <c r="BD241" s="45">
        <f>1/(POWER(FSheet1!$BN240,1/($A$3-1))*SUM(1/POWER(FSheet1!$BK240,1/($A$3-1)),1/POWER(FSheet1!$BL240,1/($A$3-1)),1/POWER(FSheet1!$BM240,1/($A$3-1)),1/POWER(FSheet1!$BN240,1/($A$3-1)),1/POWER(FSheet1!$BO240,1/($A$3-1)),1/POWER(FSheet1!$BP240,1/($A$3-1)),1/POWER(FSheet1!$BQ240,1/($A$3-1))))</f>
        <v>0.61729296501842812</v>
      </c>
      <c r="BE241" s="45">
        <f>1/(POWER(FSheet1!$BO240,1/($A$3-1))*SUM(1/POWER(FSheet1!$BK240,1/($A$3-1)),1/POWER(FSheet1!$BL240,1/($A$3-1)),1/POWER(FSheet1!$BM240,1/($A$3-1)),1/POWER(FSheet1!$BN240,1/($A$3-1)),1/POWER(FSheet1!$BO240,1/($A$3-1)),1/POWER(FSheet1!$BP240,1/($A$3-1)),1/POWER(FSheet1!$BQ240,1/($A$3-1))))</f>
        <v>0.19005981644115064</v>
      </c>
      <c r="BF241" s="45">
        <f>1/(POWER(FSheet1!$BP240,1/($A$3-1))*SUM(1/POWER(FSheet1!$BK240,1/($A$3-1)),1/POWER(FSheet1!$BL240,1/($A$3-1)),1/POWER(FSheet1!$BM240,1/($A$3-1)),1/POWER(FSheet1!$BN240,1/($A$3-1)),1/POWER(FSheet1!$BO240,1/($A$3-1)),1/POWER(FSheet1!$BP240,1/($A$3-1)),1/POWER(FSheet1!$BQ240,1/($A$3-1))))</f>
        <v>2.1414683886127984E-2</v>
      </c>
      <c r="BG241" s="45">
        <f>1/(POWER(FSheet1!$BQ240,1/($A$3-1))*SUM(1/POWER(FSheet1!$BK240,1/($A$3-1)),1/POWER(FSheet1!$BL240,1/($A$3-1)),1/POWER(FSheet1!$BM240,1/($A$3-1)),1/POWER(FSheet1!$BN240,1/($A$3-1)),1/POWER(FSheet1!$BO240,1/($A$3-1)),1/POWER(FSheet1!$BP240,1/($A$3-1)),1/POWER(FSheet1!$BQ240,1/($A$3-1))))</f>
        <v>4.3808436620707394E-2</v>
      </c>
      <c r="BH241" s="14"/>
      <c r="BW241" s="33">
        <f t="array" ref="BW241">SUM((BA241^$A$3)*(($B241-$AK$3)^2+($C241-$AL$3)^2),(BB241^$A$3)*(($B241-$AM$3)^2+($C241-$AN$3)^2),(BC241^$A$3)*(($B241-$AO$3)^2+($C241-$AP$3)^2),(BD241^$A$3)*(($B241-$AQ$3)^2+($C241-$AR$3)^2),(BE241^$A$3)*(($B241-$AS$3)^2+($C241-$AT$3)^2),(BF241^$A$3)*(($B241-$AU$3)^2+($C241-$AV$3)^2),(BG241^$A$3)*(($B241-$AW$3)^2+($C241-$BV$3)^2))</f>
        <v>0.82575737455771236</v>
      </c>
    </row>
    <row r="242" spans="1:75">
      <c r="A242" s="21" t="str">
        <f>FSheet1!A241</f>
        <v>Desrochers</v>
      </c>
      <c r="B242" s="20">
        <f>FSheet1!DH241</f>
        <v>-2.9124808320209974</v>
      </c>
      <c r="C242" s="20">
        <f>FSheet1!DI241</f>
        <v>-4.2599633517060367</v>
      </c>
      <c r="D242" s="22"/>
      <c r="E242" s="20">
        <f>1/(POWER(FSheet1!AU241,2/($A$3-1))*SUM(1/POWER(FSheet1!$AU241,2/($A$3-1)),1/POWER(FSheet1!$AV241,2/($A$3-1)),1/POWER(FSheet1!$AW241,2/($A$3-1)),1/POWER(FSheet1!$AX241,2/($A$3-1)),1/POWER(FSheet1!$AY241,2/($A$3-1)),1/POWER(FSheet1!$AZ241,2/($A$3-1)),1/POWER(FSheet1!$BA241,2/($A$3-1))))</f>
        <v>1.2628648539994194E-6</v>
      </c>
      <c r="F242" s="20">
        <f>1/(POWER(FSheet1!AV241,2/($A$3-1))*SUM(1/POWER(FSheet1!$AU241,2/($A$3-1)),1/POWER(FSheet1!$AV241,2/($A$3-1)),1/POWER(FSheet1!$AW241,2/($A$3-1)),1/POWER(FSheet1!$AX241,2/($A$3-1)),1/POWER(FSheet1!$AY241,2/($A$3-1)),1/POWER(FSheet1!$AZ241,2/($A$3-1)),1/POWER(FSheet1!$BA241,2/($A$3-1))))</f>
        <v>2.3032274573065462E-5</v>
      </c>
      <c r="G242" s="20">
        <f>1/(POWER(FSheet1!AW241,2/($A$3-1))*SUM(1/POWER(FSheet1!$AU241,2/($A$3-1)),1/POWER(FSheet1!$AV241,2/($A$3-1)),1/POWER(FSheet1!$AW241,2/($A$3-1)),1/POWER(FSheet1!$AX241,2/($A$3-1)),1/POWER(FSheet1!$AY241,2/($A$3-1)),1/POWER(FSheet1!$AZ241,2/($A$3-1)),1/POWER(FSheet1!$BA241,2/($A$3-1))))</f>
        <v>0.99996050593086738</v>
      </c>
      <c r="H242" s="20">
        <f>1/(POWER(FSheet1!AX241,2/($A$3-1))*SUM(1/POWER(FSheet1!$AU241,2/($A$3-1)),1/POWER(FSheet1!$AV241,2/($A$3-1)),1/POWER(FSheet1!$AW241,2/($A$3-1)),1/POWER(FSheet1!$AX241,2/($A$3-1)),1/POWER(FSheet1!$AY241,2/($A$3-1)),1/POWER(FSheet1!$AZ241,2/($A$3-1)),1/POWER(FSheet1!$BA241,2/($A$3-1))))</f>
        <v>1.3948414093211654E-5</v>
      </c>
      <c r="I242" s="20">
        <f>1/(POWER(FSheet1!AY241,2/($A$3-1))*SUM(1/POWER(FSheet1!$AU241,2/($A$3-1)),1/POWER(FSheet1!$AV241,2/($A$3-1)),1/POWER(FSheet1!$AW241,2/($A$3-1)),1/POWER(FSheet1!$AX241,2/($A$3-1)),1/POWER(FSheet1!$AY241,2/($A$3-1)),1/POWER(FSheet1!$AZ241,2/($A$3-1)),1/POWER(FSheet1!$BA241,2/($A$3-1))))</f>
        <v>9.8295464952914495E-7</v>
      </c>
      <c r="J242" s="20">
        <f>1/(POWER(FSheet1!AZ241,2/($A$3-1))*SUM(1/POWER(FSheet1!$AU241,2/($A$3-1)),1/POWER(FSheet1!$AV241,2/($A$3-1)),1/POWER(FSheet1!$AW241,2/($A$3-1)),1/POWER(FSheet1!$AX241,2/($A$3-1)),1/POWER(FSheet1!$AY241,2/($A$3-1)),1/POWER(FSheet1!$AZ241,2/($A$3-1)),1/POWER(FSheet1!$BA241,2/($A$3-1))))</f>
        <v>2.0224283373389976E-7</v>
      </c>
      <c r="K242" s="20">
        <f>1/(POWER(FSheet1!BA241,2/($A$3-1))*SUM(1/POWER(FSheet1!$AU241,2/($A$3-1)),1/POWER(FSheet1!$AV241,2/($A$3-1)),1/POWER(FSheet1!$AW241,2/($A$3-1)),1/POWER(FSheet1!$AX241,2/($A$3-1)),1/POWER(FSheet1!$AY241,2/($A$3-1)),1/POWER(FSheet1!$AZ241,2/($A$3-1)),1/POWER(FSheet1!$BA241,2/($A$3-1))))</f>
        <v>6.5318129265693239E-8</v>
      </c>
      <c r="M242" s="35"/>
      <c r="AA242" s="34">
        <f t="shared" si="14"/>
        <v>3.4882085926351607</v>
      </c>
      <c r="AC242" s="26">
        <f>1/(POWER(FSheet1!BC241,1/($A$3-1))*SUM(1/POWER(FSheet1!$BC241,1/($A$3-1)),1/POWER(FSheet1!$BD241,1/($A$3-1)),1/POWER(FSheet1!$BE241,1/($A$3-1)),1/POWER(FSheet1!$BF241,1/($A$3-1)),1/POWER(FSheet1!$BG241,1/($A$3-1)),1/POWER(FSheet1!$BH241,1/($A$3-1)),1/POWER(FSheet1!$BI241,1/($A$3-1))))</f>
        <v>9.5103800752865175E-2</v>
      </c>
      <c r="AD242" s="26">
        <f>1/(POWER(FSheet1!BD241,1/($A$3-1))*SUM(1/POWER(FSheet1!$BC241,1/($A$3-1)),1/POWER(FSheet1!$BD241,1/($A$3-1)),1/POWER(FSheet1!$BE241,1/($A$3-1)),1/POWER(FSheet1!$BF241,1/($A$3-1)),1/POWER(FSheet1!$BG241,1/($A$3-1)),1/POWER(FSheet1!$BH241,1/($A$3-1)),1/POWER(FSheet1!$BI241,1/($A$3-1))))</f>
        <v>0.20001713625753198</v>
      </c>
      <c r="AE242" s="26">
        <f>1/(POWER(FSheet1!BE241,1/($A$3-1))*SUM(1/POWER(FSheet1!$BC241,1/($A$3-1)),1/POWER(FSheet1!$BD241,1/($A$3-1)),1/POWER(FSheet1!$BE241,1/($A$3-1)),1/POWER(FSheet1!$BF241,1/($A$3-1)),1/POWER(FSheet1!$BG241,1/($A$3-1)),1/POWER(FSheet1!$BH241,1/($A$3-1)),1/POWER(FSheet1!$BI241,1/($A$3-1))))</f>
        <v>0.56644640106834332</v>
      </c>
      <c r="AF242" s="26">
        <f>1/(POWER(FSheet1!BF241,1/($A$3-1))*SUM(1/POWER(FSheet1!$BC241,1/($A$3-1)),1/POWER(FSheet1!$BD241,1/($A$3-1)),1/POWER(FSheet1!$BE241,1/($A$3-1)),1/POWER(FSheet1!$BF241,1/($A$3-1)),1/POWER(FSheet1!$BG241,1/($A$3-1)),1/POWER(FSheet1!$BH241,1/($A$3-1)),1/POWER(FSheet1!$BI241,1/($A$3-1))))</f>
        <v>7.8717065951720636E-2</v>
      </c>
      <c r="AG242" s="26">
        <f>1/(POWER(FSheet1!BG241,1/($A$3-1))*SUM(1/POWER(FSheet1!$BC241,1/($A$3-1)),1/POWER(FSheet1!$BD241,1/($A$3-1)),1/POWER(FSheet1!$BE241,1/($A$3-1)),1/POWER(FSheet1!$BF241,1/($A$3-1)),1/POWER(FSheet1!$BG241,1/($A$3-1)),1/POWER(FSheet1!$BH241,1/($A$3-1)),1/POWER(FSheet1!$BI241,1/($A$3-1))))</f>
        <v>2.5803535920055926E-2</v>
      </c>
      <c r="AH242" s="26">
        <f>1/(POWER(FSheet1!BH241,1/($A$3-1))*SUM(1/POWER(FSheet1!$BC241,1/($A$3-1)),1/POWER(FSheet1!$BD241,1/($A$3-1)),1/POWER(FSheet1!$BE241,1/($A$3-1)),1/POWER(FSheet1!$BF241,1/($A$3-1)),1/POWER(FSheet1!$BG241,1/($A$3-1)),1/POWER(FSheet1!$BH241,1/($A$3-1)),1/POWER(FSheet1!$BI241,1/($A$3-1))))</f>
        <v>1.3521757756812795E-2</v>
      </c>
      <c r="AI242" s="26">
        <f>1/(POWER(FSheet1!BI241,1/($A$3-1))*SUM(1/POWER(FSheet1!$BC241,1/($A$3-1)),1/POWER(FSheet1!$BD241,1/($A$3-1)),1/POWER(FSheet1!$BE241,1/($A$3-1)),1/POWER(FSheet1!$BF241,1/($A$3-1)),1/POWER(FSheet1!$BG241,1/($A$3-1)),1/POWER(FSheet1!$BH241,1/($A$3-1)),1/POWER(FSheet1!$BI241,1/($A$3-1))))</f>
        <v>2.0390302292670175E-2</v>
      </c>
      <c r="AY242" s="13">
        <f t="shared" si="15"/>
        <v>2.2464701881897704</v>
      </c>
      <c r="BA242" s="45">
        <f>1/(POWER(FSheet1!$BK241,1/($A$3-1))*SUM(1/POWER(FSheet1!$BK241,1/($A$3-1)),1/POWER(FSheet1!$BL241,1/($A$3-1)),1/POWER(FSheet1!$BM241,1/($A$3-1)),1/POWER(FSheet1!$BN241,1/($A$3-1)),1/POWER(FSheet1!$BO241,1/($A$3-1)),1/POWER(FSheet1!$BP241,1/($A$3-1)),1/POWER(FSheet1!$BQ241,1/($A$3-1))))</f>
        <v>3.1202620644354653E-2</v>
      </c>
      <c r="BB242" s="45">
        <f>1/(POWER(FSheet1!$BL241,1/($A$3-1))*SUM(1/POWER(FSheet1!$BK241,1/($A$3-1)),1/POWER(FSheet1!$BL241,1/($A$3-1)),1/POWER(FSheet1!$BM241,1/($A$3-1)),1/POWER(FSheet1!$BN241,1/($A$3-1)),1/POWER(FSheet1!$BO241,1/($A$3-1)),1/POWER(FSheet1!$BP241,1/($A$3-1)),1/POWER(FSheet1!$BQ241,1/($A$3-1))))</f>
        <v>0.10835545321485483</v>
      </c>
      <c r="BC242" s="45">
        <f>1/(POWER(FSheet1!$BM241,1/($A$3-1))*SUM(1/POWER(FSheet1!$BK241,1/($A$3-1)),1/POWER(FSheet1!$BL241,1/($A$3-1)),1/POWER(FSheet1!$BM241,1/($A$3-1)),1/POWER(FSheet1!$BN241,1/($A$3-1)),1/POWER(FSheet1!$BO241,1/($A$3-1)),1/POWER(FSheet1!$BP241,1/($A$3-1)),1/POWER(FSheet1!$BQ241,1/($A$3-1))))</f>
        <v>0.76389518825503766</v>
      </c>
      <c r="BD242" s="45">
        <f>1/(POWER(FSheet1!$BN241,1/($A$3-1))*SUM(1/POWER(FSheet1!$BK241,1/($A$3-1)),1/POWER(FSheet1!$BL241,1/($A$3-1)),1/POWER(FSheet1!$BM241,1/($A$3-1)),1/POWER(FSheet1!$BN241,1/($A$3-1)),1/POWER(FSheet1!$BO241,1/($A$3-1)),1/POWER(FSheet1!$BP241,1/($A$3-1)),1/POWER(FSheet1!$BQ241,1/($A$3-1))))</f>
        <v>5.3363808519935017E-2</v>
      </c>
      <c r="BE242" s="45">
        <f>1/(POWER(FSheet1!$BO241,1/($A$3-1))*SUM(1/POWER(FSheet1!$BK241,1/($A$3-1)),1/POWER(FSheet1!$BL241,1/($A$3-1)),1/POWER(FSheet1!$BM241,1/($A$3-1)),1/POWER(FSheet1!$BN241,1/($A$3-1)),1/POWER(FSheet1!$BO241,1/($A$3-1)),1/POWER(FSheet1!$BP241,1/($A$3-1)),1/POWER(FSheet1!$BQ241,1/($A$3-1))))</f>
        <v>2.0379457248290142E-2</v>
      </c>
      <c r="BF242" s="45">
        <f>1/(POWER(FSheet1!$BP241,1/($A$3-1))*SUM(1/POWER(FSheet1!$BK241,1/($A$3-1)),1/POWER(FSheet1!$BL241,1/($A$3-1)),1/POWER(FSheet1!$BM241,1/($A$3-1)),1/POWER(FSheet1!$BN241,1/($A$3-1)),1/POWER(FSheet1!$BO241,1/($A$3-1)),1/POWER(FSheet1!$BP241,1/($A$3-1)),1/POWER(FSheet1!$BQ241,1/($A$3-1))))</f>
        <v>8.3406300576264018E-3</v>
      </c>
      <c r="BG242" s="45">
        <f>1/(POWER(FSheet1!$BQ241,1/($A$3-1))*SUM(1/POWER(FSheet1!$BK241,1/($A$3-1)),1/POWER(FSheet1!$BL241,1/($A$3-1)),1/POWER(FSheet1!$BM241,1/($A$3-1)),1/POWER(FSheet1!$BN241,1/($A$3-1)),1/POWER(FSheet1!$BO241,1/($A$3-1)),1/POWER(FSheet1!$BP241,1/($A$3-1)),1/POWER(FSheet1!$BQ241,1/($A$3-1))))</f>
        <v>1.4462842059901278E-2</v>
      </c>
      <c r="BH242" s="14"/>
      <c r="BW242" s="33">
        <f t="array" ref="BW242">SUM((BA242^$A$3)*(($B242-$AK$3)^2+($C242-$AL$3)^2),(BB242^$A$3)*(($B242-$AM$3)^2+($C242-$AN$3)^2),(BC242^$A$3)*(($B242-$AO$3)^2+($C242-$AP$3)^2),(BD242^$A$3)*(($B242-$AQ$3)^2+($C242-$AR$3)^2),(BE242^$A$3)*(($B242-$AS$3)^2+($C242-$AT$3)^2),(BF242^$A$3)*(($B242-$AU$3)^2+($C242-$AV$3)^2),(BG242^$A$3)*(($B242-$AW$3)^2+($C242-$BV$3)^2))</f>
        <v>2.7444291472913118</v>
      </c>
    </row>
    <row r="243" spans="1:75">
      <c r="A243" s="21" t="str">
        <f>FSheet1!A242</f>
        <v>Leipsic</v>
      </c>
      <c r="B243" s="20">
        <f>FSheet1!DH242</f>
        <v>-1.3689305682414703</v>
      </c>
      <c r="C243" s="20">
        <f>FSheet1!DI242</f>
        <v>-0.95285351181102285</v>
      </c>
      <c r="D243" s="22"/>
      <c r="E243" s="20">
        <f>1/(POWER(FSheet1!AU242,2/($A$3-1))*SUM(1/POWER(FSheet1!$AU242,2/($A$3-1)),1/POWER(FSheet1!$AV242,2/($A$3-1)),1/POWER(FSheet1!$AW242,2/($A$3-1)),1/POWER(FSheet1!$AX242,2/($A$3-1)),1/POWER(FSheet1!$AY242,2/($A$3-1)),1/POWER(FSheet1!$AZ242,2/($A$3-1)),1/POWER(FSheet1!$BA242,2/($A$3-1))))</f>
        <v>1.1461342066812154E-3</v>
      </c>
      <c r="F243" s="20">
        <f>1/(POWER(FSheet1!AV242,2/($A$3-1))*SUM(1/POWER(FSheet1!$AU242,2/($A$3-1)),1/POWER(FSheet1!$AV242,2/($A$3-1)),1/POWER(FSheet1!$AW242,2/($A$3-1)),1/POWER(FSheet1!$AX242,2/($A$3-1)),1/POWER(FSheet1!$AY242,2/($A$3-1)),1/POWER(FSheet1!$AZ242,2/($A$3-1)),1/POWER(FSheet1!$BA242,2/($A$3-1))))</f>
        <v>7.2180528261142629E-3</v>
      </c>
      <c r="G243" s="20">
        <f>1/(POWER(FSheet1!AW242,2/($A$3-1))*SUM(1/POWER(FSheet1!$AU242,2/($A$3-1)),1/POWER(FSheet1!$AV242,2/($A$3-1)),1/POWER(FSheet1!$AW242,2/($A$3-1)),1/POWER(FSheet1!$AX242,2/($A$3-1)),1/POWER(FSheet1!$AY242,2/($A$3-1)),1/POWER(FSheet1!$AZ242,2/($A$3-1)),1/POWER(FSheet1!$BA242,2/($A$3-1))))</f>
        <v>0.18897335685367508</v>
      </c>
      <c r="H243" s="20">
        <f>1/(POWER(FSheet1!AX242,2/($A$3-1))*SUM(1/POWER(FSheet1!$AU242,2/($A$3-1)),1/POWER(FSheet1!$AV242,2/($A$3-1)),1/POWER(FSheet1!$AW242,2/($A$3-1)),1/POWER(FSheet1!$AX242,2/($A$3-1)),1/POWER(FSheet1!$AY242,2/($A$3-1)),1/POWER(FSheet1!$AZ242,2/($A$3-1)),1/POWER(FSheet1!$BA242,2/($A$3-1))))</f>
        <v>0.78575391371616155</v>
      </c>
      <c r="I243" s="20">
        <f>1/(POWER(FSheet1!AY242,2/($A$3-1))*SUM(1/POWER(FSheet1!$AU242,2/($A$3-1)),1/POWER(FSheet1!$AV242,2/($A$3-1)),1/POWER(FSheet1!$AW242,2/($A$3-1)),1/POWER(FSheet1!$AX242,2/($A$3-1)),1/POWER(FSheet1!$AY242,2/($A$3-1)),1/POWER(FSheet1!$AZ242,2/($A$3-1)),1/POWER(FSheet1!$BA242,2/($A$3-1))))</f>
        <v>1.4679581386712669E-2</v>
      </c>
      <c r="J243" s="20">
        <f>1/(POWER(FSheet1!AZ242,2/($A$3-1))*SUM(1/POWER(FSheet1!$AU242,2/($A$3-1)),1/POWER(FSheet1!$AV242,2/($A$3-1)),1/POWER(FSheet1!$AW242,2/($A$3-1)),1/POWER(FSheet1!$AX242,2/($A$3-1)),1/POWER(FSheet1!$AY242,2/($A$3-1)),1/POWER(FSheet1!$AZ242,2/($A$3-1)),1/POWER(FSheet1!$BA242,2/($A$3-1))))</f>
        <v>1.7838328888276482E-3</v>
      </c>
      <c r="K243" s="20">
        <f>1/(POWER(FSheet1!BA242,2/($A$3-1))*SUM(1/POWER(FSheet1!$AU242,2/($A$3-1)),1/POWER(FSheet1!$AV242,2/($A$3-1)),1/POWER(FSheet1!$AW242,2/($A$3-1)),1/POWER(FSheet1!$AX242,2/($A$3-1)),1/POWER(FSheet1!$AY242,2/($A$3-1)),1/POWER(FSheet1!$AZ242,2/($A$3-1)),1/POWER(FSheet1!$BA242,2/($A$3-1))))</f>
        <v>4.4512812182771272E-4</v>
      </c>
      <c r="M243" s="35"/>
      <c r="AA243" s="34">
        <f t="shared" si="14"/>
        <v>2.147046593313334</v>
      </c>
      <c r="AC243" s="26">
        <f>1/(POWER(FSheet1!BC242,1/($A$3-1))*SUM(1/POWER(FSheet1!$BC242,1/($A$3-1)),1/POWER(FSheet1!$BD242,1/($A$3-1)),1/POWER(FSheet1!$BE242,1/($A$3-1)),1/POWER(FSheet1!$BF242,1/($A$3-1)),1/POWER(FSheet1!$BG242,1/($A$3-1)),1/POWER(FSheet1!$BH242,1/($A$3-1)),1/POWER(FSheet1!$BI242,1/($A$3-1))))</f>
        <v>8.7120688123560691E-2</v>
      </c>
      <c r="AD243" s="26">
        <f>1/(POWER(FSheet1!BD242,1/($A$3-1))*SUM(1/POWER(FSheet1!$BC242,1/($A$3-1)),1/POWER(FSheet1!$BD242,1/($A$3-1)),1/POWER(FSheet1!$BE242,1/($A$3-1)),1/POWER(FSheet1!$BF242,1/($A$3-1)),1/POWER(FSheet1!$BG242,1/($A$3-1)),1/POWER(FSheet1!$BH242,1/($A$3-1)),1/POWER(FSheet1!$BI242,1/($A$3-1))))</f>
        <v>7.2701961230645817E-2</v>
      </c>
      <c r="AE243" s="26">
        <f>1/(POWER(FSheet1!BE242,1/($A$3-1))*SUM(1/POWER(FSheet1!$BC242,1/($A$3-1)),1/POWER(FSheet1!$BD242,1/($A$3-1)),1/POWER(FSheet1!$BE242,1/($A$3-1)),1/POWER(FSheet1!$BF242,1/($A$3-1)),1/POWER(FSheet1!$BG242,1/($A$3-1)),1/POWER(FSheet1!$BH242,1/($A$3-1)),1/POWER(FSheet1!$BI242,1/($A$3-1))))</f>
        <v>0.32798989960188041</v>
      </c>
      <c r="AF243" s="26">
        <f>1/(POWER(FSheet1!BF242,1/($A$3-1))*SUM(1/POWER(FSheet1!$BC242,1/($A$3-1)),1/POWER(FSheet1!$BD242,1/($A$3-1)),1/POWER(FSheet1!$BE242,1/($A$3-1)),1/POWER(FSheet1!$BF242,1/($A$3-1)),1/POWER(FSheet1!$BG242,1/($A$3-1)),1/POWER(FSheet1!$BH242,1/($A$3-1)),1/POWER(FSheet1!$BI242,1/($A$3-1))))</f>
        <v>0.4204978289526749</v>
      </c>
      <c r="AG243" s="26">
        <f>1/(POWER(FSheet1!BG242,1/($A$3-1))*SUM(1/POWER(FSheet1!$BC242,1/($A$3-1)),1/POWER(FSheet1!$BD242,1/($A$3-1)),1/POWER(FSheet1!$BE242,1/($A$3-1)),1/POWER(FSheet1!$BF242,1/($A$3-1)),1/POWER(FSheet1!$BG242,1/($A$3-1)),1/POWER(FSheet1!$BH242,1/($A$3-1)),1/POWER(FSheet1!$BI242,1/($A$3-1))))</f>
        <v>4.4465029683973201E-2</v>
      </c>
      <c r="AH243" s="26">
        <f>1/(POWER(FSheet1!BH242,1/($A$3-1))*SUM(1/POWER(FSheet1!$BC242,1/($A$3-1)),1/POWER(FSheet1!$BD242,1/($A$3-1)),1/POWER(FSheet1!$BE242,1/($A$3-1)),1/POWER(FSheet1!$BF242,1/($A$3-1)),1/POWER(FSheet1!$BG242,1/($A$3-1)),1/POWER(FSheet1!$BH242,1/($A$3-1)),1/POWER(FSheet1!$BI242,1/($A$3-1))))</f>
        <v>1.7275597998466164E-2</v>
      </c>
      <c r="AI243" s="26">
        <f>1/(POWER(FSheet1!BI242,1/($A$3-1))*SUM(1/POWER(FSheet1!$BC242,1/($A$3-1)),1/POWER(FSheet1!$BD242,1/($A$3-1)),1/POWER(FSheet1!$BE242,1/($A$3-1)),1/POWER(FSheet1!$BF242,1/($A$3-1)),1/POWER(FSheet1!$BG242,1/($A$3-1)),1/POWER(FSheet1!$BH242,1/($A$3-1)),1/POWER(FSheet1!$BI242,1/($A$3-1))))</f>
        <v>2.9948994408798828E-2</v>
      </c>
      <c r="AY243" s="13">
        <f t="shared" si="15"/>
        <v>1.169982379789793</v>
      </c>
      <c r="BA243" s="45">
        <f>1/(POWER(FSheet1!$BK242,1/($A$3-1))*SUM(1/POWER(FSheet1!$BK242,1/($A$3-1)),1/POWER(FSheet1!$BL242,1/($A$3-1)),1/POWER(FSheet1!$BM242,1/($A$3-1)),1/POWER(FSheet1!$BN242,1/($A$3-1)),1/POWER(FSheet1!$BO242,1/($A$3-1)),1/POWER(FSheet1!$BP242,1/($A$3-1)),1/POWER(FSheet1!$BQ242,1/($A$3-1))))</f>
        <v>9.574787420091789E-2</v>
      </c>
      <c r="BB243" s="45">
        <f>1/(POWER(FSheet1!$BL242,1/($A$3-1))*SUM(1/POWER(FSheet1!$BK242,1/($A$3-1)),1/POWER(FSheet1!$BL242,1/($A$3-1)),1/POWER(FSheet1!$BM242,1/($A$3-1)),1/POWER(FSheet1!$BN242,1/($A$3-1)),1/POWER(FSheet1!$BO242,1/($A$3-1)),1/POWER(FSheet1!$BP242,1/($A$3-1)),1/POWER(FSheet1!$BQ242,1/($A$3-1))))</f>
        <v>6.8813979131857661E-2</v>
      </c>
      <c r="BC243" s="45">
        <f>1/(POWER(FSheet1!$BM242,1/($A$3-1))*SUM(1/POWER(FSheet1!$BK242,1/($A$3-1)),1/POWER(FSheet1!$BL242,1/($A$3-1)),1/POWER(FSheet1!$BM242,1/($A$3-1)),1/POWER(FSheet1!$BN242,1/($A$3-1)),1/POWER(FSheet1!$BO242,1/($A$3-1)),1/POWER(FSheet1!$BP242,1/($A$3-1)),1/POWER(FSheet1!$BQ242,1/($A$3-1))))</f>
        <v>0.26975624375786905</v>
      </c>
      <c r="BD243" s="45">
        <f>1/(POWER(FSheet1!$BN242,1/($A$3-1))*SUM(1/POWER(FSheet1!$BK242,1/($A$3-1)),1/POWER(FSheet1!$BL242,1/($A$3-1)),1/POWER(FSheet1!$BM242,1/($A$3-1)),1/POWER(FSheet1!$BN242,1/($A$3-1)),1/POWER(FSheet1!$BO242,1/($A$3-1)),1/POWER(FSheet1!$BP242,1/($A$3-1)),1/POWER(FSheet1!$BQ242,1/($A$3-1))))</f>
        <v>0.42450670429872273</v>
      </c>
      <c r="BE243" s="45">
        <f>1/(POWER(FSheet1!$BO242,1/($A$3-1))*SUM(1/POWER(FSheet1!$BK242,1/($A$3-1)),1/POWER(FSheet1!$BL242,1/($A$3-1)),1/POWER(FSheet1!$BM242,1/($A$3-1)),1/POWER(FSheet1!$BN242,1/($A$3-1)),1/POWER(FSheet1!$BO242,1/($A$3-1)),1/POWER(FSheet1!$BP242,1/($A$3-1)),1/POWER(FSheet1!$BQ242,1/($A$3-1))))</f>
        <v>8.3792150301223112E-2</v>
      </c>
      <c r="BF243" s="45">
        <f>1/(POWER(FSheet1!$BP242,1/($A$3-1))*SUM(1/POWER(FSheet1!$BK242,1/($A$3-1)),1/POWER(FSheet1!$BL242,1/($A$3-1)),1/POWER(FSheet1!$BM242,1/($A$3-1)),1/POWER(FSheet1!$BN242,1/($A$3-1)),1/POWER(FSheet1!$BO242,1/($A$3-1)),1/POWER(FSheet1!$BP242,1/($A$3-1)),1/POWER(FSheet1!$BQ242,1/($A$3-1))))</f>
        <v>1.9956223327581752E-2</v>
      </c>
      <c r="BG243" s="45">
        <f>1/(POWER(FSheet1!$BQ242,1/($A$3-1))*SUM(1/POWER(FSheet1!$BK242,1/($A$3-1)),1/POWER(FSheet1!$BL242,1/($A$3-1)),1/POWER(FSheet1!$BM242,1/($A$3-1)),1/POWER(FSheet1!$BN242,1/($A$3-1)),1/POWER(FSheet1!$BO242,1/($A$3-1)),1/POWER(FSheet1!$BP242,1/($A$3-1)),1/POWER(FSheet1!$BQ242,1/($A$3-1))))</f>
        <v>3.742682498182788E-2</v>
      </c>
      <c r="BH243" s="14"/>
      <c r="BW243" s="33">
        <f t="array" ref="BW243">SUM((BA243^$A$3)*(($B243-$AK$3)^2+($C243-$AL$3)^2),(BB243^$A$3)*(($B243-$AM$3)^2+($C243-$AN$3)^2),(BC243^$A$3)*(($B243-$AO$3)^2+($C243-$AP$3)^2),(BD243^$A$3)*(($B243-$AQ$3)^2+($C243-$AR$3)^2),(BE243^$A$3)*(($B243-$AS$3)^2+($C243-$AT$3)^2),(BF243^$A$3)*(($B243-$AU$3)^2+($C243-$AV$3)^2),(BG243^$A$3)*(($B243-$AW$3)^2+($C243-$BV$3)^2))</f>
        <v>1.2549468030514268</v>
      </c>
    </row>
    <row r="244" spans="1:75">
      <c r="A244" s="21" t="str">
        <f>FSheet1!A243</f>
        <v>Poulin</v>
      </c>
      <c r="B244" s="20">
        <f>FSheet1!DH243</f>
        <v>-2.5698960682414702</v>
      </c>
      <c r="C244" s="20">
        <f>FSheet1!DI243</f>
        <v>-1.1943740118110229</v>
      </c>
      <c r="D244" s="22"/>
      <c r="E244" s="20">
        <f>1/(POWER(FSheet1!AU243,2/($A$3-1))*SUM(1/POWER(FSheet1!$AU243,2/($A$3-1)),1/POWER(FSheet1!$AV243,2/($A$3-1)),1/POWER(FSheet1!$AW243,2/($A$3-1)),1/POWER(FSheet1!$AX243,2/($A$3-1)),1/POWER(FSheet1!$AY243,2/($A$3-1)),1/POWER(FSheet1!$AZ243,2/($A$3-1)),1/POWER(FSheet1!$BA243,2/($A$3-1))))</f>
        <v>2.9510430492255945E-3</v>
      </c>
      <c r="F244" s="20">
        <f>1/(POWER(FSheet1!AV243,2/($A$3-1))*SUM(1/POWER(FSheet1!$AU243,2/($A$3-1)),1/POWER(FSheet1!$AV243,2/($A$3-1)),1/POWER(FSheet1!$AW243,2/($A$3-1)),1/POWER(FSheet1!$AX243,2/($A$3-1)),1/POWER(FSheet1!$AY243,2/($A$3-1)),1/POWER(FSheet1!$AZ243,2/($A$3-1)),1/POWER(FSheet1!$BA243,2/($A$3-1))))</f>
        <v>2.2070463604520377E-2</v>
      </c>
      <c r="G244" s="20">
        <f>1/(POWER(FSheet1!AW243,2/($A$3-1))*SUM(1/POWER(FSheet1!$AU243,2/($A$3-1)),1/POWER(FSheet1!$AV243,2/($A$3-1)),1/POWER(FSheet1!$AW243,2/($A$3-1)),1/POWER(FSheet1!$AX243,2/($A$3-1)),1/POWER(FSheet1!$AY243,2/($A$3-1)),1/POWER(FSheet1!$AZ243,2/($A$3-1)),1/POWER(FSheet1!$BA243,2/($A$3-1))))</f>
        <v>0.67326054985280392</v>
      </c>
      <c r="H244" s="20">
        <f>1/(POWER(FSheet1!AX243,2/($A$3-1))*SUM(1/POWER(FSheet1!$AU243,2/($A$3-1)),1/POWER(FSheet1!$AV243,2/($A$3-1)),1/POWER(FSheet1!$AW243,2/($A$3-1)),1/POWER(FSheet1!$AX243,2/($A$3-1)),1/POWER(FSheet1!$AY243,2/($A$3-1)),1/POWER(FSheet1!$AZ243,2/($A$3-1)),1/POWER(FSheet1!$BA243,2/($A$3-1))))</f>
        <v>0.28573730159245075</v>
      </c>
      <c r="I244" s="20">
        <f>1/(POWER(FSheet1!AY243,2/($A$3-1))*SUM(1/POWER(FSheet1!$AU243,2/($A$3-1)),1/POWER(FSheet1!$AV243,2/($A$3-1)),1/POWER(FSheet1!$AW243,2/($A$3-1)),1/POWER(FSheet1!$AX243,2/($A$3-1)),1/POWER(FSheet1!$AY243,2/($A$3-1)),1/POWER(FSheet1!$AZ243,2/($A$3-1)),1/POWER(FSheet1!$BA243,2/($A$3-1))))</f>
        <v>1.3250472733113977E-2</v>
      </c>
      <c r="J244" s="20">
        <f>1/(POWER(FSheet1!AZ243,2/($A$3-1))*SUM(1/POWER(FSheet1!$AU243,2/($A$3-1)),1/POWER(FSheet1!$AV243,2/($A$3-1)),1/POWER(FSheet1!$AW243,2/($A$3-1)),1/POWER(FSheet1!$AX243,2/($A$3-1)),1/POWER(FSheet1!$AY243,2/($A$3-1)),1/POWER(FSheet1!$AZ243,2/($A$3-1)),1/POWER(FSheet1!$BA243,2/($A$3-1))))</f>
        <v>2.1298480931323752E-3</v>
      </c>
      <c r="K244" s="20">
        <f>1/(POWER(FSheet1!BA243,2/($A$3-1))*SUM(1/POWER(FSheet1!$AU243,2/($A$3-1)),1/POWER(FSheet1!$AV243,2/($A$3-1)),1/POWER(FSheet1!$AW243,2/($A$3-1)),1/POWER(FSheet1!$AX243,2/($A$3-1)),1/POWER(FSheet1!$AY243,2/($A$3-1)),1/POWER(FSheet1!$AZ243,2/($A$3-1)),1/POWER(FSheet1!$BA243,2/($A$3-1))))</f>
        <v>6.0032107475300859E-4</v>
      </c>
      <c r="M244" s="35"/>
      <c r="AA244" s="34">
        <f t="shared" si="14"/>
        <v>1.5665689493038895</v>
      </c>
      <c r="AC244" s="26">
        <f>1/(POWER(FSheet1!BC243,1/($A$3-1))*SUM(1/POWER(FSheet1!$BC243,1/($A$3-1)),1/POWER(FSheet1!$BD243,1/($A$3-1)),1/POWER(FSheet1!$BE243,1/($A$3-1)),1/POWER(FSheet1!$BF243,1/($A$3-1)),1/POWER(FSheet1!$BG243,1/($A$3-1)),1/POWER(FSheet1!$BH243,1/($A$3-1)),1/POWER(FSheet1!$BI243,1/($A$3-1))))</f>
        <v>0.1222305494648509</v>
      </c>
      <c r="AD244" s="26">
        <f>1/(POWER(FSheet1!BD243,1/($A$3-1))*SUM(1/POWER(FSheet1!$BC243,1/($A$3-1)),1/POWER(FSheet1!$BD243,1/($A$3-1)),1/POWER(FSheet1!$BE243,1/($A$3-1)),1/POWER(FSheet1!$BF243,1/($A$3-1)),1/POWER(FSheet1!$BG243,1/($A$3-1)),1/POWER(FSheet1!$BH243,1/($A$3-1)),1/POWER(FSheet1!$BI243,1/($A$3-1))))</f>
        <v>9.8333422431661252E-2</v>
      </c>
      <c r="AE244" s="26">
        <f>1/(POWER(FSheet1!BE243,1/($A$3-1))*SUM(1/POWER(FSheet1!$BC243,1/($A$3-1)),1/POWER(FSheet1!$BD243,1/($A$3-1)),1/POWER(FSheet1!$BE243,1/($A$3-1)),1/POWER(FSheet1!$BF243,1/($A$3-1)),1/POWER(FSheet1!$BG243,1/($A$3-1)),1/POWER(FSheet1!$BH243,1/($A$3-1)),1/POWER(FSheet1!$BI243,1/($A$3-1))))</f>
        <v>0.62484018494695814</v>
      </c>
      <c r="AF244" s="26">
        <f>1/(POWER(FSheet1!BF243,1/($A$3-1))*SUM(1/POWER(FSheet1!$BC243,1/($A$3-1)),1/POWER(FSheet1!$BD243,1/($A$3-1)),1/POWER(FSheet1!$BE243,1/($A$3-1)),1/POWER(FSheet1!$BF243,1/($A$3-1)),1/POWER(FSheet1!$BG243,1/($A$3-1)),1/POWER(FSheet1!$BH243,1/($A$3-1)),1/POWER(FSheet1!$BI243,1/($A$3-1))))</f>
        <v>0.10806440760578157</v>
      </c>
      <c r="AG244" s="26">
        <f>1/(POWER(FSheet1!BG243,1/($A$3-1))*SUM(1/POWER(FSheet1!$BC243,1/($A$3-1)),1/POWER(FSheet1!$BD243,1/($A$3-1)),1/POWER(FSheet1!$BE243,1/($A$3-1)),1/POWER(FSheet1!$BF243,1/($A$3-1)),1/POWER(FSheet1!$BG243,1/($A$3-1)),1/POWER(FSheet1!$BH243,1/($A$3-1)),1/POWER(FSheet1!$BI243,1/($A$3-1))))</f>
        <v>2.150037010808702E-2</v>
      </c>
      <c r="AH244" s="26">
        <f>1/(POWER(FSheet1!BH243,1/($A$3-1))*SUM(1/POWER(FSheet1!$BC243,1/($A$3-1)),1/POWER(FSheet1!$BD243,1/($A$3-1)),1/POWER(FSheet1!$BE243,1/($A$3-1)),1/POWER(FSheet1!$BF243,1/($A$3-1)),1/POWER(FSheet1!$BG243,1/($A$3-1)),1/POWER(FSheet1!$BH243,1/($A$3-1)),1/POWER(FSheet1!$BI243,1/($A$3-1))))</f>
        <v>9.5964457404051889E-3</v>
      </c>
      <c r="AI244" s="26">
        <f>1/(POWER(FSheet1!BI243,1/($A$3-1))*SUM(1/POWER(FSheet1!$BC243,1/($A$3-1)),1/POWER(FSheet1!$BD243,1/($A$3-1)),1/POWER(FSheet1!$BE243,1/($A$3-1)),1/POWER(FSheet1!$BF243,1/($A$3-1)),1/POWER(FSheet1!$BG243,1/($A$3-1)),1/POWER(FSheet1!$BH243,1/($A$3-1)),1/POWER(FSheet1!$BI243,1/($A$3-1))))</f>
        <v>1.5434619702255951E-2</v>
      </c>
      <c r="AY244" s="13">
        <f t="shared" si="15"/>
        <v>0.91926468163868347</v>
      </c>
      <c r="BA244" s="45">
        <f>1/(POWER(FSheet1!$BK243,1/($A$3-1))*SUM(1/POWER(FSheet1!$BK243,1/($A$3-1)),1/POWER(FSheet1!$BL243,1/($A$3-1)),1/POWER(FSheet1!$BM243,1/($A$3-1)),1/POWER(FSheet1!$BN243,1/($A$3-1)),1/POWER(FSheet1!$BO243,1/($A$3-1)),1/POWER(FSheet1!$BP243,1/($A$3-1)),1/POWER(FSheet1!$BQ243,1/($A$3-1))))</f>
        <v>0.16229107006657076</v>
      </c>
      <c r="BB244" s="45">
        <f>1/(POWER(FSheet1!$BL243,1/($A$3-1))*SUM(1/POWER(FSheet1!$BK243,1/($A$3-1)),1/POWER(FSheet1!$BL243,1/($A$3-1)),1/POWER(FSheet1!$BM243,1/($A$3-1)),1/POWER(FSheet1!$BN243,1/($A$3-1)),1/POWER(FSheet1!$BO243,1/($A$3-1)),1/POWER(FSheet1!$BP243,1/($A$3-1)),1/POWER(FSheet1!$BQ243,1/($A$3-1))))</f>
        <v>0.13823033497903733</v>
      </c>
      <c r="BC244" s="45">
        <f>1/(POWER(FSheet1!$BM243,1/($A$3-1))*SUM(1/POWER(FSheet1!$BK243,1/($A$3-1)),1/POWER(FSheet1!$BL243,1/($A$3-1)),1/POWER(FSheet1!$BM243,1/($A$3-1)),1/POWER(FSheet1!$BN243,1/($A$3-1)),1/POWER(FSheet1!$BO243,1/($A$3-1)),1/POWER(FSheet1!$BP243,1/($A$3-1)),1/POWER(FSheet1!$BQ243,1/($A$3-1))))</f>
        <v>0.37016089369724742</v>
      </c>
      <c r="BD244" s="45">
        <f>1/(POWER(FSheet1!$BN243,1/($A$3-1))*SUM(1/POWER(FSheet1!$BK243,1/($A$3-1)),1/POWER(FSheet1!$BL243,1/($A$3-1)),1/POWER(FSheet1!$BM243,1/($A$3-1)),1/POWER(FSheet1!$BN243,1/($A$3-1)),1/POWER(FSheet1!$BO243,1/($A$3-1)),1/POWER(FSheet1!$BP243,1/($A$3-1)),1/POWER(FSheet1!$BQ243,1/($A$3-1))))</f>
        <v>0.21157688019407139</v>
      </c>
      <c r="BE244" s="45">
        <f>1/(POWER(FSheet1!$BO243,1/($A$3-1))*SUM(1/POWER(FSheet1!$BK243,1/($A$3-1)),1/POWER(FSheet1!$BL243,1/($A$3-1)),1/POWER(FSheet1!$BM243,1/($A$3-1)),1/POWER(FSheet1!$BN243,1/($A$3-1)),1/POWER(FSheet1!$BO243,1/($A$3-1)),1/POWER(FSheet1!$BP243,1/($A$3-1)),1/POWER(FSheet1!$BQ243,1/($A$3-1))))</f>
        <v>6.5153341587973146E-2</v>
      </c>
      <c r="BF244" s="45">
        <f>1/(POWER(FSheet1!$BP243,1/($A$3-1))*SUM(1/POWER(FSheet1!$BK243,1/($A$3-1)),1/POWER(FSheet1!$BL243,1/($A$3-1)),1/POWER(FSheet1!$BM243,1/($A$3-1)),1/POWER(FSheet1!$BN243,1/($A$3-1)),1/POWER(FSheet1!$BO243,1/($A$3-1)),1/POWER(FSheet1!$BP243,1/($A$3-1)),1/POWER(FSheet1!$BQ243,1/($A$3-1))))</f>
        <v>1.920162673500032E-2</v>
      </c>
      <c r="BG244" s="45">
        <f>1/(POWER(FSheet1!$BQ243,1/($A$3-1))*SUM(1/POWER(FSheet1!$BK243,1/($A$3-1)),1/POWER(FSheet1!$BL243,1/($A$3-1)),1/POWER(FSheet1!$BM243,1/($A$3-1)),1/POWER(FSheet1!$BN243,1/($A$3-1)),1/POWER(FSheet1!$BO243,1/($A$3-1)),1/POWER(FSheet1!$BP243,1/($A$3-1)),1/POWER(FSheet1!$BQ243,1/($A$3-1))))</f>
        <v>3.3385852740099656E-2</v>
      </c>
      <c r="BH244" s="14"/>
      <c r="BW244" s="33">
        <f t="array" ref="BW244">SUM((BA244^$A$3)*(($B244-$AK$3)^2+($C244-$AL$3)^2),(BB244^$A$3)*(($B244-$AM$3)^2+($C244-$AN$3)^2),(BC244^$A$3)*(($B244-$AO$3)^2+($C244-$AP$3)^2),(BD244^$A$3)*(($B244-$AQ$3)^2+($C244-$AR$3)^2),(BE244^$A$3)*(($B244-$AS$3)^2+($C244-$AT$3)^2),(BF244^$A$3)*(($B244-$AU$3)^2+($C244-$AV$3)^2),(BG244^$A$3)*(($B244-$AW$3)^2+($C244-$BV$3)^2))</f>
        <v>1.2809639289651098</v>
      </c>
    </row>
    <row r="245" spans="1:75">
      <c r="A245" s="21" t="str">
        <f>FSheet1!A244</f>
        <v>Jones. J</v>
      </c>
      <c r="B245" s="20">
        <f>FSheet1!DH244</f>
        <v>-5.5175473044619423</v>
      </c>
      <c r="C245" s="20">
        <f>FSheet1!DI244</f>
        <v>1.4563673280839893</v>
      </c>
      <c r="D245" s="22"/>
      <c r="E245" s="20">
        <f>1/(POWER(FSheet1!AU244,2/($A$3-1))*SUM(1/POWER(FSheet1!$AU244,2/($A$3-1)),1/POWER(FSheet1!$AV244,2/($A$3-1)),1/POWER(FSheet1!$AW244,2/($A$3-1)),1/POWER(FSheet1!$AX244,2/($A$3-1)),1/POWER(FSheet1!$AY244,2/($A$3-1)),1/POWER(FSheet1!$AZ244,2/($A$3-1)),1/POWER(FSheet1!$BA244,2/($A$3-1))))</f>
        <v>3.5677429103017314E-2</v>
      </c>
      <c r="F245" s="20">
        <f>1/(POWER(FSheet1!AV244,2/($A$3-1))*SUM(1/POWER(FSheet1!$AU244,2/($A$3-1)),1/POWER(FSheet1!$AV244,2/($A$3-1)),1/POWER(FSheet1!$AW244,2/($A$3-1)),1/POWER(FSheet1!$AX244,2/($A$3-1)),1/POWER(FSheet1!$AY244,2/($A$3-1)),1/POWER(FSheet1!$AZ244,2/($A$3-1)),1/POWER(FSheet1!$BA244,2/($A$3-1))))</f>
        <v>0.14909102388887832</v>
      </c>
      <c r="G245" s="20">
        <f>1/(POWER(FSheet1!AW244,2/($A$3-1))*SUM(1/POWER(FSheet1!$AU244,2/($A$3-1)),1/POWER(FSheet1!$AV244,2/($A$3-1)),1/POWER(FSheet1!$AW244,2/($A$3-1)),1/POWER(FSheet1!$AX244,2/($A$3-1)),1/POWER(FSheet1!$AY244,2/($A$3-1)),1/POWER(FSheet1!$AZ244,2/($A$3-1)),1/POWER(FSheet1!$BA244,2/($A$3-1))))</f>
        <v>0.46239780326018481</v>
      </c>
      <c r="H245" s="20">
        <f>1/(POWER(FSheet1!AX244,2/($A$3-1))*SUM(1/POWER(FSheet1!$AU244,2/($A$3-1)),1/POWER(FSheet1!$AV244,2/($A$3-1)),1/POWER(FSheet1!$AW244,2/($A$3-1)),1/POWER(FSheet1!$AX244,2/($A$3-1)),1/POWER(FSheet1!$AY244,2/($A$3-1)),1/POWER(FSheet1!$AZ244,2/($A$3-1)),1/POWER(FSheet1!$BA244,2/($A$3-1))))</f>
        <v>0.26667353487383944</v>
      </c>
      <c r="I245" s="20">
        <f>1/(POWER(FSheet1!AY244,2/($A$3-1))*SUM(1/POWER(FSheet1!$AU244,2/($A$3-1)),1/POWER(FSheet1!$AV244,2/($A$3-1)),1/POWER(FSheet1!$AW244,2/($A$3-1)),1/POWER(FSheet1!$AX244,2/($A$3-1)),1/POWER(FSheet1!$AY244,2/($A$3-1)),1/POWER(FSheet1!$AZ244,2/($A$3-1)),1/POWER(FSheet1!$BA244,2/($A$3-1))))</f>
        <v>6.2893319349072774E-2</v>
      </c>
      <c r="J245" s="20">
        <f>1/(POWER(FSheet1!AZ244,2/($A$3-1))*SUM(1/POWER(FSheet1!$AU244,2/($A$3-1)),1/POWER(FSheet1!$AV244,2/($A$3-1)),1/POWER(FSheet1!$AW244,2/($A$3-1)),1/POWER(FSheet1!$AX244,2/($A$3-1)),1/POWER(FSheet1!$AY244,2/($A$3-1)),1/POWER(FSheet1!$AZ244,2/($A$3-1)),1/POWER(FSheet1!$BA244,2/($A$3-1))))</f>
        <v>1.7205949381674825E-2</v>
      </c>
      <c r="K245" s="20">
        <f>1/(POWER(FSheet1!BA244,2/($A$3-1))*SUM(1/POWER(FSheet1!$AU244,2/($A$3-1)),1/POWER(FSheet1!$AV244,2/($A$3-1)),1/POWER(FSheet1!$AW244,2/($A$3-1)),1/POWER(FSheet1!$AX244,2/($A$3-1)),1/POWER(FSheet1!$AY244,2/($A$3-1)),1/POWER(FSheet1!$AZ244,2/($A$3-1)),1/POWER(FSheet1!$BA244,2/($A$3-1))))</f>
        <v>6.0609401433325948E-3</v>
      </c>
      <c r="M245" s="35"/>
      <c r="AA245" s="34">
        <f t="shared" si="14"/>
        <v>8.1502659788741116</v>
      </c>
      <c r="AC245" s="26">
        <f>1/(POWER(FSheet1!BC244,1/($A$3-1))*SUM(1/POWER(FSheet1!$BC244,1/($A$3-1)),1/POWER(FSheet1!$BD244,1/($A$3-1)),1/POWER(FSheet1!$BE244,1/($A$3-1)),1/POWER(FSheet1!$BF244,1/($A$3-1)),1/POWER(FSheet1!$BG244,1/($A$3-1)),1/POWER(FSheet1!$BH244,1/($A$3-1)),1/POWER(FSheet1!$BI244,1/($A$3-1))))</f>
        <v>0.61075963092944108</v>
      </c>
      <c r="AD245" s="26">
        <f>1/(POWER(FSheet1!BD244,1/($A$3-1))*SUM(1/POWER(FSheet1!$BC244,1/($A$3-1)),1/POWER(FSheet1!$BD244,1/($A$3-1)),1/POWER(FSheet1!$BE244,1/($A$3-1)),1/POWER(FSheet1!$BF244,1/($A$3-1)),1/POWER(FSheet1!$BG244,1/($A$3-1)),1/POWER(FSheet1!$BH244,1/($A$3-1)),1/POWER(FSheet1!$BI244,1/($A$3-1))))</f>
        <v>0.15370483285556918</v>
      </c>
      <c r="AE245" s="26">
        <f>1/(POWER(FSheet1!BE244,1/($A$3-1))*SUM(1/POWER(FSheet1!$BC244,1/($A$3-1)),1/POWER(FSheet1!$BD244,1/($A$3-1)),1/POWER(FSheet1!$BE244,1/($A$3-1)),1/POWER(FSheet1!$BF244,1/($A$3-1)),1/POWER(FSheet1!$BG244,1/($A$3-1)),1/POWER(FSheet1!$BH244,1/($A$3-1)),1/POWER(FSheet1!$BI244,1/($A$3-1))))</f>
        <v>0.11010853839152722</v>
      </c>
      <c r="AF245" s="26">
        <f>1/(POWER(FSheet1!BF244,1/($A$3-1))*SUM(1/POWER(FSheet1!$BC244,1/($A$3-1)),1/POWER(FSheet1!$BD244,1/($A$3-1)),1/POWER(FSheet1!$BE244,1/($A$3-1)),1/POWER(FSheet1!$BF244,1/($A$3-1)),1/POWER(FSheet1!$BG244,1/($A$3-1)),1/POWER(FSheet1!$BH244,1/($A$3-1)),1/POWER(FSheet1!$BI244,1/($A$3-1))))</f>
        <v>6.1664493563040233E-2</v>
      </c>
      <c r="AG245" s="26">
        <f>1/(POWER(FSheet1!BG244,1/($A$3-1))*SUM(1/POWER(FSheet1!$BC244,1/($A$3-1)),1/POWER(FSheet1!$BD244,1/($A$3-1)),1/POWER(FSheet1!$BE244,1/($A$3-1)),1/POWER(FSheet1!$BF244,1/($A$3-1)),1/POWER(FSheet1!$BG244,1/($A$3-1)),1/POWER(FSheet1!$BH244,1/($A$3-1)),1/POWER(FSheet1!$BI244,1/($A$3-1))))</f>
        <v>2.7306714027613921E-2</v>
      </c>
      <c r="AH245" s="26">
        <f>1/(POWER(FSheet1!BH244,1/($A$3-1))*SUM(1/POWER(FSheet1!$BC244,1/($A$3-1)),1/POWER(FSheet1!$BD244,1/($A$3-1)),1/POWER(FSheet1!$BE244,1/($A$3-1)),1/POWER(FSheet1!$BF244,1/($A$3-1)),1/POWER(FSheet1!$BG244,1/($A$3-1)),1/POWER(FSheet1!$BH244,1/($A$3-1)),1/POWER(FSheet1!$BI244,1/($A$3-1))))</f>
        <v>1.5204447256673763E-2</v>
      </c>
      <c r="AI245" s="26">
        <f>1/(POWER(FSheet1!BI244,1/($A$3-1))*SUM(1/POWER(FSheet1!$BC244,1/($A$3-1)),1/POWER(FSheet1!$BD244,1/($A$3-1)),1/POWER(FSheet1!$BE244,1/($A$3-1)),1/POWER(FSheet1!$BF244,1/($A$3-1)),1/POWER(FSheet1!$BG244,1/($A$3-1)),1/POWER(FSheet1!$BH244,1/($A$3-1)),1/POWER(FSheet1!$BI244,1/($A$3-1))))</f>
        <v>2.1251342976134551E-2</v>
      </c>
      <c r="AY245" s="13">
        <f t="shared" si="15"/>
        <v>1.1808574190337722</v>
      </c>
      <c r="BA245" s="45">
        <f>1/(POWER(FSheet1!$BK244,1/($A$3-1))*SUM(1/POWER(FSheet1!$BK244,1/($A$3-1)),1/POWER(FSheet1!$BL244,1/($A$3-1)),1/POWER(FSheet1!$BM244,1/($A$3-1)),1/POWER(FSheet1!$BN244,1/($A$3-1)),1/POWER(FSheet1!$BO244,1/($A$3-1)),1/POWER(FSheet1!$BP244,1/($A$3-1)),1/POWER(FSheet1!$BQ244,1/($A$3-1))))</f>
        <v>0.9485257832578351</v>
      </c>
      <c r="BB245" s="45">
        <f>1/(POWER(FSheet1!$BL244,1/($A$3-1))*SUM(1/POWER(FSheet1!$BK244,1/($A$3-1)),1/POWER(FSheet1!$BL244,1/($A$3-1)),1/POWER(FSheet1!$BM244,1/($A$3-1)),1/POWER(FSheet1!$BN244,1/($A$3-1)),1/POWER(FSheet1!$BO244,1/($A$3-1)),1/POWER(FSheet1!$BP244,1/($A$3-1)),1/POWER(FSheet1!$BQ244,1/($A$3-1))))</f>
        <v>1.9555901078100738E-2</v>
      </c>
      <c r="BC245" s="45">
        <f>1/(POWER(FSheet1!$BM244,1/($A$3-1))*SUM(1/POWER(FSheet1!$BK244,1/($A$3-1)),1/POWER(FSheet1!$BL244,1/($A$3-1)),1/POWER(FSheet1!$BM244,1/($A$3-1)),1/POWER(FSheet1!$BN244,1/($A$3-1)),1/POWER(FSheet1!$BO244,1/($A$3-1)),1/POWER(FSheet1!$BP244,1/($A$3-1)),1/POWER(FSheet1!$BQ244,1/($A$3-1))))</f>
        <v>1.10455185046137E-2</v>
      </c>
      <c r="BD245" s="45">
        <f>1/(POWER(FSheet1!$BN244,1/($A$3-1))*SUM(1/POWER(FSheet1!$BK244,1/($A$3-1)),1/POWER(FSheet1!$BL244,1/($A$3-1)),1/POWER(FSheet1!$BM244,1/($A$3-1)),1/POWER(FSheet1!$BN244,1/($A$3-1)),1/POWER(FSheet1!$BO244,1/($A$3-1)),1/POWER(FSheet1!$BP244,1/($A$3-1)),1/POWER(FSheet1!$BQ244,1/($A$3-1))))</f>
        <v>9.5004147869307675E-3</v>
      </c>
      <c r="BE245" s="45">
        <f>1/(POWER(FSheet1!$BO244,1/($A$3-1))*SUM(1/POWER(FSheet1!$BK244,1/($A$3-1)),1/POWER(FSheet1!$BL244,1/($A$3-1)),1/POWER(FSheet1!$BM244,1/($A$3-1)),1/POWER(FSheet1!$BN244,1/($A$3-1)),1/POWER(FSheet1!$BO244,1/($A$3-1)),1/POWER(FSheet1!$BP244,1/($A$3-1)),1/POWER(FSheet1!$BQ244,1/($A$3-1))))</f>
        <v>5.8670805817101854E-3</v>
      </c>
      <c r="BF245" s="45">
        <f>1/(POWER(FSheet1!$BP244,1/($A$3-1))*SUM(1/POWER(FSheet1!$BK244,1/($A$3-1)),1/POWER(FSheet1!$BL244,1/($A$3-1)),1/POWER(FSheet1!$BM244,1/($A$3-1)),1/POWER(FSheet1!$BN244,1/($A$3-1)),1/POWER(FSheet1!$BO244,1/($A$3-1)),1/POWER(FSheet1!$BP244,1/($A$3-1)),1/POWER(FSheet1!$BQ244,1/($A$3-1))))</f>
        <v>2.265548196454427E-3</v>
      </c>
      <c r="BG245" s="45">
        <f>1/(POWER(FSheet1!$BQ244,1/($A$3-1))*SUM(1/POWER(FSheet1!$BK244,1/($A$3-1)),1/POWER(FSheet1!$BL244,1/($A$3-1)),1/POWER(FSheet1!$BM244,1/($A$3-1)),1/POWER(FSheet1!$BN244,1/($A$3-1)),1/POWER(FSheet1!$BO244,1/($A$3-1)),1/POWER(FSheet1!$BP244,1/($A$3-1)),1/POWER(FSheet1!$BQ244,1/($A$3-1))))</f>
        <v>3.2397535943551868E-3</v>
      </c>
      <c r="BH245" s="14"/>
      <c r="BW245" s="33">
        <f t="array" ref="BW245">SUM((BA245^$A$3)*(($B245-$AK$3)^2+($C245-$AL$3)^2),(BB245^$A$3)*(($B245-$AM$3)^2+($C245-$AN$3)^2),(BC245^$A$3)*(($B245-$AO$3)^2+($C245-$AP$3)^2),(BD245^$A$3)*(($B245-$AQ$3)^2+($C245-$AR$3)^2),(BE245^$A$3)*(($B245-$AS$3)^2+($C245-$AT$3)^2),(BF245^$A$3)*(($B245-$AU$3)^2+($C245-$AV$3)^2),(BG245^$A$3)*(($B245-$AW$3)^2+($C245-$BV$3)^2))</f>
        <v>0.59624743212103382</v>
      </c>
    </row>
    <row r="246" spans="1:75">
      <c r="A246" s="21" t="str">
        <f>FSheet1!A245</f>
        <v>Hollowell</v>
      </c>
      <c r="B246" s="20">
        <f>FSheet1!DH245</f>
        <v>6.3299154002624674</v>
      </c>
      <c r="C246" s="20">
        <f>FSheet1!DI245</f>
        <v>-1.491504122047244</v>
      </c>
      <c r="D246" s="22"/>
      <c r="E246" s="20">
        <f>1/(POWER(FSheet1!AU245,2/($A$3-1))*SUM(1/POWER(FSheet1!$AU245,2/($A$3-1)),1/POWER(FSheet1!$AV245,2/($A$3-1)),1/POWER(FSheet1!$AW245,2/($A$3-1)),1/POWER(FSheet1!$AX245,2/($A$3-1)),1/POWER(FSheet1!$AY245,2/($A$3-1)),1/POWER(FSheet1!$AZ245,2/($A$3-1)),1/POWER(FSheet1!$BA245,2/($A$3-1))))</f>
        <v>7.8436115587721957E-4</v>
      </c>
      <c r="F246" s="20">
        <f>1/(POWER(FSheet1!AV245,2/($A$3-1))*SUM(1/POWER(FSheet1!$AU245,2/($A$3-1)),1/POWER(FSheet1!$AV245,2/($A$3-1)),1/POWER(FSheet1!$AW245,2/($A$3-1)),1/POWER(FSheet1!$AX245,2/($A$3-1)),1/POWER(FSheet1!$AY245,2/($A$3-1)),1/POWER(FSheet1!$AZ245,2/($A$3-1)),1/POWER(FSheet1!$BA245,2/($A$3-1))))</f>
        <v>2.3960598389009412E-3</v>
      </c>
      <c r="G246" s="20">
        <f>1/(POWER(FSheet1!AW245,2/($A$3-1))*SUM(1/POWER(FSheet1!$AU245,2/($A$3-1)),1/POWER(FSheet1!$AV245,2/($A$3-1)),1/POWER(FSheet1!$AW245,2/($A$3-1)),1/POWER(FSheet1!$AX245,2/($A$3-1)),1/POWER(FSheet1!$AY245,2/($A$3-1)),1/POWER(FSheet1!$AZ245,2/($A$3-1)),1/POWER(FSheet1!$BA245,2/($A$3-1))))</f>
        <v>1.0912299948845754E-2</v>
      </c>
      <c r="H246" s="20">
        <f>1/(POWER(FSheet1!AX245,2/($A$3-1))*SUM(1/POWER(FSheet1!$AU245,2/($A$3-1)),1/POWER(FSheet1!$AV245,2/($A$3-1)),1/POWER(FSheet1!$AW245,2/($A$3-1)),1/POWER(FSheet1!$AX245,2/($A$3-1)),1/POWER(FSheet1!$AY245,2/($A$3-1)),1/POWER(FSheet1!$AZ245,2/($A$3-1)),1/POWER(FSheet1!$BA245,2/($A$3-1))))</f>
        <v>0.10161296139155709</v>
      </c>
      <c r="I246" s="20">
        <f>1/(POWER(FSheet1!AY245,2/($A$3-1))*SUM(1/POWER(FSheet1!$AU245,2/($A$3-1)),1/POWER(FSheet1!$AV245,2/($A$3-1)),1/POWER(FSheet1!$AW245,2/($A$3-1)),1/POWER(FSheet1!$AX245,2/($A$3-1)),1/POWER(FSheet1!$AY245,2/($A$3-1)),1/POWER(FSheet1!$AZ245,2/($A$3-1)),1/POWER(FSheet1!$BA245,2/($A$3-1))))</f>
        <v>0.79458343020046718</v>
      </c>
      <c r="J246" s="20">
        <f>1/(POWER(FSheet1!AZ245,2/($A$3-1))*SUM(1/POWER(FSheet1!$AU245,2/($A$3-1)),1/POWER(FSheet1!$AV245,2/($A$3-1)),1/POWER(FSheet1!$AW245,2/($A$3-1)),1/POWER(FSheet1!$AX245,2/($A$3-1)),1/POWER(FSheet1!$AY245,2/($A$3-1)),1/POWER(FSheet1!$AZ245,2/($A$3-1)),1/POWER(FSheet1!$BA245,2/($A$3-1))))</f>
        <v>8.0381167628920738E-2</v>
      </c>
      <c r="K246" s="20">
        <f>1/(POWER(FSheet1!BA245,2/($A$3-1))*SUM(1/POWER(FSheet1!$AU245,2/($A$3-1)),1/POWER(FSheet1!$AV245,2/($A$3-1)),1/POWER(FSheet1!$AW245,2/($A$3-1)),1/POWER(FSheet1!$AX245,2/($A$3-1)),1/POWER(FSheet1!$AY245,2/($A$3-1)),1/POWER(FSheet1!$AZ245,2/($A$3-1)),1/POWER(FSheet1!$BA245,2/($A$3-1))))</f>
        <v>9.3297198354310978E-3</v>
      </c>
      <c r="M246" s="35"/>
      <c r="AA246" s="34">
        <f t="shared" si="14"/>
        <v>5.9710205399022485</v>
      </c>
      <c r="AC246" s="26">
        <f>1/(POWER(FSheet1!BC245,1/($A$3-1))*SUM(1/POWER(FSheet1!$BC245,1/($A$3-1)),1/POWER(FSheet1!$BD245,1/($A$3-1)),1/POWER(FSheet1!$BE245,1/($A$3-1)),1/POWER(FSheet1!$BF245,1/($A$3-1)),1/POWER(FSheet1!$BG245,1/($A$3-1)),1/POWER(FSheet1!$BH245,1/($A$3-1)),1/POWER(FSheet1!$BI245,1/($A$3-1))))</f>
        <v>1.8234999866453327E-2</v>
      </c>
      <c r="AD246" s="26">
        <f>1/(POWER(FSheet1!BD245,1/($A$3-1))*SUM(1/POWER(FSheet1!$BC245,1/($A$3-1)),1/POWER(FSheet1!$BD245,1/($A$3-1)),1/POWER(FSheet1!$BE245,1/($A$3-1)),1/POWER(FSheet1!$BF245,1/($A$3-1)),1/POWER(FSheet1!$BG245,1/($A$3-1)),1/POWER(FSheet1!$BH245,1/($A$3-1)),1/POWER(FSheet1!$BI245,1/($A$3-1))))</f>
        <v>1.7906896241690465E-2</v>
      </c>
      <c r="AE246" s="26">
        <f>1/(POWER(FSheet1!BE245,1/($A$3-1))*SUM(1/POWER(FSheet1!$BC245,1/($A$3-1)),1/POWER(FSheet1!$BD245,1/($A$3-1)),1/POWER(FSheet1!$BE245,1/($A$3-1)),1/POWER(FSheet1!$BF245,1/($A$3-1)),1/POWER(FSheet1!$BG245,1/($A$3-1)),1/POWER(FSheet1!$BH245,1/($A$3-1)),1/POWER(FSheet1!$BI245,1/($A$3-1))))</f>
        <v>2.9743931792381217E-2</v>
      </c>
      <c r="AF246" s="26">
        <f>1/(POWER(FSheet1!BF245,1/($A$3-1))*SUM(1/POWER(FSheet1!$BC245,1/($A$3-1)),1/POWER(FSheet1!$BD245,1/($A$3-1)),1/POWER(FSheet1!$BE245,1/($A$3-1)),1/POWER(FSheet1!$BF245,1/($A$3-1)),1/POWER(FSheet1!$BG245,1/($A$3-1)),1/POWER(FSheet1!$BH245,1/($A$3-1)),1/POWER(FSheet1!$BI245,1/($A$3-1))))</f>
        <v>7.1217071784777791E-2</v>
      </c>
      <c r="AG246" s="26">
        <f>1/(POWER(FSheet1!BG245,1/($A$3-1))*SUM(1/POWER(FSheet1!$BC245,1/($A$3-1)),1/POWER(FSheet1!$BD245,1/($A$3-1)),1/POWER(FSheet1!$BE245,1/($A$3-1)),1/POWER(FSheet1!$BF245,1/($A$3-1)),1/POWER(FSheet1!$BG245,1/($A$3-1)),1/POWER(FSheet1!$BH245,1/($A$3-1)),1/POWER(FSheet1!$BI245,1/($A$3-1))))</f>
        <v>0.23737821686278601</v>
      </c>
      <c r="AH246" s="26">
        <f>1/(POWER(FSheet1!BH245,1/($A$3-1))*SUM(1/POWER(FSheet1!$BC245,1/($A$3-1)),1/POWER(FSheet1!$BD245,1/($A$3-1)),1/POWER(FSheet1!$BE245,1/($A$3-1)),1/POWER(FSheet1!$BF245,1/($A$3-1)),1/POWER(FSheet1!$BG245,1/($A$3-1)),1/POWER(FSheet1!$BH245,1/($A$3-1)),1/POWER(FSheet1!$BI245,1/($A$3-1))))</f>
        <v>0.22523838338548183</v>
      </c>
      <c r="AI246" s="26">
        <f>1/(POWER(FSheet1!BI245,1/($A$3-1))*SUM(1/POWER(FSheet1!$BC245,1/($A$3-1)),1/POWER(FSheet1!$BD245,1/($A$3-1)),1/POWER(FSheet1!$BE245,1/($A$3-1)),1/POWER(FSheet1!$BF245,1/($A$3-1)),1/POWER(FSheet1!$BG245,1/($A$3-1)),1/POWER(FSheet1!$BH245,1/($A$3-1)),1/POWER(FSheet1!$BI245,1/($A$3-1))))</f>
        <v>0.40028050006642935</v>
      </c>
      <c r="AY246" s="13">
        <f t="shared" si="15"/>
        <v>2.1348767913667728</v>
      </c>
      <c r="BA246" s="45">
        <f>1/(POWER(FSheet1!$BK245,1/($A$3-1))*SUM(1/POWER(FSheet1!$BK245,1/($A$3-1)),1/POWER(FSheet1!$BL245,1/($A$3-1)),1/POWER(FSheet1!$BM245,1/($A$3-1)),1/POWER(FSheet1!$BN245,1/($A$3-1)),1/POWER(FSheet1!$BO245,1/($A$3-1)),1/POWER(FSheet1!$BP245,1/($A$3-1)),1/POWER(FSheet1!$BQ245,1/($A$3-1))))</f>
        <v>4.0525874476375788E-3</v>
      </c>
      <c r="BB246" s="45">
        <f>1/(POWER(FSheet1!$BL245,1/($A$3-1))*SUM(1/POWER(FSheet1!$BK245,1/($A$3-1)),1/POWER(FSheet1!$BL245,1/($A$3-1)),1/POWER(FSheet1!$BM245,1/($A$3-1)),1/POWER(FSheet1!$BN245,1/($A$3-1)),1/POWER(FSheet1!$BO245,1/($A$3-1)),1/POWER(FSheet1!$BP245,1/($A$3-1)),1/POWER(FSheet1!$BQ245,1/($A$3-1))))</f>
        <v>3.5014634271494176E-3</v>
      </c>
      <c r="BC246" s="45">
        <f>1/(POWER(FSheet1!$BM245,1/($A$3-1))*SUM(1/POWER(FSheet1!$BK245,1/($A$3-1)),1/POWER(FSheet1!$BL245,1/($A$3-1)),1/POWER(FSheet1!$BM245,1/($A$3-1)),1/POWER(FSheet1!$BN245,1/($A$3-1)),1/POWER(FSheet1!$BO245,1/($A$3-1)),1/POWER(FSheet1!$BP245,1/($A$3-1)),1/POWER(FSheet1!$BQ245,1/($A$3-1))))</f>
        <v>7.9061384811803768E-3</v>
      </c>
      <c r="BD246" s="45">
        <f>1/(POWER(FSheet1!$BN245,1/($A$3-1))*SUM(1/POWER(FSheet1!$BK245,1/($A$3-1)),1/POWER(FSheet1!$BL245,1/($A$3-1)),1/POWER(FSheet1!$BM245,1/($A$3-1)),1/POWER(FSheet1!$BN245,1/($A$3-1)),1/POWER(FSheet1!$BO245,1/($A$3-1)),1/POWER(FSheet1!$BP245,1/($A$3-1)),1/POWER(FSheet1!$BQ245,1/($A$3-1))))</f>
        <v>1.7925051681559324E-2</v>
      </c>
      <c r="BE246" s="45">
        <f>1/(POWER(FSheet1!$BO245,1/($A$3-1))*SUM(1/POWER(FSheet1!$BK245,1/($A$3-1)),1/POWER(FSheet1!$BL245,1/($A$3-1)),1/POWER(FSheet1!$BM245,1/($A$3-1)),1/POWER(FSheet1!$BN245,1/($A$3-1)),1/POWER(FSheet1!$BO245,1/($A$3-1)),1/POWER(FSheet1!$BP245,1/($A$3-1)),1/POWER(FSheet1!$BQ245,1/($A$3-1))))</f>
        <v>3.4196170374524673E-2</v>
      </c>
      <c r="BF246" s="45">
        <f>1/(POWER(FSheet1!$BP245,1/($A$3-1))*SUM(1/POWER(FSheet1!$BK245,1/($A$3-1)),1/POWER(FSheet1!$BL245,1/($A$3-1)),1/POWER(FSheet1!$BM245,1/($A$3-1)),1/POWER(FSheet1!$BN245,1/($A$3-1)),1/POWER(FSheet1!$BO245,1/($A$3-1)),1/POWER(FSheet1!$BP245,1/($A$3-1)),1/POWER(FSheet1!$BQ245,1/($A$3-1))))</f>
        <v>5.8285077502712071E-2</v>
      </c>
      <c r="BG246" s="45">
        <f>1/(POWER(FSheet1!$BQ245,1/($A$3-1))*SUM(1/POWER(FSheet1!$BK245,1/($A$3-1)),1/POWER(FSheet1!$BL245,1/($A$3-1)),1/POWER(FSheet1!$BM245,1/($A$3-1)),1/POWER(FSheet1!$BN245,1/($A$3-1)),1/POWER(FSheet1!$BO245,1/($A$3-1)),1/POWER(FSheet1!$BP245,1/($A$3-1)),1/POWER(FSheet1!$BQ245,1/($A$3-1))))</f>
        <v>0.87413351108523651</v>
      </c>
      <c r="BH246" s="14"/>
      <c r="BW246" s="33">
        <f t="array" ref="BW246">SUM((BA246^$A$3)*(($B246-$AK$3)^2+($C246-$AL$3)^2),(BB246^$A$3)*(($B246-$AM$3)^2+($C246-$AN$3)^2),(BC246^$A$3)*(($B246-$AO$3)^2+($C246-$AP$3)^2),(BD246^$A$3)*(($B246-$AQ$3)^2+($C246-$AR$3)^2),(BE246^$A$3)*(($B246-$AS$3)^2+($C246-$AT$3)^2),(BF246^$A$3)*(($B246-$AU$3)^2+($C246-$AV$3)^2),(BG246^$A$3)*(($B246-$AW$3)^2+($C246-$BV$3)^2))</f>
        <v>1.394479200609962</v>
      </c>
    </row>
    <row r="247" spans="1:75">
      <c r="A247" s="21" t="str">
        <f>FSheet1!A246</f>
        <v>Bjork</v>
      </c>
      <c r="B247" s="20">
        <f>FSheet1!DH246</f>
        <v>8.3846887230971117</v>
      </c>
      <c r="C247" s="20">
        <f>FSheet1!DI246</f>
        <v>1.9577240078740166</v>
      </c>
      <c r="D247" s="22"/>
      <c r="E247" s="20">
        <f>1/(POWER(FSheet1!AU246,2/($A$3-1))*SUM(1/POWER(FSheet1!$AU246,2/($A$3-1)),1/POWER(FSheet1!$AV246,2/($A$3-1)),1/POWER(FSheet1!$AW246,2/($A$3-1)),1/POWER(FSheet1!$AX246,2/($A$3-1)),1/POWER(FSheet1!$AY246,2/($A$3-1)),1/POWER(FSheet1!$AZ246,2/($A$3-1)),1/POWER(FSheet1!$BA246,2/($A$3-1))))</f>
        <v>5.7140078712815642E-5</v>
      </c>
      <c r="F247" s="20">
        <f>1/(POWER(FSheet1!AV246,2/($A$3-1))*SUM(1/POWER(FSheet1!$AU246,2/($A$3-1)),1/POWER(FSheet1!$AV246,2/($A$3-1)),1/POWER(FSheet1!$AW246,2/($A$3-1)),1/POWER(FSheet1!$AX246,2/($A$3-1)),1/POWER(FSheet1!$AY246,2/($A$3-1)),1/POWER(FSheet1!$AZ246,2/($A$3-1)),1/POWER(FSheet1!$BA246,2/($A$3-1))))</f>
        <v>1.4546647391801875E-4</v>
      </c>
      <c r="G247" s="20">
        <f>1/(POWER(FSheet1!AW246,2/($A$3-1))*SUM(1/POWER(FSheet1!$AU246,2/($A$3-1)),1/POWER(FSheet1!$AV246,2/($A$3-1)),1/POWER(FSheet1!$AW246,2/($A$3-1)),1/POWER(FSheet1!$AX246,2/($A$3-1)),1/POWER(FSheet1!$AY246,2/($A$3-1)),1/POWER(FSheet1!$AZ246,2/($A$3-1)),1/POWER(FSheet1!$BA246,2/($A$3-1))))</f>
        <v>4.9169002583590484E-4</v>
      </c>
      <c r="H247" s="20">
        <f>1/(POWER(FSheet1!AX246,2/($A$3-1))*SUM(1/POWER(FSheet1!$AU246,2/($A$3-1)),1/POWER(FSheet1!$AV246,2/($A$3-1)),1/POWER(FSheet1!$AW246,2/($A$3-1)),1/POWER(FSheet1!$AX246,2/($A$3-1)),1/POWER(FSheet1!$AY246,2/($A$3-1)),1/POWER(FSheet1!$AZ246,2/($A$3-1)),1/POWER(FSheet1!$BA246,2/($A$3-1))))</f>
        <v>2.81518318476789E-3</v>
      </c>
      <c r="I247" s="20">
        <f>1/(POWER(FSheet1!AY246,2/($A$3-1))*SUM(1/POWER(FSheet1!$AU246,2/($A$3-1)),1/POWER(FSheet1!$AV246,2/($A$3-1)),1/POWER(FSheet1!$AW246,2/($A$3-1)),1/POWER(FSheet1!$AX246,2/($A$3-1)),1/POWER(FSheet1!$AY246,2/($A$3-1)),1/POWER(FSheet1!$AZ246,2/($A$3-1)),1/POWER(FSheet1!$BA246,2/($A$3-1))))</f>
        <v>5.7764574516353993E-2</v>
      </c>
      <c r="J247" s="20">
        <f>1/(POWER(FSheet1!AZ246,2/($A$3-1))*SUM(1/POWER(FSheet1!$AU246,2/($A$3-1)),1/POWER(FSheet1!$AV246,2/($A$3-1)),1/POWER(FSheet1!$AW246,2/($A$3-1)),1/POWER(FSheet1!$AX246,2/($A$3-1)),1/POWER(FSheet1!$AY246,2/($A$3-1)),1/POWER(FSheet1!$AZ246,2/($A$3-1)),1/POWER(FSheet1!$BA246,2/($A$3-1))))</f>
        <v>0.92759855627966481</v>
      </c>
      <c r="K247" s="20">
        <f>1/(POWER(FSheet1!BA246,2/($A$3-1))*SUM(1/POWER(FSheet1!$AU246,2/($A$3-1)),1/POWER(FSheet1!$AV246,2/($A$3-1)),1/POWER(FSheet1!$AW246,2/($A$3-1)),1/POWER(FSheet1!$AX246,2/($A$3-1)),1/POWER(FSheet1!$AY246,2/($A$3-1)),1/POWER(FSheet1!$AZ246,2/($A$3-1)),1/POWER(FSheet1!$BA246,2/($A$3-1))))</f>
        <v>1.1127389440746484E-2</v>
      </c>
      <c r="M247" s="35"/>
      <c r="AA247" s="34">
        <f t="shared" si="14"/>
        <v>0.1264518082191817</v>
      </c>
      <c r="AC247" s="26">
        <f>1/(POWER(FSheet1!BC246,1/($A$3-1))*SUM(1/POWER(FSheet1!$BC246,1/($A$3-1)),1/POWER(FSheet1!$BD246,1/($A$3-1)),1/POWER(FSheet1!$BE246,1/($A$3-1)),1/POWER(FSheet1!$BF246,1/($A$3-1)),1/POWER(FSheet1!$BG246,1/($A$3-1)),1/POWER(FSheet1!$BH246,1/($A$3-1)),1/POWER(FSheet1!$BI246,1/($A$3-1))))</f>
        <v>5.5965384455996048E-3</v>
      </c>
      <c r="AD247" s="26">
        <f>1/(POWER(FSheet1!BD246,1/($A$3-1))*SUM(1/POWER(FSheet1!$BC246,1/($A$3-1)),1/POWER(FSheet1!$BD246,1/($A$3-1)),1/POWER(FSheet1!$BE246,1/($A$3-1)),1/POWER(FSheet1!$BF246,1/($A$3-1)),1/POWER(FSheet1!$BG246,1/($A$3-1)),1/POWER(FSheet1!$BH246,1/($A$3-1)),1/POWER(FSheet1!$BI246,1/($A$3-1))))</f>
        <v>5.1543918702610849E-3</v>
      </c>
      <c r="AE247" s="26">
        <f>1/(POWER(FSheet1!BE246,1/($A$3-1))*SUM(1/POWER(FSheet1!$BC246,1/($A$3-1)),1/POWER(FSheet1!$BD246,1/($A$3-1)),1/POWER(FSheet1!$BE246,1/($A$3-1)),1/POWER(FSheet1!$BF246,1/($A$3-1)),1/POWER(FSheet1!$BG246,1/($A$3-1)),1/POWER(FSheet1!$BH246,1/($A$3-1)),1/POWER(FSheet1!$BI246,1/($A$3-1))))</f>
        <v>7.5610000287295691E-3</v>
      </c>
      <c r="AF247" s="26">
        <f>1/(POWER(FSheet1!BF246,1/($A$3-1))*SUM(1/POWER(FSheet1!$BC246,1/($A$3-1)),1/POWER(FSheet1!$BD246,1/($A$3-1)),1/POWER(FSheet1!$BE246,1/($A$3-1)),1/POWER(FSheet1!$BF246,1/($A$3-1)),1/POWER(FSheet1!$BG246,1/($A$3-1)),1/POWER(FSheet1!$BH246,1/($A$3-1)),1/POWER(FSheet1!$BI246,1/($A$3-1))))</f>
        <v>1.5588841780940759E-2</v>
      </c>
      <c r="AG247" s="26">
        <f>1/(POWER(FSheet1!BG246,1/($A$3-1))*SUM(1/POWER(FSheet1!$BC246,1/($A$3-1)),1/POWER(FSheet1!$BD246,1/($A$3-1)),1/POWER(FSheet1!$BE246,1/($A$3-1)),1/POWER(FSheet1!$BF246,1/($A$3-1)),1/POWER(FSheet1!$BG246,1/($A$3-1)),1/POWER(FSheet1!$BH246,1/($A$3-1)),1/POWER(FSheet1!$BI246,1/($A$3-1))))</f>
        <v>5.2691903785842695E-2</v>
      </c>
      <c r="AH247" s="26">
        <f>1/(POWER(FSheet1!BH246,1/($A$3-1))*SUM(1/POWER(FSheet1!$BC246,1/($A$3-1)),1/POWER(FSheet1!$BD246,1/($A$3-1)),1/POWER(FSheet1!$BE246,1/($A$3-1)),1/POWER(FSheet1!$BF246,1/($A$3-1)),1/POWER(FSheet1!$BG246,1/($A$3-1)),1/POWER(FSheet1!$BH246,1/($A$3-1)),1/POWER(FSheet1!$BI246,1/($A$3-1))))</f>
        <v>0.8152083338973477</v>
      </c>
      <c r="AI247" s="26">
        <f>1/(POWER(FSheet1!BI246,1/($A$3-1))*SUM(1/POWER(FSheet1!$BC246,1/($A$3-1)),1/POWER(FSheet1!$BD246,1/($A$3-1)),1/POWER(FSheet1!$BE246,1/($A$3-1)),1/POWER(FSheet1!$BF246,1/($A$3-1)),1/POWER(FSheet1!$BG246,1/($A$3-1)),1/POWER(FSheet1!$BH246,1/($A$3-1)),1/POWER(FSheet1!$BI246,1/($A$3-1))))</f>
        <v>9.819899019127859E-2</v>
      </c>
      <c r="AY247" s="13">
        <f t="shared" si="15"/>
        <v>1.4614491510824714</v>
      </c>
      <c r="BA247" s="45">
        <f>1/(POWER(FSheet1!$BK246,1/($A$3-1))*SUM(1/POWER(FSheet1!$BK246,1/($A$3-1)),1/POWER(FSheet1!$BL246,1/($A$3-1)),1/POWER(FSheet1!$BM246,1/($A$3-1)),1/POWER(FSheet1!$BN246,1/($A$3-1)),1/POWER(FSheet1!$BO246,1/($A$3-1)),1/POWER(FSheet1!$BP246,1/($A$3-1)),1/POWER(FSheet1!$BQ246,1/($A$3-1))))</f>
        <v>5.7361181254046521E-3</v>
      </c>
      <c r="BB247" s="45">
        <f>1/(POWER(FSheet1!$BL246,1/($A$3-1))*SUM(1/POWER(FSheet1!$BK246,1/($A$3-1)),1/POWER(FSheet1!$BL246,1/($A$3-1)),1/POWER(FSheet1!$BM246,1/($A$3-1)),1/POWER(FSheet1!$BN246,1/($A$3-1)),1/POWER(FSheet1!$BO246,1/($A$3-1)),1/POWER(FSheet1!$BP246,1/($A$3-1)),1/POWER(FSheet1!$BQ246,1/($A$3-1))))</f>
        <v>4.2619777577997129E-3</v>
      </c>
      <c r="BC247" s="45">
        <f>1/(POWER(FSheet1!$BM246,1/($A$3-1))*SUM(1/POWER(FSheet1!$BK246,1/($A$3-1)),1/POWER(FSheet1!$BL246,1/($A$3-1)),1/POWER(FSheet1!$BM246,1/($A$3-1)),1/POWER(FSheet1!$BN246,1/($A$3-1)),1/POWER(FSheet1!$BO246,1/($A$3-1)),1/POWER(FSheet1!$BP246,1/($A$3-1)),1/POWER(FSheet1!$BQ246,1/($A$3-1))))</f>
        <v>7.5562054474596924E-3</v>
      </c>
      <c r="BD247" s="45">
        <f>1/(POWER(FSheet1!$BN246,1/($A$3-1))*SUM(1/POWER(FSheet1!$BK246,1/($A$3-1)),1/POWER(FSheet1!$BL246,1/($A$3-1)),1/POWER(FSheet1!$BM246,1/($A$3-1)),1/POWER(FSheet1!$BN246,1/($A$3-1)),1/POWER(FSheet1!$BO246,1/($A$3-1)),1/POWER(FSheet1!$BP246,1/($A$3-1)),1/POWER(FSheet1!$BQ246,1/($A$3-1))))</f>
        <v>1.5176470078983772E-2</v>
      </c>
      <c r="BE247" s="45">
        <f>1/(POWER(FSheet1!$BO246,1/($A$3-1))*SUM(1/POWER(FSheet1!$BK246,1/($A$3-1)),1/POWER(FSheet1!$BL246,1/($A$3-1)),1/POWER(FSheet1!$BM246,1/($A$3-1)),1/POWER(FSheet1!$BN246,1/($A$3-1)),1/POWER(FSheet1!$BO246,1/($A$3-1)),1/POWER(FSheet1!$BP246,1/($A$3-1)),1/POWER(FSheet1!$BQ246,1/($A$3-1))))</f>
        <v>3.4712319970148731E-2</v>
      </c>
      <c r="BF247" s="45">
        <f>1/(POWER(FSheet1!$BP246,1/($A$3-1))*SUM(1/POWER(FSheet1!$BK246,1/($A$3-1)),1/POWER(FSheet1!$BL246,1/($A$3-1)),1/POWER(FSheet1!$BM246,1/($A$3-1)),1/POWER(FSheet1!$BN246,1/($A$3-1)),1/POWER(FSheet1!$BO246,1/($A$3-1)),1/POWER(FSheet1!$BP246,1/($A$3-1)),1/POWER(FSheet1!$BQ246,1/($A$3-1))))</f>
        <v>0.86224219897443521</v>
      </c>
      <c r="BG247" s="45">
        <f>1/(POWER(FSheet1!$BQ246,1/($A$3-1))*SUM(1/POWER(FSheet1!$BK246,1/($A$3-1)),1/POWER(FSheet1!$BL246,1/($A$3-1)),1/POWER(FSheet1!$BM246,1/($A$3-1)),1/POWER(FSheet1!$BN246,1/($A$3-1)),1/POWER(FSheet1!$BO246,1/($A$3-1)),1/POWER(FSheet1!$BP246,1/($A$3-1)),1/POWER(FSheet1!$BQ246,1/($A$3-1))))</f>
        <v>7.0314709645768275E-2</v>
      </c>
      <c r="BH247" s="14"/>
      <c r="BW247" s="33">
        <f t="array" ref="BW247">SUM((BA247^$A$3)*(($B247-$AK$3)^2+($C247-$AL$3)^2),(BB247^$A$3)*(($B247-$AM$3)^2+($C247-$AN$3)^2),(BC247^$A$3)*(($B247-$AO$3)^2+($C247-$AP$3)^2),(BD247^$A$3)*(($B247-$AQ$3)^2+($C247-$AR$3)^2),(BE247^$A$3)*(($B247-$AS$3)^2+($C247-$AT$3)^2),(BF247^$A$3)*(($B247-$AU$3)^2+($C247-$AV$3)^2),(BG247^$A$3)*(($B247-$AW$3)^2+($C247-$BV$3)^2))</f>
        <v>1.5191921168630675</v>
      </c>
    </row>
    <row r="248" spans="1:75">
      <c r="A248" s="21" t="str">
        <f>FSheet1!A247</f>
        <v>Henderson</v>
      </c>
      <c r="B248" s="20">
        <f>FSheet1!DH247</f>
        <v>1.5608231049868764</v>
      </c>
      <c r="C248" s="20">
        <f>FSheet1!DI247</f>
        <v>-3.7061145721784774</v>
      </c>
      <c r="D248" s="22"/>
      <c r="E248" s="20">
        <f>1/(POWER(FSheet1!AU247,2/($A$3-1))*SUM(1/POWER(FSheet1!$AU247,2/($A$3-1)),1/POWER(FSheet1!$AV247,2/($A$3-1)),1/POWER(FSheet1!$AW247,2/($A$3-1)),1/POWER(FSheet1!$AX247,2/($A$3-1)),1/POWER(FSheet1!$AY247,2/($A$3-1)),1/POWER(FSheet1!$AZ247,2/($A$3-1)),1/POWER(FSheet1!$BA247,2/($A$3-1))))</f>
        <v>1.0329112889241232E-3</v>
      </c>
      <c r="F248" s="20">
        <f>1/(POWER(FSheet1!AV247,2/($A$3-1))*SUM(1/POWER(FSheet1!$AU247,2/($A$3-1)),1/POWER(FSheet1!$AV247,2/($A$3-1)),1/POWER(FSheet1!$AW247,2/($A$3-1)),1/POWER(FSheet1!$AX247,2/($A$3-1)),1/POWER(FSheet1!$AY247,2/($A$3-1)),1/POWER(FSheet1!$AZ247,2/($A$3-1)),1/POWER(FSheet1!$BA247,2/($A$3-1))))</f>
        <v>5.5118526249428772E-3</v>
      </c>
      <c r="G248" s="20">
        <f>1/(POWER(FSheet1!AW247,2/($A$3-1))*SUM(1/POWER(FSheet1!$AU247,2/($A$3-1)),1/POWER(FSheet1!$AV247,2/($A$3-1)),1/POWER(FSheet1!$AW247,2/($A$3-1)),1/POWER(FSheet1!$AX247,2/($A$3-1)),1/POWER(FSheet1!$AY247,2/($A$3-1)),1/POWER(FSheet1!$AZ247,2/($A$3-1)),1/POWER(FSheet1!$BA247,2/($A$3-1))))</f>
        <v>8.3871417404997373E-2</v>
      </c>
      <c r="H248" s="20">
        <f>1/(POWER(FSheet1!AX247,2/($A$3-1))*SUM(1/POWER(FSheet1!$AU247,2/($A$3-1)),1/POWER(FSheet1!$AV247,2/($A$3-1)),1/POWER(FSheet1!$AW247,2/($A$3-1)),1/POWER(FSheet1!$AX247,2/($A$3-1)),1/POWER(FSheet1!$AY247,2/($A$3-1)),1/POWER(FSheet1!$AZ247,2/($A$3-1)),1/POWER(FSheet1!$BA247,2/($A$3-1))))</f>
        <v>0.88108687460642199</v>
      </c>
      <c r="I248" s="20">
        <f>1/(POWER(FSheet1!AY247,2/($A$3-1))*SUM(1/POWER(FSheet1!$AU247,2/($A$3-1)),1/POWER(FSheet1!$AV247,2/($A$3-1)),1/POWER(FSheet1!$AW247,2/($A$3-1)),1/POWER(FSheet1!$AX247,2/($A$3-1)),1/POWER(FSheet1!$AY247,2/($A$3-1)),1/POWER(FSheet1!$AZ247,2/($A$3-1)),1/POWER(FSheet1!$BA247,2/($A$3-1))))</f>
        <v>2.5142441720233475E-2</v>
      </c>
      <c r="J248" s="20">
        <f>1/(POWER(FSheet1!AZ247,2/($A$3-1))*SUM(1/POWER(FSheet1!$AU247,2/($A$3-1)),1/POWER(FSheet1!$AV247,2/($A$3-1)),1/POWER(FSheet1!$AW247,2/($A$3-1)),1/POWER(FSheet1!$AX247,2/($A$3-1)),1/POWER(FSheet1!$AY247,2/($A$3-1)),1/POWER(FSheet1!$AZ247,2/($A$3-1)),1/POWER(FSheet1!$BA247,2/($A$3-1))))</f>
        <v>2.7192476710026048E-3</v>
      </c>
      <c r="K248" s="20">
        <f>1/(POWER(FSheet1!BA247,2/($A$3-1))*SUM(1/POWER(FSheet1!$AU247,2/($A$3-1)),1/POWER(FSheet1!$AV247,2/($A$3-1)),1/POWER(FSheet1!$AW247,2/($A$3-1)),1/POWER(FSheet1!$AX247,2/($A$3-1)),1/POWER(FSheet1!$AY247,2/($A$3-1)),1/POWER(FSheet1!$AZ247,2/($A$3-1)),1/POWER(FSheet1!$BA247,2/($A$3-1))))</f>
        <v>6.3525468347733671E-4</v>
      </c>
      <c r="M248" s="35"/>
      <c r="AA248" s="34">
        <f t="shared" si="14"/>
        <v>8.7301691614784804</v>
      </c>
      <c r="AC248" s="26">
        <f>1/(POWER(FSheet1!BC247,1/($A$3-1))*SUM(1/POWER(FSheet1!$BC247,1/($A$3-1)),1/POWER(FSheet1!$BD247,1/($A$3-1)),1/POWER(FSheet1!$BE247,1/($A$3-1)),1/POWER(FSheet1!$BF247,1/($A$3-1)),1/POWER(FSheet1!$BG247,1/($A$3-1)),1/POWER(FSheet1!$BH247,1/($A$3-1)),1/POWER(FSheet1!$BI247,1/($A$3-1))))</f>
        <v>6.4542852577323964E-2</v>
      </c>
      <c r="AD248" s="26">
        <f>1/(POWER(FSheet1!BD247,1/($A$3-1))*SUM(1/POWER(FSheet1!$BC247,1/($A$3-1)),1/POWER(FSheet1!$BD247,1/($A$3-1)),1/POWER(FSheet1!$BE247,1/($A$3-1)),1/POWER(FSheet1!$BF247,1/($A$3-1)),1/POWER(FSheet1!$BG247,1/($A$3-1)),1/POWER(FSheet1!$BH247,1/($A$3-1)),1/POWER(FSheet1!$BI247,1/($A$3-1))))</f>
        <v>7.3823442919087018E-2</v>
      </c>
      <c r="AE248" s="26">
        <f>1/(POWER(FSheet1!BE247,1/($A$3-1))*SUM(1/POWER(FSheet1!$BC247,1/($A$3-1)),1/POWER(FSheet1!$BD247,1/($A$3-1)),1/POWER(FSheet1!$BE247,1/($A$3-1)),1/POWER(FSheet1!$BF247,1/($A$3-1)),1/POWER(FSheet1!$BG247,1/($A$3-1)),1/POWER(FSheet1!$BH247,1/($A$3-1)),1/POWER(FSheet1!$BI247,1/($A$3-1))))</f>
        <v>0.18068386991935609</v>
      </c>
      <c r="AF248" s="26">
        <f>1/(POWER(FSheet1!BF247,1/($A$3-1))*SUM(1/POWER(FSheet1!$BC247,1/($A$3-1)),1/POWER(FSheet1!$BD247,1/($A$3-1)),1/POWER(FSheet1!$BE247,1/($A$3-1)),1/POWER(FSheet1!$BF247,1/($A$3-1)),1/POWER(FSheet1!$BG247,1/($A$3-1)),1/POWER(FSheet1!$BH247,1/($A$3-1)),1/POWER(FSheet1!$BI247,1/($A$3-1))))</f>
        <v>0.36525473901386968</v>
      </c>
      <c r="AG248" s="26">
        <f>1/(POWER(FSheet1!BG247,1/($A$3-1))*SUM(1/POWER(FSheet1!$BC247,1/($A$3-1)),1/POWER(FSheet1!$BD247,1/($A$3-1)),1/POWER(FSheet1!$BE247,1/($A$3-1)),1/POWER(FSheet1!$BF247,1/($A$3-1)),1/POWER(FSheet1!$BG247,1/($A$3-1)),1/POWER(FSheet1!$BH247,1/($A$3-1)),1/POWER(FSheet1!$BI247,1/($A$3-1))))</f>
        <v>0.14450929093858303</v>
      </c>
      <c r="AH248" s="26">
        <f>1/(POWER(FSheet1!BH247,1/($A$3-1))*SUM(1/POWER(FSheet1!$BC247,1/($A$3-1)),1/POWER(FSheet1!$BD247,1/($A$3-1)),1/POWER(FSheet1!$BE247,1/($A$3-1)),1/POWER(FSheet1!$BF247,1/($A$3-1)),1/POWER(FSheet1!$BG247,1/($A$3-1)),1/POWER(FSheet1!$BH247,1/($A$3-1)),1/POWER(FSheet1!$BI247,1/($A$3-1))))</f>
        <v>6.051441748048926E-2</v>
      </c>
      <c r="AI248" s="26">
        <f>1/(POWER(FSheet1!BI247,1/($A$3-1))*SUM(1/POWER(FSheet1!$BC247,1/($A$3-1)),1/POWER(FSheet1!$BD247,1/($A$3-1)),1/POWER(FSheet1!$BE247,1/($A$3-1)),1/POWER(FSheet1!$BF247,1/($A$3-1)),1/POWER(FSheet1!$BG247,1/($A$3-1)),1/POWER(FSheet1!$BH247,1/($A$3-1)),1/POWER(FSheet1!$BI247,1/($A$3-1))))</f>
        <v>0.11067138715129089</v>
      </c>
      <c r="AY248" s="13">
        <f t="shared" si="15"/>
        <v>3.5147944410829624</v>
      </c>
      <c r="BA248" s="45">
        <f>1/(POWER(FSheet1!$BK247,1/($A$3-1))*SUM(1/POWER(FSheet1!$BK247,1/($A$3-1)),1/POWER(FSheet1!$BL247,1/($A$3-1)),1/POWER(FSheet1!$BM247,1/($A$3-1)),1/POWER(FSheet1!$BN247,1/($A$3-1)),1/POWER(FSheet1!$BO247,1/($A$3-1)),1/POWER(FSheet1!$BP247,1/($A$3-1)),1/POWER(FSheet1!$BQ247,1/($A$3-1))))</f>
        <v>4.007106899158154E-2</v>
      </c>
      <c r="BB248" s="45">
        <f>1/(POWER(FSheet1!$BL247,1/($A$3-1))*SUM(1/POWER(FSheet1!$BK247,1/($A$3-1)),1/POWER(FSheet1!$BL247,1/($A$3-1)),1/POWER(FSheet1!$BM247,1/($A$3-1)),1/POWER(FSheet1!$BN247,1/($A$3-1)),1/POWER(FSheet1!$BO247,1/($A$3-1)),1/POWER(FSheet1!$BP247,1/($A$3-1)),1/POWER(FSheet1!$BQ247,1/($A$3-1))))</f>
        <v>4.8325406210224166E-2</v>
      </c>
      <c r="BC248" s="45">
        <f>1/(POWER(FSheet1!$BM247,1/($A$3-1))*SUM(1/POWER(FSheet1!$BK247,1/($A$3-1)),1/POWER(FSheet1!$BL247,1/($A$3-1)),1/POWER(FSheet1!$BM247,1/($A$3-1)),1/POWER(FSheet1!$BN247,1/($A$3-1)),1/POWER(FSheet1!$BO247,1/($A$3-1)),1/POWER(FSheet1!$BP247,1/($A$3-1)),1/POWER(FSheet1!$BQ247,1/($A$3-1))))</f>
        <v>0.25654659541906427</v>
      </c>
      <c r="BD248" s="45">
        <f>1/(POWER(FSheet1!$BN247,1/($A$3-1))*SUM(1/POWER(FSheet1!$BK247,1/($A$3-1)),1/POWER(FSheet1!$BL247,1/($A$3-1)),1/POWER(FSheet1!$BM247,1/($A$3-1)),1/POWER(FSheet1!$BN247,1/($A$3-1)),1/POWER(FSheet1!$BO247,1/($A$3-1)),1/POWER(FSheet1!$BP247,1/($A$3-1)),1/POWER(FSheet1!$BQ247,1/($A$3-1))))</f>
        <v>0.37766705175797471</v>
      </c>
      <c r="BE248" s="45">
        <f>1/(POWER(FSheet1!$BO247,1/($A$3-1))*SUM(1/POWER(FSheet1!$BK247,1/($A$3-1)),1/POWER(FSheet1!$BL247,1/($A$3-1)),1/POWER(FSheet1!$BM247,1/($A$3-1)),1/POWER(FSheet1!$BN247,1/($A$3-1)),1/POWER(FSheet1!$BO247,1/($A$3-1)),1/POWER(FSheet1!$BP247,1/($A$3-1)),1/POWER(FSheet1!$BQ247,1/($A$3-1))))</f>
        <v>0.12355179091854214</v>
      </c>
      <c r="BF248" s="45">
        <f>1/(POWER(FSheet1!$BP247,1/($A$3-1))*SUM(1/POWER(FSheet1!$BK247,1/($A$3-1)),1/POWER(FSheet1!$BL247,1/($A$3-1)),1/POWER(FSheet1!$BM247,1/($A$3-1)),1/POWER(FSheet1!$BN247,1/($A$3-1)),1/POWER(FSheet1!$BO247,1/($A$3-1)),1/POWER(FSheet1!$BP247,1/($A$3-1)),1/POWER(FSheet1!$BQ247,1/($A$3-1))))</f>
        <v>4.3529360631305032E-2</v>
      </c>
      <c r="BG248" s="45">
        <f>1/(POWER(FSheet1!$BQ247,1/($A$3-1))*SUM(1/POWER(FSheet1!$BK247,1/($A$3-1)),1/POWER(FSheet1!$BL247,1/($A$3-1)),1/POWER(FSheet1!$BM247,1/($A$3-1)),1/POWER(FSheet1!$BN247,1/($A$3-1)),1/POWER(FSheet1!$BO247,1/($A$3-1)),1/POWER(FSheet1!$BP247,1/($A$3-1)),1/POWER(FSheet1!$BQ247,1/($A$3-1))))</f>
        <v>0.11030872607130819</v>
      </c>
      <c r="BH248" s="14"/>
      <c r="BW248" s="33">
        <f t="array" ref="BW248">SUM((BA248^$A$3)*(($B248-$AK$3)^2+($C248-$AL$3)^2),(BB248^$A$3)*(($B248-$AM$3)^2+($C248-$AN$3)^2),(BC248^$A$3)*(($B248-$AO$3)^2+($C248-$AP$3)^2),(BD248^$A$3)*(($B248-$AQ$3)^2+($C248-$AR$3)^2),(BE248^$A$3)*(($B248-$AS$3)^2+($C248-$AT$3)^2),(BF248^$A$3)*(($B248-$AU$3)^2+($C248-$AV$3)^2),(BG248^$A$3)*(($B248-$AW$3)^2+($C248-$BV$3)^2))</f>
        <v>3.529072546950244</v>
      </c>
    </row>
    <row r="249" spans="1:75">
      <c r="A249" s="21" t="str">
        <f>FSheet1!A248</f>
        <v>Johnson. T</v>
      </c>
      <c r="B249" s="20">
        <f>FSheet1!DH248</f>
        <v>4.3298260459317586</v>
      </c>
      <c r="C249" s="20">
        <f>FSheet1!DI248</f>
        <v>-0.36400486220472444</v>
      </c>
      <c r="D249" s="22"/>
      <c r="E249" s="20">
        <f>1/(POWER(FSheet1!AU248,2/($A$3-1))*SUM(1/POWER(FSheet1!$AU248,2/($A$3-1)),1/POWER(FSheet1!$AV248,2/($A$3-1)),1/POWER(FSheet1!$AW248,2/($A$3-1)),1/POWER(FSheet1!$AX248,2/($A$3-1)),1/POWER(FSheet1!$AY248,2/($A$3-1)),1/POWER(FSheet1!$AZ248,2/($A$3-1)),1/POWER(FSheet1!$BA248,2/($A$3-1))))</f>
        <v>8.044428239676559E-5</v>
      </c>
      <c r="F249" s="20">
        <f>1/(POWER(FSheet1!AV248,2/($A$3-1))*SUM(1/POWER(FSheet1!$AU248,2/($A$3-1)),1/POWER(FSheet1!$AV248,2/($A$3-1)),1/POWER(FSheet1!$AW248,2/($A$3-1)),1/POWER(FSheet1!$AX248,2/($A$3-1)),1/POWER(FSheet1!$AY248,2/($A$3-1)),1/POWER(FSheet1!$AZ248,2/($A$3-1)),1/POWER(FSheet1!$BA248,2/($A$3-1))))</f>
        <v>2.7692143913501092E-4</v>
      </c>
      <c r="G249" s="20">
        <f>1/(POWER(FSheet1!AW248,2/($A$3-1))*SUM(1/POWER(FSheet1!$AU248,2/($A$3-1)),1/POWER(FSheet1!$AV248,2/($A$3-1)),1/POWER(FSheet1!$AW248,2/($A$3-1)),1/POWER(FSheet1!$AX248,2/($A$3-1)),1/POWER(FSheet1!$AY248,2/($A$3-1)),1/POWER(FSheet1!$AZ248,2/($A$3-1)),1/POWER(FSheet1!$BA248,2/($A$3-1))))</f>
        <v>1.6595240696549007E-3</v>
      </c>
      <c r="H249" s="20">
        <f>1/(POWER(FSheet1!AX248,2/($A$3-1))*SUM(1/POWER(FSheet1!$AU248,2/($A$3-1)),1/POWER(FSheet1!$AV248,2/($A$3-1)),1/POWER(FSheet1!$AW248,2/($A$3-1)),1/POWER(FSheet1!$AX248,2/($A$3-1)),1/POWER(FSheet1!$AY248,2/($A$3-1)),1/POWER(FSheet1!$AZ248,2/($A$3-1)),1/POWER(FSheet1!$BA248,2/($A$3-1))))</f>
        <v>4.2358651775337014E-2</v>
      </c>
      <c r="I249" s="20">
        <f>1/(POWER(FSheet1!AY248,2/($A$3-1))*SUM(1/POWER(FSheet1!$AU248,2/($A$3-1)),1/POWER(FSheet1!$AV248,2/($A$3-1)),1/POWER(FSheet1!$AW248,2/($A$3-1)),1/POWER(FSheet1!$AX248,2/($A$3-1)),1/POWER(FSheet1!$AY248,2/($A$3-1)),1/POWER(FSheet1!$AZ248,2/($A$3-1)),1/POWER(FSheet1!$BA248,2/($A$3-1))))</f>
        <v>0.94915607290453874</v>
      </c>
      <c r="J249" s="20">
        <f>1/(POWER(FSheet1!AZ248,2/($A$3-1))*SUM(1/POWER(FSheet1!$AU248,2/($A$3-1)),1/POWER(FSheet1!$AV248,2/($A$3-1)),1/POWER(FSheet1!$AW248,2/($A$3-1)),1/POWER(FSheet1!$AX248,2/($A$3-1)),1/POWER(FSheet1!$AY248,2/($A$3-1)),1/POWER(FSheet1!$AZ248,2/($A$3-1)),1/POWER(FSheet1!$BA248,2/($A$3-1))))</f>
        <v>5.8714905466158498E-3</v>
      </c>
      <c r="K249" s="20">
        <f>1/(POWER(FSheet1!BA248,2/($A$3-1))*SUM(1/POWER(FSheet1!$AU248,2/($A$3-1)),1/POWER(FSheet1!$AV248,2/($A$3-1)),1/POWER(FSheet1!$AW248,2/($A$3-1)),1/POWER(FSheet1!$AX248,2/($A$3-1)),1/POWER(FSheet1!$AY248,2/($A$3-1)),1/POWER(FSheet1!$AZ248,2/($A$3-1)),1/POWER(FSheet1!$BA248,2/($A$3-1))))</f>
        <v>5.9689498232171078E-4</v>
      </c>
      <c r="M249" s="35"/>
      <c r="AA249" s="34">
        <f t="shared" si="14"/>
        <v>1.0719921580962872</v>
      </c>
      <c r="AC249" s="26">
        <f>1/(POWER(FSheet1!BC248,1/($A$3-1))*SUM(1/POWER(FSheet1!$BC248,1/($A$3-1)),1/POWER(FSheet1!$BD248,1/($A$3-1)),1/POWER(FSheet1!$BE248,1/($A$3-1)),1/POWER(FSheet1!$BF248,1/($A$3-1)),1/POWER(FSheet1!$BG248,1/($A$3-1)),1/POWER(FSheet1!$BH248,1/($A$3-1)),1/POWER(FSheet1!$BI248,1/($A$3-1))))</f>
        <v>7.8088838697890671E-3</v>
      </c>
      <c r="AD249" s="26">
        <f>1/(POWER(FSheet1!BD248,1/($A$3-1))*SUM(1/POWER(FSheet1!$BC248,1/($A$3-1)),1/POWER(FSheet1!$BD248,1/($A$3-1)),1/POWER(FSheet1!$BE248,1/($A$3-1)),1/POWER(FSheet1!$BF248,1/($A$3-1)),1/POWER(FSheet1!$BG248,1/($A$3-1)),1/POWER(FSheet1!$BH248,1/($A$3-1)),1/POWER(FSheet1!$BI248,1/($A$3-1))))</f>
        <v>7.2923318897756065E-3</v>
      </c>
      <c r="AE249" s="26">
        <f>1/(POWER(FSheet1!BE248,1/($A$3-1))*SUM(1/POWER(FSheet1!$BC248,1/($A$3-1)),1/POWER(FSheet1!$BD248,1/($A$3-1)),1/POWER(FSheet1!$BE248,1/($A$3-1)),1/POWER(FSheet1!$BF248,1/($A$3-1)),1/POWER(FSheet1!$BG248,1/($A$3-1)),1/POWER(FSheet1!$BH248,1/($A$3-1)),1/POWER(FSheet1!$BI248,1/($A$3-1))))</f>
        <v>1.3288913461299975E-2</v>
      </c>
      <c r="AF249" s="26">
        <f>1/(POWER(FSheet1!BF248,1/($A$3-1))*SUM(1/POWER(FSheet1!$BC248,1/($A$3-1)),1/POWER(FSheet1!$BD248,1/($A$3-1)),1/POWER(FSheet1!$BE248,1/($A$3-1)),1/POWER(FSheet1!$BF248,1/($A$3-1)),1/POWER(FSheet1!$BG248,1/($A$3-1)),1/POWER(FSheet1!$BH248,1/($A$3-1)),1/POWER(FSheet1!$BI248,1/($A$3-1))))</f>
        <v>4.8269223955688279E-2</v>
      </c>
      <c r="AG249" s="26">
        <f>1/(POWER(FSheet1!BG248,1/($A$3-1))*SUM(1/POWER(FSheet1!$BC248,1/($A$3-1)),1/POWER(FSheet1!$BD248,1/($A$3-1)),1/POWER(FSheet1!$BE248,1/($A$3-1)),1/POWER(FSheet1!$BF248,1/($A$3-1)),1/POWER(FSheet1!$BG248,1/($A$3-1)),1/POWER(FSheet1!$BH248,1/($A$3-1)),1/POWER(FSheet1!$BI248,1/($A$3-1))))</f>
        <v>0.52772041789344615</v>
      </c>
      <c r="AH249" s="26">
        <f>1/(POWER(FSheet1!BH248,1/($A$3-1))*SUM(1/POWER(FSheet1!$BC248,1/($A$3-1)),1/POWER(FSheet1!$BD248,1/($A$3-1)),1/POWER(FSheet1!$BE248,1/($A$3-1)),1/POWER(FSheet1!$BF248,1/($A$3-1)),1/POWER(FSheet1!$BG248,1/($A$3-1)),1/POWER(FSheet1!$BH248,1/($A$3-1)),1/POWER(FSheet1!$BI248,1/($A$3-1))))</f>
        <v>5.7079834359313734E-2</v>
      </c>
      <c r="AI249" s="26">
        <f>1/(POWER(FSheet1!BI248,1/($A$3-1))*SUM(1/POWER(FSheet1!$BC248,1/($A$3-1)),1/POWER(FSheet1!$BD248,1/($A$3-1)),1/POWER(FSheet1!$BE248,1/($A$3-1)),1/POWER(FSheet1!$BF248,1/($A$3-1)),1/POWER(FSheet1!$BG248,1/($A$3-1)),1/POWER(FSheet1!$BH248,1/($A$3-1)),1/POWER(FSheet1!$BI248,1/($A$3-1))))</f>
        <v>0.33854039457068735</v>
      </c>
      <c r="AY249" s="13">
        <f t="shared" si="15"/>
        <v>0.72699441296448497</v>
      </c>
      <c r="BA249" s="45">
        <f>1/(POWER(FSheet1!$BK248,1/($A$3-1))*SUM(1/POWER(FSheet1!$BK248,1/($A$3-1)),1/POWER(FSheet1!$BL248,1/($A$3-1)),1/POWER(FSheet1!$BM248,1/($A$3-1)),1/POWER(FSheet1!$BN248,1/($A$3-1)),1/POWER(FSheet1!$BO248,1/($A$3-1)),1/POWER(FSheet1!$BP248,1/($A$3-1)),1/POWER(FSheet1!$BQ248,1/($A$3-1))))</f>
        <v>1.2469442605882753E-2</v>
      </c>
      <c r="BB249" s="45">
        <f>1/(POWER(FSheet1!$BL248,1/($A$3-1))*SUM(1/POWER(FSheet1!$BK248,1/($A$3-1)),1/POWER(FSheet1!$BL248,1/($A$3-1)),1/POWER(FSheet1!$BM248,1/($A$3-1)),1/POWER(FSheet1!$BN248,1/($A$3-1)),1/POWER(FSheet1!$BO248,1/($A$3-1)),1/POWER(FSheet1!$BP248,1/($A$3-1)),1/POWER(FSheet1!$BQ248,1/($A$3-1))))</f>
        <v>9.5224237102343959E-3</v>
      </c>
      <c r="BC249" s="45">
        <f>1/(POWER(FSheet1!$BM248,1/($A$3-1))*SUM(1/POWER(FSheet1!$BK248,1/($A$3-1)),1/POWER(FSheet1!$BL248,1/($A$3-1)),1/POWER(FSheet1!$BM248,1/($A$3-1)),1/POWER(FSheet1!$BN248,1/($A$3-1)),1/POWER(FSheet1!$BO248,1/($A$3-1)),1/POWER(FSheet1!$BP248,1/($A$3-1)),1/POWER(FSheet1!$BQ248,1/($A$3-1))))</f>
        <v>2.3469074424872935E-2</v>
      </c>
      <c r="BD249" s="45">
        <f>1/(POWER(FSheet1!$BN248,1/($A$3-1))*SUM(1/POWER(FSheet1!$BK248,1/($A$3-1)),1/POWER(FSheet1!$BL248,1/($A$3-1)),1/POWER(FSheet1!$BM248,1/($A$3-1)),1/POWER(FSheet1!$BN248,1/($A$3-1)),1/POWER(FSheet1!$BO248,1/($A$3-1)),1/POWER(FSheet1!$BP248,1/($A$3-1)),1/POWER(FSheet1!$BQ248,1/($A$3-1))))</f>
        <v>8.5772561620239426E-2</v>
      </c>
      <c r="BE249" s="45">
        <f>1/(POWER(FSheet1!$BO248,1/($A$3-1))*SUM(1/POWER(FSheet1!$BK248,1/($A$3-1)),1/POWER(FSheet1!$BL248,1/($A$3-1)),1/POWER(FSheet1!$BM248,1/($A$3-1)),1/POWER(FSheet1!$BN248,1/($A$3-1)),1/POWER(FSheet1!$BO248,1/($A$3-1)),1/POWER(FSheet1!$BP248,1/($A$3-1)),1/POWER(FSheet1!$BQ248,1/($A$3-1))))</f>
        <v>0.35544326899107637</v>
      </c>
      <c r="BF249" s="45">
        <f>1/(POWER(FSheet1!$BP248,1/($A$3-1))*SUM(1/POWER(FSheet1!$BK248,1/($A$3-1)),1/POWER(FSheet1!$BL248,1/($A$3-1)),1/POWER(FSheet1!$BM248,1/($A$3-1)),1/POWER(FSheet1!$BN248,1/($A$3-1)),1/POWER(FSheet1!$BO248,1/($A$3-1)),1/POWER(FSheet1!$BP248,1/($A$3-1)),1/POWER(FSheet1!$BQ248,1/($A$3-1))))</f>
        <v>6.4488806894537481E-2</v>
      </c>
      <c r="BG249" s="45">
        <f>1/(POWER(FSheet1!$BQ248,1/($A$3-1))*SUM(1/POWER(FSheet1!$BK248,1/($A$3-1)),1/POWER(FSheet1!$BL248,1/($A$3-1)),1/POWER(FSheet1!$BM248,1/($A$3-1)),1/POWER(FSheet1!$BN248,1/($A$3-1)),1/POWER(FSheet1!$BO248,1/($A$3-1)),1/POWER(FSheet1!$BP248,1/($A$3-1)),1/POWER(FSheet1!$BQ248,1/($A$3-1))))</f>
        <v>0.44883442175315669</v>
      </c>
      <c r="BH249" s="14"/>
      <c r="BW249" s="33">
        <f t="array" ref="BW249">SUM((BA249^$A$3)*(($B249-$AK$3)^2+($C249-$AL$3)^2),(BB249^$A$3)*(($B249-$AM$3)^2+($C249-$AN$3)^2),(BC249^$A$3)*(($B249-$AO$3)^2+($C249-$AP$3)^2),(BD249^$A$3)*(($B249-$AQ$3)^2+($C249-$AR$3)^2),(BE249^$A$3)*(($B249-$AS$3)^2+($C249-$AT$3)^2),(BF249^$A$3)*(($B249-$AU$3)^2+($C249-$AV$3)^2),(BG249^$A$3)*(($B249-$AW$3)^2+($C249-$BV$3)^2))</f>
        <v>0.68497127265330537</v>
      </c>
    </row>
    <row r="250" spans="1:75">
      <c r="A250" s="21" t="str">
        <f>FSheet1!A249</f>
        <v>Molin</v>
      </c>
      <c r="B250" s="20">
        <f>FSheet1!DH249</f>
        <v>3.9685770734908132</v>
      </c>
      <c r="C250" s="20">
        <f>FSheet1!DI249</f>
        <v>-5.1932486824146968</v>
      </c>
      <c r="D250" s="22"/>
      <c r="E250" s="20">
        <f>1/(POWER(FSheet1!AU249,2/($A$3-1))*SUM(1/POWER(FSheet1!$AU249,2/($A$3-1)),1/POWER(FSheet1!$AV249,2/($A$3-1)),1/POWER(FSheet1!$AW249,2/($A$3-1)),1/POWER(FSheet1!$AX249,2/($A$3-1)),1/POWER(FSheet1!$AY249,2/($A$3-1)),1/POWER(FSheet1!$AZ249,2/($A$3-1)),1/POWER(FSheet1!$BA249,2/($A$3-1))))</f>
        <v>7.0987802666134412E-3</v>
      </c>
      <c r="F250" s="20">
        <f>1/(POWER(FSheet1!AV249,2/($A$3-1))*SUM(1/POWER(FSheet1!$AU249,2/($A$3-1)),1/POWER(FSheet1!$AV249,2/($A$3-1)),1/POWER(FSheet1!$AW249,2/($A$3-1)),1/POWER(FSheet1!$AX249,2/($A$3-1)),1/POWER(FSheet1!$AY249,2/($A$3-1)),1/POWER(FSheet1!$AZ249,2/($A$3-1)),1/POWER(FSheet1!$BA249,2/($A$3-1))))</f>
        <v>2.7034391610499871E-2</v>
      </c>
      <c r="G250" s="20">
        <f>1/(POWER(FSheet1!AW249,2/($A$3-1))*SUM(1/POWER(FSheet1!$AU249,2/($A$3-1)),1/POWER(FSheet1!$AV249,2/($A$3-1)),1/POWER(FSheet1!$AW249,2/($A$3-1)),1/POWER(FSheet1!$AX249,2/($A$3-1)),1/POWER(FSheet1!$AY249,2/($A$3-1)),1/POWER(FSheet1!$AZ249,2/($A$3-1)),1/POWER(FSheet1!$BA249,2/($A$3-1))))</f>
        <v>0.1524946740417904</v>
      </c>
      <c r="H250" s="20">
        <f>1/(POWER(FSheet1!AX249,2/($A$3-1))*SUM(1/POWER(FSheet1!$AU249,2/($A$3-1)),1/POWER(FSheet1!$AV249,2/($A$3-1)),1/POWER(FSheet1!$AW249,2/($A$3-1)),1/POWER(FSheet1!$AX249,2/($A$3-1)),1/POWER(FSheet1!$AY249,2/($A$3-1)),1/POWER(FSheet1!$AZ249,2/($A$3-1)),1/POWER(FSheet1!$BA249,2/($A$3-1))))</f>
        <v>0.58684754325199229</v>
      </c>
      <c r="I250" s="20">
        <f>1/(POWER(FSheet1!AY249,2/($A$3-1))*SUM(1/POWER(FSheet1!$AU249,2/($A$3-1)),1/POWER(FSheet1!$AV249,2/($A$3-1)),1/POWER(FSheet1!$AW249,2/($A$3-1)),1/POWER(FSheet1!$AX249,2/($A$3-1)),1/POWER(FSheet1!$AY249,2/($A$3-1)),1/POWER(FSheet1!$AZ249,2/($A$3-1)),1/POWER(FSheet1!$BA249,2/($A$3-1))))</f>
        <v>0.18647642106147075</v>
      </c>
      <c r="J250" s="20">
        <f>1/(POWER(FSheet1!AZ249,2/($A$3-1))*SUM(1/POWER(FSheet1!$AU249,2/($A$3-1)),1/POWER(FSheet1!$AV249,2/($A$3-1)),1/POWER(FSheet1!$AW249,2/($A$3-1)),1/POWER(FSheet1!$AX249,2/($A$3-1)),1/POWER(FSheet1!$AY249,2/($A$3-1)),1/POWER(FSheet1!$AZ249,2/($A$3-1)),1/POWER(FSheet1!$BA249,2/($A$3-1))))</f>
        <v>3.1980996697172123E-2</v>
      </c>
      <c r="K250" s="20">
        <f>1/(POWER(FSheet1!BA249,2/($A$3-1))*SUM(1/POWER(FSheet1!$AU249,2/($A$3-1)),1/POWER(FSheet1!$AV249,2/($A$3-1)),1/POWER(FSheet1!$AW249,2/($A$3-1)),1/POWER(FSheet1!$AX249,2/($A$3-1)),1/POWER(FSheet1!$AY249,2/($A$3-1)),1/POWER(FSheet1!$AZ249,2/($A$3-1)),1/POWER(FSheet1!$BA249,2/($A$3-1))))</f>
        <v>8.0671930704612396E-3</v>
      </c>
      <c r="M250" s="35"/>
      <c r="AA250" s="34">
        <f t="shared" si="14"/>
        <v>14.435339445958229</v>
      </c>
      <c r="AC250" s="26">
        <f>1/(POWER(FSheet1!BC249,1/($A$3-1))*SUM(1/POWER(FSheet1!$BC249,1/($A$3-1)),1/POWER(FSheet1!$BD249,1/($A$3-1)),1/POWER(FSheet1!$BE249,1/($A$3-1)),1/POWER(FSheet1!$BF249,1/($A$3-1)),1/POWER(FSheet1!$BG249,1/($A$3-1)),1/POWER(FSheet1!$BH249,1/($A$3-1)),1/POWER(FSheet1!$BI249,1/($A$3-1))))</f>
        <v>6.5201796859239242E-2</v>
      </c>
      <c r="AD250" s="26">
        <f>1/(POWER(FSheet1!BD249,1/($A$3-1))*SUM(1/POWER(FSheet1!$BC249,1/($A$3-1)),1/POWER(FSheet1!$BD249,1/($A$3-1)),1/POWER(FSheet1!$BE249,1/($A$3-1)),1/POWER(FSheet1!$BF249,1/($A$3-1)),1/POWER(FSheet1!$BG249,1/($A$3-1)),1/POWER(FSheet1!$BH249,1/($A$3-1)),1/POWER(FSheet1!$BI249,1/($A$3-1))))</f>
        <v>7.3897291281598512E-2</v>
      </c>
      <c r="AE250" s="26">
        <f>1/(POWER(FSheet1!BE249,1/($A$3-1))*SUM(1/POWER(FSheet1!$BC249,1/($A$3-1)),1/POWER(FSheet1!$BD249,1/($A$3-1)),1/POWER(FSheet1!$BE249,1/($A$3-1)),1/POWER(FSheet1!$BF249,1/($A$3-1)),1/POWER(FSheet1!$BG249,1/($A$3-1)),1/POWER(FSheet1!$BH249,1/($A$3-1)),1/POWER(FSheet1!$BI249,1/($A$3-1))))</f>
        <v>0.13243391688506656</v>
      </c>
      <c r="AF250" s="26">
        <f>1/(POWER(FSheet1!BF249,1/($A$3-1))*SUM(1/POWER(FSheet1!$BC249,1/($A$3-1)),1/POWER(FSheet1!$BD249,1/($A$3-1)),1/POWER(FSheet1!$BE249,1/($A$3-1)),1/POWER(FSheet1!$BF249,1/($A$3-1)),1/POWER(FSheet1!$BG249,1/($A$3-1)),1/POWER(FSheet1!$BH249,1/($A$3-1)),1/POWER(FSheet1!$BI249,1/($A$3-1))))</f>
        <v>0.21775973881862001</v>
      </c>
      <c r="AG250" s="26">
        <f>1/(POWER(FSheet1!BG249,1/($A$3-1))*SUM(1/POWER(FSheet1!$BC249,1/($A$3-1)),1/POWER(FSheet1!$BD249,1/($A$3-1)),1/POWER(FSheet1!$BE249,1/($A$3-1)),1/POWER(FSheet1!$BF249,1/($A$3-1)),1/POWER(FSheet1!$BG249,1/($A$3-1)),1/POWER(FSheet1!$BH249,1/($A$3-1)),1/POWER(FSheet1!$BI249,1/($A$3-1))))</f>
        <v>0.19962805718673729</v>
      </c>
      <c r="AH250" s="26">
        <f>1/(POWER(FSheet1!BH249,1/($A$3-1))*SUM(1/POWER(FSheet1!$BC249,1/($A$3-1)),1/POWER(FSheet1!$BD249,1/($A$3-1)),1/POWER(FSheet1!$BE249,1/($A$3-1)),1/POWER(FSheet1!$BF249,1/($A$3-1)),1/POWER(FSheet1!$BG249,1/($A$3-1)),1/POWER(FSheet1!$BH249,1/($A$3-1)),1/POWER(FSheet1!$BI249,1/($A$3-1))))</f>
        <v>0.12106498237488524</v>
      </c>
      <c r="AI250" s="26">
        <f>1/(POWER(FSheet1!BI249,1/($A$3-1))*SUM(1/POWER(FSheet1!$BC249,1/($A$3-1)),1/POWER(FSheet1!$BD249,1/($A$3-1)),1/POWER(FSheet1!$BE249,1/($A$3-1)),1/POWER(FSheet1!$BF249,1/($A$3-1)),1/POWER(FSheet1!$BG249,1/($A$3-1)),1/POWER(FSheet1!$BH249,1/($A$3-1)),1/POWER(FSheet1!$BI249,1/($A$3-1))))</f>
        <v>0.19001421659385306</v>
      </c>
      <c r="AY250" s="13">
        <f t="shared" si="15"/>
        <v>6.5439313205448215</v>
      </c>
      <c r="BA250" s="45">
        <f>1/(POWER(FSheet1!$BK249,1/($A$3-1))*SUM(1/POWER(FSheet1!$BK249,1/($A$3-1)),1/POWER(FSheet1!$BL249,1/($A$3-1)),1/POWER(FSheet1!$BM249,1/($A$3-1)),1/POWER(FSheet1!$BN249,1/($A$3-1)),1/POWER(FSheet1!$BO249,1/($A$3-1)),1/POWER(FSheet1!$BP249,1/($A$3-1)),1/POWER(FSheet1!$BQ249,1/($A$3-1))))</f>
        <v>4.5677537376674252E-2</v>
      </c>
      <c r="BB250" s="45">
        <f>1/(POWER(FSheet1!$BL249,1/($A$3-1))*SUM(1/POWER(FSheet1!$BK249,1/($A$3-1)),1/POWER(FSheet1!$BL249,1/($A$3-1)),1/POWER(FSheet1!$BM249,1/($A$3-1)),1/POWER(FSheet1!$BN249,1/($A$3-1)),1/POWER(FSheet1!$BO249,1/($A$3-1)),1/POWER(FSheet1!$BP249,1/($A$3-1)),1/POWER(FSheet1!$BQ249,1/($A$3-1))))</f>
        <v>5.4786797888624568E-2</v>
      </c>
      <c r="BC250" s="45">
        <f>1/(POWER(FSheet1!$BM249,1/($A$3-1))*SUM(1/POWER(FSheet1!$BK249,1/($A$3-1)),1/POWER(FSheet1!$BL249,1/($A$3-1)),1/POWER(FSheet1!$BM249,1/($A$3-1)),1/POWER(FSheet1!$BN249,1/($A$3-1)),1/POWER(FSheet1!$BO249,1/($A$3-1)),1/POWER(FSheet1!$BP249,1/($A$3-1)),1/POWER(FSheet1!$BQ249,1/($A$3-1))))</f>
        <v>0.16332349737536897</v>
      </c>
      <c r="BD250" s="45">
        <f>1/(POWER(FSheet1!$BN249,1/($A$3-1))*SUM(1/POWER(FSheet1!$BK249,1/($A$3-1)),1/POWER(FSheet1!$BL249,1/($A$3-1)),1/POWER(FSheet1!$BM249,1/($A$3-1)),1/POWER(FSheet1!$BN249,1/($A$3-1)),1/POWER(FSheet1!$BO249,1/($A$3-1)),1/POWER(FSheet1!$BP249,1/($A$3-1)),1/POWER(FSheet1!$BQ249,1/($A$3-1))))</f>
        <v>0.21345624655134673</v>
      </c>
      <c r="BE250" s="45">
        <f>1/(POWER(FSheet1!$BO249,1/($A$3-1))*SUM(1/POWER(FSheet1!$BK249,1/($A$3-1)),1/POWER(FSheet1!$BL249,1/($A$3-1)),1/POWER(FSheet1!$BM249,1/($A$3-1)),1/POWER(FSheet1!$BN249,1/($A$3-1)),1/POWER(FSheet1!$BO249,1/($A$3-1)),1/POWER(FSheet1!$BP249,1/($A$3-1)),1/POWER(FSheet1!$BQ249,1/($A$3-1))))</f>
        <v>0.15431934033274347</v>
      </c>
      <c r="BF250" s="45">
        <f>1/(POWER(FSheet1!$BP249,1/($A$3-1))*SUM(1/POWER(FSheet1!$BK249,1/($A$3-1)),1/POWER(FSheet1!$BL249,1/($A$3-1)),1/POWER(FSheet1!$BM249,1/($A$3-1)),1/POWER(FSheet1!$BN249,1/($A$3-1)),1/POWER(FSheet1!$BO249,1/($A$3-1)),1/POWER(FSheet1!$BP249,1/($A$3-1)),1/POWER(FSheet1!$BQ249,1/($A$3-1))))</f>
        <v>0.10493291557069585</v>
      </c>
      <c r="BG250" s="45">
        <f>1/(POWER(FSheet1!$BQ249,1/($A$3-1))*SUM(1/POWER(FSheet1!$BK249,1/($A$3-1)),1/POWER(FSheet1!$BL249,1/($A$3-1)),1/POWER(FSheet1!$BM249,1/($A$3-1)),1/POWER(FSheet1!$BN249,1/($A$3-1)),1/POWER(FSheet1!$BO249,1/($A$3-1)),1/POWER(FSheet1!$BP249,1/($A$3-1)),1/POWER(FSheet1!$BQ249,1/($A$3-1))))</f>
        <v>0.26350366490454613</v>
      </c>
      <c r="BH250" s="14"/>
      <c r="BW250" s="33">
        <f t="array" ref="BW250">SUM((BA250^$A$3)*(($B250-$AK$3)^2+($C250-$AL$3)^2),(BB250^$A$3)*(($B250-$AM$3)^2+($C250-$AN$3)^2),(BC250^$A$3)*(($B250-$AO$3)^2+($C250-$AP$3)^2),(BD250^$A$3)*(($B250-$AQ$3)^2+($C250-$AR$3)^2),(BE250^$A$3)*(($B250-$AS$3)^2+($C250-$AT$3)^2),(BF250^$A$3)*(($B250-$AU$3)^2+($C250-$AV$3)^2),(BG250^$A$3)*(($B250-$AW$3)^2+($C250-$BV$3)^2))</f>
        <v>5.8885899917949018</v>
      </c>
    </row>
    <row r="251" spans="1:75">
      <c r="A251" s="21" t="str">
        <f>FSheet1!A250</f>
        <v>Downey. N</v>
      </c>
      <c r="B251" s="20">
        <f>FSheet1!DH250</f>
        <v>0.16359095538057711</v>
      </c>
      <c r="C251" s="20">
        <f>FSheet1!DI250</f>
        <v>1.971752737532809</v>
      </c>
      <c r="D251" s="22"/>
      <c r="E251" s="20">
        <f>1/(POWER(FSheet1!AU250,2/($A$3-1))*SUM(1/POWER(FSheet1!$AU250,2/($A$3-1)),1/POWER(FSheet1!$AV250,2/($A$3-1)),1/POWER(FSheet1!$AW250,2/($A$3-1)),1/POWER(FSheet1!$AX250,2/($A$3-1)),1/POWER(FSheet1!$AY250,2/($A$3-1)),1/POWER(FSheet1!$AZ250,2/($A$3-1)),1/POWER(FSheet1!$BA250,2/($A$3-1))))</f>
        <v>1.8176992185748463E-3</v>
      </c>
      <c r="F251" s="20">
        <f>1/(POWER(FSheet1!AV250,2/($A$3-1))*SUM(1/POWER(FSheet1!$AU250,2/($A$3-1)),1/POWER(FSheet1!$AV250,2/($A$3-1)),1/POWER(FSheet1!$AW250,2/($A$3-1)),1/POWER(FSheet1!$AX250,2/($A$3-1)),1/POWER(FSheet1!$AY250,2/($A$3-1)),1/POWER(FSheet1!$AZ250,2/($A$3-1)),1/POWER(FSheet1!$BA250,2/($A$3-1))))</f>
        <v>7.0535733367966371E-3</v>
      </c>
      <c r="G251" s="20">
        <f>1/(POWER(FSheet1!AW250,2/($A$3-1))*SUM(1/POWER(FSheet1!$AU250,2/($A$3-1)),1/POWER(FSheet1!$AV250,2/($A$3-1)),1/POWER(FSheet1!$AW250,2/($A$3-1)),1/POWER(FSheet1!$AX250,2/($A$3-1)),1/POWER(FSheet1!$AY250,2/($A$3-1)),1/POWER(FSheet1!$AZ250,2/($A$3-1)),1/POWER(FSheet1!$BA250,2/($A$3-1))))</f>
        <v>4.956116504214713E-2</v>
      </c>
      <c r="H251" s="20">
        <f>1/(POWER(FSheet1!AX250,2/($A$3-1))*SUM(1/POWER(FSheet1!$AU250,2/($A$3-1)),1/POWER(FSheet1!$AV250,2/($A$3-1)),1/POWER(FSheet1!$AW250,2/($A$3-1)),1/POWER(FSheet1!$AX250,2/($A$3-1)),1/POWER(FSheet1!$AY250,2/($A$3-1)),1/POWER(FSheet1!$AZ250,2/($A$3-1)),1/POWER(FSheet1!$BA250,2/($A$3-1))))</f>
        <v>0.68251993843782766</v>
      </c>
      <c r="I251" s="20">
        <f>1/(POWER(FSheet1!AY250,2/($A$3-1))*SUM(1/POWER(FSheet1!$AU250,2/($A$3-1)),1/POWER(FSheet1!$AV250,2/($A$3-1)),1/POWER(FSheet1!$AW250,2/($A$3-1)),1/POWER(FSheet1!$AX250,2/($A$3-1)),1/POWER(FSheet1!$AY250,2/($A$3-1)),1/POWER(FSheet1!$AZ250,2/($A$3-1)),1/POWER(FSheet1!$BA250,2/($A$3-1))))</f>
        <v>0.23509001264905596</v>
      </c>
      <c r="J251" s="20">
        <f>1/(POWER(FSheet1!AZ250,2/($A$3-1))*SUM(1/POWER(FSheet1!$AU250,2/($A$3-1)),1/POWER(FSheet1!$AV250,2/($A$3-1)),1/POWER(FSheet1!$AW250,2/($A$3-1)),1/POWER(FSheet1!$AX250,2/($A$3-1)),1/POWER(FSheet1!$AY250,2/($A$3-1)),1/POWER(FSheet1!$AZ250,2/($A$3-1)),1/POWER(FSheet1!$BA250,2/($A$3-1))))</f>
        <v>2.0131579049110785E-2</v>
      </c>
      <c r="K251" s="20">
        <f>1/(POWER(FSheet1!BA250,2/($A$3-1))*SUM(1/POWER(FSheet1!$AU250,2/($A$3-1)),1/POWER(FSheet1!$AV250,2/($A$3-1)),1/POWER(FSheet1!$AW250,2/($A$3-1)),1/POWER(FSheet1!$AX250,2/($A$3-1)),1/POWER(FSheet1!$AY250,2/($A$3-1)),1/POWER(FSheet1!$AZ250,2/($A$3-1)),1/POWER(FSheet1!$BA250,2/($A$3-1))))</f>
        <v>3.8260322664870599E-3</v>
      </c>
      <c r="M251" s="35"/>
      <c r="AA251" s="34">
        <f t="shared" si="14"/>
        <v>4.2990605371673301</v>
      </c>
      <c r="AC251" s="26">
        <f>1/(POWER(FSheet1!BC250,1/($A$3-1))*SUM(1/POWER(FSheet1!$BC250,1/($A$3-1)),1/POWER(FSheet1!$BD250,1/($A$3-1)),1/POWER(FSheet1!$BE250,1/($A$3-1)),1/POWER(FSheet1!$BF250,1/($A$3-1)),1/POWER(FSheet1!$BG250,1/($A$3-1)),1/POWER(FSheet1!$BH250,1/($A$3-1)),1/POWER(FSheet1!$BI250,1/($A$3-1))))</f>
        <v>8.0066096978082091E-2</v>
      </c>
      <c r="AD251" s="26">
        <f>1/(POWER(FSheet1!BD250,1/($A$3-1))*SUM(1/POWER(FSheet1!$BC250,1/($A$3-1)),1/POWER(FSheet1!$BD250,1/($A$3-1)),1/POWER(FSheet1!$BE250,1/($A$3-1)),1/POWER(FSheet1!$BF250,1/($A$3-1)),1/POWER(FSheet1!$BG250,1/($A$3-1)),1/POWER(FSheet1!$BH250,1/($A$3-1)),1/POWER(FSheet1!$BI250,1/($A$3-1))))</f>
        <v>5.6697800571235815E-2</v>
      </c>
      <c r="AE251" s="26">
        <f>1/(POWER(FSheet1!BE250,1/($A$3-1))*SUM(1/POWER(FSheet1!$BC250,1/($A$3-1)),1/POWER(FSheet1!$BD250,1/($A$3-1)),1/POWER(FSheet1!$BE250,1/($A$3-1)),1/POWER(FSheet1!$BF250,1/($A$3-1)),1/POWER(FSheet1!$BG250,1/($A$3-1)),1/POWER(FSheet1!$BH250,1/($A$3-1)),1/POWER(FSheet1!$BI250,1/($A$3-1))))</f>
        <v>0.10455360020921584</v>
      </c>
      <c r="AF251" s="26">
        <f>1/(POWER(FSheet1!BF250,1/($A$3-1))*SUM(1/POWER(FSheet1!$BC250,1/($A$3-1)),1/POWER(FSheet1!$BD250,1/($A$3-1)),1/POWER(FSheet1!$BE250,1/($A$3-1)),1/POWER(FSheet1!$BF250,1/($A$3-1)),1/POWER(FSheet1!$BG250,1/($A$3-1)),1/POWER(FSheet1!$BH250,1/($A$3-1)),1/POWER(FSheet1!$BI250,1/($A$3-1))))</f>
        <v>0.4078839785784546</v>
      </c>
      <c r="AG251" s="26">
        <f>1/(POWER(FSheet1!BG250,1/($A$3-1))*SUM(1/POWER(FSheet1!$BC250,1/($A$3-1)),1/POWER(FSheet1!$BD250,1/($A$3-1)),1/POWER(FSheet1!$BE250,1/($A$3-1)),1/POWER(FSheet1!$BF250,1/($A$3-1)),1/POWER(FSheet1!$BG250,1/($A$3-1)),1/POWER(FSheet1!$BH250,1/($A$3-1)),1/POWER(FSheet1!$BI250,1/($A$3-1))))</f>
        <v>0.1841004316922647</v>
      </c>
      <c r="AH251" s="26">
        <f>1/(POWER(FSheet1!BH250,1/($A$3-1))*SUM(1/POWER(FSheet1!$BC250,1/($A$3-1)),1/POWER(FSheet1!$BD250,1/($A$3-1)),1/POWER(FSheet1!$BE250,1/($A$3-1)),1/POWER(FSheet1!$BF250,1/($A$3-1)),1/POWER(FSheet1!$BG250,1/($A$3-1)),1/POWER(FSheet1!$BH250,1/($A$3-1)),1/POWER(FSheet1!$BI250,1/($A$3-1))))</f>
        <v>5.8844540776508962E-2</v>
      </c>
      <c r="AI251" s="26">
        <f>1/(POWER(FSheet1!BI250,1/($A$3-1))*SUM(1/POWER(FSheet1!$BC250,1/($A$3-1)),1/POWER(FSheet1!$BD250,1/($A$3-1)),1/POWER(FSheet1!$BE250,1/($A$3-1)),1/POWER(FSheet1!$BF250,1/($A$3-1)),1/POWER(FSheet1!$BG250,1/($A$3-1)),1/POWER(FSheet1!$BH250,1/($A$3-1)),1/POWER(FSheet1!$BI250,1/($A$3-1))))</f>
        <v>0.10785355119423803</v>
      </c>
      <c r="AY251" s="13">
        <f t="shared" si="15"/>
        <v>2.5866423096178837</v>
      </c>
      <c r="BA251" s="45">
        <f>1/(POWER(FSheet1!$BK250,1/($A$3-1))*SUM(1/POWER(FSheet1!$BK250,1/($A$3-1)),1/POWER(FSheet1!$BL250,1/($A$3-1)),1/POWER(FSheet1!$BM250,1/($A$3-1)),1/POWER(FSheet1!$BN250,1/($A$3-1)),1/POWER(FSheet1!$BO250,1/($A$3-1)),1/POWER(FSheet1!$BP250,1/($A$3-1)),1/POWER(FSheet1!$BQ250,1/($A$3-1))))</f>
        <v>0.11615635133583276</v>
      </c>
      <c r="BB251" s="45">
        <f>1/(POWER(FSheet1!$BL250,1/($A$3-1))*SUM(1/POWER(FSheet1!$BK250,1/($A$3-1)),1/POWER(FSheet1!$BL250,1/($A$3-1)),1/POWER(FSheet1!$BM250,1/($A$3-1)),1/POWER(FSheet1!$BN250,1/($A$3-1)),1/POWER(FSheet1!$BO250,1/($A$3-1)),1/POWER(FSheet1!$BP250,1/($A$3-1)),1/POWER(FSheet1!$BQ250,1/($A$3-1))))</f>
        <v>4.5043317286775221E-2</v>
      </c>
      <c r="BC251" s="45">
        <f>1/(POWER(FSheet1!$BM250,1/($A$3-1))*SUM(1/POWER(FSheet1!$BK250,1/($A$3-1)),1/POWER(FSheet1!$BL250,1/($A$3-1)),1/POWER(FSheet1!$BM250,1/($A$3-1)),1/POWER(FSheet1!$BN250,1/($A$3-1)),1/POWER(FSheet1!$BO250,1/($A$3-1)),1/POWER(FSheet1!$BP250,1/($A$3-1)),1/POWER(FSheet1!$BQ250,1/($A$3-1))))</f>
        <v>8.653339003032455E-2</v>
      </c>
      <c r="BD251" s="45">
        <f>1/(POWER(FSheet1!$BN250,1/($A$3-1))*SUM(1/POWER(FSheet1!$BK250,1/($A$3-1)),1/POWER(FSheet1!$BL250,1/($A$3-1)),1/POWER(FSheet1!$BM250,1/($A$3-1)),1/POWER(FSheet1!$BN250,1/($A$3-1)),1/POWER(FSheet1!$BO250,1/($A$3-1)),1/POWER(FSheet1!$BP250,1/($A$3-1)),1/POWER(FSheet1!$BQ250,1/($A$3-1))))</f>
        <v>0.31849302708940341</v>
      </c>
      <c r="BE251" s="45">
        <f>1/(POWER(FSheet1!$BO250,1/($A$3-1))*SUM(1/POWER(FSheet1!$BK250,1/($A$3-1)),1/POWER(FSheet1!$BL250,1/($A$3-1)),1/POWER(FSheet1!$BM250,1/($A$3-1)),1/POWER(FSheet1!$BN250,1/($A$3-1)),1/POWER(FSheet1!$BO250,1/($A$3-1)),1/POWER(FSheet1!$BP250,1/($A$3-1)),1/POWER(FSheet1!$BQ250,1/($A$3-1))))</f>
        <v>0.31406531789358239</v>
      </c>
      <c r="BF251" s="45">
        <f>1/(POWER(FSheet1!$BP250,1/($A$3-1))*SUM(1/POWER(FSheet1!$BK250,1/($A$3-1)),1/POWER(FSheet1!$BL250,1/($A$3-1)),1/POWER(FSheet1!$BM250,1/($A$3-1)),1/POWER(FSheet1!$BN250,1/($A$3-1)),1/POWER(FSheet1!$BO250,1/($A$3-1)),1/POWER(FSheet1!$BP250,1/($A$3-1)),1/POWER(FSheet1!$BQ250,1/($A$3-1))))</f>
        <v>4.454789768121694E-2</v>
      </c>
      <c r="BG251" s="45">
        <f>1/(POWER(FSheet1!$BQ250,1/($A$3-1))*SUM(1/POWER(FSheet1!$BK250,1/($A$3-1)),1/POWER(FSheet1!$BL250,1/($A$3-1)),1/POWER(FSheet1!$BM250,1/($A$3-1)),1/POWER(FSheet1!$BN250,1/($A$3-1)),1/POWER(FSheet1!$BO250,1/($A$3-1)),1/POWER(FSheet1!$BP250,1/($A$3-1)),1/POWER(FSheet1!$BQ250,1/($A$3-1))))</f>
        <v>7.5160698682864707E-2</v>
      </c>
      <c r="BH251" s="14"/>
      <c r="BW251" s="33">
        <f t="array" ref="BW251">SUM((BA251^$A$3)*(($B251-$AK$3)^2+($C251-$AL$3)^2),(BB251^$A$3)*(($B251-$AM$3)^2+($C251-$AN$3)^2),(BC251^$A$3)*(($B251-$AO$3)^2+($C251-$AP$3)^2),(BD251^$A$3)*(($B251-$AQ$3)^2+($C251-$AR$3)^2),(BE251^$A$3)*(($B251-$AS$3)^2+($C251-$AT$3)^2),(BF251^$A$3)*(($B251-$AU$3)^2+($C251-$AV$3)^2),(BG251^$A$3)*(($B251-$AW$3)^2+($C251-$BV$3)^2))</f>
        <v>2.7699991309165095</v>
      </c>
    </row>
    <row r="252" spans="1:75">
      <c r="A252" s="21" t="str">
        <f>FSheet1!A251</f>
        <v>Kolb. E</v>
      </c>
      <c r="B252" s="20">
        <f>FSheet1!DH251</f>
        <v>3.0416368372703411</v>
      </c>
      <c r="C252" s="20">
        <f>FSheet1!DI251</f>
        <v>0.82453515748031492</v>
      </c>
      <c r="D252" s="22"/>
      <c r="E252" s="20">
        <f>1/(POWER(FSheet1!AU251,2/($A$3-1))*SUM(1/POWER(FSheet1!$AU251,2/($A$3-1)),1/POWER(FSheet1!$AV251,2/($A$3-1)),1/POWER(FSheet1!$AW251,2/($A$3-1)),1/POWER(FSheet1!$AX251,2/($A$3-1)),1/POWER(FSheet1!$AY251,2/($A$3-1)),1/POWER(FSheet1!$AZ251,2/($A$3-1)),1/POWER(FSheet1!$BA251,2/($A$3-1))))</f>
        <v>8.5984136847595236E-5</v>
      </c>
      <c r="F252" s="20">
        <f>1/(POWER(FSheet1!AV251,2/($A$3-1))*SUM(1/POWER(FSheet1!$AU251,2/($A$3-1)),1/POWER(FSheet1!$AV251,2/($A$3-1)),1/POWER(FSheet1!$AW251,2/($A$3-1)),1/POWER(FSheet1!$AX251,2/($A$3-1)),1/POWER(FSheet1!$AY251,2/($A$3-1)),1/POWER(FSheet1!$AZ251,2/($A$3-1)),1/POWER(FSheet1!$BA251,2/($A$3-1))))</f>
        <v>3.0708211479594047E-4</v>
      </c>
      <c r="G252" s="20">
        <f>1/(POWER(FSheet1!AW251,2/($A$3-1))*SUM(1/POWER(FSheet1!$AU251,2/($A$3-1)),1/POWER(FSheet1!$AV251,2/($A$3-1)),1/POWER(FSheet1!$AW251,2/($A$3-1)),1/POWER(FSheet1!$AX251,2/($A$3-1)),1/POWER(FSheet1!$AY251,2/($A$3-1)),1/POWER(FSheet1!$AZ251,2/($A$3-1)),1/POWER(FSheet1!$BA251,2/($A$3-1))))</f>
        <v>2.0037441936787987E-3</v>
      </c>
      <c r="H252" s="20">
        <f>1/(POWER(FSheet1!AX251,2/($A$3-1))*SUM(1/POWER(FSheet1!$AU251,2/($A$3-1)),1/POWER(FSheet1!$AV251,2/($A$3-1)),1/POWER(FSheet1!$AW251,2/($A$3-1)),1/POWER(FSheet1!$AX251,2/($A$3-1)),1/POWER(FSheet1!$AY251,2/($A$3-1)),1/POWER(FSheet1!$AZ251,2/($A$3-1)),1/POWER(FSheet1!$BA251,2/($A$3-1))))</f>
        <v>7.4411068315091478E-2</v>
      </c>
      <c r="I252" s="20">
        <f>1/(POWER(FSheet1!AY251,2/($A$3-1))*SUM(1/POWER(FSheet1!$AU251,2/($A$3-1)),1/POWER(FSheet1!$AV251,2/($A$3-1)),1/POWER(FSheet1!$AW251,2/($A$3-1)),1/POWER(FSheet1!$AX251,2/($A$3-1)),1/POWER(FSheet1!$AY251,2/($A$3-1)),1/POWER(FSheet1!$AZ251,2/($A$3-1)),1/POWER(FSheet1!$BA251,2/($A$3-1))))</f>
        <v>0.91790075467177346</v>
      </c>
      <c r="J252" s="20">
        <f>1/(POWER(FSheet1!AZ251,2/($A$3-1))*SUM(1/POWER(FSheet1!$AU251,2/($A$3-1)),1/POWER(FSheet1!$AV251,2/($A$3-1)),1/POWER(FSheet1!$AW251,2/($A$3-1)),1/POWER(FSheet1!$AX251,2/($A$3-1)),1/POWER(FSheet1!$AY251,2/($A$3-1)),1/POWER(FSheet1!$AZ251,2/($A$3-1)),1/POWER(FSheet1!$BA251,2/($A$3-1))))</f>
        <v>4.7737718321128044E-3</v>
      </c>
      <c r="K252" s="20">
        <f>1/(POWER(FSheet1!BA251,2/($A$3-1))*SUM(1/POWER(FSheet1!$AU251,2/($A$3-1)),1/POWER(FSheet1!$AV251,2/($A$3-1)),1/POWER(FSheet1!$AW251,2/($A$3-1)),1/POWER(FSheet1!$AX251,2/($A$3-1)),1/POWER(FSheet1!$AY251,2/($A$3-1)),1/POWER(FSheet1!$AZ251,2/($A$3-1)),1/POWER(FSheet1!$BA251,2/($A$3-1))))</f>
        <v>5.1759473569999682E-4</v>
      </c>
      <c r="M252" s="35"/>
      <c r="AA252" s="34">
        <f t="shared" si="14"/>
        <v>1.5675058778613176</v>
      </c>
      <c r="AC252" s="26">
        <f>1/(POWER(FSheet1!BC251,1/($A$3-1))*SUM(1/POWER(FSheet1!$BC251,1/($A$3-1)),1/POWER(FSheet1!$BD251,1/($A$3-1)),1/POWER(FSheet1!$BE251,1/($A$3-1)),1/POWER(FSheet1!$BF251,1/($A$3-1)),1/POWER(FSheet1!$BG251,1/($A$3-1)),1/POWER(FSheet1!$BH251,1/($A$3-1)),1/POWER(FSheet1!$BI251,1/($A$3-1))))</f>
        <v>9.0159054420496862E-3</v>
      </c>
      <c r="AD252" s="26">
        <f>1/(POWER(FSheet1!BD251,1/($A$3-1))*SUM(1/POWER(FSheet1!$BC251,1/($A$3-1)),1/POWER(FSheet1!$BD251,1/($A$3-1)),1/POWER(FSheet1!$BE251,1/($A$3-1)),1/POWER(FSheet1!$BF251,1/($A$3-1)),1/POWER(FSheet1!$BG251,1/($A$3-1)),1/POWER(FSheet1!$BH251,1/($A$3-1)),1/POWER(FSheet1!$BI251,1/($A$3-1))))</f>
        <v>7.8123635297866261E-3</v>
      </c>
      <c r="AE252" s="26">
        <f>1/(POWER(FSheet1!BE251,1/($A$3-1))*SUM(1/POWER(FSheet1!$BC251,1/($A$3-1)),1/POWER(FSheet1!$BD251,1/($A$3-1)),1/POWER(FSheet1!$BE251,1/($A$3-1)),1/POWER(FSheet1!$BF251,1/($A$3-1)),1/POWER(FSheet1!$BG251,1/($A$3-1)),1/POWER(FSheet1!$BH251,1/($A$3-1)),1/POWER(FSheet1!$BI251,1/($A$3-1))))</f>
        <v>1.4581550200280067E-2</v>
      </c>
      <c r="AF252" s="26">
        <f>1/(POWER(FSheet1!BF251,1/($A$3-1))*SUM(1/POWER(FSheet1!$BC251,1/($A$3-1)),1/POWER(FSheet1!$BD251,1/($A$3-1)),1/POWER(FSheet1!$BE251,1/($A$3-1)),1/POWER(FSheet1!$BF251,1/($A$3-1)),1/POWER(FSheet1!$BG251,1/($A$3-1)),1/POWER(FSheet1!$BH251,1/($A$3-1)),1/POWER(FSheet1!$BI251,1/($A$3-1))))</f>
        <v>7.197273411854728E-2</v>
      </c>
      <c r="AG252" s="26">
        <f>1/(POWER(FSheet1!BG251,1/($A$3-1))*SUM(1/POWER(FSheet1!$BC251,1/($A$3-1)),1/POWER(FSheet1!$BD251,1/($A$3-1)),1/POWER(FSheet1!$BE251,1/($A$3-1)),1/POWER(FSheet1!$BF251,1/($A$3-1)),1/POWER(FSheet1!$BG251,1/($A$3-1)),1/POWER(FSheet1!$BH251,1/($A$3-1)),1/POWER(FSheet1!$BI251,1/($A$3-1))))</f>
        <v>0.72876857843823262</v>
      </c>
      <c r="AH252" s="26">
        <f>1/(POWER(FSheet1!BH251,1/($A$3-1))*SUM(1/POWER(FSheet1!$BC251,1/($A$3-1)),1/POWER(FSheet1!$BD251,1/($A$3-1)),1/POWER(FSheet1!$BE251,1/($A$3-1)),1/POWER(FSheet1!$BF251,1/($A$3-1)),1/POWER(FSheet1!$BG251,1/($A$3-1)),1/POWER(FSheet1!$BH251,1/($A$3-1)),1/POWER(FSheet1!$BI251,1/($A$3-1))))</f>
        <v>3.5348050202148873E-2</v>
      </c>
      <c r="AI252" s="26">
        <f>1/(POWER(FSheet1!BI251,1/($A$3-1))*SUM(1/POWER(FSheet1!$BC251,1/($A$3-1)),1/POWER(FSheet1!$BD251,1/($A$3-1)),1/POWER(FSheet1!$BE251,1/($A$3-1)),1/POWER(FSheet1!$BF251,1/($A$3-1)),1/POWER(FSheet1!$BG251,1/($A$3-1)),1/POWER(FSheet1!$BH251,1/($A$3-1)),1/POWER(FSheet1!$BI251,1/($A$3-1))))</f>
        <v>0.13250081806895475</v>
      </c>
      <c r="AY252" s="13">
        <f t="shared" si="15"/>
        <v>0.24337142048562277</v>
      </c>
      <c r="BA252" s="45">
        <f>1/(POWER(FSheet1!$BK251,1/($A$3-1))*SUM(1/POWER(FSheet1!$BK251,1/($A$3-1)),1/POWER(FSheet1!$BL251,1/($A$3-1)),1/POWER(FSheet1!$BM251,1/($A$3-1)),1/POWER(FSheet1!$BN251,1/($A$3-1)),1/POWER(FSheet1!$BO251,1/($A$3-1)),1/POWER(FSheet1!$BP251,1/($A$3-1)),1/POWER(FSheet1!$BQ251,1/($A$3-1))))</f>
        <v>1.0722031990893756E-4</v>
      </c>
      <c r="BB252" s="45">
        <f>1/(POWER(FSheet1!$BL251,1/($A$3-1))*SUM(1/POWER(FSheet1!$BK251,1/($A$3-1)),1/POWER(FSheet1!$BL251,1/($A$3-1)),1/POWER(FSheet1!$BM251,1/($A$3-1)),1/POWER(FSheet1!$BN251,1/($A$3-1)),1/POWER(FSheet1!$BO251,1/($A$3-1)),1/POWER(FSheet1!$BP251,1/($A$3-1)),1/POWER(FSheet1!$BQ251,1/($A$3-1))))</f>
        <v>6.8345385130014845E-5</v>
      </c>
      <c r="BC252" s="45">
        <f>1/(POWER(FSheet1!$BM251,1/($A$3-1))*SUM(1/POWER(FSheet1!$BK251,1/($A$3-1)),1/POWER(FSheet1!$BL251,1/($A$3-1)),1/POWER(FSheet1!$BM251,1/($A$3-1)),1/POWER(FSheet1!$BN251,1/($A$3-1)),1/POWER(FSheet1!$BO251,1/($A$3-1)),1/POWER(FSheet1!$BP251,1/($A$3-1)),1/POWER(FSheet1!$BQ251,1/($A$3-1))))</f>
        <v>1.6079389433541917E-4</v>
      </c>
      <c r="BD252" s="45">
        <f>1/(POWER(FSheet1!$BN251,1/($A$3-1))*SUM(1/POWER(FSheet1!$BK251,1/($A$3-1)),1/POWER(FSheet1!$BL251,1/($A$3-1)),1/POWER(FSheet1!$BM251,1/($A$3-1)),1/POWER(FSheet1!$BN251,1/($A$3-1)),1/POWER(FSheet1!$BO251,1/($A$3-1)),1/POWER(FSheet1!$BP251,1/($A$3-1)),1/POWER(FSheet1!$BQ251,1/($A$3-1))))</f>
        <v>7.9760824180250803E-4</v>
      </c>
      <c r="BE252" s="45">
        <f>1/(POWER(FSheet1!$BO251,1/($A$3-1))*SUM(1/POWER(FSheet1!$BK251,1/($A$3-1)),1/POWER(FSheet1!$BL251,1/($A$3-1)),1/POWER(FSheet1!$BM251,1/($A$3-1)),1/POWER(FSheet1!$BN251,1/($A$3-1)),1/POWER(FSheet1!$BO251,1/($A$3-1)),1/POWER(FSheet1!$BP251,1/($A$3-1)),1/POWER(FSheet1!$BQ251,1/($A$3-1))))</f>
        <v>0.99796836715703852</v>
      </c>
      <c r="BF252" s="45">
        <f>1/(POWER(FSheet1!$BP251,1/($A$3-1))*SUM(1/POWER(FSheet1!$BK251,1/($A$3-1)),1/POWER(FSheet1!$BL251,1/($A$3-1)),1/POWER(FSheet1!$BM251,1/($A$3-1)),1/POWER(FSheet1!$BN251,1/($A$3-1)),1/POWER(FSheet1!$BO251,1/($A$3-1)),1/POWER(FSheet1!$BP251,1/($A$3-1)),1/POWER(FSheet1!$BQ251,1/($A$3-1))))</f>
        <v>2.4787903772724174E-4</v>
      </c>
      <c r="BG252" s="45">
        <f>1/(POWER(FSheet1!$BQ251,1/($A$3-1))*SUM(1/POWER(FSheet1!$BK251,1/($A$3-1)),1/POWER(FSheet1!$BL251,1/($A$3-1)),1/POWER(FSheet1!$BM251,1/($A$3-1)),1/POWER(FSheet1!$BN251,1/($A$3-1)),1/POWER(FSheet1!$BO251,1/($A$3-1)),1/POWER(FSheet1!$BP251,1/($A$3-1)),1/POWER(FSheet1!$BQ251,1/($A$3-1))))</f>
        <v>6.497859640575411E-4</v>
      </c>
      <c r="BH252" s="14"/>
      <c r="BW252" s="33">
        <f t="array" ref="BW252">SUM((BA252^$A$3)*(($B252-$AK$3)^2+($C252-$AL$3)^2),(BB252^$A$3)*(($B252-$AM$3)^2+($C252-$AN$3)^2),(BC252^$A$3)*(($B252-$AO$3)^2+($C252-$AP$3)^2),(BD252^$A$3)*(($B252-$AQ$3)^2+($C252-$AR$3)^2),(BE252^$A$3)*(($B252-$AS$3)^2+($C252-$AT$3)^2),(BF252^$A$3)*(($B252-$AU$3)^2+($C252-$AV$3)^2),(BG252^$A$3)*(($B252-$AW$3)^2+($C252-$BV$3)^2))</f>
        <v>0.13654724062695162</v>
      </c>
    </row>
    <row r="253" spans="1:75">
      <c r="A253" s="21" t="str">
        <f>FSheet1!A252</f>
        <v>Franzen. K</v>
      </c>
      <c r="B253" s="20">
        <f>FSheet1!DH252</f>
        <v>1.8196022191601045</v>
      </c>
      <c r="C253" s="20">
        <f>FSheet1!DI252</f>
        <v>-2.8493974225721774</v>
      </c>
      <c r="D253" s="22"/>
      <c r="E253" s="20">
        <f>1/(POWER(FSheet1!AU252,2/($A$3-1))*SUM(1/POWER(FSheet1!$AU252,2/($A$3-1)),1/POWER(FSheet1!$AV252,2/($A$3-1)),1/POWER(FSheet1!$AW252,2/($A$3-1)),1/POWER(FSheet1!$AX252,2/($A$3-1)),1/POWER(FSheet1!$AY252,2/($A$3-1)),1/POWER(FSheet1!$AZ252,2/($A$3-1)),1/POWER(FSheet1!$BA252,2/($A$3-1))))</f>
        <v>2.3794108974509111E-4</v>
      </c>
      <c r="F253" s="20">
        <f>1/(POWER(FSheet1!AV252,2/($A$3-1))*SUM(1/POWER(FSheet1!$AU252,2/($A$3-1)),1/POWER(FSheet1!$AV252,2/($A$3-1)),1/POWER(FSheet1!$AW252,2/($A$3-1)),1/POWER(FSheet1!$AX252,2/($A$3-1)),1/POWER(FSheet1!$AY252,2/($A$3-1)),1/POWER(FSheet1!$AZ252,2/($A$3-1)),1/POWER(FSheet1!$BA252,2/($A$3-1))))</f>
        <v>1.1819135565294394E-3</v>
      </c>
      <c r="G253" s="20">
        <f>1/(POWER(FSheet1!AW252,2/($A$3-1))*SUM(1/POWER(FSheet1!$AU252,2/($A$3-1)),1/POWER(FSheet1!$AV252,2/($A$3-1)),1/POWER(FSheet1!$AW252,2/($A$3-1)),1/POWER(FSheet1!$AX252,2/($A$3-1)),1/POWER(FSheet1!$AY252,2/($A$3-1)),1/POWER(FSheet1!$AZ252,2/($A$3-1)),1/POWER(FSheet1!$BA252,2/($A$3-1))))</f>
        <v>1.6365404869110457E-2</v>
      </c>
      <c r="H253" s="20">
        <f>1/(POWER(FSheet1!AX252,2/($A$3-1))*SUM(1/POWER(FSheet1!$AU252,2/($A$3-1)),1/POWER(FSheet1!$AV252,2/($A$3-1)),1/POWER(FSheet1!$AW252,2/($A$3-1)),1/POWER(FSheet1!$AX252,2/($A$3-1)),1/POWER(FSheet1!$AY252,2/($A$3-1)),1/POWER(FSheet1!$AZ252,2/($A$3-1)),1/POWER(FSheet1!$BA252,2/($A$3-1))))</f>
        <v>0.96768936804106309</v>
      </c>
      <c r="I253" s="20">
        <f>1/(POWER(FSheet1!AY252,2/($A$3-1))*SUM(1/POWER(FSheet1!$AU252,2/($A$3-1)),1/POWER(FSheet1!$AV252,2/($A$3-1)),1/POWER(FSheet1!$AW252,2/($A$3-1)),1/POWER(FSheet1!$AX252,2/($A$3-1)),1/POWER(FSheet1!$AY252,2/($A$3-1)),1/POWER(FSheet1!$AZ252,2/($A$3-1)),1/POWER(FSheet1!$BA252,2/($A$3-1))))</f>
        <v>1.3253153082243965E-2</v>
      </c>
      <c r="J253" s="20">
        <f>1/(POWER(FSheet1!AZ252,2/($A$3-1))*SUM(1/POWER(FSheet1!$AU252,2/($A$3-1)),1/POWER(FSheet1!$AV252,2/($A$3-1)),1/POWER(FSheet1!$AW252,2/($A$3-1)),1/POWER(FSheet1!$AX252,2/($A$3-1)),1/POWER(FSheet1!$AY252,2/($A$3-1)),1/POWER(FSheet1!$AZ252,2/($A$3-1)),1/POWER(FSheet1!$BA252,2/($A$3-1))))</f>
        <v>1.0523291723273892E-3</v>
      </c>
      <c r="K253" s="20">
        <f>1/(POWER(FSheet1!BA252,2/($A$3-1))*SUM(1/POWER(FSheet1!$AU252,2/($A$3-1)),1/POWER(FSheet1!$AV252,2/($A$3-1)),1/POWER(FSheet1!$AW252,2/($A$3-1)),1/POWER(FSheet1!$AX252,2/($A$3-1)),1/POWER(FSheet1!$AY252,2/($A$3-1)),1/POWER(FSheet1!$AZ252,2/($A$3-1)),1/POWER(FSheet1!$BA252,2/($A$3-1))))</f>
        <v>2.1989018898072363E-4</v>
      </c>
      <c r="M253" s="35"/>
      <c r="AA253" s="34">
        <f t="shared" si="14"/>
        <v>6.6692275521207796</v>
      </c>
      <c r="AC253" s="26">
        <f>1/(POWER(FSheet1!BC252,1/($A$3-1))*SUM(1/POWER(FSheet1!$BC252,1/($A$3-1)),1/POWER(FSheet1!$BD252,1/($A$3-1)),1/POWER(FSheet1!$BE252,1/($A$3-1)),1/POWER(FSheet1!$BF252,1/($A$3-1)),1/POWER(FSheet1!$BG252,1/($A$3-1)),1/POWER(FSheet1!$BH252,1/($A$3-1)),1/POWER(FSheet1!$BI252,1/($A$3-1))))</f>
        <v>4.9739425893930524E-2</v>
      </c>
      <c r="AD253" s="26">
        <f>1/(POWER(FSheet1!BD252,1/($A$3-1))*SUM(1/POWER(FSheet1!$BC252,1/($A$3-1)),1/POWER(FSheet1!$BD252,1/($A$3-1)),1/POWER(FSheet1!$BE252,1/($A$3-1)),1/POWER(FSheet1!$BF252,1/($A$3-1)),1/POWER(FSheet1!$BG252,1/($A$3-1)),1/POWER(FSheet1!$BH252,1/($A$3-1)),1/POWER(FSheet1!$BI252,1/($A$3-1))))</f>
        <v>5.3292722399245623E-2</v>
      </c>
      <c r="AE253" s="26">
        <f>1/(POWER(FSheet1!BE252,1/($A$3-1))*SUM(1/POWER(FSheet1!$BC252,1/($A$3-1)),1/POWER(FSheet1!$BD252,1/($A$3-1)),1/POWER(FSheet1!$BE252,1/($A$3-1)),1/POWER(FSheet1!$BF252,1/($A$3-1)),1/POWER(FSheet1!$BG252,1/($A$3-1)),1/POWER(FSheet1!$BH252,1/($A$3-1)),1/POWER(FSheet1!$BI252,1/($A$3-1))))</f>
        <v>0.13113102432590468</v>
      </c>
      <c r="AF253" s="26">
        <f>1/(POWER(FSheet1!BF252,1/($A$3-1))*SUM(1/POWER(FSheet1!$BC252,1/($A$3-1)),1/POWER(FSheet1!$BD252,1/($A$3-1)),1/POWER(FSheet1!$BE252,1/($A$3-1)),1/POWER(FSheet1!$BF252,1/($A$3-1)),1/POWER(FSheet1!$BG252,1/($A$3-1)),1/POWER(FSheet1!$BH252,1/($A$3-1)),1/POWER(FSheet1!$BI252,1/($A$3-1))))</f>
        <v>0.43694511659797475</v>
      </c>
      <c r="AG253" s="26">
        <f>1/(POWER(FSheet1!BG252,1/($A$3-1))*SUM(1/POWER(FSheet1!$BC252,1/($A$3-1)),1/POWER(FSheet1!$BD252,1/($A$3-1)),1/POWER(FSheet1!$BE252,1/($A$3-1)),1/POWER(FSheet1!$BF252,1/($A$3-1)),1/POWER(FSheet1!$BG252,1/($A$3-1)),1/POWER(FSheet1!$BH252,1/($A$3-1)),1/POWER(FSheet1!$BI252,1/($A$3-1))))</f>
        <v>0.15940116144828997</v>
      </c>
      <c r="AH253" s="26">
        <f>1/(POWER(FSheet1!BH252,1/($A$3-1))*SUM(1/POWER(FSheet1!$BC252,1/($A$3-1)),1/POWER(FSheet1!$BD252,1/($A$3-1)),1/POWER(FSheet1!$BE252,1/($A$3-1)),1/POWER(FSheet1!$BF252,1/($A$3-1)),1/POWER(FSheet1!$BG252,1/($A$3-1)),1/POWER(FSheet1!$BH252,1/($A$3-1)),1/POWER(FSheet1!$BI252,1/($A$3-1))))</f>
        <v>5.6222723739527025E-2</v>
      </c>
      <c r="AI253" s="26">
        <f>1/(POWER(FSheet1!BI252,1/($A$3-1))*SUM(1/POWER(FSheet1!$BC252,1/($A$3-1)),1/POWER(FSheet1!$BD252,1/($A$3-1)),1/POWER(FSheet1!$BE252,1/($A$3-1)),1/POWER(FSheet1!$BF252,1/($A$3-1)),1/POWER(FSheet1!$BG252,1/($A$3-1)),1/POWER(FSheet1!$BH252,1/($A$3-1)),1/POWER(FSheet1!$BI252,1/($A$3-1))))</f>
        <v>0.11326782559512741</v>
      </c>
      <c r="AY253" s="13">
        <f t="shared" si="15"/>
        <v>2.6903954697249062</v>
      </c>
      <c r="BA253" s="45">
        <f>1/(POWER(FSheet1!$BK252,1/($A$3-1))*SUM(1/POWER(FSheet1!$BK252,1/($A$3-1)),1/POWER(FSheet1!$BL252,1/($A$3-1)),1/POWER(FSheet1!$BM252,1/($A$3-1)),1/POWER(FSheet1!$BN252,1/($A$3-1)),1/POWER(FSheet1!$BO252,1/($A$3-1)),1/POWER(FSheet1!$BP252,1/($A$3-1)),1/POWER(FSheet1!$BQ252,1/($A$3-1))))</f>
        <v>3.1985146248200716E-2</v>
      </c>
      <c r="BB253" s="45">
        <f>1/(POWER(FSheet1!$BL252,1/($A$3-1))*SUM(1/POWER(FSheet1!$BK252,1/($A$3-1)),1/POWER(FSheet1!$BL252,1/($A$3-1)),1/POWER(FSheet1!$BM252,1/($A$3-1)),1/POWER(FSheet1!$BN252,1/($A$3-1)),1/POWER(FSheet1!$BO252,1/($A$3-1)),1/POWER(FSheet1!$BP252,1/($A$3-1)),1/POWER(FSheet1!$BQ252,1/($A$3-1))))</f>
        <v>3.3557606276108612E-2</v>
      </c>
      <c r="BC253" s="45">
        <f>1/(POWER(FSheet1!$BM252,1/($A$3-1))*SUM(1/POWER(FSheet1!$BK252,1/($A$3-1)),1/POWER(FSheet1!$BL252,1/($A$3-1)),1/POWER(FSheet1!$BM252,1/($A$3-1)),1/POWER(FSheet1!$BN252,1/($A$3-1)),1/POWER(FSheet1!$BO252,1/($A$3-1)),1/POWER(FSheet1!$BP252,1/($A$3-1)),1/POWER(FSheet1!$BQ252,1/($A$3-1))))</f>
        <v>0.15712273331707677</v>
      </c>
      <c r="BD253" s="45">
        <f>1/(POWER(FSheet1!$BN252,1/($A$3-1))*SUM(1/POWER(FSheet1!$BK252,1/($A$3-1)),1/POWER(FSheet1!$BL252,1/($A$3-1)),1/POWER(FSheet1!$BM252,1/($A$3-1)),1/POWER(FSheet1!$BN252,1/($A$3-1)),1/POWER(FSheet1!$BO252,1/($A$3-1)),1/POWER(FSheet1!$BP252,1/($A$3-1)),1/POWER(FSheet1!$BQ252,1/($A$3-1))))</f>
        <v>0.49434794872008708</v>
      </c>
      <c r="BE253" s="45">
        <f>1/(POWER(FSheet1!$BO252,1/($A$3-1))*SUM(1/POWER(FSheet1!$BK252,1/($A$3-1)),1/POWER(FSheet1!$BL252,1/($A$3-1)),1/POWER(FSheet1!$BM252,1/($A$3-1)),1/POWER(FSheet1!$BN252,1/($A$3-1)),1/POWER(FSheet1!$BO252,1/($A$3-1)),1/POWER(FSheet1!$BP252,1/($A$3-1)),1/POWER(FSheet1!$BQ252,1/($A$3-1))))</f>
        <v>0.13751027721745682</v>
      </c>
      <c r="BF253" s="45">
        <f>1/(POWER(FSheet1!$BP252,1/($A$3-1))*SUM(1/POWER(FSheet1!$BK252,1/($A$3-1)),1/POWER(FSheet1!$BL252,1/($A$3-1)),1/POWER(FSheet1!$BM252,1/($A$3-1)),1/POWER(FSheet1!$BN252,1/($A$3-1)),1/POWER(FSheet1!$BO252,1/($A$3-1)),1/POWER(FSheet1!$BP252,1/($A$3-1)),1/POWER(FSheet1!$BQ252,1/($A$3-1))))</f>
        <v>3.8266636685332339E-2</v>
      </c>
      <c r="BG253" s="45">
        <f>1/(POWER(FSheet1!$BQ252,1/($A$3-1))*SUM(1/POWER(FSheet1!$BK252,1/($A$3-1)),1/POWER(FSheet1!$BL252,1/($A$3-1)),1/POWER(FSheet1!$BM252,1/($A$3-1)),1/POWER(FSheet1!$BN252,1/($A$3-1)),1/POWER(FSheet1!$BO252,1/($A$3-1)),1/POWER(FSheet1!$BP252,1/($A$3-1)),1/POWER(FSheet1!$BQ252,1/($A$3-1))))</f>
        <v>0.10720965153573767</v>
      </c>
      <c r="BH253" s="14"/>
      <c r="BW253" s="33">
        <f t="array" ref="BW253">SUM((BA253^$A$3)*(($B253-$AK$3)^2+($C253-$AL$3)^2),(BB253^$A$3)*(($B253-$AM$3)^2+($C253-$AN$3)^2),(BC253^$A$3)*(($B253-$AO$3)^2+($C253-$AP$3)^2),(BD253^$A$3)*(($B253-$AQ$3)^2+($C253-$AR$3)^2),(BE253^$A$3)*(($B253-$AS$3)^2+($C253-$AT$3)^2),(BF253^$A$3)*(($B253-$AU$3)^2+($C253-$AV$3)^2),(BG253^$A$3)*(($B253-$AW$3)^2+($C253-$BV$3)^2))</f>
        <v>2.7722122090810033</v>
      </c>
    </row>
    <row r="254" spans="1:75">
      <c r="A254" s="21" t="str">
        <f>FSheet1!A253</f>
        <v>McCormick</v>
      </c>
      <c r="B254" s="20">
        <f>FSheet1!DH253</f>
        <v>2.5037209829396323</v>
      </c>
      <c r="C254" s="20">
        <f>FSheet1!DI253</f>
        <v>2.2241584173228346</v>
      </c>
      <c r="D254" s="22"/>
      <c r="E254" s="20">
        <f>1/(POWER(FSheet1!AU253,2/($A$3-1))*SUM(1/POWER(FSheet1!$AU253,2/($A$3-1)),1/POWER(FSheet1!$AV253,2/($A$3-1)),1/POWER(FSheet1!$AW253,2/($A$3-1)),1/POWER(FSheet1!$AX253,2/($A$3-1)),1/POWER(FSheet1!$AY253,2/($A$3-1)),1/POWER(FSheet1!$AZ253,2/($A$3-1)),1/POWER(FSheet1!$BA253,2/($A$3-1))))</f>
        <v>3.0319237391199304E-4</v>
      </c>
      <c r="F254" s="20">
        <f>1/(POWER(FSheet1!AV253,2/($A$3-1))*SUM(1/POWER(FSheet1!$AU253,2/($A$3-1)),1/POWER(FSheet1!$AV253,2/($A$3-1)),1/POWER(FSheet1!$AW253,2/($A$3-1)),1/POWER(FSheet1!$AX253,2/($A$3-1)),1/POWER(FSheet1!$AY253,2/($A$3-1)),1/POWER(FSheet1!$AZ253,2/($A$3-1)),1/POWER(FSheet1!$BA253,2/($A$3-1))))</f>
        <v>1.0242929282797413E-3</v>
      </c>
      <c r="G254" s="20">
        <f>1/(POWER(FSheet1!AW253,2/($A$3-1))*SUM(1/POWER(FSheet1!$AU253,2/($A$3-1)),1/POWER(FSheet1!$AV253,2/($A$3-1)),1/POWER(FSheet1!$AW253,2/($A$3-1)),1/POWER(FSheet1!$AX253,2/($A$3-1)),1/POWER(FSheet1!$AY253,2/($A$3-1)),1/POWER(FSheet1!$AZ253,2/($A$3-1)),1/POWER(FSheet1!$BA253,2/($A$3-1))))</f>
        <v>5.8051741083710029E-3</v>
      </c>
      <c r="H254" s="20">
        <f>1/(POWER(FSheet1!AX253,2/($A$3-1))*SUM(1/POWER(FSheet1!$AU253,2/($A$3-1)),1/POWER(FSheet1!$AV253,2/($A$3-1)),1/POWER(FSheet1!$AW253,2/($A$3-1)),1/POWER(FSheet1!$AX253,2/($A$3-1)),1/POWER(FSheet1!$AY253,2/($A$3-1)),1/POWER(FSheet1!$AZ253,2/($A$3-1)),1/POWER(FSheet1!$BA253,2/($A$3-1))))</f>
        <v>0.10623697015365291</v>
      </c>
      <c r="I254" s="20">
        <f>1/(POWER(FSheet1!AY253,2/($A$3-1))*SUM(1/POWER(FSheet1!$AU253,2/($A$3-1)),1/POWER(FSheet1!$AV253,2/($A$3-1)),1/POWER(FSheet1!$AW253,2/($A$3-1)),1/POWER(FSheet1!$AX253,2/($A$3-1)),1/POWER(FSheet1!$AY253,2/($A$3-1)),1/POWER(FSheet1!$AZ253,2/($A$3-1)),1/POWER(FSheet1!$BA253,2/($A$3-1))))</f>
        <v>0.86484275508252273</v>
      </c>
      <c r="J254" s="20">
        <f>1/(POWER(FSheet1!AZ253,2/($A$3-1))*SUM(1/POWER(FSheet1!$AU253,2/($A$3-1)),1/POWER(FSheet1!$AV253,2/($A$3-1)),1/POWER(FSheet1!$AW253,2/($A$3-1)),1/POWER(FSheet1!$AX253,2/($A$3-1)),1/POWER(FSheet1!$AY253,2/($A$3-1)),1/POWER(FSheet1!$AZ253,2/($A$3-1)),1/POWER(FSheet1!$BA253,2/($A$3-1))))</f>
        <v>1.9579698260181189E-2</v>
      </c>
      <c r="K254" s="20">
        <f>1/(POWER(FSheet1!BA253,2/($A$3-1))*SUM(1/POWER(FSheet1!$AU253,2/($A$3-1)),1/POWER(FSheet1!$AV253,2/($A$3-1)),1/POWER(FSheet1!$AW253,2/($A$3-1)),1/POWER(FSheet1!$AX253,2/($A$3-1)),1/POWER(FSheet1!$AY253,2/($A$3-1)),1/POWER(FSheet1!$AZ253,2/($A$3-1)),1/POWER(FSheet1!$BA253,2/($A$3-1))))</f>
        <v>2.2079170930804164E-3</v>
      </c>
      <c r="M254" s="35"/>
      <c r="AA254" s="34">
        <f t="shared" si="14"/>
        <v>4.4991626067773414</v>
      </c>
      <c r="AC254" s="26">
        <f>1/(POWER(FSheet1!BC253,1/($A$3-1))*SUM(1/POWER(FSheet1!$BC253,1/($A$3-1)),1/POWER(FSheet1!$BD253,1/($A$3-1)),1/POWER(FSheet1!$BE253,1/($A$3-1)),1/POWER(FSheet1!$BF253,1/($A$3-1)),1/POWER(FSheet1!$BG253,1/($A$3-1)),1/POWER(FSheet1!$BH253,1/($A$3-1)),1/POWER(FSheet1!$BI253,1/($A$3-1))))</f>
        <v>2.8620123863202458E-2</v>
      </c>
      <c r="AD254" s="26">
        <f>1/(POWER(FSheet1!BD253,1/($A$3-1))*SUM(1/POWER(FSheet1!$BC253,1/($A$3-1)),1/POWER(FSheet1!$BD253,1/($A$3-1)),1/POWER(FSheet1!$BE253,1/($A$3-1)),1/POWER(FSheet1!$BF253,1/($A$3-1)),1/POWER(FSheet1!$BG253,1/($A$3-1)),1/POWER(FSheet1!$BH253,1/($A$3-1)),1/POWER(FSheet1!$BI253,1/($A$3-1))))</f>
        <v>2.3086122800359609E-2</v>
      </c>
      <c r="AE254" s="26">
        <f>1/(POWER(FSheet1!BE253,1/($A$3-1))*SUM(1/POWER(FSheet1!$BC253,1/($A$3-1)),1/POWER(FSheet1!$BD253,1/($A$3-1)),1/POWER(FSheet1!$BE253,1/($A$3-1)),1/POWER(FSheet1!$BF253,1/($A$3-1)),1/POWER(FSheet1!$BG253,1/($A$3-1)),1/POWER(FSheet1!$BH253,1/($A$3-1)),1/POWER(FSheet1!$BI253,1/($A$3-1))))</f>
        <v>3.9886175663674861E-2</v>
      </c>
      <c r="AF254" s="26">
        <f>1/(POWER(FSheet1!BF253,1/($A$3-1))*SUM(1/POWER(FSheet1!$BC253,1/($A$3-1)),1/POWER(FSheet1!$BD253,1/($A$3-1)),1/POWER(FSheet1!$BE253,1/($A$3-1)),1/POWER(FSheet1!$BF253,1/($A$3-1)),1/POWER(FSheet1!$BG253,1/($A$3-1)),1/POWER(FSheet1!$BH253,1/($A$3-1)),1/POWER(FSheet1!$BI253,1/($A$3-1))))</f>
        <v>0.15531863113450287</v>
      </c>
      <c r="AG254" s="26">
        <f>1/(POWER(FSheet1!BG253,1/($A$3-1))*SUM(1/POWER(FSheet1!$BC253,1/($A$3-1)),1/POWER(FSheet1!$BD253,1/($A$3-1)),1/POWER(FSheet1!$BE253,1/($A$3-1)),1/POWER(FSheet1!$BF253,1/($A$3-1)),1/POWER(FSheet1!$BG253,1/($A$3-1)),1/POWER(FSheet1!$BH253,1/($A$3-1)),1/POWER(FSheet1!$BI253,1/($A$3-1))))</f>
        <v>0.4604467304259468</v>
      </c>
      <c r="AH254" s="26">
        <f>1/(POWER(FSheet1!BH253,1/($A$3-1))*SUM(1/POWER(FSheet1!$BC253,1/($A$3-1)),1/POWER(FSheet1!$BD253,1/($A$3-1)),1/POWER(FSheet1!$BE253,1/($A$3-1)),1/POWER(FSheet1!$BF253,1/($A$3-1)),1/POWER(FSheet1!$BG253,1/($A$3-1)),1/POWER(FSheet1!$BH253,1/($A$3-1)),1/POWER(FSheet1!$BI253,1/($A$3-1))))</f>
        <v>8.7465095923198635E-2</v>
      </c>
      <c r="AI254" s="26">
        <f>1/(POWER(FSheet1!BI253,1/($A$3-1))*SUM(1/POWER(FSheet1!$BC253,1/($A$3-1)),1/POWER(FSheet1!$BD253,1/($A$3-1)),1/POWER(FSheet1!$BE253,1/($A$3-1)),1/POWER(FSheet1!$BF253,1/($A$3-1)),1/POWER(FSheet1!$BG253,1/($A$3-1)),1/POWER(FSheet1!$BH253,1/($A$3-1)),1/POWER(FSheet1!$BI253,1/($A$3-1))))</f>
        <v>0.20517712018911463</v>
      </c>
      <c r="AY254" s="13">
        <f t="shared" si="15"/>
        <v>1.8649457925776201</v>
      </c>
      <c r="BA254" s="45">
        <f>1/(POWER(FSheet1!$BK253,1/($A$3-1))*SUM(1/POWER(FSheet1!$BK253,1/($A$3-1)),1/POWER(FSheet1!$BL253,1/($A$3-1)),1/POWER(FSheet1!$BM253,1/($A$3-1)),1/POWER(FSheet1!$BN253,1/($A$3-1)),1/POWER(FSheet1!$BO253,1/($A$3-1)),1/POWER(FSheet1!$BP253,1/($A$3-1)),1/POWER(FSheet1!$BQ253,1/($A$3-1))))</f>
        <v>2.6610621136937407E-2</v>
      </c>
      <c r="BB254" s="45">
        <f>1/(POWER(FSheet1!$BL253,1/($A$3-1))*SUM(1/POWER(FSheet1!$BK253,1/($A$3-1)),1/POWER(FSheet1!$BL253,1/($A$3-1)),1/POWER(FSheet1!$BM253,1/($A$3-1)),1/POWER(FSheet1!$BN253,1/($A$3-1)),1/POWER(FSheet1!$BO253,1/($A$3-1)),1/POWER(FSheet1!$BP253,1/($A$3-1)),1/POWER(FSheet1!$BQ253,1/($A$3-1))))</f>
        <v>1.4076551393451821E-2</v>
      </c>
      <c r="BC254" s="45">
        <f>1/(POWER(FSheet1!$BM253,1/($A$3-1))*SUM(1/POWER(FSheet1!$BK253,1/($A$3-1)),1/POWER(FSheet1!$BL253,1/($A$3-1)),1/POWER(FSheet1!$BM253,1/($A$3-1)),1/POWER(FSheet1!$BN253,1/($A$3-1)),1/POWER(FSheet1!$BO253,1/($A$3-1)),1/POWER(FSheet1!$BP253,1/($A$3-1)),1/POWER(FSheet1!$BQ253,1/($A$3-1))))</f>
        <v>2.8144284774721043E-2</v>
      </c>
      <c r="BD254" s="45">
        <f>1/(POWER(FSheet1!$BN253,1/($A$3-1))*SUM(1/POWER(FSheet1!$BK253,1/($A$3-1)),1/POWER(FSheet1!$BL253,1/($A$3-1)),1/POWER(FSheet1!$BM253,1/($A$3-1)),1/POWER(FSheet1!$BN253,1/($A$3-1)),1/POWER(FSheet1!$BO253,1/($A$3-1)),1/POWER(FSheet1!$BP253,1/($A$3-1)),1/POWER(FSheet1!$BQ253,1/($A$3-1))))</f>
        <v>0.1076113057494379</v>
      </c>
      <c r="BE254" s="45">
        <f>1/(POWER(FSheet1!$BO253,1/($A$3-1))*SUM(1/POWER(FSheet1!$BK253,1/($A$3-1)),1/POWER(FSheet1!$BL253,1/($A$3-1)),1/POWER(FSheet1!$BM253,1/($A$3-1)),1/POWER(FSheet1!$BN253,1/($A$3-1)),1/POWER(FSheet1!$BO253,1/($A$3-1)),1/POWER(FSheet1!$BP253,1/($A$3-1)),1/POWER(FSheet1!$BQ253,1/($A$3-1))))</f>
        <v>0.71064516787407961</v>
      </c>
      <c r="BF254" s="45">
        <f>1/(POWER(FSheet1!$BP253,1/($A$3-1))*SUM(1/POWER(FSheet1!$BK253,1/($A$3-1)),1/POWER(FSheet1!$BL253,1/($A$3-1)),1/POWER(FSheet1!$BM253,1/($A$3-1)),1/POWER(FSheet1!$BN253,1/($A$3-1)),1/POWER(FSheet1!$BO253,1/($A$3-1)),1/POWER(FSheet1!$BP253,1/($A$3-1)),1/POWER(FSheet1!$BQ253,1/($A$3-1))))</f>
        <v>4.1341651114835683E-2</v>
      </c>
      <c r="BG254" s="45">
        <f>1/(POWER(FSheet1!$BQ253,1/($A$3-1))*SUM(1/POWER(FSheet1!$BK253,1/($A$3-1)),1/POWER(FSheet1!$BL253,1/($A$3-1)),1/POWER(FSheet1!$BM253,1/($A$3-1)),1/POWER(FSheet1!$BN253,1/($A$3-1)),1/POWER(FSheet1!$BO253,1/($A$3-1)),1/POWER(FSheet1!$BP253,1/($A$3-1)),1/POWER(FSheet1!$BQ253,1/($A$3-1))))</f>
        <v>7.1570417956536542E-2</v>
      </c>
      <c r="BH254" s="14"/>
      <c r="BW254" s="33">
        <f t="array" ref="BW254">SUM((BA254^$A$3)*(($B254-$AK$3)^2+($C254-$AL$3)^2),(BB254^$A$3)*(($B254-$AM$3)^2+($C254-$AN$3)^2),(BC254^$A$3)*(($B254-$AO$3)^2+($C254-$AP$3)^2),(BD254^$A$3)*(($B254-$AQ$3)^2+($C254-$AR$3)^2),(BE254^$A$3)*(($B254-$AS$3)^2+($C254-$AT$3)^2),(BF254^$A$3)*(($B254-$AU$3)^2+($C254-$AV$3)^2),(BG254^$A$3)*(($B254-$AW$3)^2+($C254-$BV$3)^2))</f>
        <v>2.1289350844180728</v>
      </c>
    </row>
    <row r="255" spans="1:75">
      <c r="A255" s="21" t="str">
        <f>FSheet1!A254</f>
        <v>Selin</v>
      </c>
      <c r="B255" s="20">
        <f>FSheet1!DH254</f>
        <v>1.6460632467191598</v>
      </c>
      <c r="C255" s="20">
        <f>FSheet1!DI254</f>
        <v>0.31824075721784822</v>
      </c>
      <c r="D255" s="22"/>
      <c r="E255" s="20">
        <f>1/(POWER(FSheet1!AU254,2/($A$3-1))*SUM(1/POWER(FSheet1!$AU254,2/($A$3-1)),1/POWER(FSheet1!$AV254,2/($A$3-1)),1/POWER(FSheet1!$AW254,2/($A$3-1)),1/POWER(FSheet1!$AX254,2/($A$3-1)),1/POWER(FSheet1!$AY254,2/($A$3-1)),1/POWER(FSheet1!$AZ254,2/($A$3-1)),1/POWER(FSheet1!$BA254,2/($A$3-1))))</f>
        <v>1.9603374587458719E-4</v>
      </c>
      <c r="F255" s="20">
        <f>1/(POWER(FSheet1!AV254,2/($A$3-1))*SUM(1/POWER(FSheet1!$AU254,2/($A$3-1)),1/POWER(FSheet1!$AV254,2/($A$3-1)),1/POWER(FSheet1!$AW254,2/($A$3-1)),1/POWER(FSheet1!$AX254,2/($A$3-1)),1/POWER(FSheet1!$AY254,2/($A$3-1)),1/POWER(FSheet1!$AZ254,2/($A$3-1)),1/POWER(FSheet1!$BA254,2/($A$3-1))))</f>
        <v>8.0365301780288881E-4</v>
      </c>
      <c r="G255" s="20">
        <f>1/(POWER(FSheet1!AW254,2/($A$3-1))*SUM(1/POWER(FSheet1!$AU254,2/($A$3-1)),1/POWER(FSheet1!$AV254,2/($A$3-1)),1/POWER(FSheet1!$AW254,2/($A$3-1)),1/POWER(FSheet1!$AX254,2/($A$3-1)),1/POWER(FSheet1!$AY254,2/($A$3-1)),1/POWER(FSheet1!$AZ254,2/($A$3-1)),1/POWER(FSheet1!$BA254,2/($A$3-1))))</f>
        <v>7.1536365596369554E-3</v>
      </c>
      <c r="H255" s="20">
        <f>1/(POWER(FSheet1!AX254,2/($A$3-1))*SUM(1/POWER(FSheet1!$AU254,2/($A$3-1)),1/POWER(FSheet1!$AV254,2/($A$3-1)),1/POWER(FSheet1!$AW254,2/($A$3-1)),1/POWER(FSheet1!$AX254,2/($A$3-1)),1/POWER(FSheet1!$AY254,2/($A$3-1)),1/POWER(FSheet1!$AZ254,2/($A$3-1)),1/POWER(FSheet1!$BA254,2/($A$3-1))))</f>
        <v>0.87758757648783459</v>
      </c>
      <c r="I255" s="20">
        <f>1/(POWER(FSheet1!AY254,2/($A$3-1))*SUM(1/POWER(FSheet1!$AU254,2/($A$3-1)),1/POWER(FSheet1!$AV254,2/($A$3-1)),1/POWER(FSheet1!$AW254,2/($A$3-1)),1/POWER(FSheet1!$AX254,2/($A$3-1)),1/POWER(FSheet1!$AY254,2/($A$3-1)),1/POWER(FSheet1!$AZ254,2/($A$3-1)),1/POWER(FSheet1!$BA254,2/($A$3-1))))</f>
        <v>0.11055234599652261</v>
      </c>
      <c r="J255" s="20">
        <f>1/(POWER(FSheet1!AZ254,2/($A$3-1))*SUM(1/POWER(FSheet1!$AU254,2/($A$3-1)),1/POWER(FSheet1!$AV254,2/($A$3-1)),1/POWER(FSheet1!$AW254,2/($A$3-1)),1/POWER(FSheet1!$AX254,2/($A$3-1)),1/POWER(FSheet1!$AY254,2/($A$3-1)),1/POWER(FSheet1!$AZ254,2/($A$3-1)),1/POWER(FSheet1!$BA254,2/($A$3-1))))</f>
        <v>3.2123869812705126E-3</v>
      </c>
      <c r="K255" s="20">
        <f>1/(POWER(FSheet1!BA254,2/($A$3-1))*SUM(1/POWER(FSheet1!$AU254,2/($A$3-1)),1/POWER(FSheet1!$AV254,2/($A$3-1)),1/POWER(FSheet1!$AW254,2/($A$3-1)),1/POWER(FSheet1!$AX254,2/($A$3-1)),1/POWER(FSheet1!$AY254,2/($A$3-1)),1/POWER(FSheet1!$AZ254,2/($A$3-1)),1/POWER(FSheet1!$BA254,2/($A$3-1))))</f>
        <v>4.9436721105762462E-4</v>
      </c>
      <c r="M255" s="35"/>
      <c r="AA255" s="34">
        <f t="shared" si="14"/>
        <v>2.0012336488632942</v>
      </c>
      <c r="AC255" s="26">
        <f>1/(POWER(FSheet1!BC254,1/($A$3-1))*SUM(1/POWER(FSheet1!$BC254,1/($A$3-1)),1/POWER(FSheet1!$BD254,1/($A$3-1)),1/POWER(FSheet1!$BE254,1/($A$3-1)),1/POWER(FSheet1!$BF254,1/($A$3-1)),1/POWER(FSheet1!$BG254,1/($A$3-1)),1/POWER(FSheet1!$BH254,1/($A$3-1)),1/POWER(FSheet1!$BI254,1/($A$3-1))))</f>
        <v>2.6518498906395307E-2</v>
      </c>
      <c r="AD255" s="26">
        <f>1/(POWER(FSheet1!BD254,1/($A$3-1))*SUM(1/POWER(FSheet1!$BC254,1/($A$3-1)),1/POWER(FSheet1!$BD254,1/($A$3-1)),1/POWER(FSheet1!$BE254,1/($A$3-1)),1/POWER(FSheet1!$BF254,1/($A$3-1)),1/POWER(FSheet1!$BG254,1/($A$3-1)),1/POWER(FSheet1!$BH254,1/($A$3-1)),1/POWER(FSheet1!$BI254,1/($A$3-1))))</f>
        <v>2.2513655691309194E-2</v>
      </c>
      <c r="AE255" s="26">
        <f>1/(POWER(FSheet1!BE254,1/($A$3-1))*SUM(1/POWER(FSheet1!$BC254,1/($A$3-1)),1/POWER(FSheet1!$BD254,1/($A$3-1)),1/POWER(FSheet1!$BE254,1/($A$3-1)),1/POWER(FSheet1!$BF254,1/($A$3-1)),1/POWER(FSheet1!$BG254,1/($A$3-1)),1/POWER(FSheet1!$BH254,1/($A$3-1)),1/POWER(FSheet1!$BI254,1/($A$3-1))))</f>
        <v>4.8231212540814423E-2</v>
      </c>
      <c r="AF255" s="26">
        <f>1/(POWER(FSheet1!BF254,1/($A$3-1))*SUM(1/POWER(FSheet1!$BC254,1/($A$3-1)),1/POWER(FSheet1!$BD254,1/($A$3-1)),1/POWER(FSheet1!$BE254,1/($A$3-1)),1/POWER(FSheet1!$BF254,1/($A$3-1)),1/POWER(FSheet1!$BG254,1/($A$3-1)),1/POWER(FSheet1!$BH254,1/($A$3-1)),1/POWER(FSheet1!$BI254,1/($A$3-1))))</f>
        <v>0.53031217097834471</v>
      </c>
      <c r="AG255" s="26">
        <f>1/(POWER(FSheet1!BG254,1/($A$3-1))*SUM(1/POWER(FSheet1!$BC254,1/($A$3-1)),1/POWER(FSheet1!$BD254,1/($A$3-1)),1/POWER(FSheet1!$BE254,1/($A$3-1)),1/POWER(FSheet1!$BF254,1/($A$3-1)),1/POWER(FSheet1!$BG254,1/($A$3-1)),1/POWER(FSheet1!$BH254,1/($A$3-1)),1/POWER(FSheet1!$BI254,1/($A$3-1))))</f>
        <v>0.2331233059985377</v>
      </c>
      <c r="AH255" s="26">
        <f>1/(POWER(FSheet1!BH254,1/($A$3-1))*SUM(1/POWER(FSheet1!$BC254,1/($A$3-1)),1/POWER(FSheet1!$BD254,1/($A$3-1)),1/POWER(FSheet1!$BE254,1/($A$3-1)),1/POWER(FSheet1!$BF254,1/($A$3-1)),1/POWER(FSheet1!$BG254,1/($A$3-1)),1/POWER(FSheet1!$BH254,1/($A$3-1)),1/POWER(FSheet1!$BI254,1/($A$3-1))))</f>
        <v>3.9684094812142481E-2</v>
      </c>
      <c r="AI255" s="26">
        <f>1/(POWER(FSheet1!BI254,1/($A$3-1))*SUM(1/POWER(FSheet1!$BC254,1/($A$3-1)),1/POWER(FSheet1!$BD254,1/($A$3-1)),1/POWER(FSheet1!$BE254,1/($A$3-1)),1/POWER(FSheet1!$BF254,1/($A$3-1)),1/POWER(FSheet1!$BG254,1/($A$3-1)),1/POWER(FSheet1!$BH254,1/($A$3-1)),1/POWER(FSheet1!$BI254,1/($A$3-1))))</f>
        <v>9.9617061072456159E-2</v>
      </c>
      <c r="AY255" s="13">
        <f t="shared" si="15"/>
        <v>1.0882131006699929</v>
      </c>
      <c r="BA255" s="45">
        <f>1/(POWER(FSheet1!$BK254,1/($A$3-1))*SUM(1/POWER(FSheet1!$BK254,1/($A$3-1)),1/POWER(FSheet1!$BL254,1/($A$3-1)),1/POWER(FSheet1!$BM254,1/($A$3-1)),1/POWER(FSheet1!$BN254,1/($A$3-1)),1/POWER(FSheet1!$BO254,1/($A$3-1)),1/POWER(FSheet1!$BP254,1/($A$3-1)),1/POWER(FSheet1!$BQ254,1/($A$3-1))))</f>
        <v>2.3226657026784232E-2</v>
      </c>
      <c r="BB255" s="45">
        <f>1/(POWER(FSheet1!$BL254,1/($A$3-1))*SUM(1/POWER(FSheet1!$BK254,1/($A$3-1)),1/POWER(FSheet1!$BL254,1/($A$3-1)),1/POWER(FSheet1!$BM254,1/($A$3-1)),1/POWER(FSheet1!$BN254,1/($A$3-1)),1/POWER(FSheet1!$BO254,1/($A$3-1)),1/POWER(FSheet1!$BP254,1/($A$3-1)),1/POWER(FSheet1!$BQ254,1/($A$3-1))))</f>
        <v>1.4342673510559173E-2</v>
      </c>
      <c r="BC255" s="45">
        <f>1/(POWER(FSheet1!$BM254,1/($A$3-1))*SUM(1/POWER(FSheet1!$BK254,1/($A$3-1)),1/POWER(FSheet1!$BL254,1/($A$3-1)),1/POWER(FSheet1!$BM254,1/($A$3-1)),1/POWER(FSheet1!$BN254,1/($A$3-1)),1/POWER(FSheet1!$BO254,1/($A$3-1)),1/POWER(FSheet1!$BP254,1/($A$3-1)),1/POWER(FSheet1!$BQ254,1/($A$3-1))))</f>
        <v>3.8771115614666229E-2</v>
      </c>
      <c r="BD255" s="45">
        <f>1/(POWER(FSheet1!$BN254,1/($A$3-1))*SUM(1/POWER(FSheet1!$BK254,1/($A$3-1)),1/POWER(FSheet1!$BL254,1/($A$3-1)),1/POWER(FSheet1!$BM254,1/($A$3-1)),1/POWER(FSheet1!$BN254,1/($A$3-1)),1/POWER(FSheet1!$BO254,1/($A$3-1)),1/POWER(FSheet1!$BP254,1/($A$3-1)),1/POWER(FSheet1!$BQ254,1/($A$3-1))))</f>
        <v>0.40030735134074596</v>
      </c>
      <c r="BE255" s="45">
        <f>1/(POWER(FSheet1!$BO254,1/($A$3-1))*SUM(1/POWER(FSheet1!$BK254,1/($A$3-1)),1/POWER(FSheet1!$BL254,1/($A$3-1)),1/POWER(FSheet1!$BM254,1/($A$3-1)),1/POWER(FSheet1!$BN254,1/($A$3-1)),1/POWER(FSheet1!$BO254,1/($A$3-1)),1/POWER(FSheet1!$BP254,1/($A$3-1)),1/POWER(FSheet1!$BQ254,1/($A$3-1))))</f>
        <v>0.44405087696661605</v>
      </c>
      <c r="BF255" s="45">
        <f>1/(POWER(FSheet1!$BP254,1/($A$3-1))*SUM(1/POWER(FSheet1!$BK254,1/($A$3-1)),1/POWER(FSheet1!$BL254,1/($A$3-1)),1/POWER(FSheet1!$BM254,1/($A$3-1)),1/POWER(FSheet1!$BN254,1/($A$3-1)),1/POWER(FSheet1!$BO254,1/($A$3-1)),1/POWER(FSheet1!$BP254,1/($A$3-1)),1/POWER(FSheet1!$BQ254,1/($A$3-1))))</f>
        <v>2.3517469079708253E-2</v>
      </c>
      <c r="BG255" s="45">
        <f>1/(POWER(FSheet1!$BQ254,1/($A$3-1))*SUM(1/POWER(FSheet1!$BK254,1/($A$3-1)),1/POWER(FSheet1!$BL254,1/($A$3-1)),1/POWER(FSheet1!$BM254,1/($A$3-1)),1/POWER(FSheet1!$BN254,1/($A$3-1)),1/POWER(FSheet1!$BO254,1/($A$3-1)),1/POWER(FSheet1!$BP254,1/($A$3-1)),1/POWER(FSheet1!$BQ254,1/($A$3-1))))</f>
        <v>5.5783856460920003E-2</v>
      </c>
      <c r="BH255" s="14"/>
      <c r="BW255" s="33">
        <f t="array" ref="BW255">SUM((BA255^$A$3)*(($B255-$AK$3)^2+($C255-$AL$3)^2),(BB255^$A$3)*(($B255-$AM$3)^2+($C255-$AN$3)^2),(BC255^$A$3)*(($B255-$AO$3)^2+($C255-$AP$3)^2),(BD255^$A$3)*(($B255-$AQ$3)^2+($C255-$AR$3)^2),(BE255^$A$3)*(($B255-$AS$3)^2+($C255-$AT$3)^2),(BF255^$A$3)*(($B255-$AU$3)^2+($C255-$AV$3)^2),(BG255^$A$3)*(($B255-$AW$3)^2+($C255-$BV$3)^2))</f>
        <v>1.0139360847992784</v>
      </c>
    </row>
    <row r="256" spans="1:75">
      <c r="A256" s="21" t="str">
        <f>FSheet1!A255</f>
        <v>Polodna</v>
      </c>
      <c r="B256" s="20">
        <f>FSheet1!DH255</f>
        <v>-3.9227983123359582</v>
      </c>
      <c r="C256" s="20">
        <f>FSheet1!DI255</f>
        <v>0.3491214671916012</v>
      </c>
      <c r="D256" s="22"/>
      <c r="E256" s="20">
        <f>1/(POWER(FSheet1!AU255,2/($A$3-1))*SUM(1/POWER(FSheet1!$AU255,2/($A$3-1)),1/POWER(FSheet1!$AV255,2/($A$3-1)),1/POWER(FSheet1!$AW255,2/($A$3-1)),1/POWER(FSheet1!$AX255,2/($A$3-1)),1/POWER(FSheet1!$AY255,2/($A$3-1)),1/POWER(FSheet1!$AZ255,2/($A$3-1)),1/POWER(FSheet1!$BA255,2/($A$3-1))))</f>
        <v>1.3354326344424721E-2</v>
      </c>
      <c r="F256" s="20">
        <f>1/(POWER(FSheet1!AV255,2/($A$3-1))*SUM(1/POWER(FSheet1!$AU255,2/($A$3-1)),1/POWER(FSheet1!$AV255,2/($A$3-1)),1/POWER(FSheet1!$AW255,2/($A$3-1)),1/POWER(FSheet1!$AX255,2/($A$3-1)),1/POWER(FSheet1!$AY255,2/($A$3-1)),1/POWER(FSheet1!$AZ255,2/($A$3-1)),1/POWER(FSheet1!$BA255,2/($A$3-1))))</f>
        <v>7.4728704029590018E-2</v>
      </c>
      <c r="G256" s="20">
        <f>1/(POWER(FSheet1!AW255,2/($A$3-1))*SUM(1/POWER(FSheet1!$AU255,2/($A$3-1)),1/POWER(FSheet1!$AV255,2/($A$3-1)),1/POWER(FSheet1!$AW255,2/($A$3-1)),1/POWER(FSheet1!$AX255,2/($A$3-1)),1/POWER(FSheet1!$AY255,2/($A$3-1)),1/POWER(FSheet1!$AZ255,2/($A$3-1)),1/POWER(FSheet1!$BA255,2/($A$3-1))))</f>
        <v>0.53835027583746398</v>
      </c>
      <c r="H256" s="20">
        <f>1/(POWER(FSheet1!AX255,2/($A$3-1))*SUM(1/POWER(FSheet1!$AU255,2/($A$3-1)),1/POWER(FSheet1!$AV255,2/($A$3-1)),1/POWER(FSheet1!$AW255,2/($A$3-1)),1/POWER(FSheet1!$AX255,2/($A$3-1)),1/POWER(FSheet1!$AY255,2/($A$3-1)),1/POWER(FSheet1!$AZ255,2/($A$3-1)),1/POWER(FSheet1!$BA255,2/($A$3-1))))</f>
        <v>0.31996631913602086</v>
      </c>
      <c r="I256" s="20">
        <f>1/(POWER(FSheet1!AY255,2/($A$3-1))*SUM(1/POWER(FSheet1!$AU255,2/($A$3-1)),1/POWER(FSheet1!$AV255,2/($A$3-1)),1/POWER(FSheet1!$AW255,2/($A$3-1)),1/POWER(FSheet1!$AX255,2/($A$3-1)),1/POWER(FSheet1!$AY255,2/($A$3-1)),1/POWER(FSheet1!$AZ255,2/($A$3-1)),1/POWER(FSheet1!$BA255,2/($A$3-1))))</f>
        <v>4.2112946824733627E-2</v>
      </c>
      <c r="J256" s="20">
        <f>1/(POWER(FSheet1!AZ255,2/($A$3-1))*SUM(1/POWER(FSheet1!$AU255,2/($A$3-1)),1/POWER(FSheet1!$AV255,2/($A$3-1)),1/POWER(FSheet1!$AW255,2/($A$3-1)),1/POWER(FSheet1!$AX255,2/($A$3-1)),1/POWER(FSheet1!$AY255,2/($A$3-1)),1/POWER(FSheet1!$AZ255,2/($A$3-1)),1/POWER(FSheet1!$BA255,2/($A$3-1))))</f>
        <v>8.7701052787130269E-3</v>
      </c>
      <c r="K256" s="20">
        <f>1/(POWER(FSheet1!BA255,2/($A$3-1))*SUM(1/POWER(FSheet1!$AU255,2/($A$3-1)),1/POWER(FSheet1!$AV255,2/($A$3-1)),1/POWER(FSheet1!$AW255,2/($A$3-1)),1/POWER(FSheet1!$AX255,2/($A$3-1)),1/POWER(FSheet1!$AY255,2/($A$3-1)),1/POWER(FSheet1!$AZ255,2/($A$3-1)),1/POWER(FSheet1!$BA255,2/($A$3-1))))</f>
        <v>2.7173225490539168E-3</v>
      </c>
      <c r="M256" s="35"/>
      <c r="AA256" s="34">
        <f t="shared" si="14"/>
        <v>4.6143558979245514</v>
      </c>
      <c r="AC256" s="26">
        <f>1/(POWER(FSheet1!BC255,1/($A$3-1))*SUM(1/POWER(FSheet1!$BC255,1/($A$3-1)),1/POWER(FSheet1!$BD255,1/($A$3-1)),1/POWER(FSheet1!$BE255,1/($A$3-1)),1/POWER(FSheet1!$BF255,1/($A$3-1)),1/POWER(FSheet1!$BG255,1/($A$3-1)),1/POWER(FSheet1!$BH255,1/($A$3-1)),1/POWER(FSheet1!$BI255,1/($A$3-1))))</f>
        <v>0.54450952422707399</v>
      </c>
      <c r="AD256" s="26">
        <f>1/(POWER(FSheet1!BD255,1/($A$3-1))*SUM(1/POWER(FSheet1!$BC255,1/($A$3-1)),1/POWER(FSheet1!$BD255,1/($A$3-1)),1/POWER(FSheet1!$BE255,1/($A$3-1)),1/POWER(FSheet1!$BF255,1/($A$3-1)),1/POWER(FSheet1!$BG255,1/($A$3-1)),1/POWER(FSheet1!$BH255,1/($A$3-1)),1/POWER(FSheet1!$BI255,1/($A$3-1))))</f>
        <v>0.14577901613892266</v>
      </c>
      <c r="AE256" s="26">
        <f>1/(POWER(FSheet1!BE255,1/($A$3-1))*SUM(1/POWER(FSheet1!$BC255,1/($A$3-1)),1/POWER(FSheet1!$BD255,1/($A$3-1)),1/POWER(FSheet1!$BE255,1/($A$3-1)),1/POWER(FSheet1!$BF255,1/($A$3-1)),1/POWER(FSheet1!$BG255,1/($A$3-1)),1/POWER(FSheet1!$BH255,1/($A$3-1)),1/POWER(FSheet1!$BI255,1/($A$3-1))))</f>
        <v>0.17508701080016689</v>
      </c>
      <c r="AF256" s="26">
        <f>1/(POWER(FSheet1!BF255,1/($A$3-1))*SUM(1/POWER(FSheet1!$BC255,1/($A$3-1)),1/POWER(FSheet1!$BD255,1/($A$3-1)),1/POWER(FSheet1!$BE255,1/($A$3-1)),1/POWER(FSheet1!$BF255,1/($A$3-1)),1/POWER(FSheet1!$BG255,1/($A$3-1)),1/POWER(FSheet1!$BH255,1/($A$3-1)),1/POWER(FSheet1!$BI255,1/($A$3-1))))</f>
        <v>7.8290367753706624E-2</v>
      </c>
      <c r="AG256" s="26">
        <f>1/(POWER(FSheet1!BG255,1/($A$3-1))*SUM(1/POWER(FSheet1!$BC255,1/($A$3-1)),1/POWER(FSheet1!$BD255,1/($A$3-1)),1/POWER(FSheet1!$BE255,1/($A$3-1)),1/POWER(FSheet1!$BF255,1/($A$3-1)),1/POWER(FSheet1!$BG255,1/($A$3-1)),1/POWER(FSheet1!$BH255,1/($A$3-1)),1/POWER(FSheet1!$BI255,1/($A$3-1))))</f>
        <v>2.5183230586870858E-2</v>
      </c>
      <c r="AH256" s="26">
        <f>1/(POWER(FSheet1!BH255,1/($A$3-1))*SUM(1/POWER(FSheet1!$BC255,1/($A$3-1)),1/POWER(FSheet1!$BD255,1/($A$3-1)),1/POWER(FSheet1!$BE255,1/($A$3-1)),1/POWER(FSheet1!$BF255,1/($A$3-1)),1/POWER(FSheet1!$BG255,1/($A$3-1)),1/POWER(FSheet1!$BH255,1/($A$3-1)),1/POWER(FSheet1!$BI255,1/($A$3-1))))</f>
        <v>1.2467794991138056E-2</v>
      </c>
      <c r="AI256" s="26">
        <f>1/(POWER(FSheet1!BI255,1/($A$3-1))*SUM(1/POWER(FSheet1!$BC255,1/($A$3-1)),1/POWER(FSheet1!$BD255,1/($A$3-1)),1/POWER(FSheet1!$BE255,1/($A$3-1)),1/POWER(FSheet1!$BF255,1/($A$3-1)),1/POWER(FSheet1!$BG255,1/($A$3-1)),1/POWER(FSheet1!$BH255,1/($A$3-1)),1/POWER(FSheet1!$BI255,1/($A$3-1))))</f>
        <v>1.8683055502120918E-2</v>
      </c>
      <c r="AY256" s="13">
        <f t="shared" si="15"/>
        <v>1.1623444627107569</v>
      </c>
      <c r="BA256" s="45">
        <f>1/(POWER(FSheet1!$BK255,1/($A$3-1))*SUM(1/POWER(FSheet1!$BK255,1/($A$3-1)),1/POWER(FSheet1!$BL255,1/($A$3-1)),1/POWER(FSheet1!$BM255,1/($A$3-1)),1/POWER(FSheet1!$BN255,1/($A$3-1)),1/POWER(FSheet1!$BO255,1/($A$3-1)),1/POWER(FSheet1!$BP255,1/($A$3-1)),1/POWER(FSheet1!$BQ255,1/($A$3-1))))</f>
        <v>0.63350637528677323</v>
      </c>
      <c r="BB256" s="45">
        <f>1/(POWER(FSheet1!$BL255,1/($A$3-1))*SUM(1/POWER(FSheet1!$BK255,1/($A$3-1)),1/POWER(FSheet1!$BL255,1/($A$3-1)),1/POWER(FSheet1!$BM255,1/($A$3-1)),1/POWER(FSheet1!$BN255,1/($A$3-1)),1/POWER(FSheet1!$BO255,1/($A$3-1)),1/POWER(FSheet1!$BP255,1/($A$3-1)),1/POWER(FSheet1!$BQ255,1/($A$3-1))))</f>
        <v>0.11143618251041457</v>
      </c>
      <c r="BC256" s="45">
        <f>1/(POWER(FSheet1!$BM255,1/($A$3-1))*SUM(1/POWER(FSheet1!$BK255,1/($A$3-1)),1/POWER(FSheet1!$BL255,1/($A$3-1)),1/POWER(FSheet1!$BM255,1/($A$3-1)),1/POWER(FSheet1!$BN255,1/($A$3-1)),1/POWER(FSheet1!$BO255,1/($A$3-1)),1/POWER(FSheet1!$BP255,1/($A$3-1)),1/POWER(FSheet1!$BQ255,1/($A$3-1))))</f>
        <v>9.8534389480807588E-2</v>
      </c>
      <c r="BD256" s="45">
        <f>1/(POWER(FSheet1!$BN255,1/($A$3-1))*SUM(1/POWER(FSheet1!$BK255,1/($A$3-1)),1/POWER(FSheet1!$BL255,1/($A$3-1)),1/POWER(FSheet1!$BM255,1/($A$3-1)),1/POWER(FSheet1!$BN255,1/($A$3-1)),1/POWER(FSheet1!$BO255,1/($A$3-1)),1/POWER(FSheet1!$BP255,1/($A$3-1)),1/POWER(FSheet1!$BQ255,1/($A$3-1))))</f>
        <v>8.2665830183775518E-2</v>
      </c>
      <c r="BE256" s="45">
        <f>1/(POWER(FSheet1!$BO255,1/($A$3-1))*SUM(1/POWER(FSheet1!$BK255,1/($A$3-1)),1/POWER(FSheet1!$BL255,1/($A$3-1)),1/POWER(FSheet1!$BM255,1/($A$3-1)),1/POWER(FSheet1!$BN255,1/($A$3-1)),1/POWER(FSheet1!$BO255,1/($A$3-1)),1/POWER(FSheet1!$BP255,1/($A$3-1)),1/POWER(FSheet1!$BQ255,1/($A$3-1))))</f>
        <v>4.0196803845386292E-2</v>
      </c>
      <c r="BF256" s="45">
        <f>1/(POWER(FSheet1!$BP255,1/($A$3-1))*SUM(1/POWER(FSheet1!$BK255,1/($A$3-1)),1/POWER(FSheet1!$BL255,1/($A$3-1)),1/POWER(FSheet1!$BM255,1/($A$3-1)),1/POWER(FSheet1!$BN255,1/($A$3-1)),1/POWER(FSheet1!$BO255,1/($A$3-1)),1/POWER(FSheet1!$BP255,1/($A$3-1)),1/POWER(FSheet1!$BQ255,1/($A$3-1))))</f>
        <v>1.3175558168549725E-2</v>
      </c>
      <c r="BG256" s="45">
        <f>1/(POWER(FSheet1!$BQ255,1/($A$3-1))*SUM(1/POWER(FSheet1!$BK255,1/($A$3-1)),1/POWER(FSheet1!$BL255,1/($A$3-1)),1/POWER(FSheet1!$BM255,1/($A$3-1)),1/POWER(FSheet1!$BN255,1/($A$3-1)),1/POWER(FSheet1!$BO255,1/($A$3-1)),1/POWER(FSheet1!$BP255,1/($A$3-1)),1/POWER(FSheet1!$BQ255,1/($A$3-1))))</f>
        <v>2.0484860524293227E-2</v>
      </c>
      <c r="BH256" s="14"/>
      <c r="BW256" s="33">
        <f t="array" ref="BW256">SUM((BA256^$A$3)*(($B256-$AK$3)^2+($C256-$AL$3)^2),(BB256^$A$3)*(($B256-$AM$3)^2+($C256-$AN$3)^2),(BC256^$A$3)*(($B256-$AO$3)^2+($C256-$AP$3)^2),(BD256^$A$3)*(($B256-$AQ$3)^2+($C256-$AR$3)^2),(BE256^$A$3)*(($B256-$AS$3)^2+($C256-$AT$3)^2),(BF256^$A$3)*(($B256-$AU$3)^2+($C256-$AV$3)^2),(BG256^$A$3)*(($B256-$AW$3)^2+($C256-$BV$3)^2))</f>
        <v>1.1158386464126964</v>
      </c>
    </row>
    <row r="257" spans="1:75">
      <c r="A257" s="21" t="str">
        <f>FSheet1!A256</f>
        <v>Lazure</v>
      </c>
      <c r="B257" s="20">
        <f>FSheet1!DH256</f>
        <v>-3.581181812335958</v>
      </c>
      <c r="C257" s="20">
        <f>FSheet1!DI256</f>
        <v>-2.1289955328083989</v>
      </c>
      <c r="D257" s="22"/>
      <c r="E257" s="20">
        <f>1/(POWER(FSheet1!AU256,2/($A$3-1))*SUM(1/POWER(FSheet1!$AU256,2/($A$3-1)),1/POWER(FSheet1!$AV256,2/($A$3-1)),1/POWER(FSheet1!$AW256,2/($A$3-1)),1/POWER(FSheet1!$AX256,2/($A$3-1)),1/POWER(FSheet1!$AY256,2/($A$3-1)),1/POWER(FSheet1!$AZ256,2/($A$3-1)),1/POWER(FSheet1!$BA256,2/($A$3-1))))</f>
        <v>2.0165055668488296E-3</v>
      </c>
      <c r="F257" s="20">
        <f>1/(POWER(FSheet1!AV256,2/($A$3-1))*SUM(1/POWER(FSheet1!$AU256,2/($A$3-1)),1/POWER(FSheet1!$AV256,2/($A$3-1)),1/POWER(FSheet1!$AW256,2/($A$3-1)),1/POWER(FSheet1!$AX256,2/($A$3-1)),1/POWER(FSheet1!$AY256,2/($A$3-1)),1/POWER(FSheet1!$AZ256,2/($A$3-1)),1/POWER(FSheet1!$BA256,2/($A$3-1))))</f>
        <v>2.1685727905586431E-2</v>
      </c>
      <c r="G257" s="20">
        <f>1/(POWER(FSheet1!AW256,2/($A$3-1))*SUM(1/POWER(FSheet1!$AU256,2/($A$3-1)),1/POWER(FSheet1!$AV256,2/($A$3-1)),1/POWER(FSheet1!$AW256,2/($A$3-1)),1/POWER(FSheet1!$AX256,2/($A$3-1)),1/POWER(FSheet1!$AY256,2/($A$3-1)),1/POWER(FSheet1!$AZ256,2/($A$3-1)),1/POWER(FSheet1!$BA256,2/($A$3-1))))</f>
        <v>0.93274715342275116</v>
      </c>
      <c r="H257" s="20">
        <f>1/(POWER(FSheet1!AX256,2/($A$3-1))*SUM(1/POWER(FSheet1!$AU256,2/($A$3-1)),1/POWER(FSheet1!$AV256,2/($A$3-1)),1/POWER(FSheet1!$AW256,2/($A$3-1)),1/POWER(FSheet1!$AX256,2/($A$3-1)),1/POWER(FSheet1!$AY256,2/($A$3-1)),1/POWER(FSheet1!$AZ256,2/($A$3-1)),1/POWER(FSheet1!$BA256,2/($A$3-1))))</f>
        <v>3.9948510070605285E-2</v>
      </c>
      <c r="I257" s="20">
        <f>1/(POWER(FSheet1!AY256,2/($A$3-1))*SUM(1/POWER(FSheet1!$AU256,2/($A$3-1)),1/POWER(FSheet1!$AV256,2/($A$3-1)),1/POWER(FSheet1!$AW256,2/($A$3-1)),1/POWER(FSheet1!$AX256,2/($A$3-1)),1/POWER(FSheet1!$AY256,2/($A$3-1)),1/POWER(FSheet1!$AZ256,2/($A$3-1)),1/POWER(FSheet1!$BA256,2/($A$3-1))))</f>
        <v>2.8614905922007233E-3</v>
      </c>
      <c r="J257" s="20">
        <f>1/(POWER(FSheet1!AZ256,2/($A$3-1))*SUM(1/POWER(FSheet1!$AU256,2/($A$3-1)),1/POWER(FSheet1!$AV256,2/($A$3-1)),1/POWER(FSheet1!$AW256,2/($A$3-1)),1/POWER(FSheet1!$AX256,2/($A$3-1)),1/POWER(FSheet1!$AY256,2/($A$3-1)),1/POWER(FSheet1!$AZ256,2/($A$3-1)),1/POWER(FSheet1!$BA256,2/($A$3-1))))</f>
        <v>5.6399007593564731E-4</v>
      </c>
      <c r="K257" s="20">
        <f>1/(POWER(FSheet1!BA256,2/($A$3-1))*SUM(1/POWER(FSheet1!$AU256,2/($A$3-1)),1/POWER(FSheet1!$AV256,2/($A$3-1)),1/POWER(FSheet1!$AW256,2/($A$3-1)),1/POWER(FSheet1!$AX256,2/($A$3-1)),1/POWER(FSheet1!$AY256,2/($A$3-1)),1/POWER(FSheet1!$AZ256,2/($A$3-1)),1/POWER(FSheet1!$BA256,2/($A$3-1))))</f>
        <v>1.7662236607203765E-4</v>
      </c>
      <c r="M257" s="35"/>
      <c r="AA257" s="34">
        <f t="shared" si="14"/>
        <v>0.27337886365073022</v>
      </c>
      <c r="AC257" s="26">
        <f>1/(POWER(FSheet1!BC256,1/($A$3-1))*SUM(1/POWER(FSheet1!$BC256,1/($A$3-1)),1/POWER(FSheet1!$BD256,1/($A$3-1)),1/POWER(FSheet1!$BE256,1/($A$3-1)),1/POWER(FSheet1!$BF256,1/($A$3-1)),1/POWER(FSheet1!$BG256,1/($A$3-1)),1/POWER(FSheet1!$BH256,1/($A$3-1)),1/POWER(FSheet1!$BI256,1/($A$3-1))))</f>
        <v>8.9169788864489716E-2</v>
      </c>
      <c r="AD257" s="26">
        <f>1/(POWER(FSheet1!BD256,1/($A$3-1))*SUM(1/POWER(FSheet1!$BC256,1/($A$3-1)),1/POWER(FSheet1!$BD256,1/($A$3-1)),1/POWER(FSheet1!$BE256,1/($A$3-1)),1/POWER(FSheet1!$BF256,1/($A$3-1)),1/POWER(FSheet1!$BG256,1/($A$3-1)),1/POWER(FSheet1!$BH256,1/($A$3-1)),1/POWER(FSheet1!$BI256,1/($A$3-1))))</f>
        <v>0.13563264873302086</v>
      </c>
      <c r="AE257" s="26">
        <f>1/(POWER(FSheet1!BE256,1/($A$3-1))*SUM(1/POWER(FSheet1!$BC256,1/($A$3-1)),1/POWER(FSheet1!$BD256,1/($A$3-1)),1/POWER(FSheet1!$BE256,1/($A$3-1)),1/POWER(FSheet1!$BF256,1/($A$3-1)),1/POWER(FSheet1!$BG256,1/($A$3-1)),1/POWER(FSheet1!$BH256,1/($A$3-1)),1/POWER(FSheet1!$BI256,1/($A$3-1))))</f>
        <v>0.73004908354569698</v>
      </c>
      <c r="AF257" s="26">
        <f>1/(POWER(FSheet1!BF256,1/($A$3-1))*SUM(1/POWER(FSheet1!$BC256,1/($A$3-1)),1/POWER(FSheet1!$BD256,1/($A$3-1)),1/POWER(FSheet1!$BE256,1/($A$3-1)),1/POWER(FSheet1!$BF256,1/($A$3-1)),1/POWER(FSheet1!$BG256,1/($A$3-1)),1/POWER(FSheet1!$BH256,1/($A$3-1)),1/POWER(FSheet1!$BI256,1/($A$3-1))))</f>
        <v>2.7773256983611772E-2</v>
      </c>
      <c r="AG257" s="26">
        <f>1/(POWER(FSheet1!BG256,1/($A$3-1))*SUM(1/POWER(FSheet1!$BC256,1/($A$3-1)),1/POWER(FSheet1!$BD256,1/($A$3-1)),1/POWER(FSheet1!$BE256,1/($A$3-1)),1/POWER(FSheet1!$BF256,1/($A$3-1)),1/POWER(FSheet1!$BG256,1/($A$3-1)),1/POWER(FSheet1!$BH256,1/($A$3-1)),1/POWER(FSheet1!$BI256,1/($A$3-1))))</f>
        <v>7.7069324775266412E-3</v>
      </c>
      <c r="AH257" s="26">
        <f>1/(POWER(FSheet1!BH256,1/($A$3-1))*SUM(1/POWER(FSheet1!$BC256,1/($A$3-1)),1/POWER(FSheet1!$BD256,1/($A$3-1)),1/POWER(FSheet1!$BE256,1/($A$3-1)),1/POWER(FSheet1!$BF256,1/($A$3-1)),1/POWER(FSheet1!$BG256,1/($A$3-1)),1/POWER(FSheet1!$BH256,1/($A$3-1)),1/POWER(FSheet1!$BI256,1/($A$3-1))))</f>
        <v>3.8294555556360886E-3</v>
      </c>
      <c r="AI257" s="26">
        <f>1/(POWER(FSheet1!BI256,1/($A$3-1))*SUM(1/POWER(FSheet1!$BC256,1/($A$3-1)),1/POWER(FSheet1!$BD256,1/($A$3-1)),1/POWER(FSheet1!$BE256,1/($A$3-1)),1/POWER(FSheet1!$BF256,1/($A$3-1)),1/POWER(FSheet1!$BG256,1/($A$3-1)),1/POWER(FSheet1!$BH256,1/($A$3-1)),1/POWER(FSheet1!$BI256,1/($A$3-1))))</f>
        <v>5.8388338400179917E-3</v>
      </c>
      <c r="AY257" s="13">
        <f t="shared" si="15"/>
        <v>1.1707198523902771</v>
      </c>
      <c r="BA257" s="45">
        <f>1/(POWER(FSheet1!$BK256,1/($A$3-1))*SUM(1/POWER(FSheet1!$BK256,1/($A$3-1)),1/POWER(FSheet1!$BL256,1/($A$3-1)),1/POWER(FSheet1!$BM256,1/($A$3-1)),1/POWER(FSheet1!$BN256,1/($A$3-1)),1/POWER(FSheet1!$BO256,1/($A$3-1)),1/POWER(FSheet1!$BP256,1/($A$3-1)),1/POWER(FSheet1!$BQ256,1/($A$3-1))))</f>
        <v>0.12644102329315948</v>
      </c>
      <c r="BB257" s="45">
        <f>1/(POWER(FSheet1!$BL256,1/($A$3-1))*SUM(1/POWER(FSheet1!$BK256,1/($A$3-1)),1/POWER(FSheet1!$BL256,1/($A$3-1)),1/POWER(FSheet1!$BM256,1/($A$3-1)),1/POWER(FSheet1!$BN256,1/($A$3-1)),1/POWER(FSheet1!$BO256,1/($A$3-1)),1/POWER(FSheet1!$BP256,1/($A$3-1)),1/POWER(FSheet1!$BQ256,1/($A$3-1))))</f>
        <v>0.27587415842290858</v>
      </c>
      <c r="BC257" s="45">
        <f>1/(POWER(FSheet1!$BM256,1/($A$3-1))*SUM(1/POWER(FSheet1!$BK256,1/($A$3-1)),1/POWER(FSheet1!$BL256,1/($A$3-1)),1/POWER(FSheet1!$BM256,1/($A$3-1)),1/POWER(FSheet1!$BN256,1/($A$3-1)),1/POWER(FSheet1!$BO256,1/($A$3-1)),1/POWER(FSheet1!$BP256,1/($A$3-1)),1/POWER(FSheet1!$BQ256,1/($A$3-1))))</f>
        <v>0.40951109806853403</v>
      </c>
      <c r="BD257" s="45">
        <f>1/(POWER(FSheet1!$BN256,1/($A$3-1))*SUM(1/POWER(FSheet1!$BK256,1/($A$3-1)),1/POWER(FSheet1!$BL256,1/($A$3-1)),1/POWER(FSheet1!$BM256,1/($A$3-1)),1/POWER(FSheet1!$BN256,1/($A$3-1)),1/POWER(FSheet1!$BO256,1/($A$3-1)),1/POWER(FSheet1!$BP256,1/($A$3-1)),1/POWER(FSheet1!$BQ256,1/($A$3-1))))</f>
        <v>0.10869368502727922</v>
      </c>
      <c r="BE257" s="45">
        <f>1/(POWER(FSheet1!$BO256,1/($A$3-1))*SUM(1/POWER(FSheet1!$BK256,1/($A$3-1)),1/POWER(FSheet1!$BL256,1/($A$3-1)),1/POWER(FSheet1!$BM256,1/($A$3-1)),1/POWER(FSheet1!$BN256,1/($A$3-1)),1/POWER(FSheet1!$BO256,1/($A$3-1)),1/POWER(FSheet1!$BP256,1/($A$3-1)),1/POWER(FSheet1!$BQ256,1/($A$3-1))))</f>
        <v>4.0818060950629058E-2</v>
      </c>
      <c r="BF257" s="45">
        <f>1/(POWER(FSheet1!$BP256,1/($A$3-1))*SUM(1/POWER(FSheet1!$BK256,1/($A$3-1)),1/POWER(FSheet1!$BL256,1/($A$3-1)),1/POWER(FSheet1!$BM256,1/($A$3-1)),1/POWER(FSheet1!$BN256,1/($A$3-1)),1/POWER(FSheet1!$BO256,1/($A$3-1)),1/POWER(FSheet1!$BP256,1/($A$3-1)),1/POWER(FSheet1!$BQ256,1/($A$3-1))))</f>
        <v>1.4475566611961109E-2</v>
      </c>
      <c r="BG257" s="45">
        <f>1/(POWER(FSheet1!$BQ256,1/($A$3-1))*SUM(1/POWER(FSheet1!$BK256,1/($A$3-1)),1/POWER(FSheet1!$BL256,1/($A$3-1)),1/POWER(FSheet1!$BM256,1/($A$3-1)),1/POWER(FSheet1!$BN256,1/($A$3-1)),1/POWER(FSheet1!$BO256,1/($A$3-1)),1/POWER(FSheet1!$BP256,1/($A$3-1)),1/POWER(FSheet1!$BQ256,1/($A$3-1))))</f>
        <v>2.4186407625528258E-2</v>
      </c>
      <c r="BH257" s="14"/>
      <c r="BW257" s="33">
        <f t="array" ref="BW257">SUM((BA257^$A$3)*(($B257-$AK$3)^2+($C257-$AL$3)^2),(BB257^$A$3)*(($B257-$AM$3)^2+($C257-$AN$3)^2),(BC257^$A$3)*(($B257-$AO$3)^2+($C257-$AP$3)^2),(BD257^$A$3)*(($B257-$AQ$3)^2+($C257-$AR$3)^2),(BE257^$A$3)*(($B257-$AS$3)^2+($C257-$AT$3)^2),(BF257^$A$3)*(($B257-$AU$3)^2+($C257-$AV$3)^2),(BG257^$A$3)*(($B257-$AW$3)^2+($C257-$BV$3)^2))</f>
        <v>1.0587705489596513</v>
      </c>
    </row>
    <row r="258" spans="1:75">
      <c r="A258" s="21" t="str">
        <f>FSheet1!A257</f>
        <v>Haloschan</v>
      </c>
      <c r="B258" s="20">
        <f>FSheet1!DH257</f>
        <v>-1.2262593123359582</v>
      </c>
      <c r="C258" s="20">
        <f>FSheet1!DI257</f>
        <v>-2.006706032808399</v>
      </c>
      <c r="D258" s="22"/>
      <c r="E258" s="20">
        <f>1/(POWER(FSheet1!AU257,2/($A$3-1))*SUM(1/POWER(FSheet1!$AU257,2/($A$3-1)),1/POWER(FSheet1!$AV257,2/($A$3-1)),1/POWER(FSheet1!$AW257,2/($A$3-1)),1/POWER(FSheet1!$AX257,2/($A$3-1)),1/POWER(FSheet1!$AY257,2/($A$3-1)),1/POWER(FSheet1!$AZ257,2/($A$3-1)),1/POWER(FSheet1!$BA257,2/($A$3-1))))</f>
        <v>8.9763645206674097E-4</v>
      </c>
      <c r="F258" s="20">
        <f>1/(POWER(FSheet1!AV257,2/($A$3-1))*SUM(1/POWER(FSheet1!$AU257,2/($A$3-1)),1/POWER(FSheet1!$AV257,2/($A$3-1)),1/POWER(FSheet1!$AW257,2/($A$3-1)),1/POWER(FSheet1!$AX257,2/($A$3-1)),1/POWER(FSheet1!$AY257,2/($A$3-1)),1/POWER(FSheet1!$AZ257,2/($A$3-1)),1/POWER(FSheet1!$BA257,2/($A$3-1))))</f>
        <v>6.6003640068463959E-3</v>
      </c>
      <c r="G258" s="20">
        <f>1/(POWER(FSheet1!AW257,2/($A$3-1))*SUM(1/POWER(FSheet1!$AU257,2/($A$3-1)),1/POWER(FSheet1!$AV257,2/($A$3-1)),1/POWER(FSheet1!$AW257,2/($A$3-1)),1/POWER(FSheet1!$AX257,2/($A$3-1)),1/POWER(FSheet1!$AY257,2/($A$3-1)),1/POWER(FSheet1!$AZ257,2/($A$3-1)),1/POWER(FSheet1!$BA257,2/($A$3-1))))</f>
        <v>0.38405940517048848</v>
      </c>
      <c r="H258" s="20">
        <f>1/(POWER(FSheet1!AX257,2/($A$3-1))*SUM(1/POWER(FSheet1!$AU257,2/($A$3-1)),1/POWER(FSheet1!$AV257,2/($A$3-1)),1/POWER(FSheet1!$AW257,2/($A$3-1)),1/POWER(FSheet1!$AX257,2/($A$3-1)),1/POWER(FSheet1!$AY257,2/($A$3-1)),1/POWER(FSheet1!$AZ257,2/($A$3-1)),1/POWER(FSheet1!$BA257,2/($A$3-1))))</f>
        <v>0.59942371634204672</v>
      </c>
      <c r="I258" s="20">
        <f>1/(POWER(FSheet1!AY257,2/($A$3-1))*SUM(1/POWER(FSheet1!$AU257,2/($A$3-1)),1/POWER(FSheet1!$AV257,2/($A$3-1)),1/POWER(FSheet1!$AW257,2/($A$3-1)),1/POWER(FSheet1!$AX257,2/($A$3-1)),1/POWER(FSheet1!$AY257,2/($A$3-1)),1/POWER(FSheet1!$AZ257,2/($A$3-1)),1/POWER(FSheet1!$BA257,2/($A$3-1))))</f>
        <v>7.7724777111787312E-3</v>
      </c>
      <c r="J258" s="20">
        <f>1/(POWER(FSheet1!AZ257,2/($A$3-1))*SUM(1/POWER(FSheet1!$AU257,2/($A$3-1)),1/POWER(FSheet1!$AV257,2/($A$3-1)),1/POWER(FSheet1!$AW257,2/($A$3-1)),1/POWER(FSheet1!$AX257,2/($A$3-1)),1/POWER(FSheet1!$AY257,2/($A$3-1)),1/POWER(FSheet1!$AZ257,2/($A$3-1)),1/POWER(FSheet1!$BA257,2/($A$3-1))))</f>
        <v>9.9092978768857603E-4</v>
      </c>
      <c r="K258" s="20">
        <f>1/(POWER(FSheet1!BA257,2/($A$3-1))*SUM(1/POWER(FSheet1!$AU257,2/($A$3-1)),1/POWER(FSheet1!$AV257,2/($A$3-1)),1/POWER(FSheet1!$AW257,2/($A$3-1)),1/POWER(FSheet1!$AX257,2/($A$3-1)),1/POWER(FSheet1!$AY257,2/($A$3-1)),1/POWER(FSheet1!$AZ257,2/($A$3-1)),1/POWER(FSheet1!$BA257,2/($A$3-1))))</f>
        <v>2.5547052968450502E-4</v>
      </c>
      <c r="M258" s="35"/>
      <c r="AA258" s="34">
        <f t="shared" si="14"/>
        <v>2.1890120205798169</v>
      </c>
      <c r="AC258" s="26">
        <f>1/(POWER(FSheet1!BC257,1/($A$3-1))*SUM(1/POWER(FSheet1!$BC257,1/($A$3-1)),1/POWER(FSheet1!$BD257,1/($A$3-1)),1/POWER(FSheet1!$BE257,1/($A$3-1)),1/POWER(FSheet1!$BF257,1/($A$3-1)),1/POWER(FSheet1!$BG257,1/($A$3-1)),1/POWER(FSheet1!$BH257,1/($A$3-1)),1/POWER(FSheet1!$BI257,1/($A$3-1))))</f>
        <v>6.8168203633160548E-2</v>
      </c>
      <c r="AD258" s="26">
        <f>1/(POWER(FSheet1!BD257,1/($A$3-1))*SUM(1/POWER(FSheet1!$BC257,1/($A$3-1)),1/POWER(FSheet1!$BD257,1/($A$3-1)),1/POWER(FSheet1!$BE257,1/($A$3-1)),1/POWER(FSheet1!$BF257,1/($A$3-1)),1/POWER(FSheet1!$BG257,1/($A$3-1)),1/POWER(FSheet1!$BH257,1/($A$3-1)),1/POWER(FSheet1!$BI257,1/($A$3-1))))</f>
        <v>7.1899449714267455E-2</v>
      </c>
      <c r="AE258" s="26">
        <f>1/(POWER(FSheet1!BE257,1/($A$3-1))*SUM(1/POWER(FSheet1!$BC257,1/($A$3-1)),1/POWER(FSheet1!$BD257,1/($A$3-1)),1/POWER(FSheet1!$BE257,1/($A$3-1)),1/POWER(FSheet1!$BF257,1/($A$3-1)),1/POWER(FSheet1!$BG257,1/($A$3-1)),1/POWER(FSheet1!$BH257,1/($A$3-1)),1/POWER(FSheet1!$BI257,1/($A$3-1))))</f>
        <v>0.48727501562565451</v>
      </c>
      <c r="AF258" s="26">
        <f>1/(POWER(FSheet1!BF257,1/($A$3-1))*SUM(1/POWER(FSheet1!$BC257,1/($A$3-1)),1/POWER(FSheet1!$BD257,1/($A$3-1)),1/POWER(FSheet1!$BE257,1/($A$3-1)),1/POWER(FSheet1!$BF257,1/($A$3-1)),1/POWER(FSheet1!$BG257,1/($A$3-1)),1/POWER(FSheet1!$BH257,1/($A$3-1)),1/POWER(FSheet1!$BI257,1/($A$3-1))))</f>
        <v>0.29333916429029672</v>
      </c>
      <c r="AG258" s="26">
        <f>1/(POWER(FSheet1!BG257,1/($A$3-1))*SUM(1/POWER(FSheet1!$BC257,1/($A$3-1)),1/POWER(FSheet1!$BD257,1/($A$3-1)),1/POWER(FSheet1!$BE257,1/($A$3-1)),1/POWER(FSheet1!$BF257,1/($A$3-1)),1/POWER(FSheet1!$BG257,1/($A$3-1)),1/POWER(FSheet1!$BH257,1/($A$3-1)),1/POWER(FSheet1!$BI257,1/($A$3-1))))</f>
        <v>3.766452104643532E-2</v>
      </c>
      <c r="AH258" s="26">
        <f>1/(POWER(FSheet1!BH257,1/($A$3-1))*SUM(1/POWER(FSheet1!$BC257,1/($A$3-1)),1/POWER(FSheet1!$BD257,1/($A$3-1)),1/POWER(FSheet1!$BE257,1/($A$3-1)),1/POWER(FSheet1!$BF257,1/($A$3-1)),1/POWER(FSheet1!$BG257,1/($A$3-1)),1/POWER(FSheet1!$BH257,1/($A$3-1)),1/POWER(FSheet1!$BI257,1/($A$3-1))))</f>
        <v>1.5315515912082651E-2</v>
      </c>
      <c r="AI258" s="26">
        <f>1/(POWER(FSheet1!BI257,1/($A$3-1))*SUM(1/POWER(FSheet1!$BC257,1/($A$3-1)),1/POWER(FSheet1!$BD257,1/($A$3-1)),1/POWER(FSheet1!$BE257,1/($A$3-1)),1/POWER(FSheet1!$BF257,1/($A$3-1)),1/POWER(FSheet1!$BG257,1/($A$3-1)),1/POWER(FSheet1!$BH257,1/($A$3-1)),1/POWER(FSheet1!$BI257,1/($A$3-1))))</f>
        <v>2.633812977810274E-2</v>
      </c>
      <c r="AY258" s="13">
        <f t="shared" si="15"/>
        <v>0.9286739083743889</v>
      </c>
      <c r="BA258" s="45">
        <f>1/(POWER(FSheet1!$BK257,1/($A$3-1))*SUM(1/POWER(FSheet1!$BK257,1/($A$3-1)),1/POWER(FSheet1!$BL257,1/($A$3-1)),1/POWER(FSheet1!$BM257,1/($A$3-1)),1/POWER(FSheet1!$BN257,1/($A$3-1)),1/POWER(FSheet1!$BO257,1/($A$3-1)),1/POWER(FSheet1!$BP257,1/($A$3-1)),1/POWER(FSheet1!$BQ257,1/($A$3-1))))</f>
        <v>5.1111197551173153E-2</v>
      </c>
      <c r="BB258" s="45">
        <f>1/(POWER(FSheet1!$BL257,1/($A$3-1))*SUM(1/POWER(FSheet1!$BK257,1/($A$3-1)),1/POWER(FSheet1!$BL257,1/($A$3-1)),1/POWER(FSheet1!$BM257,1/($A$3-1)),1/POWER(FSheet1!$BN257,1/($A$3-1)),1/POWER(FSheet1!$BO257,1/($A$3-1)),1/POWER(FSheet1!$BP257,1/($A$3-1)),1/POWER(FSheet1!$BQ257,1/($A$3-1))))</f>
        <v>5.5583538338395029E-2</v>
      </c>
      <c r="BC258" s="45">
        <f>1/(POWER(FSheet1!$BM257,1/($A$3-1))*SUM(1/POWER(FSheet1!$BK257,1/($A$3-1)),1/POWER(FSheet1!$BL257,1/($A$3-1)),1/POWER(FSheet1!$BM257,1/($A$3-1)),1/POWER(FSheet1!$BN257,1/($A$3-1)),1/POWER(FSheet1!$BO257,1/($A$3-1)),1/POWER(FSheet1!$BP257,1/($A$3-1)),1/POWER(FSheet1!$BQ257,1/($A$3-1))))</f>
        <v>0.50222785264981351</v>
      </c>
      <c r="BD258" s="45">
        <f>1/(POWER(FSheet1!$BN257,1/($A$3-1))*SUM(1/POWER(FSheet1!$BK257,1/($A$3-1)),1/POWER(FSheet1!$BL257,1/($A$3-1)),1/POWER(FSheet1!$BM257,1/($A$3-1)),1/POWER(FSheet1!$BN257,1/($A$3-1)),1/POWER(FSheet1!$BO257,1/($A$3-1)),1/POWER(FSheet1!$BP257,1/($A$3-1)),1/POWER(FSheet1!$BQ257,1/($A$3-1))))</f>
        <v>0.29481898540834228</v>
      </c>
      <c r="BE258" s="45">
        <f>1/(POWER(FSheet1!$BO257,1/($A$3-1))*SUM(1/POWER(FSheet1!$BK257,1/($A$3-1)),1/POWER(FSheet1!$BL257,1/($A$3-1)),1/POWER(FSheet1!$BM257,1/($A$3-1)),1/POWER(FSheet1!$BN257,1/($A$3-1)),1/POWER(FSheet1!$BO257,1/($A$3-1)),1/POWER(FSheet1!$BP257,1/($A$3-1)),1/POWER(FSheet1!$BQ257,1/($A$3-1))))</f>
        <v>5.3550179589530227E-2</v>
      </c>
      <c r="BF258" s="45">
        <f>1/(POWER(FSheet1!$BP257,1/($A$3-1))*SUM(1/POWER(FSheet1!$BK257,1/($A$3-1)),1/POWER(FSheet1!$BL257,1/($A$3-1)),1/POWER(FSheet1!$BM257,1/($A$3-1)),1/POWER(FSheet1!$BN257,1/($A$3-1)),1/POWER(FSheet1!$BO257,1/($A$3-1)),1/POWER(FSheet1!$BP257,1/($A$3-1)),1/POWER(FSheet1!$BQ257,1/($A$3-1))))</f>
        <v>1.4497984397535859E-2</v>
      </c>
      <c r="BG258" s="45">
        <f>1/(POWER(FSheet1!$BQ257,1/($A$3-1))*SUM(1/POWER(FSheet1!$BK257,1/($A$3-1)),1/POWER(FSheet1!$BL257,1/($A$3-1)),1/POWER(FSheet1!$BM257,1/($A$3-1)),1/POWER(FSheet1!$BN257,1/($A$3-1)),1/POWER(FSheet1!$BO257,1/($A$3-1)),1/POWER(FSheet1!$BP257,1/($A$3-1)),1/POWER(FSheet1!$BQ257,1/($A$3-1))))</f>
        <v>2.8210262065209993E-2</v>
      </c>
      <c r="BH258" s="14"/>
      <c r="BW258" s="33">
        <f t="array" ref="BW258">SUM((BA258^$A$3)*(($B258-$AK$3)^2+($C258-$AL$3)^2),(BB258^$A$3)*(($B258-$AM$3)^2+($C258-$AN$3)^2),(BC258^$A$3)*(($B258-$AO$3)^2+($C258-$AP$3)^2),(BD258^$A$3)*(($B258-$AQ$3)^2+($C258-$AR$3)^2),(BE258^$A$3)*(($B258-$AS$3)^2+($C258-$AT$3)^2),(BF258^$A$3)*(($B258-$AU$3)^2+($C258-$AV$3)^2),(BG258^$A$3)*(($B258-$AW$3)^2+($C258-$BV$3)^2))</f>
        <v>0.90725611981318122</v>
      </c>
    </row>
    <row r="259" spans="1:75">
      <c r="A259" s="21" t="str">
        <f>FSheet1!A258</f>
        <v>Goudie</v>
      </c>
      <c r="B259" s="20">
        <f>FSheet1!DH258</f>
        <v>-1.1378583123359582</v>
      </c>
      <c r="C259" s="20">
        <f>FSheet1!DI258</f>
        <v>-4.7987905328083986</v>
      </c>
      <c r="D259" s="22"/>
      <c r="E259" s="20">
        <f>1/(POWER(FSheet1!AU258,2/($A$3-1))*SUM(1/POWER(FSheet1!$AU258,2/($A$3-1)),1/POWER(FSheet1!$AV258,2/($A$3-1)),1/POWER(FSheet1!$AW258,2/($A$3-1)),1/POWER(FSheet1!$AX258,2/($A$3-1)),1/POWER(FSheet1!$AY258,2/($A$3-1)),1/POWER(FSheet1!$AZ258,2/($A$3-1)),1/POWER(FSheet1!$BA258,2/($A$3-1))))</f>
        <v>9.1998852767490675E-4</v>
      </c>
      <c r="F259" s="20">
        <f>1/(POWER(FSheet1!AV258,2/($A$3-1))*SUM(1/POWER(FSheet1!$AU258,2/($A$3-1)),1/POWER(FSheet1!$AV258,2/($A$3-1)),1/POWER(FSheet1!$AW258,2/($A$3-1)),1/POWER(FSheet1!$AX258,2/($A$3-1)),1/POWER(FSheet1!$AY258,2/($A$3-1)),1/POWER(FSheet1!$AZ258,2/($A$3-1)),1/POWER(FSheet1!$BA258,2/($A$3-1))))</f>
        <v>9.4826453788557953E-3</v>
      </c>
      <c r="G259" s="20">
        <f>1/(POWER(FSheet1!AW258,2/($A$3-1))*SUM(1/POWER(FSheet1!$AU258,2/($A$3-1)),1/POWER(FSheet1!$AV258,2/($A$3-1)),1/POWER(FSheet1!$AW258,2/($A$3-1)),1/POWER(FSheet1!$AX258,2/($A$3-1)),1/POWER(FSheet1!$AY258,2/($A$3-1)),1/POWER(FSheet1!$AZ258,2/($A$3-1)),1/POWER(FSheet1!$BA258,2/($A$3-1))))</f>
        <v>0.95080379063861764</v>
      </c>
      <c r="H259" s="20">
        <f>1/(POWER(FSheet1!AX258,2/($A$3-1))*SUM(1/POWER(FSheet1!$AU258,2/($A$3-1)),1/POWER(FSheet1!$AV258,2/($A$3-1)),1/POWER(FSheet1!$AW258,2/($A$3-1)),1/POWER(FSheet1!$AX258,2/($A$3-1)),1/POWER(FSheet1!$AY258,2/($A$3-1)),1/POWER(FSheet1!$AZ258,2/($A$3-1)),1/POWER(FSheet1!$BA258,2/($A$3-1))))</f>
        <v>3.6442597334274775E-2</v>
      </c>
      <c r="I259" s="20">
        <f>1/(POWER(FSheet1!AY258,2/($A$3-1))*SUM(1/POWER(FSheet1!$AU258,2/($A$3-1)),1/POWER(FSheet1!$AV258,2/($A$3-1)),1/POWER(FSheet1!$AW258,2/($A$3-1)),1/POWER(FSheet1!$AX258,2/($A$3-1)),1/POWER(FSheet1!$AY258,2/($A$3-1)),1/POWER(FSheet1!$AZ258,2/($A$3-1)),1/POWER(FSheet1!$BA258,2/($A$3-1))))</f>
        <v>1.9056375159571572E-3</v>
      </c>
      <c r="J259" s="20">
        <f>1/(POWER(FSheet1!AZ258,2/($A$3-1))*SUM(1/POWER(FSheet1!$AU258,2/($A$3-1)),1/POWER(FSheet1!$AV258,2/($A$3-1)),1/POWER(FSheet1!$AW258,2/($A$3-1)),1/POWER(FSheet1!$AX258,2/($A$3-1)),1/POWER(FSheet1!$AY258,2/($A$3-1)),1/POWER(FSheet1!$AZ258,2/($A$3-1)),1/POWER(FSheet1!$BA258,2/($A$3-1))))</f>
        <v>3.4251288759294722E-4</v>
      </c>
      <c r="K259" s="20">
        <f>1/(POWER(FSheet1!BA258,2/($A$3-1))*SUM(1/POWER(FSheet1!$AU258,2/($A$3-1)),1/POWER(FSheet1!$AV258,2/($A$3-1)),1/POWER(FSheet1!$AW258,2/($A$3-1)),1/POWER(FSheet1!$AX258,2/($A$3-1)),1/POWER(FSheet1!$AY258,2/($A$3-1)),1/POWER(FSheet1!$AZ258,2/($A$3-1)),1/POWER(FSheet1!$BA258,2/($A$3-1))))</f>
        <v>1.0282771702685512E-4</v>
      </c>
      <c r="M259" s="35"/>
      <c r="AA259" s="34">
        <f t="shared" si="14"/>
        <v>8.8170549452567499</v>
      </c>
      <c r="AC259" s="26">
        <f>1/(POWER(FSheet1!BC258,1/($A$3-1))*SUM(1/POWER(FSheet1!$BC258,1/($A$3-1)),1/POWER(FSheet1!$BD258,1/($A$3-1)),1/POWER(FSheet1!$BE258,1/($A$3-1)),1/POWER(FSheet1!$BF258,1/($A$3-1)),1/POWER(FSheet1!$BG258,1/($A$3-1)),1/POWER(FSheet1!$BH258,1/($A$3-1)),1/POWER(FSheet1!$BI258,1/($A$3-1))))</f>
        <v>9.8765738423135435E-2</v>
      </c>
      <c r="AD259" s="26">
        <f>1/(POWER(FSheet1!BD258,1/($A$3-1))*SUM(1/POWER(FSheet1!$BC258,1/($A$3-1)),1/POWER(FSheet1!$BD258,1/($A$3-1)),1/POWER(FSheet1!$BE258,1/($A$3-1)),1/POWER(FSheet1!$BF258,1/($A$3-1)),1/POWER(FSheet1!$BG258,1/($A$3-1)),1/POWER(FSheet1!$BH258,1/($A$3-1)),1/POWER(FSheet1!$BI258,1/($A$3-1))))</f>
        <v>0.14950899372206689</v>
      </c>
      <c r="AE259" s="26">
        <f>1/(POWER(FSheet1!BE258,1/($A$3-1))*SUM(1/POWER(FSheet1!$BC258,1/($A$3-1)),1/POWER(FSheet1!$BD258,1/($A$3-1)),1/POWER(FSheet1!$BE258,1/($A$3-1)),1/POWER(FSheet1!$BF258,1/($A$3-1)),1/POWER(FSheet1!$BG258,1/($A$3-1)),1/POWER(FSheet1!$BH258,1/($A$3-1)),1/POWER(FSheet1!$BI258,1/($A$3-1))))</f>
        <v>0.42468953455416819</v>
      </c>
      <c r="AF259" s="26">
        <f>1/(POWER(FSheet1!BF258,1/($A$3-1))*SUM(1/POWER(FSheet1!$BC258,1/($A$3-1)),1/POWER(FSheet1!$BD258,1/($A$3-1)),1/POWER(FSheet1!$BE258,1/($A$3-1)),1/POWER(FSheet1!$BF258,1/($A$3-1)),1/POWER(FSheet1!$BG258,1/($A$3-1)),1/POWER(FSheet1!$BH258,1/($A$3-1)),1/POWER(FSheet1!$BI258,1/($A$3-1))))</f>
        <v>0.18437700968791076</v>
      </c>
      <c r="AG259" s="26">
        <f>1/(POWER(FSheet1!BG258,1/($A$3-1))*SUM(1/POWER(FSheet1!$BC258,1/($A$3-1)),1/POWER(FSheet1!$BD258,1/($A$3-1)),1/POWER(FSheet1!$BE258,1/($A$3-1)),1/POWER(FSheet1!$BF258,1/($A$3-1)),1/POWER(FSheet1!$BG258,1/($A$3-1)),1/POWER(FSheet1!$BH258,1/($A$3-1)),1/POWER(FSheet1!$BI258,1/($A$3-1))))</f>
        <v>6.1988697928726202E-2</v>
      </c>
      <c r="AH259" s="26">
        <f>1/(POWER(FSheet1!BH258,1/($A$3-1))*SUM(1/POWER(FSheet1!$BC258,1/($A$3-1)),1/POWER(FSheet1!$BD258,1/($A$3-1)),1/POWER(FSheet1!$BE258,1/($A$3-1)),1/POWER(FSheet1!$BF258,1/($A$3-1)),1/POWER(FSheet1!$BG258,1/($A$3-1)),1/POWER(FSheet1!$BH258,1/($A$3-1)),1/POWER(FSheet1!$BI258,1/($A$3-1))))</f>
        <v>3.143507814425768E-2</v>
      </c>
      <c r="AI259" s="26">
        <f>1/(POWER(FSheet1!BI258,1/($A$3-1))*SUM(1/POWER(FSheet1!$BC258,1/($A$3-1)),1/POWER(FSheet1!$BD258,1/($A$3-1)),1/POWER(FSheet1!$BE258,1/($A$3-1)),1/POWER(FSheet1!$BF258,1/($A$3-1)),1/POWER(FSheet1!$BG258,1/($A$3-1)),1/POWER(FSheet1!$BH258,1/($A$3-1)),1/POWER(FSheet1!$BI258,1/($A$3-1))))</f>
        <v>4.9234947539734647E-2</v>
      </c>
      <c r="AY259" s="13">
        <f t="shared" si="15"/>
        <v>3.4015335141043059</v>
      </c>
      <c r="BA259" s="45">
        <f>1/(POWER(FSheet1!$BK258,1/($A$3-1))*SUM(1/POWER(FSheet1!$BK258,1/($A$3-1)),1/POWER(FSheet1!$BL258,1/($A$3-1)),1/POWER(FSheet1!$BM258,1/($A$3-1)),1/POWER(FSheet1!$BN258,1/($A$3-1)),1/POWER(FSheet1!$BO258,1/($A$3-1)),1/POWER(FSheet1!$BP258,1/($A$3-1)),1/POWER(FSheet1!$BQ258,1/($A$3-1))))</f>
        <v>2.5151954182565918E-2</v>
      </c>
      <c r="BB259" s="45">
        <f>1/(POWER(FSheet1!$BL258,1/($A$3-1))*SUM(1/POWER(FSheet1!$BK258,1/($A$3-1)),1/POWER(FSheet1!$BL258,1/($A$3-1)),1/POWER(FSheet1!$BM258,1/($A$3-1)),1/POWER(FSheet1!$BN258,1/($A$3-1)),1/POWER(FSheet1!$BO258,1/($A$3-1)),1/POWER(FSheet1!$BP258,1/($A$3-1)),1/POWER(FSheet1!$BQ258,1/($A$3-1))))</f>
        <v>5.2234879007655347E-2</v>
      </c>
      <c r="BC259" s="45">
        <f>1/(POWER(FSheet1!$BM258,1/($A$3-1))*SUM(1/POWER(FSheet1!$BK258,1/($A$3-1)),1/POWER(FSheet1!$BL258,1/($A$3-1)),1/POWER(FSheet1!$BM258,1/($A$3-1)),1/POWER(FSheet1!$BN258,1/($A$3-1)),1/POWER(FSheet1!$BO258,1/($A$3-1)),1/POWER(FSheet1!$BP258,1/($A$3-1)),1/POWER(FSheet1!$BQ258,1/($A$3-1))))</f>
        <v>0.77651640697858682</v>
      </c>
      <c r="BD259" s="45">
        <f>1/(POWER(FSheet1!$BN258,1/($A$3-1))*SUM(1/POWER(FSheet1!$BK258,1/($A$3-1)),1/POWER(FSheet1!$BL258,1/($A$3-1)),1/POWER(FSheet1!$BM258,1/($A$3-1)),1/POWER(FSheet1!$BN258,1/($A$3-1)),1/POWER(FSheet1!$BO258,1/($A$3-1)),1/POWER(FSheet1!$BP258,1/($A$3-1)),1/POWER(FSheet1!$BQ258,1/($A$3-1))))</f>
        <v>8.2361200105292826E-2</v>
      </c>
      <c r="BE259" s="45">
        <f>1/(POWER(FSheet1!$BO258,1/($A$3-1))*SUM(1/POWER(FSheet1!$BK258,1/($A$3-1)),1/POWER(FSheet1!$BL258,1/($A$3-1)),1/POWER(FSheet1!$BM258,1/($A$3-1)),1/POWER(FSheet1!$BN258,1/($A$3-1)),1/POWER(FSheet1!$BO258,1/($A$3-1)),1/POWER(FSheet1!$BP258,1/($A$3-1)),1/POWER(FSheet1!$BQ258,1/($A$3-1))))</f>
        <v>2.901930902397102E-2</v>
      </c>
      <c r="BF259" s="45">
        <f>1/(POWER(FSheet1!$BP258,1/($A$3-1))*SUM(1/POWER(FSheet1!$BK258,1/($A$3-1)),1/POWER(FSheet1!$BL258,1/($A$3-1)),1/POWER(FSheet1!$BM258,1/($A$3-1)),1/POWER(FSheet1!$BN258,1/($A$3-1)),1/POWER(FSheet1!$BO258,1/($A$3-1)),1/POWER(FSheet1!$BP258,1/($A$3-1)),1/POWER(FSheet1!$BQ258,1/($A$3-1))))</f>
        <v>1.1973077405964171E-2</v>
      </c>
      <c r="BG259" s="45">
        <f>1/(POWER(FSheet1!$BQ258,1/($A$3-1))*SUM(1/POWER(FSheet1!$BK258,1/($A$3-1)),1/POWER(FSheet1!$BL258,1/($A$3-1)),1/POWER(FSheet1!$BM258,1/($A$3-1)),1/POWER(FSheet1!$BN258,1/($A$3-1)),1/POWER(FSheet1!$BO258,1/($A$3-1)),1/POWER(FSheet1!$BP258,1/($A$3-1)),1/POWER(FSheet1!$BQ258,1/($A$3-1))))</f>
        <v>2.2743173295963943E-2</v>
      </c>
      <c r="BH259" s="14"/>
      <c r="BW259" s="33">
        <f t="array" ref="BW259">SUM((BA259^$A$3)*(($B259-$AK$3)^2+($C259-$AL$3)^2),(BB259^$A$3)*(($B259-$AM$3)^2+($C259-$AN$3)^2),(BC259^$A$3)*(($B259-$AO$3)^2+($C259-$AP$3)^2),(BD259^$A$3)*(($B259-$AQ$3)^2+($C259-$AR$3)^2),(BE259^$A$3)*(($B259-$AS$3)^2+($C259-$AT$3)^2),(BF259^$A$3)*(($B259-$AU$3)^2+($C259-$AV$3)^2),(BG259^$A$3)*(($B259-$AW$3)^2+($C259-$BV$3)^2))</f>
        <v>4.7233418670567486</v>
      </c>
    </row>
    <row r="260" spans="1:75">
      <c r="A260" s="21" t="str">
        <f>FSheet1!A259</f>
        <v>Melynchuck</v>
      </c>
      <c r="B260" s="20">
        <f>FSheet1!DH259</f>
        <v>3.5931866286089238</v>
      </c>
      <c r="C260" s="20">
        <f>FSheet1!DI259</f>
        <v>-2.0092738228346456</v>
      </c>
      <c r="D260" s="22"/>
      <c r="E260" s="20">
        <f>1/(POWER(FSheet1!AU259,2/($A$3-1))*SUM(1/POWER(FSheet1!$AU259,2/($A$3-1)),1/POWER(FSheet1!$AV259,2/($A$3-1)),1/POWER(FSheet1!$AW259,2/($A$3-1)),1/POWER(FSheet1!$AX259,2/($A$3-1)),1/POWER(FSheet1!$AY259,2/($A$3-1)),1/POWER(FSheet1!$AZ259,2/($A$3-1)),1/POWER(FSheet1!$BA259,2/($A$3-1))))</f>
        <v>6.4917236346486557E-4</v>
      </c>
      <c r="F260" s="20">
        <f>1/(POWER(FSheet1!AV259,2/($A$3-1))*SUM(1/POWER(FSheet1!$AU259,2/($A$3-1)),1/POWER(FSheet1!$AV259,2/($A$3-1)),1/POWER(FSheet1!$AW259,2/($A$3-1)),1/POWER(FSheet1!$AX259,2/($A$3-1)),1/POWER(FSheet1!$AY259,2/($A$3-1)),1/POWER(FSheet1!$AZ259,2/($A$3-1)),1/POWER(FSheet1!$BA259,2/($A$3-1))))</f>
        <v>2.5292193459495473E-3</v>
      </c>
      <c r="G260" s="20">
        <f>1/(POWER(FSheet1!AW259,2/($A$3-1))*SUM(1/POWER(FSheet1!$AU259,2/($A$3-1)),1/POWER(FSheet1!$AV259,2/($A$3-1)),1/POWER(FSheet1!$AW259,2/($A$3-1)),1/POWER(FSheet1!$AX259,2/($A$3-1)),1/POWER(FSheet1!$AY259,2/($A$3-1)),1/POWER(FSheet1!$AZ259,2/($A$3-1)),1/POWER(FSheet1!$BA259,2/($A$3-1))))</f>
        <v>1.9268989021329133E-2</v>
      </c>
      <c r="H260" s="20">
        <f>1/(POWER(FSheet1!AX259,2/($A$3-1))*SUM(1/POWER(FSheet1!$AU259,2/($A$3-1)),1/POWER(FSheet1!$AV259,2/($A$3-1)),1/POWER(FSheet1!$AW259,2/($A$3-1)),1/POWER(FSheet1!$AX259,2/($A$3-1)),1/POWER(FSheet1!$AY259,2/($A$3-1)),1/POWER(FSheet1!$AZ259,2/($A$3-1)),1/POWER(FSheet1!$BA259,2/($A$3-1))))</f>
        <v>0.68567124088403208</v>
      </c>
      <c r="I260" s="20">
        <f>1/(POWER(FSheet1!AY259,2/($A$3-1))*SUM(1/POWER(FSheet1!$AU259,2/($A$3-1)),1/POWER(FSheet1!$AV259,2/($A$3-1)),1/POWER(FSheet1!$AW259,2/($A$3-1)),1/POWER(FSheet1!$AX259,2/($A$3-1)),1/POWER(FSheet1!$AY259,2/($A$3-1)),1/POWER(FSheet1!$AZ259,2/($A$3-1)),1/POWER(FSheet1!$BA259,2/($A$3-1))))</f>
        <v>0.27839772464070672</v>
      </c>
      <c r="J260" s="20">
        <f>1/(POWER(FSheet1!AZ259,2/($A$3-1))*SUM(1/POWER(FSheet1!$AU259,2/($A$3-1)),1/POWER(FSheet1!$AV259,2/($A$3-1)),1/POWER(FSheet1!$AW259,2/($A$3-1)),1/POWER(FSheet1!$AX259,2/($A$3-1)),1/POWER(FSheet1!$AY259,2/($A$3-1)),1/POWER(FSheet1!$AZ259,2/($A$3-1)),1/POWER(FSheet1!$BA259,2/($A$3-1))))</f>
        <v>1.1645155307945703E-2</v>
      </c>
      <c r="K260" s="20">
        <f>1/(POWER(FSheet1!BA259,2/($A$3-1))*SUM(1/POWER(FSheet1!$AU259,2/($A$3-1)),1/POWER(FSheet1!$AV259,2/($A$3-1)),1/POWER(FSheet1!$AW259,2/($A$3-1)),1/POWER(FSheet1!$AX259,2/($A$3-1)),1/POWER(FSheet1!$AY259,2/($A$3-1)),1/POWER(FSheet1!$AZ259,2/($A$3-1)),1/POWER(FSheet1!$BA259,2/($A$3-1))))</f>
        <v>1.838498436571949E-3</v>
      </c>
      <c r="M260" s="35"/>
      <c r="AA260" s="34">
        <f t="shared" si="14"/>
        <v>6.4379169032006187</v>
      </c>
      <c r="AC260" s="26">
        <f>1/(POWER(FSheet1!BC259,1/($A$3-1))*SUM(1/POWER(FSheet1!$BC259,1/($A$3-1)),1/POWER(FSheet1!$BD259,1/($A$3-1)),1/POWER(FSheet1!$BE259,1/($A$3-1)),1/POWER(FSheet1!$BF259,1/($A$3-1)),1/POWER(FSheet1!$BG259,1/($A$3-1)),1/POWER(FSheet1!$BH259,1/($A$3-1)),1/POWER(FSheet1!$BI259,1/($A$3-1))))</f>
        <v>3.0832645040308099E-2</v>
      </c>
      <c r="AD260" s="26">
        <f>1/(POWER(FSheet1!BD259,1/($A$3-1))*SUM(1/POWER(FSheet1!$BC259,1/($A$3-1)),1/POWER(FSheet1!$BD259,1/($A$3-1)),1/POWER(FSheet1!$BE259,1/($A$3-1)),1/POWER(FSheet1!$BF259,1/($A$3-1)),1/POWER(FSheet1!$BG259,1/($A$3-1)),1/POWER(FSheet1!$BH259,1/($A$3-1)),1/POWER(FSheet1!$BI259,1/($A$3-1))))</f>
        <v>3.0863358376876728E-2</v>
      </c>
      <c r="AE260" s="26">
        <f>1/(POWER(FSheet1!BE259,1/($A$3-1))*SUM(1/POWER(FSheet1!$BC259,1/($A$3-1)),1/POWER(FSheet1!$BD259,1/($A$3-1)),1/POWER(FSheet1!$BE259,1/($A$3-1)),1/POWER(FSheet1!$BF259,1/($A$3-1)),1/POWER(FSheet1!$BG259,1/($A$3-1)),1/POWER(FSheet1!$BH259,1/($A$3-1)),1/POWER(FSheet1!$BI259,1/($A$3-1))))</f>
        <v>6.170969796869296E-2</v>
      </c>
      <c r="AF260" s="26">
        <f>1/(POWER(FSheet1!BF259,1/($A$3-1))*SUM(1/POWER(FSheet1!$BC259,1/($A$3-1)),1/POWER(FSheet1!$BD259,1/($A$3-1)),1/POWER(FSheet1!$BE259,1/($A$3-1)),1/POWER(FSheet1!$BF259,1/($A$3-1)),1/POWER(FSheet1!$BG259,1/($A$3-1)),1/POWER(FSheet1!$BH259,1/($A$3-1)),1/POWER(FSheet1!$BI259,1/($A$3-1))))</f>
        <v>0.21880976806906549</v>
      </c>
      <c r="AG260" s="26">
        <f>1/(POWER(FSheet1!BG259,1/($A$3-1))*SUM(1/POWER(FSheet1!$BC259,1/($A$3-1)),1/POWER(FSheet1!$BD259,1/($A$3-1)),1/POWER(FSheet1!$BE259,1/($A$3-1)),1/POWER(FSheet1!$BF259,1/($A$3-1)),1/POWER(FSheet1!$BG259,1/($A$3-1)),1/POWER(FSheet1!$BH259,1/($A$3-1)),1/POWER(FSheet1!$BI259,1/($A$3-1))))</f>
        <v>0.32360526815873242</v>
      </c>
      <c r="AH260" s="26">
        <f>1/(POWER(FSheet1!BH259,1/($A$3-1))*SUM(1/POWER(FSheet1!$BC259,1/($A$3-1)),1/POWER(FSheet1!$BD259,1/($A$3-1)),1/POWER(FSheet1!$BE259,1/($A$3-1)),1/POWER(FSheet1!$BF259,1/($A$3-1)),1/POWER(FSheet1!$BG259,1/($A$3-1)),1/POWER(FSheet1!$BH259,1/($A$3-1)),1/POWER(FSheet1!$BI259,1/($A$3-1))))</f>
        <v>9.3168970271299764E-2</v>
      </c>
      <c r="AI260" s="26">
        <f>1/(POWER(FSheet1!BI259,1/($A$3-1))*SUM(1/POWER(FSheet1!$BC259,1/($A$3-1)),1/POWER(FSheet1!$BD259,1/($A$3-1)),1/POWER(FSheet1!$BE259,1/($A$3-1)),1/POWER(FSheet1!$BF259,1/($A$3-1)),1/POWER(FSheet1!$BG259,1/($A$3-1)),1/POWER(FSheet1!$BH259,1/($A$3-1)),1/POWER(FSheet1!$BI259,1/($A$3-1))))</f>
        <v>0.24101029211502453</v>
      </c>
      <c r="AY260" s="13">
        <f t="shared" si="15"/>
        <v>2.1420836216092844</v>
      </c>
      <c r="BA260" s="45">
        <f>1/(POWER(FSheet1!$BK259,1/($A$3-1))*SUM(1/POWER(FSheet1!$BK259,1/($A$3-1)),1/POWER(FSheet1!$BL259,1/($A$3-1)),1/POWER(FSheet1!$BM259,1/($A$3-1)),1/POWER(FSheet1!$BN259,1/($A$3-1)),1/POWER(FSheet1!$BO259,1/($A$3-1)),1/POWER(FSheet1!$BP259,1/($A$3-1)),1/POWER(FSheet1!$BQ259,1/($A$3-1))))</f>
        <v>2.436098168408244E-2</v>
      </c>
      <c r="BB260" s="45">
        <f>1/(POWER(FSheet1!$BL259,1/($A$3-1))*SUM(1/POWER(FSheet1!$BK259,1/($A$3-1)),1/POWER(FSheet1!$BL259,1/($A$3-1)),1/POWER(FSheet1!$BM259,1/($A$3-1)),1/POWER(FSheet1!$BN259,1/($A$3-1)),1/POWER(FSheet1!$BO259,1/($A$3-1)),1/POWER(FSheet1!$BP259,1/($A$3-1)),1/POWER(FSheet1!$BQ259,1/($A$3-1))))</f>
        <v>2.1927069896444683E-2</v>
      </c>
      <c r="BC260" s="45">
        <f>1/(POWER(FSheet1!$BM259,1/($A$3-1))*SUM(1/POWER(FSheet1!$BK259,1/($A$3-1)),1/POWER(FSheet1!$BL259,1/($A$3-1)),1/POWER(FSheet1!$BM259,1/($A$3-1)),1/POWER(FSheet1!$BN259,1/($A$3-1)),1/POWER(FSheet1!$BO259,1/($A$3-1)),1/POWER(FSheet1!$BP259,1/($A$3-1)),1/POWER(FSheet1!$BQ259,1/($A$3-1))))</f>
        <v>6.7139099675463706E-2</v>
      </c>
      <c r="BD260" s="45">
        <f>1/(POWER(FSheet1!$BN259,1/($A$3-1))*SUM(1/POWER(FSheet1!$BK259,1/($A$3-1)),1/POWER(FSheet1!$BL259,1/($A$3-1)),1/POWER(FSheet1!$BM259,1/($A$3-1)),1/POWER(FSheet1!$BN259,1/($A$3-1)),1/POWER(FSheet1!$BO259,1/($A$3-1)),1/POWER(FSheet1!$BP259,1/($A$3-1)),1/POWER(FSheet1!$BQ259,1/($A$3-1))))</f>
        <v>0.23858171163571315</v>
      </c>
      <c r="BE260" s="45">
        <f>1/(POWER(FSheet1!$BO259,1/($A$3-1))*SUM(1/POWER(FSheet1!$BK259,1/($A$3-1)),1/POWER(FSheet1!$BL259,1/($A$3-1)),1/POWER(FSheet1!$BM259,1/($A$3-1)),1/POWER(FSheet1!$BN259,1/($A$3-1)),1/POWER(FSheet1!$BO259,1/($A$3-1)),1/POWER(FSheet1!$BP259,1/($A$3-1)),1/POWER(FSheet1!$BQ259,1/($A$3-1))))</f>
        <v>0.24322796531480878</v>
      </c>
      <c r="BF260" s="45">
        <f>1/(POWER(FSheet1!$BP259,1/($A$3-1))*SUM(1/POWER(FSheet1!$BK259,1/($A$3-1)),1/POWER(FSheet1!$BL259,1/($A$3-1)),1/POWER(FSheet1!$BM259,1/($A$3-1)),1/POWER(FSheet1!$BN259,1/($A$3-1)),1/POWER(FSheet1!$BO259,1/($A$3-1)),1/POWER(FSheet1!$BP259,1/($A$3-1)),1/POWER(FSheet1!$BQ259,1/($A$3-1))))</f>
        <v>6.9196326315832016E-2</v>
      </c>
      <c r="BG260" s="45">
        <f>1/(POWER(FSheet1!$BQ259,1/($A$3-1))*SUM(1/POWER(FSheet1!$BK259,1/($A$3-1)),1/POWER(FSheet1!$BL259,1/($A$3-1)),1/POWER(FSheet1!$BM259,1/($A$3-1)),1/POWER(FSheet1!$BN259,1/($A$3-1)),1/POWER(FSheet1!$BO259,1/($A$3-1)),1/POWER(FSheet1!$BP259,1/($A$3-1)),1/POWER(FSheet1!$BQ259,1/($A$3-1))))</f>
        <v>0.3355668454776552</v>
      </c>
      <c r="BH260" s="14"/>
      <c r="BW260" s="33">
        <f t="array" ref="BW260">SUM((BA260^$A$3)*(($B260-$AK$3)^2+($C260-$AL$3)^2),(BB260^$A$3)*(($B260-$AM$3)^2+($C260-$AN$3)^2),(BC260^$A$3)*(($B260-$AO$3)^2+($C260-$AP$3)^2),(BD260^$A$3)*(($B260-$AQ$3)^2+($C260-$AR$3)^2),(BE260^$A$3)*(($B260-$AS$3)^2+($C260-$AT$3)^2),(BF260^$A$3)*(($B260-$AU$3)^2+($C260-$AV$3)^2),(BG260^$A$3)*(($B260-$AW$3)^2+($C260-$BV$3)^2))</f>
        <v>1.7699002184625028</v>
      </c>
    </row>
    <row r="261" spans="1:75">
      <c r="A261" s="21" t="str">
        <f>FSheet1!A260</f>
        <v>Plourde</v>
      </c>
      <c r="B261" s="20">
        <f>FSheet1!DH260</f>
        <v>-1.3636190485564308</v>
      </c>
      <c r="C261" s="20">
        <f>FSheet1!DI260</f>
        <v>-2.2008526929133851</v>
      </c>
      <c r="D261" s="22"/>
      <c r="E261" s="20">
        <f>1/(POWER(FSheet1!AU260,2/($A$3-1))*SUM(1/POWER(FSheet1!$AU260,2/($A$3-1)),1/POWER(FSheet1!$AV260,2/($A$3-1)),1/POWER(FSheet1!$AW260,2/($A$3-1)),1/POWER(FSheet1!$AX260,2/($A$3-1)),1/POWER(FSheet1!$AY260,2/($A$3-1)),1/POWER(FSheet1!$AZ260,2/($A$3-1)),1/POWER(FSheet1!$BA260,2/($A$3-1))))</f>
        <v>9.5260755717296614E-4</v>
      </c>
      <c r="F261" s="20">
        <f>1/(POWER(FSheet1!AV260,2/($A$3-1))*SUM(1/POWER(FSheet1!$AU260,2/($A$3-1)),1/POWER(FSheet1!$AV260,2/($A$3-1)),1/POWER(FSheet1!$AW260,2/($A$3-1)),1/POWER(FSheet1!$AX260,2/($A$3-1)),1/POWER(FSheet1!$AY260,2/($A$3-1)),1/POWER(FSheet1!$AZ260,2/($A$3-1)),1/POWER(FSheet1!$BA260,2/($A$3-1))))</f>
        <v>7.3977312883091511E-3</v>
      </c>
      <c r="G261" s="20">
        <f>1/(POWER(FSheet1!AW260,2/($A$3-1))*SUM(1/POWER(FSheet1!$AU260,2/($A$3-1)),1/POWER(FSheet1!$AV260,2/($A$3-1)),1/POWER(FSheet1!$AW260,2/($A$3-1)),1/POWER(FSheet1!$AX260,2/($A$3-1)),1/POWER(FSheet1!$AY260,2/($A$3-1)),1/POWER(FSheet1!$AZ260,2/($A$3-1)),1/POWER(FSheet1!$BA260,2/($A$3-1))))</f>
        <v>0.55871181553818416</v>
      </c>
      <c r="H261" s="20">
        <f>1/(POWER(FSheet1!AX260,2/($A$3-1))*SUM(1/POWER(FSheet1!$AU260,2/($A$3-1)),1/POWER(FSheet1!$AV260,2/($A$3-1)),1/POWER(FSheet1!$AW260,2/($A$3-1)),1/POWER(FSheet1!$AX260,2/($A$3-1)),1/POWER(FSheet1!$AY260,2/($A$3-1)),1/POWER(FSheet1!$AZ260,2/($A$3-1)),1/POWER(FSheet1!$BA260,2/($A$3-1))))</f>
        <v>0.42510089750727631</v>
      </c>
      <c r="I261" s="20">
        <f>1/(POWER(FSheet1!AY260,2/($A$3-1))*SUM(1/POWER(FSheet1!$AU260,2/($A$3-1)),1/POWER(FSheet1!$AV260,2/($A$3-1)),1/POWER(FSheet1!$AW260,2/($A$3-1)),1/POWER(FSheet1!$AX260,2/($A$3-1)),1/POWER(FSheet1!$AY260,2/($A$3-1)),1/POWER(FSheet1!$AZ260,2/($A$3-1)),1/POWER(FSheet1!$BA260,2/($A$3-1))))</f>
        <v>6.7029535603188636E-3</v>
      </c>
      <c r="J261" s="20">
        <f>1/(POWER(FSheet1!AZ260,2/($A$3-1))*SUM(1/POWER(FSheet1!$AU260,2/($A$3-1)),1/POWER(FSheet1!$AV260,2/($A$3-1)),1/POWER(FSheet1!$AW260,2/($A$3-1)),1/POWER(FSheet1!$AX260,2/($A$3-1)),1/POWER(FSheet1!$AY260,2/($A$3-1)),1/POWER(FSheet1!$AZ260,2/($A$3-1)),1/POWER(FSheet1!$BA260,2/($A$3-1))))</f>
        <v>8.9751971776868015E-4</v>
      </c>
      <c r="K261" s="20">
        <f>1/(POWER(FSheet1!BA260,2/($A$3-1))*SUM(1/POWER(FSheet1!$AU260,2/($A$3-1)),1/POWER(FSheet1!$AV260,2/($A$3-1)),1/POWER(FSheet1!$AW260,2/($A$3-1)),1/POWER(FSheet1!$AX260,2/($A$3-1)),1/POWER(FSheet1!$AY260,2/($A$3-1)),1/POWER(FSheet1!$AZ260,2/($A$3-1)),1/POWER(FSheet1!$BA260,2/($A$3-1))))</f>
        <v>2.3647483096975926E-4</v>
      </c>
      <c r="M261" s="35"/>
      <c r="AA261" s="34">
        <f t="shared" si="14"/>
        <v>2.0018867743381032</v>
      </c>
      <c r="AC261" s="26">
        <f>1/(POWER(FSheet1!BC260,1/($A$3-1))*SUM(1/POWER(FSheet1!$BC260,1/($A$3-1)),1/POWER(FSheet1!$BD260,1/($A$3-1)),1/POWER(FSheet1!$BE260,1/($A$3-1)),1/POWER(FSheet1!$BF260,1/($A$3-1)),1/POWER(FSheet1!$BG260,1/($A$3-1)),1/POWER(FSheet1!$BH260,1/($A$3-1)),1/POWER(FSheet1!$BI260,1/($A$3-1))))</f>
        <v>6.5314313149389139E-2</v>
      </c>
      <c r="AD261" s="26">
        <f>1/(POWER(FSheet1!BD260,1/($A$3-1))*SUM(1/POWER(FSheet1!$BC260,1/($A$3-1)),1/POWER(FSheet1!$BD260,1/($A$3-1)),1/POWER(FSheet1!$BE260,1/($A$3-1)),1/POWER(FSheet1!$BF260,1/($A$3-1)),1/POWER(FSheet1!$BG260,1/($A$3-1)),1/POWER(FSheet1!$BH260,1/($A$3-1)),1/POWER(FSheet1!$BI260,1/($A$3-1))))</f>
        <v>7.2274724874694926E-2</v>
      </c>
      <c r="AE261" s="26">
        <f>1/(POWER(FSheet1!BE260,1/($A$3-1))*SUM(1/POWER(FSheet1!$BC260,1/($A$3-1)),1/POWER(FSheet1!$BD260,1/($A$3-1)),1/POWER(FSheet1!$BE260,1/($A$3-1)),1/POWER(FSheet1!$BF260,1/($A$3-1)),1/POWER(FSheet1!$BG260,1/($A$3-1)),1/POWER(FSheet1!$BH260,1/($A$3-1)),1/POWER(FSheet1!$BI260,1/($A$3-1))))</f>
        <v>0.57005562366245111</v>
      </c>
      <c r="AF261" s="26">
        <f>1/(POWER(FSheet1!BF260,1/($A$3-1))*SUM(1/POWER(FSheet1!$BC260,1/($A$3-1)),1/POWER(FSheet1!$BD260,1/($A$3-1)),1/POWER(FSheet1!$BE260,1/($A$3-1)),1/POWER(FSheet1!$BF260,1/($A$3-1)),1/POWER(FSheet1!$BG260,1/($A$3-1)),1/POWER(FSheet1!$BH260,1/($A$3-1)),1/POWER(FSheet1!$BI260,1/($A$3-1))))</f>
        <v>0.22277260001223026</v>
      </c>
      <c r="AG261" s="26">
        <f>1/(POWER(FSheet1!BG260,1/($A$3-1))*SUM(1/POWER(FSheet1!$BC260,1/($A$3-1)),1/POWER(FSheet1!$BD260,1/($A$3-1)),1/POWER(FSheet1!$BE260,1/($A$3-1)),1/POWER(FSheet1!$BF260,1/($A$3-1)),1/POWER(FSheet1!$BG260,1/($A$3-1)),1/POWER(FSheet1!$BH260,1/($A$3-1)),1/POWER(FSheet1!$BI260,1/($A$3-1))))</f>
        <v>3.2712914588896476E-2</v>
      </c>
      <c r="AH261" s="26">
        <f>1/(POWER(FSheet1!BH260,1/($A$3-1))*SUM(1/POWER(FSheet1!$BC260,1/($A$3-1)),1/POWER(FSheet1!$BD260,1/($A$3-1)),1/POWER(FSheet1!$BE260,1/($A$3-1)),1/POWER(FSheet1!$BF260,1/($A$3-1)),1/POWER(FSheet1!$BG260,1/($A$3-1)),1/POWER(FSheet1!$BH260,1/($A$3-1)),1/POWER(FSheet1!$BI260,1/($A$3-1))))</f>
        <v>1.3669809989872293E-2</v>
      </c>
      <c r="AI261" s="26">
        <f>1/(POWER(FSheet1!BI260,1/($A$3-1))*SUM(1/POWER(FSheet1!$BC260,1/($A$3-1)),1/POWER(FSheet1!$BD260,1/($A$3-1)),1/POWER(FSheet1!$BE260,1/($A$3-1)),1/POWER(FSheet1!$BF260,1/($A$3-1)),1/POWER(FSheet1!$BG260,1/($A$3-1)),1/POWER(FSheet1!$BH260,1/($A$3-1)),1/POWER(FSheet1!$BI260,1/($A$3-1))))</f>
        <v>2.3200013722465912E-2</v>
      </c>
      <c r="AY261" s="13">
        <f t="shared" si="15"/>
        <v>0.76705501981879076</v>
      </c>
      <c r="BA261" s="45">
        <f>1/(POWER(FSheet1!$BK260,1/($A$3-1))*SUM(1/POWER(FSheet1!$BK260,1/($A$3-1)),1/POWER(FSheet1!$BL260,1/($A$3-1)),1/POWER(FSheet1!$BM260,1/($A$3-1)),1/POWER(FSheet1!$BN260,1/($A$3-1)),1/POWER(FSheet1!$BO260,1/($A$3-1)),1/POWER(FSheet1!$BP260,1/($A$3-1)),1/POWER(FSheet1!$BQ260,1/($A$3-1))))</f>
        <v>4.4971218805095185E-2</v>
      </c>
      <c r="BB261" s="45">
        <f>1/(POWER(FSheet1!$BL260,1/($A$3-1))*SUM(1/POWER(FSheet1!$BK260,1/($A$3-1)),1/POWER(FSheet1!$BL260,1/($A$3-1)),1/POWER(FSheet1!$BM260,1/($A$3-1)),1/POWER(FSheet1!$BN260,1/($A$3-1)),1/POWER(FSheet1!$BO260,1/($A$3-1)),1/POWER(FSheet1!$BP260,1/($A$3-1)),1/POWER(FSheet1!$BQ260,1/($A$3-1))))</f>
        <v>5.3447876193734839E-2</v>
      </c>
      <c r="BC261" s="45">
        <f>1/(POWER(FSheet1!$BM260,1/($A$3-1))*SUM(1/POWER(FSheet1!$BK260,1/($A$3-1)),1/POWER(FSheet1!$BL260,1/($A$3-1)),1/POWER(FSheet1!$BM260,1/($A$3-1)),1/POWER(FSheet1!$BN260,1/($A$3-1)),1/POWER(FSheet1!$BO260,1/($A$3-1)),1/POWER(FSheet1!$BP260,1/($A$3-1)),1/POWER(FSheet1!$BQ260,1/($A$3-1))))</f>
        <v>0.60062709803928338</v>
      </c>
      <c r="BD261" s="45">
        <f>1/(POWER(FSheet1!$BN260,1/($A$3-1))*SUM(1/POWER(FSheet1!$BK260,1/($A$3-1)),1/POWER(FSheet1!$BL260,1/($A$3-1)),1/POWER(FSheet1!$BM260,1/($A$3-1)),1/POWER(FSheet1!$BN260,1/($A$3-1)),1/POWER(FSheet1!$BO260,1/($A$3-1)),1/POWER(FSheet1!$BP260,1/($A$3-1)),1/POWER(FSheet1!$BQ260,1/($A$3-1))))</f>
        <v>0.22021298730702463</v>
      </c>
      <c r="BE261" s="45">
        <f>1/(POWER(FSheet1!$BO260,1/($A$3-1))*SUM(1/POWER(FSheet1!$BK260,1/($A$3-1)),1/POWER(FSheet1!$BL260,1/($A$3-1)),1/POWER(FSheet1!$BM260,1/($A$3-1)),1/POWER(FSheet1!$BN260,1/($A$3-1)),1/POWER(FSheet1!$BO260,1/($A$3-1)),1/POWER(FSheet1!$BP260,1/($A$3-1)),1/POWER(FSheet1!$BQ260,1/($A$3-1))))</f>
        <v>4.410445074228566E-2</v>
      </c>
      <c r="BF261" s="45">
        <f>1/(POWER(FSheet1!$BP260,1/($A$3-1))*SUM(1/POWER(FSheet1!$BK260,1/($A$3-1)),1/POWER(FSheet1!$BL260,1/($A$3-1)),1/POWER(FSheet1!$BM260,1/($A$3-1)),1/POWER(FSheet1!$BN260,1/($A$3-1)),1/POWER(FSheet1!$BO260,1/($A$3-1)),1/POWER(FSheet1!$BP260,1/($A$3-1)),1/POWER(FSheet1!$BQ260,1/($A$3-1))))</f>
        <v>1.2511921224127729E-2</v>
      </c>
      <c r="BG261" s="45">
        <f>1/(POWER(FSheet1!$BQ260,1/($A$3-1))*SUM(1/POWER(FSheet1!$BK260,1/($A$3-1)),1/POWER(FSheet1!$BL260,1/($A$3-1)),1/POWER(FSheet1!$BM260,1/($A$3-1)),1/POWER(FSheet1!$BN260,1/($A$3-1)),1/POWER(FSheet1!$BO260,1/($A$3-1)),1/POWER(FSheet1!$BP260,1/($A$3-1)),1/POWER(FSheet1!$BQ260,1/($A$3-1))))</f>
        <v>2.4124447688448483E-2</v>
      </c>
      <c r="BH261" s="14"/>
      <c r="BW261" s="33">
        <f t="array" ref="BW261">SUM((BA261^$A$3)*(($B261-$AK$3)^2+($C261-$AL$3)^2),(BB261^$A$3)*(($B261-$AM$3)^2+($C261-$AN$3)^2),(BC261^$A$3)*(($B261-$AO$3)^2+($C261-$AP$3)^2),(BD261^$A$3)*(($B261-$AQ$3)^2+($C261-$AR$3)^2),(BE261^$A$3)*(($B261-$AS$3)^2+($C261-$AT$3)^2),(BF261^$A$3)*(($B261-$AU$3)^2+($C261-$AV$3)^2),(BG261^$A$3)*(($B261-$AW$3)^2+($C261-$BV$3)^2))</f>
        <v>0.72326665173599369</v>
      </c>
    </row>
    <row r="262" spans="1:75">
      <c r="A262" s="21" t="str">
        <f>FSheet1!A261</f>
        <v>Dragonjac</v>
      </c>
      <c r="B262" s="20">
        <f>FSheet1!DH261</f>
        <v>-0.3926671666666669</v>
      </c>
      <c r="C262" s="20">
        <f>FSheet1!DI261</f>
        <v>-3.5241867729658791</v>
      </c>
      <c r="D262" s="22"/>
      <c r="E262" s="20">
        <f>1/(POWER(FSheet1!AU261,2/($A$3-1))*SUM(1/POWER(FSheet1!$AU261,2/($A$3-1)),1/POWER(FSheet1!$AV261,2/($A$3-1)),1/POWER(FSheet1!$AW261,2/($A$3-1)),1/POWER(FSheet1!$AX261,2/($A$3-1)),1/POWER(FSheet1!$AY261,2/($A$3-1)),1/POWER(FSheet1!$AZ261,2/($A$3-1)),1/POWER(FSheet1!$BA261,2/($A$3-1))))</f>
        <v>1.0895175603619727E-3</v>
      </c>
      <c r="F262" s="20">
        <f>1/(POWER(FSheet1!AV261,2/($A$3-1))*SUM(1/POWER(FSheet1!$AU261,2/($A$3-1)),1/POWER(FSheet1!$AV261,2/($A$3-1)),1/POWER(FSheet1!$AW261,2/($A$3-1)),1/POWER(FSheet1!$AX261,2/($A$3-1)),1/POWER(FSheet1!$AY261,2/($A$3-1)),1/POWER(FSheet1!$AZ261,2/($A$3-1)),1/POWER(FSheet1!$BA261,2/($A$3-1))))</f>
        <v>8.3279534364848491E-3</v>
      </c>
      <c r="G262" s="20">
        <f>1/(POWER(FSheet1!AW261,2/($A$3-1))*SUM(1/POWER(FSheet1!$AU261,2/($A$3-1)),1/POWER(FSheet1!$AV261,2/($A$3-1)),1/POWER(FSheet1!$AW261,2/($A$3-1)),1/POWER(FSheet1!$AX261,2/($A$3-1)),1/POWER(FSheet1!$AY261,2/($A$3-1)),1/POWER(FSheet1!$AZ261,2/($A$3-1)),1/POWER(FSheet1!$BA261,2/($A$3-1))))</f>
        <v>0.53990080845210053</v>
      </c>
      <c r="H262" s="20">
        <f>1/(POWER(FSheet1!AX261,2/($A$3-1))*SUM(1/POWER(FSheet1!$AU261,2/($A$3-1)),1/POWER(FSheet1!$AV261,2/($A$3-1)),1/POWER(FSheet1!$AW261,2/($A$3-1)),1/POWER(FSheet1!$AX261,2/($A$3-1)),1/POWER(FSheet1!$AY261,2/($A$3-1)),1/POWER(FSheet1!$AZ261,2/($A$3-1)),1/POWER(FSheet1!$BA261,2/($A$3-1))))</f>
        <v>0.44165869910346756</v>
      </c>
      <c r="I262" s="20">
        <f>1/(POWER(FSheet1!AY261,2/($A$3-1))*SUM(1/POWER(FSheet1!$AU261,2/($A$3-1)),1/POWER(FSheet1!$AV261,2/($A$3-1)),1/POWER(FSheet1!$AW261,2/($A$3-1)),1/POWER(FSheet1!$AX261,2/($A$3-1)),1/POWER(FSheet1!$AY261,2/($A$3-1)),1/POWER(FSheet1!$AZ261,2/($A$3-1)),1/POWER(FSheet1!$BA261,2/($A$3-1))))</f>
        <v>7.7091394075245985E-3</v>
      </c>
      <c r="J262" s="20">
        <f>1/(POWER(FSheet1!AZ261,2/($A$3-1))*SUM(1/POWER(FSheet1!$AU261,2/($A$3-1)),1/POWER(FSheet1!$AV261,2/($A$3-1)),1/POWER(FSheet1!$AW261,2/($A$3-1)),1/POWER(FSheet1!$AX261,2/($A$3-1)),1/POWER(FSheet1!$AY261,2/($A$3-1)),1/POWER(FSheet1!$AZ261,2/($A$3-1)),1/POWER(FSheet1!$BA261,2/($A$3-1))))</f>
        <v>1.0395975883675829E-3</v>
      </c>
      <c r="K262" s="20">
        <f>1/(POWER(FSheet1!BA261,2/($A$3-1))*SUM(1/POWER(FSheet1!$AU261,2/($A$3-1)),1/POWER(FSheet1!$AV261,2/($A$3-1)),1/POWER(FSheet1!$AW261,2/($A$3-1)),1/POWER(FSheet1!$AX261,2/($A$3-1)),1/POWER(FSheet1!$AY261,2/($A$3-1)),1/POWER(FSheet1!$AZ261,2/($A$3-1)),1/POWER(FSheet1!$BA261,2/($A$3-1))))</f>
        <v>2.7428445169288656E-4</v>
      </c>
      <c r="M262" s="35"/>
      <c r="AA262" s="34">
        <f t="shared" ref="AA262:AA325" si="16">SUM((E262^$A$3)*(($B262-$M$3)^2+($C262-$N$3)^2),(F262^$A$3)*(($B262-$O$3)^2+($C262-$P$3)^2),(G262^$A$3)*(($B262-$Q$3)^2+($C262-$R$3)^2),(H262^$A$3)*(($B262-$S$3)^2+($C262-$T$3)^2),(I262^$A$3)*(($B262-$U$3)^2+($C262-$V$3)^2),(J262^$A$3)*(($B262-$W$3)^2+($C262-$X$3)^2),(K262^$A$3)*(($B262-$Y$3)^2+($C262-$Z$3)^2))</f>
        <v>4.3375618761558421</v>
      </c>
      <c r="AC262" s="26">
        <f>1/(POWER(FSheet1!BC261,1/($A$3-1))*SUM(1/POWER(FSheet1!$BC261,1/($A$3-1)),1/POWER(FSheet1!$BD261,1/($A$3-1)),1/POWER(FSheet1!$BE261,1/($A$3-1)),1/POWER(FSheet1!$BF261,1/($A$3-1)),1/POWER(FSheet1!$BG261,1/($A$3-1)),1/POWER(FSheet1!$BH261,1/($A$3-1)),1/POWER(FSheet1!$BI261,1/($A$3-1))))</f>
        <v>7.7600880033760755E-2</v>
      </c>
      <c r="AD262" s="26">
        <f>1/(POWER(FSheet1!BD261,1/($A$3-1))*SUM(1/POWER(FSheet1!$BC261,1/($A$3-1)),1/POWER(FSheet1!$BD261,1/($A$3-1)),1/POWER(FSheet1!$BE261,1/($A$3-1)),1/POWER(FSheet1!$BF261,1/($A$3-1)),1/POWER(FSheet1!$BG261,1/($A$3-1)),1/POWER(FSheet1!$BH261,1/($A$3-1)),1/POWER(FSheet1!$BI261,1/($A$3-1))))</f>
        <v>9.7783065825533019E-2</v>
      </c>
      <c r="AE262" s="26">
        <f>1/(POWER(FSheet1!BE261,1/($A$3-1))*SUM(1/POWER(FSheet1!$BC261,1/($A$3-1)),1/POWER(FSheet1!$BD261,1/($A$3-1)),1/POWER(FSheet1!$BE261,1/($A$3-1)),1/POWER(FSheet1!$BF261,1/($A$3-1)),1/POWER(FSheet1!$BG261,1/($A$3-1)),1/POWER(FSheet1!$BH261,1/($A$3-1)),1/POWER(FSheet1!$BI261,1/($A$3-1))))</f>
        <v>0.37151406090337002</v>
      </c>
      <c r="AF262" s="26">
        <f>1/(POWER(FSheet1!BF261,1/($A$3-1))*SUM(1/POWER(FSheet1!$BC261,1/($A$3-1)),1/POWER(FSheet1!$BD261,1/($A$3-1)),1/POWER(FSheet1!$BE261,1/($A$3-1)),1/POWER(FSheet1!$BF261,1/($A$3-1)),1/POWER(FSheet1!$BG261,1/($A$3-1)),1/POWER(FSheet1!$BH261,1/($A$3-1)),1/POWER(FSheet1!$BI261,1/($A$3-1))))</f>
        <v>0.30182419887955336</v>
      </c>
      <c r="AG262" s="26">
        <f>1/(POWER(FSheet1!BG261,1/($A$3-1))*SUM(1/POWER(FSheet1!$BC261,1/($A$3-1)),1/POWER(FSheet1!$BD261,1/($A$3-1)),1/POWER(FSheet1!$BE261,1/($A$3-1)),1/POWER(FSheet1!$BF261,1/($A$3-1)),1/POWER(FSheet1!$BG261,1/($A$3-1)),1/POWER(FSheet1!$BH261,1/($A$3-1)),1/POWER(FSheet1!$BI261,1/($A$3-1))))</f>
        <v>6.9329895398912864E-2</v>
      </c>
      <c r="AH262" s="26">
        <f>1/(POWER(FSheet1!BH261,1/($A$3-1))*SUM(1/POWER(FSheet1!$BC261,1/($A$3-1)),1/POWER(FSheet1!$BD261,1/($A$3-1)),1/POWER(FSheet1!$BE261,1/($A$3-1)),1/POWER(FSheet1!$BF261,1/($A$3-1)),1/POWER(FSheet1!$BG261,1/($A$3-1)),1/POWER(FSheet1!$BH261,1/($A$3-1)),1/POWER(FSheet1!$BI261,1/($A$3-1))))</f>
        <v>3.0329699027425289E-2</v>
      </c>
      <c r="AI262" s="26">
        <f>1/(POWER(FSheet1!BI261,1/($A$3-1))*SUM(1/POWER(FSheet1!$BC261,1/($A$3-1)),1/POWER(FSheet1!$BD261,1/($A$3-1)),1/POWER(FSheet1!$BE261,1/($A$3-1)),1/POWER(FSheet1!$BF261,1/($A$3-1)),1/POWER(FSheet1!$BG261,1/($A$3-1)),1/POWER(FSheet1!$BH261,1/($A$3-1)),1/POWER(FSheet1!$BI261,1/($A$3-1))))</f>
        <v>5.1618199931444862E-2</v>
      </c>
      <c r="AY262" s="13">
        <f t="shared" ref="AY262:AY325" si="17">SUM((AC262^$A$3)*(($B262-$AK$3)^2+($C262-$AL$3)^2),(AD262^$A$3)*(($B262-$AM$3)^2+($C262-$AN$3)^2),(AE262^$A$3)*(($B262-$AO$3)^2+($C262-$AP$3)^2),(AF262^$A$3)*(($B262-$AQ$3)^2+($C262-$AR$3)^2),(AG262^$A$3)*(($B262-$AS$3)^2+($C262-$AT$3)^2),(AH262^$A$3)*(($B262-$AU$3)^2+($C262-$AV$3)^2),(AI262^$A$3)*(($B262-$AW$3)^2+($C262-$AX$3)^2))</f>
        <v>2.3161703042130464</v>
      </c>
      <c r="BA262" s="45">
        <f>1/(POWER(FSheet1!$BK261,1/($A$3-1))*SUM(1/POWER(FSheet1!$BK261,1/($A$3-1)),1/POWER(FSheet1!$BL261,1/($A$3-1)),1/POWER(FSheet1!$BM261,1/($A$3-1)),1/POWER(FSheet1!$BN261,1/($A$3-1)),1/POWER(FSheet1!$BO261,1/($A$3-1)),1/POWER(FSheet1!$BP261,1/($A$3-1)),1/POWER(FSheet1!$BQ261,1/($A$3-1))))</f>
        <v>2.7246586869267883E-2</v>
      </c>
      <c r="BB262" s="45">
        <f>1/(POWER(FSheet1!$BL261,1/($A$3-1))*SUM(1/POWER(FSheet1!$BK261,1/($A$3-1)),1/POWER(FSheet1!$BL261,1/($A$3-1)),1/POWER(FSheet1!$BM261,1/($A$3-1)),1/POWER(FSheet1!$BN261,1/($A$3-1)),1/POWER(FSheet1!$BO261,1/($A$3-1)),1/POWER(FSheet1!$BP261,1/($A$3-1)),1/POWER(FSheet1!$BQ261,1/($A$3-1))))</f>
        <v>3.9764150354517899E-2</v>
      </c>
      <c r="BC262" s="45">
        <f>1/(POWER(FSheet1!$BM261,1/($A$3-1))*SUM(1/POWER(FSheet1!$BK261,1/($A$3-1)),1/POWER(FSheet1!$BL261,1/($A$3-1)),1/POWER(FSheet1!$BM261,1/($A$3-1)),1/POWER(FSheet1!$BN261,1/($A$3-1)),1/POWER(FSheet1!$BO261,1/($A$3-1)),1/POWER(FSheet1!$BP261,1/($A$3-1)),1/POWER(FSheet1!$BQ261,1/($A$3-1))))</f>
        <v>0.66921859502582404</v>
      </c>
      <c r="BD262" s="45">
        <f>1/(POWER(FSheet1!$BN261,1/($A$3-1))*SUM(1/POWER(FSheet1!$BK261,1/($A$3-1)),1/POWER(FSheet1!$BL261,1/($A$3-1)),1/POWER(FSheet1!$BM261,1/($A$3-1)),1/POWER(FSheet1!$BN261,1/($A$3-1)),1/POWER(FSheet1!$BO261,1/($A$3-1)),1/POWER(FSheet1!$BP261,1/($A$3-1)),1/POWER(FSheet1!$BQ261,1/($A$3-1))))</f>
        <v>0.17845739159650303</v>
      </c>
      <c r="BE262" s="45">
        <f>1/(POWER(FSheet1!$BO261,1/($A$3-1))*SUM(1/POWER(FSheet1!$BK261,1/($A$3-1)),1/POWER(FSheet1!$BL261,1/($A$3-1)),1/POWER(FSheet1!$BM261,1/($A$3-1)),1/POWER(FSheet1!$BN261,1/($A$3-1)),1/POWER(FSheet1!$BO261,1/($A$3-1)),1/POWER(FSheet1!$BP261,1/($A$3-1)),1/POWER(FSheet1!$BQ261,1/($A$3-1))))</f>
        <v>4.222098100711149E-2</v>
      </c>
      <c r="BF262" s="45">
        <f>1/(POWER(FSheet1!$BP261,1/($A$3-1))*SUM(1/POWER(FSheet1!$BK261,1/($A$3-1)),1/POWER(FSheet1!$BL261,1/($A$3-1)),1/POWER(FSheet1!$BM261,1/($A$3-1)),1/POWER(FSheet1!$BN261,1/($A$3-1)),1/POWER(FSheet1!$BO261,1/($A$3-1)),1/POWER(FSheet1!$BP261,1/($A$3-1)),1/POWER(FSheet1!$BQ261,1/($A$3-1))))</f>
        <v>1.3992100078396477E-2</v>
      </c>
      <c r="BG262" s="45">
        <f>1/(POWER(FSheet1!$BQ261,1/($A$3-1))*SUM(1/POWER(FSheet1!$BK261,1/($A$3-1)),1/POWER(FSheet1!$BL261,1/($A$3-1)),1/POWER(FSheet1!$BM261,1/($A$3-1)),1/POWER(FSheet1!$BN261,1/($A$3-1)),1/POWER(FSheet1!$BO261,1/($A$3-1)),1/POWER(FSheet1!$BP261,1/($A$3-1)),1/POWER(FSheet1!$BQ261,1/($A$3-1))))</f>
        <v>2.9100195068379062E-2</v>
      </c>
      <c r="BH262" s="14"/>
      <c r="BW262" s="33">
        <f t="array" ref="BW262">SUM((BA262^$A$3)*(($B262-$AK$3)^2+($C262-$AL$3)^2),(BB262^$A$3)*(($B262-$AM$3)^2+($C262-$AN$3)^2),(BC262^$A$3)*(($B262-$AO$3)^2+($C262-$AP$3)^2),(BD262^$A$3)*(($B262-$AQ$3)^2+($C262-$AR$3)^2),(BE262^$A$3)*(($B262-$AS$3)^2+($C262-$AT$3)^2),(BF262^$A$3)*(($B262-$AU$3)^2+($C262-$AV$3)^2),(BG262^$A$3)*(($B262-$AW$3)^2+($C262-$BV$3)^2))</f>
        <v>2.6010524578584633</v>
      </c>
    </row>
    <row r="263" spans="1:75">
      <c r="A263" s="21" t="str">
        <f>FSheet1!A262</f>
        <v>Chiodo</v>
      </c>
      <c r="B263" s="20">
        <f>FSheet1!DH262</f>
        <v>-1.3154928438320215</v>
      </c>
      <c r="C263" s="20">
        <f>FSheet1!DI262</f>
        <v>-6.2783706430446182</v>
      </c>
      <c r="D263" s="22"/>
      <c r="E263" s="20">
        <f>1/(POWER(FSheet1!AU262,2/($A$3-1))*SUM(1/POWER(FSheet1!$AU262,2/($A$3-1)),1/POWER(FSheet1!$AV262,2/($A$3-1)),1/POWER(FSheet1!$AW262,2/($A$3-1)),1/POWER(FSheet1!$AX262,2/($A$3-1)),1/POWER(FSheet1!$AY262,2/($A$3-1)),1/POWER(FSheet1!$AZ262,2/($A$3-1)),1/POWER(FSheet1!$BA262,2/($A$3-1))))</f>
        <v>5.8626501931685754E-3</v>
      </c>
      <c r="F263" s="20">
        <f>1/(POWER(FSheet1!AV262,2/($A$3-1))*SUM(1/POWER(FSheet1!$AU262,2/($A$3-1)),1/POWER(FSheet1!$AV262,2/($A$3-1)),1/POWER(FSheet1!$AW262,2/($A$3-1)),1/POWER(FSheet1!$AX262,2/($A$3-1)),1/POWER(FSheet1!$AY262,2/($A$3-1)),1/POWER(FSheet1!$AZ262,2/($A$3-1)),1/POWER(FSheet1!$BA262,2/($A$3-1))))</f>
        <v>6.386548790330937E-2</v>
      </c>
      <c r="G263" s="20">
        <f>1/(POWER(FSheet1!AW262,2/($A$3-1))*SUM(1/POWER(FSheet1!$AU262,2/($A$3-1)),1/POWER(FSheet1!$AV262,2/($A$3-1)),1/POWER(FSheet1!$AW262,2/($A$3-1)),1/POWER(FSheet1!$AX262,2/($A$3-1)),1/POWER(FSheet1!$AY262,2/($A$3-1)),1/POWER(FSheet1!$AZ262,2/($A$3-1)),1/POWER(FSheet1!$BA262,2/($A$3-1))))</f>
        <v>0.8720179455633329</v>
      </c>
      <c r="H263" s="20">
        <f>1/(POWER(FSheet1!AX262,2/($A$3-1))*SUM(1/POWER(FSheet1!$AU262,2/($A$3-1)),1/POWER(FSheet1!$AV262,2/($A$3-1)),1/POWER(FSheet1!$AW262,2/($A$3-1)),1/POWER(FSheet1!$AX262,2/($A$3-1)),1/POWER(FSheet1!$AY262,2/($A$3-1)),1/POWER(FSheet1!$AZ262,2/($A$3-1)),1/POWER(FSheet1!$BA262,2/($A$3-1))))</f>
        <v>5.1608619667928284E-2</v>
      </c>
      <c r="I263" s="20">
        <f>1/(POWER(FSheet1!AY262,2/($A$3-1))*SUM(1/POWER(FSheet1!$AU262,2/($A$3-1)),1/POWER(FSheet1!$AV262,2/($A$3-1)),1/POWER(FSheet1!$AW262,2/($A$3-1)),1/POWER(FSheet1!$AX262,2/($A$3-1)),1/POWER(FSheet1!$AY262,2/($A$3-1)),1/POWER(FSheet1!$AZ262,2/($A$3-1)),1/POWER(FSheet1!$BA262,2/($A$3-1))))</f>
        <v>5.138640148773306E-3</v>
      </c>
      <c r="J263" s="20">
        <f>1/(POWER(FSheet1!AZ262,2/($A$3-1))*SUM(1/POWER(FSheet1!$AU262,2/($A$3-1)),1/POWER(FSheet1!$AV262,2/($A$3-1)),1/POWER(FSheet1!$AW262,2/($A$3-1)),1/POWER(FSheet1!$AX262,2/($A$3-1)),1/POWER(FSheet1!$AY262,2/($A$3-1)),1/POWER(FSheet1!$AZ262,2/($A$3-1)),1/POWER(FSheet1!$BA262,2/($A$3-1))))</f>
        <v>1.1324984437491308E-3</v>
      </c>
      <c r="K263" s="20">
        <f>1/(POWER(FSheet1!BA262,2/($A$3-1))*SUM(1/POWER(FSheet1!$AU262,2/($A$3-1)),1/POWER(FSheet1!$AV262,2/($A$3-1)),1/POWER(FSheet1!$AW262,2/($A$3-1)),1/POWER(FSheet1!$AX262,2/($A$3-1)),1/POWER(FSheet1!$AY262,2/($A$3-1)),1/POWER(FSheet1!$AZ262,2/($A$3-1)),1/POWER(FSheet1!$BA262,2/($A$3-1))))</f>
        <v>3.7415807973857217E-4</v>
      </c>
      <c r="M263" s="35"/>
      <c r="AA263" s="34">
        <f t="shared" si="16"/>
        <v>14.181645042099532</v>
      </c>
      <c r="AC263" s="26">
        <f>1/(POWER(FSheet1!BC262,1/($A$3-1))*SUM(1/POWER(FSheet1!$BC262,1/($A$3-1)),1/POWER(FSheet1!$BD262,1/($A$3-1)),1/POWER(FSheet1!$BE262,1/($A$3-1)),1/POWER(FSheet1!$BF262,1/($A$3-1)),1/POWER(FSheet1!$BG262,1/($A$3-1)),1/POWER(FSheet1!$BH262,1/($A$3-1)),1/POWER(FSheet1!$BI262,1/($A$3-1))))</f>
        <v>0.11836821600240252</v>
      </c>
      <c r="AD263" s="26">
        <f>1/(POWER(FSheet1!BD262,1/($A$3-1))*SUM(1/POWER(FSheet1!$BC262,1/($A$3-1)),1/POWER(FSheet1!$BD262,1/($A$3-1)),1/POWER(FSheet1!$BE262,1/($A$3-1)),1/POWER(FSheet1!$BF262,1/($A$3-1)),1/POWER(FSheet1!$BG262,1/($A$3-1)),1/POWER(FSheet1!$BH262,1/($A$3-1)),1/POWER(FSheet1!$BI262,1/($A$3-1))))</f>
        <v>0.18764432952538956</v>
      </c>
      <c r="AE263" s="26">
        <f>1/(POWER(FSheet1!BE262,1/($A$3-1))*SUM(1/POWER(FSheet1!$BC262,1/($A$3-1)),1/POWER(FSheet1!$BD262,1/($A$3-1)),1/POWER(FSheet1!$BE262,1/($A$3-1)),1/POWER(FSheet1!$BF262,1/($A$3-1)),1/POWER(FSheet1!$BG262,1/($A$3-1)),1/POWER(FSheet1!$BH262,1/($A$3-1)),1/POWER(FSheet1!$BI262,1/($A$3-1))))</f>
        <v>0.34343887574059484</v>
      </c>
      <c r="AF263" s="26">
        <f>1/(POWER(FSheet1!BF262,1/($A$3-1))*SUM(1/POWER(FSheet1!$BC262,1/($A$3-1)),1/POWER(FSheet1!$BD262,1/($A$3-1)),1/POWER(FSheet1!$BE262,1/($A$3-1)),1/POWER(FSheet1!$BF262,1/($A$3-1)),1/POWER(FSheet1!$BG262,1/($A$3-1)),1/POWER(FSheet1!$BH262,1/($A$3-1)),1/POWER(FSheet1!$BI262,1/($A$3-1))))</f>
        <v>0.17063320319923947</v>
      </c>
      <c r="AG263" s="26">
        <f>1/(POWER(FSheet1!BG262,1/($A$3-1))*SUM(1/POWER(FSheet1!$BC262,1/($A$3-1)),1/POWER(FSheet1!$BD262,1/($A$3-1)),1/POWER(FSheet1!$BE262,1/($A$3-1)),1/POWER(FSheet1!$BF262,1/($A$3-1)),1/POWER(FSheet1!$BG262,1/($A$3-1)),1/POWER(FSheet1!$BH262,1/($A$3-1)),1/POWER(FSheet1!$BI262,1/($A$3-1))))</f>
        <v>7.4918093325580443E-2</v>
      </c>
      <c r="AH263" s="26">
        <f>1/(POWER(FSheet1!BH262,1/($A$3-1))*SUM(1/POWER(FSheet1!$BC262,1/($A$3-1)),1/POWER(FSheet1!$BD262,1/($A$3-1)),1/POWER(FSheet1!$BE262,1/($A$3-1)),1/POWER(FSheet1!$BF262,1/($A$3-1)),1/POWER(FSheet1!$BG262,1/($A$3-1)),1/POWER(FSheet1!$BH262,1/($A$3-1)),1/POWER(FSheet1!$BI262,1/($A$3-1))))</f>
        <v>4.2404679737472167E-2</v>
      </c>
      <c r="AI263" s="26">
        <f>1/(POWER(FSheet1!BI262,1/($A$3-1))*SUM(1/POWER(FSheet1!$BC262,1/($A$3-1)),1/POWER(FSheet1!$BD262,1/($A$3-1)),1/POWER(FSheet1!$BE262,1/($A$3-1)),1/POWER(FSheet1!$BF262,1/($A$3-1)),1/POWER(FSheet1!$BG262,1/($A$3-1)),1/POWER(FSheet1!$BH262,1/($A$3-1)),1/POWER(FSheet1!$BI262,1/($A$3-1))))</f>
        <v>6.2592602469320774E-2</v>
      </c>
      <c r="AY263" s="13">
        <f t="shared" si="17"/>
        <v>5.8767054301688555</v>
      </c>
      <c r="BA263" s="45">
        <f>1/(POWER(FSheet1!$BK262,1/($A$3-1))*SUM(1/POWER(FSheet1!$BK262,1/($A$3-1)),1/POWER(FSheet1!$BL262,1/($A$3-1)),1/POWER(FSheet1!$BM262,1/($A$3-1)),1/POWER(FSheet1!$BN262,1/($A$3-1)),1/POWER(FSheet1!$BO262,1/($A$3-1)),1/POWER(FSheet1!$BP262,1/($A$3-1)),1/POWER(FSheet1!$BQ262,1/($A$3-1))))</f>
        <v>5.2503061924828072E-2</v>
      </c>
      <c r="BB263" s="45">
        <f>1/(POWER(FSheet1!$BL262,1/($A$3-1))*SUM(1/POWER(FSheet1!$BK262,1/($A$3-1)),1/POWER(FSheet1!$BL262,1/($A$3-1)),1/POWER(FSheet1!$BM262,1/($A$3-1)),1/POWER(FSheet1!$BN262,1/($A$3-1)),1/POWER(FSheet1!$BO262,1/($A$3-1)),1/POWER(FSheet1!$BP262,1/($A$3-1)),1/POWER(FSheet1!$BQ262,1/($A$3-1))))</f>
        <v>0.12455347584151889</v>
      </c>
      <c r="BC263" s="45">
        <f>1/(POWER(FSheet1!$BM262,1/($A$3-1))*SUM(1/POWER(FSheet1!$BK262,1/($A$3-1)),1/POWER(FSheet1!$BL262,1/($A$3-1)),1/POWER(FSheet1!$BM262,1/($A$3-1)),1/POWER(FSheet1!$BN262,1/($A$3-1)),1/POWER(FSheet1!$BO262,1/($A$3-1)),1/POWER(FSheet1!$BP262,1/($A$3-1)),1/POWER(FSheet1!$BQ262,1/($A$3-1))))</f>
        <v>0.55536637007493139</v>
      </c>
      <c r="BD263" s="45">
        <f>1/(POWER(FSheet1!$BN262,1/($A$3-1))*SUM(1/POWER(FSheet1!$BK262,1/($A$3-1)),1/POWER(FSheet1!$BL262,1/($A$3-1)),1/POWER(FSheet1!$BM262,1/($A$3-1)),1/POWER(FSheet1!$BN262,1/($A$3-1)),1/POWER(FSheet1!$BO262,1/($A$3-1)),1/POWER(FSheet1!$BP262,1/($A$3-1)),1/POWER(FSheet1!$BQ262,1/($A$3-1))))</f>
        <v>0.12979268413668804</v>
      </c>
      <c r="BE263" s="45">
        <f>1/(POWER(FSheet1!$BO262,1/($A$3-1))*SUM(1/POWER(FSheet1!$BK262,1/($A$3-1)),1/POWER(FSheet1!$BL262,1/($A$3-1)),1/POWER(FSheet1!$BM262,1/($A$3-1)),1/POWER(FSheet1!$BN262,1/($A$3-1)),1/POWER(FSheet1!$BO262,1/($A$3-1)),1/POWER(FSheet1!$BP262,1/($A$3-1)),1/POWER(FSheet1!$BQ262,1/($A$3-1))))</f>
        <v>5.80924751259322E-2</v>
      </c>
      <c r="BF263" s="45">
        <f>1/(POWER(FSheet1!$BP262,1/($A$3-1))*SUM(1/POWER(FSheet1!$BK262,1/($A$3-1)),1/POWER(FSheet1!$BL262,1/($A$3-1)),1/POWER(FSheet1!$BM262,1/($A$3-1)),1/POWER(FSheet1!$BN262,1/($A$3-1)),1/POWER(FSheet1!$BO262,1/($A$3-1)),1/POWER(FSheet1!$BP262,1/($A$3-1)),1/POWER(FSheet1!$BQ262,1/($A$3-1))))</f>
        <v>2.8545664210810007E-2</v>
      </c>
      <c r="BG263" s="45">
        <f>1/(POWER(FSheet1!$BQ262,1/($A$3-1))*SUM(1/POWER(FSheet1!$BK262,1/($A$3-1)),1/POWER(FSheet1!$BL262,1/($A$3-1)),1/POWER(FSheet1!$BM262,1/($A$3-1)),1/POWER(FSheet1!$BN262,1/($A$3-1)),1/POWER(FSheet1!$BO262,1/($A$3-1)),1/POWER(FSheet1!$BP262,1/($A$3-1)),1/POWER(FSheet1!$BQ262,1/($A$3-1))))</f>
        <v>5.1146268685291339E-2</v>
      </c>
      <c r="BH263" s="14"/>
      <c r="BW263" s="33">
        <f t="array" ref="BW263">SUM((BA263^$A$3)*(($B263-$AK$3)^2+($C263-$AL$3)^2),(BB263^$A$3)*(($B263-$AM$3)^2+($C263-$AN$3)^2),(BC263^$A$3)*(($B263-$AO$3)^2+($C263-$AP$3)^2),(BD263^$A$3)*(($B263-$AQ$3)^2+($C263-$AR$3)^2),(BE263^$A$3)*(($B263-$AS$3)^2+($C263-$AT$3)^2),(BF263^$A$3)*(($B263-$AU$3)^2+($C263-$AV$3)^2),(BG263^$A$3)*(($B263-$AW$3)^2+($C263-$BV$3)^2))</f>
        <v>6.8449060096498133</v>
      </c>
    </row>
    <row r="264" spans="1:75">
      <c r="A264" s="21" t="str">
        <f>FSheet1!A263</f>
        <v>Wright</v>
      </c>
      <c r="B264" s="20">
        <f>FSheet1!DH263</f>
        <v>1.3477874790026243</v>
      </c>
      <c r="C264" s="20">
        <f>FSheet1!DI263</f>
        <v>1.4748049868766406</v>
      </c>
      <c r="D264" s="22"/>
      <c r="E264" s="20">
        <f>1/(POWER(FSheet1!AU263,2/($A$3-1))*SUM(1/POWER(FSheet1!$AU263,2/($A$3-1)),1/POWER(FSheet1!$AV263,2/($A$3-1)),1/POWER(FSheet1!$AW263,2/($A$3-1)),1/POWER(FSheet1!$AX263,2/($A$3-1)),1/POWER(FSheet1!$AY263,2/($A$3-1)),1/POWER(FSheet1!$AZ263,2/($A$3-1)),1/POWER(FSheet1!$BA263,2/($A$3-1))))</f>
        <v>6.9412373290827622E-4</v>
      </c>
      <c r="F264" s="20">
        <f>1/(POWER(FSheet1!AV263,2/($A$3-1))*SUM(1/POWER(FSheet1!$AU263,2/($A$3-1)),1/POWER(FSheet1!$AV263,2/($A$3-1)),1/POWER(FSheet1!$AW263,2/($A$3-1)),1/POWER(FSheet1!$AX263,2/($A$3-1)),1/POWER(FSheet1!$AY263,2/($A$3-1)),1/POWER(FSheet1!$AZ263,2/($A$3-1)),1/POWER(FSheet1!$BA263,2/($A$3-1))))</f>
        <v>2.6446308476771258E-3</v>
      </c>
      <c r="G264" s="20">
        <f>1/(POWER(FSheet1!AW263,2/($A$3-1))*SUM(1/POWER(FSheet1!$AU263,2/($A$3-1)),1/POWER(FSheet1!$AV263,2/($A$3-1)),1/POWER(FSheet1!$AW263,2/($A$3-1)),1/POWER(FSheet1!$AX263,2/($A$3-1)),1/POWER(FSheet1!$AY263,2/($A$3-1)),1/POWER(FSheet1!$AZ263,2/($A$3-1)),1/POWER(FSheet1!$BA263,2/($A$3-1))))</f>
        <v>1.9156065073705104E-2</v>
      </c>
      <c r="H264" s="20">
        <f>1/(POWER(FSheet1!AX263,2/($A$3-1))*SUM(1/POWER(FSheet1!$AU263,2/($A$3-1)),1/POWER(FSheet1!$AV263,2/($A$3-1)),1/POWER(FSheet1!$AW263,2/($A$3-1)),1/POWER(FSheet1!$AX263,2/($A$3-1)),1/POWER(FSheet1!$AY263,2/($A$3-1)),1/POWER(FSheet1!$AZ263,2/($A$3-1)),1/POWER(FSheet1!$BA263,2/($A$3-1))))</f>
        <v>0.59604790311826616</v>
      </c>
      <c r="I264" s="20">
        <f>1/(POWER(FSheet1!AY263,2/($A$3-1))*SUM(1/POWER(FSheet1!$AU263,2/($A$3-1)),1/POWER(FSheet1!$AV263,2/($A$3-1)),1/POWER(FSheet1!$AW263,2/($A$3-1)),1/POWER(FSheet1!$AX263,2/($A$3-1)),1/POWER(FSheet1!$AY263,2/($A$3-1)),1/POWER(FSheet1!$AZ263,2/($A$3-1)),1/POWER(FSheet1!$BA263,2/($A$3-1))))</f>
        <v>0.36474978730876984</v>
      </c>
      <c r="J264" s="20">
        <f>1/(POWER(FSheet1!AZ263,2/($A$3-1))*SUM(1/POWER(FSheet1!$AU263,2/($A$3-1)),1/POWER(FSheet1!$AV263,2/($A$3-1)),1/POWER(FSheet1!$AW263,2/($A$3-1)),1/POWER(FSheet1!$AX263,2/($A$3-1)),1/POWER(FSheet1!$AY263,2/($A$3-1)),1/POWER(FSheet1!$AZ263,2/($A$3-1)),1/POWER(FSheet1!$BA263,2/($A$3-1))))</f>
        <v>1.449253735338942E-2</v>
      </c>
      <c r="K264" s="20">
        <f>1/(POWER(FSheet1!BA263,2/($A$3-1))*SUM(1/POWER(FSheet1!$AU263,2/($A$3-1)),1/POWER(FSheet1!$AV263,2/($A$3-1)),1/POWER(FSheet1!$AW263,2/($A$3-1)),1/POWER(FSheet1!$AX263,2/($A$3-1)),1/POWER(FSheet1!$AY263,2/($A$3-1)),1/POWER(FSheet1!$AZ263,2/($A$3-1)),1/POWER(FSheet1!$BA263,2/($A$3-1))))</f>
        <v>2.214952565284087E-3</v>
      </c>
      <c r="M264" s="35"/>
      <c r="AA264" s="34">
        <f t="shared" si="16"/>
        <v>3.2023990054564235</v>
      </c>
      <c r="AC264" s="26">
        <f>1/(POWER(FSheet1!BC263,1/($A$3-1))*SUM(1/POWER(FSheet1!$BC263,1/($A$3-1)),1/POWER(FSheet1!$BD263,1/($A$3-1)),1/POWER(FSheet1!$BE263,1/($A$3-1)),1/POWER(FSheet1!$BF263,1/($A$3-1)),1/POWER(FSheet1!$BG263,1/($A$3-1)),1/POWER(FSheet1!$BH263,1/($A$3-1)),1/POWER(FSheet1!$BI263,1/($A$3-1))))</f>
        <v>4.3070129680840709E-2</v>
      </c>
      <c r="AD264" s="26">
        <f>1/(POWER(FSheet1!BD263,1/($A$3-1))*SUM(1/POWER(FSheet1!$BC263,1/($A$3-1)),1/POWER(FSheet1!$BD263,1/($A$3-1)),1/POWER(FSheet1!$BE263,1/($A$3-1)),1/POWER(FSheet1!$BF263,1/($A$3-1)),1/POWER(FSheet1!$BG263,1/($A$3-1)),1/POWER(FSheet1!$BH263,1/($A$3-1)),1/POWER(FSheet1!$BI263,1/($A$3-1))))</f>
        <v>3.3813939298654963E-2</v>
      </c>
      <c r="AE264" s="26">
        <f>1/(POWER(FSheet1!BE263,1/($A$3-1))*SUM(1/POWER(FSheet1!$BC263,1/($A$3-1)),1/POWER(FSheet1!$BD263,1/($A$3-1)),1/POWER(FSheet1!$BE263,1/($A$3-1)),1/POWER(FSheet1!$BF263,1/($A$3-1)),1/POWER(FSheet1!$BG263,1/($A$3-1)),1/POWER(FSheet1!$BH263,1/($A$3-1)),1/POWER(FSheet1!$BI263,1/($A$3-1))))</f>
        <v>6.498324459852628E-2</v>
      </c>
      <c r="AF264" s="26">
        <f>1/(POWER(FSheet1!BF263,1/($A$3-1))*SUM(1/POWER(FSheet1!$BC263,1/($A$3-1)),1/POWER(FSheet1!$BD263,1/($A$3-1)),1/POWER(FSheet1!$BE263,1/($A$3-1)),1/POWER(FSheet1!$BF263,1/($A$3-1)),1/POWER(FSheet1!$BG263,1/($A$3-1)),1/POWER(FSheet1!$BH263,1/($A$3-1)),1/POWER(FSheet1!$BI263,1/($A$3-1))))</f>
        <v>0.379839156928235</v>
      </c>
      <c r="AG264" s="26">
        <f>1/(POWER(FSheet1!BG263,1/($A$3-1))*SUM(1/POWER(FSheet1!$BC263,1/($A$3-1)),1/POWER(FSheet1!$BD263,1/($A$3-1)),1/POWER(FSheet1!$BE263,1/($A$3-1)),1/POWER(FSheet1!$BF263,1/($A$3-1)),1/POWER(FSheet1!$BG263,1/($A$3-1)),1/POWER(FSheet1!$BH263,1/($A$3-1)),1/POWER(FSheet1!$BI263,1/($A$3-1))))</f>
        <v>0.28365822753353431</v>
      </c>
      <c r="AH264" s="26">
        <f>1/(POWER(FSheet1!BH263,1/($A$3-1))*SUM(1/POWER(FSheet1!$BC263,1/($A$3-1)),1/POWER(FSheet1!$BD263,1/($A$3-1)),1/POWER(FSheet1!$BE263,1/($A$3-1)),1/POWER(FSheet1!$BF263,1/($A$3-1)),1/POWER(FSheet1!$BG263,1/($A$3-1)),1/POWER(FSheet1!$BH263,1/($A$3-1)),1/POWER(FSheet1!$BI263,1/($A$3-1))))</f>
        <v>6.0707600561185467E-2</v>
      </c>
      <c r="AI264" s="26">
        <f>1/(POWER(FSheet1!BI263,1/($A$3-1))*SUM(1/POWER(FSheet1!$BC263,1/($A$3-1)),1/POWER(FSheet1!$BD263,1/($A$3-1)),1/POWER(FSheet1!$BE263,1/($A$3-1)),1/POWER(FSheet1!$BF263,1/($A$3-1)),1/POWER(FSheet1!$BG263,1/($A$3-1)),1/POWER(FSheet1!$BH263,1/($A$3-1)),1/POWER(FSheet1!$BI263,1/($A$3-1))))</f>
        <v>0.13392770139902316</v>
      </c>
      <c r="AY264" s="13">
        <f t="shared" si="17"/>
        <v>1.7779451960615544</v>
      </c>
      <c r="BA264" s="45">
        <f>1/(POWER(FSheet1!$BK263,1/($A$3-1))*SUM(1/POWER(FSheet1!$BK263,1/($A$3-1)),1/POWER(FSheet1!$BL263,1/($A$3-1)),1/POWER(FSheet1!$BM263,1/($A$3-1)),1/POWER(FSheet1!$BN263,1/($A$3-1)),1/POWER(FSheet1!$BO263,1/($A$3-1)),1/POWER(FSheet1!$BP263,1/($A$3-1)),1/POWER(FSheet1!$BQ263,1/($A$3-1))))</f>
        <v>4.383349747378118E-2</v>
      </c>
      <c r="BB264" s="45">
        <f>1/(POWER(FSheet1!$BL263,1/($A$3-1))*SUM(1/POWER(FSheet1!$BK263,1/($A$3-1)),1/POWER(FSheet1!$BL263,1/($A$3-1)),1/POWER(FSheet1!$BM263,1/($A$3-1)),1/POWER(FSheet1!$BN263,1/($A$3-1)),1/POWER(FSheet1!$BO263,1/($A$3-1)),1/POWER(FSheet1!$BP263,1/($A$3-1)),1/POWER(FSheet1!$BQ263,1/($A$3-1))))</f>
        <v>2.2065615403529183E-2</v>
      </c>
      <c r="BC264" s="45">
        <f>1/(POWER(FSheet1!$BM263,1/($A$3-1))*SUM(1/POWER(FSheet1!$BK263,1/($A$3-1)),1/POWER(FSheet1!$BL263,1/($A$3-1)),1/POWER(FSheet1!$BM263,1/($A$3-1)),1/POWER(FSheet1!$BN263,1/($A$3-1)),1/POWER(FSheet1!$BO263,1/($A$3-1)),1/POWER(FSheet1!$BP263,1/($A$3-1)),1/POWER(FSheet1!$BQ263,1/($A$3-1))))</f>
        <v>4.8597378485077072E-2</v>
      </c>
      <c r="BD264" s="45">
        <f>1/(POWER(FSheet1!$BN263,1/($A$3-1))*SUM(1/POWER(FSheet1!$BK263,1/($A$3-1)),1/POWER(FSheet1!$BL263,1/($A$3-1)),1/POWER(FSheet1!$BM263,1/($A$3-1)),1/POWER(FSheet1!$BN263,1/($A$3-1)),1/POWER(FSheet1!$BO263,1/($A$3-1)),1/POWER(FSheet1!$BP263,1/($A$3-1)),1/POWER(FSheet1!$BQ263,1/($A$3-1))))</f>
        <v>0.25870329902566974</v>
      </c>
      <c r="BE264" s="45">
        <f>1/(POWER(FSheet1!$BO263,1/($A$3-1))*SUM(1/POWER(FSheet1!$BK263,1/($A$3-1)),1/POWER(FSheet1!$BL263,1/($A$3-1)),1/POWER(FSheet1!$BM263,1/($A$3-1)),1/POWER(FSheet1!$BN263,1/($A$3-1)),1/POWER(FSheet1!$BO263,1/($A$3-1)),1/POWER(FSheet1!$BP263,1/($A$3-1)),1/POWER(FSheet1!$BQ263,1/($A$3-1))))</f>
        <v>0.52370914819558145</v>
      </c>
      <c r="BF264" s="45">
        <f>1/(POWER(FSheet1!$BP263,1/($A$3-1))*SUM(1/POWER(FSheet1!$BK263,1/($A$3-1)),1/POWER(FSheet1!$BL263,1/($A$3-1)),1/POWER(FSheet1!$BM263,1/($A$3-1)),1/POWER(FSheet1!$BN263,1/($A$3-1)),1/POWER(FSheet1!$BO263,1/($A$3-1)),1/POWER(FSheet1!$BP263,1/($A$3-1)),1/POWER(FSheet1!$BQ263,1/($A$3-1))))</f>
        <v>3.5353019938607927E-2</v>
      </c>
      <c r="BG264" s="45">
        <f>1/(POWER(FSheet1!$BQ263,1/($A$3-1))*SUM(1/POWER(FSheet1!$BK263,1/($A$3-1)),1/POWER(FSheet1!$BL263,1/($A$3-1)),1/POWER(FSheet1!$BM263,1/($A$3-1)),1/POWER(FSheet1!$BN263,1/($A$3-1)),1/POWER(FSheet1!$BO263,1/($A$3-1)),1/POWER(FSheet1!$BP263,1/($A$3-1)),1/POWER(FSheet1!$BQ263,1/($A$3-1))))</f>
        <v>6.7738041477753502E-2</v>
      </c>
      <c r="BH264" s="14"/>
      <c r="BW264" s="33">
        <f t="array" ref="BW264">SUM((BA264^$A$3)*(($B264-$AK$3)^2+($C264-$AL$3)^2),(BB264^$A$3)*(($B264-$AM$3)^2+($C264-$AN$3)^2),(BC264^$A$3)*(($B264-$AO$3)^2+($C264-$AP$3)^2),(BD264^$A$3)*(($B264-$AQ$3)^2+($C264-$AR$3)^2),(BE264^$A$3)*(($B264-$AS$3)^2+($C264-$AT$3)^2),(BF264^$A$3)*(($B264-$AU$3)^2+($C264-$AV$3)^2),(BG264^$A$3)*(($B264-$AW$3)^2+($C264-$BV$3)^2))</f>
        <v>1.8868698206129682</v>
      </c>
    </row>
    <row r="265" spans="1:75">
      <c r="A265" s="21" t="str">
        <f>FSheet1!A264</f>
        <v>Bernier</v>
      </c>
      <c r="B265" s="20">
        <f>FSheet1!DH264</f>
        <v>6.3256053608923883</v>
      </c>
      <c r="C265" s="20">
        <f>FSheet1!DI264</f>
        <v>-1.5641580931758534</v>
      </c>
      <c r="D265" s="22"/>
      <c r="E265" s="20">
        <f>1/(POWER(FSheet1!AU264,2/($A$3-1))*SUM(1/POWER(FSheet1!$AU264,2/($A$3-1)),1/POWER(FSheet1!$AV264,2/($A$3-1)),1/POWER(FSheet1!$AW264,2/($A$3-1)),1/POWER(FSheet1!$AX264,2/($A$3-1)),1/POWER(FSheet1!$AY264,2/($A$3-1)),1/POWER(FSheet1!$AZ264,2/($A$3-1)),1/POWER(FSheet1!$BA264,2/($A$3-1))))</f>
        <v>8.4075434682584081E-4</v>
      </c>
      <c r="F265" s="20">
        <f>1/(POWER(FSheet1!AV264,2/($A$3-1))*SUM(1/POWER(FSheet1!$AU264,2/($A$3-1)),1/POWER(FSheet1!$AV264,2/($A$3-1)),1/POWER(FSheet1!$AW264,2/($A$3-1)),1/POWER(FSheet1!$AX264,2/($A$3-1)),1/POWER(FSheet1!$AY264,2/($A$3-1)),1/POWER(FSheet1!$AZ264,2/($A$3-1)),1/POWER(FSheet1!$BA264,2/($A$3-1))))</f>
        <v>2.5718633327029257E-3</v>
      </c>
      <c r="G265" s="20">
        <f>1/(POWER(FSheet1!AW264,2/($A$3-1))*SUM(1/POWER(FSheet1!$AU264,2/($A$3-1)),1/POWER(FSheet1!$AV264,2/($A$3-1)),1/POWER(FSheet1!$AW264,2/($A$3-1)),1/POWER(FSheet1!$AX264,2/($A$3-1)),1/POWER(FSheet1!$AY264,2/($A$3-1)),1/POWER(FSheet1!$AZ264,2/($A$3-1)),1/POWER(FSheet1!$BA264,2/($A$3-1))))</f>
        <v>1.172377647424455E-2</v>
      </c>
      <c r="H265" s="20">
        <f>1/(POWER(FSheet1!AX264,2/($A$3-1))*SUM(1/POWER(FSheet1!$AU264,2/($A$3-1)),1/POWER(FSheet1!$AV264,2/($A$3-1)),1/POWER(FSheet1!$AW264,2/($A$3-1)),1/POWER(FSheet1!$AX264,2/($A$3-1)),1/POWER(FSheet1!$AY264,2/($A$3-1)),1/POWER(FSheet1!$AZ264,2/($A$3-1)),1/POWER(FSheet1!$BA264,2/($A$3-1))))</f>
        <v>0.10828684901993067</v>
      </c>
      <c r="I265" s="20">
        <f>1/(POWER(FSheet1!AY264,2/($A$3-1))*SUM(1/POWER(FSheet1!$AU264,2/($A$3-1)),1/POWER(FSheet1!$AV264,2/($A$3-1)),1/POWER(FSheet1!$AW264,2/($A$3-1)),1/POWER(FSheet1!$AX264,2/($A$3-1)),1/POWER(FSheet1!$AY264,2/($A$3-1)),1/POWER(FSheet1!$AZ264,2/($A$3-1)),1/POWER(FSheet1!$BA264,2/($A$3-1))))</f>
        <v>0.78545544539731871</v>
      </c>
      <c r="J265" s="20">
        <f>1/(POWER(FSheet1!AZ264,2/($A$3-1))*SUM(1/POWER(FSheet1!$AU264,2/($A$3-1)),1/POWER(FSheet1!$AV264,2/($A$3-1)),1/POWER(FSheet1!$AW264,2/($A$3-1)),1/POWER(FSheet1!$AX264,2/($A$3-1)),1/POWER(FSheet1!$AY264,2/($A$3-1)),1/POWER(FSheet1!$AZ264,2/($A$3-1)),1/POWER(FSheet1!$BA264,2/($A$3-1))))</f>
        <v>8.1445106751060869E-2</v>
      </c>
      <c r="K265" s="20">
        <f>1/(POWER(FSheet1!BA264,2/($A$3-1))*SUM(1/POWER(FSheet1!$AU264,2/($A$3-1)),1/POWER(FSheet1!$AV264,2/($A$3-1)),1/POWER(FSheet1!$AW264,2/($A$3-1)),1/POWER(FSheet1!$AX264,2/($A$3-1)),1/POWER(FSheet1!$AY264,2/($A$3-1)),1/POWER(FSheet1!$AZ264,2/($A$3-1)),1/POWER(FSheet1!$BA264,2/($A$3-1))))</f>
        <v>9.6762046779164147E-3</v>
      </c>
      <c r="M265" s="35"/>
      <c r="AA265" s="34">
        <f t="shared" si="16"/>
        <v>6.0967925697328118</v>
      </c>
      <c r="AC265" s="26">
        <f>1/(POWER(FSheet1!BC264,1/($A$3-1))*SUM(1/POWER(FSheet1!$BC264,1/($A$3-1)),1/POWER(FSheet1!$BD264,1/($A$3-1)),1/POWER(FSheet1!$BE264,1/($A$3-1)),1/POWER(FSheet1!$BF264,1/($A$3-1)),1/POWER(FSheet1!$BG264,1/($A$3-1)),1/POWER(FSheet1!$BH264,1/($A$3-1)),1/POWER(FSheet1!$BI264,1/($A$3-1))))</f>
        <v>1.890817502255248E-2</v>
      </c>
      <c r="AD265" s="26">
        <f>1/(POWER(FSheet1!BD264,1/($A$3-1))*SUM(1/POWER(FSheet1!$BC264,1/($A$3-1)),1/POWER(FSheet1!$BD264,1/($A$3-1)),1/POWER(FSheet1!$BE264,1/($A$3-1)),1/POWER(FSheet1!$BF264,1/($A$3-1)),1/POWER(FSheet1!$BG264,1/($A$3-1)),1/POWER(FSheet1!$BH264,1/($A$3-1)),1/POWER(FSheet1!$BI264,1/($A$3-1))))</f>
        <v>1.8606851105155333E-2</v>
      </c>
      <c r="AE265" s="26">
        <f>1/(POWER(FSheet1!BE264,1/($A$3-1))*SUM(1/POWER(FSheet1!$BC264,1/($A$3-1)),1/POWER(FSheet1!$BD264,1/($A$3-1)),1/POWER(FSheet1!$BE264,1/($A$3-1)),1/POWER(FSheet1!$BF264,1/($A$3-1)),1/POWER(FSheet1!$BG264,1/($A$3-1)),1/POWER(FSheet1!$BH264,1/($A$3-1)),1/POWER(FSheet1!$BI264,1/($A$3-1))))</f>
        <v>3.092858390145101E-2</v>
      </c>
      <c r="AF265" s="26">
        <f>1/(POWER(FSheet1!BF264,1/($A$3-1))*SUM(1/POWER(FSheet1!$BC264,1/($A$3-1)),1/POWER(FSheet1!$BD264,1/($A$3-1)),1/POWER(FSheet1!$BE264,1/($A$3-1)),1/POWER(FSheet1!$BF264,1/($A$3-1)),1/POWER(FSheet1!$BG264,1/($A$3-1)),1/POWER(FSheet1!$BH264,1/($A$3-1)),1/POWER(FSheet1!$BI264,1/($A$3-1))))</f>
        <v>7.3724887289182431E-2</v>
      </c>
      <c r="AG265" s="26">
        <f>1/(POWER(FSheet1!BG264,1/($A$3-1))*SUM(1/POWER(FSheet1!$BC264,1/($A$3-1)),1/POWER(FSheet1!$BD264,1/($A$3-1)),1/POWER(FSheet1!$BE264,1/($A$3-1)),1/POWER(FSheet1!$BF264,1/($A$3-1)),1/POWER(FSheet1!$BG264,1/($A$3-1)),1/POWER(FSheet1!$BH264,1/($A$3-1)),1/POWER(FSheet1!$BI264,1/($A$3-1))))</f>
        <v>0.23913888392496616</v>
      </c>
      <c r="AH265" s="26">
        <f>1/(POWER(FSheet1!BH264,1/($A$3-1))*SUM(1/POWER(FSheet1!$BC264,1/($A$3-1)),1/POWER(FSheet1!$BD264,1/($A$3-1)),1/POWER(FSheet1!$BE264,1/($A$3-1)),1/POWER(FSheet1!$BF264,1/($A$3-1)),1/POWER(FSheet1!$BG264,1/($A$3-1)),1/POWER(FSheet1!$BH264,1/($A$3-1)),1/POWER(FSheet1!$BI264,1/($A$3-1))))</f>
        <v>0.22398786638192714</v>
      </c>
      <c r="AI265" s="26">
        <f>1/(POWER(FSheet1!BI264,1/($A$3-1))*SUM(1/POWER(FSheet1!$BC264,1/($A$3-1)),1/POWER(FSheet1!$BD264,1/($A$3-1)),1/POWER(FSheet1!$BE264,1/($A$3-1)),1/POWER(FSheet1!$BF264,1/($A$3-1)),1/POWER(FSheet1!$BG264,1/($A$3-1)),1/POWER(FSheet1!$BH264,1/($A$3-1)),1/POWER(FSheet1!$BI264,1/($A$3-1))))</f>
        <v>0.39470475237476549</v>
      </c>
      <c r="AY265" s="13">
        <f t="shared" si="17"/>
        <v>2.2182782393402971</v>
      </c>
      <c r="BA265" s="45">
        <f>1/(POWER(FSheet1!$BK264,1/($A$3-1))*SUM(1/POWER(FSheet1!$BK264,1/($A$3-1)),1/POWER(FSheet1!$BL264,1/($A$3-1)),1/POWER(FSheet1!$BM264,1/($A$3-1)),1/POWER(FSheet1!$BN264,1/($A$3-1)),1/POWER(FSheet1!$BO264,1/($A$3-1)),1/POWER(FSheet1!$BP264,1/($A$3-1)),1/POWER(FSheet1!$BQ264,1/($A$3-1))))</f>
        <v>4.5558857321797699E-3</v>
      </c>
      <c r="BB265" s="45">
        <f>1/(POWER(FSheet1!$BL264,1/($A$3-1))*SUM(1/POWER(FSheet1!$BK264,1/($A$3-1)),1/POWER(FSheet1!$BL264,1/($A$3-1)),1/POWER(FSheet1!$BM264,1/($A$3-1)),1/POWER(FSheet1!$BN264,1/($A$3-1)),1/POWER(FSheet1!$BO264,1/($A$3-1)),1/POWER(FSheet1!$BP264,1/($A$3-1)),1/POWER(FSheet1!$BQ264,1/($A$3-1))))</f>
        <v>3.9561174577160338E-3</v>
      </c>
      <c r="BC265" s="45">
        <f>1/(POWER(FSheet1!$BM264,1/($A$3-1))*SUM(1/POWER(FSheet1!$BK264,1/($A$3-1)),1/POWER(FSheet1!$BL264,1/($A$3-1)),1/POWER(FSheet1!$BM264,1/($A$3-1)),1/POWER(FSheet1!$BN264,1/($A$3-1)),1/POWER(FSheet1!$BO264,1/($A$3-1)),1/POWER(FSheet1!$BP264,1/($A$3-1)),1/POWER(FSheet1!$BQ264,1/($A$3-1))))</f>
        <v>8.9600907622889893E-3</v>
      </c>
      <c r="BD265" s="45">
        <f>1/(POWER(FSheet1!$BN264,1/($A$3-1))*SUM(1/POWER(FSheet1!$BK264,1/($A$3-1)),1/POWER(FSheet1!$BL264,1/($A$3-1)),1/POWER(FSheet1!$BM264,1/($A$3-1)),1/POWER(FSheet1!$BN264,1/($A$3-1)),1/POWER(FSheet1!$BO264,1/($A$3-1)),1/POWER(FSheet1!$BP264,1/($A$3-1)),1/POWER(FSheet1!$BQ264,1/($A$3-1))))</f>
        <v>2.0193656035178829E-2</v>
      </c>
      <c r="BE265" s="45">
        <f>1/(POWER(FSheet1!$BO264,1/($A$3-1))*SUM(1/POWER(FSheet1!$BK264,1/($A$3-1)),1/POWER(FSheet1!$BL264,1/($A$3-1)),1/POWER(FSheet1!$BM264,1/($A$3-1)),1/POWER(FSheet1!$BN264,1/($A$3-1)),1/POWER(FSheet1!$BO264,1/($A$3-1)),1/POWER(FSheet1!$BP264,1/($A$3-1)),1/POWER(FSheet1!$BQ264,1/($A$3-1))))</f>
        <v>3.7798630583504494E-2</v>
      </c>
      <c r="BF265" s="45">
        <f>1/(POWER(FSheet1!$BP264,1/($A$3-1))*SUM(1/POWER(FSheet1!$BK264,1/($A$3-1)),1/POWER(FSheet1!$BL264,1/($A$3-1)),1/POWER(FSheet1!$BM264,1/($A$3-1)),1/POWER(FSheet1!$BN264,1/($A$3-1)),1/POWER(FSheet1!$BO264,1/($A$3-1)),1/POWER(FSheet1!$BP264,1/($A$3-1)),1/POWER(FSheet1!$BQ264,1/($A$3-1))))</f>
        <v>6.3287692267162063E-2</v>
      </c>
      <c r="BG265" s="45">
        <f>1/(POWER(FSheet1!$BQ264,1/($A$3-1))*SUM(1/POWER(FSheet1!$BK264,1/($A$3-1)),1/POWER(FSheet1!$BL264,1/($A$3-1)),1/POWER(FSheet1!$BM264,1/($A$3-1)),1/POWER(FSheet1!$BN264,1/($A$3-1)),1/POWER(FSheet1!$BO264,1/($A$3-1)),1/POWER(FSheet1!$BP264,1/($A$3-1)),1/POWER(FSheet1!$BQ264,1/($A$3-1))))</f>
        <v>0.86124792716196996</v>
      </c>
      <c r="BH265" s="14"/>
      <c r="BW265" s="33">
        <f t="array" ref="BW265">SUM((BA265^$A$3)*(($B265-$AK$3)^2+($C265-$AL$3)^2),(BB265^$A$3)*(($B265-$AM$3)^2+($C265-$AN$3)^2),(BC265^$A$3)*(($B265-$AO$3)^2+($C265-$AP$3)^2),(BD265^$A$3)*(($B265-$AQ$3)^2+($C265-$AR$3)^2),(BE265^$A$3)*(($B265-$AS$3)^2+($C265-$AT$3)^2),(BF265^$A$3)*(($B265-$AU$3)^2+($C265-$AV$3)^2),(BG265^$A$3)*(($B265-$AW$3)^2+($C265-$BV$3)^2))</f>
        <v>1.4059651036695477</v>
      </c>
    </row>
    <row r="266" spans="1:75">
      <c r="A266" s="21" t="str">
        <f>FSheet1!A265</f>
        <v>Charvat</v>
      </c>
      <c r="B266" s="20">
        <f>FSheet1!DH265</f>
        <v>7.9830432427821512</v>
      </c>
      <c r="C266" s="20">
        <f>FSheet1!DI265</f>
        <v>1.898589326771654</v>
      </c>
      <c r="D266" s="22"/>
      <c r="E266" s="20">
        <f>1/(POWER(FSheet1!AU265,2/($A$3-1))*SUM(1/POWER(FSheet1!$AU265,2/($A$3-1)),1/POWER(FSheet1!$AV265,2/($A$3-1)),1/POWER(FSheet1!$AW265,2/($A$3-1)),1/POWER(FSheet1!$AX265,2/($A$3-1)),1/POWER(FSheet1!$AY265,2/($A$3-1)),1/POWER(FSheet1!$AZ265,2/($A$3-1)),1/POWER(FSheet1!$BA265,2/($A$3-1))))</f>
        <v>6.8851979985879753E-5</v>
      </c>
      <c r="F266" s="20">
        <f>1/(POWER(FSheet1!AV265,2/($A$3-1))*SUM(1/POWER(FSheet1!$AU265,2/($A$3-1)),1/POWER(FSheet1!$AV265,2/($A$3-1)),1/POWER(FSheet1!$AW265,2/($A$3-1)),1/POWER(FSheet1!$AX265,2/($A$3-1)),1/POWER(FSheet1!$AY265,2/($A$3-1)),1/POWER(FSheet1!$AZ265,2/($A$3-1)),1/POWER(FSheet1!$BA265,2/($A$3-1))))</f>
        <v>1.786860387321303E-4</v>
      </c>
      <c r="G266" s="20">
        <f>1/(POWER(FSheet1!AW265,2/($A$3-1))*SUM(1/POWER(FSheet1!$AU265,2/($A$3-1)),1/POWER(FSheet1!$AV265,2/($A$3-1)),1/POWER(FSheet1!$AW265,2/($A$3-1)),1/POWER(FSheet1!$AX265,2/($A$3-1)),1/POWER(FSheet1!$AY265,2/($A$3-1)),1/POWER(FSheet1!$AZ265,2/($A$3-1)),1/POWER(FSheet1!$BA265,2/($A$3-1))))</f>
        <v>6.246566814062317E-4</v>
      </c>
      <c r="H266" s="20">
        <f>1/(POWER(FSheet1!AX265,2/($A$3-1))*SUM(1/POWER(FSheet1!$AU265,2/($A$3-1)),1/POWER(FSheet1!$AV265,2/($A$3-1)),1/POWER(FSheet1!$AW265,2/($A$3-1)),1/POWER(FSheet1!$AX265,2/($A$3-1)),1/POWER(FSheet1!$AY265,2/($A$3-1)),1/POWER(FSheet1!$AZ265,2/($A$3-1)),1/POWER(FSheet1!$BA265,2/($A$3-1))))</f>
        <v>3.8479621890357752E-3</v>
      </c>
      <c r="I266" s="20">
        <f>1/(POWER(FSheet1!AY265,2/($A$3-1))*SUM(1/POWER(FSheet1!$AU265,2/($A$3-1)),1/POWER(FSheet1!$AV265,2/($A$3-1)),1/POWER(FSheet1!$AW265,2/($A$3-1)),1/POWER(FSheet1!$AX265,2/($A$3-1)),1/POWER(FSheet1!$AY265,2/($A$3-1)),1/POWER(FSheet1!$AZ265,2/($A$3-1)),1/POWER(FSheet1!$BA265,2/($A$3-1))))</f>
        <v>0.10153059438558289</v>
      </c>
      <c r="J266" s="20">
        <f>1/(POWER(FSheet1!AZ265,2/($A$3-1))*SUM(1/POWER(FSheet1!$AU265,2/($A$3-1)),1/POWER(FSheet1!$AV265,2/($A$3-1)),1/POWER(FSheet1!$AW265,2/($A$3-1)),1/POWER(FSheet1!$AX265,2/($A$3-1)),1/POWER(FSheet1!$AY265,2/($A$3-1)),1/POWER(FSheet1!$AZ265,2/($A$3-1)),1/POWER(FSheet1!$BA265,2/($A$3-1))))</f>
        <v>0.88354057758022875</v>
      </c>
      <c r="K266" s="20">
        <f>1/(POWER(FSheet1!BA265,2/($A$3-1))*SUM(1/POWER(FSheet1!$AU265,2/($A$3-1)),1/POWER(FSheet1!$AV265,2/($A$3-1)),1/POWER(FSheet1!$AW265,2/($A$3-1)),1/POWER(FSheet1!$AX265,2/($A$3-1)),1/POWER(FSheet1!$AY265,2/($A$3-1)),1/POWER(FSheet1!$AZ265,2/($A$3-1)),1/POWER(FSheet1!$BA265,2/($A$3-1))))</f>
        <v>1.0208671145028297E-2</v>
      </c>
      <c r="M266" s="35"/>
      <c r="AA266" s="34">
        <f t="shared" si="16"/>
        <v>0.50947873188879067</v>
      </c>
      <c r="AC266" s="26">
        <f>1/(POWER(FSheet1!BC265,1/($A$3-1))*SUM(1/POWER(FSheet1!$BC265,1/($A$3-1)),1/POWER(FSheet1!$BD265,1/($A$3-1)),1/POWER(FSheet1!$BE265,1/($A$3-1)),1/POWER(FSheet1!$BF265,1/($A$3-1)),1/POWER(FSheet1!$BG265,1/($A$3-1)),1/POWER(FSheet1!$BH265,1/($A$3-1)),1/POWER(FSheet1!$BI265,1/($A$3-1))))</f>
        <v>2.7578211672405315E-3</v>
      </c>
      <c r="AD266" s="26">
        <f>1/(POWER(FSheet1!BD265,1/($A$3-1))*SUM(1/POWER(FSheet1!$BC265,1/($A$3-1)),1/POWER(FSheet1!$BD265,1/($A$3-1)),1/POWER(FSheet1!$BE265,1/($A$3-1)),1/POWER(FSheet1!$BF265,1/($A$3-1)),1/POWER(FSheet1!$BG265,1/($A$3-1)),1/POWER(FSheet1!$BH265,1/($A$3-1)),1/POWER(FSheet1!$BI265,1/($A$3-1))))</f>
        <v>2.5317902061378298E-3</v>
      </c>
      <c r="AE266" s="26">
        <f>1/(POWER(FSheet1!BE265,1/($A$3-1))*SUM(1/POWER(FSheet1!$BC265,1/($A$3-1)),1/POWER(FSheet1!$BD265,1/($A$3-1)),1/POWER(FSheet1!$BE265,1/($A$3-1)),1/POWER(FSheet1!$BF265,1/($A$3-1)),1/POWER(FSheet1!$BG265,1/($A$3-1)),1/POWER(FSheet1!$BH265,1/($A$3-1)),1/POWER(FSheet1!$BI265,1/($A$3-1))))</f>
        <v>3.7553933144431556E-3</v>
      </c>
      <c r="AF266" s="26">
        <f>1/(POWER(FSheet1!BF265,1/($A$3-1))*SUM(1/POWER(FSheet1!$BC265,1/($A$3-1)),1/POWER(FSheet1!$BD265,1/($A$3-1)),1/POWER(FSheet1!$BE265,1/($A$3-1)),1/POWER(FSheet1!$BF265,1/($A$3-1)),1/POWER(FSheet1!$BG265,1/($A$3-1)),1/POWER(FSheet1!$BH265,1/($A$3-1)),1/POWER(FSheet1!$BI265,1/($A$3-1))))</f>
        <v>7.9854627533840032E-3</v>
      </c>
      <c r="AG266" s="26">
        <f>1/(POWER(FSheet1!BG265,1/($A$3-1))*SUM(1/POWER(FSheet1!$BC265,1/($A$3-1)),1/POWER(FSheet1!$BD265,1/($A$3-1)),1/POWER(FSheet1!$BE265,1/($A$3-1)),1/POWER(FSheet1!$BF265,1/($A$3-1)),1/POWER(FSheet1!$BG265,1/($A$3-1)),1/POWER(FSheet1!$BH265,1/($A$3-1)),1/POWER(FSheet1!$BI265,1/($A$3-1))))</f>
        <v>2.9459025554307176E-2</v>
      </c>
      <c r="AH266" s="26">
        <f>1/(POWER(FSheet1!BH265,1/($A$3-1))*SUM(1/POWER(FSheet1!$BC265,1/($A$3-1)),1/POWER(FSheet1!$BD265,1/($A$3-1)),1/POWER(FSheet1!$BE265,1/($A$3-1)),1/POWER(FSheet1!$BF265,1/($A$3-1)),1/POWER(FSheet1!$BG265,1/($A$3-1)),1/POWER(FSheet1!$BH265,1/($A$3-1)),1/POWER(FSheet1!$BI265,1/($A$3-1))))</f>
        <v>0.89480776166839204</v>
      </c>
      <c r="AI266" s="26">
        <f>1/(POWER(FSheet1!BI265,1/($A$3-1))*SUM(1/POWER(FSheet1!$BC265,1/($A$3-1)),1/POWER(FSheet1!$BD265,1/($A$3-1)),1/POWER(FSheet1!$BE265,1/($A$3-1)),1/POWER(FSheet1!$BF265,1/($A$3-1)),1/POWER(FSheet1!$BG265,1/($A$3-1)),1/POWER(FSheet1!$BH265,1/($A$3-1)),1/POWER(FSheet1!$BI265,1/($A$3-1))))</f>
        <v>5.8702745336095277E-2</v>
      </c>
      <c r="AY266" s="13">
        <f t="shared" si="17"/>
        <v>1.0064182992145236</v>
      </c>
      <c r="BA266" s="45">
        <f>1/(POWER(FSheet1!$BK265,1/($A$3-1))*SUM(1/POWER(FSheet1!$BK265,1/($A$3-1)),1/POWER(FSheet1!$BL265,1/($A$3-1)),1/POWER(FSheet1!$BM265,1/($A$3-1)),1/POWER(FSheet1!$BN265,1/($A$3-1)),1/POWER(FSheet1!$BO265,1/($A$3-1)),1/POWER(FSheet1!$BP265,1/($A$3-1)),1/POWER(FSheet1!$BQ265,1/($A$3-1))))</f>
        <v>5.9259173376457084E-3</v>
      </c>
      <c r="BB266" s="45">
        <f>1/(POWER(FSheet1!$BL265,1/($A$3-1))*SUM(1/POWER(FSheet1!$BK265,1/($A$3-1)),1/POWER(FSheet1!$BL265,1/($A$3-1)),1/POWER(FSheet1!$BM265,1/($A$3-1)),1/POWER(FSheet1!$BN265,1/($A$3-1)),1/POWER(FSheet1!$BO265,1/($A$3-1)),1/POWER(FSheet1!$BP265,1/($A$3-1)),1/POWER(FSheet1!$BQ265,1/($A$3-1))))</f>
        <v>4.3630011205502721E-3</v>
      </c>
      <c r="BC266" s="45">
        <f>1/(POWER(FSheet1!$BM265,1/($A$3-1))*SUM(1/POWER(FSheet1!$BK265,1/($A$3-1)),1/POWER(FSheet1!$BL265,1/($A$3-1)),1/POWER(FSheet1!$BM265,1/($A$3-1)),1/POWER(FSheet1!$BN265,1/($A$3-1)),1/POWER(FSheet1!$BO265,1/($A$3-1)),1/POWER(FSheet1!$BP265,1/($A$3-1)),1/POWER(FSheet1!$BQ265,1/($A$3-1))))</f>
        <v>7.8474350252935067E-3</v>
      </c>
      <c r="BD266" s="45">
        <f>1/(POWER(FSheet1!$BN265,1/($A$3-1))*SUM(1/POWER(FSheet1!$BK265,1/($A$3-1)),1/POWER(FSheet1!$BL265,1/($A$3-1)),1/POWER(FSheet1!$BM265,1/($A$3-1)),1/POWER(FSheet1!$BN265,1/($A$3-1)),1/POWER(FSheet1!$BO265,1/($A$3-1)),1/POWER(FSheet1!$BP265,1/($A$3-1)),1/POWER(FSheet1!$BQ265,1/($A$3-1))))</f>
        <v>1.6277652509764817E-2</v>
      </c>
      <c r="BE266" s="45">
        <f>1/(POWER(FSheet1!$BO265,1/($A$3-1))*SUM(1/POWER(FSheet1!$BK265,1/($A$3-1)),1/POWER(FSheet1!$BL265,1/($A$3-1)),1/POWER(FSheet1!$BM265,1/($A$3-1)),1/POWER(FSheet1!$BN265,1/($A$3-1)),1/POWER(FSheet1!$BO265,1/($A$3-1)),1/POWER(FSheet1!$BP265,1/($A$3-1)),1/POWER(FSheet1!$BQ265,1/($A$3-1))))</f>
        <v>3.9408461759353641E-2</v>
      </c>
      <c r="BF266" s="45">
        <f>1/(POWER(FSheet1!$BP265,1/($A$3-1))*SUM(1/POWER(FSheet1!$BK265,1/($A$3-1)),1/POWER(FSheet1!$BL265,1/($A$3-1)),1/POWER(FSheet1!$BM265,1/($A$3-1)),1/POWER(FSheet1!$BN265,1/($A$3-1)),1/POWER(FSheet1!$BO265,1/($A$3-1)),1/POWER(FSheet1!$BP265,1/($A$3-1)),1/POWER(FSheet1!$BQ265,1/($A$3-1))))</f>
        <v>0.84549276357086778</v>
      </c>
      <c r="BG266" s="45">
        <f>1/(POWER(FSheet1!$BQ265,1/($A$3-1))*SUM(1/POWER(FSheet1!$BK265,1/($A$3-1)),1/POWER(FSheet1!$BL265,1/($A$3-1)),1/POWER(FSheet1!$BM265,1/($A$3-1)),1/POWER(FSheet1!$BN265,1/($A$3-1)),1/POWER(FSheet1!$BO265,1/($A$3-1)),1/POWER(FSheet1!$BP265,1/($A$3-1)),1/POWER(FSheet1!$BQ265,1/($A$3-1))))</f>
        <v>8.0684768676524327E-2</v>
      </c>
      <c r="BH266" s="14"/>
      <c r="BW266" s="33">
        <f t="array" ref="BW266">SUM((BA266^$A$3)*(($B266-$AK$3)^2+($C266-$AL$3)^2),(BB266^$A$3)*(($B266-$AM$3)^2+($C266-$AN$3)^2),(BC266^$A$3)*(($B266-$AO$3)^2+($C266-$AP$3)^2),(BD266^$A$3)*(($B266-$AQ$3)^2+($C266-$AR$3)^2),(BE266^$A$3)*(($B266-$AS$3)^2+($C266-$AT$3)^2),(BF266^$A$3)*(($B266-$AU$3)^2+($C266-$AV$3)^2),(BG266^$A$3)*(($B266-$AW$3)^2+($C266-$BV$3)^2))</f>
        <v>1.0232314567246603</v>
      </c>
    </row>
    <row r="267" spans="1:75">
      <c r="A267" s="21" t="str">
        <f>FSheet1!A266</f>
        <v>Bostrom</v>
      </c>
      <c r="B267" s="20">
        <f>FSheet1!DH266</f>
        <v>5.0850164475065611</v>
      </c>
      <c r="C267" s="20">
        <f>FSheet1!DI266</f>
        <v>0.46730587664042084</v>
      </c>
      <c r="D267" s="22"/>
      <c r="E267" s="20">
        <f>1/(POWER(FSheet1!AU266,2/($A$3-1))*SUM(1/POWER(FSheet1!$AU266,2/($A$3-1)),1/POWER(FSheet1!$AV266,2/($A$3-1)),1/POWER(FSheet1!$AW266,2/($A$3-1)),1/POWER(FSheet1!$AX266,2/($A$3-1)),1/POWER(FSheet1!$AY266,2/($A$3-1)),1/POWER(FSheet1!$AZ266,2/($A$3-1)),1/POWER(FSheet1!$BA266,2/($A$3-1))))</f>
        <v>6.1716167608280892E-6</v>
      </c>
      <c r="F267" s="20">
        <f>1/(POWER(FSheet1!AV266,2/($A$3-1))*SUM(1/POWER(FSheet1!$AU266,2/($A$3-1)),1/POWER(FSheet1!$AV266,2/($A$3-1)),1/POWER(FSheet1!$AW266,2/($A$3-1)),1/POWER(FSheet1!$AX266,2/($A$3-1)),1/POWER(FSheet1!$AY266,2/($A$3-1)),1/POWER(FSheet1!$AZ266,2/($A$3-1)),1/POWER(FSheet1!$BA266,2/($A$3-1))))</f>
        <v>1.9530252003518311E-5</v>
      </c>
      <c r="G267" s="20">
        <f>1/(POWER(FSheet1!AW266,2/($A$3-1))*SUM(1/POWER(FSheet1!$AU266,2/($A$3-1)),1/POWER(FSheet1!$AV266,2/($A$3-1)),1/POWER(FSheet1!$AW266,2/($A$3-1)),1/POWER(FSheet1!$AX266,2/($A$3-1)),1/POWER(FSheet1!$AY266,2/($A$3-1)),1/POWER(FSheet1!$AZ266,2/($A$3-1)),1/POWER(FSheet1!$BA266,2/($A$3-1))))</f>
        <v>9.8796029950131941E-5</v>
      </c>
      <c r="H267" s="20">
        <f>1/(POWER(FSheet1!AX266,2/($A$3-1))*SUM(1/POWER(FSheet1!$AU266,2/($A$3-1)),1/POWER(FSheet1!$AV266,2/($A$3-1)),1/POWER(FSheet1!$AW266,2/($A$3-1)),1/POWER(FSheet1!$AX266,2/($A$3-1)),1/POWER(FSheet1!$AY266,2/($A$3-1)),1/POWER(FSheet1!$AZ266,2/($A$3-1)),1/POWER(FSheet1!$BA266,2/($A$3-1))))</f>
        <v>1.5361009386953258E-3</v>
      </c>
      <c r="I267" s="20">
        <f>1/(POWER(FSheet1!AY266,2/($A$3-1))*SUM(1/POWER(FSheet1!$AU266,2/($A$3-1)),1/POWER(FSheet1!$AV266,2/($A$3-1)),1/POWER(FSheet1!$AW266,2/($A$3-1)),1/POWER(FSheet1!$AX266,2/($A$3-1)),1/POWER(FSheet1!$AY266,2/($A$3-1)),1/POWER(FSheet1!$AZ266,2/($A$3-1)),1/POWER(FSheet1!$BA266,2/($A$3-1))))</f>
        <v>0.99688158958801898</v>
      </c>
      <c r="J267" s="20">
        <f>1/(POWER(FSheet1!AZ266,2/($A$3-1))*SUM(1/POWER(FSheet1!$AU266,2/($A$3-1)),1/POWER(FSheet1!$AV266,2/($A$3-1)),1/POWER(FSheet1!$AW266,2/($A$3-1)),1/POWER(FSheet1!$AX266,2/($A$3-1)),1/POWER(FSheet1!$AY266,2/($A$3-1)),1/POWER(FSheet1!$AZ266,2/($A$3-1)),1/POWER(FSheet1!$BA266,2/($A$3-1))))</f>
        <v>1.3648459989844329E-3</v>
      </c>
      <c r="K267" s="20">
        <f>1/(POWER(FSheet1!BA266,2/($A$3-1))*SUM(1/POWER(FSheet1!$AU266,2/($A$3-1)),1/POWER(FSheet1!$AV266,2/($A$3-1)),1/POWER(FSheet1!$AW266,2/($A$3-1)),1/POWER(FSheet1!$AX266,2/($A$3-1)),1/POWER(FSheet1!$AY266,2/($A$3-1)),1/POWER(FSheet1!$AZ266,2/($A$3-1)),1/POWER(FSheet1!$BA266,2/($A$3-1))))</f>
        <v>9.2965575586694045E-5</v>
      </c>
      <c r="M267" s="35"/>
      <c r="AA267" s="34">
        <f t="shared" si="16"/>
        <v>0.55561905498701281</v>
      </c>
      <c r="AC267" s="26">
        <f>1/(POWER(FSheet1!BC266,1/($A$3-1))*SUM(1/POWER(FSheet1!$BC266,1/($A$3-1)),1/POWER(FSheet1!$BD266,1/($A$3-1)),1/POWER(FSheet1!$BE266,1/($A$3-1)),1/POWER(FSheet1!$BF266,1/($A$3-1)),1/POWER(FSheet1!$BG266,1/($A$3-1)),1/POWER(FSheet1!$BH266,1/($A$3-1)),1/POWER(FSheet1!$BI266,1/($A$3-1))))</f>
        <v>1.0193075426241933E-3</v>
      </c>
      <c r="AD267" s="26">
        <f>1/(POWER(FSheet1!BD266,1/($A$3-1))*SUM(1/POWER(FSheet1!$BC266,1/($A$3-1)),1/POWER(FSheet1!$BD266,1/($A$3-1)),1/POWER(FSheet1!$BE266,1/($A$3-1)),1/POWER(FSheet1!$BF266,1/($A$3-1)),1/POWER(FSheet1!$BG266,1/($A$3-1)),1/POWER(FSheet1!$BH266,1/($A$3-1)),1/POWER(FSheet1!$BI266,1/($A$3-1))))</f>
        <v>9.3344210506282046E-4</v>
      </c>
      <c r="AE267" s="26">
        <f>1/(POWER(FSheet1!BE266,1/($A$3-1))*SUM(1/POWER(FSheet1!$BC266,1/($A$3-1)),1/POWER(FSheet1!$BD266,1/($A$3-1)),1/POWER(FSheet1!$BE266,1/($A$3-1)),1/POWER(FSheet1!$BF266,1/($A$3-1)),1/POWER(FSheet1!$BG266,1/($A$3-1)),1/POWER(FSheet1!$BH266,1/($A$3-1)),1/POWER(FSheet1!$BI266,1/($A$3-1))))</f>
        <v>1.5884461832209021E-3</v>
      </c>
      <c r="AF267" s="26">
        <f>1/(POWER(FSheet1!BF266,1/($A$3-1))*SUM(1/POWER(FSheet1!$BC266,1/($A$3-1)),1/POWER(FSheet1!$BD266,1/($A$3-1)),1/POWER(FSheet1!$BE266,1/($A$3-1)),1/POWER(FSheet1!$BF266,1/($A$3-1)),1/POWER(FSheet1!$BG266,1/($A$3-1)),1/POWER(FSheet1!$BH266,1/($A$3-1)),1/POWER(FSheet1!$BI266,1/($A$3-1))))</f>
        <v>4.9049728566348018E-3</v>
      </c>
      <c r="AG267" s="26">
        <f>1/(POWER(FSheet1!BG266,1/($A$3-1))*SUM(1/POWER(FSheet1!$BC266,1/($A$3-1)),1/POWER(FSheet1!$BD266,1/($A$3-1)),1/POWER(FSheet1!$BE266,1/($A$3-1)),1/POWER(FSheet1!$BF266,1/($A$3-1)),1/POWER(FSheet1!$BG266,1/($A$3-1)),1/POWER(FSheet1!$BH266,1/($A$3-1)),1/POWER(FSheet1!$BI266,1/($A$3-1))))</f>
        <v>8.6937144034487282E-2</v>
      </c>
      <c r="AH267" s="26">
        <f>1/(POWER(FSheet1!BH266,1/($A$3-1))*SUM(1/POWER(FSheet1!$BC266,1/($A$3-1)),1/POWER(FSheet1!$BD266,1/($A$3-1)),1/POWER(FSheet1!$BE266,1/($A$3-1)),1/POWER(FSheet1!$BF266,1/($A$3-1)),1/POWER(FSheet1!$BG266,1/($A$3-1)),1/POWER(FSheet1!$BH266,1/($A$3-1)),1/POWER(FSheet1!$BI266,1/($A$3-1))))</f>
        <v>1.7966767035157018E-2</v>
      </c>
      <c r="AI267" s="26">
        <f>1/(POWER(FSheet1!BI266,1/($A$3-1))*SUM(1/POWER(FSheet1!$BC266,1/($A$3-1)),1/POWER(FSheet1!$BD266,1/($A$3-1)),1/POWER(FSheet1!$BE266,1/($A$3-1)),1/POWER(FSheet1!$BF266,1/($A$3-1)),1/POWER(FSheet1!$BG266,1/($A$3-1)),1/POWER(FSheet1!$BH266,1/($A$3-1)),1/POWER(FSheet1!$BI266,1/($A$3-1))))</f>
        <v>0.88664992024281286</v>
      </c>
      <c r="AY267" s="13">
        <f t="shared" si="17"/>
        <v>0.13423639915825947</v>
      </c>
      <c r="BA267" s="45">
        <f>1/(POWER(FSheet1!$BK266,1/($A$3-1))*SUM(1/POWER(FSheet1!$BK266,1/($A$3-1)),1/POWER(FSheet1!$BL266,1/($A$3-1)),1/POWER(FSheet1!$BM266,1/($A$3-1)),1/POWER(FSheet1!$BN266,1/($A$3-1)),1/POWER(FSheet1!$BO266,1/($A$3-1)),1/POWER(FSheet1!$BP266,1/($A$3-1)),1/POWER(FSheet1!$BQ266,1/($A$3-1))))</f>
        <v>1.1674859203467315E-2</v>
      </c>
      <c r="BB267" s="45">
        <f>1/(POWER(FSheet1!$BL266,1/($A$3-1))*SUM(1/POWER(FSheet1!$BK266,1/($A$3-1)),1/POWER(FSheet1!$BL266,1/($A$3-1)),1/POWER(FSheet1!$BM266,1/($A$3-1)),1/POWER(FSheet1!$BN266,1/($A$3-1)),1/POWER(FSheet1!$BO266,1/($A$3-1)),1/POWER(FSheet1!$BP266,1/($A$3-1)),1/POWER(FSheet1!$BQ266,1/($A$3-1))))</f>
        <v>8.4961677340464736E-3</v>
      </c>
      <c r="BC267" s="45">
        <f>1/(POWER(FSheet1!$BM266,1/($A$3-1))*SUM(1/POWER(FSheet1!$BK266,1/($A$3-1)),1/POWER(FSheet1!$BL266,1/($A$3-1)),1/POWER(FSheet1!$BM266,1/($A$3-1)),1/POWER(FSheet1!$BN266,1/($A$3-1)),1/POWER(FSheet1!$BO266,1/($A$3-1)),1/POWER(FSheet1!$BP266,1/($A$3-1)),1/POWER(FSheet1!$BQ266,1/($A$3-1))))</f>
        <v>1.8638375142560545E-2</v>
      </c>
      <c r="BD267" s="45">
        <f>1/(POWER(FSheet1!$BN266,1/($A$3-1))*SUM(1/POWER(FSheet1!$BK266,1/($A$3-1)),1/POWER(FSheet1!$BL266,1/($A$3-1)),1/POWER(FSheet1!$BM266,1/($A$3-1)),1/POWER(FSheet1!$BN266,1/($A$3-1)),1/POWER(FSheet1!$BO266,1/($A$3-1)),1/POWER(FSheet1!$BP266,1/($A$3-1)),1/POWER(FSheet1!$BQ266,1/($A$3-1))))</f>
        <v>5.6965914842859386E-2</v>
      </c>
      <c r="BE267" s="45">
        <f>1/(POWER(FSheet1!$BO266,1/($A$3-1))*SUM(1/POWER(FSheet1!$BK266,1/($A$3-1)),1/POWER(FSheet1!$BL266,1/($A$3-1)),1/POWER(FSheet1!$BM266,1/($A$3-1)),1/POWER(FSheet1!$BN266,1/($A$3-1)),1/POWER(FSheet1!$BO266,1/($A$3-1)),1/POWER(FSheet1!$BP266,1/($A$3-1)),1/POWER(FSheet1!$BQ266,1/($A$3-1))))</f>
        <v>0.28194662902541096</v>
      </c>
      <c r="BF267" s="45">
        <f>1/(POWER(FSheet1!$BP266,1/($A$3-1))*SUM(1/POWER(FSheet1!$BK266,1/($A$3-1)),1/POWER(FSheet1!$BL266,1/($A$3-1)),1/POWER(FSheet1!$BM266,1/($A$3-1)),1/POWER(FSheet1!$BN266,1/($A$3-1)),1/POWER(FSheet1!$BO266,1/($A$3-1)),1/POWER(FSheet1!$BP266,1/($A$3-1)),1/POWER(FSheet1!$BQ266,1/($A$3-1))))</f>
        <v>0.11179872502451557</v>
      </c>
      <c r="BG267" s="45">
        <f>1/(POWER(FSheet1!$BQ266,1/($A$3-1))*SUM(1/POWER(FSheet1!$BK266,1/($A$3-1)),1/POWER(FSheet1!$BL266,1/($A$3-1)),1/POWER(FSheet1!$BM266,1/($A$3-1)),1/POWER(FSheet1!$BN266,1/($A$3-1)),1/POWER(FSheet1!$BO266,1/($A$3-1)),1/POWER(FSheet1!$BP266,1/($A$3-1)),1/POWER(FSheet1!$BQ266,1/($A$3-1))))</f>
        <v>0.51047932902713988</v>
      </c>
      <c r="BH267" s="14"/>
      <c r="BW267" s="33">
        <f t="array" ref="BW267">SUM((BA267^$A$3)*(($B267-$AK$3)^2+($C267-$AL$3)^2),(BB267^$A$3)*(($B267-$AM$3)^2+($C267-$AN$3)^2),(BC267^$A$3)*(($B267-$AO$3)^2+($C267-$AP$3)^2),(BD267^$A$3)*(($B267-$AQ$3)^2+($C267-$AR$3)^2),(BE267^$A$3)*(($B267-$AS$3)^2+($C267-$AT$3)^2),(BF267^$A$3)*(($B267-$AU$3)^2+($C267-$AV$3)^2),(BG267^$A$3)*(($B267-$AW$3)^2+($C267-$BV$3)^2))</f>
        <v>1.1305497935539859</v>
      </c>
    </row>
    <row r="268" spans="1:75">
      <c r="A268" s="21" t="str">
        <f>FSheet1!A267</f>
        <v>Taari</v>
      </c>
      <c r="B268" s="20">
        <f>FSheet1!DH267</f>
        <v>6.6885618293963249</v>
      </c>
      <c r="C268" s="20">
        <f>FSheet1!DI267</f>
        <v>-1.4852077034120732</v>
      </c>
      <c r="D268" s="22"/>
      <c r="E268" s="20">
        <f>1/(POWER(FSheet1!AU267,2/($A$3-1))*SUM(1/POWER(FSheet1!$AU267,2/($A$3-1)),1/POWER(FSheet1!$AV267,2/($A$3-1)),1/POWER(FSheet1!$AW267,2/($A$3-1)),1/POWER(FSheet1!$AX267,2/($A$3-1)),1/POWER(FSheet1!$AY267,2/($A$3-1)),1/POWER(FSheet1!$AZ267,2/($A$3-1)),1/POWER(FSheet1!$BA267,2/($A$3-1))))</f>
        <v>8.9767322731616251E-4</v>
      </c>
      <c r="F268" s="20">
        <f>1/(POWER(FSheet1!AV267,2/($A$3-1))*SUM(1/POWER(FSheet1!$AU267,2/($A$3-1)),1/POWER(FSheet1!$AV267,2/($A$3-1)),1/POWER(FSheet1!$AW267,2/($A$3-1)),1/POWER(FSheet1!$AX267,2/($A$3-1)),1/POWER(FSheet1!$AY267,2/($A$3-1)),1/POWER(FSheet1!$AZ267,2/($A$3-1)),1/POWER(FSheet1!$BA267,2/($A$3-1))))</f>
        <v>2.6744529799873208E-3</v>
      </c>
      <c r="G268" s="20">
        <f>1/(POWER(FSheet1!AW267,2/($A$3-1))*SUM(1/POWER(FSheet1!$AU267,2/($A$3-1)),1/POWER(FSheet1!$AV267,2/($A$3-1)),1/POWER(FSheet1!$AW267,2/($A$3-1)),1/POWER(FSheet1!$AX267,2/($A$3-1)),1/POWER(FSheet1!$AY267,2/($A$3-1)),1/POWER(FSheet1!$AZ267,2/($A$3-1)),1/POWER(FSheet1!$BA267,2/($A$3-1))))</f>
        <v>1.1601505622082163E-2</v>
      </c>
      <c r="H268" s="20">
        <f>1/(POWER(FSheet1!AX267,2/($A$3-1))*SUM(1/POWER(FSheet1!$AU267,2/($A$3-1)),1/POWER(FSheet1!$AV267,2/($A$3-1)),1/POWER(FSheet1!$AW267,2/($A$3-1)),1/POWER(FSheet1!$AX267,2/($A$3-1)),1/POWER(FSheet1!$AY267,2/($A$3-1)),1/POWER(FSheet1!$AZ267,2/($A$3-1)),1/POWER(FSheet1!$BA267,2/($A$3-1))))</f>
        <v>9.6514163927967037E-2</v>
      </c>
      <c r="I268" s="20">
        <f>1/(POWER(FSheet1!AY267,2/($A$3-1))*SUM(1/POWER(FSheet1!$AU267,2/($A$3-1)),1/POWER(FSheet1!$AV267,2/($A$3-1)),1/POWER(FSheet1!$AW267,2/($A$3-1)),1/POWER(FSheet1!$AX267,2/($A$3-1)),1/POWER(FSheet1!$AY267,2/($A$3-1)),1/POWER(FSheet1!$AZ267,2/($A$3-1)),1/POWER(FSheet1!$BA267,2/($A$3-1))))</f>
        <v>0.76832565342289127</v>
      </c>
      <c r="J268" s="20">
        <f>1/(POWER(FSheet1!AZ267,2/($A$3-1))*SUM(1/POWER(FSheet1!$AU267,2/($A$3-1)),1/POWER(FSheet1!$AV267,2/($A$3-1)),1/POWER(FSheet1!$AW267,2/($A$3-1)),1/POWER(FSheet1!$AX267,2/($A$3-1)),1/POWER(FSheet1!$AY267,2/($A$3-1)),1/POWER(FSheet1!$AZ267,2/($A$3-1)),1/POWER(FSheet1!$BA267,2/($A$3-1))))</f>
        <v>0.10749292324782198</v>
      </c>
      <c r="K268" s="20">
        <f>1/(POWER(FSheet1!BA267,2/($A$3-1))*SUM(1/POWER(FSheet1!$AU267,2/($A$3-1)),1/POWER(FSheet1!$AV267,2/($A$3-1)),1/POWER(FSheet1!$AW267,2/($A$3-1)),1/POWER(FSheet1!$AX267,2/($A$3-1)),1/POWER(FSheet1!$AY267,2/($A$3-1)),1/POWER(FSheet1!$AZ267,2/($A$3-1)),1/POWER(FSheet1!$BA267,2/($A$3-1))))</f>
        <v>1.2493627571933962E-2</v>
      </c>
      <c r="M268" s="35"/>
      <c r="AA268" s="34">
        <f t="shared" si="16"/>
        <v>6.5827540045287778</v>
      </c>
      <c r="AC268" s="26">
        <f>1/(POWER(FSheet1!BC267,1/($A$3-1))*SUM(1/POWER(FSheet1!$BC267,1/($A$3-1)),1/POWER(FSheet1!$BD267,1/($A$3-1)),1/POWER(FSheet1!$BE267,1/($A$3-1)),1/POWER(FSheet1!$BF267,1/($A$3-1)),1/POWER(FSheet1!$BG267,1/($A$3-1)),1/POWER(FSheet1!$BH267,1/($A$3-1)),1/POWER(FSheet1!$BI267,1/($A$3-1))))</f>
        <v>1.8719836488433103E-2</v>
      </c>
      <c r="AD268" s="26">
        <f>1/(POWER(FSheet1!BD267,1/($A$3-1))*SUM(1/POWER(FSheet1!$BC267,1/($A$3-1)),1/POWER(FSheet1!$BD267,1/($A$3-1)),1/POWER(FSheet1!$BE267,1/($A$3-1)),1/POWER(FSheet1!$BF267,1/($A$3-1)),1/POWER(FSheet1!$BG267,1/($A$3-1)),1/POWER(FSheet1!$BH267,1/($A$3-1)),1/POWER(FSheet1!$BI267,1/($A$3-1))))</f>
        <v>1.8390610519090425E-2</v>
      </c>
      <c r="AE268" s="26">
        <f>1/(POWER(FSheet1!BE267,1/($A$3-1))*SUM(1/POWER(FSheet1!$BC267,1/($A$3-1)),1/POWER(FSheet1!$BD267,1/($A$3-1)),1/POWER(FSheet1!$BE267,1/($A$3-1)),1/POWER(FSheet1!$BF267,1/($A$3-1)),1/POWER(FSheet1!$BG267,1/($A$3-1)),1/POWER(FSheet1!$BH267,1/($A$3-1)),1/POWER(FSheet1!$BI267,1/($A$3-1))))</f>
        <v>3.0038663435115777E-2</v>
      </c>
      <c r="AF268" s="26">
        <f>1/(POWER(FSheet1!BF267,1/($A$3-1))*SUM(1/POWER(FSheet1!$BC267,1/($A$3-1)),1/POWER(FSheet1!$BD267,1/($A$3-1)),1/POWER(FSheet1!$BE267,1/($A$3-1)),1/POWER(FSheet1!$BF267,1/($A$3-1)),1/POWER(FSheet1!$BG267,1/($A$3-1)),1/POWER(FSheet1!$BH267,1/($A$3-1)),1/POWER(FSheet1!$BI267,1/($A$3-1))))</f>
        <v>6.9118259585913611E-2</v>
      </c>
      <c r="AG268" s="26">
        <f>1/(POWER(FSheet1!BG267,1/($A$3-1))*SUM(1/POWER(FSheet1!$BC267,1/($A$3-1)),1/POWER(FSheet1!$BD267,1/($A$3-1)),1/POWER(FSheet1!$BE267,1/($A$3-1)),1/POWER(FSheet1!$BF267,1/($A$3-1)),1/POWER(FSheet1!$BG267,1/($A$3-1)),1/POWER(FSheet1!$BH267,1/($A$3-1)),1/POWER(FSheet1!$BI267,1/($A$3-1))))</f>
        <v>0.22147092804066454</v>
      </c>
      <c r="AH268" s="26">
        <f>1/(POWER(FSheet1!BH267,1/($A$3-1))*SUM(1/POWER(FSheet1!$BC267,1/($A$3-1)),1/POWER(FSheet1!$BD267,1/($A$3-1)),1/POWER(FSheet1!$BE267,1/($A$3-1)),1/POWER(FSheet1!$BF267,1/($A$3-1)),1/POWER(FSheet1!$BG267,1/($A$3-1)),1/POWER(FSheet1!$BH267,1/($A$3-1)),1/POWER(FSheet1!$BI267,1/($A$3-1))))</f>
        <v>0.25880830461808174</v>
      </c>
      <c r="AI268" s="26">
        <f>1/(POWER(FSheet1!BI267,1/($A$3-1))*SUM(1/POWER(FSheet1!$BC267,1/($A$3-1)),1/POWER(FSheet1!$BD267,1/($A$3-1)),1/POWER(FSheet1!$BE267,1/($A$3-1)),1/POWER(FSheet1!$BF267,1/($A$3-1)),1/POWER(FSheet1!$BG267,1/($A$3-1)),1/POWER(FSheet1!$BH267,1/($A$3-1)),1/POWER(FSheet1!$BI267,1/($A$3-1))))</f>
        <v>0.38345339731270073</v>
      </c>
      <c r="AY268" s="13">
        <f t="shared" si="17"/>
        <v>2.3392463111109878</v>
      </c>
      <c r="BA268" s="45">
        <f>1/(POWER(FSheet1!$BK267,1/($A$3-1))*SUM(1/POWER(FSheet1!$BK267,1/($A$3-1)),1/POWER(FSheet1!$BL267,1/($A$3-1)),1/POWER(FSheet1!$BM267,1/($A$3-1)),1/POWER(FSheet1!$BN267,1/($A$3-1)),1/POWER(FSheet1!$BO267,1/($A$3-1)),1/POWER(FSheet1!$BP267,1/($A$3-1)),1/POWER(FSheet1!$BQ267,1/($A$3-1))))</f>
        <v>6.0886679503026194E-3</v>
      </c>
      <c r="BB268" s="45">
        <f>1/(POWER(FSheet1!$BL267,1/($A$3-1))*SUM(1/POWER(FSheet1!$BK267,1/($A$3-1)),1/POWER(FSheet1!$BL267,1/($A$3-1)),1/POWER(FSheet1!$BM267,1/($A$3-1)),1/POWER(FSheet1!$BN267,1/($A$3-1)),1/POWER(FSheet1!$BO267,1/($A$3-1)),1/POWER(FSheet1!$BP267,1/($A$3-1)),1/POWER(FSheet1!$BQ267,1/($A$3-1))))</f>
        <v>5.270981293003291E-3</v>
      </c>
      <c r="BC268" s="45">
        <f>1/(POWER(FSheet1!$BM267,1/($A$3-1))*SUM(1/POWER(FSheet1!$BK267,1/($A$3-1)),1/POWER(FSheet1!$BL267,1/($A$3-1)),1/POWER(FSheet1!$BM267,1/($A$3-1)),1/POWER(FSheet1!$BN267,1/($A$3-1)),1/POWER(FSheet1!$BO267,1/($A$3-1)),1/POWER(FSheet1!$BP267,1/($A$3-1)),1/POWER(FSheet1!$BQ267,1/($A$3-1))))</f>
        <v>1.1598705471190343E-2</v>
      </c>
      <c r="BD268" s="45">
        <f>1/(POWER(FSheet1!$BN267,1/($A$3-1))*SUM(1/POWER(FSheet1!$BK267,1/($A$3-1)),1/POWER(FSheet1!$BL267,1/($A$3-1)),1/POWER(FSheet1!$BM267,1/($A$3-1)),1/POWER(FSheet1!$BN267,1/($A$3-1)),1/POWER(FSheet1!$BO267,1/($A$3-1)),1/POWER(FSheet1!$BP267,1/($A$3-1)),1/POWER(FSheet1!$BQ267,1/($A$3-1))))</f>
        <v>2.5199158568896349E-2</v>
      </c>
      <c r="BE268" s="45">
        <f>1/(POWER(FSheet1!$BO267,1/($A$3-1))*SUM(1/POWER(FSheet1!$BK267,1/($A$3-1)),1/POWER(FSheet1!$BL267,1/($A$3-1)),1/POWER(FSheet1!$BM267,1/($A$3-1)),1/POWER(FSheet1!$BN267,1/($A$3-1)),1/POWER(FSheet1!$BO267,1/($A$3-1)),1/POWER(FSheet1!$BP267,1/($A$3-1)),1/POWER(FSheet1!$BQ267,1/($A$3-1))))</f>
        <v>4.736097080377439E-2</v>
      </c>
      <c r="BF268" s="45">
        <f>1/(POWER(FSheet1!$BP267,1/($A$3-1))*SUM(1/POWER(FSheet1!$BK267,1/($A$3-1)),1/POWER(FSheet1!$BL267,1/($A$3-1)),1/POWER(FSheet1!$BM267,1/($A$3-1)),1/POWER(FSheet1!$BN267,1/($A$3-1)),1/POWER(FSheet1!$BO267,1/($A$3-1)),1/POWER(FSheet1!$BP267,1/($A$3-1)),1/POWER(FSheet1!$BQ267,1/($A$3-1))))</f>
        <v>0.10776196841726382</v>
      </c>
      <c r="BG268" s="45">
        <f>1/(POWER(FSheet1!$BQ267,1/($A$3-1))*SUM(1/POWER(FSheet1!$BK267,1/($A$3-1)),1/POWER(FSheet1!$BL267,1/($A$3-1)),1/POWER(FSheet1!$BM267,1/($A$3-1)),1/POWER(FSheet1!$BN267,1/($A$3-1)),1/POWER(FSheet1!$BO267,1/($A$3-1)),1/POWER(FSheet1!$BP267,1/($A$3-1)),1/POWER(FSheet1!$BQ267,1/($A$3-1))))</f>
        <v>0.79671954749556928</v>
      </c>
      <c r="BH268" s="14"/>
      <c r="BW268" s="33">
        <f t="array" ref="BW268">SUM((BA268^$A$3)*(($B268-$AK$3)^2+($C268-$AL$3)^2),(BB268^$A$3)*(($B268-$AM$3)^2+($C268-$AN$3)^2),(BC268^$A$3)*(($B268-$AO$3)^2+($C268-$AP$3)^2),(BD268^$A$3)*(($B268-$AQ$3)^2+($C268-$AR$3)^2),(BE268^$A$3)*(($B268-$AS$3)^2+($C268-$AT$3)^2),(BF268^$A$3)*(($B268-$AU$3)^2+($C268-$AV$3)^2),(BG268^$A$3)*(($B268-$AW$3)^2+($C268-$BV$3)^2))</f>
        <v>1.921616087427426</v>
      </c>
    </row>
    <row r="269" spans="1:75">
      <c r="A269" s="21" t="str">
        <f>FSheet1!A268</f>
        <v>McLaren</v>
      </c>
      <c r="B269" s="20">
        <f>FSheet1!DH268</f>
        <v>11.229732829396324</v>
      </c>
      <c r="C269" s="20">
        <f>FSheet1!DI268</f>
        <v>0.3801897965879269</v>
      </c>
      <c r="D269" s="22"/>
      <c r="E269" s="20">
        <f>1/(POWER(FSheet1!AU268,2/($A$3-1))*SUM(1/POWER(FSheet1!$AU268,2/($A$3-1)),1/POWER(FSheet1!$AV268,2/($A$3-1)),1/POWER(FSheet1!$AW268,2/($A$3-1)),1/POWER(FSheet1!$AX268,2/($A$3-1)),1/POWER(FSheet1!$AY268,2/($A$3-1)),1/POWER(FSheet1!$AZ268,2/($A$3-1)),1/POWER(FSheet1!$BA268,2/($A$3-1))))</f>
        <v>9.2094031785655637E-4</v>
      </c>
      <c r="F269" s="20">
        <f>1/(POWER(FSheet1!AV268,2/($A$3-1))*SUM(1/POWER(FSheet1!$AU268,2/($A$3-1)),1/POWER(FSheet1!$AV268,2/($A$3-1)),1/POWER(FSheet1!$AW268,2/($A$3-1)),1/POWER(FSheet1!$AX268,2/($A$3-1)),1/POWER(FSheet1!$AY268,2/($A$3-1)),1/POWER(FSheet1!$AZ268,2/($A$3-1)),1/POWER(FSheet1!$BA268,2/($A$3-1))))</f>
        <v>2.1248156548953822E-3</v>
      </c>
      <c r="G269" s="20">
        <f>1/(POWER(FSheet1!AW268,2/($A$3-1))*SUM(1/POWER(FSheet1!$AU268,2/($A$3-1)),1/POWER(FSheet1!$AV268,2/($A$3-1)),1/POWER(FSheet1!$AW268,2/($A$3-1)),1/POWER(FSheet1!$AX268,2/($A$3-1)),1/POWER(FSheet1!$AY268,2/($A$3-1)),1/POWER(FSheet1!$AZ268,2/($A$3-1)),1/POWER(FSheet1!$BA268,2/($A$3-1))))</f>
        <v>6.0139703340155413E-3</v>
      </c>
      <c r="H269" s="20">
        <f>1/(POWER(FSheet1!AX268,2/($A$3-1))*SUM(1/POWER(FSheet1!$AU268,2/($A$3-1)),1/POWER(FSheet1!$AV268,2/($A$3-1)),1/POWER(FSheet1!$AW268,2/($A$3-1)),1/POWER(FSheet1!$AX268,2/($A$3-1)),1/POWER(FSheet1!$AY268,2/($A$3-1)),1/POWER(FSheet1!$AZ268,2/($A$3-1)),1/POWER(FSheet1!$BA268,2/($A$3-1))))</f>
        <v>2.3272760371845752E-2</v>
      </c>
      <c r="I269" s="20">
        <f>1/(POWER(FSheet1!AY268,2/($A$3-1))*SUM(1/POWER(FSheet1!$AU268,2/($A$3-1)),1/POWER(FSheet1!$AV268,2/($A$3-1)),1/POWER(FSheet1!$AW268,2/($A$3-1)),1/POWER(FSheet1!$AX268,2/($A$3-1)),1/POWER(FSheet1!$AY268,2/($A$3-1)),1/POWER(FSheet1!$AZ268,2/($A$3-1)),1/POWER(FSheet1!$BA268,2/($A$3-1))))</f>
        <v>0.13982172217512528</v>
      </c>
      <c r="J269" s="20">
        <f>1/(POWER(FSheet1!AZ268,2/($A$3-1))*SUM(1/POWER(FSheet1!$AU268,2/($A$3-1)),1/POWER(FSheet1!$AV268,2/($A$3-1)),1/POWER(FSheet1!$AW268,2/($A$3-1)),1/POWER(FSheet1!$AX268,2/($A$3-1)),1/POWER(FSheet1!$AY268,2/($A$3-1)),1/POWER(FSheet1!$AZ268,2/($A$3-1)),1/POWER(FSheet1!$BA268,2/($A$3-1))))</f>
        <v>0.63720727904885355</v>
      </c>
      <c r="K269" s="20">
        <f>1/(POWER(FSheet1!BA268,2/($A$3-1))*SUM(1/POWER(FSheet1!$AU268,2/($A$3-1)),1/POWER(FSheet1!$AV268,2/($A$3-1)),1/POWER(FSheet1!$AW268,2/($A$3-1)),1/POWER(FSheet1!$AX268,2/($A$3-1)),1/POWER(FSheet1!$AY268,2/($A$3-1)),1/POWER(FSheet1!$AZ268,2/($A$3-1)),1/POWER(FSheet1!$BA268,2/($A$3-1))))</f>
        <v>0.19063851209740793</v>
      </c>
      <c r="M269" s="35"/>
      <c r="AA269" s="34">
        <f t="shared" si="16"/>
        <v>4.9570892913979199</v>
      </c>
      <c r="AC269" s="26">
        <f>1/(POWER(FSheet1!BC268,1/($A$3-1))*SUM(1/POWER(FSheet1!$BC268,1/($A$3-1)),1/POWER(FSheet1!$BD268,1/($A$3-1)),1/POWER(FSheet1!$BE268,1/($A$3-1)),1/POWER(FSheet1!$BF268,1/($A$3-1)),1/POWER(FSheet1!$BG268,1/($A$3-1)),1/POWER(FSheet1!$BH268,1/($A$3-1)),1/POWER(FSheet1!$BI268,1/($A$3-1))))</f>
        <v>2.9126235188924932E-2</v>
      </c>
      <c r="AD269" s="26">
        <f>1/(POWER(FSheet1!BD268,1/($A$3-1))*SUM(1/POWER(FSheet1!$BC268,1/($A$3-1)),1/POWER(FSheet1!$BD268,1/($A$3-1)),1/POWER(FSheet1!$BE268,1/($A$3-1)),1/POWER(FSheet1!$BF268,1/($A$3-1)),1/POWER(FSheet1!$BG268,1/($A$3-1)),1/POWER(FSheet1!$BH268,1/($A$3-1)),1/POWER(FSheet1!$BI268,1/($A$3-1))))</f>
        <v>2.80132037550147E-2</v>
      </c>
      <c r="AE269" s="26">
        <f>1/(POWER(FSheet1!BE268,1/($A$3-1))*SUM(1/POWER(FSheet1!$BC268,1/($A$3-1)),1/POWER(FSheet1!$BD268,1/($A$3-1)),1/POWER(FSheet1!$BE268,1/($A$3-1)),1/POWER(FSheet1!$BF268,1/($A$3-1)),1/POWER(FSheet1!$BG268,1/($A$3-1)),1/POWER(FSheet1!$BH268,1/($A$3-1)),1/POWER(FSheet1!$BI268,1/($A$3-1))))</f>
        <v>3.9252301947027175E-2</v>
      </c>
      <c r="AF269" s="26">
        <f>1/(POWER(FSheet1!BF268,1/($A$3-1))*SUM(1/POWER(FSheet1!$BC268,1/($A$3-1)),1/POWER(FSheet1!$BD268,1/($A$3-1)),1/POWER(FSheet1!$BE268,1/($A$3-1)),1/POWER(FSheet1!$BF268,1/($A$3-1)),1/POWER(FSheet1!$BG268,1/($A$3-1)),1/POWER(FSheet1!$BH268,1/($A$3-1)),1/POWER(FSheet1!$BI268,1/($A$3-1))))</f>
        <v>6.8489433448958109E-2</v>
      </c>
      <c r="AG269" s="26">
        <f>1/(POWER(FSheet1!BG268,1/($A$3-1))*SUM(1/POWER(FSheet1!$BC268,1/($A$3-1)),1/POWER(FSheet1!$BD268,1/($A$3-1)),1/POWER(FSheet1!$BE268,1/($A$3-1)),1/POWER(FSheet1!$BF268,1/($A$3-1)),1/POWER(FSheet1!$BG268,1/($A$3-1)),1/POWER(FSheet1!$BH268,1/($A$3-1)),1/POWER(FSheet1!$BI268,1/($A$3-1))))</f>
        <v>0.15302830054736113</v>
      </c>
      <c r="AH269" s="26">
        <f>1/(POWER(FSheet1!BH268,1/($A$3-1))*SUM(1/POWER(FSheet1!$BC268,1/($A$3-1)),1/POWER(FSheet1!$BD268,1/($A$3-1)),1/POWER(FSheet1!$BE268,1/($A$3-1)),1/POWER(FSheet1!$BF268,1/($A$3-1)),1/POWER(FSheet1!$BG268,1/($A$3-1)),1/POWER(FSheet1!$BH268,1/($A$3-1)),1/POWER(FSheet1!$BI268,1/($A$3-1))))</f>
        <v>0.45692686028742147</v>
      </c>
      <c r="AI269" s="26">
        <f>1/(POWER(FSheet1!BI268,1/($A$3-1))*SUM(1/POWER(FSheet1!$BC268,1/($A$3-1)),1/POWER(FSheet1!$BD268,1/($A$3-1)),1/POWER(FSheet1!$BE268,1/($A$3-1)),1/POWER(FSheet1!$BF268,1/($A$3-1)),1/POWER(FSheet1!$BG268,1/($A$3-1)),1/POWER(FSheet1!$BH268,1/($A$3-1)),1/POWER(FSheet1!$BI268,1/($A$3-1))))</f>
        <v>0.22516366482529249</v>
      </c>
      <c r="AY269" s="13">
        <f t="shared" si="17"/>
        <v>7.6412066359639716</v>
      </c>
      <c r="BA269" s="45">
        <f>1/(POWER(FSheet1!$BK268,1/($A$3-1))*SUM(1/POWER(FSheet1!$BK268,1/($A$3-1)),1/POWER(FSheet1!$BL268,1/($A$3-1)),1/POWER(FSheet1!$BM268,1/($A$3-1)),1/POWER(FSheet1!$BN268,1/($A$3-1)),1/POWER(FSheet1!$BO268,1/($A$3-1)),1/POWER(FSheet1!$BP268,1/($A$3-1)),1/POWER(FSheet1!$BQ268,1/($A$3-1))))</f>
        <v>2.0623544230081912E-2</v>
      </c>
      <c r="BB269" s="45">
        <f>1/(POWER(FSheet1!$BL268,1/($A$3-1))*SUM(1/POWER(FSheet1!$BK268,1/($A$3-1)),1/POWER(FSheet1!$BL268,1/($A$3-1)),1/POWER(FSheet1!$BM268,1/($A$3-1)),1/POWER(FSheet1!$BN268,1/($A$3-1)),1/POWER(FSheet1!$BO268,1/($A$3-1)),1/POWER(FSheet1!$BP268,1/($A$3-1)),1/POWER(FSheet1!$BQ268,1/($A$3-1))))</f>
        <v>1.7188323383582851E-2</v>
      </c>
      <c r="BC269" s="45">
        <f>1/(POWER(FSheet1!$BM268,1/($A$3-1))*SUM(1/POWER(FSheet1!$BK268,1/($A$3-1)),1/POWER(FSheet1!$BL268,1/($A$3-1)),1/POWER(FSheet1!$BM268,1/($A$3-1)),1/POWER(FSheet1!$BN268,1/($A$3-1)),1/POWER(FSheet1!$BO268,1/($A$3-1)),1/POWER(FSheet1!$BP268,1/($A$3-1)),1/POWER(FSheet1!$BQ268,1/($A$3-1))))</f>
        <v>2.9241090296603229E-2</v>
      </c>
      <c r="BD269" s="45">
        <f>1/(POWER(FSheet1!$BN268,1/($A$3-1))*SUM(1/POWER(FSheet1!$BK268,1/($A$3-1)),1/POWER(FSheet1!$BL268,1/($A$3-1)),1/POWER(FSheet1!$BM268,1/($A$3-1)),1/POWER(FSheet1!$BN268,1/($A$3-1)),1/POWER(FSheet1!$BO268,1/($A$3-1)),1/POWER(FSheet1!$BP268,1/($A$3-1)),1/POWER(FSheet1!$BQ268,1/($A$3-1))))</f>
        <v>4.870026263672278E-2</v>
      </c>
      <c r="BE269" s="45">
        <f>1/(POWER(FSheet1!$BO268,1/($A$3-1))*SUM(1/POWER(FSheet1!$BK268,1/($A$3-1)),1/POWER(FSheet1!$BL268,1/($A$3-1)),1/POWER(FSheet1!$BM268,1/($A$3-1)),1/POWER(FSheet1!$BN268,1/($A$3-1)),1/POWER(FSheet1!$BO268,1/($A$3-1)),1/POWER(FSheet1!$BP268,1/($A$3-1)),1/POWER(FSheet1!$BQ268,1/($A$3-1))))</f>
        <v>8.1308461371167581E-2</v>
      </c>
      <c r="BF269" s="45">
        <f>1/(POWER(FSheet1!$BP268,1/($A$3-1))*SUM(1/POWER(FSheet1!$BK268,1/($A$3-1)),1/POWER(FSheet1!$BL268,1/($A$3-1)),1/POWER(FSheet1!$BM268,1/($A$3-1)),1/POWER(FSheet1!$BN268,1/($A$3-1)),1/POWER(FSheet1!$BO268,1/($A$3-1)),1/POWER(FSheet1!$BP268,1/($A$3-1)),1/POWER(FSheet1!$BQ268,1/($A$3-1))))</f>
        <v>0.62585813033817428</v>
      </c>
      <c r="BG269" s="45">
        <f>1/(POWER(FSheet1!$BQ268,1/($A$3-1))*SUM(1/POWER(FSheet1!$BK268,1/($A$3-1)),1/POWER(FSheet1!$BL268,1/($A$3-1)),1/POWER(FSheet1!$BM268,1/($A$3-1)),1/POWER(FSheet1!$BN268,1/($A$3-1)),1/POWER(FSheet1!$BO268,1/($A$3-1)),1/POWER(FSheet1!$BP268,1/($A$3-1)),1/POWER(FSheet1!$BQ268,1/($A$3-1))))</f>
        <v>0.17708018774366729</v>
      </c>
      <c r="BH269" s="14"/>
      <c r="BW269" s="33">
        <f t="array" ref="BW269">SUM((BA269^$A$3)*(($B269-$AK$3)^2+($C269-$AL$3)^2),(BB269^$A$3)*(($B269-$AM$3)^2+($C269-$AN$3)^2),(BC269^$A$3)*(($B269-$AO$3)^2+($C269-$AP$3)^2),(BD269^$A$3)*(($B269-$AQ$3)^2+($C269-$AR$3)^2),(BE269^$A$3)*(($B269-$AS$3)^2+($C269-$AT$3)^2),(BF269^$A$3)*(($B269-$AU$3)^2+($C269-$AV$3)^2),(BG269^$A$3)*(($B269-$AW$3)^2+($C269-$BV$3)^2))</f>
        <v>7.803653542458842</v>
      </c>
    </row>
    <row r="270" spans="1:75">
      <c r="A270" s="21" t="str">
        <f>FSheet1!A269</f>
        <v>Flanagan</v>
      </c>
      <c r="B270" s="20">
        <f>FSheet1!DH269</f>
        <v>5.1384662112860893</v>
      </c>
      <c r="C270" s="20">
        <f>FSheet1!DI269</f>
        <v>-0.25689678346456707</v>
      </c>
      <c r="D270" s="22"/>
      <c r="E270" s="20">
        <f>1/(POWER(FSheet1!AU269,2/($A$3-1))*SUM(1/POWER(FSheet1!$AU269,2/($A$3-1)),1/POWER(FSheet1!$AV269,2/($A$3-1)),1/POWER(FSheet1!$AW269,2/($A$3-1)),1/POWER(FSheet1!$AX269,2/($A$3-1)),1/POWER(FSheet1!$AY269,2/($A$3-1)),1/POWER(FSheet1!$AZ269,2/($A$3-1)),1/POWER(FSheet1!$BA269,2/($A$3-1))))</f>
        <v>6.1986602687568565E-5</v>
      </c>
      <c r="F270" s="20">
        <f>1/(POWER(FSheet1!AV269,2/($A$3-1))*SUM(1/POWER(FSheet1!$AU269,2/($A$3-1)),1/POWER(FSheet1!$AV269,2/($A$3-1)),1/POWER(FSheet1!$AW269,2/($A$3-1)),1/POWER(FSheet1!$AX269,2/($A$3-1)),1/POWER(FSheet1!$AY269,2/($A$3-1)),1/POWER(FSheet1!$AZ269,2/($A$3-1)),1/POWER(FSheet1!$BA269,2/($A$3-1))))</f>
        <v>2.0030426223814347E-4</v>
      </c>
      <c r="G270" s="20">
        <f>1/(POWER(FSheet1!AW269,2/($A$3-1))*SUM(1/POWER(FSheet1!$AU269,2/($A$3-1)),1/POWER(FSheet1!$AV269,2/($A$3-1)),1/POWER(FSheet1!$AW269,2/($A$3-1)),1/POWER(FSheet1!$AX269,2/($A$3-1)),1/POWER(FSheet1!$AY269,2/($A$3-1)),1/POWER(FSheet1!$AZ269,2/($A$3-1)),1/POWER(FSheet1!$BA269,2/($A$3-1))))</f>
        <v>1.0492738901052797E-3</v>
      </c>
      <c r="H270" s="20">
        <f>1/(POWER(FSheet1!AX269,2/($A$3-1))*SUM(1/POWER(FSheet1!$AU269,2/($A$3-1)),1/POWER(FSheet1!$AV269,2/($A$3-1)),1/POWER(FSheet1!$AW269,2/($A$3-1)),1/POWER(FSheet1!$AX269,2/($A$3-1)),1/POWER(FSheet1!$AY269,2/($A$3-1)),1/POWER(FSheet1!$AZ269,2/($A$3-1)),1/POWER(FSheet1!$BA269,2/($A$3-1))))</f>
        <v>1.7056082075266512E-2</v>
      </c>
      <c r="I270" s="20">
        <f>1/(POWER(FSheet1!AY269,2/($A$3-1))*SUM(1/POWER(FSheet1!$AU269,2/($A$3-1)),1/POWER(FSheet1!$AV269,2/($A$3-1)),1/POWER(FSheet1!$AW269,2/($A$3-1)),1/POWER(FSheet1!$AX269,2/($A$3-1)),1/POWER(FSheet1!$AY269,2/($A$3-1)),1/POWER(FSheet1!$AZ269,2/($A$3-1)),1/POWER(FSheet1!$BA269,2/($A$3-1))))</f>
        <v>0.9725671352095786</v>
      </c>
      <c r="J270" s="20">
        <f>1/(POWER(FSheet1!AZ269,2/($A$3-1))*SUM(1/POWER(FSheet1!$AU269,2/($A$3-1)),1/POWER(FSheet1!$AV269,2/($A$3-1)),1/POWER(FSheet1!$AW269,2/($A$3-1)),1/POWER(FSheet1!$AX269,2/($A$3-1)),1/POWER(FSheet1!$AY269,2/($A$3-1)),1/POWER(FSheet1!$AZ269,2/($A$3-1)),1/POWER(FSheet1!$BA269,2/($A$3-1))))</f>
        <v>8.3518954808890211E-3</v>
      </c>
      <c r="K270" s="20">
        <f>1/(POWER(FSheet1!BA269,2/($A$3-1))*SUM(1/POWER(FSheet1!$AU269,2/($A$3-1)),1/POWER(FSheet1!$AV269,2/($A$3-1)),1/POWER(FSheet1!$AW269,2/($A$3-1)),1/POWER(FSheet1!$AX269,2/($A$3-1)),1/POWER(FSheet1!$AY269,2/($A$3-1)),1/POWER(FSheet1!$AZ269,2/($A$3-1)),1/POWER(FSheet1!$BA269,2/($A$3-1))))</f>
        <v>7.1332247923481542E-4</v>
      </c>
      <c r="M270" s="35"/>
      <c r="AA270" s="34">
        <f t="shared" si="16"/>
        <v>1.4405735462236655</v>
      </c>
      <c r="AC270" s="26">
        <f>1/(POWER(FSheet1!BC269,1/($A$3-1))*SUM(1/POWER(FSheet1!$BC269,1/($A$3-1)),1/POWER(FSheet1!$BD269,1/($A$3-1)),1/POWER(FSheet1!$BE269,1/($A$3-1)),1/POWER(FSheet1!$BF269,1/($A$3-1)),1/POWER(FSheet1!$BG269,1/($A$3-1)),1/POWER(FSheet1!$BH269,1/($A$3-1)),1/POWER(FSheet1!$BI269,1/($A$3-1))))</f>
        <v>5.8623684114305153E-3</v>
      </c>
      <c r="AD270" s="26">
        <f>1/(POWER(FSheet1!BD269,1/($A$3-1))*SUM(1/POWER(FSheet1!$BC269,1/($A$3-1)),1/POWER(FSheet1!$BD269,1/($A$3-1)),1/POWER(FSheet1!$BE269,1/($A$3-1)),1/POWER(FSheet1!$BF269,1/($A$3-1)),1/POWER(FSheet1!$BG269,1/($A$3-1)),1/POWER(FSheet1!$BH269,1/($A$3-1)),1/POWER(FSheet1!$BI269,1/($A$3-1))))</f>
        <v>5.5013320893320247E-3</v>
      </c>
      <c r="AE270" s="26">
        <f>1/(POWER(FSheet1!BE269,1/($A$3-1))*SUM(1/POWER(FSheet1!$BC269,1/($A$3-1)),1/POWER(FSheet1!$BD269,1/($A$3-1)),1/POWER(FSheet1!$BE269,1/($A$3-1)),1/POWER(FSheet1!$BF269,1/($A$3-1)),1/POWER(FSheet1!$BG269,1/($A$3-1)),1/POWER(FSheet1!$BH269,1/($A$3-1)),1/POWER(FSheet1!$BI269,1/($A$3-1))))</f>
        <v>9.5321154935571265E-3</v>
      </c>
      <c r="AF270" s="26">
        <f>1/(POWER(FSheet1!BF269,1/($A$3-1))*SUM(1/POWER(FSheet1!$BC269,1/($A$3-1)),1/POWER(FSheet1!$BD269,1/($A$3-1)),1/POWER(FSheet1!$BE269,1/($A$3-1)),1/POWER(FSheet1!$BF269,1/($A$3-1)),1/POWER(FSheet1!$BG269,1/($A$3-1)),1/POWER(FSheet1!$BH269,1/($A$3-1)),1/POWER(FSheet1!$BI269,1/($A$3-1))))</f>
        <v>2.9114105965066927E-2</v>
      </c>
      <c r="AG270" s="26">
        <f>1/(POWER(FSheet1!BG269,1/($A$3-1))*SUM(1/POWER(FSheet1!$BC269,1/($A$3-1)),1/POWER(FSheet1!$BD269,1/($A$3-1)),1/POWER(FSheet1!$BE269,1/($A$3-1)),1/POWER(FSheet1!$BF269,1/($A$3-1)),1/POWER(FSheet1!$BG269,1/($A$3-1)),1/POWER(FSheet1!$BH269,1/($A$3-1)),1/POWER(FSheet1!$BI269,1/($A$3-1))))</f>
        <v>0.27334284488562249</v>
      </c>
      <c r="AH270" s="26">
        <f>1/(POWER(FSheet1!BH269,1/($A$3-1))*SUM(1/POWER(FSheet1!$BC269,1/($A$3-1)),1/POWER(FSheet1!$BD269,1/($A$3-1)),1/POWER(FSheet1!$BE269,1/($A$3-1)),1/POWER(FSheet1!$BF269,1/($A$3-1)),1/POWER(FSheet1!$BG269,1/($A$3-1)),1/POWER(FSheet1!$BH269,1/($A$3-1)),1/POWER(FSheet1!$BI269,1/($A$3-1))))</f>
        <v>7.7421105332552378E-2</v>
      </c>
      <c r="AI270" s="26">
        <f>1/(POWER(FSheet1!BI269,1/($A$3-1))*SUM(1/POWER(FSheet1!$BC269,1/($A$3-1)),1/POWER(FSheet1!$BD269,1/($A$3-1)),1/POWER(FSheet1!$BE269,1/($A$3-1)),1/POWER(FSheet1!$BF269,1/($A$3-1)),1/POWER(FSheet1!$BG269,1/($A$3-1)),1/POWER(FSheet1!$BH269,1/($A$3-1)),1/POWER(FSheet1!$BI269,1/($A$3-1))))</f>
        <v>0.59922612782243845</v>
      </c>
      <c r="AY270" s="13">
        <f t="shared" si="17"/>
        <v>0.43782499202027803</v>
      </c>
      <c r="BA270" s="45">
        <f>1/(POWER(FSheet1!$BK269,1/($A$3-1))*SUM(1/POWER(FSheet1!$BK269,1/($A$3-1)),1/POWER(FSheet1!$BL269,1/($A$3-1)),1/POWER(FSheet1!$BM269,1/($A$3-1)),1/POWER(FSheet1!$BN269,1/($A$3-1)),1/POWER(FSheet1!$BO269,1/($A$3-1)),1/POWER(FSheet1!$BP269,1/($A$3-1)),1/POWER(FSheet1!$BQ269,1/($A$3-1))))</f>
        <v>6.2192418881681184E-3</v>
      </c>
      <c r="BB270" s="45">
        <f>1/(POWER(FSheet1!$BL269,1/($A$3-1))*SUM(1/POWER(FSheet1!$BK269,1/($A$3-1)),1/POWER(FSheet1!$BL269,1/($A$3-1)),1/POWER(FSheet1!$BM269,1/($A$3-1)),1/POWER(FSheet1!$BN269,1/($A$3-1)),1/POWER(FSheet1!$BO269,1/($A$3-1)),1/POWER(FSheet1!$BP269,1/($A$3-1)),1/POWER(FSheet1!$BQ269,1/($A$3-1))))</f>
        <v>4.8054870260868772E-3</v>
      </c>
      <c r="BC270" s="45">
        <f>1/(POWER(FSheet1!$BM269,1/($A$3-1))*SUM(1/POWER(FSheet1!$BK269,1/($A$3-1)),1/POWER(FSheet1!$BL269,1/($A$3-1)),1/POWER(FSheet1!$BM269,1/($A$3-1)),1/POWER(FSheet1!$BN269,1/($A$3-1)),1/POWER(FSheet1!$BO269,1/($A$3-1)),1/POWER(FSheet1!$BP269,1/($A$3-1)),1/POWER(FSheet1!$BQ269,1/($A$3-1))))</f>
        <v>1.1072595532379517E-2</v>
      </c>
      <c r="BD270" s="45">
        <f>1/(POWER(FSheet1!$BN269,1/($A$3-1))*SUM(1/POWER(FSheet1!$BK269,1/($A$3-1)),1/POWER(FSheet1!$BL269,1/($A$3-1)),1/POWER(FSheet1!$BM269,1/($A$3-1)),1/POWER(FSheet1!$BN269,1/($A$3-1)),1/POWER(FSheet1!$BO269,1/($A$3-1)),1/POWER(FSheet1!$BP269,1/($A$3-1)),1/POWER(FSheet1!$BQ269,1/($A$3-1))))</f>
        <v>3.3314194837133215E-2</v>
      </c>
      <c r="BE270" s="45">
        <f>1/(POWER(FSheet1!$BO269,1/($A$3-1))*SUM(1/POWER(FSheet1!$BK269,1/($A$3-1)),1/POWER(FSheet1!$BL269,1/($A$3-1)),1/POWER(FSheet1!$BM269,1/($A$3-1)),1/POWER(FSheet1!$BN269,1/($A$3-1)),1/POWER(FSheet1!$BO269,1/($A$3-1)),1/POWER(FSheet1!$BP269,1/($A$3-1)),1/POWER(FSheet1!$BQ269,1/($A$3-1))))</f>
        <v>0.11737691295550759</v>
      </c>
      <c r="BF270" s="45">
        <f>1/(POWER(FSheet1!$BP269,1/($A$3-1))*SUM(1/POWER(FSheet1!$BK269,1/($A$3-1)),1/POWER(FSheet1!$BL269,1/($A$3-1)),1/POWER(FSheet1!$BM269,1/($A$3-1)),1/POWER(FSheet1!$BN269,1/($A$3-1)),1/POWER(FSheet1!$BO269,1/($A$3-1)),1/POWER(FSheet1!$BP269,1/($A$3-1)),1/POWER(FSheet1!$BQ269,1/($A$3-1))))</f>
        <v>5.7472201328772544E-2</v>
      </c>
      <c r="BG270" s="45">
        <f>1/(POWER(FSheet1!$BQ269,1/($A$3-1))*SUM(1/POWER(FSheet1!$BK269,1/($A$3-1)),1/POWER(FSheet1!$BL269,1/($A$3-1)),1/POWER(FSheet1!$BM269,1/($A$3-1)),1/POWER(FSheet1!$BN269,1/($A$3-1)),1/POWER(FSheet1!$BO269,1/($A$3-1)),1/POWER(FSheet1!$BP269,1/($A$3-1)),1/POWER(FSheet1!$BQ269,1/($A$3-1))))</f>
        <v>0.76973936643195218</v>
      </c>
      <c r="BH270" s="14"/>
      <c r="BW270" s="33">
        <f t="array" ref="BW270">SUM((BA270^$A$3)*(($B270-$AK$3)^2+($C270-$AL$3)^2),(BB270^$A$3)*(($B270-$AM$3)^2+($C270-$AN$3)^2),(BC270^$A$3)*(($B270-$AO$3)^2+($C270-$AP$3)^2),(BD270^$A$3)*(($B270-$AQ$3)^2+($C270-$AR$3)^2),(BE270^$A$3)*(($B270-$AS$3)^2+($C270-$AT$3)^2),(BF270^$A$3)*(($B270-$AU$3)^2+($C270-$AV$3)^2),(BG270^$A$3)*(($B270-$AW$3)^2+($C270-$BV$3)^2))</f>
        <v>0.57133017367314221</v>
      </c>
    </row>
    <row r="271" spans="1:75">
      <c r="A271" s="21" t="str">
        <f>FSheet1!A270</f>
        <v>Fredriksson</v>
      </c>
      <c r="B271" s="20">
        <f>FSheet1!DH270</f>
        <v>4.6148596522309706</v>
      </c>
      <c r="C271" s="20">
        <f>FSheet1!DI270</f>
        <v>0.77208742650918594</v>
      </c>
      <c r="D271" s="22"/>
      <c r="E271" s="20">
        <f>1/(POWER(FSheet1!AU270,2/($A$3-1))*SUM(1/POWER(FSheet1!$AU270,2/($A$3-1)),1/POWER(FSheet1!$AV270,2/($A$3-1)),1/POWER(FSheet1!$AW270,2/($A$3-1)),1/POWER(FSheet1!$AX270,2/($A$3-1)),1/POWER(FSheet1!$AY270,2/($A$3-1)),1/POWER(FSheet1!$AZ270,2/($A$3-1)),1/POWER(FSheet1!$BA270,2/($A$3-1))))</f>
        <v>4.6265635421665133E-7</v>
      </c>
      <c r="F271" s="20">
        <f>1/(POWER(FSheet1!AV270,2/($A$3-1))*SUM(1/POWER(FSheet1!$AU270,2/($A$3-1)),1/POWER(FSheet1!$AV270,2/($A$3-1)),1/POWER(FSheet1!$AW270,2/($A$3-1)),1/POWER(FSheet1!$AX270,2/($A$3-1)),1/POWER(FSheet1!$AY270,2/($A$3-1)),1/POWER(FSheet1!$AZ270,2/($A$3-1)),1/POWER(FSheet1!$BA270,2/($A$3-1))))</f>
        <v>1.4915380332689186E-6</v>
      </c>
      <c r="G271" s="20">
        <f>1/(POWER(FSheet1!AW270,2/($A$3-1))*SUM(1/POWER(FSheet1!$AU270,2/($A$3-1)),1/POWER(FSheet1!$AV270,2/($A$3-1)),1/POWER(FSheet1!$AW270,2/($A$3-1)),1/POWER(FSheet1!$AX270,2/($A$3-1)),1/POWER(FSheet1!$AY270,2/($A$3-1)),1/POWER(FSheet1!$AZ270,2/($A$3-1)),1/POWER(FSheet1!$BA270,2/($A$3-1))))</f>
        <v>7.8540966608104065E-6</v>
      </c>
      <c r="H271" s="20">
        <f>1/(POWER(FSheet1!AX270,2/($A$3-1))*SUM(1/POWER(FSheet1!$AU270,2/($A$3-1)),1/POWER(FSheet1!$AV270,2/($A$3-1)),1/POWER(FSheet1!$AW270,2/($A$3-1)),1/POWER(FSheet1!$AX270,2/($A$3-1)),1/POWER(FSheet1!$AY270,2/($A$3-1)),1/POWER(FSheet1!$AZ270,2/($A$3-1)),1/POWER(FSheet1!$BA270,2/($A$3-1))))</f>
        <v>1.4098688592581522E-4</v>
      </c>
      <c r="I271" s="20">
        <f>1/(POWER(FSheet1!AY270,2/($A$3-1))*SUM(1/POWER(FSheet1!$AU270,2/($A$3-1)),1/POWER(FSheet1!$AV270,2/($A$3-1)),1/POWER(FSheet1!$AW270,2/($A$3-1)),1/POWER(FSheet1!$AX270,2/($A$3-1)),1/POWER(FSheet1!$AY270,2/($A$3-1)),1/POWER(FSheet1!$AZ270,2/($A$3-1)),1/POWER(FSheet1!$BA270,2/($A$3-1))))</f>
        <v>0.9997559640855922</v>
      </c>
      <c r="J271" s="20">
        <f>1/(POWER(FSheet1!AZ270,2/($A$3-1))*SUM(1/POWER(FSheet1!$AU270,2/($A$3-1)),1/POWER(FSheet1!$AV270,2/($A$3-1)),1/POWER(FSheet1!$AW270,2/($A$3-1)),1/POWER(FSheet1!$AX270,2/($A$3-1)),1/POWER(FSheet1!$AY270,2/($A$3-1)),1/POWER(FSheet1!$AZ270,2/($A$3-1)),1/POWER(FSheet1!$BA270,2/($A$3-1))))</f>
        <v>8.7074709608660623E-5</v>
      </c>
      <c r="K271" s="20">
        <f>1/(POWER(FSheet1!BA270,2/($A$3-1))*SUM(1/POWER(FSheet1!$AU270,2/($A$3-1)),1/POWER(FSheet1!$AV270,2/($A$3-1)),1/POWER(FSheet1!$AW270,2/($A$3-1)),1/POWER(FSheet1!$AX270,2/($A$3-1)),1/POWER(FSheet1!$AY270,2/($A$3-1)),1/POWER(FSheet1!$AZ270,2/($A$3-1)),1/POWER(FSheet1!$BA270,2/($A$3-1))))</f>
        <v>6.1660278252768802E-6</v>
      </c>
      <c r="M271" s="35"/>
      <c r="AA271" s="34">
        <f t="shared" si="16"/>
        <v>5.9786217636471448E-2</v>
      </c>
      <c r="AC271" s="26">
        <f>1/(POWER(FSheet1!BC270,1/($A$3-1))*SUM(1/POWER(FSheet1!$BC270,1/($A$3-1)),1/POWER(FSheet1!$BD270,1/($A$3-1)),1/POWER(FSheet1!$BE270,1/($A$3-1)),1/POWER(FSheet1!$BF270,1/($A$3-1)),1/POWER(FSheet1!$BG270,1/($A$3-1)),1/POWER(FSheet1!$BH270,1/($A$3-1)),1/POWER(FSheet1!$BI270,1/($A$3-1))))</f>
        <v>1.9238303373266599E-3</v>
      </c>
      <c r="AD271" s="26">
        <f>1/(POWER(FSheet1!BD270,1/($A$3-1))*SUM(1/POWER(FSheet1!$BC270,1/($A$3-1)),1/POWER(FSheet1!$BD270,1/($A$3-1)),1/POWER(FSheet1!$BE270,1/($A$3-1)),1/POWER(FSheet1!$BF270,1/($A$3-1)),1/POWER(FSheet1!$BG270,1/($A$3-1)),1/POWER(FSheet1!$BH270,1/($A$3-1)),1/POWER(FSheet1!$BI270,1/($A$3-1))))</f>
        <v>1.7312680033103763E-3</v>
      </c>
      <c r="AE271" s="26">
        <f>1/(POWER(FSheet1!BE270,1/($A$3-1))*SUM(1/POWER(FSheet1!$BC270,1/($A$3-1)),1/POWER(FSheet1!$BD270,1/($A$3-1)),1/POWER(FSheet1!$BE270,1/($A$3-1)),1/POWER(FSheet1!$BF270,1/($A$3-1)),1/POWER(FSheet1!$BG270,1/($A$3-1)),1/POWER(FSheet1!$BH270,1/($A$3-1)),1/POWER(FSheet1!$BI270,1/($A$3-1))))</f>
        <v>2.9810604187604887E-3</v>
      </c>
      <c r="AF271" s="26">
        <f>1/(POWER(FSheet1!BF270,1/($A$3-1))*SUM(1/POWER(FSheet1!$BC270,1/($A$3-1)),1/POWER(FSheet1!$BD270,1/($A$3-1)),1/POWER(FSheet1!$BE270,1/($A$3-1)),1/POWER(FSheet1!$BF270,1/($A$3-1)),1/POWER(FSheet1!$BG270,1/($A$3-1)),1/POWER(FSheet1!$BH270,1/($A$3-1)),1/POWER(FSheet1!$BI270,1/($A$3-1))))</f>
        <v>9.9599778864745622E-3</v>
      </c>
      <c r="AG271" s="26">
        <f>1/(POWER(FSheet1!BG270,1/($A$3-1))*SUM(1/POWER(FSheet1!$BC270,1/($A$3-1)),1/POWER(FSheet1!$BD270,1/($A$3-1)),1/POWER(FSheet1!$BE270,1/($A$3-1)),1/POWER(FSheet1!$BF270,1/($A$3-1)),1/POWER(FSheet1!$BG270,1/($A$3-1)),1/POWER(FSheet1!$BH270,1/($A$3-1)),1/POWER(FSheet1!$BI270,1/($A$3-1))))</f>
        <v>0.49555196524668021</v>
      </c>
      <c r="AH271" s="26">
        <f>1/(POWER(FSheet1!BH270,1/($A$3-1))*SUM(1/POWER(FSheet1!$BC270,1/($A$3-1)),1/POWER(FSheet1!$BD270,1/($A$3-1)),1/POWER(FSheet1!$BE270,1/($A$3-1)),1/POWER(FSheet1!$BF270,1/($A$3-1)),1/POWER(FSheet1!$BG270,1/($A$3-1)),1/POWER(FSheet1!$BH270,1/($A$3-1)),1/POWER(FSheet1!$BI270,1/($A$3-1))))</f>
        <v>2.4863309615369141E-2</v>
      </c>
      <c r="AI271" s="26">
        <f>1/(POWER(FSheet1!BI270,1/($A$3-1))*SUM(1/POWER(FSheet1!$BC270,1/($A$3-1)),1/POWER(FSheet1!$BD270,1/($A$3-1)),1/POWER(FSheet1!$BE270,1/($A$3-1)),1/POWER(FSheet1!$BF270,1/($A$3-1)),1/POWER(FSheet1!$BG270,1/($A$3-1)),1/POWER(FSheet1!$BH270,1/($A$3-1)),1/POWER(FSheet1!$BI270,1/($A$3-1))))</f>
        <v>0.46298858849207852</v>
      </c>
      <c r="AY271" s="13">
        <f t="shared" si="17"/>
        <v>0.63466012097055358</v>
      </c>
      <c r="BA271" s="45">
        <f>1/(POWER(FSheet1!$BK270,1/($A$3-1))*SUM(1/POWER(FSheet1!$BK270,1/($A$3-1)),1/POWER(FSheet1!$BL270,1/($A$3-1)),1/POWER(FSheet1!$BM270,1/($A$3-1)),1/POWER(FSheet1!$BN270,1/($A$3-1)),1/POWER(FSheet1!$BO270,1/($A$3-1)),1/POWER(FSheet1!$BP270,1/($A$3-1)),1/POWER(FSheet1!$BQ270,1/($A$3-1))))</f>
        <v>1.3201586684575096E-2</v>
      </c>
      <c r="BB271" s="45">
        <f>1/(POWER(FSheet1!$BL270,1/($A$3-1))*SUM(1/POWER(FSheet1!$BK270,1/($A$3-1)),1/POWER(FSheet1!$BL270,1/($A$3-1)),1/POWER(FSheet1!$BM270,1/($A$3-1)),1/POWER(FSheet1!$BN270,1/($A$3-1)),1/POWER(FSheet1!$BO270,1/($A$3-1)),1/POWER(FSheet1!$BP270,1/($A$3-1)),1/POWER(FSheet1!$BQ270,1/($A$3-1))))</f>
        <v>9.2008191674495341E-3</v>
      </c>
      <c r="BC271" s="45">
        <f>1/(POWER(FSheet1!$BM270,1/($A$3-1))*SUM(1/POWER(FSheet1!$BK270,1/($A$3-1)),1/POWER(FSheet1!$BL270,1/($A$3-1)),1/POWER(FSheet1!$BM270,1/($A$3-1)),1/POWER(FSheet1!$BN270,1/($A$3-1)),1/POWER(FSheet1!$BO270,1/($A$3-1)),1/POWER(FSheet1!$BP270,1/($A$3-1)),1/POWER(FSheet1!$BQ270,1/($A$3-1))))</f>
        <v>2.0191358309129111E-2</v>
      </c>
      <c r="BD271" s="45">
        <f>1/(POWER(FSheet1!$BN270,1/($A$3-1))*SUM(1/POWER(FSheet1!$BK270,1/($A$3-1)),1/POWER(FSheet1!$BL270,1/($A$3-1)),1/POWER(FSheet1!$BM270,1/($A$3-1)),1/POWER(FSheet1!$BN270,1/($A$3-1)),1/POWER(FSheet1!$BO270,1/($A$3-1)),1/POWER(FSheet1!$BP270,1/($A$3-1)),1/POWER(FSheet1!$BQ270,1/($A$3-1))))</f>
        <v>6.7220019825682889E-2</v>
      </c>
      <c r="BE271" s="45">
        <f>1/(POWER(FSheet1!$BO270,1/($A$3-1))*SUM(1/POWER(FSheet1!$BK270,1/($A$3-1)),1/POWER(FSheet1!$BL270,1/($A$3-1)),1/POWER(FSheet1!$BM270,1/($A$3-1)),1/POWER(FSheet1!$BN270,1/($A$3-1)),1/POWER(FSheet1!$BO270,1/($A$3-1)),1/POWER(FSheet1!$BP270,1/($A$3-1)),1/POWER(FSheet1!$BQ270,1/($A$3-1))))</f>
        <v>0.50960960374870423</v>
      </c>
      <c r="BF271" s="45">
        <f>1/(POWER(FSheet1!$BP270,1/($A$3-1))*SUM(1/POWER(FSheet1!$BK270,1/($A$3-1)),1/POWER(FSheet1!$BL270,1/($A$3-1)),1/POWER(FSheet1!$BM270,1/($A$3-1)),1/POWER(FSheet1!$BN270,1/($A$3-1)),1/POWER(FSheet1!$BO270,1/($A$3-1)),1/POWER(FSheet1!$BP270,1/($A$3-1)),1/POWER(FSheet1!$BQ270,1/($A$3-1))))</f>
        <v>8.8352057705607639E-2</v>
      </c>
      <c r="BG271" s="45">
        <f>1/(POWER(FSheet1!$BQ270,1/($A$3-1))*SUM(1/POWER(FSheet1!$BK270,1/($A$3-1)),1/POWER(FSheet1!$BL270,1/($A$3-1)),1/POWER(FSheet1!$BM270,1/($A$3-1)),1/POWER(FSheet1!$BN270,1/($A$3-1)),1/POWER(FSheet1!$BO270,1/($A$3-1)),1/POWER(FSheet1!$BP270,1/($A$3-1)),1/POWER(FSheet1!$BQ270,1/($A$3-1))))</f>
        <v>0.29222455455885138</v>
      </c>
      <c r="BH271" s="14"/>
      <c r="BW271" s="33">
        <f t="array" ref="BW271">SUM((BA271^$A$3)*(($B271-$AK$3)^2+($C271-$AL$3)^2),(BB271^$A$3)*(($B271-$AM$3)^2+($C271-$AN$3)^2),(BC271^$A$3)*(($B271-$AO$3)^2+($C271-$AP$3)^2),(BD271^$A$3)*(($B271-$AQ$3)^2+($C271-$AR$3)^2),(BE271^$A$3)*(($B271-$AS$3)^2+($C271-$AT$3)^2),(BF271^$A$3)*(($B271-$AU$3)^2+($C271-$AV$3)^2),(BG271^$A$3)*(($B271-$AW$3)^2+($C271-$BV$3)^2))</f>
        <v>1.0437177106319626</v>
      </c>
    </row>
    <row r="272" spans="1:75">
      <c r="A272" s="21" t="str">
        <f>FSheet1!A271</f>
        <v>Petermann</v>
      </c>
      <c r="B272" s="20">
        <f>FSheet1!DH271</f>
        <v>-0.11787034776902904</v>
      </c>
      <c r="C272" s="20">
        <f>FSheet1!DI271</f>
        <v>3.7636839265091862</v>
      </c>
      <c r="D272" s="22"/>
      <c r="E272" s="20">
        <f>1/(POWER(FSheet1!AU271,2/($A$3-1))*SUM(1/POWER(FSheet1!$AU271,2/($A$3-1)),1/POWER(FSheet1!$AV271,2/($A$3-1)),1/POWER(FSheet1!$AW271,2/($A$3-1)),1/POWER(FSheet1!$AX271,2/($A$3-1)),1/POWER(FSheet1!$AY271,2/($A$3-1)),1/POWER(FSheet1!$AZ271,2/($A$3-1)),1/POWER(FSheet1!$BA271,2/($A$3-1))))</f>
        <v>4.5478368248517767E-3</v>
      </c>
      <c r="F272" s="20">
        <f>1/(POWER(FSheet1!AV271,2/($A$3-1))*SUM(1/POWER(FSheet1!$AU271,2/($A$3-1)),1/POWER(FSheet1!$AV271,2/($A$3-1)),1/POWER(FSheet1!$AW271,2/($A$3-1)),1/POWER(FSheet1!$AX271,2/($A$3-1)),1/POWER(FSheet1!$AY271,2/($A$3-1)),1/POWER(FSheet1!$AZ271,2/($A$3-1)),1/POWER(FSheet1!$BA271,2/($A$3-1))))</f>
        <v>1.5060193723120178E-2</v>
      </c>
      <c r="G272" s="20">
        <f>1/(POWER(FSheet1!AW271,2/($A$3-1))*SUM(1/POWER(FSheet1!$AU271,2/($A$3-1)),1/POWER(FSheet1!$AV271,2/($A$3-1)),1/POWER(FSheet1!$AW271,2/($A$3-1)),1/POWER(FSheet1!$AX271,2/($A$3-1)),1/POWER(FSheet1!$AY271,2/($A$3-1)),1/POWER(FSheet1!$AZ271,2/($A$3-1)),1/POWER(FSheet1!$BA271,2/($A$3-1))))</f>
        <v>7.2472872021648496E-2</v>
      </c>
      <c r="H272" s="20">
        <f>1/(POWER(FSheet1!AX271,2/($A$3-1))*SUM(1/POWER(FSheet1!$AU271,2/($A$3-1)),1/POWER(FSheet1!$AV271,2/($A$3-1)),1/POWER(FSheet1!$AW271,2/($A$3-1)),1/POWER(FSheet1!$AX271,2/($A$3-1)),1/POWER(FSheet1!$AY271,2/($A$3-1)),1/POWER(FSheet1!$AZ271,2/($A$3-1)),1/POWER(FSheet1!$BA271,2/($A$3-1))))</f>
        <v>0.42919219859435692</v>
      </c>
      <c r="I272" s="20">
        <f>1/(POWER(FSheet1!AY271,2/($A$3-1))*SUM(1/POWER(FSheet1!$AU271,2/($A$3-1)),1/POWER(FSheet1!$AV271,2/($A$3-1)),1/POWER(FSheet1!$AW271,2/($A$3-1)),1/POWER(FSheet1!$AX271,2/($A$3-1)),1/POWER(FSheet1!$AY271,2/($A$3-1)),1/POWER(FSheet1!$AZ271,2/($A$3-1)),1/POWER(FSheet1!$BA271,2/($A$3-1))))</f>
        <v>0.39851230641339874</v>
      </c>
      <c r="J272" s="20">
        <f>1/(POWER(FSheet1!AZ271,2/($A$3-1))*SUM(1/POWER(FSheet1!$AU271,2/($A$3-1)),1/POWER(FSheet1!$AV271,2/($A$3-1)),1/POWER(FSheet1!$AW271,2/($A$3-1)),1/POWER(FSheet1!$AX271,2/($A$3-1)),1/POWER(FSheet1!$AY271,2/($A$3-1)),1/POWER(FSheet1!$AZ271,2/($A$3-1)),1/POWER(FSheet1!$BA271,2/($A$3-1))))</f>
        <v>6.616618300906163E-2</v>
      </c>
      <c r="K272" s="20">
        <f>1/(POWER(FSheet1!BA271,2/($A$3-1))*SUM(1/POWER(FSheet1!$AU271,2/($A$3-1)),1/POWER(FSheet1!$AV271,2/($A$3-1)),1/POWER(FSheet1!$AW271,2/($A$3-1)),1/POWER(FSheet1!$AX271,2/($A$3-1)),1/POWER(FSheet1!$AY271,2/($A$3-1)),1/POWER(FSheet1!$AZ271,2/($A$3-1)),1/POWER(FSheet1!$BA271,2/($A$3-1))))</f>
        <v>1.404840941356224E-2</v>
      </c>
      <c r="M272" s="35"/>
      <c r="AA272" s="34">
        <f t="shared" si="16"/>
        <v>8.8961590826436758</v>
      </c>
      <c r="AC272" s="26">
        <f>1/(POWER(FSheet1!BC271,1/($A$3-1))*SUM(1/POWER(FSheet1!$BC271,1/($A$3-1)),1/POWER(FSheet1!$BD271,1/($A$3-1)),1/POWER(FSheet1!$BE271,1/($A$3-1)),1/POWER(FSheet1!$BF271,1/($A$3-1)),1/POWER(FSheet1!$BG271,1/($A$3-1)),1/POWER(FSheet1!$BH271,1/($A$3-1)),1/POWER(FSheet1!$BI271,1/($A$3-1))))</f>
        <v>0.11422603582257908</v>
      </c>
      <c r="AD272" s="26">
        <f>1/(POWER(FSheet1!BD271,1/($A$3-1))*SUM(1/POWER(FSheet1!$BC271,1/($A$3-1)),1/POWER(FSheet1!$BD271,1/($A$3-1)),1/POWER(FSheet1!$BE271,1/($A$3-1)),1/POWER(FSheet1!$BF271,1/($A$3-1)),1/POWER(FSheet1!$BG271,1/($A$3-1)),1/POWER(FSheet1!$BH271,1/($A$3-1)),1/POWER(FSheet1!$BI271,1/($A$3-1))))</f>
        <v>7.6952137142251867E-2</v>
      </c>
      <c r="AE272" s="26">
        <f>1/(POWER(FSheet1!BE271,1/($A$3-1))*SUM(1/POWER(FSheet1!$BC271,1/($A$3-1)),1/POWER(FSheet1!$BD271,1/($A$3-1)),1/POWER(FSheet1!$BE271,1/($A$3-1)),1/POWER(FSheet1!$BF271,1/($A$3-1)),1/POWER(FSheet1!$BG271,1/($A$3-1)),1/POWER(FSheet1!$BH271,1/($A$3-1)),1/POWER(FSheet1!$BI271,1/($A$3-1))))</f>
        <v>0.11535643185769891</v>
      </c>
      <c r="AF272" s="26">
        <f>1/(POWER(FSheet1!BF271,1/($A$3-1))*SUM(1/POWER(FSheet1!$BC271,1/($A$3-1)),1/POWER(FSheet1!$BD271,1/($A$3-1)),1/POWER(FSheet1!$BE271,1/($A$3-1)),1/POWER(FSheet1!$BF271,1/($A$3-1)),1/POWER(FSheet1!$BG271,1/($A$3-1)),1/POWER(FSheet1!$BH271,1/($A$3-1)),1/POWER(FSheet1!$BI271,1/($A$3-1))))</f>
        <v>0.25984644790880096</v>
      </c>
      <c r="AG272" s="26">
        <f>1/(POWER(FSheet1!BG271,1/($A$3-1))*SUM(1/POWER(FSheet1!$BC271,1/($A$3-1)),1/POWER(FSheet1!$BD271,1/($A$3-1)),1/POWER(FSheet1!$BE271,1/($A$3-1)),1/POWER(FSheet1!$BF271,1/($A$3-1)),1/POWER(FSheet1!$BG271,1/($A$3-1)),1/POWER(FSheet1!$BH271,1/($A$3-1)),1/POWER(FSheet1!$BI271,1/($A$3-1))))</f>
        <v>0.20416259769468462</v>
      </c>
      <c r="AH272" s="26">
        <f>1/(POWER(FSheet1!BH271,1/($A$3-1))*SUM(1/POWER(FSheet1!$BC271,1/($A$3-1)),1/POWER(FSheet1!$BD271,1/($A$3-1)),1/POWER(FSheet1!$BE271,1/($A$3-1)),1/POWER(FSheet1!$BF271,1/($A$3-1)),1/POWER(FSheet1!$BG271,1/($A$3-1)),1/POWER(FSheet1!$BH271,1/($A$3-1)),1/POWER(FSheet1!$BI271,1/($A$3-1))))</f>
        <v>9.0211026389544355E-2</v>
      </c>
      <c r="AI272" s="26">
        <f>1/(POWER(FSheet1!BI271,1/($A$3-1))*SUM(1/POWER(FSheet1!$BC271,1/($A$3-1)),1/POWER(FSheet1!$BD271,1/($A$3-1)),1/POWER(FSheet1!$BE271,1/($A$3-1)),1/POWER(FSheet1!$BF271,1/($A$3-1)),1/POWER(FSheet1!$BG271,1/($A$3-1)),1/POWER(FSheet1!$BH271,1/($A$3-1)),1/POWER(FSheet1!$BI271,1/($A$3-1))))</f>
        <v>0.13924532318444016</v>
      </c>
      <c r="AY272" s="13">
        <f t="shared" si="17"/>
        <v>4.8791513788164318</v>
      </c>
      <c r="BA272" s="45">
        <f>1/(POWER(FSheet1!$BK271,1/($A$3-1))*SUM(1/POWER(FSheet1!$BK271,1/($A$3-1)),1/POWER(FSheet1!$BL271,1/($A$3-1)),1/POWER(FSheet1!$BM271,1/($A$3-1)),1/POWER(FSheet1!$BN271,1/($A$3-1)),1/POWER(FSheet1!$BO271,1/($A$3-1)),1/POWER(FSheet1!$BP271,1/($A$3-1)),1/POWER(FSheet1!$BQ271,1/($A$3-1))))</f>
        <v>0.19204250551294985</v>
      </c>
      <c r="BB272" s="45">
        <f>1/(POWER(FSheet1!$BL271,1/($A$3-1))*SUM(1/POWER(FSheet1!$BK271,1/($A$3-1)),1/POWER(FSheet1!$BL271,1/($A$3-1)),1/POWER(FSheet1!$BM271,1/($A$3-1)),1/POWER(FSheet1!$BN271,1/($A$3-1)),1/POWER(FSheet1!$BO271,1/($A$3-1)),1/POWER(FSheet1!$BP271,1/($A$3-1)),1/POWER(FSheet1!$BQ271,1/($A$3-1))))</f>
        <v>6.084146403751664E-2</v>
      </c>
      <c r="BC272" s="45">
        <f>1/(POWER(FSheet1!$BM271,1/($A$3-1))*SUM(1/POWER(FSheet1!$BK271,1/($A$3-1)),1/POWER(FSheet1!$BL271,1/($A$3-1)),1/POWER(FSheet1!$BM271,1/($A$3-1)),1/POWER(FSheet1!$BN271,1/($A$3-1)),1/POWER(FSheet1!$BO271,1/($A$3-1)),1/POWER(FSheet1!$BP271,1/($A$3-1)),1/POWER(FSheet1!$BQ271,1/($A$3-1))))</f>
        <v>9.1024093796247138E-2</v>
      </c>
      <c r="BD272" s="45">
        <f>1/(POWER(FSheet1!$BN271,1/($A$3-1))*SUM(1/POWER(FSheet1!$BK271,1/($A$3-1)),1/POWER(FSheet1!$BL271,1/($A$3-1)),1/POWER(FSheet1!$BM271,1/($A$3-1)),1/POWER(FSheet1!$BN271,1/($A$3-1)),1/POWER(FSheet1!$BO271,1/($A$3-1)),1/POWER(FSheet1!$BP271,1/($A$3-1)),1/POWER(FSheet1!$BQ271,1/($A$3-1))))</f>
        <v>0.21698615133703081</v>
      </c>
      <c r="BE272" s="45">
        <f>1/(POWER(FSheet1!$BO271,1/($A$3-1))*SUM(1/POWER(FSheet1!$BK271,1/($A$3-1)),1/POWER(FSheet1!$BL271,1/($A$3-1)),1/POWER(FSheet1!$BM271,1/($A$3-1)),1/POWER(FSheet1!$BN271,1/($A$3-1)),1/POWER(FSheet1!$BO271,1/($A$3-1)),1/POWER(FSheet1!$BP271,1/($A$3-1)),1/POWER(FSheet1!$BQ271,1/($A$3-1))))</f>
        <v>0.28250336506533175</v>
      </c>
      <c r="BF272" s="45">
        <f>1/(POWER(FSheet1!$BP271,1/($A$3-1))*SUM(1/POWER(FSheet1!$BK271,1/($A$3-1)),1/POWER(FSheet1!$BL271,1/($A$3-1)),1/POWER(FSheet1!$BM271,1/($A$3-1)),1/POWER(FSheet1!$BN271,1/($A$3-1)),1/POWER(FSheet1!$BO271,1/($A$3-1)),1/POWER(FSheet1!$BP271,1/($A$3-1)),1/POWER(FSheet1!$BQ271,1/($A$3-1))))</f>
        <v>6.5222159407331504E-2</v>
      </c>
      <c r="BG272" s="45">
        <f>1/(POWER(FSheet1!$BQ271,1/($A$3-1))*SUM(1/POWER(FSheet1!$BK271,1/($A$3-1)),1/POWER(FSheet1!$BL271,1/($A$3-1)),1/POWER(FSheet1!$BM271,1/($A$3-1)),1/POWER(FSheet1!$BN271,1/($A$3-1)),1/POWER(FSheet1!$BO271,1/($A$3-1)),1/POWER(FSheet1!$BP271,1/($A$3-1)),1/POWER(FSheet1!$BQ271,1/($A$3-1))))</f>
        <v>9.1380260843592201E-2</v>
      </c>
      <c r="BH272" s="14"/>
      <c r="BW272" s="33">
        <f t="array" ref="BW272">SUM((BA272^$A$3)*(($B272-$AK$3)^2+($C272-$AL$3)^2),(BB272^$A$3)*(($B272-$AM$3)^2+($C272-$AN$3)^2),(BC272^$A$3)*(($B272-$AO$3)^2+($C272-$AP$3)^2),(BD272^$A$3)*(($B272-$AQ$3)^2+($C272-$AR$3)^2),(BE272^$A$3)*(($B272-$AS$3)^2+($C272-$AT$3)^2),(BF272^$A$3)*(($B272-$AU$3)^2+($C272-$AV$3)^2),(BG272^$A$3)*(($B272-$AW$3)^2+($C272-$BV$3)^2))</f>
        <v>5.171009348785006</v>
      </c>
    </row>
    <row r="273" spans="1:75">
      <c r="A273" s="21" t="str">
        <f>FSheet1!A272</f>
        <v>Wagar</v>
      </c>
      <c r="B273" s="20">
        <f>FSheet1!DH272</f>
        <v>0.63796509317585248</v>
      </c>
      <c r="C273" s="20">
        <f>FSheet1!DI272</f>
        <v>-4.8698283635170592</v>
      </c>
      <c r="D273" s="22"/>
      <c r="E273" s="20">
        <f>1/(POWER(FSheet1!AU272,2/($A$3-1))*SUM(1/POWER(FSheet1!$AU272,2/($A$3-1)),1/POWER(FSheet1!$AV272,2/($A$3-1)),1/POWER(FSheet1!$AW272,2/($A$3-1)),1/POWER(FSheet1!$AX272,2/($A$3-1)),1/POWER(FSheet1!$AY272,2/($A$3-1)),1/POWER(FSheet1!$AZ272,2/($A$3-1)),1/POWER(FSheet1!$BA272,2/($A$3-1))))</f>
        <v>3.8124983552785081E-3</v>
      </c>
      <c r="F273" s="20">
        <f>1/(POWER(FSheet1!AV272,2/($A$3-1))*SUM(1/POWER(FSheet1!$AU272,2/($A$3-1)),1/POWER(FSheet1!$AV272,2/($A$3-1)),1/POWER(FSheet1!$AW272,2/($A$3-1)),1/POWER(FSheet1!$AX272,2/($A$3-1)),1/POWER(FSheet1!$AY272,2/($A$3-1)),1/POWER(FSheet1!$AZ272,2/($A$3-1)),1/POWER(FSheet1!$BA272,2/($A$3-1))))</f>
        <v>2.4721973779459325E-2</v>
      </c>
      <c r="G273" s="20">
        <f>1/(POWER(FSheet1!AW272,2/($A$3-1))*SUM(1/POWER(FSheet1!$AU272,2/($A$3-1)),1/POWER(FSheet1!$AV272,2/($A$3-1)),1/POWER(FSheet1!$AW272,2/($A$3-1)),1/POWER(FSheet1!$AX272,2/($A$3-1)),1/POWER(FSheet1!$AY272,2/($A$3-1)),1/POWER(FSheet1!$AZ272,2/($A$3-1)),1/POWER(FSheet1!$BA272,2/($A$3-1))))</f>
        <v>0.47588253493307603</v>
      </c>
      <c r="H273" s="20">
        <f>1/(POWER(FSheet1!AX272,2/($A$3-1))*SUM(1/POWER(FSheet1!$AU272,2/($A$3-1)),1/POWER(FSheet1!$AV272,2/($A$3-1)),1/POWER(FSheet1!$AW272,2/($A$3-1)),1/POWER(FSheet1!$AX272,2/($A$3-1)),1/POWER(FSheet1!$AY272,2/($A$3-1)),1/POWER(FSheet1!$AZ272,2/($A$3-1)),1/POWER(FSheet1!$BA272,2/($A$3-1))))</f>
        <v>0.46638519237734866</v>
      </c>
      <c r="I273" s="20">
        <f>1/(POWER(FSheet1!AY272,2/($A$3-1))*SUM(1/POWER(FSheet1!$AU272,2/($A$3-1)),1/POWER(FSheet1!$AV272,2/($A$3-1)),1/POWER(FSheet1!$AW272,2/($A$3-1)),1/POWER(FSheet1!$AX272,2/($A$3-1)),1/POWER(FSheet1!$AY272,2/($A$3-1)),1/POWER(FSheet1!$AZ272,2/($A$3-1)),1/POWER(FSheet1!$BA272,2/($A$3-1))))</f>
        <v>2.4383001047672687E-2</v>
      </c>
      <c r="J273" s="20">
        <f>1/(POWER(FSheet1!AZ272,2/($A$3-1))*SUM(1/POWER(FSheet1!$AU272,2/($A$3-1)),1/POWER(FSheet1!$AV272,2/($A$3-1)),1/POWER(FSheet1!$AW272,2/($A$3-1)),1/POWER(FSheet1!$AX272,2/($A$3-1)),1/POWER(FSheet1!$AY272,2/($A$3-1)),1/POWER(FSheet1!$AZ272,2/($A$3-1)),1/POWER(FSheet1!$BA272,2/($A$3-1))))</f>
        <v>3.7781621728135073E-3</v>
      </c>
      <c r="K273" s="20">
        <f>1/(POWER(FSheet1!BA272,2/($A$3-1))*SUM(1/POWER(FSheet1!$AU272,2/($A$3-1)),1/POWER(FSheet1!$AV272,2/($A$3-1)),1/POWER(FSheet1!$AW272,2/($A$3-1)),1/POWER(FSheet1!$AX272,2/($A$3-1)),1/POWER(FSheet1!$AY272,2/($A$3-1)),1/POWER(FSheet1!$AZ272,2/($A$3-1)),1/POWER(FSheet1!$BA272,2/($A$3-1))))</f>
        <v>1.036637334351376E-3</v>
      </c>
      <c r="M273" s="35"/>
      <c r="AA273" s="34">
        <f t="shared" si="16"/>
        <v>8.6309961437823421</v>
      </c>
      <c r="AC273" s="26">
        <f>1/(POWER(FSheet1!BC272,1/($A$3-1))*SUM(1/POWER(FSheet1!$BC272,1/($A$3-1)),1/POWER(FSheet1!$BD272,1/($A$3-1)),1/POWER(FSheet1!$BE272,1/($A$3-1)),1/POWER(FSheet1!$BF272,1/($A$3-1)),1/POWER(FSheet1!$BG272,1/($A$3-1)),1/POWER(FSheet1!$BH272,1/($A$3-1)),1/POWER(FSheet1!$BI272,1/($A$3-1))))</f>
        <v>8.741698182008098E-2</v>
      </c>
      <c r="AD273" s="26">
        <f>1/(POWER(FSheet1!BD272,1/($A$3-1))*SUM(1/POWER(FSheet1!$BC272,1/($A$3-1)),1/POWER(FSheet1!$BD272,1/($A$3-1)),1/POWER(FSheet1!$BE272,1/($A$3-1)),1/POWER(FSheet1!$BF272,1/($A$3-1)),1/POWER(FSheet1!$BG272,1/($A$3-1)),1/POWER(FSheet1!$BH272,1/($A$3-1)),1/POWER(FSheet1!$BI272,1/($A$3-1))))</f>
        <v>0.11233382156846615</v>
      </c>
      <c r="AE273" s="26">
        <f>1/(POWER(FSheet1!BE272,1/($A$3-1))*SUM(1/POWER(FSheet1!$BC272,1/($A$3-1)),1/POWER(FSheet1!$BD272,1/($A$3-1)),1/POWER(FSheet1!$BE272,1/($A$3-1)),1/POWER(FSheet1!$BF272,1/($A$3-1)),1/POWER(FSheet1!$BG272,1/($A$3-1)),1/POWER(FSheet1!$BH272,1/($A$3-1)),1/POWER(FSheet1!$BI272,1/($A$3-1))))</f>
        <v>0.26889989388942076</v>
      </c>
      <c r="AF273" s="26">
        <f>1/(POWER(FSheet1!BF272,1/($A$3-1))*SUM(1/POWER(FSheet1!$BC272,1/($A$3-1)),1/POWER(FSheet1!$BD272,1/($A$3-1)),1/POWER(FSheet1!$BE272,1/($A$3-1)),1/POWER(FSheet1!$BF272,1/($A$3-1)),1/POWER(FSheet1!$BG272,1/($A$3-1)),1/POWER(FSheet1!$BH272,1/($A$3-1)),1/POWER(FSheet1!$BI272,1/($A$3-1))))</f>
        <v>0.27541504721488769</v>
      </c>
      <c r="AG273" s="26">
        <f>1/(POWER(FSheet1!BG272,1/($A$3-1))*SUM(1/POWER(FSheet1!$BC272,1/($A$3-1)),1/POWER(FSheet1!$BD272,1/($A$3-1)),1/POWER(FSheet1!$BE272,1/($A$3-1)),1/POWER(FSheet1!$BF272,1/($A$3-1)),1/POWER(FSheet1!$BG272,1/($A$3-1)),1/POWER(FSheet1!$BH272,1/($A$3-1)),1/POWER(FSheet1!$BI272,1/($A$3-1))))</f>
        <v>0.11127915610236599</v>
      </c>
      <c r="AH273" s="26">
        <f>1/(POWER(FSheet1!BH272,1/($A$3-1))*SUM(1/POWER(FSheet1!$BC272,1/($A$3-1)),1/POWER(FSheet1!$BD272,1/($A$3-1)),1/POWER(FSheet1!$BE272,1/($A$3-1)),1/POWER(FSheet1!$BF272,1/($A$3-1)),1/POWER(FSheet1!$BG272,1/($A$3-1)),1/POWER(FSheet1!$BH272,1/($A$3-1)),1/POWER(FSheet1!$BI272,1/($A$3-1))))</f>
        <v>5.4878066383852987E-2</v>
      </c>
      <c r="AI273" s="26">
        <f>1/(POWER(FSheet1!BI272,1/($A$3-1))*SUM(1/POWER(FSheet1!$BC272,1/($A$3-1)),1/POWER(FSheet1!$BD272,1/($A$3-1)),1/POWER(FSheet1!$BE272,1/($A$3-1)),1/POWER(FSheet1!$BF272,1/($A$3-1)),1/POWER(FSheet1!$BG272,1/($A$3-1)),1/POWER(FSheet1!$BH272,1/($A$3-1)),1/POWER(FSheet1!$BI272,1/($A$3-1))))</f>
        <v>8.9777033020925379E-2</v>
      </c>
      <c r="AY273" s="13">
        <f t="shared" si="17"/>
        <v>4.5098521091414421</v>
      </c>
      <c r="BA273" s="45">
        <f>1/(POWER(FSheet1!$BK272,1/($A$3-1))*SUM(1/POWER(FSheet1!$BK272,1/($A$3-1)),1/POWER(FSheet1!$BL272,1/($A$3-1)),1/POWER(FSheet1!$BM272,1/($A$3-1)),1/POWER(FSheet1!$BN272,1/($A$3-1)),1/POWER(FSheet1!$BO272,1/($A$3-1)),1/POWER(FSheet1!$BP272,1/($A$3-1)),1/POWER(FSheet1!$BQ272,1/($A$3-1))))</f>
        <v>4.5078103859482625E-2</v>
      </c>
      <c r="BB273" s="45">
        <f>1/(POWER(FSheet1!$BL272,1/($A$3-1))*SUM(1/POWER(FSheet1!$BK272,1/($A$3-1)),1/POWER(FSheet1!$BL272,1/($A$3-1)),1/POWER(FSheet1!$BM272,1/($A$3-1)),1/POWER(FSheet1!$BN272,1/($A$3-1)),1/POWER(FSheet1!$BO272,1/($A$3-1)),1/POWER(FSheet1!$BP272,1/($A$3-1)),1/POWER(FSheet1!$BQ272,1/($A$3-1))))</f>
        <v>6.9222992084344986E-2</v>
      </c>
      <c r="BC273" s="45">
        <f>1/(POWER(FSheet1!$BM272,1/($A$3-1))*SUM(1/POWER(FSheet1!$BK272,1/($A$3-1)),1/POWER(FSheet1!$BL272,1/($A$3-1)),1/POWER(FSheet1!$BM272,1/($A$3-1)),1/POWER(FSheet1!$BN272,1/($A$3-1)),1/POWER(FSheet1!$BO272,1/($A$3-1)),1/POWER(FSheet1!$BP272,1/($A$3-1)),1/POWER(FSheet1!$BQ272,1/($A$3-1))))</f>
        <v>0.44996482490347839</v>
      </c>
      <c r="BD273" s="45">
        <f>1/(POWER(FSheet1!$BN272,1/($A$3-1))*SUM(1/POWER(FSheet1!$BK272,1/($A$3-1)),1/POWER(FSheet1!$BL272,1/($A$3-1)),1/POWER(FSheet1!$BM272,1/($A$3-1)),1/POWER(FSheet1!$BN272,1/($A$3-1)),1/POWER(FSheet1!$BO272,1/($A$3-1)),1/POWER(FSheet1!$BP272,1/($A$3-1)),1/POWER(FSheet1!$BQ272,1/($A$3-1))))</f>
        <v>0.23288069350463775</v>
      </c>
      <c r="BE273" s="45">
        <f>1/(POWER(FSheet1!$BO272,1/($A$3-1))*SUM(1/POWER(FSheet1!$BK272,1/($A$3-1)),1/POWER(FSheet1!$BL272,1/($A$3-1)),1/POWER(FSheet1!$BM272,1/($A$3-1)),1/POWER(FSheet1!$BN272,1/($A$3-1)),1/POWER(FSheet1!$BO272,1/($A$3-1)),1/POWER(FSheet1!$BP272,1/($A$3-1)),1/POWER(FSheet1!$BQ272,1/($A$3-1))))</f>
        <v>8.6778925208167795E-2</v>
      </c>
      <c r="BF273" s="45">
        <f>1/(POWER(FSheet1!$BP272,1/($A$3-1))*SUM(1/POWER(FSheet1!$BK272,1/($A$3-1)),1/POWER(FSheet1!$BL272,1/($A$3-1)),1/POWER(FSheet1!$BM272,1/($A$3-1)),1/POWER(FSheet1!$BN272,1/($A$3-1)),1/POWER(FSheet1!$BO272,1/($A$3-1)),1/POWER(FSheet1!$BP272,1/($A$3-1)),1/POWER(FSheet1!$BQ272,1/($A$3-1))))</f>
        <v>3.6972451757024467E-2</v>
      </c>
      <c r="BG273" s="45">
        <f>1/(POWER(FSheet1!$BQ272,1/($A$3-1))*SUM(1/POWER(FSheet1!$BK272,1/($A$3-1)),1/POWER(FSheet1!$BL272,1/($A$3-1)),1/POWER(FSheet1!$BM272,1/($A$3-1)),1/POWER(FSheet1!$BN272,1/($A$3-1)),1/POWER(FSheet1!$BO272,1/($A$3-1)),1/POWER(FSheet1!$BP272,1/($A$3-1)),1/POWER(FSheet1!$BQ272,1/($A$3-1))))</f>
        <v>7.9102008682863795E-2</v>
      </c>
      <c r="BH273" s="14"/>
      <c r="BW273" s="33">
        <f t="array" ref="BW273">SUM((BA273^$A$3)*(($B273-$AK$3)^2+($C273-$AL$3)^2),(BB273^$A$3)*(($B273-$AM$3)^2+($C273-$AN$3)^2),(BC273^$A$3)*(($B273-$AO$3)^2+($C273-$AP$3)^2),(BD273^$A$3)*(($B273-$AQ$3)^2+($C273-$AR$3)^2),(BE273^$A$3)*(($B273-$AS$3)^2+($C273-$AT$3)^2),(BF273^$A$3)*(($B273-$AU$3)^2+($C273-$AV$3)^2),(BG273^$A$3)*(($B273-$AW$3)^2+($C273-$BV$3)^2))</f>
        <v>4.8847923058045817</v>
      </c>
    </row>
    <row r="274" spans="1:75">
      <c r="A274" s="21" t="str">
        <f>FSheet1!A273</f>
        <v>Irvine</v>
      </c>
      <c r="B274" s="20">
        <f>FSheet1!DH273</f>
        <v>2.5416363569553804</v>
      </c>
      <c r="C274" s="20">
        <f>FSheet1!DI273</f>
        <v>1.7377329763779525</v>
      </c>
      <c r="D274" s="22"/>
      <c r="E274" s="20">
        <f>1/(POWER(FSheet1!AU273,2/($A$3-1))*SUM(1/POWER(FSheet1!$AU273,2/($A$3-1)),1/POWER(FSheet1!$AV273,2/($A$3-1)),1/POWER(FSheet1!$AW273,2/($A$3-1)),1/POWER(FSheet1!$AX273,2/($A$3-1)),1/POWER(FSheet1!$AY273,2/($A$3-1)),1/POWER(FSheet1!$AZ273,2/($A$3-1)),1/POWER(FSheet1!$BA273,2/($A$3-1))))</f>
        <v>2.2774802302935178E-4</v>
      </c>
      <c r="F274" s="20">
        <f>1/(POWER(FSheet1!AV273,2/($A$3-1))*SUM(1/POWER(FSheet1!$AU273,2/($A$3-1)),1/POWER(FSheet1!$AV273,2/($A$3-1)),1/POWER(FSheet1!$AW273,2/($A$3-1)),1/POWER(FSheet1!$AX273,2/($A$3-1)),1/POWER(FSheet1!$AY273,2/($A$3-1)),1/POWER(FSheet1!$AZ273,2/($A$3-1)),1/POWER(FSheet1!$BA273,2/($A$3-1))))</f>
        <v>7.9293468456526843E-4</v>
      </c>
      <c r="G274" s="20">
        <f>1/(POWER(FSheet1!AW273,2/($A$3-1))*SUM(1/POWER(FSheet1!$AU273,2/($A$3-1)),1/POWER(FSheet1!$AV273,2/($A$3-1)),1/POWER(FSheet1!$AW273,2/($A$3-1)),1/POWER(FSheet1!$AX273,2/($A$3-1)),1/POWER(FSheet1!$AY273,2/($A$3-1)),1/POWER(FSheet1!$AZ273,2/($A$3-1)),1/POWER(FSheet1!$BA273,2/($A$3-1))))</f>
        <v>4.8239861957609124E-3</v>
      </c>
      <c r="H274" s="20">
        <f>1/(POWER(FSheet1!AX273,2/($A$3-1))*SUM(1/POWER(FSheet1!$AU273,2/($A$3-1)),1/POWER(FSheet1!$AV273,2/($A$3-1)),1/POWER(FSheet1!$AW273,2/($A$3-1)),1/POWER(FSheet1!$AX273,2/($A$3-1)),1/POWER(FSheet1!$AY273,2/($A$3-1)),1/POWER(FSheet1!$AZ273,2/($A$3-1)),1/POWER(FSheet1!$BA273,2/($A$3-1))))</f>
        <v>0.11734582384049135</v>
      </c>
      <c r="I274" s="20">
        <f>1/(POWER(FSheet1!AY273,2/($A$3-1))*SUM(1/POWER(FSheet1!$AU273,2/($A$3-1)),1/POWER(FSheet1!$AV273,2/($A$3-1)),1/POWER(FSheet1!$AW273,2/($A$3-1)),1/POWER(FSheet1!$AX273,2/($A$3-1)),1/POWER(FSheet1!$AY273,2/($A$3-1)),1/POWER(FSheet1!$AZ273,2/($A$3-1)),1/POWER(FSheet1!$BA273,2/($A$3-1))))</f>
        <v>0.86265406220676677</v>
      </c>
      <c r="J274" s="20">
        <f>1/(POWER(FSheet1!AZ273,2/($A$3-1))*SUM(1/POWER(FSheet1!$AU273,2/($A$3-1)),1/POWER(FSheet1!$AV273,2/($A$3-1)),1/POWER(FSheet1!$AW273,2/($A$3-1)),1/POWER(FSheet1!$AX273,2/($A$3-1)),1/POWER(FSheet1!$AY273,2/($A$3-1)),1/POWER(FSheet1!$AZ273,2/($A$3-1)),1/POWER(FSheet1!$BA273,2/($A$3-1))))</f>
        <v>1.2709684704546219E-2</v>
      </c>
      <c r="K274" s="20">
        <f>1/(POWER(FSheet1!BA273,2/($A$3-1))*SUM(1/POWER(FSheet1!$AU273,2/($A$3-1)),1/POWER(FSheet1!$AV273,2/($A$3-1)),1/POWER(FSheet1!$AW273,2/($A$3-1)),1/POWER(FSheet1!$AX273,2/($A$3-1)),1/POWER(FSheet1!$AY273,2/($A$3-1)),1/POWER(FSheet1!$AZ273,2/($A$3-1)),1/POWER(FSheet1!$BA273,2/($A$3-1))))</f>
        <v>1.4457603448403064E-3</v>
      </c>
      <c r="M274" s="35"/>
      <c r="AA274" s="34">
        <f t="shared" si="16"/>
        <v>3.4424166094621391</v>
      </c>
      <c r="AC274" s="26">
        <f>1/(POWER(FSheet1!BC273,1/($A$3-1))*SUM(1/POWER(FSheet1!$BC273,1/($A$3-1)),1/POWER(FSheet1!$BD273,1/($A$3-1)),1/POWER(FSheet1!$BE273,1/($A$3-1)),1/POWER(FSheet1!$BF273,1/($A$3-1)),1/POWER(FSheet1!$BG273,1/($A$3-1)),1/POWER(FSheet1!$BH273,1/($A$3-1)),1/POWER(FSheet1!$BI273,1/($A$3-1))))</f>
        <v>2.3072424431388468E-2</v>
      </c>
      <c r="AD274" s="26">
        <f>1/(POWER(FSheet1!BD273,1/($A$3-1))*SUM(1/POWER(FSheet1!$BC273,1/($A$3-1)),1/POWER(FSheet1!$BD273,1/($A$3-1)),1/POWER(FSheet1!$BE273,1/($A$3-1)),1/POWER(FSheet1!$BF273,1/($A$3-1)),1/POWER(FSheet1!$BG273,1/($A$3-1)),1/POWER(FSheet1!$BH273,1/($A$3-1)),1/POWER(FSheet1!$BI273,1/($A$3-1))))</f>
        <v>1.8948740586365354E-2</v>
      </c>
      <c r="AE274" s="26">
        <f>1/(POWER(FSheet1!BE273,1/($A$3-1))*SUM(1/POWER(FSheet1!$BC273,1/($A$3-1)),1/POWER(FSheet1!$BD273,1/($A$3-1)),1/POWER(FSheet1!$BE273,1/($A$3-1)),1/POWER(FSheet1!$BF273,1/($A$3-1)),1/POWER(FSheet1!$BG273,1/($A$3-1)),1/POWER(FSheet1!$BH273,1/($A$3-1)),1/POWER(FSheet1!$BI273,1/($A$3-1))))</f>
        <v>3.3939034559548789E-2</v>
      </c>
      <c r="AF274" s="26">
        <f>1/(POWER(FSheet1!BF273,1/($A$3-1))*SUM(1/POWER(FSheet1!$BC273,1/($A$3-1)),1/POWER(FSheet1!$BD273,1/($A$3-1)),1/POWER(FSheet1!$BE273,1/($A$3-1)),1/POWER(FSheet1!$BF273,1/($A$3-1)),1/POWER(FSheet1!$BG273,1/($A$3-1)),1/POWER(FSheet1!$BH273,1/($A$3-1)),1/POWER(FSheet1!$BI273,1/($A$3-1))))</f>
        <v>0.15070896720567581</v>
      </c>
      <c r="AG274" s="26">
        <f>1/(POWER(FSheet1!BG273,1/($A$3-1))*SUM(1/POWER(FSheet1!$BC273,1/($A$3-1)),1/POWER(FSheet1!$BD273,1/($A$3-1)),1/POWER(FSheet1!$BE273,1/($A$3-1)),1/POWER(FSheet1!$BF273,1/($A$3-1)),1/POWER(FSheet1!$BG273,1/($A$3-1)),1/POWER(FSheet1!$BH273,1/($A$3-1)),1/POWER(FSheet1!$BI273,1/($A$3-1))))</f>
        <v>0.51517127411125396</v>
      </c>
      <c r="AH274" s="26">
        <f>1/(POWER(FSheet1!BH273,1/($A$3-1))*SUM(1/POWER(FSheet1!$BC273,1/($A$3-1)),1/POWER(FSheet1!$BD273,1/($A$3-1)),1/POWER(FSheet1!$BE273,1/($A$3-1)),1/POWER(FSheet1!$BF273,1/($A$3-1)),1/POWER(FSheet1!$BG273,1/($A$3-1)),1/POWER(FSheet1!$BH273,1/($A$3-1)),1/POWER(FSheet1!$BI273,1/($A$3-1))))</f>
        <v>7.052261566762956E-2</v>
      </c>
      <c r="AI274" s="26">
        <f>1/(POWER(FSheet1!BI273,1/($A$3-1))*SUM(1/POWER(FSheet1!$BC273,1/($A$3-1)),1/POWER(FSheet1!$BD273,1/($A$3-1)),1/POWER(FSheet1!$BE273,1/($A$3-1)),1/POWER(FSheet1!$BF273,1/($A$3-1)),1/POWER(FSheet1!$BG273,1/($A$3-1)),1/POWER(FSheet1!$BH273,1/($A$3-1)),1/POWER(FSheet1!$BI273,1/($A$3-1))))</f>
        <v>0.18763694343813814</v>
      </c>
      <c r="AY274" s="13">
        <f t="shared" si="17"/>
        <v>1.3034789245791347</v>
      </c>
      <c r="BA274" s="45">
        <f>1/(POWER(FSheet1!$BK273,1/($A$3-1))*SUM(1/POWER(FSheet1!$BK273,1/($A$3-1)),1/POWER(FSheet1!$BL273,1/($A$3-1)),1/POWER(FSheet1!$BM273,1/($A$3-1)),1/POWER(FSheet1!$BN273,1/($A$3-1)),1/POWER(FSheet1!$BO273,1/($A$3-1)),1/POWER(FSheet1!$BP273,1/($A$3-1)),1/POWER(FSheet1!$BQ273,1/($A$3-1))))</f>
        <v>1.4410069562550788E-2</v>
      </c>
      <c r="BB274" s="45">
        <f>1/(POWER(FSheet1!$BL273,1/($A$3-1))*SUM(1/POWER(FSheet1!$BK273,1/($A$3-1)),1/POWER(FSheet1!$BL273,1/($A$3-1)),1/POWER(FSheet1!$BM273,1/($A$3-1)),1/POWER(FSheet1!$BN273,1/($A$3-1)),1/POWER(FSheet1!$BO273,1/($A$3-1)),1/POWER(FSheet1!$BP273,1/($A$3-1)),1/POWER(FSheet1!$BQ273,1/($A$3-1))))</f>
        <v>8.0116030066877588E-3</v>
      </c>
      <c r="BC274" s="45">
        <f>1/(POWER(FSheet1!$BM273,1/($A$3-1))*SUM(1/POWER(FSheet1!$BK273,1/($A$3-1)),1/POWER(FSheet1!$BL273,1/($A$3-1)),1/POWER(FSheet1!$BM273,1/($A$3-1)),1/POWER(FSheet1!$BN273,1/($A$3-1)),1/POWER(FSheet1!$BO273,1/($A$3-1)),1/POWER(FSheet1!$BP273,1/($A$3-1)),1/POWER(FSheet1!$BQ273,1/($A$3-1))))</f>
        <v>1.7000397553321698E-2</v>
      </c>
      <c r="BD274" s="45">
        <f>1/(POWER(FSheet1!$BN273,1/($A$3-1))*SUM(1/POWER(FSheet1!$BK273,1/($A$3-1)),1/POWER(FSheet1!$BL273,1/($A$3-1)),1/POWER(FSheet1!$BM273,1/($A$3-1)),1/POWER(FSheet1!$BN273,1/($A$3-1)),1/POWER(FSheet1!$BO273,1/($A$3-1)),1/POWER(FSheet1!$BP273,1/($A$3-1)),1/POWER(FSheet1!$BQ273,1/($A$3-1))))</f>
        <v>7.3818617060599501E-2</v>
      </c>
      <c r="BE274" s="45">
        <f>1/(POWER(FSheet1!$BO273,1/($A$3-1))*SUM(1/POWER(FSheet1!$BK273,1/($A$3-1)),1/POWER(FSheet1!$BL273,1/($A$3-1)),1/POWER(FSheet1!$BM273,1/($A$3-1)),1/POWER(FSheet1!$BN273,1/($A$3-1)),1/POWER(FSheet1!$BO273,1/($A$3-1)),1/POWER(FSheet1!$BP273,1/($A$3-1)),1/POWER(FSheet1!$BQ273,1/($A$3-1))))</f>
        <v>0.81749609041602622</v>
      </c>
      <c r="BF274" s="45">
        <f>1/(POWER(FSheet1!$BP273,1/($A$3-1))*SUM(1/POWER(FSheet1!$BK273,1/($A$3-1)),1/POWER(FSheet1!$BL273,1/($A$3-1)),1/POWER(FSheet1!$BM273,1/($A$3-1)),1/POWER(FSheet1!$BN273,1/($A$3-1)),1/POWER(FSheet1!$BO273,1/($A$3-1)),1/POWER(FSheet1!$BP273,1/($A$3-1)),1/POWER(FSheet1!$BQ273,1/($A$3-1))))</f>
        <v>2.3544500751478056E-2</v>
      </c>
      <c r="BG274" s="45">
        <f>1/(POWER(FSheet1!$BQ273,1/($A$3-1))*SUM(1/POWER(FSheet1!$BK273,1/($A$3-1)),1/POWER(FSheet1!$BL273,1/($A$3-1)),1/POWER(FSheet1!$BM273,1/($A$3-1)),1/POWER(FSheet1!$BN273,1/($A$3-1)),1/POWER(FSheet1!$BO273,1/($A$3-1)),1/POWER(FSheet1!$BP273,1/($A$3-1)),1/POWER(FSheet1!$BQ273,1/($A$3-1))))</f>
        <v>4.5718721649335964E-2</v>
      </c>
      <c r="BH274" s="14"/>
      <c r="BW274" s="33">
        <f t="array" ref="BW274">SUM((BA274^$A$3)*(($B274-$AK$3)^2+($C274-$AL$3)^2),(BB274^$A$3)*(($B274-$AM$3)^2+($C274-$AN$3)^2),(BC274^$A$3)*(($B274-$AO$3)^2+($C274-$AP$3)^2),(BD274^$A$3)*(($B274-$AQ$3)^2+($C274-$AR$3)^2),(BE274^$A$3)*(($B274-$AS$3)^2+($C274-$AT$3)^2),(BF274^$A$3)*(($B274-$AU$3)^2+($C274-$AV$3)^2),(BG274^$A$3)*(($B274-$AW$3)^2+($C274-$BV$3)^2))</f>
        <v>1.4583140178820395</v>
      </c>
    </row>
    <row r="275" spans="1:75">
      <c r="A275" s="21" t="str">
        <f>FSheet1!A274</f>
        <v>Boork</v>
      </c>
      <c r="B275" s="20">
        <f>FSheet1!DH274</f>
        <v>4.6263281207349074</v>
      </c>
      <c r="C275" s="20">
        <f>FSheet1!DI274</f>
        <v>-2.9766806837270336</v>
      </c>
      <c r="D275" s="22"/>
      <c r="E275" s="20">
        <f>1/(POWER(FSheet1!AU274,2/($A$3-1))*SUM(1/POWER(FSheet1!$AU274,2/($A$3-1)),1/POWER(FSheet1!$AV274,2/($A$3-1)),1/POWER(FSheet1!$AW274,2/($A$3-1)),1/POWER(FSheet1!$AX274,2/($A$3-1)),1/POWER(FSheet1!$AY274,2/($A$3-1)),1/POWER(FSheet1!$AZ274,2/($A$3-1)),1/POWER(FSheet1!$BA274,2/($A$3-1))))</f>
        <v>1.9595122258073976E-3</v>
      </c>
      <c r="F275" s="20">
        <f>1/(POWER(FSheet1!AV274,2/($A$3-1))*SUM(1/POWER(FSheet1!$AU274,2/($A$3-1)),1/POWER(FSheet1!$AV274,2/($A$3-1)),1/POWER(FSheet1!$AW274,2/($A$3-1)),1/POWER(FSheet1!$AX274,2/($A$3-1)),1/POWER(FSheet1!$AY274,2/($A$3-1)),1/POWER(FSheet1!$AZ274,2/($A$3-1)),1/POWER(FSheet1!$BA274,2/($A$3-1))))</f>
        <v>7.0294125145365606E-3</v>
      </c>
      <c r="G275" s="20">
        <f>1/(POWER(FSheet1!AW274,2/($A$3-1))*SUM(1/POWER(FSheet1!$AU274,2/($A$3-1)),1/POWER(FSheet1!$AV274,2/($A$3-1)),1/POWER(FSheet1!$AW274,2/($A$3-1)),1/POWER(FSheet1!$AX274,2/($A$3-1)),1/POWER(FSheet1!$AY274,2/($A$3-1)),1/POWER(FSheet1!$AZ274,2/($A$3-1)),1/POWER(FSheet1!$BA274,2/($A$3-1))))</f>
        <v>4.2185918659014721E-2</v>
      </c>
      <c r="H275" s="20">
        <f>1/(POWER(FSheet1!AX274,2/($A$3-1))*SUM(1/POWER(FSheet1!$AU274,2/($A$3-1)),1/POWER(FSheet1!$AV274,2/($A$3-1)),1/POWER(FSheet1!$AW274,2/($A$3-1)),1/POWER(FSheet1!$AX274,2/($A$3-1)),1/POWER(FSheet1!$AY274,2/($A$3-1)),1/POWER(FSheet1!$AZ274,2/($A$3-1)),1/POWER(FSheet1!$BA274,2/($A$3-1))))</f>
        <v>0.49947687201883928</v>
      </c>
      <c r="I275" s="20">
        <f>1/(POWER(FSheet1!AY274,2/($A$3-1))*SUM(1/POWER(FSheet1!$AU274,2/($A$3-1)),1/POWER(FSheet1!$AV274,2/($A$3-1)),1/POWER(FSheet1!$AW274,2/($A$3-1)),1/POWER(FSheet1!$AX274,2/($A$3-1)),1/POWER(FSheet1!$AY274,2/($A$3-1)),1/POWER(FSheet1!$AZ274,2/($A$3-1)),1/POWER(FSheet1!$BA274,2/($A$3-1))))</f>
        <v>0.40781920005721112</v>
      </c>
      <c r="J275" s="20">
        <f>1/(POWER(FSheet1!AZ274,2/($A$3-1))*SUM(1/POWER(FSheet1!$AU274,2/($A$3-1)),1/POWER(FSheet1!$AV274,2/($A$3-1)),1/POWER(FSheet1!$AW274,2/($A$3-1)),1/POWER(FSheet1!$AX274,2/($A$3-1)),1/POWER(FSheet1!$AY274,2/($A$3-1)),1/POWER(FSheet1!$AZ274,2/($A$3-1)),1/POWER(FSheet1!$BA274,2/($A$3-1))))</f>
        <v>3.5311482682602501E-2</v>
      </c>
      <c r="K275" s="20">
        <f>1/(POWER(FSheet1!BA274,2/($A$3-1))*SUM(1/POWER(FSheet1!$AU274,2/($A$3-1)),1/POWER(FSheet1!$AV274,2/($A$3-1)),1/POWER(FSheet1!$AW274,2/($A$3-1)),1/POWER(FSheet1!$AX274,2/($A$3-1)),1/POWER(FSheet1!$AY274,2/($A$3-1)),1/POWER(FSheet1!$AZ274,2/($A$3-1)),1/POWER(FSheet1!$BA274,2/($A$3-1))))</f>
        <v>6.2176018419884856E-3</v>
      </c>
      <c r="M275" s="35"/>
      <c r="AA275" s="34">
        <f t="shared" si="16"/>
        <v>8.3490042962237503</v>
      </c>
      <c r="AC275" s="26">
        <f>1/(POWER(FSheet1!BC274,1/($A$3-1))*SUM(1/POWER(FSheet1!$BC274,1/($A$3-1)),1/POWER(FSheet1!$BD274,1/($A$3-1)),1/POWER(FSheet1!$BE274,1/($A$3-1)),1/POWER(FSheet1!$BF274,1/($A$3-1)),1/POWER(FSheet1!$BG274,1/($A$3-1)),1/POWER(FSheet1!$BH274,1/($A$3-1)),1/POWER(FSheet1!$BI274,1/($A$3-1))))</f>
        <v>3.7164021386185291E-2</v>
      </c>
      <c r="AD275" s="26">
        <f>1/(POWER(FSheet1!BD274,1/($A$3-1))*SUM(1/POWER(FSheet1!$BC274,1/($A$3-1)),1/POWER(FSheet1!$BD274,1/($A$3-1)),1/POWER(FSheet1!$BE274,1/($A$3-1)),1/POWER(FSheet1!$BF274,1/($A$3-1)),1/POWER(FSheet1!$BG274,1/($A$3-1)),1/POWER(FSheet1!$BH274,1/($A$3-1)),1/POWER(FSheet1!$BI274,1/($A$3-1))))</f>
        <v>3.8536442231921014E-2</v>
      </c>
      <c r="AE275" s="26">
        <f>1/(POWER(FSheet1!BE274,1/($A$3-1))*SUM(1/POWER(FSheet1!$BC274,1/($A$3-1)),1/POWER(FSheet1!$BD274,1/($A$3-1)),1/POWER(FSheet1!$BE274,1/($A$3-1)),1/POWER(FSheet1!$BF274,1/($A$3-1)),1/POWER(FSheet1!$BG274,1/($A$3-1)),1/POWER(FSheet1!$BH274,1/($A$3-1)),1/POWER(FSheet1!$BI274,1/($A$3-1))))</f>
        <v>7.0717757039396104E-2</v>
      </c>
      <c r="AF275" s="26">
        <f>1/(POWER(FSheet1!BF274,1/($A$3-1))*SUM(1/POWER(FSheet1!$BC274,1/($A$3-1)),1/POWER(FSheet1!$BD274,1/($A$3-1)),1/POWER(FSheet1!$BE274,1/($A$3-1)),1/POWER(FSheet1!$BF274,1/($A$3-1)),1/POWER(FSheet1!$BG274,1/($A$3-1)),1/POWER(FSheet1!$BH274,1/($A$3-1)),1/POWER(FSheet1!$BI274,1/($A$3-1))))</f>
        <v>0.17357430489807218</v>
      </c>
      <c r="AG275" s="26">
        <f>1/(POWER(FSheet1!BG274,1/($A$3-1))*SUM(1/POWER(FSheet1!$BC274,1/($A$3-1)),1/POWER(FSheet1!$BD274,1/($A$3-1)),1/POWER(FSheet1!$BE274,1/($A$3-1)),1/POWER(FSheet1!$BF274,1/($A$3-1)),1/POWER(FSheet1!$BG274,1/($A$3-1)),1/POWER(FSheet1!$BH274,1/($A$3-1)),1/POWER(FSheet1!$BI274,1/($A$3-1))))</f>
        <v>0.27276485238530962</v>
      </c>
      <c r="AH275" s="26">
        <f>1/(POWER(FSheet1!BH274,1/($A$3-1))*SUM(1/POWER(FSheet1!$BC274,1/($A$3-1)),1/POWER(FSheet1!$BD274,1/($A$3-1)),1/POWER(FSheet1!$BE274,1/($A$3-1)),1/POWER(FSheet1!$BF274,1/($A$3-1)),1/POWER(FSheet1!$BG274,1/($A$3-1)),1/POWER(FSheet1!$BH274,1/($A$3-1)),1/POWER(FSheet1!$BI274,1/($A$3-1))))</f>
        <v>0.1358535368606468</v>
      </c>
      <c r="AI275" s="26">
        <f>1/(POWER(FSheet1!BI274,1/($A$3-1))*SUM(1/POWER(FSheet1!$BC274,1/($A$3-1)),1/POWER(FSheet1!$BD274,1/($A$3-1)),1/POWER(FSheet1!$BE274,1/($A$3-1)),1/POWER(FSheet1!$BF274,1/($A$3-1)),1/POWER(FSheet1!$BG274,1/($A$3-1)),1/POWER(FSheet1!$BH274,1/($A$3-1)),1/POWER(FSheet1!$BI274,1/($A$3-1))))</f>
        <v>0.27138908519846894</v>
      </c>
      <c r="AY275" s="13">
        <f t="shared" si="17"/>
        <v>3.4403065119251033</v>
      </c>
      <c r="BA275" s="45">
        <f>1/(POWER(FSheet1!$BK274,1/($A$3-1))*SUM(1/POWER(FSheet1!$BK274,1/($A$3-1)),1/POWER(FSheet1!$BL274,1/($A$3-1)),1/POWER(FSheet1!$BM274,1/($A$3-1)),1/POWER(FSheet1!$BN274,1/($A$3-1)),1/POWER(FSheet1!$BO274,1/($A$3-1)),1/POWER(FSheet1!$BP274,1/($A$3-1)),1/POWER(FSheet1!$BQ274,1/($A$3-1))))</f>
        <v>2.456612977124447E-2</v>
      </c>
      <c r="BB275" s="45">
        <f>1/(POWER(FSheet1!$BL274,1/($A$3-1))*SUM(1/POWER(FSheet1!$BK274,1/($A$3-1)),1/POWER(FSheet1!$BL274,1/($A$3-1)),1/POWER(FSheet1!$BM274,1/($A$3-1)),1/POWER(FSheet1!$BN274,1/($A$3-1)),1/POWER(FSheet1!$BO274,1/($A$3-1)),1/POWER(FSheet1!$BP274,1/($A$3-1)),1/POWER(FSheet1!$BQ274,1/($A$3-1))))</f>
        <v>2.4029601553478341E-2</v>
      </c>
      <c r="BC275" s="45">
        <f>1/(POWER(FSheet1!$BM274,1/($A$3-1))*SUM(1/POWER(FSheet1!$BK274,1/($A$3-1)),1/POWER(FSheet1!$BL274,1/($A$3-1)),1/POWER(FSheet1!$BM274,1/($A$3-1)),1/POWER(FSheet1!$BN274,1/($A$3-1)),1/POWER(FSheet1!$BO274,1/($A$3-1)),1/POWER(FSheet1!$BP274,1/($A$3-1)),1/POWER(FSheet1!$BQ274,1/($A$3-1))))</f>
        <v>6.7251594025249301E-2</v>
      </c>
      <c r="BD275" s="45">
        <f>1/(POWER(FSheet1!$BN274,1/($A$3-1))*SUM(1/POWER(FSheet1!$BK274,1/($A$3-1)),1/POWER(FSheet1!$BL274,1/($A$3-1)),1/POWER(FSheet1!$BM274,1/($A$3-1)),1/POWER(FSheet1!$BN274,1/($A$3-1)),1/POWER(FSheet1!$BO274,1/($A$3-1)),1/POWER(FSheet1!$BP274,1/($A$3-1)),1/POWER(FSheet1!$BQ274,1/($A$3-1))))</f>
        <v>0.15079782040498696</v>
      </c>
      <c r="BE275" s="45">
        <f>1/(POWER(FSheet1!$BO274,1/($A$3-1))*SUM(1/POWER(FSheet1!$BK274,1/($A$3-1)),1/POWER(FSheet1!$BL274,1/($A$3-1)),1/POWER(FSheet1!$BM274,1/($A$3-1)),1/POWER(FSheet1!$BN274,1/($A$3-1)),1/POWER(FSheet1!$BO274,1/($A$3-1)),1/POWER(FSheet1!$BP274,1/($A$3-1)),1/POWER(FSheet1!$BQ274,1/($A$3-1))))</f>
        <v>0.16087436819858902</v>
      </c>
      <c r="BF275" s="45">
        <f>1/(POWER(FSheet1!$BP274,1/($A$3-1))*SUM(1/POWER(FSheet1!$BK274,1/($A$3-1)),1/POWER(FSheet1!$BL274,1/($A$3-1)),1/POWER(FSheet1!$BM274,1/($A$3-1)),1/POWER(FSheet1!$BN274,1/($A$3-1)),1/POWER(FSheet1!$BO274,1/($A$3-1)),1/POWER(FSheet1!$BP274,1/($A$3-1)),1/POWER(FSheet1!$BQ274,1/($A$3-1))))</f>
        <v>9.8423034564638204E-2</v>
      </c>
      <c r="BG275" s="45">
        <f>1/(POWER(FSheet1!$BQ274,1/($A$3-1))*SUM(1/POWER(FSheet1!$BK274,1/($A$3-1)),1/POWER(FSheet1!$BL274,1/($A$3-1)),1/POWER(FSheet1!$BM274,1/($A$3-1)),1/POWER(FSheet1!$BN274,1/($A$3-1)),1/POWER(FSheet1!$BO274,1/($A$3-1)),1/POWER(FSheet1!$BP274,1/($A$3-1)),1/POWER(FSheet1!$BQ274,1/($A$3-1))))</f>
        <v>0.47405745148181372</v>
      </c>
      <c r="BH275" s="14"/>
      <c r="BW275" s="33">
        <f t="array" ref="BW275">SUM((BA275^$A$3)*(($B275-$AK$3)^2+($C275-$AL$3)^2),(BB275^$A$3)*(($B275-$AM$3)^2+($C275-$AN$3)^2),(BC275^$A$3)*(($B275-$AO$3)^2+($C275-$AP$3)^2),(BD275^$A$3)*(($B275-$AQ$3)^2+($C275-$AR$3)^2),(BE275^$A$3)*(($B275-$AS$3)^2+($C275-$AT$3)^2),(BF275^$A$3)*(($B275-$AU$3)^2+($C275-$AV$3)^2),(BG275^$A$3)*(($B275-$AW$3)^2+($C275-$BV$3)^2))</f>
        <v>2.2805349927096956</v>
      </c>
    </row>
    <row r="276" spans="1:75">
      <c r="A276" s="21" t="str">
        <f>FSheet1!A275</f>
        <v>Piroutek</v>
      </c>
      <c r="B276" s="20">
        <f>FSheet1!DH275</f>
        <v>1.7889739435695537</v>
      </c>
      <c r="C276" s="20">
        <f>FSheet1!DI275</f>
        <v>-1.3814365538057747</v>
      </c>
      <c r="D276" s="22"/>
      <c r="E276" s="20">
        <f>1/(POWER(FSheet1!AU275,2/($A$3-1))*SUM(1/POWER(FSheet1!$AU275,2/($A$3-1)),1/POWER(FSheet1!$AV275,2/($A$3-1)),1/POWER(FSheet1!$AW275,2/($A$3-1)),1/POWER(FSheet1!$AX275,2/($A$3-1)),1/POWER(FSheet1!$AY275,2/($A$3-1)),1/POWER(FSheet1!$AZ275,2/($A$3-1)),1/POWER(FSheet1!$BA275,2/($A$3-1))))</f>
        <v>1.2193539726850369E-5</v>
      </c>
      <c r="F276" s="20">
        <f>1/(POWER(FSheet1!AV275,2/($A$3-1))*SUM(1/POWER(FSheet1!$AU275,2/($A$3-1)),1/POWER(FSheet1!$AV275,2/($A$3-1)),1/POWER(FSheet1!$AW275,2/($A$3-1)),1/POWER(FSheet1!$AX275,2/($A$3-1)),1/POWER(FSheet1!$AY275,2/($A$3-1)),1/POWER(FSheet1!$AZ275,2/($A$3-1)),1/POWER(FSheet1!$BA275,2/($A$3-1))))</f>
        <v>5.5917460303583173E-5</v>
      </c>
      <c r="G276" s="20">
        <f>1/(POWER(FSheet1!AW275,2/($A$3-1))*SUM(1/POWER(FSheet1!$AU275,2/($A$3-1)),1/POWER(FSheet1!$AV275,2/($A$3-1)),1/POWER(FSheet1!$AW275,2/($A$3-1)),1/POWER(FSheet1!$AX275,2/($A$3-1)),1/POWER(FSheet1!$AY275,2/($A$3-1)),1/POWER(FSheet1!$AZ275,2/($A$3-1)),1/POWER(FSheet1!$BA275,2/($A$3-1))))</f>
        <v>6.7099428067138539E-4</v>
      </c>
      <c r="H276" s="20">
        <f>1/(POWER(FSheet1!AX275,2/($A$3-1))*SUM(1/POWER(FSheet1!$AU275,2/($A$3-1)),1/POWER(FSheet1!$AV275,2/($A$3-1)),1/POWER(FSheet1!$AW275,2/($A$3-1)),1/POWER(FSheet1!$AX275,2/($A$3-1)),1/POWER(FSheet1!$AY275,2/($A$3-1)),1/POWER(FSheet1!$AZ275,2/($A$3-1)),1/POWER(FSheet1!$BA275,2/($A$3-1))))</f>
        <v>0.99685415276521805</v>
      </c>
      <c r="I276" s="20">
        <f>1/(POWER(FSheet1!AY275,2/($A$3-1))*SUM(1/POWER(FSheet1!$AU275,2/($A$3-1)),1/POWER(FSheet1!$AV275,2/($A$3-1)),1/POWER(FSheet1!$AW275,2/($A$3-1)),1/POWER(FSheet1!$AX275,2/($A$3-1)),1/POWER(FSheet1!$AY275,2/($A$3-1)),1/POWER(FSheet1!$AZ275,2/($A$3-1)),1/POWER(FSheet1!$BA275,2/($A$3-1))))</f>
        <v>2.2850083365083861E-3</v>
      </c>
      <c r="J276" s="20">
        <f>1/(POWER(FSheet1!AZ275,2/($A$3-1))*SUM(1/POWER(FSheet1!$AU275,2/($A$3-1)),1/POWER(FSheet1!$AV275,2/($A$3-1)),1/POWER(FSheet1!$AW275,2/($A$3-1)),1/POWER(FSheet1!$AX275,2/($A$3-1)),1/POWER(FSheet1!$AY275,2/($A$3-1)),1/POWER(FSheet1!$AZ275,2/($A$3-1)),1/POWER(FSheet1!$BA275,2/($A$3-1))))</f>
        <v>1.033641689220687E-4</v>
      </c>
      <c r="K276" s="20">
        <f>1/(POWER(FSheet1!BA275,2/($A$3-1))*SUM(1/POWER(FSheet1!$AU275,2/($A$3-1)),1/POWER(FSheet1!$AV275,2/($A$3-1)),1/POWER(FSheet1!$AW275,2/($A$3-1)),1/POWER(FSheet1!$AX275,2/($A$3-1)),1/POWER(FSheet1!$AY275,2/($A$3-1)),1/POWER(FSheet1!$AZ275,2/($A$3-1)),1/POWER(FSheet1!$BA275,2/($A$3-1))))</f>
        <v>1.8369448649737949E-5</v>
      </c>
      <c r="M276" s="35"/>
      <c r="AA276" s="34">
        <f t="shared" si="16"/>
        <v>2.5821041232028423</v>
      </c>
      <c r="AC276" s="26">
        <f>1/(POWER(FSheet1!BC275,1/($A$3-1))*SUM(1/POWER(FSheet1!$BC275,1/($A$3-1)),1/POWER(FSheet1!$BD275,1/($A$3-1)),1/POWER(FSheet1!$BE275,1/($A$3-1)),1/POWER(FSheet1!$BF275,1/($A$3-1)),1/POWER(FSheet1!$BG275,1/($A$3-1)),1/POWER(FSheet1!$BH275,1/($A$3-1)),1/POWER(FSheet1!$BI275,1/($A$3-1))))</f>
        <v>2.6928013148224003E-2</v>
      </c>
      <c r="AD276" s="26">
        <f>1/(POWER(FSheet1!BD275,1/($A$3-1))*SUM(1/POWER(FSheet1!$BC275,1/($A$3-1)),1/POWER(FSheet1!$BD275,1/($A$3-1)),1/POWER(FSheet1!$BE275,1/($A$3-1)),1/POWER(FSheet1!$BF275,1/($A$3-1)),1/POWER(FSheet1!$BG275,1/($A$3-1)),1/POWER(FSheet1!$BH275,1/($A$3-1)),1/POWER(FSheet1!$BI275,1/($A$3-1))))</f>
        <v>2.588533841301012E-2</v>
      </c>
      <c r="AE276" s="26">
        <f>1/(POWER(FSheet1!BE275,1/($A$3-1))*SUM(1/POWER(FSheet1!$BC275,1/($A$3-1)),1/POWER(FSheet1!$BD275,1/($A$3-1)),1/POWER(FSheet1!$BE275,1/($A$3-1)),1/POWER(FSheet1!$BF275,1/($A$3-1)),1/POWER(FSheet1!$BG275,1/($A$3-1)),1/POWER(FSheet1!$BH275,1/($A$3-1)),1/POWER(FSheet1!$BI275,1/($A$3-1))))</f>
        <v>6.2766914628841597E-2</v>
      </c>
      <c r="AF276" s="26">
        <f>1/(POWER(FSheet1!BF275,1/($A$3-1))*SUM(1/POWER(FSheet1!$BC275,1/($A$3-1)),1/POWER(FSheet1!$BD275,1/($A$3-1)),1/POWER(FSheet1!$BE275,1/($A$3-1)),1/POWER(FSheet1!$BF275,1/($A$3-1)),1/POWER(FSheet1!$BG275,1/($A$3-1)),1/POWER(FSheet1!$BH275,1/($A$3-1)),1/POWER(FSheet1!$BI275,1/($A$3-1))))</f>
        <v>0.61738240864764493</v>
      </c>
      <c r="AG276" s="26">
        <f>1/(POWER(FSheet1!BG275,1/($A$3-1))*SUM(1/POWER(FSheet1!$BC275,1/($A$3-1)),1/POWER(FSheet1!$BD275,1/($A$3-1)),1/POWER(FSheet1!$BE275,1/($A$3-1)),1/POWER(FSheet1!$BF275,1/($A$3-1)),1/POWER(FSheet1!$BG275,1/($A$3-1)),1/POWER(FSheet1!$BH275,1/($A$3-1)),1/POWER(FSheet1!$BI275,1/($A$3-1))))</f>
        <v>0.14803869483330204</v>
      </c>
      <c r="AH276" s="26">
        <f>1/(POWER(FSheet1!BH275,1/($A$3-1))*SUM(1/POWER(FSheet1!$BC275,1/($A$3-1)),1/POWER(FSheet1!$BD275,1/($A$3-1)),1/POWER(FSheet1!$BE275,1/($A$3-1)),1/POWER(FSheet1!$BF275,1/($A$3-1)),1/POWER(FSheet1!$BG275,1/($A$3-1)),1/POWER(FSheet1!$BH275,1/($A$3-1)),1/POWER(FSheet1!$BI275,1/($A$3-1))))</f>
        <v>3.5433596830137797E-2</v>
      </c>
      <c r="AI276" s="26">
        <f>1/(POWER(FSheet1!BI275,1/($A$3-1))*SUM(1/POWER(FSheet1!$BC275,1/($A$3-1)),1/POWER(FSheet1!$BD275,1/($A$3-1)),1/POWER(FSheet1!$BE275,1/($A$3-1)),1/POWER(FSheet1!$BF275,1/($A$3-1)),1/POWER(FSheet1!$BG275,1/($A$3-1)),1/POWER(FSheet1!$BH275,1/($A$3-1)),1/POWER(FSheet1!$BI275,1/($A$3-1))))</f>
        <v>8.3565033498839425E-2</v>
      </c>
      <c r="AY276" s="13">
        <f t="shared" si="17"/>
        <v>1.4005872331246048</v>
      </c>
      <c r="BA276" s="45">
        <f>1/(POWER(FSheet1!$BK275,1/($A$3-1))*SUM(1/POWER(FSheet1!$BK275,1/($A$3-1)),1/POWER(FSheet1!$BL275,1/($A$3-1)),1/POWER(FSheet1!$BM275,1/($A$3-1)),1/POWER(FSheet1!$BN275,1/($A$3-1)),1/POWER(FSheet1!$BO275,1/($A$3-1)),1/POWER(FSheet1!$BP275,1/($A$3-1)),1/POWER(FSheet1!$BQ275,1/($A$3-1))))</f>
        <v>1.5283767118566306E-2</v>
      </c>
      <c r="BB276" s="45">
        <f>1/(POWER(FSheet1!$BL275,1/($A$3-1))*SUM(1/POWER(FSheet1!$BK275,1/($A$3-1)),1/POWER(FSheet1!$BL275,1/($A$3-1)),1/POWER(FSheet1!$BM275,1/($A$3-1)),1/POWER(FSheet1!$BN275,1/($A$3-1)),1/POWER(FSheet1!$BO275,1/($A$3-1)),1/POWER(FSheet1!$BP275,1/($A$3-1)),1/POWER(FSheet1!$BQ275,1/($A$3-1))))</f>
        <v>1.2654806225016373E-2</v>
      </c>
      <c r="BC276" s="45">
        <f>1/(POWER(FSheet1!$BM275,1/($A$3-1))*SUM(1/POWER(FSheet1!$BK275,1/($A$3-1)),1/POWER(FSheet1!$BL275,1/($A$3-1)),1/POWER(FSheet1!$BM275,1/($A$3-1)),1/POWER(FSheet1!$BN275,1/($A$3-1)),1/POWER(FSheet1!$BO275,1/($A$3-1)),1/POWER(FSheet1!$BP275,1/($A$3-1)),1/POWER(FSheet1!$BQ275,1/($A$3-1))))</f>
        <v>4.74309668076206E-2</v>
      </c>
      <c r="BD276" s="45">
        <f>1/(POWER(FSheet1!$BN275,1/($A$3-1))*SUM(1/POWER(FSheet1!$BK275,1/($A$3-1)),1/POWER(FSheet1!$BL275,1/($A$3-1)),1/POWER(FSheet1!$BM275,1/($A$3-1)),1/POWER(FSheet1!$BN275,1/($A$3-1)),1/POWER(FSheet1!$BO275,1/($A$3-1)),1/POWER(FSheet1!$BP275,1/($A$3-1)),1/POWER(FSheet1!$BQ275,1/($A$3-1))))</f>
        <v>0.7328644170948615</v>
      </c>
      <c r="BE276" s="45">
        <f>1/(POWER(FSheet1!$BO275,1/($A$3-1))*SUM(1/POWER(FSheet1!$BK275,1/($A$3-1)),1/POWER(FSheet1!$BL275,1/($A$3-1)),1/POWER(FSheet1!$BM275,1/($A$3-1)),1/POWER(FSheet1!$BN275,1/($A$3-1)),1/POWER(FSheet1!$BO275,1/($A$3-1)),1/POWER(FSheet1!$BP275,1/($A$3-1)),1/POWER(FSheet1!$BQ275,1/($A$3-1))))</f>
        <v>0.12324902951866525</v>
      </c>
      <c r="BF276" s="45">
        <f>1/(POWER(FSheet1!$BP275,1/($A$3-1))*SUM(1/POWER(FSheet1!$BK275,1/($A$3-1)),1/POWER(FSheet1!$BL275,1/($A$3-1)),1/POWER(FSheet1!$BM275,1/($A$3-1)),1/POWER(FSheet1!$BN275,1/($A$3-1)),1/POWER(FSheet1!$BO275,1/($A$3-1)),1/POWER(FSheet1!$BP275,1/($A$3-1)),1/POWER(FSheet1!$BQ275,1/($A$3-1))))</f>
        <v>1.7681841503593535E-2</v>
      </c>
      <c r="BG276" s="45">
        <f>1/(POWER(FSheet1!$BQ275,1/($A$3-1))*SUM(1/POWER(FSheet1!$BK275,1/($A$3-1)),1/POWER(FSheet1!$BL275,1/($A$3-1)),1/POWER(FSheet1!$BM275,1/($A$3-1)),1/POWER(FSheet1!$BN275,1/($A$3-1)),1/POWER(FSheet1!$BO275,1/($A$3-1)),1/POWER(FSheet1!$BP275,1/($A$3-1)),1/POWER(FSheet1!$BQ275,1/($A$3-1))))</f>
        <v>5.0835171731676433E-2</v>
      </c>
      <c r="BH276" s="14"/>
      <c r="BW276" s="33">
        <f t="array" ref="BW276">SUM((BA276^$A$3)*(($B276-$AK$3)^2+($C276-$AL$3)^2),(BB276^$A$3)*(($B276-$AM$3)^2+($C276-$AN$3)^2),(BC276^$A$3)*(($B276-$AO$3)^2+($C276-$AP$3)^2),(BD276^$A$3)*(($B276-$AQ$3)^2+($C276-$AR$3)^2),(BE276^$A$3)*(($B276-$AS$3)^2+($C276-$AT$3)^2),(BF276^$A$3)*(($B276-$AU$3)^2+($C276-$AV$3)^2),(BG276^$A$3)*(($B276-$AW$3)^2+($C276-$BV$3)^2))</f>
        <v>1.5947404138755203</v>
      </c>
    </row>
    <row r="277" spans="1:75">
      <c r="A277" s="21" t="str">
        <f>FSheet1!A276</f>
        <v>Wyman</v>
      </c>
      <c r="B277" s="20">
        <f>FSheet1!DH276</f>
        <v>-8.257174674540682</v>
      </c>
      <c r="C277" s="20">
        <f>FSheet1!DI276</f>
        <v>3.815347866141733</v>
      </c>
      <c r="D277" s="22"/>
      <c r="E277" s="20">
        <f>1/(POWER(FSheet1!AU276,2/($A$3-1))*SUM(1/POWER(FSheet1!$AU276,2/($A$3-1)),1/POWER(FSheet1!$AV276,2/($A$3-1)),1/POWER(FSheet1!$AW276,2/($A$3-1)),1/POWER(FSheet1!$AX276,2/($A$3-1)),1/POWER(FSheet1!$AY276,2/($A$3-1)),1/POWER(FSheet1!$AZ276,2/($A$3-1)),1/POWER(FSheet1!$BA276,2/($A$3-1))))</f>
        <v>9.0159500755219779E-2</v>
      </c>
      <c r="F277" s="20">
        <f>1/(POWER(FSheet1!AV276,2/($A$3-1))*SUM(1/POWER(FSheet1!$AU276,2/($A$3-1)),1/POWER(FSheet1!$AV276,2/($A$3-1)),1/POWER(FSheet1!$AW276,2/($A$3-1)),1/POWER(FSheet1!$AX276,2/($A$3-1)),1/POWER(FSheet1!$AY276,2/($A$3-1)),1/POWER(FSheet1!$AZ276,2/($A$3-1)),1/POWER(FSheet1!$BA276,2/($A$3-1))))</f>
        <v>0.21585263835917137</v>
      </c>
      <c r="G277" s="20">
        <f>1/(POWER(FSheet1!AW276,2/($A$3-1))*SUM(1/POWER(FSheet1!$AU276,2/($A$3-1)),1/POWER(FSheet1!$AV276,2/($A$3-1)),1/POWER(FSheet1!$AW276,2/($A$3-1)),1/POWER(FSheet1!$AX276,2/($A$3-1)),1/POWER(FSheet1!$AY276,2/($A$3-1)),1/POWER(FSheet1!$AZ276,2/($A$3-1)),1/POWER(FSheet1!$BA276,2/($A$3-1))))</f>
        <v>0.32632641766381115</v>
      </c>
      <c r="H277" s="20">
        <f>1/(POWER(FSheet1!AX276,2/($A$3-1))*SUM(1/POWER(FSheet1!$AU276,2/($A$3-1)),1/POWER(FSheet1!$AV276,2/($A$3-1)),1/POWER(FSheet1!$AW276,2/($A$3-1)),1/POWER(FSheet1!$AX276,2/($A$3-1)),1/POWER(FSheet1!$AY276,2/($A$3-1)),1/POWER(FSheet1!$AZ276,2/($A$3-1)),1/POWER(FSheet1!$BA276,2/($A$3-1))))</f>
        <v>0.22148443339746721</v>
      </c>
      <c r="I277" s="20">
        <f>1/(POWER(FSheet1!AY276,2/($A$3-1))*SUM(1/POWER(FSheet1!$AU276,2/($A$3-1)),1/POWER(FSheet1!$AV276,2/($A$3-1)),1/POWER(FSheet1!$AW276,2/($A$3-1)),1/POWER(FSheet1!$AX276,2/($A$3-1)),1/POWER(FSheet1!$AY276,2/($A$3-1)),1/POWER(FSheet1!$AZ276,2/($A$3-1)),1/POWER(FSheet1!$BA276,2/($A$3-1))))</f>
        <v>9.3217513310853331E-2</v>
      </c>
      <c r="J277" s="20">
        <f>1/(POWER(FSheet1!AZ276,2/($A$3-1))*SUM(1/POWER(FSheet1!$AU276,2/($A$3-1)),1/POWER(FSheet1!$AV276,2/($A$3-1)),1/POWER(FSheet1!$AW276,2/($A$3-1)),1/POWER(FSheet1!$AX276,2/($A$3-1)),1/POWER(FSheet1!$AY276,2/($A$3-1)),1/POWER(FSheet1!$AZ276,2/($A$3-1)),1/POWER(FSheet1!$BA276,2/($A$3-1))))</f>
        <v>3.6955248232848792E-2</v>
      </c>
      <c r="K277" s="20">
        <f>1/(POWER(FSheet1!BA276,2/($A$3-1))*SUM(1/POWER(FSheet1!$AU276,2/($A$3-1)),1/POWER(FSheet1!$AV276,2/($A$3-1)),1/POWER(FSheet1!$AW276,2/($A$3-1)),1/POWER(FSheet1!$AX276,2/($A$3-1)),1/POWER(FSheet1!$AY276,2/($A$3-1)),1/POWER(FSheet1!$AZ276,2/($A$3-1)),1/POWER(FSheet1!$BA276,2/($A$3-1))))</f>
        <v>1.6004248280628398E-2</v>
      </c>
      <c r="M277" s="35"/>
      <c r="AA277" s="34">
        <f t="shared" si="16"/>
        <v>16.052555038162581</v>
      </c>
      <c r="AC277" s="26">
        <f>1/(POWER(FSheet1!BC276,1/($A$3-1))*SUM(1/POWER(FSheet1!$BC276,1/($A$3-1)),1/POWER(FSheet1!$BD276,1/($A$3-1)),1/POWER(FSheet1!$BE276,1/($A$3-1)),1/POWER(FSheet1!$BF276,1/($A$3-1)),1/POWER(FSheet1!$BG276,1/($A$3-1)),1/POWER(FSheet1!$BH276,1/($A$3-1)),1/POWER(FSheet1!$BI276,1/($A$3-1))))</f>
        <v>0.37352183975216502</v>
      </c>
      <c r="AD277" s="26">
        <f>1/(POWER(FSheet1!BD276,1/($A$3-1))*SUM(1/POWER(FSheet1!$BC276,1/($A$3-1)),1/POWER(FSheet1!$BD276,1/($A$3-1)),1/POWER(FSheet1!$BE276,1/($A$3-1)),1/POWER(FSheet1!$BF276,1/($A$3-1)),1/POWER(FSheet1!$BG276,1/($A$3-1)),1/POWER(FSheet1!$BH276,1/($A$3-1)),1/POWER(FSheet1!$BI276,1/($A$3-1))))</f>
        <v>0.21149480399700488</v>
      </c>
      <c r="AE277" s="26">
        <f>1/(POWER(FSheet1!BE276,1/($A$3-1))*SUM(1/POWER(FSheet1!$BC276,1/($A$3-1)),1/POWER(FSheet1!$BD276,1/($A$3-1)),1/POWER(FSheet1!$BE276,1/($A$3-1)),1/POWER(FSheet1!$BF276,1/($A$3-1)),1/POWER(FSheet1!$BG276,1/($A$3-1)),1/POWER(FSheet1!$BH276,1/($A$3-1)),1/POWER(FSheet1!$BI276,1/($A$3-1))))</f>
        <v>0.14888932044340725</v>
      </c>
      <c r="AF277" s="26">
        <f>1/(POWER(FSheet1!BF276,1/($A$3-1))*SUM(1/POWER(FSheet1!$BC276,1/($A$3-1)),1/POWER(FSheet1!$BD276,1/($A$3-1)),1/POWER(FSheet1!$BE276,1/($A$3-1)),1/POWER(FSheet1!$BF276,1/($A$3-1)),1/POWER(FSheet1!$BG276,1/($A$3-1)),1/POWER(FSheet1!$BH276,1/($A$3-1)),1/POWER(FSheet1!$BI276,1/($A$3-1))))</f>
        <v>0.10655670702551256</v>
      </c>
      <c r="AG277" s="26">
        <f>1/(POWER(FSheet1!BG276,1/($A$3-1))*SUM(1/POWER(FSheet1!$BC276,1/($A$3-1)),1/POWER(FSheet1!$BD276,1/($A$3-1)),1/POWER(FSheet1!$BE276,1/($A$3-1)),1/POWER(FSheet1!$BF276,1/($A$3-1)),1/POWER(FSheet1!$BG276,1/($A$3-1)),1/POWER(FSheet1!$BH276,1/($A$3-1)),1/POWER(FSheet1!$BI276,1/($A$3-1))))</f>
        <v>6.4349129988624812E-2</v>
      </c>
      <c r="AH277" s="26">
        <f>1/(POWER(FSheet1!BH276,1/($A$3-1))*SUM(1/POWER(FSheet1!$BC276,1/($A$3-1)),1/POWER(FSheet1!$BD276,1/($A$3-1)),1/POWER(FSheet1!$BE276,1/($A$3-1)),1/POWER(FSheet1!$BF276,1/($A$3-1)),1/POWER(FSheet1!$BG276,1/($A$3-1)),1/POWER(FSheet1!$BH276,1/($A$3-1)),1/POWER(FSheet1!$BI276,1/($A$3-1))))</f>
        <v>4.1837209783372256E-2</v>
      </c>
      <c r="AI277" s="26">
        <f>1/(POWER(FSheet1!BI276,1/($A$3-1))*SUM(1/POWER(FSheet1!$BC276,1/($A$3-1)),1/POWER(FSheet1!$BD276,1/($A$3-1)),1/POWER(FSheet1!$BE276,1/($A$3-1)),1/POWER(FSheet1!$BF276,1/($A$3-1)),1/POWER(FSheet1!$BG276,1/($A$3-1)),1/POWER(FSheet1!$BH276,1/($A$3-1)),1/POWER(FSheet1!$BI276,1/($A$3-1))))</f>
        <v>5.3350989009913231E-2</v>
      </c>
      <c r="AY277" s="13">
        <f t="shared" si="17"/>
        <v>9.0854739064880228</v>
      </c>
      <c r="BA277" s="45">
        <f>1/(POWER(FSheet1!$BK276,1/($A$3-1))*SUM(1/POWER(FSheet1!$BK276,1/($A$3-1)),1/POWER(FSheet1!$BL276,1/($A$3-1)),1/POWER(FSheet1!$BM276,1/($A$3-1)),1/POWER(FSheet1!$BN276,1/($A$3-1)),1/POWER(FSheet1!$BO276,1/($A$3-1)),1/POWER(FSheet1!$BP276,1/($A$3-1)),1/POWER(FSheet1!$BQ276,1/($A$3-1))))</f>
        <v>0.55146342032686335</v>
      </c>
      <c r="BB277" s="45">
        <f>1/(POWER(FSheet1!$BL276,1/($A$3-1))*SUM(1/POWER(FSheet1!$BK276,1/($A$3-1)),1/POWER(FSheet1!$BL276,1/($A$3-1)),1/POWER(FSheet1!$BM276,1/($A$3-1)),1/POWER(FSheet1!$BN276,1/($A$3-1)),1/POWER(FSheet1!$BO276,1/($A$3-1)),1/POWER(FSheet1!$BP276,1/($A$3-1)),1/POWER(FSheet1!$BQ276,1/($A$3-1))))</f>
        <v>0.15505893622058631</v>
      </c>
      <c r="BC277" s="45">
        <f>1/(POWER(FSheet1!$BM276,1/($A$3-1))*SUM(1/POWER(FSheet1!$BK276,1/($A$3-1)),1/POWER(FSheet1!$BL276,1/($A$3-1)),1/POWER(FSheet1!$BM276,1/($A$3-1)),1/POWER(FSheet1!$BN276,1/($A$3-1)),1/POWER(FSheet1!$BO276,1/($A$3-1)),1/POWER(FSheet1!$BP276,1/($A$3-1)),1/POWER(FSheet1!$BQ276,1/($A$3-1))))</f>
        <v>8.6192155838916359E-2</v>
      </c>
      <c r="BD277" s="45">
        <f>1/(POWER(FSheet1!$BN276,1/($A$3-1))*SUM(1/POWER(FSheet1!$BK276,1/($A$3-1)),1/POWER(FSheet1!$BL276,1/($A$3-1)),1/POWER(FSheet1!$BM276,1/($A$3-1)),1/POWER(FSheet1!$BN276,1/($A$3-1)),1/POWER(FSheet1!$BO276,1/($A$3-1)),1/POWER(FSheet1!$BP276,1/($A$3-1)),1/POWER(FSheet1!$BQ276,1/($A$3-1))))</f>
        <v>7.9266136183365365E-2</v>
      </c>
      <c r="BE277" s="45">
        <f>1/(POWER(FSheet1!$BO276,1/($A$3-1))*SUM(1/POWER(FSheet1!$BK276,1/($A$3-1)),1/POWER(FSheet1!$BL276,1/($A$3-1)),1/POWER(FSheet1!$BM276,1/($A$3-1)),1/POWER(FSheet1!$BN276,1/($A$3-1)),1/POWER(FSheet1!$BO276,1/($A$3-1)),1/POWER(FSheet1!$BP276,1/($A$3-1)),1/POWER(FSheet1!$BQ276,1/($A$3-1))))</f>
        <v>6.0857323821328274E-2</v>
      </c>
      <c r="BF277" s="45">
        <f>1/(POWER(FSheet1!$BP276,1/($A$3-1))*SUM(1/POWER(FSheet1!$BK276,1/($A$3-1)),1/POWER(FSheet1!$BL276,1/($A$3-1)),1/POWER(FSheet1!$BM276,1/($A$3-1)),1/POWER(FSheet1!$BN276,1/($A$3-1)),1/POWER(FSheet1!$BO276,1/($A$3-1)),1/POWER(FSheet1!$BP276,1/($A$3-1)),1/POWER(FSheet1!$BQ276,1/($A$3-1))))</f>
        <v>2.9372326775087085E-2</v>
      </c>
      <c r="BG277" s="45">
        <f>1/(POWER(FSheet1!$BQ276,1/($A$3-1))*SUM(1/POWER(FSheet1!$BK276,1/($A$3-1)),1/POWER(FSheet1!$BL276,1/($A$3-1)),1/POWER(FSheet1!$BM276,1/($A$3-1)),1/POWER(FSheet1!$BN276,1/($A$3-1)),1/POWER(FSheet1!$BO276,1/($A$3-1)),1/POWER(FSheet1!$BP276,1/($A$3-1)),1/POWER(FSheet1!$BQ276,1/($A$3-1))))</f>
        <v>3.7789700833853405E-2</v>
      </c>
      <c r="BH277" s="14"/>
      <c r="BW277" s="33">
        <f t="array" ref="BW277">SUM((BA277^$A$3)*(($B277-$AK$3)^2+($C277-$AL$3)^2),(BB277^$A$3)*(($B277-$AM$3)^2+($C277-$AN$3)^2),(BC277^$A$3)*(($B277-$AO$3)^2+($C277-$AP$3)^2),(BD277^$A$3)*(($B277-$AQ$3)^2+($C277-$AR$3)^2),(BE277^$A$3)*(($B277-$AS$3)^2+($C277-$AT$3)^2),(BF277^$A$3)*(($B277-$AU$3)^2+($C277-$AV$3)^2),(BG277^$A$3)*(($B277-$AW$3)^2+($C277-$BV$3)^2))</f>
        <v>9.1530582197486634</v>
      </c>
    </row>
    <row r="278" spans="1:75">
      <c r="A278" s="21" t="str">
        <f>FSheet1!A277</f>
        <v>Stafford</v>
      </c>
      <c r="B278" s="20">
        <f>FSheet1!DH277</f>
        <v>-3.2031002335958005</v>
      </c>
      <c r="C278" s="20">
        <f>FSheet1!DI277</f>
        <v>2.8342625761154858</v>
      </c>
      <c r="D278" s="22"/>
      <c r="E278" s="20">
        <f>1/(POWER(FSheet1!AU277,2/($A$3-1))*SUM(1/POWER(FSheet1!$AU277,2/($A$3-1)),1/POWER(FSheet1!$AV277,2/($A$3-1)),1/POWER(FSheet1!$AW277,2/($A$3-1)),1/POWER(FSheet1!$AX277,2/($A$3-1)),1/POWER(FSheet1!$AY277,2/($A$3-1)),1/POWER(FSheet1!$AZ277,2/($A$3-1)),1/POWER(FSheet1!$BA277,2/($A$3-1))))</f>
        <v>1.5545098069003263E-2</v>
      </c>
      <c r="F278" s="20">
        <f>1/(POWER(FSheet1!AV277,2/($A$3-1))*SUM(1/POWER(FSheet1!$AU277,2/($A$3-1)),1/POWER(FSheet1!$AV277,2/($A$3-1)),1/POWER(FSheet1!$AW277,2/($A$3-1)),1/POWER(FSheet1!$AX277,2/($A$3-1)),1/POWER(FSheet1!$AY277,2/($A$3-1)),1/POWER(FSheet1!$AZ277,2/($A$3-1)),1/POWER(FSheet1!$BA277,2/($A$3-1))))</f>
        <v>5.8215772041563002E-2</v>
      </c>
      <c r="G278" s="20">
        <f>1/(POWER(FSheet1!AW277,2/($A$3-1))*SUM(1/POWER(FSheet1!$AU277,2/($A$3-1)),1/POWER(FSheet1!$AV277,2/($A$3-1)),1/POWER(FSheet1!$AW277,2/($A$3-1)),1/POWER(FSheet1!$AX277,2/($A$3-1)),1/POWER(FSheet1!$AY277,2/($A$3-1)),1/POWER(FSheet1!$AZ277,2/($A$3-1)),1/POWER(FSheet1!$BA277,2/($A$3-1))))</f>
        <v>0.26192832759566037</v>
      </c>
      <c r="H278" s="20">
        <f>1/(POWER(FSheet1!AX277,2/($A$3-1))*SUM(1/POWER(FSheet1!$AU277,2/($A$3-1)),1/POWER(FSheet1!$AV277,2/($A$3-1)),1/POWER(FSheet1!$AW277,2/($A$3-1)),1/POWER(FSheet1!$AX277,2/($A$3-1)),1/POWER(FSheet1!$AY277,2/($A$3-1)),1/POWER(FSheet1!$AZ277,2/($A$3-1)),1/POWER(FSheet1!$BA277,2/($A$3-1))))</f>
        <v>0.47654071368185125</v>
      </c>
      <c r="I278" s="20">
        <f>1/(POWER(FSheet1!AY277,2/($A$3-1))*SUM(1/POWER(FSheet1!$AU277,2/($A$3-1)),1/POWER(FSheet1!$AV277,2/($A$3-1)),1/POWER(FSheet1!$AW277,2/($A$3-1)),1/POWER(FSheet1!$AX277,2/($A$3-1)),1/POWER(FSheet1!$AY277,2/($A$3-1)),1/POWER(FSheet1!$AZ277,2/($A$3-1)),1/POWER(FSheet1!$BA277,2/($A$3-1))))</f>
        <v>0.14472746133670994</v>
      </c>
      <c r="J278" s="20">
        <f>1/(POWER(FSheet1!AZ277,2/($A$3-1))*SUM(1/POWER(FSheet1!$AU277,2/($A$3-1)),1/POWER(FSheet1!$AV277,2/($A$3-1)),1/POWER(FSheet1!$AW277,2/($A$3-1)),1/POWER(FSheet1!$AX277,2/($A$3-1)),1/POWER(FSheet1!$AY277,2/($A$3-1)),1/POWER(FSheet1!$AZ277,2/($A$3-1)),1/POWER(FSheet1!$BA277,2/($A$3-1))))</f>
        <v>3.3131130067298523E-2</v>
      </c>
      <c r="K278" s="20">
        <f>1/(POWER(FSheet1!BA277,2/($A$3-1))*SUM(1/POWER(FSheet1!$AU277,2/($A$3-1)),1/POWER(FSheet1!$AV277,2/($A$3-1)),1/POWER(FSheet1!$AW277,2/($A$3-1)),1/POWER(FSheet1!$AX277,2/($A$3-1)),1/POWER(FSheet1!$AY277,2/($A$3-1)),1/POWER(FSheet1!$AZ277,2/($A$3-1)),1/POWER(FSheet1!$BA277,2/($A$3-1))))</f>
        <v>9.9114972079135683E-3</v>
      </c>
      <c r="M278" s="35"/>
      <c r="AA278" s="34">
        <f t="shared" si="16"/>
        <v>9.1240414347712218</v>
      </c>
      <c r="AC278" s="26">
        <f>1/(POWER(FSheet1!BC277,1/($A$3-1))*SUM(1/POWER(FSheet1!$BC277,1/($A$3-1)),1/POWER(FSheet1!$BD277,1/($A$3-1)),1/POWER(FSheet1!$BE277,1/($A$3-1)),1/POWER(FSheet1!$BF277,1/($A$3-1)),1/POWER(FSheet1!$BG277,1/($A$3-1)),1/POWER(FSheet1!$BH277,1/($A$3-1)),1/POWER(FSheet1!$BI277,1/($A$3-1))))</f>
        <v>0.30095159416212414</v>
      </c>
      <c r="AD278" s="26">
        <f>1/(POWER(FSheet1!BD277,1/($A$3-1))*SUM(1/POWER(FSheet1!$BC277,1/($A$3-1)),1/POWER(FSheet1!$BD277,1/($A$3-1)),1/POWER(FSheet1!$BE277,1/($A$3-1)),1/POWER(FSheet1!$BF277,1/($A$3-1)),1/POWER(FSheet1!$BG277,1/($A$3-1)),1/POWER(FSheet1!$BH277,1/($A$3-1)),1/POWER(FSheet1!$BI277,1/($A$3-1))))</f>
        <v>0.14215732631802216</v>
      </c>
      <c r="AE278" s="26">
        <f>1/(POWER(FSheet1!BE277,1/($A$3-1))*SUM(1/POWER(FSheet1!$BC277,1/($A$3-1)),1/POWER(FSheet1!$BD277,1/($A$3-1)),1/POWER(FSheet1!$BE277,1/($A$3-1)),1/POWER(FSheet1!$BF277,1/($A$3-1)),1/POWER(FSheet1!$BG277,1/($A$3-1)),1/POWER(FSheet1!$BH277,1/($A$3-1)),1/POWER(FSheet1!$BI277,1/($A$3-1))))</f>
        <v>0.17379204026178174</v>
      </c>
      <c r="AF278" s="26">
        <f>1/(POWER(FSheet1!BF277,1/($A$3-1))*SUM(1/POWER(FSheet1!$BC277,1/($A$3-1)),1/POWER(FSheet1!$BD277,1/($A$3-1)),1/POWER(FSheet1!$BE277,1/($A$3-1)),1/POWER(FSheet1!$BF277,1/($A$3-1)),1/POWER(FSheet1!$BG277,1/($A$3-1)),1/POWER(FSheet1!$BH277,1/($A$3-1)),1/POWER(FSheet1!$BI277,1/($A$3-1))))</f>
        <v>0.18818538105466567</v>
      </c>
      <c r="AG278" s="26">
        <f>1/(POWER(FSheet1!BG277,1/($A$3-1))*SUM(1/POWER(FSheet1!$BC277,1/($A$3-1)),1/POWER(FSheet1!$BD277,1/($A$3-1)),1/POWER(FSheet1!$BE277,1/($A$3-1)),1/POWER(FSheet1!$BF277,1/($A$3-1)),1/POWER(FSheet1!$BG277,1/($A$3-1)),1/POWER(FSheet1!$BH277,1/($A$3-1)),1/POWER(FSheet1!$BI277,1/($A$3-1))))</f>
        <v>8.6867772560330556E-2</v>
      </c>
      <c r="AH278" s="26">
        <f>1/(POWER(FSheet1!BH277,1/($A$3-1))*SUM(1/POWER(FSheet1!$BC277,1/($A$3-1)),1/POWER(FSheet1!$BD277,1/($A$3-1)),1/POWER(FSheet1!$BE277,1/($A$3-1)),1/POWER(FSheet1!$BF277,1/($A$3-1)),1/POWER(FSheet1!$BG277,1/($A$3-1)),1/POWER(FSheet1!$BH277,1/($A$3-1)),1/POWER(FSheet1!$BI277,1/($A$3-1))))</f>
        <v>4.3994782290995585E-2</v>
      </c>
      <c r="AI278" s="26">
        <f>1/(POWER(FSheet1!BI277,1/($A$3-1))*SUM(1/POWER(FSheet1!$BC277,1/($A$3-1)),1/POWER(FSheet1!$BD277,1/($A$3-1)),1/POWER(FSheet1!$BE277,1/($A$3-1)),1/POWER(FSheet1!$BF277,1/($A$3-1)),1/POWER(FSheet1!$BG277,1/($A$3-1)),1/POWER(FSheet1!$BH277,1/($A$3-1)),1/POWER(FSheet1!$BI277,1/($A$3-1))))</f>
        <v>6.4051103352080141E-2</v>
      </c>
      <c r="AY278" s="13">
        <f t="shared" si="17"/>
        <v>3.9239565898082089</v>
      </c>
      <c r="BA278" s="45">
        <f>1/(POWER(FSheet1!$BK277,1/($A$3-1))*SUM(1/POWER(FSheet1!$BK277,1/($A$3-1)),1/POWER(FSheet1!$BL277,1/($A$3-1)),1/POWER(FSheet1!$BM277,1/($A$3-1)),1/POWER(FSheet1!$BN277,1/($A$3-1)),1/POWER(FSheet1!$BO277,1/($A$3-1)),1/POWER(FSheet1!$BP277,1/($A$3-1)),1/POWER(FSheet1!$BQ277,1/($A$3-1))))</f>
        <v>0.67488211051301483</v>
      </c>
      <c r="BB278" s="45">
        <f>1/(POWER(FSheet1!$BL277,1/($A$3-1))*SUM(1/POWER(FSheet1!$BK277,1/($A$3-1)),1/POWER(FSheet1!$BL277,1/($A$3-1)),1/POWER(FSheet1!$BM277,1/($A$3-1)),1/POWER(FSheet1!$BN277,1/($A$3-1)),1/POWER(FSheet1!$BO277,1/($A$3-1)),1/POWER(FSheet1!$BP277,1/($A$3-1)),1/POWER(FSheet1!$BQ277,1/($A$3-1))))</f>
        <v>6.0426300795033687E-2</v>
      </c>
      <c r="BC278" s="45">
        <f>1/(POWER(FSheet1!$BM277,1/($A$3-1))*SUM(1/POWER(FSheet1!$BK277,1/($A$3-1)),1/POWER(FSheet1!$BL277,1/($A$3-1)),1/POWER(FSheet1!$BM277,1/($A$3-1)),1/POWER(FSheet1!$BN277,1/($A$3-1)),1/POWER(FSheet1!$BO277,1/($A$3-1)),1/POWER(FSheet1!$BP277,1/($A$3-1)),1/POWER(FSheet1!$BQ277,1/($A$3-1))))</f>
        <v>6.327324450143236E-2</v>
      </c>
      <c r="BD278" s="45">
        <f>1/(POWER(FSheet1!$BN277,1/($A$3-1))*SUM(1/POWER(FSheet1!$BK277,1/($A$3-1)),1/POWER(FSheet1!$BL277,1/($A$3-1)),1/POWER(FSheet1!$BM277,1/($A$3-1)),1/POWER(FSheet1!$BN277,1/($A$3-1)),1/POWER(FSheet1!$BO277,1/($A$3-1)),1/POWER(FSheet1!$BP277,1/($A$3-1)),1/POWER(FSheet1!$BQ277,1/($A$3-1))))</f>
        <v>8.8971069831424443E-2</v>
      </c>
      <c r="BE278" s="45">
        <f>1/(POWER(FSheet1!$BO277,1/($A$3-1))*SUM(1/POWER(FSheet1!$BK277,1/($A$3-1)),1/POWER(FSheet1!$BL277,1/($A$3-1)),1/POWER(FSheet1!$BM277,1/($A$3-1)),1/POWER(FSheet1!$BN277,1/($A$3-1)),1/POWER(FSheet1!$BO277,1/($A$3-1)),1/POWER(FSheet1!$BP277,1/($A$3-1)),1/POWER(FSheet1!$BQ277,1/($A$3-1))))</f>
        <v>6.3602059195131719E-2</v>
      </c>
      <c r="BF278" s="45">
        <f>1/(POWER(FSheet1!$BP277,1/($A$3-1))*SUM(1/POWER(FSheet1!$BK277,1/($A$3-1)),1/POWER(FSheet1!$BL277,1/($A$3-1)),1/POWER(FSheet1!$BM277,1/($A$3-1)),1/POWER(FSheet1!$BN277,1/($A$3-1)),1/POWER(FSheet1!$BO277,1/($A$3-1)),1/POWER(FSheet1!$BP277,1/($A$3-1)),1/POWER(FSheet1!$BQ277,1/($A$3-1))))</f>
        <v>2.0066053488660619E-2</v>
      </c>
      <c r="BG278" s="45">
        <f>1/(POWER(FSheet1!$BQ277,1/($A$3-1))*SUM(1/POWER(FSheet1!$BK277,1/($A$3-1)),1/POWER(FSheet1!$BL277,1/($A$3-1)),1/POWER(FSheet1!$BM277,1/($A$3-1)),1/POWER(FSheet1!$BN277,1/($A$3-1)),1/POWER(FSheet1!$BO277,1/($A$3-1)),1/POWER(FSheet1!$BP277,1/($A$3-1)),1/POWER(FSheet1!$BQ277,1/($A$3-1))))</f>
        <v>2.8779161675302315E-2</v>
      </c>
      <c r="BH278" s="14"/>
      <c r="BW278" s="33">
        <f t="array" ref="BW278">SUM((BA278^$A$3)*(($B278-$AK$3)^2+($C278-$AL$3)^2),(BB278^$A$3)*(($B278-$AM$3)^2+($C278-$AN$3)^2),(BC278^$A$3)*(($B278-$AO$3)^2+($C278-$AP$3)^2),(BD278^$A$3)*(($B278-$AQ$3)^2+($C278-$AR$3)^2),(BE278^$A$3)*(($B278-$AS$3)^2+($C278-$AT$3)^2),(BF278^$A$3)*(($B278-$AU$3)^2+($C278-$AV$3)^2),(BG278^$A$3)*(($B278-$AW$3)^2+($C278-$BV$3)^2))</f>
        <v>4.3402486988490097</v>
      </c>
    </row>
    <row r="279" spans="1:75">
      <c r="A279" s="21" t="str">
        <f>FSheet1!A278</f>
        <v>Thibeault</v>
      </c>
      <c r="B279" s="20">
        <f>FSheet1!DH278</f>
        <v>-4.9068392335958011</v>
      </c>
      <c r="C279" s="20">
        <f>FSheet1!DI278</f>
        <v>-2.3199504238845141</v>
      </c>
      <c r="D279" s="22"/>
      <c r="E279" s="20">
        <f>1/(POWER(FSheet1!AU278,2/($A$3-1))*SUM(1/POWER(FSheet1!$AU278,2/($A$3-1)),1/POWER(FSheet1!$AV278,2/($A$3-1)),1/POWER(FSheet1!$AW278,2/($A$3-1)),1/POWER(FSheet1!$AX278,2/($A$3-1)),1/POWER(FSheet1!$AY278,2/($A$3-1)),1/POWER(FSheet1!$AZ278,2/($A$3-1)),1/POWER(FSheet1!$BA278,2/($A$3-1))))</f>
        <v>8.6593301974736726E-3</v>
      </c>
      <c r="F279" s="20">
        <f>1/(POWER(FSheet1!AV278,2/($A$3-1))*SUM(1/POWER(FSheet1!$AU278,2/($A$3-1)),1/POWER(FSheet1!$AV278,2/($A$3-1)),1/POWER(FSheet1!$AW278,2/($A$3-1)),1/POWER(FSheet1!$AX278,2/($A$3-1)),1/POWER(FSheet1!$AY278,2/($A$3-1)),1/POWER(FSheet1!$AZ278,2/($A$3-1)),1/POWER(FSheet1!$BA278,2/($A$3-1))))</f>
        <v>0.11040439660900532</v>
      </c>
      <c r="G279" s="20">
        <f>1/(POWER(FSheet1!AW278,2/($A$3-1))*SUM(1/POWER(FSheet1!$AU278,2/($A$3-1)),1/POWER(FSheet1!$AV278,2/($A$3-1)),1/POWER(FSheet1!$AW278,2/($A$3-1)),1/POWER(FSheet1!$AX278,2/($A$3-1)),1/POWER(FSheet1!$AY278,2/($A$3-1)),1/POWER(FSheet1!$AZ278,2/($A$3-1)),1/POWER(FSheet1!$BA278,2/($A$3-1))))</f>
        <v>0.83487399217502889</v>
      </c>
      <c r="H279" s="20">
        <f>1/(POWER(FSheet1!AX278,2/($A$3-1))*SUM(1/POWER(FSheet1!$AU278,2/($A$3-1)),1/POWER(FSheet1!$AV278,2/($A$3-1)),1/POWER(FSheet1!$AW278,2/($A$3-1)),1/POWER(FSheet1!$AX278,2/($A$3-1)),1/POWER(FSheet1!$AY278,2/($A$3-1)),1/POWER(FSheet1!$AZ278,2/($A$3-1)),1/POWER(FSheet1!$BA278,2/($A$3-1))))</f>
        <v>3.9986963274300728E-2</v>
      </c>
      <c r="I279" s="20">
        <f>1/(POWER(FSheet1!AY278,2/($A$3-1))*SUM(1/POWER(FSheet1!$AU278,2/($A$3-1)),1/POWER(FSheet1!$AV278,2/($A$3-1)),1/POWER(FSheet1!$AW278,2/($A$3-1)),1/POWER(FSheet1!$AX278,2/($A$3-1)),1/POWER(FSheet1!$AY278,2/($A$3-1)),1/POWER(FSheet1!$AZ278,2/($A$3-1)),1/POWER(FSheet1!$BA278,2/($A$3-1))))</f>
        <v>4.6096655361664894E-3</v>
      </c>
      <c r="J279" s="20">
        <f>1/(POWER(FSheet1!AZ278,2/($A$3-1))*SUM(1/POWER(FSheet1!$AU278,2/($A$3-1)),1/POWER(FSheet1!$AV278,2/($A$3-1)),1/POWER(FSheet1!$AW278,2/($A$3-1)),1/POWER(FSheet1!$AX278,2/($A$3-1)),1/POWER(FSheet1!$AY278,2/($A$3-1)),1/POWER(FSheet1!$AZ278,2/($A$3-1)),1/POWER(FSheet1!$BA278,2/($A$3-1))))</f>
        <v>1.0907884322645292E-3</v>
      </c>
      <c r="K279" s="20">
        <f>1/(POWER(FSheet1!BA278,2/($A$3-1))*SUM(1/POWER(FSheet1!$AU278,2/($A$3-1)),1/POWER(FSheet1!$AV278,2/($A$3-1)),1/POWER(FSheet1!$AW278,2/($A$3-1)),1/POWER(FSheet1!$AX278,2/($A$3-1)),1/POWER(FSheet1!$AY278,2/($A$3-1)),1/POWER(FSheet1!$AZ278,2/($A$3-1)),1/POWER(FSheet1!$BA278,2/($A$3-1))))</f>
        <v>3.74863775760147E-4</v>
      </c>
      <c r="M279" s="35"/>
      <c r="AA279" s="34">
        <f t="shared" si="16"/>
        <v>2.2908117491010667</v>
      </c>
      <c r="AC279" s="26">
        <f>1/(POWER(FSheet1!BC278,1/($A$3-1))*SUM(1/POWER(FSheet1!$BC278,1/($A$3-1)),1/POWER(FSheet1!$BD278,1/($A$3-1)),1/POWER(FSheet1!$BE278,1/($A$3-1)),1/POWER(FSheet1!$BF278,1/($A$3-1)),1/POWER(FSheet1!$BG278,1/($A$3-1)),1/POWER(FSheet1!$BH278,1/($A$3-1)),1/POWER(FSheet1!$BI278,1/($A$3-1))))</f>
        <v>9.0877789641380005E-2</v>
      </c>
      <c r="AD279" s="26">
        <f>1/(POWER(FSheet1!BD278,1/($A$3-1))*SUM(1/POWER(FSheet1!$BC278,1/($A$3-1)),1/POWER(FSheet1!$BD278,1/($A$3-1)),1/POWER(FSheet1!$BE278,1/($A$3-1)),1/POWER(FSheet1!$BF278,1/($A$3-1)),1/POWER(FSheet1!$BG278,1/($A$3-1)),1/POWER(FSheet1!$BH278,1/($A$3-1)),1/POWER(FSheet1!$BI278,1/($A$3-1))))</f>
        <v>0.82283165752678611</v>
      </c>
      <c r="AE279" s="26">
        <f>1/(POWER(FSheet1!BE278,1/($A$3-1))*SUM(1/POWER(FSheet1!$BC278,1/($A$3-1)),1/POWER(FSheet1!$BD278,1/($A$3-1)),1/POWER(FSheet1!$BE278,1/($A$3-1)),1/POWER(FSheet1!$BF278,1/($A$3-1)),1/POWER(FSheet1!$BG278,1/($A$3-1)),1/POWER(FSheet1!$BH278,1/($A$3-1)),1/POWER(FSheet1!$BI278,1/($A$3-1))))</f>
        <v>6.8642483494820342E-2</v>
      </c>
      <c r="AF279" s="26">
        <f>1/(POWER(FSheet1!BF278,1/($A$3-1))*SUM(1/POWER(FSheet1!$BC278,1/($A$3-1)),1/POWER(FSheet1!$BD278,1/($A$3-1)),1/POWER(FSheet1!$BE278,1/($A$3-1)),1/POWER(FSheet1!$BF278,1/($A$3-1)),1/POWER(FSheet1!$BG278,1/($A$3-1)),1/POWER(FSheet1!$BH278,1/($A$3-1)),1/POWER(FSheet1!$BI278,1/($A$3-1))))</f>
        <v>9.7024406583377121E-3</v>
      </c>
      <c r="AG279" s="26">
        <f>1/(POWER(FSheet1!BG278,1/($A$3-1))*SUM(1/POWER(FSheet1!$BC278,1/($A$3-1)),1/POWER(FSheet1!$BD278,1/($A$3-1)),1/POWER(FSheet1!$BE278,1/($A$3-1)),1/POWER(FSheet1!$BF278,1/($A$3-1)),1/POWER(FSheet1!$BG278,1/($A$3-1)),1/POWER(FSheet1!$BH278,1/($A$3-1)),1/POWER(FSheet1!$BI278,1/($A$3-1))))</f>
        <v>3.4187451990070655E-3</v>
      </c>
      <c r="AH279" s="26">
        <f>1/(POWER(FSheet1!BH278,1/($A$3-1))*SUM(1/POWER(FSheet1!$BC278,1/($A$3-1)),1/POWER(FSheet1!$BD278,1/($A$3-1)),1/POWER(FSheet1!$BE278,1/($A$3-1)),1/POWER(FSheet1!$BF278,1/($A$3-1)),1/POWER(FSheet1!$BG278,1/($A$3-1)),1/POWER(FSheet1!$BH278,1/($A$3-1)),1/POWER(FSheet1!$BI278,1/($A$3-1))))</f>
        <v>1.8460662997323925E-3</v>
      </c>
      <c r="AI279" s="26">
        <f>1/(POWER(FSheet1!BI278,1/($A$3-1))*SUM(1/POWER(FSheet1!$BC278,1/($A$3-1)),1/POWER(FSheet1!$BD278,1/($A$3-1)),1/POWER(FSheet1!$BE278,1/($A$3-1)),1/POWER(FSheet1!$BF278,1/($A$3-1)),1/POWER(FSheet1!$BG278,1/($A$3-1)),1/POWER(FSheet1!$BH278,1/($A$3-1)),1/POWER(FSheet1!$BI278,1/($A$3-1))))</f>
        <v>2.6808171799363712E-3</v>
      </c>
      <c r="AY279" s="13">
        <f t="shared" si="17"/>
        <v>0.16080862677887509</v>
      </c>
      <c r="BA279" s="45">
        <f>1/(POWER(FSheet1!$BK278,1/($A$3-1))*SUM(1/POWER(FSheet1!$BK278,1/($A$3-1)),1/POWER(FSheet1!$BL278,1/($A$3-1)),1/POWER(FSheet1!$BM278,1/($A$3-1)),1/POWER(FSheet1!$BN278,1/($A$3-1)),1/POWER(FSheet1!$BO278,1/($A$3-1)),1/POWER(FSheet1!$BP278,1/($A$3-1)),1/POWER(FSheet1!$BQ278,1/($A$3-1))))</f>
        <v>9.5130043225956751E-2</v>
      </c>
      <c r="BB279" s="45">
        <f>1/(POWER(FSheet1!$BL278,1/($A$3-1))*SUM(1/POWER(FSheet1!$BK278,1/($A$3-1)),1/POWER(FSheet1!$BL278,1/($A$3-1)),1/POWER(FSheet1!$BM278,1/($A$3-1)),1/POWER(FSheet1!$BN278,1/($A$3-1)),1/POWER(FSheet1!$BO278,1/($A$3-1)),1/POWER(FSheet1!$BP278,1/($A$3-1)),1/POWER(FSheet1!$BQ278,1/($A$3-1))))</f>
        <v>0.66973101334578922</v>
      </c>
      <c r="BC279" s="45">
        <f>1/(POWER(FSheet1!$BM278,1/($A$3-1))*SUM(1/POWER(FSheet1!$BK278,1/($A$3-1)),1/POWER(FSheet1!$BL278,1/($A$3-1)),1/POWER(FSheet1!$BM278,1/($A$3-1)),1/POWER(FSheet1!$BN278,1/($A$3-1)),1/POWER(FSheet1!$BO278,1/($A$3-1)),1/POWER(FSheet1!$BP278,1/($A$3-1)),1/POWER(FSheet1!$BQ278,1/($A$3-1))))</f>
        <v>0.14315181132770605</v>
      </c>
      <c r="BD279" s="45">
        <f>1/(POWER(FSheet1!$BN278,1/($A$3-1))*SUM(1/POWER(FSheet1!$BK278,1/($A$3-1)),1/POWER(FSheet1!$BL278,1/($A$3-1)),1/POWER(FSheet1!$BM278,1/($A$3-1)),1/POWER(FSheet1!$BN278,1/($A$3-1)),1/POWER(FSheet1!$BO278,1/($A$3-1)),1/POWER(FSheet1!$BP278,1/($A$3-1)),1/POWER(FSheet1!$BQ278,1/($A$3-1))))</f>
        <v>4.7737698187446033E-2</v>
      </c>
      <c r="BE279" s="45">
        <f>1/(POWER(FSheet1!$BO278,1/($A$3-1))*SUM(1/POWER(FSheet1!$BK278,1/($A$3-1)),1/POWER(FSheet1!$BL278,1/($A$3-1)),1/POWER(FSheet1!$BM278,1/($A$3-1)),1/POWER(FSheet1!$BN278,1/($A$3-1)),1/POWER(FSheet1!$BO278,1/($A$3-1)),1/POWER(FSheet1!$BP278,1/($A$3-1)),1/POWER(FSheet1!$BQ278,1/($A$3-1))))</f>
        <v>2.1795406215880747E-2</v>
      </c>
      <c r="BF279" s="45">
        <f>1/(POWER(FSheet1!$BP278,1/($A$3-1))*SUM(1/POWER(FSheet1!$BK278,1/($A$3-1)),1/POWER(FSheet1!$BL278,1/($A$3-1)),1/POWER(FSheet1!$BM278,1/($A$3-1)),1/POWER(FSheet1!$BN278,1/($A$3-1)),1/POWER(FSheet1!$BO278,1/($A$3-1)),1/POWER(FSheet1!$BP278,1/($A$3-1)),1/POWER(FSheet1!$BQ278,1/($A$3-1))))</f>
        <v>8.712619832668753E-3</v>
      </c>
      <c r="BG279" s="45">
        <f>1/(POWER(FSheet1!$BQ278,1/($A$3-1))*SUM(1/POWER(FSheet1!$BK278,1/($A$3-1)),1/POWER(FSheet1!$BL278,1/($A$3-1)),1/POWER(FSheet1!$BM278,1/($A$3-1)),1/POWER(FSheet1!$BN278,1/($A$3-1)),1/POWER(FSheet1!$BO278,1/($A$3-1)),1/POWER(FSheet1!$BP278,1/($A$3-1)),1/POWER(FSheet1!$BQ278,1/($A$3-1))))</f>
        <v>1.3741407864552357E-2</v>
      </c>
      <c r="BH279" s="14"/>
      <c r="BW279" s="33">
        <f t="array" ref="BW279">SUM((BA279^$A$3)*(($B279-$AK$3)^2+($C279-$AL$3)^2),(BB279^$A$3)*(($B279-$AM$3)^2+($C279-$AN$3)^2),(BC279^$A$3)*(($B279-$AO$3)^2+($C279-$AP$3)^2),(BD279^$A$3)*(($B279-$AQ$3)^2+($C279-$AR$3)^2),(BE279^$A$3)*(($B279-$AS$3)^2+($C279-$AT$3)^2),(BF279^$A$3)*(($B279-$AU$3)^2+($C279-$AV$3)^2),(BG279^$A$3)*(($B279-$AW$3)^2+($C279-$BV$3)^2))</f>
        <v>0.40106046889411207</v>
      </c>
    </row>
    <row r="280" spans="1:75">
      <c r="A280" s="21" t="str">
        <f>FSheet1!A279</f>
        <v>Lalonde</v>
      </c>
      <c r="B280" s="20">
        <f>FSheet1!DH279</f>
        <v>-5.8072217926509193</v>
      </c>
      <c r="C280" s="20">
        <f>FSheet1!DI279</f>
        <v>1.5113937860892388</v>
      </c>
      <c r="D280" s="22"/>
      <c r="E280" s="20">
        <f>1/(POWER(FSheet1!AU279,2/($A$3-1))*SUM(1/POWER(FSheet1!$AU279,2/($A$3-1)),1/POWER(FSheet1!$AV279,2/($A$3-1)),1/POWER(FSheet1!$AW279,2/($A$3-1)),1/POWER(FSheet1!$AX279,2/($A$3-1)),1/POWER(FSheet1!$AY279,2/($A$3-1)),1/POWER(FSheet1!$AZ279,2/($A$3-1)),1/POWER(FSheet1!$BA279,2/($A$3-1))))</f>
        <v>4.0474500099527591E-2</v>
      </c>
      <c r="F280" s="20">
        <f>1/(POWER(FSheet1!AV279,2/($A$3-1))*SUM(1/POWER(FSheet1!$AU279,2/($A$3-1)),1/POWER(FSheet1!$AV279,2/($A$3-1)),1/POWER(FSheet1!$AW279,2/($A$3-1)),1/POWER(FSheet1!$AX279,2/($A$3-1)),1/POWER(FSheet1!$AY279,2/($A$3-1)),1/POWER(FSheet1!$AZ279,2/($A$3-1)),1/POWER(FSheet1!$BA279,2/($A$3-1))))</f>
        <v>0.16345552662417887</v>
      </c>
      <c r="G280" s="20">
        <f>1/(POWER(FSheet1!AW279,2/($A$3-1))*SUM(1/POWER(FSheet1!$AU279,2/($A$3-1)),1/POWER(FSheet1!$AV279,2/($A$3-1)),1/POWER(FSheet1!$AW279,2/($A$3-1)),1/POWER(FSheet1!$AX279,2/($A$3-1)),1/POWER(FSheet1!$AY279,2/($A$3-1)),1/POWER(FSheet1!$AZ279,2/($A$3-1)),1/POWER(FSheet1!$BA279,2/($A$3-1))))</f>
        <v>0.45680210985781811</v>
      </c>
      <c r="H280" s="20">
        <f>1/(POWER(FSheet1!AX279,2/($A$3-1))*SUM(1/POWER(FSheet1!$AU279,2/($A$3-1)),1/POWER(FSheet1!$AV279,2/($A$3-1)),1/POWER(FSheet1!$AW279,2/($A$3-1)),1/POWER(FSheet1!$AX279,2/($A$3-1)),1/POWER(FSheet1!$AY279,2/($A$3-1)),1/POWER(FSheet1!$AZ279,2/($A$3-1)),1/POWER(FSheet1!$BA279,2/($A$3-1))))</f>
        <v>0.25276785609592228</v>
      </c>
      <c r="I280" s="20">
        <f>1/(POWER(FSheet1!AY279,2/($A$3-1))*SUM(1/POWER(FSheet1!$AU279,2/($A$3-1)),1/POWER(FSheet1!$AV279,2/($A$3-1)),1/POWER(FSheet1!$AW279,2/($A$3-1)),1/POWER(FSheet1!$AX279,2/($A$3-1)),1/POWER(FSheet1!$AY279,2/($A$3-1)),1/POWER(FSheet1!$AZ279,2/($A$3-1)),1/POWER(FSheet1!$BA279,2/($A$3-1))))</f>
        <v>6.2444479597033808E-2</v>
      </c>
      <c r="J280" s="20">
        <f>1/(POWER(FSheet1!AZ279,2/($A$3-1))*SUM(1/POWER(FSheet1!$AU279,2/($A$3-1)),1/POWER(FSheet1!$AV279,2/($A$3-1)),1/POWER(FSheet1!$AW279,2/($A$3-1)),1/POWER(FSheet1!$AX279,2/($A$3-1)),1/POWER(FSheet1!$AY279,2/($A$3-1)),1/POWER(FSheet1!$AZ279,2/($A$3-1)),1/POWER(FSheet1!$BA279,2/($A$3-1))))</f>
        <v>1.7693475613006614E-2</v>
      </c>
      <c r="K280" s="20">
        <f>1/(POWER(FSheet1!BA279,2/($A$3-1))*SUM(1/POWER(FSheet1!$AU279,2/($A$3-1)),1/POWER(FSheet1!$AV279,2/($A$3-1)),1/POWER(FSheet1!$AW279,2/($A$3-1)),1/POWER(FSheet1!$AX279,2/($A$3-1)),1/POWER(FSheet1!$AY279,2/($A$3-1)),1/POWER(FSheet1!$AZ279,2/($A$3-1)),1/POWER(FSheet1!$BA279,2/($A$3-1))))</f>
        <v>6.3620521125128853E-3</v>
      </c>
      <c r="M280" s="35"/>
      <c r="AA280" s="34">
        <f t="shared" si="16"/>
        <v>8.5224105970767958</v>
      </c>
      <c r="AC280" s="26">
        <f>1/(POWER(FSheet1!BC279,1/($A$3-1))*SUM(1/POWER(FSheet1!$BC279,1/($A$3-1)),1/POWER(FSheet1!$BD279,1/($A$3-1)),1/POWER(FSheet1!$BE279,1/($A$3-1)),1/POWER(FSheet1!$BF279,1/($A$3-1)),1/POWER(FSheet1!$BG279,1/($A$3-1)),1/POWER(FSheet1!$BH279,1/($A$3-1)),1/POWER(FSheet1!$BI279,1/($A$3-1))))</f>
        <v>0.60325143443713114</v>
      </c>
      <c r="AD280" s="26">
        <f>1/(POWER(FSheet1!BD279,1/($A$3-1))*SUM(1/POWER(FSheet1!$BC279,1/($A$3-1)),1/POWER(FSheet1!$BD279,1/($A$3-1)),1/POWER(FSheet1!$BE279,1/($A$3-1)),1/POWER(FSheet1!$BF279,1/($A$3-1)),1/POWER(FSheet1!$BG279,1/($A$3-1)),1/POWER(FSheet1!$BH279,1/($A$3-1)),1/POWER(FSheet1!$BI279,1/($A$3-1))))</f>
        <v>0.1609917349727521</v>
      </c>
      <c r="AE280" s="26">
        <f>1/(POWER(FSheet1!BE279,1/($A$3-1))*SUM(1/POWER(FSheet1!$BC279,1/($A$3-1)),1/POWER(FSheet1!$BD279,1/($A$3-1)),1/POWER(FSheet1!$BE279,1/($A$3-1)),1/POWER(FSheet1!$BF279,1/($A$3-1)),1/POWER(FSheet1!$BG279,1/($A$3-1)),1/POWER(FSheet1!$BH279,1/($A$3-1)),1/POWER(FSheet1!$BI279,1/($A$3-1))))</f>
        <v>0.10922166976866887</v>
      </c>
      <c r="AF280" s="26">
        <f>1/(POWER(FSheet1!BF279,1/($A$3-1))*SUM(1/POWER(FSheet1!$BC279,1/($A$3-1)),1/POWER(FSheet1!$BD279,1/($A$3-1)),1/POWER(FSheet1!$BE279,1/($A$3-1)),1/POWER(FSheet1!$BF279,1/($A$3-1)),1/POWER(FSheet1!$BG279,1/($A$3-1)),1/POWER(FSheet1!$BH279,1/($A$3-1)),1/POWER(FSheet1!$BI279,1/($A$3-1))))</f>
        <v>6.1089891908131258E-2</v>
      </c>
      <c r="AG280" s="26">
        <f>1/(POWER(FSheet1!BG279,1/($A$3-1))*SUM(1/POWER(FSheet1!$BC279,1/($A$3-1)),1/POWER(FSheet1!$BD279,1/($A$3-1)),1/POWER(FSheet1!$BE279,1/($A$3-1)),1/POWER(FSheet1!$BF279,1/($A$3-1)),1/POWER(FSheet1!$BG279,1/($A$3-1)),1/POWER(FSheet1!$BH279,1/($A$3-1)),1/POWER(FSheet1!$BI279,1/($A$3-1))))</f>
        <v>2.7855039652140721E-2</v>
      </c>
      <c r="AH280" s="26">
        <f>1/(POWER(FSheet1!BH279,1/($A$3-1))*SUM(1/POWER(FSheet1!$BC279,1/($A$3-1)),1/POWER(FSheet1!$BD279,1/($A$3-1)),1/POWER(FSheet1!$BE279,1/($A$3-1)),1/POWER(FSheet1!$BF279,1/($A$3-1)),1/POWER(FSheet1!$BG279,1/($A$3-1)),1/POWER(FSheet1!$BH279,1/($A$3-1)),1/POWER(FSheet1!$BI279,1/($A$3-1))))</f>
        <v>1.5757697308557632E-2</v>
      </c>
      <c r="AI280" s="26">
        <f>1/(POWER(FSheet1!BI279,1/($A$3-1))*SUM(1/POWER(FSheet1!$BC279,1/($A$3-1)),1/POWER(FSheet1!$BD279,1/($A$3-1)),1/POWER(FSheet1!$BE279,1/($A$3-1)),1/POWER(FSheet1!$BF279,1/($A$3-1)),1/POWER(FSheet1!$BG279,1/($A$3-1)),1/POWER(FSheet1!$BH279,1/($A$3-1)),1/POWER(FSheet1!$BI279,1/($A$3-1))))</f>
        <v>2.1832531952618195E-2</v>
      </c>
      <c r="AY280" s="13">
        <f t="shared" si="17"/>
        <v>1.4229747379233113</v>
      </c>
      <c r="BA280" s="45">
        <f>1/(POWER(FSheet1!$BK279,1/($A$3-1))*SUM(1/POWER(FSheet1!$BK279,1/($A$3-1)),1/POWER(FSheet1!$BL279,1/($A$3-1)),1/POWER(FSheet1!$BM279,1/($A$3-1)),1/POWER(FSheet1!$BN279,1/($A$3-1)),1/POWER(FSheet1!$BO279,1/($A$3-1)),1/POWER(FSheet1!$BP279,1/($A$3-1)),1/POWER(FSheet1!$BQ279,1/($A$3-1))))</f>
        <v>0.91274172573778622</v>
      </c>
      <c r="BB280" s="45">
        <f>1/(POWER(FSheet1!$BL279,1/($A$3-1))*SUM(1/POWER(FSheet1!$BK279,1/($A$3-1)),1/POWER(FSheet1!$BL279,1/($A$3-1)),1/POWER(FSheet1!$BM279,1/($A$3-1)),1/POWER(FSheet1!$BN279,1/($A$3-1)),1/POWER(FSheet1!$BO279,1/($A$3-1)),1/POWER(FSheet1!$BP279,1/($A$3-1)),1/POWER(FSheet1!$BQ279,1/($A$3-1))))</f>
        <v>3.4375414537352419E-2</v>
      </c>
      <c r="BC280" s="45">
        <f>1/(POWER(FSheet1!$BM279,1/($A$3-1))*SUM(1/POWER(FSheet1!$BK279,1/($A$3-1)),1/POWER(FSheet1!$BL279,1/($A$3-1)),1/POWER(FSheet1!$BM279,1/($A$3-1)),1/POWER(FSheet1!$BN279,1/($A$3-1)),1/POWER(FSheet1!$BO279,1/($A$3-1)),1/POWER(FSheet1!$BP279,1/($A$3-1)),1/POWER(FSheet1!$BQ279,1/($A$3-1))))</f>
        <v>1.8307217163189587E-2</v>
      </c>
      <c r="BD280" s="45">
        <f>1/(POWER(FSheet1!$BN279,1/($A$3-1))*SUM(1/POWER(FSheet1!$BK279,1/($A$3-1)),1/POWER(FSheet1!$BL279,1/($A$3-1)),1/POWER(FSheet1!$BM279,1/($A$3-1)),1/POWER(FSheet1!$BN279,1/($A$3-1)),1/POWER(FSheet1!$BO279,1/($A$3-1)),1/POWER(FSheet1!$BP279,1/($A$3-1)),1/POWER(FSheet1!$BQ279,1/($A$3-1))))</f>
        <v>1.5507976038251459E-2</v>
      </c>
      <c r="BE280" s="45">
        <f>1/(POWER(FSheet1!$BO279,1/($A$3-1))*SUM(1/POWER(FSheet1!$BK279,1/($A$3-1)),1/POWER(FSheet1!$BL279,1/($A$3-1)),1/POWER(FSheet1!$BM279,1/($A$3-1)),1/POWER(FSheet1!$BN279,1/($A$3-1)),1/POWER(FSheet1!$BO279,1/($A$3-1)),1/POWER(FSheet1!$BP279,1/($A$3-1)),1/POWER(FSheet1!$BQ279,1/($A$3-1))))</f>
        <v>9.741178061089012E-3</v>
      </c>
      <c r="BF280" s="45">
        <f>1/(POWER(FSheet1!$BP279,1/($A$3-1))*SUM(1/POWER(FSheet1!$BK279,1/($A$3-1)),1/POWER(FSheet1!$BL279,1/($A$3-1)),1/POWER(FSheet1!$BM279,1/($A$3-1)),1/POWER(FSheet1!$BN279,1/($A$3-1)),1/POWER(FSheet1!$BO279,1/($A$3-1)),1/POWER(FSheet1!$BP279,1/($A$3-1)),1/POWER(FSheet1!$BQ279,1/($A$3-1))))</f>
        <v>3.8574217575166451E-3</v>
      </c>
      <c r="BG280" s="45">
        <f>1/(POWER(FSheet1!$BQ279,1/($A$3-1))*SUM(1/POWER(FSheet1!$BK279,1/($A$3-1)),1/POWER(FSheet1!$BL279,1/($A$3-1)),1/POWER(FSheet1!$BM279,1/($A$3-1)),1/POWER(FSheet1!$BN279,1/($A$3-1)),1/POWER(FSheet1!$BO279,1/($A$3-1)),1/POWER(FSheet1!$BP279,1/($A$3-1)),1/POWER(FSheet1!$BQ279,1/($A$3-1))))</f>
        <v>5.4690667048147143E-3</v>
      </c>
      <c r="BH280" s="14"/>
      <c r="BW280" s="33">
        <f t="array" ref="BW280">SUM((BA280^$A$3)*(($B280-$AK$3)^2+($C280-$AL$3)^2),(BB280^$A$3)*(($B280-$AM$3)^2+($C280-$AN$3)^2),(BC280^$A$3)*(($B280-$AO$3)^2+($C280-$AP$3)^2),(BD280^$A$3)*(($B280-$AQ$3)^2+($C280-$AR$3)^2),(BE280^$A$3)*(($B280-$AS$3)^2+($C280-$AT$3)^2),(BF280^$A$3)*(($B280-$AU$3)^2+($C280-$AV$3)^2),(BG280^$A$3)*(($B280-$AW$3)^2+($C280-$BV$3)^2))</f>
        <v>0.91865075814508568</v>
      </c>
    </row>
    <row r="281" spans="1:75">
      <c r="A281" s="21" t="str">
        <f>FSheet1!A280</f>
        <v>McWilliams</v>
      </c>
      <c r="B281" s="20">
        <f>FSheet1!DH280</f>
        <v>-6.2734243517060371</v>
      </c>
      <c r="C281" s="20">
        <f>FSheet1!DI280</f>
        <v>-0.77613750393700809</v>
      </c>
      <c r="D281" s="22"/>
      <c r="E281" s="20">
        <f>1/(POWER(FSheet1!AU280,2/($A$3-1))*SUM(1/POWER(FSheet1!$AU280,2/($A$3-1)),1/POWER(FSheet1!$AV280,2/($A$3-1)),1/POWER(FSheet1!$AW280,2/($A$3-1)),1/POWER(FSheet1!$AX280,2/($A$3-1)),1/POWER(FSheet1!$AY280,2/($A$3-1)),1/POWER(FSheet1!$AZ280,2/($A$3-1)),1/POWER(FSheet1!$BA280,2/($A$3-1))))</f>
        <v>4.0204503394768845E-2</v>
      </c>
      <c r="F281" s="20">
        <f>1/(POWER(FSheet1!AV280,2/($A$3-1))*SUM(1/POWER(FSheet1!$AU280,2/($A$3-1)),1/POWER(FSheet1!$AV280,2/($A$3-1)),1/POWER(FSheet1!$AW280,2/($A$3-1)),1/POWER(FSheet1!$AX280,2/($A$3-1)),1/POWER(FSheet1!$AY280,2/($A$3-1)),1/POWER(FSheet1!$AZ280,2/($A$3-1)),1/POWER(FSheet1!$BA280,2/($A$3-1))))</f>
        <v>0.25318555087566003</v>
      </c>
      <c r="G281" s="20">
        <f>1/(POWER(FSheet1!AW280,2/($A$3-1))*SUM(1/POWER(FSheet1!$AU280,2/($A$3-1)),1/POWER(FSheet1!$AV280,2/($A$3-1)),1/POWER(FSheet1!$AW280,2/($A$3-1)),1/POWER(FSheet1!$AX280,2/($A$3-1)),1/POWER(FSheet1!$AY280,2/($A$3-1)),1/POWER(FSheet1!$AZ280,2/($A$3-1)),1/POWER(FSheet1!$BA280,2/($A$3-1))))</f>
        <v>0.56801224240481396</v>
      </c>
      <c r="H281" s="20">
        <f>1/(POWER(FSheet1!AX280,2/($A$3-1))*SUM(1/POWER(FSheet1!$AU280,2/($A$3-1)),1/POWER(FSheet1!$AV280,2/($A$3-1)),1/POWER(FSheet1!$AW280,2/($A$3-1)),1/POWER(FSheet1!$AX280,2/($A$3-1)),1/POWER(FSheet1!$AY280,2/($A$3-1)),1/POWER(FSheet1!$AZ280,2/($A$3-1)),1/POWER(FSheet1!$BA280,2/($A$3-1))))</f>
        <v>0.11069183742285565</v>
      </c>
      <c r="I281" s="20">
        <f>1/(POWER(FSheet1!AY280,2/($A$3-1))*SUM(1/POWER(FSheet1!$AU280,2/($A$3-1)),1/POWER(FSheet1!$AV280,2/($A$3-1)),1/POWER(FSheet1!$AW280,2/($A$3-1)),1/POWER(FSheet1!$AX280,2/($A$3-1)),1/POWER(FSheet1!$AY280,2/($A$3-1)),1/POWER(FSheet1!$AZ280,2/($A$3-1)),1/POWER(FSheet1!$BA280,2/($A$3-1))))</f>
        <v>2.0269727037724179E-2</v>
      </c>
      <c r="J281" s="20">
        <f>1/(POWER(FSheet1!AZ280,2/($A$3-1))*SUM(1/POWER(FSheet1!$AU280,2/($A$3-1)),1/POWER(FSheet1!$AV280,2/($A$3-1)),1/POWER(FSheet1!$AW280,2/($A$3-1)),1/POWER(FSheet1!$AX280,2/($A$3-1)),1/POWER(FSheet1!$AY280,2/($A$3-1)),1/POWER(FSheet1!$AZ280,2/($A$3-1)),1/POWER(FSheet1!$BA280,2/($A$3-1))))</f>
        <v>5.5846544957422412E-3</v>
      </c>
      <c r="K281" s="20">
        <f>1/(POWER(FSheet1!BA280,2/($A$3-1))*SUM(1/POWER(FSheet1!$AU280,2/($A$3-1)),1/POWER(FSheet1!$AV280,2/($A$3-1)),1/POWER(FSheet1!$AW280,2/($A$3-1)),1/POWER(FSheet1!$AX280,2/($A$3-1)),1/POWER(FSheet1!$AY280,2/($A$3-1)),1/POWER(FSheet1!$AZ280,2/($A$3-1)),1/POWER(FSheet1!$BA280,2/($A$3-1))))</f>
        <v>2.0514843684350903E-3</v>
      </c>
      <c r="M281" s="35"/>
      <c r="AA281" s="34">
        <f t="shared" si="16"/>
        <v>5.0084953278790341</v>
      </c>
      <c r="AC281" s="26">
        <f>1/(POWER(FSheet1!BC280,1/($A$3-1))*SUM(1/POWER(FSheet1!$BC280,1/($A$3-1)),1/POWER(FSheet1!$BD280,1/($A$3-1)),1/POWER(FSheet1!$BE280,1/($A$3-1)),1/POWER(FSheet1!$BF280,1/($A$3-1)),1/POWER(FSheet1!$BG280,1/($A$3-1)),1/POWER(FSheet1!$BH280,1/($A$3-1)),1/POWER(FSheet1!$BI280,1/($A$3-1))))</f>
        <v>0.75528665362304837</v>
      </c>
      <c r="AD281" s="26">
        <f>1/(POWER(FSheet1!BD280,1/($A$3-1))*SUM(1/POWER(FSheet1!$BC280,1/($A$3-1)),1/POWER(FSheet1!$BD280,1/($A$3-1)),1/POWER(FSheet1!$BE280,1/($A$3-1)),1/POWER(FSheet1!$BF280,1/($A$3-1)),1/POWER(FSheet1!$BG280,1/($A$3-1)),1/POWER(FSheet1!$BH280,1/($A$3-1)),1/POWER(FSheet1!$BI280,1/($A$3-1))))</f>
        <v>0.1712309089719439</v>
      </c>
      <c r="AE281" s="26">
        <f>1/(POWER(FSheet1!BE280,1/($A$3-1))*SUM(1/POWER(FSheet1!$BC280,1/($A$3-1)),1/POWER(FSheet1!$BD280,1/($A$3-1)),1/POWER(FSheet1!$BE280,1/($A$3-1)),1/POWER(FSheet1!$BF280,1/($A$3-1)),1/POWER(FSheet1!$BG280,1/($A$3-1)),1/POWER(FSheet1!$BH280,1/($A$3-1)),1/POWER(FSheet1!$BI280,1/($A$3-1))))</f>
        <v>4.4490215971228569E-2</v>
      </c>
      <c r="AF281" s="26">
        <f>1/(POWER(FSheet1!BF280,1/($A$3-1))*SUM(1/POWER(FSheet1!$BC280,1/($A$3-1)),1/POWER(FSheet1!$BD280,1/($A$3-1)),1/POWER(FSheet1!$BE280,1/($A$3-1)),1/POWER(FSheet1!$BF280,1/($A$3-1)),1/POWER(FSheet1!$BG280,1/($A$3-1)),1/POWER(FSheet1!$BH280,1/($A$3-1)),1/POWER(FSheet1!$BI280,1/($A$3-1))))</f>
        <v>1.4563862976004822E-2</v>
      </c>
      <c r="AG281" s="26">
        <f>1/(POWER(FSheet1!BG280,1/($A$3-1))*SUM(1/POWER(FSheet1!$BC280,1/($A$3-1)),1/POWER(FSheet1!$BD280,1/($A$3-1)),1/POWER(FSheet1!$BE280,1/($A$3-1)),1/POWER(FSheet1!$BF280,1/($A$3-1)),1/POWER(FSheet1!$BG280,1/($A$3-1)),1/POWER(FSheet1!$BH280,1/($A$3-1)),1/POWER(FSheet1!$BI280,1/($A$3-1))))</f>
        <v>6.1042140186103998E-3</v>
      </c>
      <c r="AH281" s="26">
        <f>1/(POWER(FSheet1!BH280,1/($A$3-1))*SUM(1/POWER(FSheet1!$BC280,1/($A$3-1)),1/POWER(FSheet1!$BD280,1/($A$3-1)),1/POWER(FSheet1!$BE280,1/($A$3-1)),1/POWER(FSheet1!$BF280,1/($A$3-1)),1/POWER(FSheet1!$BG280,1/($A$3-1)),1/POWER(FSheet1!$BH280,1/($A$3-1)),1/POWER(FSheet1!$BI280,1/($A$3-1))))</f>
        <v>3.4745717857691235E-3</v>
      </c>
      <c r="AI281" s="26">
        <f>1/(POWER(FSheet1!BI280,1/($A$3-1))*SUM(1/POWER(FSheet1!$BC280,1/($A$3-1)),1/POWER(FSheet1!$BD280,1/($A$3-1)),1/POWER(FSheet1!$BE280,1/($A$3-1)),1/POWER(FSheet1!$BF280,1/($A$3-1)),1/POWER(FSheet1!$BG280,1/($A$3-1)),1/POWER(FSheet1!$BH280,1/($A$3-1)),1/POWER(FSheet1!$BI280,1/($A$3-1))))</f>
        <v>4.849572653395055E-3</v>
      </c>
      <c r="AY281" s="13">
        <f t="shared" si="17"/>
        <v>2.2781836961859514</v>
      </c>
      <c r="BA281" s="45">
        <f>1/(POWER(FSheet1!$BK280,1/($A$3-1))*SUM(1/POWER(FSheet1!$BK280,1/($A$3-1)),1/POWER(FSheet1!$BL280,1/($A$3-1)),1/POWER(FSheet1!$BM280,1/($A$3-1)),1/POWER(FSheet1!$BN280,1/($A$3-1)),1/POWER(FSheet1!$BO280,1/($A$3-1)),1/POWER(FSheet1!$BP280,1/($A$3-1)),1/POWER(FSheet1!$BQ280,1/($A$3-1))))</f>
        <v>0.32491133554997798</v>
      </c>
      <c r="BB281" s="45">
        <f>1/(POWER(FSheet1!$BL280,1/($A$3-1))*SUM(1/POWER(FSheet1!$BK280,1/($A$3-1)),1/POWER(FSheet1!$BL280,1/($A$3-1)),1/POWER(FSheet1!$BM280,1/($A$3-1)),1/POWER(FSheet1!$BN280,1/($A$3-1)),1/POWER(FSheet1!$BO280,1/($A$3-1)),1/POWER(FSheet1!$BP280,1/($A$3-1)),1/POWER(FSheet1!$BQ280,1/($A$3-1))))</f>
        <v>0.46029228075120177</v>
      </c>
      <c r="BC281" s="45">
        <f>1/(POWER(FSheet1!$BM280,1/($A$3-1))*SUM(1/POWER(FSheet1!$BK280,1/($A$3-1)),1/POWER(FSheet1!$BL280,1/($A$3-1)),1/POWER(FSheet1!$BM280,1/($A$3-1)),1/POWER(FSheet1!$BN280,1/($A$3-1)),1/POWER(FSheet1!$BO280,1/($A$3-1)),1/POWER(FSheet1!$BP280,1/($A$3-1)),1/POWER(FSheet1!$BQ280,1/($A$3-1))))</f>
        <v>9.7915255979011226E-2</v>
      </c>
      <c r="BD281" s="45">
        <f>1/(POWER(FSheet1!$BN280,1/($A$3-1))*SUM(1/POWER(FSheet1!$BK280,1/($A$3-1)),1/POWER(FSheet1!$BL280,1/($A$3-1)),1/POWER(FSheet1!$BM280,1/($A$3-1)),1/POWER(FSheet1!$BN280,1/($A$3-1)),1/POWER(FSheet1!$BO280,1/($A$3-1)),1/POWER(FSheet1!$BP280,1/($A$3-1)),1/POWER(FSheet1!$BQ280,1/($A$3-1))))</f>
        <v>5.5152014897692794E-2</v>
      </c>
      <c r="BE281" s="45">
        <f>1/(POWER(FSheet1!$BO280,1/($A$3-1))*SUM(1/POWER(FSheet1!$BK280,1/($A$3-1)),1/POWER(FSheet1!$BL280,1/($A$3-1)),1/POWER(FSheet1!$BM280,1/($A$3-1)),1/POWER(FSheet1!$BN280,1/($A$3-1)),1/POWER(FSheet1!$BO280,1/($A$3-1)),1/POWER(FSheet1!$BP280,1/($A$3-1)),1/POWER(FSheet1!$BQ280,1/($A$3-1))))</f>
        <v>3.03625015091454E-2</v>
      </c>
      <c r="BF281" s="45">
        <f>1/(POWER(FSheet1!$BP280,1/($A$3-1))*SUM(1/POWER(FSheet1!$BK280,1/($A$3-1)),1/POWER(FSheet1!$BL280,1/($A$3-1)),1/POWER(FSheet1!$BM280,1/($A$3-1)),1/POWER(FSheet1!$BN280,1/($A$3-1)),1/POWER(FSheet1!$BO280,1/($A$3-1)),1/POWER(FSheet1!$BP280,1/($A$3-1)),1/POWER(FSheet1!$BQ280,1/($A$3-1))))</f>
        <v>1.2686684377624749E-2</v>
      </c>
      <c r="BG281" s="45">
        <f>1/(POWER(FSheet1!$BQ280,1/($A$3-1))*SUM(1/POWER(FSheet1!$BK280,1/($A$3-1)),1/POWER(FSheet1!$BL280,1/($A$3-1)),1/POWER(FSheet1!$BM280,1/($A$3-1)),1/POWER(FSheet1!$BN280,1/($A$3-1)),1/POWER(FSheet1!$BO280,1/($A$3-1)),1/POWER(FSheet1!$BP280,1/($A$3-1)),1/POWER(FSheet1!$BQ280,1/($A$3-1))))</f>
        <v>1.8679926935346158E-2</v>
      </c>
      <c r="BH281" s="14"/>
      <c r="BW281" s="33">
        <f t="array" ref="BW281">SUM((BA281^$A$3)*(($B281-$AK$3)^2+($C281-$AL$3)^2),(BB281^$A$3)*(($B281-$AM$3)^2+($C281-$AN$3)^2),(BC281^$A$3)*(($B281-$AO$3)^2+($C281-$AP$3)^2),(BD281^$A$3)*(($B281-$AQ$3)^2+($C281-$AR$3)^2),(BE281^$A$3)*(($B281-$AS$3)^2+($C281-$AT$3)^2),(BF281^$A$3)*(($B281-$AU$3)^2+($C281-$AV$3)^2),(BG281^$A$3)*(($B281-$AW$3)^2+($C281-$BV$3)^2))</f>
        <v>1.633584839273313</v>
      </c>
    </row>
    <row r="282" spans="1:75">
      <c r="A282" s="21" t="str">
        <f>FSheet1!A281</f>
        <v>Dwyer</v>
      </c>
      <c r="B282" s="20">
        <f>FSheet1!DH281</f>
        <v>0.25438014829396327</v>
      </c>
      <c r="C282" s="20">
        <f>FSheet1!DI281</f>
        <v>-0.96037650393700802</v>
      </c>
      <c r="D282" s="22"/>
      <c r="E282" s="20">
        <f>1/(POWER(FSheet1!AU281,2/($A$3-1))*SUM(1/POWER(FSheet1!$AU281,2/($A$3-1)),1/POWER(FSheet1!$AV281,2/($A$3-1)),1/POWER(FSheet1!$AW281,2/($A$3-1)),1/POWER(FSheet1!$AX281,2/($A$3-1)),1/POWER(FSheet1!$AY281,2/($A$3-1)),1/POWER(FSheet1!$AZ281,2/($A$3-1)),1/POWER(FSheet1!$BA281,2/($A$3-1))))</f>
        <v>1.4395390912740873E-5</v>
      </c>
      <c r="F282" s="20">
        <f>1/(POWER(FSheet1!AV281,2/($A$3-1))*SUM(1/POWER(FSheet1!$AU281,2/($A$3-1)),1/POWER(FSheet1!$AV281,2/($A$3-1)),1/POWER(FSheet1!$AW281,2/($A$3-1)),1/POWER(FSheet1!$AX281,2/($A$3-1)),1/POWER(FSheet1!$AY281,2/($A$3-1)),1/POWER(FSheet1!$AZ281,2/($A$3-1)),1/POWER(FSheet1!$BA281,2/($A$3-1))))</f>
        <v>7.570467164684199E-5</v>
      </c>
      <c r="G282" s="20">
        <f>1/(POWER(FSheet1!AW281,2/($A$3-1))*SUM(1/POWER(FSheet1!$AU281,2/($A$3-1)),1/POWER(FSheet1!$AV281,2/($A$3-1)),1/POWER(FSheet1!$AW281,2/($A$3-1)),1/POWER(FSheet1!$AX281,2/($A$3-1)),1/POWER(FSheet1!$AY281,2/($A$3-1)),1/POWER(FSheet1!$AZ281,2/($A$3-1)),1/POWER(FSheet1!$BA281,2/($A$3-1))))</f>
        <v>1.3310122561294075E-3</v>
      </c>
      <c r="H282" s="20">
        <f>1/(POWER(FSheet1!AX281,2/($A$3-1))*SUM(1/POWER(FSheet1!$AU281,2/($A$3-1)),1/POWER(FSheet1!$AV281,2/($A$3-1)),1/POWER(FSheet1!$AW281,2/($A$3-1)),1/POWER(FSheet1!$AX281,2/($A$3-1)),1/POWER(FSheet1!$AY281,2/($A$3-1)),1/POWER(FSheet1!$AZ281,2/($A$3-1)),1/POWER(FSheet1!$BA281,2/($A$3-1))))</f>
        <v>0.99772464234619163</v>
      </c>
      <c r="I282" s="20">
        <f>1/(POWER(FSheet1!AY281,2/($A$3-1))*SUM(1/POWER(FSheet1!$AU281,2/($A$3-1)),1/POWER(FSheet1!$AV281,2/($A$3-1)),1/POWER(FSheet1!$AW281,2/($A$3-1)),1/POWER(FSheet1!$AX281,2/($A$3-1)),1/POWER(FSheet1!$AY281,2/($A$3-1)),1/POWER(FSheet1!$AZ281,2/($A$3-1)),1/POWER(FSheet1!$BA281,2/($A$3-1))))</f>
        <v>7.8441570552307074E-4</v>
      </c>
      <c r="J282" s="20">
        <f>1/(POWER(FSheet1!AZ281,2/($A$3-1))*SUM(1/POWER(FSheet1!$AU281,2/($A$3-1)),1/POWER(FSheet1!$AV281,2/($A$3-1)),1/POWER(FSheet1!$AW281,2/($A$3-1)),1/POWER(FSheet1!$AX281,2/($A$3-1)),1/POWER(FSheet1!$AY281,2/($A$3-1)),1/POWER(FSheet1!$AZ281,2/($A$3-1)),1/POWER(FSheet1!$BA281,2/($A$3-1))))</f>
        <v>5.7810873414864715E-5</v>
      </c>
      <c r="K282" s="20">
        <f>1/(POWER(FSheet1!BA281,2/($A$3-1))*SUM(1/POWER(FSheet1!$AU281,2/($A$3-1)),1/POWER(FSheet1!$AV281,2/($A$3-1)),1/POWER(FSheet1!$AW281,2/($A$3-1)),1/POWER(FSheet1!$AX281,2/($A$3-1)),1/POWER(FSheet1!$AY281,2/($A$3-1)),1/POWER(FSheet1!$AZ281,2/($A$3-1)),1/POWER(FSheet1!$BA281,2/($A$3-1))))</f>
        <v>1.2018756181318418E-5</v>
      </c>
      <c r="M282" s="35"/>
      <c r="AA282" s="34">
        <f t="shared" si="16"/>
        <v>0.13792616524996387</v>
      </c>
      <c r="AC282" s="26">
        <f>1/(POWER(FSheet1!BC281,1/($A$3-1))*SUM(1/POWER(FSheet1!$BC281,1/($A$3-1)),1/POWER(FSheet1!$BD281,1/($A$3-1)),1/POWER(FSheet1!$BE281,1/($A$3-1)),1/POWER(FSheet1!$BF281,1/($A$3-1)),1/POWER(FSheet1!$BG281,1/($A$3-1)),1/POWER(FSheet1!$BH281,1/($A$3-1)),1/POWER(FSheet1!$BI281,1/($A$3-1))))</f>
        <v>3.0644222431917357E-3</v>
      </c>
      <c r="AD282" s="26">
        <f>1/(POWER(FSheet1!BD281,1/($A$3-1))*SUM(1/POWER(FSheet1!$BC281,1/($A$3-1)),1/POWER(FSheet1!$BD281,1/($A$3-1)),1/POWER(FSheet1!$BE281,1/($A$3-1)),1/POWER(FSheet1!$BF281,1/($A$3-1)),1/POWER(FSheet1!$BG281,1/($A$3-1)),1/POWER(FSheet1!$BH281,1/($A$3-1)),1/POWER(FSheet1!$BI281,1/($A$3-1))))</f>
        <v>2.7615033010106797E-3</v>
      </c>
      <c r="AE282" s="26">
        <f>1/(POWER(FSheet1!BE281,1/($A$3-1))*SUM(1/POWER(FSheet1!$BC281,1/($A$3-1)),1/POWER(FSheet1!$BD281,1/($A$3-1)),1/POWER(FSheet1!$BE281,1/($A$3-1)),1/POWER(FSheet1!$BF281,1/($A$3-1)),1/POWER(FSheet1!$BG281,1/($A$3-1)),1/POWER(FSheet1!$BH281,1/($A$3-1)),1/POWER(FSheet1!$BI281,1/($A$3-1))))</f>
        <v>8.4089233972927391E-3</v>
      </c>
      <c r="AF282" s="26">
        <f>1/(POWER(FSheet1!BF281,1/($A$3-1))*SUM(1/POWER(FSheet1!$BC281,1/($A$3-1)),1/POWER(FSheet1!$BD281,1/($A$3-1)),1/POWER(FSheet1!$BE281,1/($A$3-1)),1/POWER(FSheet1!$BF281,1/($A$3-1)),1/POWER(FSheet1!$BG281,1/($A$3-1)),1/POWER(FSheet1!$BH281,1/($A$3-1)),1/POWER(FSheet1!$BI281,1/($A$3-1))))</f>
        <v>0.97480957969815984</v>
      </c>
      <c r="AG282" s="26">
        <f>1/(POWER(FSheet1!BG281,1/($A$3-1))*SUM(1/POWER(FSheet1!$BC281,1/($A$3-1)),1/POWER(FSheet1!$BD281,1/($A$3-1)),1/POWER(FSheet1!$BE281,1/($A$3-1)),1/POWER(FSheet1!$BF281,1/($A$3-1)),1/POWER(FSheet1!$BG281,1/($A$3-1)),1/POWER(FSheet1!$BH281,1/($A$3-1)),1/POWER(FSheet1!$BI281,1/($A$3-1))))</f>
        <v>5.7567729220448106E-3</v>
      </c>
      <c r="AH282" s="26">
        <f>1/(POWER(FSheet1!BH281,1/($A$3-1))*SUM(1/POWER(FSheet1!$BC281,1/($A$3-1)),1/POWER(FSheet1!$BD281,1/($A$3-1)),1/POWER(FSheet1!$BE281,1/($A$3-1)),1/POWER(FSheet1!$BF281,1/($A$3-1)),1/POWER(FSheet1!$BG281,1/($A$3-1)),1/POWER(FSheet1!$BH281,1/($A$3-1)),1/POWER(FSheet1!$BI281,1/($A$3-1))))</f>
        <v>1.7346045770707877E-3</v>
      </c>
      <c r="AI282" s="26">
        <f>1/(POWER(FSheet1!BI281,1/($A$3-1))*SUM(1/POWER(FSheet1!$BC281,1/($A$3-1)),1/POWER(FSheet1!$BD281,1/($A$3-1)),1/POWER(FSheet1!$BE281,1/($A$3-1)),1/POWER(FSheet1!$BF281,1/($A$3-1)),1/POWER(FSheet1!$BG281,1/($A$3-1)),1/POWER(FSheet1!$BH281,1/($A$3-1)),1/POWER(FSheet1!$BI281,1/($A$3-1))))</f>
        <v>3.4641938612294376E-3</v>
      </c>
      <c r="AY282" s="13">
        <f t="shared" si="17"/>
        <v>0.16320300034732207</v>
      </c>
      <c r="BA282" s="45">
        <f>1/(POWER(FSheet1!$BK281,1/($A$3-1))*SUM(1/POWER(FSheet1!$BK281,1/($A$3-1)),1/POWER(FSheet1!$BL281,1/($A$3-1)),1/POWER(FSheet1!$BM281,1/($A$3-1)),1/POWER(FSheet1!$BN281,1/($A$3-1)),1/POWER(FSheet1!$BO281,1/($A$3-1)),1/POWER(FSheet1!$BP281,1/($A$3-1)),1/POWER(FSheet1!$BQ281,1/($A$3-1))))</f>
        <v>7.3181363051006768E-3</v>
      </c>
      <c r="BB282" s="45">
        <f>1/(POWER(FSheet1!$BL281,1/($A$3-1))*SUM(1/POWER(FSheet1!$BK281,1/($A$3-1)),1/POWER(FSheet1!$BL281,1/($A$3-1)),1/POWER(FSheet1!$BM281,1/($A$3-1)),1/POWER(FSheet1!$BN281,1/($A$3-1)),1/POWER(FSheet1!$BO281,1/($A$3-1)),1/POWER(FSheet1!$BP281,1/($A$3-1)),1/POWER(FSheet1!$BQ281,1/($A$3-1))))</f>
        <v>5.4428614740969624E-3</v>
      </c>
      <c r="BC282" s="45">
        <f>1/(POWER(FSheet1!$BM281,1/($A$3-1))*SUM(1/POWER(FSheet1!$BK281,1/($A$3-1)),1/POWER(FSheet1!$BL281,1/($A$3-1)),1/POWER(FSheet1!$BM281,1/($A$3-1)),1/POWER(FSheet1!$BN281,1/($A$3-1)),1/POWER(FSheet1!$BO281,1/($A$3-1)),1/POWER(FSheet1!$BP281,1/($A$3-1)),1/POWER(FSheet1!$BQ281,1/($A$3-1))))</f>
        <v>2.2559888673736501E-2</v>
      </c>
      <c r="BD282" s="45">
        <f>1/(POWER(FSheet1!$BN281,1/($A$3-1))*SUM(1/POWER(FSheet1!$BK281,1/($A$3-1)),1/POWER(FSheet1!$BL281,1/($A$3-1)),1/POWER(FSheet1!$BM281,1/($A$3-1)),1/POWER(FSheet1!$BN281,1/($A$3-1)),1/POWER(FSheet1!$BO281,1/($A$3-1)),1/POWER(FSheet1!$BP281,1/($A$3-1)),1/POWER(FSheet1!$BQ281,1/($A$3-1))))</f>
        <v>0.93073594163218054</v>
      </c>
      <c r="BE282" s="45">
        <f>1/(POWER(FSheet1!$BO281,1/($A$3-1))*SUM(1/POWER(FSheet1!$BK281,1/($A$3-1)),1/POWER(FSheet1!$BL281,1/($A$3-1)),1/POWER(FSheet1!$BM281,1/($A$3-1)),1/POWER(FSheet1!$BN281,1/($A$3-1)),1/POWER(FSheet1!$BO281,1/($A$3-1)),1/POWER(FSheet1!$BP281,1/($A$3-1)),1/POWER(FSheet1!$BQ281,1/($A$3-1))))</f>
        <v>2.2139128371851099E-2</v>
      </c>
      <c r="BF282" s="45">
        <f>1/(POWER(FSheet1!$BP281,1/($A$3-1))*SUM(1/POWER(FSheet1!$BK281,1/($A$3-1)),1/POWER(FSheet1!$BL281,1/($A$3-1)),1/POWER(FSheet1!$BM281,1/($A$3-1)),1/POWER(FSheet1!$BN281,1/($A$3-1)),1/POWER(FSheet1!$BO281,1/($A$3-1)),1/POWER(FSheet1!$BP281,1/($A$3-1)),1/POWER(FSheet1!$BQ281,1/($A$3-1))))</f>
        <v>3.6889895661470248E-3</v>
      </c>
      <c r="BG282" s="45">
        <f>1/(POWER(FSheet1!$BQ281,1/($A$3-1))*SUM(1/POWER(FSheet1!$BK281,1/($A$3-1)),1/POWER(FSheet1!$BL281,1/($A$3-1)),1/POWER(FSheet1!$BM281,1/($A$3-1)),1/POWER(FSheet1!$BN281,1/($A$3-1)),1/POWER(FSheet1!$BO281,1/($A$3-1)),1/POWER(FSheet1!$BP281,1/($A$3-1)),1/POWER(FSheet1!$BQ281,1/($A$3-1))))</f>
        <v>8.1150539768871984E-3</v>
      </c>
      <c r="BH282" s="14"/>
      <c r="BW282" s="33">
        <f t="array" ref="BW282">SUM((BA282^$A$3)*(($B282-$AK$3)^2+($C282-$AL$3)^2),(BB282^$A$3)*(($B282-$AM$3)^2+($C282-$AN$3)^2),(BC282^$A$3)*(($B282-$AO$3)^2+($C282-$AP$3)^2),(BD282^$A$3)*(($B282-$AQ$3)^2+($C282-$AR$3)^2),(BE282^$A$3)*(($B282-$AS$3)^2+($C282-$AT$3)^2),(BF282^$A$3)*(($B282-$AU$3)^2+($C282-$AV$3)^2),(BG282^$A$3)*(($B282-$AW$3)^2+($C282-$BV$3)^2))</f>
        <v>0.16137222401117324</v>
      </c>
    </row>
    <row r="283" spans="1:75">
      <c r="A283" s="21" t="str">
        <f>FSheet1!A282</f>
        <v>Frediksson</v>
      </c>
      <c r="B283" s="20">
        <f>FSheet1!DH282</f>
        <v>4.2689570892388451</v>
      </c>
      <c r="C283" s="20">
        <f>FSheet1!DI282</f>
        <v>0.68267920603674492</v>
      </c>
      <c r="D283" s="22"/>
      <c r="E283" s="20">
        <f>1/(POWER(FSheet1!AU282,2/($A$3-1))*SUM(1/POWER(FSheet1!$AU282,2/($A$3-1)),1/POWER(FSheet1!$AV282,2/($A$3-1)),1/POWER(FSheet1!$AW282,2/($A$3-1)),1/POWER(FSheet1!$AX282,2/($A$3-1)),1/POWER(FSheet1!$AY282,2/($A$3-1)),1/POWER(FSheet1!$AZ282,2/($A$3-1)),1/POWER(FSheet1!$BA282,2/($A$3-1))))</f>
        <v>1.9728848903828435E-6</v>
      </c>
      <c r="F283" s="20">
        <f>1/(POWER(FSheet1!AV282,2/($A$3-1))*SUM(1/POWER(FSheet1!$AU282,2/($A$3-1)),1/POWER(FSheet1!$AV282,2/($A$3-1)),1/POWER(FSheet1!$AW282,2/($A$3-1)),1/POWER(FSheet1!$AX282,2/($A$3-1)),1/POWER(FSheet1!$AY282,2/($A$3-1)),1/POWER(FSheet1!$AZ282,2/($A$3-1)),1/POWER(FSheet1!$BA282,2/($A$3-1))))</f>
        <v>6.5305376513963901E-6</v>
      </c>
      <c r="G283" s="20">
        <f>1/(POWER(FSheet1!AW282,2/($A$3-1))*SUM(1/POWER(FSheet1!$AU282,2/($A$3-1)),1/POWER(FSheet1!$AV282,2/($A$3-1)),1/POWER(FSheet1!$AW282,2/($A$3-1)),1/POWER(FSheet1!$AX282,2/($A$3-1)),1/POWER(FSheet1!$AY282,2/($A$3-1)),1/POWER(FSheet1!$AZ282,2/($A$3-1)),1/POWER(FSheet1!$BA282,2/($A$3-1))))</f>
        <v>3.6314131390581017E-5</v>
      </c>
      <c r="H283" s="20">
        <f>1/(POWER(FSheet1!AX282,2/($A$3-1))*SUM(1/POWER(FSheet1!$AU282,2/($A$3-1)),1/POWER(FSheet1!$AV282,2/($A$3-1)),1/POWER(FSheet1!$AW282,2/($A$3-1)),1/POWER(FSheet1!$AX282,2/($A$3-1)),1/POWER(FSheet1!$AY282,2/($A$3-1)),1/POWER(FSheet1!$AZ282,2/($A$3-1)),1/POWER(FSheet1!$BA282,2/($A$3-1))))</f>
        <v>7.7852224841789305E-4</v>
      </c>
      <c r="I283" s="20">
        <f>1/(POWER(FSheet1!AY282,2/($A$3-1))*SUM(1/POWER(FSheet1!$AU282,2/($A$3-1)),1/POWER(FSheet1!$AV282,2/($A$3-1)),1/POWER(FSheet1!$AW282,2/($A$3-1)),1/POWER(FSheet1!$AX282,2/($A$3-1)),1/POWER(FSheet1!$AY282,2/($A$3-1)),1/POWER(FSheet1!$AZ282,2/($A$3-1)),1/POWER(FSheet1!$BA282,2/($A$3-1))))</f>
        <v>0.99889042331584021</v>
      </c>
      <c r="J283" s="20">
        <f>1/(POWER(FSheet1!AZ282,2/($A$3-1))*SUM(1/POWER(FSheet1!$AU282,2/($A$3-1)),1/POWER(FSheet1!$AV282,2/($A$3-1)),1/POWER(FSheet1!$AW282,2/($A$3-1)),1/POWER(FSheet1!$AX282,2/($A$3-1)),1/POWER(FSheet1!$AY282,2/($A$3-1)),1/POWER(FSheet1!$AZ282,2/($A$3-1)),1/POWER(FSheet1!$BA282,2/($A$3-1))))</f>
        <v>2.6502364647203598E-4</v>
      </c>
      <c r="K283" s="20">
        <f>1/(POWER(FSheet1!BA282,2/($A$3-1))*SUM(1/POWER(FSheet1!$AU282,2/($A$3-1)),1/POWER(FSheet1!$AV282,2/($A$3-1)),1/POWER(FSheet1!$AW282,2/($A$3-1)),1/POWER(FSheet1!$AX282,2/($A$3-1)),1/POWER(FSheet1!$AY282,2/($A$3-1)),1/POWER(FSheet1!$AZ282,2/($A$3-1)),1/POWER(FSheet1!$BA282,2/($A$3-1))))</f>
        <v>2.1213235337433767E-5</v>
      </c>
      <c r="M283" s="35"/>
      <c r="AA283" s="34">
        <f t="shared" si="16"/>
        <v>1.2684917161318615E-2</v>
      </c>
      <c r="AC283" s="26">
        <f>1/(POWER(FSheet1!BC282,1/($A$3-1))*SUM(1/POWER(FSheet1!$BC282,1/($A$3-1)),1/POWER(FSheet1!$BD282,1/($A$3-1)),1/POWER(FSheet1!$BE282,1/($A$3-1)),1/POWER(FSheet1!$BF282,1/($A$3-1)),1/POWER(FSheet1!$BG282,1/($A$3-1)),1/POWER(FSheet1!$BH282,1/($A$3-1)),1/POWER(FSheet1!$BI282,1/($A$3-1))))</f>
        <v>8.2670956075459187E-4</v>
      </c>
      <c r="AD283" s="26">
        <f>1/(POWER(FSheet1!BD282,1/($A$3-1))*SUM(1/POWER(FSheet1!$BC282,1/($A$3-1)),1/POWER(FSheet1!$BD282,1/($A$3-1)),1/POWER(FSheet1!$BE282,1/($A$3-1)),1/POWER(FSheet1!$BF282,1/($A$3-1)),1/POWER(FSheet1!$BG282,1/($A$3-1)),1/POWER(FSheet1!$BH282,1/($A$3-1)),1/POWER(FSheet1!$BI282,1/($A$3-1))))</f>
        <v>7.4145362086606081E-4</v>
      </c>
      <c r="AE283" s="26">
        <f>1/(POWER(FSheet1!BE282,1/($A$3-1))*SUM(1/POWER(FSheet1!$BC282,1/($A$3-1)),1/POWER(FSheet1!$BD282,1/($A$3-1)),1/POWER(FSheet1!$BE282,1/($A$3-1)),1/POWER(FSheet1!$BF282,1/($A$3-1)),1/POWER(FSheet1!$BG282,1/($A$3-1)),1/POWER(FSheet1!$BH282,1/($A$3-1)),1/POWER(FSheet1!$BI282,1/($A$3-1))))</f>
        <v>1.3036151782647178E-3</v>
      </c>
      <c r="AF283" s="26">
        <f>1/(POWER(FSheet1!BF282,1/($A$3-1))*SUM(1/POWER(FSheet1!$BC282,1/($A$3-1)),1/POWER(FSheet1!$BD282,1/($A$3-1)),1/POWER(FSheet1!$BE282,1/($A$3-1)),1/POWER(FSheet1!$BF282,1/($A$3-1)),1/POWER(FSheet1!$BG282,1/($A$3-1)),1/POWER(FSheet1!$BH282,1/($A$3-1)),1/POWER(FSheet1!$BI282,1/($A$3-1))))</f>
        <v>4.710845169537555E-3</v>
      </c>
      <c r="AG283" s="26">
        <f>1/(POWER(FSheet1!BG282,1/($A$3-1))*SUM(1/POWER(FSheet1!$BC282,1/($A$3-1)),1/POWER(FSheet1!$BD282,1/($A$3-1)),1/POWER(FSheet1!$BE282,1/($A$3-1)),1/POWER(FSheet1!$BF282,1/($A$3-1)),1/POWER(FSheet1!$BG282,1/($A$3-1)),1/POWER(FSheet1!$BH282,1/($A$3-1)),1/POWER(FSheet1!$BI282,1/($A$3-1))))</f>
        <v>0.90644053214784859</v>
      </c>
      <c r="AH283" s="26">
        <f>1/(POWER(FSheet1!BH282,1/($A$3-1))*SUM(1/POWER(FSheet1!$BC282,1/($A$3-1)),1/POWER(FSheet1!$BD282,1/($A$3-1)),1/POWER(FSheet1!$BE282,1/($A$3-1)),1/POWER(FSheet1!$BF282,1/($A$3-1)),1/POWER(FSheet1!$BG282,1/($A$3-1)),1/POWER(FSheet1!$BH282,1/($A$3-1)),1/POWER(FSheet1!$BI282,1/($A$3-1))))</f>
        <v>7.8290617543571358E-3</v>
      </c>
      <c r="AI283" s="26">
        <f>1/(POWER(FSheet1!BI282,1/($A$3-1))*SUM(1/POWER(FSheet1!$BC282,1/($A$3-1)),1/POWER(FSheet1!$BD282,1/($A$3-1)),1/POWER(FSheet1!$BE282,1/($A$3-1)),1/POWER(FSheet1!$BF282,1/($A$3-1)),1/POWER(FSheet1!$BG282,1/($A$3-1)),1/POWER(FSheet1!$BH282,1/($A$3-1)),1/POWER(FSheet1!$BI282,1/($A$3-1))))</f>
        <v>7.8147782568371404E-2</v>
      </c>
      <c r="AY283" s="13">
        <f t="shared" si="17"/>
        <v>0.91757377187588252</v>
      </c>
      <c r="BA283" s="45">
        <f>1/(POWER(FSheet1!$BK282,1/($A$3-1))*SUM(1/POWER(FSheet1!$BK282,1/($A$3-1)),1/POWER(FSheet1!$BL282,1/($A$3-1)),1/POWER(FSheet1!$BM282,1/($A$3-1)),1/POWER(FSheet1!$BN282,1/($A$3-1)),1/POWER(FSheet1!$BO282,1/($A$3-1)),1/POWER(FSheet1!$BP282,1/($A$3-1)),1/POWER(FSheet1!$BQ282,1/($A$3-1))))</f>
        <v>1.1096229229991515E-2</v>
      </c>
      <c r="BB283" s="45">
        <f>1/(POWER(FSheet1!$BL282,1/($A$3-1))*SUM(1/POWER(FSheet1!$BK282,1/($A$3-1)),1/POWER(FSheet1!$BL282,1/($A$3-1)),1/POWER(FSheet1!$BM282,1/($A$3-1)),1/POWER(FSheet1!$BN282,1/($A$3-1)),1/POWER(FSheet1!$BO282,1/($A$3-1)),1/POWER(FSheet1!$BP282,1/($A$3-1)),1/POWER(FSheet1!$BQ282,1/($A$3-1))))</f>
        <v>7.6724612292588994E-3</v>
      </c>
      <c r="BC283" s="45">
        <f>1/(POWER(FSheet1!$BM282,1/($A$3-1))*SUM(1/POWER(FSheet1!$BK282,1/($A$3-1)),1/POWER(FSheet1!$BL282,1/($A$3-1)),1/POWER(FSheet1!$BM282,1/($A$3-1)),1/POWER(FSheet1!$BN282,1/($A$3-1)),1/POWER(FSheet1!$BO282,1/($A$3-1)),1/POWER(FSheet1!$BP282,1/($A$3-1)),1/POWER(FSheet1!$BQ282,1/($A$3-1))))</f>
        <v>1.7272029507775104E-2</v>
      </c>
      <c r="BD283" s="45">
        <f>1/(POWER(FSheet1!$BN282,1/($A$3-1))*SUM(1/POWER(FSheet1!$BK282,1/($A$3-1)),1/POWER(FSheet1!$BL282,1/($A$3-1)),1/POWER(FSheet1!$BM282,1/($A$3-1)),1/POWER(FSheet1!$BN282,1/($A$3-1)),1/POWER(FSheet1!$BO282,1/($A$3-1)),1/POWER(FSheet1!$BP282,1/($A$3-1)),1/POWER(FSheet1!$BQ282,1/($A$3-1))))</f>
        <v>6.2511420721742469E-2</v>
      </c>
      <c r="BE283" s="45">
        <f>1/(POWER(FSheet1!$BO282,1/($A$3-1))*SUM(1/POWER(FSheet1!$BK282,1/($A$3-1)),1/POWER(FSheet1!$BL282,1/($A$3-1)),1/POWER(FSheet1!$BM282,1/($A$3-1)),1/POWER(FSheet1!$BN282,1/($A$3-1)),1/POWER(FSheet1!$BO282,1/($A$3-1)),1/POWER(FSheet1!$BP282,1/($A$3-1)),1/POWER(FSheet1!$BQ282,1/($A$3-1))))</f>
        <v>0.64682189097394704</v>
      </c>
      <c r="BF283" s="45">
        <f>1/(POWER(FSheet1!$BP282,1/($A$3-1))*SUM(1/POWER(FSheet1!$BK282,1/($A$3-1)),1/POWER(FSheet1!$BL282,1/($A$3-1)),1/POWER(FSheet1!$BM282,1/($A$3-1)),1/POWER(FSheet1!$BN282,1/($A$3-1)),1/POWER(FSheet1!$BO282,1/($A$3-1)),1/POWER(FSheet1!$BP282,1/($A$3-1)),1/POWER(FSheet1!$BQ282,1/($A$3-1))))</f>
        <v>5.7813161241664517E-2</v>
      </c>
      <c r="BG283" s="45">
        <f>1/(POWER(FSheet1!$BQ282,1/($A$3-1))*SUM(1/POWER(FSheet1!$BK282,1/($A$3-1)),1/POWER(FSheet1!$BL282,1/($A$3-1)),1/POWER(FSheet1!$BM282,1/($A$3-1)),1/POWER(FSheet1!$BN282,1/($A$3-1)),1/POWER(FSheet1!$BO282,1/($A$3-1)),1/POWER(FSheet1!$BP282,1/($A$3-1)),1/POWER(FSheet1!$BQ282,1/($A$3-1))))</f>
        <v>0.19681280709562041</v>
      </c>
      <c r="BH283" s="14"/>
      <c r="BW283" s="33">
        <f t="array" ref="BW283">SUM((BA283^$A$3)*(($B283-$AK$3)^2+($C283-$AL$3)^2),(BB283^$A$3)*(($B283-$AM$3)^2+($C283-$AN$3)^2),(BC283^$A$3)*(($B283-$AO$3)^2+($C283-$AP$3)^2),(BD283^$A$3)*(($B283-$AQ$3)^2+($C283-$AR$3)^2),(BE283^$A$3)*(($B283-$AS$3)^2+($C283-$AT$3)^2),(BF283^$A$3)*(($B283-$AU$3)^2+($C283-$AV$3)^2),(BG283^$A$3)*(($B283-$AW$3)^2+($C283-$BV$3)^2))</f>
        <v>0.74710080409546342</v>
      </c>
    </row>
    <row r="284" spans="1:75">
      <c r="A284" s="21" t="str">
        <f>FSheet1!A283</f>
        <v>Postnikov</v>
      </c>
      <c r="B284" s="20">
        <f>FSheet1!DH283</f>
        <v>6.4969991482939626</v>
      </c>
      <c r="C284" s="20">
        <f>FSheet1!DI283</f>
        <v>-0.32512700393700805</v>
      </c>
      <c r="D284" s="22"/>
      <c r="E284" s="20">
        <f>1/(POWER(FSheet1!AU283,2/($A$3-1))*SUM(1/POWER(FSheet1!$AU283,2/($A$3-1)),1/POWER(FSheet1!$AV283,2/($A$3-1)),1/POWER(FSheet1!$AW283,2/($A$3-1)),1/POWER(FSheet1!$AX283,2/($A$3-1)),1/POWER(FSheet1!$AY283,2/($A$3-1)),1/POWER(FSheet1!$AZ283,2/($A$3-1)),1/POWER(FSheet1!$BA283,2/($A$3-1))))</f>
        <v>2.5027441538104714E-4</v>
      </c>
      <c r="F284" s="20">
        <f>1/(POWER(FSheet1!AV283,2/($A$3-1))*SUM(1/POWER(FSheet1!$AU283,2/($A$3-1)),1/POWER(FSheet1!$AV283,2/($A$3-1)),1/POWER(FSheet1!$AW283,2/($A$3-1)),1/POWER(FSheet1!$AX283,2/($A$3-1)),1/POWER(FSheet1!$AY283,2/($A$3-1)),1/POWER(FSheet1!$AZ283,2/($A$3-1)),1/POWER(FSheet1!$BA283,2/($A$3-1))))</f>
        <v>7.3985886839940309E-4</v>
      </c>
      <c r="G284" s="20">
        <f>1/(POWER(FSheet1!AW283,2/($A$3-1))*SUM(1/POWER(FSheet1!$AU283,2/($A$3-1)),1/POWER(FSheet1!$AV283,2/($A$3-1)),1/POWER(FSheet1!$AW283,2/($A$3-1)),1/POWER(FSheet1!$AX283,2/($A$3-1)),1/POWER(FSheet1!$AY283,2/($A$3-1)),1/POWER(FSheet1!$AZ283,2/($A$3-1)),1/POWER(FSheet1!$BA283,2/($A$3-1))))</f>
        <v>3.2317794432727121E-3</v>
      </c>
      <c r="H284" s="20">
        <f>1/(POWER(FSheet1!AX283,2/($A$3-1))*SUM(1/POWER(FSheet1!$AU283,2/($A$3-1)),1/POWER(FSheet1!$AV283,2/($A$3-1)),1/POWER(FSheet1!$AW283,2/($A$3-1)),1/POWER(FSheet1!$AX283,2/($A$3-1)),1/POWER(FSheet1!$AY283,2/($A$3-1)),1/POWER(FSheet1!$AZ283,2/($A$3-1)),1/POWER(FSheet1!$BA283,2/($A$3-1))))</f>
        <v>3.0889414518057497E-2</v>
      </c>
      <c r="I284" s="20">
        <f>1/(POWER(FSheet1!AY283,2/($A$3-1))*SUM(1/POWER(FSheet1!$AU283,2/($A$3-1)),1/POWER(FSheet1!$AV283,2/($A$3-1)),1/POWER(FSheet1!$AW283,2/($A$3-1)),1/POWER(FSheet1!$AX283,2/($A$3-1)),1/POWER(FSheet1!$AY283,2/($A$3-1)),1/POWER(FSheet1!$AZ283,2/($A$3-1)),1/POWER(FSheet1!$BA283,2/($A$3-1))))</f>
        <v>0.88673378687385118</v>
      </c>
      <c r="J284" s="20">
        <f>1/(POWER(FSheet1!AZ283,2/($A$3-1))*SUM(1/POWER(FSheet1!$AU283,2/($A$3-1)),1/POWER(FSheet1!$AV283,2/($A$3-1)),1/POWER(FSheet1!$AW283,2/($A$3-1)),1/POWER(FSheet1!$AX283,2/($A$3-1)),1/POWER(FSheet1!$AY283,2/($A$3-1)),1/POWER(FSheet1!$AZ283,2/($A$3-1)),1/POWER(FSheet1!$BA283,2/($A$3-1))))</f>
        <v>7.2768212233266072E-2</v>
      </c>
      <c r="K284" s="20">
        <f>1/(POWER(FSheet1!BA283,2/($A$3-1))*SUM(1/POWER(FSheet1!$AU283,2/($A$3-1)),1/POWER(FSheet1!$AV283,2/($A$3-1)),1/POWER(FSheet1!$AW283,2/($A$3-1)),1/POWER(FSheet1!$AX283,2/($A$3-1)),1/POWER(FSheet1!$AY283,2/($A$3-1)),1/POWER(FSheet1!$AZ283,2/($A$3-1)),1/POWER(FSheet1!$BA283,2/($A$3-1))))</f>
        <v>5.386673647772137E-3</v>
      </c>
      <c r="M284" s="35"/>
      <c r="AA284" s="34">
        <f t="shared" si="16"/>
        <v>4.4659458988628309</v>
      </c>
      <c r="AC284" s="26">
        <f>1/(POWER(FSheet1!BC283,1/($A$3-1))*SUM(1/POWER(FSheet1!$BC283,1/($A$3-1)),1/POWER(FSheet1!$BD283,1/($A$3-1)),1/POWER(FSheet1!$BE283,1/($A$3-1)),1/POWER(FSheet1!$BF283,1/($A$3-1)),1/POWER(FSheet1!$BG283,1/($A$3-1)),1/POWER(FSheet1!$BH283,1/($A$3-1)),1/POWER(FSheet1!$BI283,1/($A$3-1))))</f>
        <v>9.3116582324673462E-3</v>
      </c>
      <c r="AD284" s="26">
        <f>1/(POWER(FSheet1!BD283,1/($A$3-1))*SUM(1/POWER(FSheet1!$BC283,1/($A$3-1)),1/POWER(FSheet1!$BD283,1/($A$3-1)),1/POWER(FSheet1!$BE283,1/($A$3-1)),1/POWER(FSheet1!$BF283,1/($A$3-1)),1/POWER(FSheet1!$BG283,1/($A$3-1)),1/POWER(FSheet1!$BH283,1/($A$3-1)),1/POWER(FSheet1!$BI283,1/($A$3-1))))</f>
        <v>8.856493438076235E-3</v>
      </c>
      <c r="AE284" s="26">
        <f>1/(POWER(FSheet1!BE283,1/($A$3-1))*SUM(1/POWER(FSheet1!$BC283,1/($A$3-1)),1/POWER(FSheet1!$BD283,1/($A$3-1)),1/POWER(FSheet1!$BE283,1/($A$3-1)),1/POWER(FSheet1!$BF283,1/($A$3-1)),1/POWER(FSheet1!$BG283,1/($A$3-1)),1/POWER(FSheet1!$BH283,1/($A$3-1)),1/POWER(FSheet1!$BI283,1/($A$3-1))))</f>
        <v>1.4396285961722953E-2</v>
      </c>
      <c r="AF284" s="26">
        <f>1/(POWER(FSheet1!BF283,1/($A$3-1))*SUM(1/POWER(FSheet1!$BC283,1/($A$3-1)),1/POWER(FSheet1!$BD283,1/($A$3-1)),1/POWER(FSheet1!$BE283,1/($A$3-1)),1/POWER(FSheet1!$BF283,1/($A$3-1)),1/POWER(FSheet1!$BG283,1/($A$3-1)),1/POWER(FSheet1!$BH283,1/($A$3-1)),1/POWER(FSheet1!$BI283,1/($A$3-1))))</f>
        <v>3.5644563965459827E-2</v>
      </c>
      <c r="AG284" s="26">
        <f>1/(POWER(FSheet1!BG283,1/($A$3-1))*SUM(1/POWER(FSheet1!$BC283,1/($A$3-1)),1/POWER(FSheet1!$BD283,1/($A$3-1)),1/POWER(FSheet1!$BE283,1/($A$3-1)),1/POWER(FSheet1!$BF283,1/($A$3-1)),1/POWER(FSheet1!$BG283,1/($A$3-1)),1/POWER(FSheet1!$BH283,1/($A$3-1)),1/POWER(FSheet1!$BI283,1/($A$3-1))))</f>
        <v>0.17516521069139576</v>
      </c>
      <c r="AH284" s="26">
        <f>1/(POWER(FSheet1!BH283,1/($A$3-1))*SUM(1/POWER(FSheet1!$BC283,1/($A$3-1)),1/POWER(FSheet1!$BD283,1/($A$3-1)),1/POWER(FSheet1!$BE283,1/($A$3-1)),1/POWER(FSheet1!$BF283,1/($A$3-1)),1/POWER(FSheet1!$BG283,1/($A$3-1)),1/POWER(FSheet1!$BH283,1/($A$3-1)),1/POWER(FSheet1!$BI283,1/($A$3-1))))</f>
        <v>0.27646754802522788</v>
      </c>
      <c r="AI284" s="26">
        <f>1/(POWER(FSheet1!BI283,1/($A$3-1))*SUM(1/POWER(FSheet1!$BC283,1/($A$3-1)),1/POWER(FSheet1!$BD283,1/($A$3-1)),1/POWER(FSheet1!$BE283,1/($A$3-1)),1/POWER(FSheet1!$BF283,1/($A$3-1)),1/POWER(FSheet1!$BG283,1/($A$3-1)),1/POWER(FSheet1!$BH283,1/($A$3-1)),1/POWER(FSheet1!$BI283,1/($A$3-1))))</f>
        <v>0.48015823968565002</v>
      </c>
      <c r="AY284" s="13">
        <f t="shared" si="17"/>
        <v>1.1525697921226685</v>
      </c>
      <c r="BA284" s="45">
        <f>1/(POWER(FSheet1!$BK283,1/($A$3-1))*SUM(1/POWER(FSheet1!$BK283,1/($A$3-1)),1/POWER(FSheet1!$BL283,1/($A$3-1)),1/POWER(FSheet1!$BM283,1/($A$3-1)),1/POWER(FSheet1!$BN283,1/($A$3-1)),1/POWER(FSheet1!$BO283,1/($A$3-1)),1/POWER(FSheet1!$BP283,1/($A$3-1)),1/POWER(FSheet1!$BQ283,1/($A$3-1))))</f>
        <v>4.3284887659842709E-3</v>
      </c>
      <c r="BB284" s="45">
        <f>1/(POWER(FSheet1!$BL283,1/($A$3-1))*SUM(1/POWER(FSheet1!$BK283,1/($A$3-1)),1/POWER(FSheet1!$BL283,1/($A$3-1)),1/POWER(FSheet1!$BM283,1/($A$3-1)),1/POWER(FSheet1!$BN283,1/($A$3-1)),1/POWER(FSheet1!$BO283,1/($A$3-1)),1/POWER(FSheet1!$BP283,1/($A$3-1)),1/POWER(FSheet1!$BQ283,1/($A$3-1))))</f>
        <v>3.4630227397661885E-3</v>
      </c>
      <c r="BC284" s="45">
        <f>1/(POWER(FSheet1!$BM283,1/($A$3-1))*SUM(1/POWER(FSheet1!$BK283,1/($A$3-1)),1/POWER(FSheet1!$BL283,1/($A$3-1)),1/POWER(FSheet1!$BM283,1/($A$3-1)),1/POWER(FSheet1!$BN283,1/($A$3-1)),1/POWER(FSheet1!$BO283,1/($A$3-1)),1/POWER(FSheet1!$BP283,1/($A$3-1)),1/POWER(FSheet1!$BQ283,1/($A$3-1))))</f>
        <v>7.3496830388005471E-3</v>
      </c>
      <c r="BD284" s="45">
        <f>1/(POWER(FSheet1!$BN283,1/($A$3-1))*SUM(1/POWER(FSheet1!$BK283,1/($A$3-1)),1/POWER(FSheet1!$BL283,1/($A$3-1)),1/POWER(FSheet1!$BM283,1/($A$3-1)),1/POWER(FSheet1!$BN283,1/($A$3-1)),1/POWER(FSheet1!$BO283,1/($A$3-1)),1/POWER(FSheet1!$BP283,1/($A$3-1)),1/POWER(FSheet1!$BQ283,1/($A$3-1))))</f>
        <v>1.7546717151607626E-2</v>
      </c>
      <c r="BE284" s="45">
        <f>1/(POWER(FSheet1!$BO283,1/($A$3-1))*SUM(1/POWER(FSheet1!$BK283,1/($A$3-1)),1/POWER(FSheet1!$BL283,1/($A$3-1)),1/POWER(FSheet1!$BM283,1/($A$3-1)),1/POWER(FSheet1!$BN283,1/($A$3-1)),1/POWER(FSheet1!$BO283,1/($A$3-1)),1/POWER(FSheet1!$BP283,1/($A$3-1)),1/POWER(FSheet1!$BQ283,1/($A$3-1))))</f>
        <v>4.4274586249221794E-2</v>
      </c>
      <c r="BF284" s="45">
        <f>1/(POWER(FSheet1!$BP283,1/($A$3-1))*SUM(1/POWER(FSheet1!$BK283,1/($A$3-1)),1/POWER(FSheet1!$BL283,1/($A$3-1)),1/POWER(FSheet1!$BM283,1/($A$3-1)),1/POWER(FSheet1!$BN283,1/($A$3-1)),1/POWER(FSheet1!$BO283,1/($A$3-1)),1/POWER(FSheet1!$BP283,1/($A$3-1)),1/POWER(FSheet1!$BQ283,1/($A$3-1))))</f>
        <v>0.12240488314371295</v>
      </c>
      <c r="BG284" s="45">
        <f>1/(POWER(FSheet1!$BQ283,1/($A$3-1))*SUM(1/POWER(FSheet1!$BK283,1/($A$3-1)),1/POWER(FSheet1!$BL283,1/($A$3-1)),1/POWER(FSheet1!$BM283,1/($A$3-1)),1/POWER(FSheet1!$BN283,1/($A$3-1)),1/POWER(FSheet1!$BO283,1/($A$3-1)),1/POWER(FSheet1!$BP283,1/($A$3-1)),1/POWER(FSheet1!$BQ283,1/($A$3-1))))</f>
        <v>0.80063261891090665</v>
      </c>
      <c r="BH284" s="14"/>
      <c r="BW284" s="33">
        <f t="array" ref="BW284">SUM((BA284^$A$3)*(($B284-$AK$3)^2+($C284-$AL$3)^2),(BB284^$A$3)*(($B284-$AM$3)^2+($C284-$AN$3)^2),(BC284^$A$3)*(($B284-$AO$3)^2+($C284-$AP$3)^2),(BD284^$A$3)*(($B284-$AQ$3)^2+($C284-$AR$3)^2),(BE284^$A$3)*(($B284-$AS$3)^2+($C284-$AT$3)^2),(BF284^$A$3)*(($B284-$AU$3)^2+($C284-$AV$3)^2),(BG284^$A$3)*(($B284-$AW$3)^2+($C284-$BV$3)^2))</f>
        <v>1.815218262583999</v>
      </c>
    </row>
    <row r="285" spans="1:75">
      <c r="A285" s="21" t="str">
        <f>FSheet1!A284</f>
        <v>Romeo</v>
      </c>
      <c r="B285" s="20">
        <f>FSheet1!DH284</f>
        <v>7.3419084120734901</v>
      </c>
      <c r="C285" s="20">
        <f>FSheet1!DI284</f>
        <v>-0.67206066404199449</v>
      </c>
      <c r="D285" s="22"/>
      <c r="E285" s="20">
        <f>1/(POWER(FSheet1!AU284,2/($A$3-1))*SUM(1/POWER(FSheet1!$AU284,2/($A$3-1)),1/POWER(FSheet1!$AV284,2/($A$3-1)),1/POWER(FSheet1!$AW284,2/($A$3-1)),1/POWER(FSheet1!$AX284,2/($A$3-1)),1/POWER(FSheet1!$AY284,2/($A$3-1)),1/POWER(FSheet1!$AZ284,2/($A$3-1)),1/POWER(FSheet1!$BA284,2/($A$3-1))))</f>
        <v>6.2518568641163771E-4</v>
      </c>
      <c r="F285" s="20">
        <f>1/(POWER(FSheet1!AV284,2/($A$3-1))*SUM(1/POWER(FSheet1!$AU284,2/($A$3-1)),1/POWER(FSheet1!$AV284,2/($A$3-1)),1/POWER(FSheet1!$AW284,2/($A$3-1)),1/POWER(FSheet1!$AX284,2/($A$3-1)),1/POWER(FSheet1!$AY284,2/($A$3-1)),1/POWER(FSheet1!$AZ284,2/($A$3-1)),1/POWER(FSheet1!$BA284,2/($A$3-1))))</f>
        <v>1.7655830900065778E-3</v>
      </c>
      <c r="G285" s="20">
        <f>1/(POWER(FSheet1!AW284,2/($A$3-1))*SUM(1/POWER(FSheet1!$AU284,2/($A$3-1)),1/POWER(FSheet1!$AV284,2/($A$3-1)),1/POWER(FSheet1!$AW284,2/($A$3-1)),1/POWER(FSheet1!$AX284,2/($A$3-1)),1/POWER(FSheet1!$AY284,2/($A$3-1)),1/POWER(FSheet1!$AZ284,2/($A$3-1)),1/POWER(FSheet1!$BA284,2/($A$3-1))))</f>
        <v>7.0263032870730791E-3</v>
      </c>
      <c r="H285" s="20">
        <f>1/(POWER(FSheet1!AX284,2/($A$3-1))*SUM(1/POWER(FSheet1!$AU284,2/($A$3-1)),1/POWER(FSheet1!$AV284,2/($A$3-1)),1/POWER(FSheet1!$AW284,2/($A$3-1)),1/POWER(FSheet1!$AX284,2/($A$3-1)),1/POWER(FSheet1!$AY284,2/($A$3-1)),1/POWER(FSheet1!$AZ284,2/($A$3-1)),1/POWER(FSheet1!$BA284,2/($A$3-1))))</f>
        <v>5.195479711808209E-2</v>
      </c>
      <c r="I285" s="20">
        <f>1/(POWER(FSheet1!AY284,2/($A$3-1))*SUM(1/POWER(FSheet1!$AU284,2/($A$3-1)),1/POWER(FSheet1!$AV284,2/($A$3-1)),1/POWER(FSheet1!$AW284,2/($A$3-1)),1/POWER(FSheet1!$AX284,2/($A$3-1)),1/POWER(FSheet1!$AY284,2/($A$3-1)),1/POWER(FSheet1!$AZ284,2/($A$3-1)),1/POWER(FSheet1!$BA284,2/($A$3-1))))</f>
        <v>0.72956565816837982</v>
      </c>
      <c r="J285" s="20">
        <f>1/(POWER(FSheet1!AZ284,2/($A$3-1))*SUM(1/POWER(FSheet1!$AU284,2/($A$3-1)),1/POWER(FSheet1!$AV284,2/($A$3-1)),1/POWER(FSheet1!$AW284,2/($A$3-1)),1/POWER(FSheet1!$AX284,2/($A$3-1)),1/POWER(FSheet1!$AY284,2/($A$3-1)),1/POWER(FSheet1!$AZ284,2/($A$3-1)),1/POWER(FSheet1!$BA284,2/($A$3-1))))</f>
        <v>0.19226896789704284</v>
      </c>
      <c r="K285" s="20">
        <f>1/(POWER(FSheet1!BA284,2/($A$3-1))*SUM(1/POWER(FSheet1!$AU284,2/($A$3-1)),1/POWER(FSheet1!$AV284,2/($A$3-1)),1/POWER(FSheet1!$AW284,2/($A$3-1)),1/POWER(FSheet1!$AX284,2/($A$3-1)),1/POWER(FSheet1!$AY284,2/($A$3-1)),1/POWER(FSheet1!$AZ284,2/($A$3-1)),1/POWER(FSheet1!$BA284,2/($A$3-1))))</f>
        <v>1.6793504753004007E-2</v>
      </c>
      <c r="M285" s="35"/>
      <c r="AA285" s="34">
        <f t="shared" si="16"/>
        <v>6.1720307996075459</v>
      </c>
      <c r="AC285" s="26">
        <f>1/(POWER(FSheet1!BC284,1/($A$3-1))*SUM(1/POWER(FSheet1!$BC284,1/($A$3-1)),1/POWER(FSheet1!$BD284,1/($A$3-1)),1/POWER(FSheet1!$BE284,1/($A$3-1)),1/POWER(FSheet1!$BF284,1/($A$3-1)),1/POWER(FSheet1!$BG284,1/($A$3-1)),1/POWER(FSheet1!$BH284,1/($A$3-1)),1/POWER(FSheet1!$BI284,1/($A$3-1))))</f>
        <v>1.3802857776321667E-2</v>
      </c>
      <c r="AD285" s="26">
        <f>1/(POWER(FSheet1!BD284,1/($A$3-1))*SUM(1/POWER(FSheet1!$BC284,1/($A$3-1)),1/POWER(FSheet1!$BD284,1/($A$3-1)),1/POWER(FSheet1!$BE284,1/($A$3-1)),1/POWER(FSheet1!$BF284,1/($A$3-1)),1/POWER(FSheet1!$BG284,1/($A$3-1)),1/POWER(FSheet1!$BH284,1/($A$3-1)),1/POWER(FSheet1!$BI284,1/($A$3-1))))</f>
        <v>1.3307976968573181E-2</v>
      </c>
      <c r="AE285" s="26">
        <f>1/(POWER(FSheet1!BE284,1/($A$3-1))*SUM(1/POWER(FSheet1!$BC284,1/($A$3-1)),1/POWER(FSheet1!$BD284,1/($A$3-1)),1/POWER(FSheet1!$BE284,1/($A$3-1)),1/POWER(FSheet1!$BF284,1/($A$3-1)),1/POWER(FSheet1!$BG284,1/($A$3-1)),1/POWER(FSheet1!$BH284,1/($A$3-1)),1/POWER(FSheet1!$BI284,1/($A$3-1))))</f>
        <v>2.100087515541894E-2</v>
      </c>
      <c r="AF285" s="26">
        <f>1/(POWER(FSheet1!BF284,1/($A$3-1))*SUM(1/POWER(FSheet1!$BC284,1/($A$3-1)),1/POWER(FSheet1!$BD284,1/($A$3-1)),1/POWER(FSheet1!$BE284,1/($A$3-1)),1/POWER(FSheet1!$BF284,1/($A$3-1)),1/POWER(FSheet1!$BG284,1/($A$3-1)),1/POWER(FSheet1!$BH284,1/($A$3-1)),1/POWER(FSheet1!$BI284,1/($A$3-1))))</f>
        <v>4.6859019149316762E-2</v>
      </c>
      <c r="AG285" s="26">
        <f>1/(POWER(FSheet1!BG284,1/($A$3-1))*SUM(1/POWER(FSheet1!$BC284,1/($A$3-1)),1/POWER(FSheet1!$BD284,1/($A$3-1)),1/POWER(FSheet1!$BE284,1/($A$3-1)),1/POWER(FSheet1!$BF284,1/($A$3-1)),1/POWER(FSheet1!$BG284,1/($A$3-1)),1/POWER(FSheet1!$BH284,1/($A$3-1)),1/POWER(FSheet1!$BI284,1/($A$3-1))))</f>
        <v>0.16743873498025996</v>
      </c>
      <c r="AH285" s="26">
        <f>1/(POWER(FSheet1!BH284,1/($A$3-1))*SUM(1/POWER(FSheet1!$BC284,1/($A$3-1)),1/POWER(FSheet1!$BD284,1/($A$3-1)),1/POWER(FSheet1!$BE284,1/($A$3-1)),1/POWER(FSheet1!$BF284,1/($A$3-1)),1/POWER(FSheet1!$BG284,1/($A$3-1)),1/POWER(FSheet1!$BH284,1/($A$3-1)),1/POWER(FSheet1!$BI284,1/($A$3-1))))</f>
        <v>0.38984589176111473</v>
      </c>
      <c r="AI285" s="26">
        <f>1/(POWER(FSheet1!BI284,1/($A$3-1))*SUM(1/POWER(FSheet1!$BC284,1/($A$3-1)),1/POWER(FSheet1!$BD284,1/($A$3-1)),1/POWER(FSheet1!$BE284,1/($A$3-1)),1/POWER(FSheet1!$BF284,1/($A$3-1)),1/POWER(FSheet1!$BG284,1/($A$3-1)),1/POWER(FSheet1!$BH284,1/($A$3-1)),1/POWER(FSheet1!$BI284,1/($A$3-1))))</f>
        <v>0.34774464420899481</v>
      </c>
      <c r="AY285" s="13">
        <f t="shared" si="17"/>
        <v>1.809742231274982</v>
      </c>
      <c r="BA285" s="45">
        <f>1/(POWER(FSheet1!$BK284,1/($A$3-1))*SUM(1/POWER(FSheet1!$BK284,1/($A$3-1)),1/POWER(FSheet1!$BL284,1/($A$3-1)),1/POWER(FSheet1!$BM284,1/($A$3-1)),1/POWER(FSheet1!$BN284,1/($A$3-1)),1/POWER(FSheet1!$BO284,1/($A$3-1)),1/POWER(FSheet1!$BP284,1/($A$3-1)),1/POWER(FSheet1!$BQ284,1/($A$3-1))))</f>
        <v>7.7325190039497773E-3</v>
      </c>
      <c r="BB285" s="45">
        <f>1/(POWER(FSheet1!$BL284,1/($A$3-1))*SUM(1/POWER(FSheet1!$BK284,1/($A$3-1)),1/POWER(FSheet1!$BL284,1/($A$3-1)),1/POWER(FSheet1!$BM284,1/($A$3-1)),1/POWER(FSheet1!$BN284,1/($A$3-1)),1/POWER(FSheet1!$BO284,1/($A$3-1)),1/POWER(FSheet1!$BP284,1/($A$3-1)),1/POWER(FSheet1!$BQ284,1/($A$3-1))))</f>
        <v>6.4081952483114966E-3</v>
      </c>
      <c r="BC285" s="45">
        <f>1/(POWER(FSheet1!$BM284,1/($A$3-1))*SUM(1/POWER(FSheet1!$BK284,1/($A$3-1)),1/POWER(FSheet1!$BL284,1/($A$3-1)),1/POWER(FSheet1!$BM284,1/($A$3-1)),1/POWER(FSheet1!$BN284,1/($A$3-1)),1/POWER(FSheet1!$BO284,1/($A$3-1)),1/POWER(FSheet1!$BP284,1/($A$3-1)),1/POWER(FSheet1!$BQ284,1/($A$3-1))))</f>
        <v>1.3150945418910555E-2</v>
      </c>
      <c r="BD285" s="45">
        <f>1/(POWER(FSheet1!$BN284,1/($A$3-1))*SUM(1/POWER(FSheet1!$BK284,1/($A$3-1)),1/POWER(FSheet1!$BL284,1/($A$3-1)),1/POWER(FSheet1!$BM284,1/($A$3-1)),1/POWER(FSheet1!$BN284,1/($A$3-1)),1/POWER(FSheet1!$BO284,1/($A$3-1)),1/POWER(FSheet1!$BP284,1/($A$3-1)),1/POWER(FSheet1!$BQ284,1/($A$3-1))))</f>
        <v>2.7963281047162478E-2</v>
      </c>
      <c r="BE285" s="45">
        <f>1/(POWER(FSheet1!$BO284,1/($A$3-1))*SUM(1/POWER(FSheet1!$BK284,1/($A$3-1)),1/POWER(FSheet1!$BL284,1/($A$3-1)),1/POWER(FSheet1!$BM284,1/($A$3-1)),1/POWER(FSheet1!$BN284,1/($A$3-1)),1/POWER(FSheet1!$BO284,1/($A$3-1)),1/POWER(FSheet1!$BP284,1/($A$3-1)),1/POWER(FSheet1!$BQ284,1/($A$3-1))))</f>
        <v>5.8620174325799447E-2</v>
      </c>
      <c r="BF285" s="45">
        <f>1/(POWER(FSheet1!$BP284,1/($A$3-1))*SUM(1/POWER(FSheet1!$BK284,1/($A$3-1)),1/POWER(FSheet1!$BL284,1/($A$3-1)),1/POWER(FSheet1!$BM284,1/($A$3-1)),1/POWER(FSheet1!$BN284,1/($A$3-1)),1/POWER(FSheet1!$BO284,1/($A$3-1)),1/POWER(FSheet1!$BP284,1/($A$3-1)),1/POWER(FSheet1!$BQ284,1/($A$3-1))))</f>
        <v>0.36135636755976763</v>
      </c>
      <c r="BG285" s="45">
        <f>1/(POWER(FSheet1!$BQ284,1/($A$3-1))*SUM(1/POWER(FSheet1!$BK284,1/($A$3-1)),1/POWER(FSheet1!$BL284,1/($A$3-1)),1/POWER(FSheet1!$BM284,1/($A$3-1)),1/POWER(FSheet1!$BN284,1/($A$3-1)),1/POWER(FSheet1!$BO284,1/($A$3-1)),1/POWER(FSheet1!$BP284,1/($A$3-1)),1/POWER(FSheet1!$BQ284,1/($A$3-1))))</f>
        <v>0.52476851739609875</v>
      </c>
      <c r="BH285" s="14"/>
      <c r="BW285" s="33">
        <f t="array" ref="BW285">SUM((BA285^$A$3)*(($B285-$AK$3)^2+($C285-$AL$3)^2),(BB285^$A$3)*(($B285-$AM$3)^2+($C285-$AN$3)^2),(BC285^$A$3)*(($B285-$AO$3)^2+($C285-$AP$3)^2),(BD285^$A$3)*(($B285-$AQ$3)^2+($C285-$AR$3)^2),(BE285^$A$3)*(($B285-$AS$3)^2+($C285-$AT$3)^2),(BF285^$A$3)*(($B285-$AU$3)^2+($C285-$AV$3)^2),(BG285^$A$3)*(($B285-$AW$3)^2+($C285-$BV$3)^2))</f>
        <v>1.9574901182052526</v>
      </c>
    </row>
    <row r="286" spans="1:75">
      <c r="A286" s="21" t="str">
        <f>FSheet1!A285</f>
        <v>Nyyssonen</v>
      </c>
      <c r="B286" s="20">
        <f>FSheet1!DH285</f>
        <v>6.970866675853018</v>
      </c>
      <c r="C286" s="20">
        <f>FSheet1!DI285</f>
        <v>-1.9486253241469809</v>
      </c>
      <c r="D286" s="22"/>
      <c r="E286" s="20">
        <f>1/(POWER(FSheet1!AU285,2/($A$3-1))*SUM(1/POWER(FSheet1!$AU285,2/($A$3-1)),1/POWER(FSheet1!$AV285,2/($A$3-1)),1/POWER(FSheet1!$AW285,2/($A$3-1)),1/POWER(FSheet1!$AX285,2/($A$3-1)),1/POWER(FSheet1!$AY285,2/($A$3-1)),1/POWER(FSheet1!$AZ285,2/($A$3-1)),1/POWER(FSheet1!$BA285,2/($A$3-1))))</f>
        <v>1.4403890939819904E-3</v>
      </c>
      <c r="F286" s="20">
        <f>1/(POWER(FSheet1!AV285,2/($A$3-1))*SUM(1/POWER(FSheet1!$AU285,2/($A$3-1)),1/POWER(FSheet1!$AV285,2/($A$3-1)),1/POWER(FSheet1!$AW285,2/($A$3-1)),1/POWER(FSheet1!$AX285,2/($A$3-1)),1/POWER(FSheet1!$AY285,2/($A$3-1)),1/POWER(FSheet1!$AZ285,2/($A$3-1)),1/POWER(FSheet1!$BA285,2/($A$3-1))))</f>
        <v>4.2307377753380863E-3</v>
      </c>
      <c r="G286" s="20">
        <f>1/(POWER(FSheet1!AW285,2/($A$3-1))*SUM(1/POWER(FSheet1!$AU285,2/($A$3-1)),1/POWER(FSheet1!$AV285,2/($A$3-1)),1/POWER(FSheet1!$AW285,2/($A$3-1)),1/POWER(FSheet1!$AX285,2/($A$3-1)),1/POWER(FSheet1!$AY285,2/($A$3-1)),1/POWER(FSheet1!$AZ285,2/($A$3-1)),1/POWER(FSheet1!$BA285,2/($A$3-1))))</f>
        <v>1.7662973254468535E-2</v>
      </c>
      <c r="H286" s="20">
        <f>1/(POWER(FSheet1!AX285,2/($A$3-1))*SUM(1/POWER(FSheet1!$AU285,2/($A$3-1)),1/POWER(FSheet1!$AV285,2/($A$3-1)),1/POWER(FSheet1!$AW285,2/($A$3-1)),1/POWER(FSheet1!$AX285,2/($A$3-1)),1/POWER(FSheet1!$AY285,2/($A$3-1)),1/POWER(FSheet1!$AZ285,2/($A$3-1)),1/POWER(FSheet1!$BA285,2/($A$3-1))))</f>
        <v>0.12762216304475188</v>
      </c>
      <c r="I286" s="20">
        <f>1/(POWER(FSheet1!AY285,2/($A$3-1))*SUM(1/POWER(FSheet1!$AU285,2/($A$3-1)),1/POWER(FSheet1!$AV285,2/($A$3-1)),1/POWER(FSheet1!$AW285,2/($A$3-1)),1/POWER(FSheet1!$AX285,2/($A$3-1)),1/POWER(FSheet1!$AY285,2/($A$3-1)),1/POWER(FSheet1!$AZ285,2/($A$3-1)),1/POWER(FSheet1!$BA285,2/($A$3-1))))</f>
        <v>0.69579556080640093</v>
      </c>
      <c r="J286" s="20">
        <f>1/(POWER(FSheet1!AZ285,2/($A$3-1))*SUM(1/POWER(FSheet1!$AU285,2/($A$3-1)),1/POWER(FSheet1!$AV285,2/($A$3-1)),1/POWER(FSheet1!$AW285,2/($A$3-1)),1/POWER(FSheet1!$AX285,2/($A$3-1)),1/POWER(FSheet1!$AY285,2/($A$3-1)),1/POWER(FSheet1!$AZ285,2/($A$3-1)),1/POWER(FSheet1!$BA285,2/($A$3-1))))</f>
        <v>0.13484895470556879</v>
      </c>
      <c r="K286" s="20">
        <f>1/(POWER(FSheet1!BA285,2/($A$3-1))*SUM(1/POWER(FSheet1!$AU285,2/($A$3-1)),1/POWER(FSheet1!$AV285,2/($A$3-1)),1/POWER(FSheet1!$AW285,2/($A$3-1)),1/POWER(FSheet1!$AX285,2/($A$3-1)),1/POWER(FSheet1!$AY285,2/($A$3-1)),1/POWER(FSheet1!$AZ285,2/($A$3-1)),1/POWER(FSheet1!$BA285,2/($A$3-1))))</f>
        <v>1.8399221319489869E-2</v>
      </c>
      <c r="M286" s="35"/>
      <c r="AA286" s="34">
        <f t="shared" si="16"/>
        <v>7.8000444587510538</v>
      </c>
      <c r="AC286" s="26">
        <f>1/(POWER(FSheet1!BC285,1/($A$3-1))*SUM(1/POWER(FSheet1!$BC285,1/($A$3-1)),1/POWER(FSheet1!$BD285,1/($A$3-1)),1/POWER(FSheet1!$BE285,1/($A$3-1)),1/POWER(FSheet1!$BF285,1/($A$3-1)),1/POWER(FSheet1!$BG285,1/($A$3-1)),1/POWER(FSheet1!$BH285,1/($A$3-1)),1/POWER(FSheet1!$BI285,1/($A$3-1))))</f>
        <v>2.3309140182202606E-2</v>
      </c>
      <c r="AD286" s="26">
        <f>1/(POWER(FSheet1!BD285,1/($A$3-1))*SUM(1/POWER(FSheet1!$BC285,1/($A$3-1)),1/POWER(FSheet1!$BD285,1/($A$3-1)),1/POWER(FSheet1!$BE285,1/($A$3-1)),1/POWER(FSheet1!$BF285,1/($A$3-1)),1/POWER(FSheet1!$BG285,1/($A$3-1)),1/POWER(FSheet1!$BH285,1/($A$3-1)),1/POWER(FSheet1!$BI285,1/($A$3-1))))</f>
        <v>2.3187055178318049E-2</v>
      </c>
      <c r="AE286" s="26">
        <f>1/(POWER(FSheet1!BE285,1/($A$3-1))*SUM(1/POWER(FSheet1!$BC285,1/($A$3-1)),1/POWER(FSheet1!$BD285,1/($A$3-1)),1/POWER(FSheet1!$BE285,1/($A$3-1)),1/POWER(FSheet1!$BF285,1/($A$3-1)),1/POWER(FSheet1!$BG285,1/($A$3-1)),1/POWER(FSheet1!$BH285,1/($A$3-1)),1/POWER(FSheet1!$BI285,1/($A$3-1))))</f>
        <v>3.7478067056204503E-2</v>
      </c>
      <c r="AF286" s="26">
        <f>1/(POWER(FSheet1!BF285,1/($A$3-1))*SUM(1/POWER(FSheet1!$BC285,1/($A$3-1)),1/POWER(FSheet1!$BD285,1/($A$3-1)),1/POWER(FSheet1!$BE285,1/($A$3-1)),1/POWER(FSheet1!$BF285,1/($A$3-1)),1/POWER(FSheet1!$BG285,1/($A$3-1)),1/POWER(FSheet1!$BH285,1/($A$3-1)),1/POWER(FSheet1!$BI285,1/($A$3-1))))</f>
        <v>8.1415670450425109E-2</v>
      </c>
      <c r="AG286" s="26">
        <f>1/(POWER(FSheet1!BG285,1/($A$3-1))*SUM(1/POWER(FSheet1!$BC285,1/($A$3-1)),1/POWER(FSheet1!$BD285,1/($A$3-1)),1/POWER(FSheet1!$BE285,1/($A$3-1)),1/POWER(FSheet1!$BF285,1/($A$3-1)),1/POWER(FSheet1!$BG285,1/($A$3-1)),1/POWER(FSheet1!$BH285,1/($A$3-1)),1/POWER(FSheet1!$BI285,1/($A$3-1))))</f>
        <v>0.2209700984523113</v>
      </c>
      <c r="AH286" s="26">
        <f>1/(POWER(FSheet1!BH285,1/($A$3-1))*SUM(1/POWER(FSheet1!$BC285,1/($A$3-1)),1/POWER(FSheet1!$BD285,1/($A$3-1)),1/POWER(FSheet1!$BE285,1/($A$3-1)),1/POWER(FSheet1!$BF285,1/($A$3-1)),1/POWER(FSheet1!$BG285,1/($A$3-1)),1/POWER(FSheet1!$BH285,1/($A$3-1)),1/POWER(FSheet1!$BI285,1/($A$3-1))))</f>
        <v>0.26579469479548995</v>
      </c>
      <c r="AI286" s="26">
        <f>1/(POWER(FSheet1!BI285,1/($A$3-1))*SUM(1/POWER(FSheet1!$BC285,1/($A$3-1)),1/POWER(FSheet1!$BD285,1/($A$3-1)),1/POWER(FSheet1!$BE285,1/($A$3-1)),1/POWER(FSheet1!$BF285,1/($A$3-1)),1/POWER(FSheet1!$BG285,1/($A$3-1)),1/POWER(FSheet1!$BH285,1/($A$3-1)),1/POWER(FSheet1!$BI285,1/($A$3-1))))</f>
        <v>0.34784527388504843</v>
      </c>
      <c r="AY286" s="13">
        <f t="shared" si="17"/>
        <v>3.1111343394970086</v>
      </c>
      <c r="BA286" s="45">
        <f>1/(POWER(FSheet1!$BK285,1/($A$3-1))*SUM(1/POWER(FSheet1!$BK285,1/($A$3-1)),1/POWER(FSheet1!$BL285,1/($A$3-1)),1/POWER(FSheet1!$BM285,1/($A$3-1)),1/POWER(FSheet1!$BN285,1/($A$3-1)),1/POWER(FSheet1!$BO285,1/($A$3-1)),1/POWER(FSheet1!$BP285,1/($A$3-1)),1/POWER(FSheet1!$BQ285,1/($A$3-1))))</f>
        <v>1.0689203078180332E-2</v>
      </c>
      <c r="BB286" s="45">
        <f>1/(POWER(FSheet1!$BL285,1/($A$3-1))*SUM(1/POWER(FSheet1!$BK285,1/($A$3-1)),1/POWER(FSheet1!$BL285,1/($A$3-1)),1/POWER(FSheet1!$BM285,1/($A$3-1)),1/POWER(FSheet1!$BN285,1/($A$3-1)),1/POWER(FSheet1!$BO285,1/($A$3-1)),1/POWER(FSheet1!$BP285,1/($A$3-1)),1/POWER(FSheet1!$BQ285,1/($A$3-1))))</f>
        <v>9.5443778727542453E-3</v>
      </c>
      <c r="BC286" s="45">
        <f>1/(POWER(FSheet1!$BM285,1/($A$3-1))*SUM(1/POWER(FSheet1!$BK285,1/($A$3-1)),1/POWER(FSheet1!$BL285,1/($A$3-1)),1/POWER(FSheet1!$BM285,1/($A$3-1)),1/POWER(FSheet1!$BN285,1/($A$3-1)),1/POWER(FSheet1!$BO285,1/($A$3-1)),1/POWER(FSheet1!$BP285,1/($A$3-1)),1/POWER(FSheet1!$BQ285,1/($A$3-1))))</f>
        <v>2.0891348393865972E-2</v>
      </c>
      <c r="BD286" s="45">
        <f>1/(POWER(FSheet1!$BN285,1/($A$3-1))*SUM(1/POWER(FSheet1!$BK285,1/($A$3-1)),1/POWER(FSheet1!$BL285,1/($A$3-1)),1/POWER(FSheet1!$BM285,1/($A$3-1)),1/POWER(FSheet1!$BN285,1/($A$3-1)),1/POWER(FSheet1!$BO285,1/($A$3-1)),1/POWER(FSheet1!$BP285,1/($A$3-1)),1/POWER(FSheet1!$BQ285,1/($A$3-1))))</f>
        <v>4.2381678122649105E-2</v>
      </c>
      <c r="BE286" s="45">
        <f>1/(POWER(FSheet1!$BO285,1/($A$3-1))*SUM(1/POWER(FSheet1!$BK285,1/($A$3-1)),1/POWER(FSheet1!$BL285,1/($A$3-1)),1/POWER(FSheet1!$BM285,1/($A$3-1)),1/POWER(FSheet1!$BN285,1/($A$3-1)),1/POWER(FSheet1!$BO285,1/($A$3-1)),1/POWER(FSheet1!$BP285,1/($A$3-1)),1/POWER(FSheet1!$BQ285,1/($A$3-1))))</f>
        <v>7.1465381410210346E-2</v>
      </c>
      <c r="BF286" s="45">
        <f>1/(POWER(FSheet1!$BP285,1/($A$3-1))*SUM(1/POWER(FSheet1!$BK285,1/($A$3-1)),1/POWER(FSheet1!$BL285,1/($A$3-1)),1/POWER(FSheet1!$BM285,1/($A$3-1)),1/POWER(FSheet1!$BN285,1/($A$3-1)),1/POWER(FSheet1!$BO285,1/($A$3-1)),1/POWER(FSheet1!$BP285,1/($A$3-1)),1/POWER(FSheet1!$BQ285,1/($A$3-1))))</f>
        <v>0.1699481841734625</v>
      </c>
      <c r="BG286" s="45">
        <f>1/(POWER(FSheet1!$BQ285,1/($A$3-1))*SUM(1/POWER(FSheet1!$BK285,1/($A$3-1)),1/POWER(FSheet1!$BL285,1/($A$3-1)),1/POWER(FSheet1!$BM285,1/($A$3-1)),1/POWER(FSheet1!$BN285,1/($A$3-1)),1/POWER(FSheet1!$BO285,1/($A$3-1)),1/POWER(FSheet1!$BP285,1/($A$3-1)),1/POWER(FSheet1!$BQ285,1/($A$3-1))))</f>
        <v>0.67507982694887747</v>
      </c>
      <c r="BH286" s="14"/>
      <c r="BW286" s="33">
        <f t="array" ref="BW286">SUM((BA286^$A$3)*(($B286-$AK$3)^2+($C286-$AL$3)^2),(BB286^$A$3)*(($B286-$AM$3)^2+($C286-$AN$3)^2),(BC286^$A$3)*(($B286-$AO$3)^2+($C286-$AP$3)^2),(BD286^$A$3)*(($B286-$AQ$3)^2+($C286-$AR$3)^2),(BE286^$A$3)*(($B286-$AS$3)^2+($C286-$AT$3)^2),(BF286^$A$3)*(($B286-$AU$3)^2+($C286-$AV$3)^2),(BG286^$A$3)*(($B286-$AW$3)^2+($C286-$BV$3)^2))</f>
        <v>2.4697011946174952</v>
      </c>
    </row>
    <row r="287" spans="1:75">
      <c r="A287" s="21" t="str">
        <f>FSheet1!A286</f>
        <v>Paradis</v>
      </c>
      <c r="B287" s="20">
        <f>FSheet1!DH286</f>
        <v>5.6298459986876637</v>
      </c>
      <c r="C287" s="20">
        <f>FSheet1!DI286</f>
        <v>0.84933830577427827</v>
      </c>
      <c r="D287" s="22"/>
      <c r="E287" s="20">
        <f>1/(POWER(FSheet1!AU286,2/($A$3-1))*SUM(1/POWER(FSheet1!$AU286,2/($A$3-1)),1/POWER(FSheet1!$AV286,2/($A$3-1)),1/POWER(FSheet1!$AW286,2/($A$3-1)),1/POWER(FSheet1!$AX286,2/($A$3-1)),1/POWER(FSheet1!$AY286,2/($A$3-1)),1/POWER(FSheet1!$AZ286,2/($A$3-1)),1/POWER(FSheet1!$BA286,2/($A$3-1))))</f>
        <v>1.1157907099736389E-5</v>
      </c>
      <c r="F287" s="20">
        <f>1/(POWER(FSheet1!AV286,2/($A$3-1))*SUM(1/POWER(FSheet1!$AU286,2/($A$3-1)),1/POWER(FSheet1!$AV286,2/($A$3-1)),1/POWER(FSheet1!$AW286,2/($A$3-1)),1/POWER(FSheet1!$AX286,2/($A$3-1)),1/POWER(FSheet1!$AY286,2/($A$3-1)),1/POWER(FSheet1!$AZ286,2/($A$3-1)),1/POWER(FSheet1!$BA286,2/($A$3-1))))</f>
        <v>3.3686454531315962E-5</v>
      </c>
      <c r="G287" s="20">
        <f>1/(POWER(FSheet1!AW286,2/($A$3-1))*SUM(1/POWER(FSheet1!$AU286,2/($A$3-1)),1/POWER(FSheet1!$AV286,2/($A$3-1)),1/POWER(FSheet1!$AW286,2/($A$3-1)),1/POWER(FSheet1!$AX286,2/($A$3-1)),1/POWER(FSheet1!$AY286,2/($A$3-1)),1/POWER(FSheet1!$AZ286,2/($A$3-1)),1/POWER(FSheet1!$BA286,2/($A$3-1))))</f>
        <v>1.5543806249935558E-4</v>
      </c>
      <c r="H287" s="20">
        <f>1/(POWER(FSheet1!AX286,2/($A$3-1))*SUM(1/POWER(FSheet1!$AU286,2/($A$3-1)),1/POWER(FSheet1!$AV286,2/($A$3-1)),1/POWER(FSheet1!$AW286,2/($A$3-1)),1/POWER(FSheet1!$AX286,2/($A$3-1)),1/POWER(FSheet1!$AY286,2/($A$3-1)),1/POWER(FSheet1!$AZ286,2/($A$3-1)),1/POWER(FSheet1!$BA286,2/($A$3-1))))</f>
        <v>1.8721406204299995E-3</v>
      </c>
      <c r="I287" s="20">
        <f>1/(POWER(FSheet1!AY286,2/($A$3-1))*SUM(1/POWER(FSheet1!$AU286,2/($A$3-1)),1/POWER(FSheet1!$AV286,2/($A$3-1)),1/POWER(FSheet1!$AW286,2/($A$3-1)),1/POWER(FSheet1!$AX286,2/($A$3-1)),1/POWER(FSheet1!$AY286,2/($A$3-1)),1/POWER(FSheet1!$AZ286,2/($A$3-1)),1/POWER(FSheet1!$BA286,2/($A$3-1))))</f>
        <v>0.99247853498077032</v>
      </c>
      <c r="J287" s="20">
        <f>1/(POWER(FSheet1!AZ286,2/($A$3-1))*SUM(1/POWER(FSheet1!$AU286,2/($A$3-1)),1/POWER(FSheet1!$AV286,2/($A$3-1)),1/POWER(FSheet1!$AW286,2/($A$3-1)),1/POWER(FSheet1!$AX286,2/($A$3-1)),1/POWER(FSheet1!$AY286,2/($A$3-1)),1/POWER(FSheet1!$AZ286,2/($A$3-1)),1/POWER(FSheet1!$BA286,2/($A$3-1))))</f>
        <v>5.1868329782063403E-3</v>
      </c>
      <c r="K287" s="20">
        <f>1/(POWER(FSheet1!BA286,2/($A$3-1))*SUM(1/POWER(FSheet1!$AU286,2/($A$3-1)),1/POWER(FSheet1!$AV286,2/($A$3-1)),1/POWER(FSheet1!$AW286,2/($A$3-1)),1/POWER(FSheet1!$AX286,2/($A$3-1)),1/POWER(FSheet1!$AY286,2/($A$3-1)),1/POWER(FSheet1!$AZ286,2/($A$3-1)),1/POWER(FSheet1!$BA286,2/($A$3-1))))</f>
        <v>2.6220899646283796E-4</v>
      </c>
      <c r="M287" s="35"/>
      <c r="AA287" s="34">
        <f t="shared" si="16"/>
        <v>1.5626952396985645</v>
      </c>
      <c r="AC287" s="26">
        <f>1/(POWER(FSheet1!BC286,1/($A$3-1))*SUM(1/POWER(FSheet1!$BC286,1/($A$3-1)),1/POWER(FSheet1!$BD286,1/($A$3-1)),1/POWER(FSheet1!$BE286,1/($A$3-1)),1/POWER(FSheet1!$BF286,1/($A$3-1)),1/POWER(FSheet1!$BG286,1/($A$3-1)),1/POWER(FSheet1!$BH286,1/($A$3-1)),1/POWER(FSheet1!$BI286,1/($A$3-1))))</f>
        <v>1.0306201823899604E-3</v>
      </c>
      <c r="AD287" s="26">
        <f>1/(POWER(FSheet1!BD286,1/($A$3-1))*SUM(1/POWER(FSheet1!$BC286,1/($A$3-1)),1/POWER(FSheet1!$BD286,1/($A$3-1)),1/POWER(FSheet1!$BE286,1/($A$3-1)),1/POWER(FSheet1!$BF286,1/($A$3-1)),1/POWER(FSheet1!$BG286,1/($A$3-1)),1/POWER(FSheet1!$BH286,1/($A$3-1)),1/POWER(FSheet1!$BI286,1/($A$3-1))))</f>
        <v>9.404509820487789E-4</v>
      </c>
      <c r="AE287" s="26">
        <f>1/(POWER(FSheet1!BE286,1/($A$3-1))*SUM(1/POWER(FSheet1!$BC286,1/($A$3-1)),1/POWER(FSheet1!$BD286,1/($A$3-1)),1/POWER(FSheet1!$BE286,1/($A$3-1)),1/POWER(FSheet1!$BF286,1/($A$3-1)),1/POWER(FSheet1!$BG286,1/($A$3-1)),1/POWER(FSheet1!$BH286,1/($A$3-1)),1/POWER(FSheet1!$BI286,1/($A$3-1))))</f>
        <v>1.5439484893573104E-3</v>
      </c>
      <c r="AF287" s="26">
        <f>1/(POWER(FSheet1!BF286,1/($A$3-1))*SUM(1/POWER(FSheet1!$BC286,1/($A$3-1)),1/POWER(FSheet1!$BD286,1/($A$3-1)),1/POWER(FSheet1!$BE286,1/($A$3-1)),1/POWER(FSheet1!$BF286,1/($A$3-1)),1/POWER(FSheet1!$BG286,1/($A$3-1)),1/POWER(FSheet1!$BH286,1/($A$3-1)),1/POWER(FSheet1!$BI286,1/($A$3-1))))</f>
        <v>4.3205555735041203E-3</v>
      </c>
      <c r="AG287" s="26">
        <f>1/(POWER(FSheet1!BG286,1/($A$3-1))*SUM(1/POWER(FSheet1!$BC286,1/($A$3-1)),1/POWER(FSheet1!$BD286,1/($A$3-1)),1/POWER(FSheet1!$BE286,1/($A$3-1)),1/POWER(FSheet1!$BF286,1/($A$3-1)),1/POWER(FSheet1!$BG286,1/($A$3-1)),1/POWER(FSheet1!$BH286,1/($A$3-1)),1/POWER(FSheet1!$BI286,1/($A$3-1))))</f>
        <v>4.6841332543183775E-2</v>
      </c>
      <c r="AH287" s="26">
        <f>1/(POWER(FSheet1!BH286,1/($A$3-1))*SUM(1/POWER(FSheet1!$BC286,1/($A$3-1)),1/POWER(FSheet1!$BD286,1/($A$3-1)),1/POWER(FSheet1!$BE286,1/($A$3-1)),1/POWER(FSheet1!$BF286,1/($A$3-1)),1/POWER(FSheet1!$BG286,1/($A$3-1)),1/POWER(FSheet1!$BH286,1/($A$3-1)),1/POWER(FSheet1!$BI286,1/($A$3-1))))</f>
        <v>3.7431389842331589E-2</v>
      </c>
      <c r="AI287" s="26">
        <f>1/(POWER(FSheet1!BI286,1/($A$3-1))*SUM(1/POWER(FSheet1!$BC286,1/($A$3-1)),1/POWER(FSheet1!$BD286,1/($A$3-1)),1/POWER(FSheet1!$BE286,1/($A$3-1)),1/POWER(FSheet1!$BF286,1/($A$3-1)),1/POWER(FSheet1!$BG286,1/($A$3-1)),1/POWER(FSheet1!$BH286,1/($A$3-1)),1/POWER(FSheet1!$BI286,1/($A$3-1))))</f>
        <v>0.90789170238718442</v>
      </c>
      <c r="AY287" s="13">
        <f t="shared" si="17"/>
        <v>0.74649838029411297</v>
      </c>
      <c r="BA287" s="45">
        <f>1/(POWER(FSheet1!$BK286,1/($A$3-1))*SUM(1/POWER(FSheet1!$BK286,1/($A$3-1)),1/POWER(FSheet1!$BL286,1/($A$3-1)),1/POWER(FSheet1!$BM286,1/($A$3-1)),1/POWER(FSheet1!$BN286,1/($A$3-1)),1/POWER(FSheet1!$BO286,1/($A$3-1)),1/POWER(FSheet1!$BP286,1/($A$3-1)),1/POWER(FSheet1!$BQ286,1/($A$3-1))))</f>
        <v>1.2855364522871442E-2</v>
      </c>
      <c r="BB287" s="45">
        <f>1/(POWER(FSheet1!$BL286,1/($A$3-1))*SUM(1/POWER(FSheet1!$BK286,1/($A$3-1)),1/POWER(FSheet1!$BL286,1/($A$3-1)),1/POWER(FSheet1!$BM286,1/($A$3-1)),1/POWER(FSheet1!$BN286,1/($A$3-1)),1/POWER(FSheet1!$BO286,1/($A$3-1)),1/POWER(FSheet1!$BP286,1/($A$3-1)),1/POWER(FSheet1!$BQ286,1/($A$3-1))))</f>
        <v>9.2763456960976067E-3</v>
      </c>
      <c r="BC287" s="45">
        <f>1/(POWER(FSheet1!$BM286,1/($A$3-1))*SUM(1/POWER(FSheet1!$BK286,1/($A$3-1)),1/POWER(FSheet1!$BL286,1/($A$3-1)),1/POWER(FSheet1!$BM286,1/($A$3-1)),1/POWER(FSheet1!$BN286,1/($A$3-1)),1/POWER(FSheet1!$BO286,1/($A$3-1)),1/POWER(FSheet1!$BP286,1/($A$3-1)),1/POWER(FSheet1!$BQ286,1/($A$3-1))))</f>
        <v>1.9271004637058008E-2</v>
      </c>
      <c r="BD287" s="45">
        <f>1/(POWER(FSheet1!$BN286,1/($A$3-1))*SUM(1/POWER(FSheet1!$BK286,1/($A$3-1)),1/POWER(FSheet1!$BL286,1/($A$3-1)),1/POWER(FSheet1!$BM286,1/($A$3-1)),1/POWER(FSheet1!$BN286,1/($A$3-1)),1/POWER(FSheet1!$BO286,1/($A$3-1)),1/POWER(FSheet1!$BP286,1/($A$3-1)),1/POWER(FSheet1!$BQ286,1/($A$3-1))))</f>
        <v>5.3087942259562752E-2</v>
      </c>
      <c r="BE287" s="45">
        <f>1/(POWER(FSheet1!$BO286,1/($A$3-1))*SUM(1/POWER(FSheet1!$BK286,1/($A$3-1)),1/POWER(FSheet1!$BL286,1/($A$3-1)),1/POWER(FSheet1!$BM286,1/($A$3-1)),1/POWER(FSheet1!$BN286,1/($A$3-1)),1/POWER(FSheet1!$BO286,1/($A$3-1)),1/POWER(FSheet1!$BP286,1/($A$3-1)),1/POWER(FSheet1!$BQ286,1/($A$3-1))))</f>
        <v>0.22137571148674307</v>
      </c>
      <c r="BF287" s="45">
        <f>1/(POWER(FSheet1!$BP286,1/($A$3-1))*SUM(1/POWER(FSheet1!$BK286,1/($A$3-1)),1/POWER(FSheet1!$BL286,1/($A$3-1)),1/POWER(FSheet1!$BM286,1/($A$3-1)),1/POWER(FSheet1!$BN286,1/($A$3-1)),1/POWER(FSheet1!$BO286,1/($A$3-1)),1/POWER(FSheet1!$BP286,1/($A$3-1)),1/POWER(FSheet1!$BQ286,1/($A$3-1))))</f>
        <v>0.19894935318294782</v>
      </c>
      <c r="BG287" s="45">
        <f>1/(POWER(FSheet1!$BQ286,1/($A$3-1))*SUM(1/POWER(FSheet1!$BK286,1/($A$3-1)),1/POWER(FSheet1!$BL286,1/($A$3-1)),1/POWER(FSheet1!$BM286,1/($A$3-1)),1/POWER(FSheet1!$BN286,1/($A$3-1)),1/POWER(FSheet1!$BO286,1/($A$3-1)),1/POWER(FSheet1!$BP286,1/($A$3-1)),1/POWER(FSheet1!$BQ286,1/($A$3-1))))</f>
        <v>0.48518427821471921</v>
      </c>
      <c r="BH287" s="14"/>
      <c r="BW287" s="33">
        <f t="array" ref="BW287">SUM((BA287^$A$3)*(($B287-$AK$3)^2+($C287-$AL$3)^2),(BB287^$A$3)*(($B287-$AM$3)^2+($C287-$AN$3)^2),(BC287^$A$3)*(($B287-$AO$3)^2+($C287-$AP$3)^2),(BD287^$A$3)*(($B287-$AQ$3)^2+($C287-$AR$3)^2),(BE287^$A$3)*(($B287-$AS$3)^2+($C287-$AT$3)^2),(BF287^$A$3)*(($B287-$AU$3)^2+($C287-$AV$3)^2),(BG287^$A$3)*(($B287-$AW$3)^2+($C287-$BV$3)^2))</f>
        <v>1.564850477619673</v>
      </c>
    </row>
    <row r="288" spans="1:75">
      <c r="A288" s="21" t="str">
        <f>FSheet1!A287</f>
        <v>Vijanen</v>
      </c>
      <c r="B288" s="20">
        <f>FSheet1!DH287</f>
        <v>2.8723906443569551</v>
      </c>
      <c r="C288" s="20">
        <f>FSheet1!DI287</f>
        <v>-0.70770943438320211</v>
      </c>
      <c r="D288" s="22"/>
      <c r="E288" s="20">
        <f>1/(POWER(FSheet1!AU287,2/($A$3-1))*SUM(1/POWER(FSheet1!$AU287,2/($A$3-1)),1/POWER(FSheet1!$AV287,2/($A$3-1)),1/POWER(FSheet1!$AW287,2/($A$3-1)),1/POWER(FSheet1!$AX287,2/($A$3-1)),1/POWER(FSheet1!$AY287,2/($A$3-1)),1/POWER(FSheet1!$AZ287,2/($A$3-1)),1/POWER(FSheet1!$BA287,2/($A$3-1))))</f>
        <v>2.1570815912699918E-4</v>
      </c>
      <c r="F288" s="20">
        <f>1/(POWER(FSheet1!AV287,2/($A$3-1))*SUM(1/POWER(FSheet1!$AU287,2/($A$3-1)),1/POWER(FSheet1!$AV287,2/($A$3-1)),1/POWER(FSheet1!$AW287,2/($A$3-1)),1/POWER(FSheet1!$AX287,2/($A$3-1)),1/POWER(FSheet1!$AY287,2/($A$3-1)),1/POWER(FSheet1!$AZ287,2/($A$3-1)),1/POWER(FSheet1!$BA287,2/($A$3-1))))</f>
        <v>8.5187757280844566E-4</v>
      </c>
      <c r="G288" s="20">
        <f>1/(POWER(FSheet1!AW287,2/($A$3-1))*SUM(1/POWER(FSheet1!$AU287,2/($A$3-1)),1/POWER(FSheet1!$AV287,2/($A$3-1)),1/POWER(FSheet1!$AW287,2/($A$3-1)),1/POWER(FSheet1!$AX287,2/($A$3-1)),1/POWER(FSheet1!$AY287,2/($A$3-1)),1/POWER(FSheet1!$AZ287,2/($A$3-1)),1/POWER(FSheet1!$BA287,2/($A$3-1))))</f>
        <v>6.9911645380143876E-3</v>
      </c>
      <c r="H288" s="20">
        <f>1/(POWER(FSheet1!AX287,2/($A$3-1))*SUM(1/POWER(FSheet1!$AU287,2/($A$3-1)),1/POWER(FSheet1!$AV287,2/($A$3-1)),1/POWER(FSheet1!$AW287,2/($A$3-1)),1/POWER(FSheet1!$AX287,2/($A$3-1)),1/POWER(FSheet1!$AY287,2/($A$3-1)),1/POWER(FSheet1!$AZ287,2/($A$3-1)),1/POWER(FSheet1!$BA287,2/($A$3-1))))</f>
        <v>0.71671160168129011</v>
      </c>
      <c r="I288" s="20">
        <f>1/(POWER(FSheet1!AY287,2/($A$3-1))*SUM(1/POWER(FSheet1!$AU287,2/($A$3-1)),1/POWER(FSheet1!$AV287,2/($A$3-1)),1/POWER(FSheet1!$AW287,2/($A$3-1)),1/POWER(FSheet1!$AX287,2/($A$3-1)),1/POWER(FSheet1!$AY287,2/($A$3-1)),1/POWER(FSheet1!$AZ287,2/($A$3-1)),1/POWER(FSheet1!$BA287,2/($A$3-1))))</f>
        <v>0.26957327780008333</v>
      </c>
      <c r="J288" s="20">
        <f>1/(POWER(FSheet1!AZ287,2/($A$3-1))*SUM(1/POWER(FSheet1!$AU287,2/($A$3-1)),1/POWER(FSheet1!$AV287,2/($A$3-1)),1/POWER(FSheet1!$AW287,2/($A$3-1)),1/POWER(FSheet1!$AX287,2/($A$3-1)),1/POWER(FSheet1!$AY287,2/($A$3-1)),1/POWER(FSheet1!$AZ287,2/($A$3-1)),1/POWER(FSheet1!$BA287,2/($A$3-1))))</f>
        <v>4.9633372916202591E-3</v>
      </c>
      <c r="K288" s="20">
        <f>1/(POWER(FSheet1!BA287,2/($A$3-1))*SUM(1/POWER(FSheet1!$AU287,2/($A$3-1)),1/POWER(FSheet1!$AV287,2/($A$3-1)),1/POWER(FSheet1!$AW287,2/($A$3-1)),1/POWER(FSheet1!$AX287,2/($A$3-1)),1/POWER(FSheet1!$AY287,2/($A$3-1)),1/POWER(FSheet1!$AZ287,2/($A$3-1)),1/POWER(FSheet1!$BA287,2/($A$3-1))))</f>
        <v>6.9303295705639388E-4</v>
      </c>
      <c r="M288" s="35"/>
      <c r="AA288" s="34">
        <f t="shared" si="16"/>
        <v>3.5238210048860461</v>
      </c>
      <c r="AC288" s="26">
        <f>1/(POWER(FSheet1!BC287,1/($A$3-1))*SUM(1/POWER(FSheet1!$BC287,1/($A$3-1)),1/POWER(FSheet1!$BD287,1/($A$3-1)),1/POWER(FSheet1!$BE287,1/($A$3-1)),1/POWER(FSheet1!$BF287,1/($A$3-1)),1/POWER(FSheet1!$BG287,1/($A$3-1)),1/POWER(FSheet1!$BH287,1/($A$3-1)),1/POWER(FSheet1!$BI287,1/($A$3-1))))</f>
        <v>2.1476194453967694E-2</v>
      </c>
      <c r="AD288" s="26">
        <f>1/(POWER(FSheet1!BD287,1/($A$3-1))*SUM(1/POWER(FSheet1!$BC287,1/($A$3-1)),1/POWER(FSheet1!$BD287,1/($A$3-1)),1/POWER(FSheet1!$BE287,1/($A$3-1)),1/POWER(FSheet1!$BF287,1/($A$3-1)),1/POWER(FSheet1!$BG287,1/($A$3-1)),1/POWER(FSheet1!$BH287,1/($A$3-1)),1/POWER(FSheet1!$BI287,1/($A$3-1))))</f>
        <v>2.0002652103649047E-2</v>
      </c>
      <c r="AE288" s="26">
        <f>1/(POWER(FSheet1!BE287,1/($A$3-1))*SUM(1/POWER(FSheet1!$BC287,1/($A$3-1)),1/POWER(FSheet1!$BD287,1/($A$3-1)),1/POWER(FSheet1!$BE287,1/($A$3-1)),1/POWER(FSheet1!$BF287,1/($A$3-1)),1/POWER(FSheet1!$BG287,1/($A$3-1)),1/POWER(FSheet1!$BH287,1/($A$3-1)),1/POWER(FSheet1!$BI287,1/($A$3-1))))</f>
        <v>4.1338938762132973E-2</v>
      </c>
      <c r="AF288" s="26">
        <f>1/(POWER(FSheet1!BF287,1/($A$3-1))*SUM(1/POWER(FSheet1!$BC287,1/($A$3-1)),1/POWER(FSheet1!$BD287,1/($A$3-1)),1/POWER(FSheet1!$BE287,1/($A$3-1)),1/POWER(FSheet1!$BF287,1/($A$3-1)),1/POWER(FSheet1!$BG287,1/($A$3-1)),1/POWER(FSheet1!$BH287,1/($A$3-1)),1/POWER(FSheet1!$BI287,1/($A$3-1))))</f>
        <v>0.24730911180934997</v>
      </c>
      <c r="AG288" s="26">
        <f>1/(POWER(FSheet1!BG287,1/($A$3-1))*SUM(1/POWER(FSheet1!$BC287,1/($A$3-1)),1/POWER(FSheet1!$BD287,1/($A$3-1)),1/POWER(FSheet1!$BE287,1/($A$3-1)),1/POWER(FSheet1!$BF287,1/($A$3-1)),1/POWER(FSheet1!$BG287,1/($A$3-1)),1/POWER(FSheet1!$BH287,1/($A$3-1)),1/POWER(FSheet1!$BI287,1/($A$3-1))))</f>
        <v>0.42743401313557844</v>
      </c>
      <c r="AH288" s="26">
        <f>1/(POWER(FSheet1!BH287,1/($A$3-1))*SUM(1/POWER(FSheet1!$BC287,1/($A$3-1)),1/POWER(FSheet1!$BD287,1/($A$3-1)),1/POWER(FSheet1!$BE287,1/($A$3-1)),1/POWER(FSheet1!$BF287,1/($A$3-1)),1/POWER(FSheet1!$BG287,1/($A$3-1)),1/POWER(FSheet1!$BH287,1/($A$3-1)),1/POWER(FSheet1!$BI287,1/($A$3-1))))</f>
        <v>5.8209175655641703E-2</v>
      </c>
      <c r="AI288" s="26">
        <f>1/(POWER(FSheet1!BI287,1/($A$3-1))*SUM(1/POWER(FSheet1!$BC287,1/($A$3-1)),1/POWER(FSheet1!$BD287,1/($A$3-1)),1/POWER(FSheet1!$BE287,1/($A$3-1)),1/POWER(FSheet1!$BF287,1/($A$3-1)),1/POWER(FSheet1!$BG287,1/($A$3-1)),1/POWER(FSheet1!$BH287,1/($A$3-1)),1/POWER(FSheet1!$BI287,1/($A$3-1))))</f>
        <v>0.18422991407967992</v>
      </c>
      <c r="AY288" s="13">
        <f t="shared" si="17"/>
        <v>1.045169948401935</v>
      </c>
      <c r="BA288" s="45">
        <f>1/(POWER(FSheet1!$BK287,1/($A$3-1))*SUM(1/POWER(FSheet1!$BK287,1/($A$3-1)),1/POWER(FSheet1!$BL287,1/($A$3-1)),1/POWER(FSheet1!$BM287,1/($A$3-1)),1/POWER(FSheet1!$BN287,1/($A$3-1)),1/POWER(FSheet1!$BO287,1/($A$3-1)),1/POWER(FSheet1!$BP287,1/($A$3-1)),1/POWER(FSheet1!$BQ287,1/($A$3-1))))</f>
        <v>1.8486754524134699E-2</v>
      </c>
      <c r="BB288" s="45">
        <f>1/(POWER(FSheet1!$BL287,1/($A$3-1))*SUM(1/POWER(FSheet1!$BK287,1/($A$3-1)),1/POWER(FSheet1!$BL287,1/($A$3-1)),1/POWER(FSheet1!$BM287,1/($A$3-1)),1/POWER(FSheet1!$BN287,1/($A$3-1)),1/POWER(FSheet1!$BO287,1/($A$3-1)),1/POWER(FSheet1!$BP287,1/($A$3-1)),1/POWER(FSheet1!$BQ287,1/($A$3-1))))</f>
        <v>1.4096112235517258E-2</v>
      </c>
      <c r="BC288" s="45">
        <f>1/(POWER(FSheet1!$BM287,1/($A$3-1))*SUM(1/POWER(FSheet1!$BK287,1/($A$3-1)),1/POWER(FSheet1!$BL287,1/($A$3-1)),1/POWER(FSheet1!$BM287,1/($A$3-1)),1/POWER(FSheet1!$BN287,1/($A$3-1)),1/POWER(FSheet1!$BO287,1/($A$3-1)),1/POWER(FSheet1!$BP287,1/($A$3-1)),1/POWER(FSheet1!$BQ287,1/($A$3-1))))</f>
        <v>4.1117234932557131E-2</v>
      </c>
      <c r="BD288" s="45">
        <f>1/(POWER(FSheet1!$BN287,1/($A$3-1))*SUM(1/POWER(FSheet1!$BK287,1/($A$3-1)),1/POWER(FSheet1!$BL287,1/($A$3-1)),1/POWER(FSheet1!$BM287,1/($A$3-1)),1/POWER(FSheet1!$BN287,1/($A$3-1)),1/POWER(FSheet1!$BO287,1/($A$3-1)),1/POWER(FSheet1!$BP287,1/($A$3-1)),1/POWER(FSheet1!$BQ287,1/($A$3-1))))</f>
        <v>0.27341516262240928</v>
      </c>
      <c r="BE288" s="45">
        <f>1/(POWER(FSheet1!$BO287,1/($A$3-1))*SUM(1/POWER(FSheet1!$BK287,1/($A$3-1)),1/POWER(FSheet1!$BL287,1/($A$3-1)),1/POWER(FSheet1!$BM287,1/($A$3-1)),1/POWER(FSheet1!$BN287,1/($A$3-1)),1/POWER(FSheet1!$BO287,1/($A$3-1)),1/POWER(FSheet1!$BP287,1/($A$3-1)),1/POWER(FSheet1!$BQ287,1/($A$3-1))))</f>
        <v>0.47306815447442513</v>
      </c>
      <c r="BF288" s="45">
        <f>1/(POWER(FSheet1!$BP287,1/($A$3-1))*SUM(1/POWER(FSheet1!$BK287,1/($A$3-1)),1/POWER(FSheet1!$BL287,1/($A$3-1)),1/POWER(FSheet1!$BM287,1/($A$3-1)),1/POWER(FSheet1!$BN287,1/($A$3-1)),1/POWER(FSheet1!$BO287,1/($A$3-1)),1/POWER(FSheet1!$BP287,1/($A$3-1)),1/POWER(FSheet1!$BQ287,1/($A$3-1))))</f>
        <v>3.8548386402444075E-2</v>
      </c>
      <c r="BG288" s="45">
        <f>1/(POWER(FSheet1!$BQ287,1/($A$3-1))*SUM(1/POWER(FSheet1!$BK287,1/($A$3-1)),1/POWER(FSheet1!$BL287,1/($A$3-1)),1/POWER(FSheet1!$BM287,1/($A$3-1)),1/POWER(FSheet1!$BN287,1/($A$3-1)),1/POWER(FSheet1!$BO287,1/($A$3-1)),1/POWER(FSheet1!$BP287,1/($A$3-1)),1/POWER(FSheet1!$BQ287,1/($A$3-1))))</f>
        <v>0.14126819480851235</v>
      </c>
      <c r="BH288" s="14"/>
      <c r="BW288" s="33">
        <f t="array" ref="BW288">SUM((BA288^$A$3)*(($B288-$AK$3)^2+($C288-$AL$3)^2),(BB288^$A$3)*(($B288-$AM$3)^2+($C288-$AN$3)^2),(BC288^$A$3)*(($B288-$AO$3)^2+($C288-$AP$3)^2),(BD288^$A$3)*(($B288-$AQ$3)^2+($C288-$AR$3)^2),(BE288^$A$3)*(($B288-$AS$3)^2+($C288-$AT$3)^2),(BF288^$A$3)*(($B288-$AU$3)^2+($C288-$AV$3)^2),(BG288^$A$3)*(($B288-$AW$3)^2+($C288-$BV$3)^2))</f>
        <v>1.0414647480006727</v>
      </c>
    </row>
    <row r="289" spans="1:75">
      <c r="A289" s="21" t="str">
        <f>FSheet1!A288</f>
        <v>Jacques</v>
      </c>
      <c r="B289" s="20">
        <f>FSheet1!DH288</f>
        <v>6.0767859671916007</v>
      </c>
      <c r="C289" s="20">
        <f>FSheet1!DI288</f>
        <v>-1.3791058044619415</v>
      </c>
      <c r="D289" s="22"/>
      <c r="E289" s="20">
        <f>1/(POWER(FSheet1!AU288,2/($A$3-1))*SUM(1/POWER(FSheet1!$AU288,2/($A$3-1)),1/POWER(FSheet1!$AV288,2/($A$3-1)),1/POWER(FSheet1!$AW288,2/($A$3-1)),1/POWER(FSheet1!$AX288,2/($A$3-1)),1/POWER(FSheet1!$AY288,2/($A$3-1)),1/POWER(FSheet1!$AZ288,2/($A$3-1)),1/POWER(FSheet1!$BA288,2/($A$3-1))))</f>
        <v>6.3192596332651868E-4</v>
      </c>
      <c r="F289" s="20">
        <f>1/(POWER(FSheet1!AV288,2/($A$3-1))*SUM(1/POWER(FSheet1!$AU288,2/($A$3-1)),1/POWER(FSheet1!$AV288,2/($A$3-1)),1/POWER(FSheet1!$AW288,2/($A$3-1)),1/POWER(FSheet1!$AX288,2/($A$3-1)),1/POWER(FSheet1!$AY288,2/($A$3-1)),1/POWER(FSheet1!$AZ288,2/($A$3-1)),1/POWER(FSheet1!$BA288,2/($A$3-1))))</f>
        <v>1.96210414803746E-3</v>
      </c>
      <c r="G289" s="20">
        <f>1/(POWER(FSheet1!AW288,2/($A$3-1))*SUM(1/POWER(FSheet1!$AU288,2/($A$3-1)),1/POWER(FSheet1!$AV288,2/($A$3-1)),1/POWER(FSheet1!$AW288,2/($A$3-1)),1/POWER(FSheet1!$AX288,2/($A$3-1)),1/POWER(FSheet1!$AY288,2/($A$3-1)),1/POWER(FSheet1!$AZ288,2/($A$3-1)),1/POWER(FSheet1!$BA288,2/($A$3-1))))</f>
        <v>9.2555073848510031E-3</v>
      </c>
      <c r="H289" s="20">
        <f>1/(POWER(FSheet1!AX288,2/($A$3-1))*SUM(1/POWER(FSheet1!$AU288,2/($A$3-1)),1/POWER(FSheet1!$AV288,2/($A$3-1)),1/POWER(FSheet1!$AW288,2/($A$3-1)),1/POWER(FSheet1!$AX288,2/($A$3-1)),1/POWER(FSheet1!$AY288,2/($A$3-1)),1/POWER(FSheet1!$AZ288,2/($A$3-1)),1/POWER(FSheet1!$BA288,2/($A$3-1))))</f>
        <v>9.5455472592927693E-2</v>
      </c>
      <c r="I289" s="20">
        <f>1/(POWER(FSheet1!AY288,2/($A$3-1))*SUM(1/POWER(FSheet1!$AU288,2/($A$3-1)),1/POWER(FSheet1!$AV288,2/($A$3-1)),1/POWER(FSheet1!$AW288,2/($A$3-1)),1/POWER(FSheet1!$AX288,2/($A$3-1)),1/POWER(FSheet1!$AY288,2/($A$3-1)),1/POWER(FSheet1!$AZ288,2/($A$3-1)),1/POWER(FSheet1!$BA288,2/($A$3-1))))</f>
        <v>0.82287278282679077</v>
      </c>
      <c r="J289" s="20">
        <f>1/(POWER(FSheet1!AZ288,2/($A$3-1))*SUM(1/POWER(FSheet1!$AU288,2/($A$3-1)),1/POWER(FSheet1!$AV288,2/($A$3-1)),1/POWER(FSheet1!$AW288,2/($A$3-1)),1/POWER(FSheet1!$AX288,2/($A$3-1)),1/POWER(FSheet1!$AY288,2/($A$3-1)),1/POWER(FSheet1!$AZ288,2/($A$3-1)),1/POWER(FSheet1!$BA288,2/($A$3-1))))</f>
        <v>6.276544504498674E-2</v>
      </c>
      <c r="K289" s="20">
        <f>1/(POWER(FSheet1!BA288,2/($A$3-1))*SUM(1/POWER(FSheet1!$AU288,2/($A$3-1)),1/POWER(FSheet1!$AV288,2/($A$3-1)),1/POWER(FSheet1!$AW288,2/($A$3-1)),1/POWER(FSheet1!$AX288,2/($A$3-1)),1/POWER(FSheet1!$AY288,2/($A$3-1)),1/POWER(FSheet1!$AZ288,2/($A$3-1)),1/POWER(FSheet1!$BA288,2/($A$3-1))))</f>
        <v>7.0567620390797727E-3</v>
      </c>
      <c r="M289" s="35"/>
      <c r="AA289" s="34">
        <f t="shared" si="16"/>
        <v>5.2944583642075855</v>
      </c>
      <c r="AC289" s="26">
        <f>1/(POWER(FSheet1!BC288,1/($A$3-1))*SUM(1/POWER(FSheet1!$BC288,1/($A$3-1)),1/POWER(FSheet1!$BD288,1/($A$3-1)),1/POWER(FSheet1!$BE288,1/($A$3-1)),1/POWER(FSheet1!$BF288,1/($A$3-1)),1/POWER(FSheet1!$BG288,1/($A$3-1)),1/POWER(FSheet1!$BH288,1/($A$3-1)),1/POWER(FSheet1!$BI288,1/($A$3-1))))</f>
        <v>1.6880751399676944E-2</v>
      </c>
      <c r="AD289" s="26">
        <f>1/(POWER(FSheet1!BD288,1/($A$3-1))*SUM(1/POWER(FSheet1!$BC288,1/($A$3-1)),1/POWER(FSheet1!$BD288,1/($A$3-1)),1/POWER(FSheet1!$BE288,1/($A$3-1)),1/POWER(FSheet1!$BF288,1/($A$3-1)),1/POWER(FSheet1!$BG288,1/($A$3-1)),1/POWER(FSheet1!$BH288,1/($A$3-1)),1/POWER(FSheet1!$BI288,1/($A$3-1))))</f>
        <v>1.6513778857539178E-2</v>
      </c>
      <c r="AE289" s="26">
        <f>1/(POWER(FSheet1!BE288,1/($A$3-1))*SUM(1/POWER(FSheet1!$BC288,1/($A$3-1)),1/POWER(FSheet1!$BD288,1/($A$3-1)),1/POWER(FSheet1!$BE288,1/($A$3-1)),1/POWER(FSheet1!$BF288,1/($A$3-1)),1/POWER(FSheet1!$BG288,1/($A$3-1)),1/POWER(FSheet1!$BH288,1/($A$3-1)),1/POWER(FSheet1!$BI288,1/($A$3-1))))</f>
        <v>2.7749411156374412E-2</v>
      </c>
      <c r="AF289" s="26">
        <f>1/(POWER(FSheet1!BF288,1/($A$3-1))*SUM(1/POWER(FSheet1!$BC288,1/($A$3-1)),1/POWER(FSheet1!$BD288,1/($A$3-1)),1/POWER(FSheet1!$BE288,1/($A$3-1)),1/POWER(FSheet1!$BF288,1/($A$3-1)),1/POWER(FSheet1!$BG288,1/($A$3-1)),1/POWER(FSheet1!$BH288,1/($A$3-1)),1/POWER(FSheet1!$BI288,1/($A$3-1))))</f>
        <v>6.9059818450207811E-2</v>
      </c>
      <c r="AG289" s="26">
        <f>1/(POWER(FSheet1!BG288,1/($A$3-1))*SUM(1/POWER(FSheet1!$BC288,1/($A$3-1)),1/POWER(FSheet1!$BD288,1/($A$3-1)),1/POWER(FSheet1!$BE288,1/($A$3-1)),1/POWER(FSheet1!$BF288,1/($A$3-1)),1/POWER(FSheet1!$BG288,1/($A$3-1)),1/POWER(FSheet1!$BH288,1/($A$3-1)),1/POWER(FSheet1!$BI288,1/($A$3-1))))</f>
        <v>0.24797414668610865</v>
      </c>
      <c r="AH289" s="26">
        <f>1/(POWER(FSheet1!BH288,1/($A$3-1))*SUM(1/POWER(FSheet1!$BC288,1/($A$3-1)),1/POWER(FSheet1!$BD288,1/($A$3-1)),1/POWER(FSheet1!$BE288,1/($A$3-1)),1/POWER(FSheet1!$BF288,1/($A$3-1)),1/POWER(FSheet1!$BG288,1/($A$3-1)),1/POWER(FSheet1!$BH288,1/($A$3-1)),1/POWER(FSheet1!$BI288,1/($A$3-1))))</f>
        <v>0.20257816227045544</v>
      </c>
      <c r="AI289" s="26">
        <f>1/(POWER(FSheet1!BI288,1/($A$3-1))*SUM(1/POWER(FSheet1!$BC288,1/($A$3-1)),1/POWER(FSheet1!$BD288,1/($A$3-1)),1/POWER(FSheet1!$BE288,1/($A$3-1)),1/POWER(FSheet1!$BF288,1/($A$3-1)),1/POWER(FSheet1!$BG288,1/($A$3-1)),1/POWER(FSheet1!$BH288,1/($A$3-1)),1/POWER(FSheet1!$BI288,1/($A$3-1))))</f>
        <v>0.41924393117963754</v>
      </c>
      <c r="AY289" s="13">
        <f t="shared" si="17"/>
        <v>1.8695125790641178</v>
      </c>
      <c r="BA289" s="45">
        <f>1/(POWER(FSheet1!$BK288,1/($A$3-1))*SUM(1/POWER(FSheet1!$BK288,1/($A$3-1)),1/POWER(FSheet1!$BL288,1/($A$3-1)),1/POWER(FSheet1!$BM288,1/($A$3-1)),1/POWER(FSheet1!$BN288,1/($A$3-1)),1/POWER(FSheet1!$BO288,1/($A$3-1)),1/POWER(FSheet1!$BP288,1/($A$3-1)),1/POWER(FSheet1!$BQ288,1/($A$3-1))))</f>
        <v>2.288863599398732E-3</v>
      </c>
      <c r="BB289" s="45">
        <f>1/(POWER(FSheet1!$BL288,1/($A$3-1))*SUM(1/POWER(FSheet1!$BK288,1/($A$3-1)),1/POWER(FSheet1!$BL288,1/($A$3-1)),1/POWER(FSheet1!$BM288,1/($A$3-1)),1/POWER(FSheet1!$BN288,1/($A$3-1)),1/POWER(FSheet1!$BO288,1/($A$3-1)),1/POWER(FSheet1!$BP288,1/($A$3-1)),1/POWER(FSheet1!$BQ288,1/($A$3-1))))</f>
        <v>1.9582747061255242E-3</v>
      </c>
      <c r="BC289" s="45">
        <f>1/(POWER(FSheet1!$BM288,1/($A$3-1))*SUM(1/POWER(FSheet1!$BK288,1/($A$3-1)),1/POWER(FSheet1!$BL288,1/($A$3-1)),1/POWER(FSheet1!$BM288,1/($A$3-1)),1/POWER(FSheet1!$BN288,1/($A$3-1)),1/POWER(FSheet1!$BO288,1/($A$3-1)),1/POWER(FSheet1!$BP288,1/($A$3-1)),1/POWER(FSheet1!$BQ288,1/($A$3-1))))</f>
        <v>4.4855249347526957E-3</v>
      </c>
      <c r="BD289" s="45">
        <f>1/(POWER(FSheet1!$BN288,1/($A$3-1))*SUM(1/POWER(FSheet1!$BK288,1/($A$3-1)),1/POWER(FSheet1!$BL288,1/($A$3-1)),1/POWER(FSheet1!$BM288,1/($A$3-1)),1/POWER(FSheet1!$BN288,1/($A$3-1)),1/POWER(FSheet1!$BO288,1/($A$3-1)),1/POWER(FSheet1!$BP288,1/($A$3-1)),1/POWER(FSheet1!$BQ288,1/($A$3-1))))</f>
        <v>1.0624681532596408E-2</v>
      </c>
      <c r="BE289" s="45">
        <f>1/(POWER(FSheet1!$BO288,1/($A$3-1))*SUM(1/POWER(FSheet1!$BK288,1/($A$3-1)),1/POWER(FSheet1!$BL288,1/($A$3-1)),1/POWER(FSheet1!$BM288,1/($A$3-1)),1/POWER(FSheet1!$BN288,1/($A$3-1)),1/POWER(FSheet1!$BO288,1/($A$3-1)),1/POWER(FSheet1!$BP288,1/($A$3-1)),1/POWER(FSheet1!$BQ288,1/($A$3-1))))</f>
        <v>2.1154922564875084E-2</v>
      </c>
      <c r="BF289" s="45">
        <f>1/(POWER(FSheet1!$BP288,1/($A$3-1))*SUM(1/POWER(FSheet1!$BK288,1/($A$3-1)),1/POWER(FSheet1!$BL288,1/($A$3-1)),1/POWER(FSheet1!$BM288,1/($A$3-1)),1/POWER(FSheet1!$BN288,1/($A$3-1)),1/POWER(FSheet1!$BO288,1/($A$3-1)),1/POWER(FSheet1!$BP288,1/($A$3-1)),1/POWER(FSheet1!$BQ288,1/($A$3-1))))</f>
        <v>2.9675067752775276E-2</v>
      </c>
      <c r="BG289" s="45">
        <f>1/(POWER(FSheet1!$BQ288,1/($A$3-1))*SUM(1/POWER(FSheet1!$BK288,1/($A$3-1)),1/POWER(FSheet1!$BL288,1/($A$3-1)),1/POWER(FSheet1!$BM288,1/($A$3-1)),1/POWER(FSheet1!$BN288,1/($A$3-1)),1/POWER(FSheet1!$BO288,1/($A$3-1)),1/POWER(FSheet1!$BP288,1/($A$3-1)),1/POWER(FSheet1!$BQ288,1/($A$3-1))))</f>
        <v>0.92981266490947634</v>
      </c>
      <c r="BH289" s="14"/>
      <c r="BW289" s="33">
        <f t="array" ref="BW289">SUM((BA289^$A$3)*(($B289-$AK$3)^2+($C289-$AL$3)^2),(BB289^$A$3)*(($B289-$AM$3)^2+($C289-$AN$3)^2),(BC289^$A$3)*(($B289-$AO$3)^2+($C289-$AP$3)^2),(BD289^$A$3)*(($B289-$AQ$3)^2+($C289-$AR$3)^2),(BE289^$A$3)*(($B289-$AS$3)^2+($C289-$AT$3)^2),(BF289^$A$3)*(($B289-$AU$3)^2+($C289-$AV$3)^2),(BG289^$A$3)*(($B289-$AW$3)^2+($C289-$BV$3)^2))</f>
        <v>0.96678714814854871</v>
      </c>
    </row>
    <row r="290" spans="1:75">
      <c r="A290" s="21" t="str">
        <f>FSheet1!A289</f>
        <v>Sinclair</v>
      </c>
      <c r="B290" s="20">
        <f>FSheet1!DH289</f>
        <v>9.1781849081364832</v>
      </c>
      <c r="C290" s="20">
        <f>FSheet1!DI289</f>
        <v>1.0621539055118117</v>
      </c>
      <c r="D290" s="22"/>
      <c r="E290" s="20">
        <f>1/(POWER(FSheet1!AU289,2/($A$3-1))*SUM(1/POWER(FSheet1!$AU289,2/($A$3-1)),1/POWER(FSheet1!$AV289,2/($A$3-1)),1/POWER(FSheet1!$AW289,2/($A$3-1)),1/POWER(FSheet1!$AX289,2/($A$3-1)),1/POWER(FSheet1!$AY289,2/($A$3-1)),1/POWER(FSheet1!$AZ289,2/($A$3-1)),1/POWER(FSheet1!$BA289,2/($A$3-1))))</f>
        <v>2.6449410404051296E-4</v>
      </c>
      <c r="F290" s="20">
        <f>1/(POWER(FSheet1!AV289,2/($A$3-1))*SUM(1/POWER(FSheet1!$AU289,2/($A$3-1)),1/POWER(FSheet1!$AV289,2/($A$3-1)),1/POWER(FSheet1!$AW289,2/($A$3-1)),1/POWER(FSheet1!$AX289,2/($A$3-1)),1/POWER(FSheet1!$AY289,2/($A$3-1)),1/POWER(FSheet1!$AZ289,2/($A$3-1)),1/POWER(FSheet1!$BA289,2/($A$3-1))))</f>
        <v>6.6080056631831246E-4</v>
      </c>
      <c r="G290" s="20">
        <f>1/(POWER(FSheet1!AW289,2/($A$3-1))*SUM(1/POWER(FSheet1!$AU289,2/($A$3-1)),1/POWER(FSheet1!$AV289,2/($A$3-1)),1/POWER(FSheet1!$AW289,2/($A$3-1)),1/POWER(FSheet1!$AX289,2/($A$3-1)),1/POWER(FSheet1!$AY289,2/($A$3-1)),1/POWER(FSheet1!$AZ289,2/($A$3-1)),1/POWER(FSheet1!$BA289,2/($A$3-1))))</f>
        <v>2.1491766174175698E-3</v>
      </c>
      <c r="H290" s="20">
        <f>1/(POWER(FSheet1!AX289,2/($A$3-1))*SUM(1/POWER(FSheet1!$AU289,2/($A$3-1)),1/POWER(FSheet1!$AV289,2/($A$3-1)),1/POWER(FSheet1!$AW289,2/($A$3-1)),1/POWER(FSheet1!$AX289,2/($A$3-1)),1/POWER(FSheet1!$AY289,2/($A$3-1)),1/POWER(FSheet1!$AZ289,2/($A$3-1)),1/POWER(FSheet1!$BA289,2/($A$3-1))))</f>
        <v>1.1089191009241817E-2</v>
      </c>
      <c r="I290" s="20">
        <f>1/(POWER(FSheet1!AY289,2/($A$3-1))*SUM(1/POWER(FSheet1!$AU289,2/($A$3-1)),1/POWER(FSheet1!$AV289,2/($A$3-1)),1/POWER(FSheet1!$AW289,2/($A$3-1)),1/POWER(FSheet1!$AX289,2/($A$3-1)),1/POWER(FSheet1!$AY289,2/($A$3-1)),1/POWER(FSheet1!$AZ289,2/($A$3-1)),1/POWER(FSheet1!$BA289,2/($A$3-1))))</f>
        <v>0.13944572631049656</v>
      </c>
      <c r="J290" s="20">
        <f>1/(POWER(FSheet1!AZ289,2/($A$3-1))*SUM(1/POWER(FSheet1!$AU289,2/($A$3-1)),1/POWER(FSheet1!$AV289,2/($A$3-1)),1/POWER(FSheet1!$AW289,2/($A$3-1)),1/POWER(FSheet1!$AX289,2/($A$3-1)),1/POWER(FSheet1!$AY289,2/($A$3-1)),1/POWER(FSheet1!$AZ289,2/($A$3-1)),1/POWER(FSheet1!$BA289,2/($A$3-1))))</f>
        <v>0.80316688023950211</v>
      </c>
      <c r="K290" s="20">
        <f>1/(POWER(FSheet1!BA289,2/($A$3-1))*SUM(1/POWER(FSheet1!$AU289,2/($A$3-1)),1/POWER(FSheet1!$AV289,2/($A$3-1)),1/POWER(FSheet1!$AW289,2/($A$3-1)),1/POWER(FSheet1!$AX289,2/($A$3-1)),1/POWER(FSheet1!$AY289,2/($A$3-1)),1/POWER(FSheet1!$AZ289,2/($A$3-1)),1/POWER(FSheet1!$BA289,2/($A$3-1))))</f>
        <v>4.3223731152983079E-2</v>
      </c>
      <c r="M290" s="35"/>
      <c r="AA290" s="34">
        <f t="shared" si="16"/>
        <v>1.3010853210100783</v>
      </c>
      <c r="AC290" s="26">
        <f>1/(POWER(FSheet1!BC289,1/($A$3-1))*SUM(1/POWER(FSheet1!$BC289,1/($A$3-1)),1/POWER(FSheet1!$BD289,1/($A$3-1)),1/POWER(FSheet1!$BE289,1/($A$3-1)),1/POWER(FSheet1!$BF289,1/($A$3-1)),1/POWER(FSheet1!$BG289,1/($A$3-1)),1/POWER(FSheet1!$BH289,1/($A$3-1)),1/POWER(FSheet1!$BI289,1/($A$3-1))))</f>
        <v>1.2570188861806598E-2</v>
      </c>
      <c r="AD290" s="26">
        <f>1/(POWER(FSheet1!BD289,1/($A$3-1))*SUM(1/POWER(FSheet1!$BC289,1/($A$3-1)),1/POWER(FSheet1!$BD289,1/($A$3-1)),1/POWER(FSheet1!$BE289,1/($A$3-1)),1/POWER(FSheet1!$BF289,1/($A$3-1)),1/POWER(FSheet1!$BG289,1/($A$3-1)),1/POWER(FSheet1!$BH289,1/($A$3-1)),1/POWER(FSheet1!$BI289,1/($A$3-1))))</f>
        <v>1.1834132119535492E-2</v>
      </c>
      <c r="AE290" s="26">
        <f>1/(POWER(FSheet1!BE289,1/($A$3-1))*SUM(1/POWER(FSheet1!$BC289,1/($A$3-1)),1/POWER(FSheet1!$BD289,1/($A$3-1)),1/POWER(FSheet1!$BE289,1/($A$3-1)),1/POWER(FSheet1!$BF289,1/($A$3-1)),1/POWER(FSheet1!$BG289,1/($A$3-1)),1/POWER(FSheet1!$BH289,1/($A$3-1)),1/POWER(FSheet1!$BI289,1/($A$3-1))))</f>
        <v>1.7262062031873582E-2</v>
      </c>
      <c r="AF290" s="26">
        <f>1/(POWER(FSheet1!BF289,1/($A$3-1))*SUM(1/POWER(FSheet1!$BC289,1/($A$3-1)),1/POWER(FSheet1!$BD289,1/($A$3-1)),1/POWER(FSheet1!$BE289,1/($A$3-1)),1/POWER(FSheet1!$BF289,1/($A$3-1)),1/POWER(FSheet1!$BG289,1/($A$3-1)),1/POWER(FSheet1!$BH289,1/($A$3-1)),1/POWER(FSheet1!$BI289,1/($A$3-1))))</f>
        <v>3.3900278224881009E-2</v>
      </c>
      <c r="AG290" s="26">
        <f>1/(POWER(FSheet1!BG289,1/($A$3-1))*SUM(1/POWER(FSheet1!$BC289,1/($A$3-1)),1/POWER(FSheet1!$BD289,1/($A$3-1)),1/POWER(FSheet1!$BE289,1/($A$3-1)),1/POWER(FSheet1!$BF289,1/($A$3-1)),1/POWER(FSheet1!$BG289,1/($A$3-1)),1/POWER(FSheet1!$BH289,1/($A$3-1)),1/POWER(FSheet1!$BI289,1/($A$3-1))))</f>
        <v>9.9604919316048895E-2</v>
      </c>
      <c r="AH290" s="26">
        <f>1/(POWER(FSheet1!BH289,1/($A$3-1))*SUM(1/POWER(FSheet1!$BC289,1/($A$3-1)),1/POWER(FSheet1!$BD289,1/($A$3-1)),1/POWER(FSheet1!$BE289,1/($A$3-1)),1/POWER(FSheet1!$BF289,1/($A$3-1)),1/POWER(FSheet1!$BG289,1/($A$3-1)),1/POWER(FSheet1!$BH289,1/($A$3-1)),1/POWER(FSheet1!$BI289,1/($A$3-1))))</f>
        <v>0.65004086073750211</v>
      </c>
      <c r="AI290" s="26">
        <f>1/(POWER(FSheet1!BI289,1/($A$3-1))*SUM(1/POWER(FSheet1!$BC289,1/($A$3-1)),1/POWER(FSheet1!$BD289,1/($A$3-1)),1/POWER(FSheet1!$BE289,1/($A$3-1)),1/POWER(FSheet1!$BF289,1/($A$3-1)),1/POWER(FSheet1!$BG289,1/($A$3-1)),1/POWER(FSheet1!$BH289,1/($A$3-1)),1/POWER(FSheet1!$BI289,1/($A$3-1))))</f>
        <v>0.17478755870835225</v>
      </c>
      <c r="AY290" s="13">
        <f t="shared" si="17"/>
        <v>2.2556382540036406</v>
      </c>
      <c r="BA290" s="45">
        <f>1/(POWER(FSheet1!$BK289,1/($A$3-1))*SUM(1/POWER(FSheet1!$BK289,1/($A$3-1)),1/POWER(FSheet1!$BL289,1/($A$3-1)),1/POWER(FSheet1!$BM289,1/($A$3-1)),1/POWER(FSheet1!$BN289,1/($A$3-1)),1/POWER(FSheet1!$BO289,1/($A$3-1)),1/POWER(FSheet1!$BP289,1/($A$3-1)),1/POWER(FSheet1!$BQ289,1/($A$3-1))))</f>
        <v>3.4899441851155193E-3</v>
      </c>
      <c r="BB290" s="45">
        <f>1/(POWER(FSheet1!$BL289,1/($A$3-1))*SUM(1/POWER(FSheet1!$BK289,1/($A$3-1)),1/POWER(FSheet1!$BL289,1/($A$3-1)),1/POWER(FSheet1!$BM289,1/($A$3-1)),1/POWER(FSheet1!$BN289,1/($A$3-1)),1/POWER(FSheet1!$BO289,1/($A$3-1)),1/POWER(FSheet1!$BP289,1/($A$3-1)),1/POWER(FSheet1!$BQ289,1/($A$3-1))))</f>
        <v>2.7432425277849567E-3</v>
      </c>
      <c r="BC290" s="45">
        <f>1/(POWER(FSheet1!$BM289,1/($A$3-1))*SUM(1/POWER(FSheet1!$BK289,1/($A$3-1)),1/POWER(FSheet1!$BL289,1/($A$3-1)),1/POWER(FSheet1!$BM289,1/($A$3-1)),1/POWER(FSheet1!$BN289,1/($A$3-1)),1/POWER(FSheet1!$BO289,1/($A$3-1)),1/POWER(FSheet1!$BP289,1/($A$3-1)),1/POWER(FSheet1!$BQ289,1/($A$3-1))))</f>
        <v>4.8969062334352593E-3</v>
      </c>
      <c r="BD290" s="45">
        <f>1/(POWER(FSheet1!$BN289,1/($A$3-1))*SUM(1/POWER(FSheet1!$BK289,1/($A$3-1)),1/POWER(FSheet1!$BL289,1/($A$3-1)),1/POWER(FSheet1!$BM289,1/($A$3-1)),1/POWER(FSheet1!$BN289,1/($A$3-1)),1/POWER(FSheet1!$BO289,1/($A$3-1)),1/POWER(FSheet1!$BP289,1/($A$3-1)),1/POWER(FSheet1!$BQ289,1/($A$3-1))))</f>
        <v>9.2689552907011842E-3</v>
      </c>
      <c r="BE290" s="45">
        <f>1/(POWER(FSheet1!$BO289,1/($A$3-1))*SUM(1/POWER(FSheet1!$BK289,1/($A$3-1)),1/POWER(FSheet1!$BL289,1/($A$3-1)),1/POWER(FSheet1!$BM289,1/($A$3-1)),1/POWER(FSheet1!$BN289,1/($A$3-1)),1/POWER(FSheet1!$BO289,1/($A$3-1)),1/POWER(FSheet1!$BP289,1/($A$3-1)),1/POWER(FSheet1!$BQ289,1/($A$3-1))))</f>
        <v>1.8693443596559202E-2</v>
      </c>
      <c r="BF290" s="45">
        <f>1/(POWER(FSheet1!$BP289,1/($A$3-1))*SUM(1/POWER(FSheet1!$BK289,1/($A$3-1)),1/POWER(FSheet1!$BL289,1/($A$3-1)),1/POWER(FSheet1!$BM289,1/($A$3-1)),1/POWER(FSheet1!$BN289,1/($A$3-1)),1/POWER(FSheet1!$BO289,1/($A$3-1)),1/POWER(FSheet1!$BP289,1/($A$3-1)),1/POWER(FSheet1!$BQ289,1/($A$3-1))))</f>
        <v>0.91412218613424867</v>
      </c>
      <c r="BG290" s="45">
        <f>1/(POWER(FSheet1!$BQ289,1/($A$3-1))*SUM(1/POWER(FSheet1!$BK289,1/($A$3-1)),1/POWER(FSheet1!$BL289,1/($A$3-1)),1/POWER(FSheet1!$BM289,1/($A$3-1)),1/POWER(FSheet1!$BN289,1/($A$3-1)),1/POWER(FSheet1!$BO289,1/($A$3-1)),1/POWER(FSheet1!$BP289,1/($A$3-1)),1/POWER(FSheet1!$BQ289,1/($A$3-1))))</f>
        <v>4.6785322032155241E-2</v>
      </c>
      <c r="BH290" s="14"/>
      <c r="BW290" s="33">
        <f t="array" ref="BW290">SUM((BA290^$A$3)*(($B290-$AK$3)^2+($C290-$AL$3)^2),(BB290^$A$3)*(($B290-$AM$3)^2+($C290-$AN$3)^2),(BC290^$A$3)*(($B290-$AO$3)^2+($C290-$AP$3)^2),(BD290^$A$3)*(($B290-$AQ$3)^2+($C290-$AR$3)^2),(BE290^$A$3)*(($B290-$AS$3)^2+($C290-$AT$3)^2),(BF290^$A$3)*(($B290-$AU$3)^2+($C290-$AV$3)^2),(BG290^$A$3)*(($B290-$AW$3)^2+($C290-$BV$3)^2))</f>
        <v>2.3661323785359754</v>
      </c>
    </row>
    <row r="291" spans="1:75">
      <c r="A291" s="21" t="str">
        <f>FSheet1!A290</f>
        <v>Klima</v>
      </c>
      <c r="B291" s="20">
        <f>FSheet1!DH290</f>
        <v>4.3172113490813642</v>
      </c>
      <c r="C291" s="20">
        <f>FSheet1!DI290</f>
        <v>3.5728596154855645</v>
      </c>
      <c r="D291" s="22"/>
      <c r="E291" s="20">
        <f>1/(POWER(FSheet1!AU290,2/($A$3-1))*SUM(1/POWER(FSheet1!$AU290,2/($A$3-1)),1/POWER(FSheet1!$AV290,2/($A$3-1)),1/POWER(FSheet1!$AW290,2/($A$3-1)),1/POWER(FSheet1!$AX290,2/($A$3-1)),1/POWER(FSheet1!$AY290,2/($A$3-1)),1/POWER(FSheet1!$AZ290,2/($A$3-1)),1/POWER(FSheet1!$BA290,2/($A$3-1))))</f>
        <v>1.9165231446120033E-4</v>
      </c>
      <c r="F291" s="20">
        <f>1/(POWER(FSheet1!AV290,2/($A$3-1))*SUM(1/POWER(FSheet1!$AU290,2/($A$3-1)),1/POWER(FSheet1!$AV290,2/($A$3-1)),1/POWER(FSheet1!$AW290,2/($A$3-1)),1/POWER(FSheet1!$AX290,2/($A$3-1)),1/POWER(FSheet1!$AY290,2/($A$3-1)),1/POWER(FSheet1!$AZ290,2/($A$3-1)),1/POWER(FSheet1!$BA290,2/($A$3-1))))</f>
        <v>5.5184055793884741E-4</v>
      </c>
      <c r="G291" s="20">
        <f>1/(POWER(FSheet1!AW290,2/($A$3-1))*SUM(1/POWER(FSheet1!$AU290,2/($A$3-1)),1/POWER(FSheet1!$AV290,2/($A$3-1)),1/POWER(FSheet1!$AW290,2/($A$3-1)),1/POWER(FSheet1!$AX290,2/($A$3-1)),1/POWER(FSheet1!$AY290,2/($A$3-1)),1/POWER(FSheet1!$AZ290,2/($A$3-1)),1/POWER(FSheet1!$BA290,2/($A$3-1))))</f>
        <v>2.3067911643536746E-3</v>
      </c>
      <c r="H291" s="20">
        <f>1/(POWER(FSheet1!AX290,2/($A$3-1))*SUM(1/POWER(FSheet1!$AU290,2/($A$3-1)),1/POWER(FSheet1!$AV290,2/($A$3-1)),1/POWER(FSheet1!$AW290,2/($A$3-1)),1/POWER(FSheet1!$AX290,2/($A$3-1)),1/POWER(FSheet1!$AY290,2/($A$3-1)),1/POWER(FSheet1!$AZ290,2/($A$3-1)),1/POWER(FSheet1!$BA290,2/($A$3-1))))</f>
        <v>2.0469710248181009E-2</v>
      </c>
      <c r="I291" s="20">
        <f>1/(POWER(FSheet1!AY290,2/($A$3-1))*SUM(1/POWER(FSheet1!$AU290,2/($A$3-1)),1/POWER(FSheet1!$AV290,2/($A$3-1)),1/POWER(FSheet1!$AW290,2/($A$3-1)),1/POWER(FSheet1!$AX290,2/($A$3-1)),1/POWER(FSheet1!$AY290,2/($A$3-1)),1/POWER(FSheet1!$AZ290,2/($A$3-1)),1/POWER(FSheet1!$BA290,2/($A$3-1))))</f>
        <v>0.86500487081858524</v>
      </c>
      <c r="J291" s="20">
        <f>1/(POWER(FSheet1!AZ290,2/($A$3-1))*SUM(1/POWER(FSheet1!$AU290,2/($A$3-1)),1/POWER(FSheet1!$AV290,2/($A$3-1)),1/POWER(FSheet1!$AW290,2/($A$3-1)),1/POWER(FSheet1!$AX290,2/($A$3-1)),1/POWER(FSheet1!$AY290,2/($A$3-1)),1/POWER(FSheet1!$AZ290,2/($A$3-1)),1/POWER(FSheet1!$BA290,2/($A$3-1))))</f>
        <v>0.10555583574481835</v>
      </c>
      <c r="K291" s="20">
        <f>1/(POWER(FSheet1!BA290,2/($A$3-1))*SUM(1/POWER(FSheet1!$AU290,2/($A$3-1)),1/POWER(FSheet1!$AV290,2/($A$3-1)),1/POWER(FSheet1!$AW290,2/($A$3-1)),1/POWER(FSheet1!$AX290,2/($A$3-1)),1/POWER(FSheet1!$AY290,2/($A$3-1)),1/POWER(FSheet1!$AZ290,2/($A$3-1)),1/POWER(FSheet1!$BA290,2/($A$3-1))))</f>
        <v>5.9192991516617355E-3</v>
      </c>
      <c r="M291" s="35"/>
      <c r="AA291" s="34">
        <f t="shared" si="16"/>
        <v>6.3812684625098735</v>
      </c>
      <c r="AC291" s="26">
        <f>1/(POWER(FSheet1!BC290,1/($A$3-1))*SUM(1/POWER(FSheet1!$BC290,1/($A$3-1)),1/POWER(FSheet1!$BD290,1/($A$3-1)),1/POWER(FSheet1!$BE290,1/($A$3-1)),1/POWER(FSheet1!$BF290,1/($A$3-1)),1/POWER(FSheet1!$BG290,1/($A$3-1)),1/POWER(FSheet1!$BH290,1/($A$3-1)),1/POWER(FSheet1!$BI290,1/($A$3-1))))</f>
        <v>2.3699007494461393E-2</v>
      </c>
      <c r="AD291" s="26">
        <f>1/(POWER(FSheet1!BD290,1/($A$3-1))*SUM(1/POWER(FSheet1!$BC290,1/($A$3-1)),1/POWER(FSheet1!$BD290,1/($A$3-1)),1/POWER(FSheet1!$BE290,1/($A$3-1)),1/POWER(FSheet1!$BF290,1/($A$3-1)),1/POWER(FSheet1!$BG290,1/($A$3-1)),1/POWER(FSheet1!$BH290,1/($A$3-1)),1/POWER(FSheet1!$BI290,1/($A$3-1))))</f>
        <v>1.9704721825190747E-2</v>
      </c>
      <c r="AE291" s="26">
        <f>1/(POWER(FSheet1!BE290,1/($A$3-1))*SUM(1/POWER(FSheet1!$BC290,1/($A$3-1)),1/POWER(FSheet1!$BD290,1/($A$3-1)),1/POWER(FSheet1!$BE290,1/($A$3-1)),1/POWER(FSheet1!$BF290,1/($A$3-1)),1/POWER(FSheet1!$BG290,1/($A$3-1)),1/POWER(FSheet1!$BH290,1/($A$3-1)),1/POWER(FSheet1!$BI290,1/($A$3-1))))</f>
        <v>3.0203478819688774E-2</v>
      </c>
      <c r="AF291" s="26">
        <f>1/(POWER(FSheet1!BF290,1/($A$3-1))*SUM(1/POWER(FSheet1!$BC290,1/($A$3-1)),1/POWER(FSheet1!$BD290,1/($A$3-1)),1/POWER(FSheet1!$BE290,1/($A$3-1)),1/POWER(FSheet1!$BF290,1/($A$3-1)),1/POWER(FSheet1!$BG290,1/($A$3-1)),1/POWER(FSheet1!$BH290,1/($A$3-1)),1/POWER(FSheet1!$BI290,1/($A$3-1))))</f>
        <v>7.8809183201591776E-2</v>
      </c>
      <c r="AG291" s="26">
        <f>1/(POWER(FSheet1!BG290,1/($A$3-1))*SUM(1/POWER(FSheet1!$BC290,1/($A$3-1)),1/POWER(FSheet1!$BD290,1/($A$3-1)),1/POWER(FSheet1!$BE290,1/($A$3-1)),1/POWER(FSheet1!$BF290,1/($A$3-1)),1/POWER(FSheet1!$BG290,1/($A$3-1)),1/POWER(FSheet1!$BH290,1/($A$3-1)),1/POWER(FSheet1!$BI290,1/($A$3-1))))</f>
        <v>0.32860934015630378</v>
      </c>
      <c r="AH291" s="26">
        <f>1/(POWER(FSheet1!BH290,1/($A$3-1))*SUM(1/POWER(FSheet1!$BC290,1/($A$3-1)),1/POWER(FSheet1!$BD290,1/($A$3-1)),1/POWER(FSheet1!$BE290,1/($A$3-1)),1/POWER(FSheet1!$BF290,1/($A$3-1)),1/POWER(FSheet1!$BG290,1/($A$3-1)),1/POWER(FSheet1!$BH290,1/($A$3-1)),1/POWER(FSheet1!$BI290,1/($A$3-1))))</f>
        <v>0.21792768428716144</v>
      </c>
      <c r="AI291" s="26">
        <f>1/(POWER(FSheet1!BI290,1/($A$3-1))*SUM(1/POWER(FSheet1!$BC290,1/($A$3-1)),1/POWER(FSheet1!$BD290,1/($A$3-1)),1/POWER(FSheet1!$BE290,1/($A$3-1)),1/POWER(FSheet1!$BF290,1/($A$3-1)),1/POWER(FSheet1!$BG290,1/($A$3-1)),1/POWER(FSheet1!$BH290,1/($A$3-1)),1/POWER(FSheet1!$BI290,1/($A$3-1))))</f>
        <v>0.30104658421560221</v>
      </c>
      <c r="AY291" s="13">
        <f t="shared" si="17"/>
        <v>3.484989960476562</v>
      </c>
      <c r="BA291" s="45">
        <f>1/(POWER(FSheet1!$BK290,1/($A$3-1))*SUM(1/POWER(FSheet1!$BK290,1/($A$3-1)),1/POWER(FSheet1!$BL290,1/($A$3-1)),1/POWER(FSheet1!$BM290,1/($A$3-1)),1/POWER(FSheet1!$BN290,1/($A$3-1)),1/POWER(FSheet1!$BO290,1/($A$3-1)),1/POWER(FSheet1!$BP290,1/($A$3-1)),1/POWER(FSheet1!$BQ290,1/($A$3-1))))</f>
        <v>4.3055330627679474E-2</v>
      </c>
      <c r="BB291" s="45">
        <f>1/(POWER(FSheet1!$BL290,1/($A$3-1))*SUM(1/POWER(FSheet1!$BK290,1/($A$3-1)),1/POWER(FSheet1!$BL290,1/($A$3-1)),1/POWER(FSheet1!$BM290,1/($A$3-1)),1/POWER(FSheet1!$BN290,1/($A$3-1)),1/POWER(FSheet1!$BO290,1/($A$3-1)),1/POWER(FSheet1!$BP290,1/($A$3-1)),1/POWER(FSheet1!$BQ290,1/($A$3-1))))</f>
        <v>2.4461195985588196E-2</v>
      </c>
      <c r="BC291" s="45">
        <f>1/(POWER(FSheet1!$BM290,1/($A$3-1))*SUM(1/POWER(FSheet1!$BK290,1/($A$3-1)),1/POWER(FSheet1!$BL290,1/($A$3-1)),1/POWER(FSheet1!$BM290,1/($A$3-1)),1/POWER(FSheet1!$BN290,1/($A$3-1)),1/POWER(FSheet1!$BO290,1/($A$3-1)),1/POWER(FSheet1!$BP290,1/($A$3-1)),1/POWER(FSheet1!$BQ290,1/($A$3-1))))</f>
        <v>4.2965670026510319E-2</v>
      </c>
      <c r="BD291" s="45">
        <f>1/(POWER(FSheet1!$BN290,1/($A$3-1))*SUM(1/POWER(FSheet1!$BK290,1/($A$3-1)),1/POWER(FSheet1!$BL290,1/($A$3-1)),1/POWER(FSheet1!$BM290,1/($A$3-1)),1/POWER(FSheet1!$BN290,1/($A$3-1)),1/POWER(FSheet1!$BO290,1/($A$3-1)),1/POWER(FSheet1!$BP290,1/($A$3-1)),1/POWER(FSheet1!$BQ290,1/($A$3-1))))</f>
        <v>0.1125062935617295</v>
      </c>
      <c r="BE291" s="45">
        <f>1/(POWER(FSheet1!$BO290,1/($A$3-1))*SUM(1/POWER(FSheet1!$BK290,1/($A$3-1)),1/POWER(FSheet1!$BL290,1/($A$3-1)),1/POWER(FSheet1!$BM290,1/($A$3-1)),1/POWER(FSheet1!$BN290,1/($A$3-1)),1/POWER(FSheet1!$BO290,1/($A$3-1)),1/POWER(FSheet1!$BP290,1/($A$3-1)),1/POWER(FSheet1!$BQ290,1/($A$3-1))))</f>
        <v>0.439785713205117</v>
      </c>
      <c r="BF291" s="45">
        <f>1/(POWER(FSheet1!$BP290,1/($A$3-1))*SUM(1/POWER(FSheet1!$BK290,1/($A$3-1)),1/POWER(FSheet1!$BL290,1/($A$3-1)),1/POWER(FSheet1!$BM290,1/($A$3-1)),1/POWER(FSheet1!$BN290,1/($A$3-1)),1/POWER(FSheet1!$BO290,1/($A$3-1)),1/POWER(FSheet1!$BP290,1/($A$3-1)),1/POWER(FSheet1!$BQ290,1/($A$3-1))))</f>
        <v>0.16354579926912916</v>
      </c>
      <c r="BG291" s="45">
        <f>1/(POWER(FSheet1!$BQ290,1/($A$3-1))*SUM(1/POWER(FSheet1!$BK290,1/($A$3-1)),1/POWER(FSheet1!$BL290,1/($A$3-1)),1/POWER(FSheet1!$BM290,1/($A$3-1)),1/POWER(FSheet1!$BN290,1/($A$3-1)),1/POWER(FSheet1!$BO290,1/($A$3-1)),1/POWER(FSheet1!$BP290,1/($A$3-1)),1/POWER(FSheet1!$BQ290,1/($A$3-1))))</f>
        <v>0.17367999732424641</v>
      </c>
      <c r="BH291" s="14"/>
      <c r="BW291" s="33">
        <f t="array" ref="BW291">SUM((BA291^$A$3)*(($B291-$AK$3)^2+($C291-$AL$3)^2),(BB291^$A$3)*(($B291-$AM$3)^2+($C291-$AN$3)^2),(BC291^$A$3)*(($B291-$AO$3)^2+($C291-$AP$3)^2),(BD291^$A$3)*(($B291-$AQ$3)^2+($C291-$AR$3)^2),(BE291^$A$3)*(($B291-$AS$3)^2+($C291-$AT$3)^2),(BF291^$A$3)*(($B291-$AU$3)^2+($C291-$AV$3)^2),(BG291^$A$3)*(($B291-$AW$3)^2+($C291-$BV$3)^2))</f>
        <v>4.0033557165231439</v>
      </c>
    </row>
    <row r="292" spans="1:75">
      <c r="A292" s="21" t="str">
        <f>FSheet1!A291</f>
        <v>Bjorkman</v>
      </c>
      <c r="B292" s="20">
        <f>FSheet1!DH291</f>
        <v>6.7528596128608918</v>
      </c>
      <c r="C292" s="20">
        <f>FSheet1!DI291</f>
        <v>-1.1529675446194219</v>
      </c>
      <c r="D292" s="22"/>
      <c r="E292" s="20">
        <f>1/(POWER(FSheet1!AU291,2/($A$3-1))*SUM(1/POWER(FSheet1!$AU291,2/($A$3-1)),1/POWER(FSheet1!$AV291,2/($A$3-1)),1/POWER(FSheet1!$AW291,2/($A$3-1)),1/POWER(FSheet1!$AX291,2/($A$3-1)),1/POWER(FSheet1!$AY291,2/($A$3-1)),1/POWER(FSheet1!$AZ291,2/($A$3-1)),1/POWER(FSheet1!$BA291,2/($A$3-1))))</f>
        <v>6.8486826656864849E-4</v>
      </c>
      <c r="F292" s="20">
        <f>1/(POWER(FSheet1!AV291,2/($A$3-1))*SUM(1/POWER(FSheet1!$AU291,2/($A$3-1)),1/POWER(FSheet1!$AV291,2/($A$3-1)),1/POWER(FSheet1!$AW291,2/($A$3-1)),1/POWER(FSheet1!$AX291,2/($A$3-1)),1/POWER(FSheet1!$AY291,2/($A$3-1)),1/POWER(FSheet1!$AZ291,2/($A$3-1)),1/POWER(FSheet1!$BA291,2/($A$3-1))))</f>
        <v>2.0220902308887498E-3</v>
      </c>
      <c r="G292" s="20">
        <f>1/(POWER(FSheet1!AW291,2/($A$3-1))*SUM(1/POWER(FSheet1!$AU291,2/($A$3-1)),1/POWER(FSheet1!$AV291,2/($A$3-1)),1/POWER(FSheet1!$AW291,2/($A$3-1)),1/POWER(FSheet1!$AX291,2/($A$3-1)),1/POWER(FSheet1!$AY291,2/($A$3-1)),1/POWER(FSheet1!$AZ291,2/($A$3-1)),1/POWER(FSheet1!$BA291,2/($A$3-1))))</f>
        <v>8.682205049796006E-3</v>
      </c>
      <c r="H292" s="20">
        <f>1/(POWER(FSheet1!AX291,2/($A$3-1))*SUM(1/POWER(FSheet1!$AU291,2/($A$3-1)),1/POWER(FSheet1!$AV291,2/($A$3-1)),1/POWER(FSheet1!$AW291,2/($A$3-1)),1/POWER(FSheet1!$AX291,2/($A$3-1)),1/POWER(FSheet1!$AY291,2/($A$3-1)),1/POWER(FSheet1!$AZ291,2/($A$3-1)),1/POWER(FSheet1!$BA291,2/($A$3-1))))</f>
        <v>7.3306731449729212E-2</v>
      </c>
      <c r="I292" s="20">
        <f>1/(POWER(FSheet1!AY291,2/($A$3-1))*SUM(1/POWER(FSheet1!$AU291,2/($A$3-1)),1/POWER(FSheet1!$AV291,2/($A$3-1)),1/POWER(FSheet1!$AW291,2/($A$3-1)),1/POWER(FSheet1!$AX291,2/($A$3-1)),1/POWER(FSheet1!$AY291,2/($A$3-1)),1/POWER(FSheet1!$AZ291,2/($A$3-1)),1/POWER(FSheet1!$BA291,2/($A$3-1))))</f>
        <v>0.79417130471053932</v>
      </c>
      <c r="J292" s="20">
        <f>1/(POWER(FSheet1!AZ291,2/($A$3-1))*SUM(1/POWER(FSheet1!$AU291,2/($A$3-1)),1/POWER(FSheet1!$AV291,2/($A$3-1)),1/POWER(FSheet1!$AW291,2/($A$3-1)),1/POWER(FSheet1!$AX291,2/($A$3-1)),1/POWER(FSheet1!$AY291,2/($A$3-1)),1/POWER(FSheet1!$AZ291,2/($A$3-1)),1/POWER(FSheet1!$BA291,2/($A$3-1))))</f>
        <v>0.10977145748744301</v>
      </c>
      <c r="K292" s="20">
        <f>1/(POWER(FSheet1!BA291,2/($A$3-1))*SUM(1/POWER(FSheet1!$AU291,2/($A$3-1)),1/POWER(FSheet1!$AV291,2/($A$3-1)),1/POWER(FSheet1!$AW291,2/($A$3-1)),1/POWER(FSheet1!$AX291,2/($A$3-1)),1/POWER(FSheet1!$AY291,2/($A$3-1)),1/POWER(FSheet1!$AZ291,2/($A$3-1)),1/POWER(FSheet1!$BA291,2/($A$3-1))))</f>
        <v>1.1361342805035143E-2</v>
      </c>
      <c r="M292" s="35"/>
      <c r="AA292" s="34">
        <f t="shared" si="16"/>
        <v>6.1454063748947672</v>
      </c>
      <c r="AC292" s="26">
        <f>1/(POWER(FSheet1!BC291,1/($A$3-1))*SUM(1/POWER(FSheet1!$BC291,1/($A$3-1)),1/POWER(FSheet1!$BD291,1/($A$3-1)),1/POWER(FSheet1!$BE291,1/($A$3-1)),1/POWER(FSheet1!$BF291,1/($A$3-1)),1/POWER(FSheet1!$BG291,1/($A$3-1)),1/POWER(FSheet1!$BH291,1/($A$3-1)),1/POWER(FSheet1!$BI291,1/($A$3-1))))</f>
        <v>1.6025156935438208E-2</v>
      </c>
      <c r="AD292" s="26">
        <f>1/(POWER(FSheet1!BD291,1/($A$3-1))*SUM(1/POWER(FSheet1!$BC291,1/($A$3-1)),1/POWER(FSheet1!$BD291,1/($A$3-1)),1/POWER(FSheet1!$BE291,1/($A$3-1)),1/POWER(FSheet1!$BF291,1/($A$3-1)),1/POWER(FSheet1!$BG291,1/($A$3-1)),1/POWER(FSheet1!$BH291,1/($A$3-1)),1/POWER(FSheet1!$BI291,1/($A$3-1))))</f>
        <v>1.5605150421301402E-2</v>
      </c>
      <c r="AE292" s="26">
        <f>1/(POWER(FSheet1!BE291,1/($A$3-1))*SUM(1/POWER(FSheet1!$BC291,1/($A$3-1)),1/POWER(FSheet1!$BD291,1/($A$3-1)),1/POWER(FSheet1!$BE291,1/($A$3-1)),1/POWER(FSheet1!$BF291,1/($A$3-1)),1/POWER(FSheet1!$BG291,1/($A$3-1)),1/POWER(FSheet1!$BH291,1/($A$3-1)),1/POWER(FSheet1!$BI291,1/($A$3-1))))</f>
        <v>2.5350201114890111E-2</v>
      </c>
      <c r="AF292" s="26">
        <f>1/(POWER(FSheet1!BF291,1/($A$3-1))*SUM(1/POWER(FSheet1!$BC291,1/($A$3-1)),1/POWER(FSheet1!$BD291,1/($A$3-1)),1/POWER(FSheet1!$BE291,1/($A$3-1)),1/POWER(FSheet1!$BF291,1/($A$3-1)),1/POWER(FSheet1!$BG291,1/($A$3-1)),1/POWER(FSheet1!$BH291,1/($A$3-1)),1/POWER(FSheet1!$BI291,1/($A$3-1))))</f>
        <v>5.8994823220890016E-2</v>
      </c>
      <c r="AG292" s="26">
        <f>1/(POWER(FSheet1!BG291,1/($A$3-1))*SUM(1/POWER(FSheet1!$BC291,1/($A$3-1)),1/POWER(FSheet1!$BD291,1/($A$3-1)),1/POWER(FSheet1!$BE291,1/($A$3-1)),1/POWER(FSheet1!$BF291,1/($A$3-1)),1/POWER(FSheet1!$BG291,1/($A$3-1)),1/POWER(FSheet1!$BH291,1/($A$3-1)),1/POWER(FSheet1!$BI291,1/($A$3-1))))</f>
        <v>0.20836877525995495</v>
      </c>
      <c r="AH292" s="26">
        <f>1/(POWER(FSheet1!BH291,1/($A$3-1))*SUM(1/POWER(FSheet1!$BC291,1/($A$3-1)),1/POWER(FSheet1!$BD291,1/($A$3-1)),1/POWER(FSheet1!$BE291,1/($A$3-1)),1/POWER(FSheet1!$BF291,1/($A$3-1)),1/POWER(FSheet1!$BG291,1/($A$3-1)),1/POWER(FSheet1!$BH291,1/($A$3-1)),1/POWER(FSheet1!$BI291,1/($A$3-1))))</f>
        <v>0.27796744691644854</v>
      </c>
      <c r="AI292" s="26">
        <f>1/(POWER(FSheet1!BI291,1/($A$3-1))*SUM(1/POWER(FSheet1!$BC291,1/($A$3-1)),1/POWER(FSheet1!$BD291,1/($A$3-1)),1/POWER(FSheet1!$BE291,1/($A$3-1)),1/POWER(FSheet1!$BF291,1/($A$3-1)),1/POWER(FSheet1!$BG291,1/($A$3-1)),1/POWER(FSheet1!$BH291,1/($A$3-1)),1/POWER(FSheet1!$BI291,1/($A$3-1))))</f>
        <v>0.39768844613107679</v>
      </c>
      <c r="AY292" s="13">
        <f t="shared" si="17"/>
        <v>2.0046864365418315</v>
      </c>
      <c r="BA292" s="45">
        <f>1/(POWER(FSheet1!$BK291,1/($A$3-1))*SUM(1/POWER(FSheet1!$BK291,1/($A$3-1)),1/POWER(FSheet1!$BL291,1/($A$3-1)),1/POWER(FSheet1!$BM291,1/($A$3-1)),1/POWER(FSheet1!$BN291,1/($A$3-1)),1/POWER(FSheet1!$BO291,1/($A$3-1)),1/POWER(FSheet1!$BP291,1/($A$3-1)),1/POWER(FSheet1!$BQ291,1/($A$3-1))))</f>
        <v>5.1348308421535829E-3</v>
      </c>
      <c r="BB292" s="45">
        <f>1/(POWER(FSheet1!$BL291,1/($A$3-1))*SUM(1/POWER(FSheet1!$BK291,1/($A$3-1)),1/POWER(FSheet1!$BL291,1/($A$3-1)),1/POWER(FSheet1!$BM291,1/($A$3-1)),1/POWER(FSheet1!$BN291,1/($A$3-1)),1/POWER(FSheet1!$BO291,1/($A$3-1)),1/POWER(FSheet1!$BP291,1/($A$3-1)),1/POWER(FSheet1!$BQ291,1/($A$3-1))))</f>
        <v>4.3524098029404917E-3</v>
      </c>
      <c r="BC292" s="45">
        <f>1/(POWER(FSheet1!$BM291,1/($A$3-1))*SUM(1/POWER(FSheet1!$BK291,1/($A$3-1)),1/POWER(FSheet1!$BL291,1/($A$3-1)),1/POWER(FSheet1!$BM291,1/($A$3-1)),1/POWER(FSheet1!$BN291,1/($A$3-1)),1/POWER(FSheet1!$BO291,1/($A$3-1)),1/POWER(FSheet1!$BP291,1/($A$3-1)),1/POWER(FSheet1!$BQ291,1/($A$3-1))))</f>
        <v>9.4218067041023888E-3</v>
      </c>
      <c r="BD292" s="45">
        <f>1/(POWER(FSheet1!$BN291,1/($A$3-1))*SUM(1/POWER(FSheet1!$BK291,1/($A$3-1)),1/POWER(FSheet1!$BL291,1/($A$3-1)),1/POWER(FSheet1!$BM291,1/($A$3-1)),1/POWER(FSheet1!$BN291,1/($A$3-1)),1/POWER(FSheet1!$BO291,1/($A$3-1)),1/POWER(FSheet1!$BP291,1/($A$3-1)),1/POWER(FSheet1!$BQ291,1/($A$3-1))))</f>
        <v>2.0821926696533578E-2</v>
      </c>
      <c r="BE292" s="45">
        <f>1/(POWER(FSheet1!$BO291,1/($A$3-1))*SUM(1/POWER(FSheet1!$BK291,1/($A$3-1)),1/POWER(FSheet1!$BL291,1/($A$3-1)),1/POWER(FSheet1!$BM291,1/($A$3-1)),1/POWER(FSheet1!$BN291,1/($A$3-1)),1/POWER(FSheet1!$BO291,1/($A$3-1)),1/POWER(FSheet1!$BP291,1/($A$3-1)),1/POWER(FSheet1!$BQ291,1/($A$3-1))))</f>
        <v>4.2039513312720572E-2</v>
      </c>
      <c r="BF292" s="45">
        <f>1/(POWER(FSheet1!$BP291,1/($A$3-1))*SUM(1/POWER(FSheet1!$BK291,1/($A$3-1)),1/POWER(FSheet1!$BL291,1/($A$3-1)),1/POWER(FSheet1!$BM291,1/($A$3-1)),1/POWER(FSheet1!$BN291,1/($A$3-1)),1/POWER(FSheet1!$BO291,1/($A$3-1)),1/POWER(FSheet1!$BP291,1/($A$3-1)),1/POWER(FSheet1!$BQ291,1/($A$3-1))))</f>
        <v>0.11340535888643284</v>
      </c>
      <c r="BG292" s="45">
        <f>1/(POWER(FSheet1!$BQ291,1/($A$3-1))*SUM(1/POWER(FSheet1!$BK291,1/($A$3-1)),1/POWER(FSheet1!$BL291,1/($A$3-1)),1/POWER(FSheet1!$BM291,1/($A$3-1)),1/POWER(FSheet1!$BN291,1/($A$3-1)),1/POWER(FSheet1!$BO291,1/($A$3-1)),1/POWER(FSheet1!$BP291,1/($A$3-1)),1/POWER(FSheet1!$BQ291,1/($A$3-1))))</f>
        <v>0.80482415375511662</v>
      </c>
      <c r="BH292" s="14"/>
      <c r="BW292" s="33">
        <f t="array" ref="BW292">SUM((BA292^$A$3)*(($B292-$AK$3)^2+($C292-$AL$3)^2),(BB292^$A$3)*(($B292-$AM$3)^2+($C292-$AN$3)^2),(BC292^$A$3)*(($B292-$AO$3)^2+($C292-$AP$3)^2),(BD292^$A$3)*(($B292-$AQ$3)^2+($C292-$AR$3)^2),(BE292^$A$3)*(($B292-$AS$3)^2+($C292-$AT$3)^2),(BF292^$A$3)*(($B292-$AU$3)^2+($C292-$AV$3)^2),(BG292^$A$3)*(($B292-$AW$3)^2+($C292-$BV$3)^2))</f>
        <v>1.9771831799820005</v>
      </c>
    </row>
    <row r="293" spans="1:75">
      <c r="A293" s="21" t="str">
        <f>FSheet1!A292</f>
        <v>Kohtala</v>
      </c>
      <c r="B293" s="20">
        <f>FSheet1!DH292</f>
        <v>2.5630414947506557</v>
      </c>
      <c r="C293" s="20">
        <f>FSheet1!DI292</f>
        <v>0.1646553753280843</v>
      </c>
      <c r="D293" s="22"/>
      <c r="E293" s="20">
        <f>1/(POWER(FSheet1!AU292,2/($A$3-1))*SUM(1/POWER(FSheet1!$AU292,2/($A$3-1)),1/POWER(FSheet1!$AV292,2/($A$3-1)),1/POWER(FSheet1!$AW292,2/($A$3-1)),1/POWER(FSheet1!$AX292,2/($A$3-1)),1/POWER(FSheet1!$AY292,2/($A$3-1)),1/POWER(FSheet1!$AZ292,2/($A$3-1)),1/POWER(FSheet1!$BA292,2/($A$3-1))))</f>
        <v>2.1516217695930964E-4</v>
      </c>
      <c r="F293" s="20">
        <f>1/(POWER(FSheet1!AV292,2/($A$3-1))*SUM(1/POWER(FSheet1!$AU292,2/($A$3-1)),1/POWER(FSheet1!$AV292,2/($A$3-1)),1/POWER(FSheet1!$AW292,2/($A$3-1)),1/POWER(FSheet1!$AX292,2/($A$3-1)),1/POWER(FSheet1!$AY292,2/($A$3-1)),1/POWER(FSheet1!$AZ292,2/($A$3-1)),1/POWER(FSheet1!$BA292,2/($A$3-1))))</f>
        <v>8.2882860410625155E-4</v>
      </c>
      <c r="G293" s="20">
        <f>1/(POWER(FSheet1!AW292,2/($A$3-1))*SUM(1/POWER(FSheet1!$AU292,2/($A$3-1)),1/POWER(FSheet1!$AV292,2/($A$3-1)),1/POWER(FSheet1!$AW292,2/($A$3-1)),1/POWER(FSheet1!$AX292,2/($A$3-1)),1/POWER(FSheet1!$AY292,2/($A$3-1)),1/POWER(FSheet1!$AZ292,2/($A$3-1)),1/POWER(FSheet1!$BA292,2/($A$3-1))))</f>
        <v>6.4292919660002071E-3</v>
      </c>
      <c r="H293" s="20">
        <f>1/(POWER(FSheet1!AX292,2/($A$3-1))*SUM(1/POWER(FSheet1!$AU292,2/($A$3-1)),1/POWER(FSheet1!$AV292,2/($A$3-1)),1/POWER(FSheet1!$AW292,2/($A$3-1)),1/POWER(FSheet1!$AX292,2/($A$3-1)),1/POWER(FSheet1!$AY292,2/($A$3-1)),1/POWER(FSheet1!$AZ292,2/($A$3-1)),1/POWER(FSheet1!$BA292,2/($A$3-1))))</f>
        <v>0.52273016602839839</v>
      </c>
      <c r="I293" s="20">
        <f>1/(POWER(FSheet1!AY292,2/($A$3-1))*SUM(1/POWER(FSheet1!$AU292,2/($A$3-1)),1/POWER(FSheet1!$AV292,2/($A$3-1)),1/POWER(FSheet1!$AW292,2/($A$3-1)),1/POWER(FSheet1!$AX292,2/($A$3-1)),1/POWER(FSheet1!$AY292,2/($A$3-1)),1/POWER(FSheet1!$AZ292,2/($A$3-1)),1/POWER(FSheet1!$BA292,2/($A$3-1))))</f>
        <v>0.46281905605448509</v>
      </c>
      <c r="J293" s="20">
        <f>1/(POWER(FSheet1!AZ292,2/($A$3-1))*SUM(1/POWER(FSheet1!$AU292,2/($A$3-1)),1/POWER(FSheet1!$AV292,2/($A$3-1)),1/POWER(FSheet1!$AW292,2/($A$3-1)),1/POWER(FSheet1!$AX292,2/($A$3-1)),1/POWER(FSheet1!$AY292,2/($A$3-1)),1/POWER(FSheet1!$AZ292,2/($A$3-1)),1/POWER(FSheet1!$BA292,2/($A$3-1))))</f>
        <v>6.1689960465008088E-3</v>
      </c>
      <c r="K293" s="20">
        <f>1/(POWER(FSheet1!BA292,2/($A$3-1))*SUM(1/POWER(FSheet1!$AU292,2/($A$3-1)),1/POWER(FSheet1!$AV292,2/($A$3-1)),1/POWER(FSheet1!$AW292,2/($A$3-1)),1/POWER(FSheet1!$AX292,2/($A$3-1)),1/POWER(FSheet1!$AY292,2/($A$3-1)),1/POWER(FSheet1!$AZ292,2/($A$3-1)),1/POWER(FSheet1!$BA292,2/($A$3-1))))</f>
        <v>8.0849912354979861E-4</v>
      </c>
      <c r="M293" s="35"/>
      <c r="AA293" s="34">
        <f t="shared" si="16"/>
        <v>2.2446417884311987</v>
      </c>
      <c r="AC293" s="26">
        <f>1/(POWER(FSheet1!BC292,1/($A$3-1))*SUM(1/POWER(FSheet1!$BC292,1/($A$3-1)),1/POWER(FSheet1!$BD292,1/($A$3-1)),1/POWER(FSheet1!$BE292,1/($A$3-1)),1/POWER(FSheet1!$BF292,1/($A$3-1)),1/POWER(FSheet1!$BG292,1/($A$3-1)),1/POWER(FSheet1!$BH292,1/($A$3-1)),1/POWER(FSheet1!$BI292,1/($A$3-1))))</f>
        <v>1.8818610432124419E-2</v>
      </c>
      <c r="AD293" s="26">
        <f>1/(POWER(FSheet1!BD292,1/($A$3-1))*SUM(1/POWER(FSheet1!$BC292,1/($A$3-1)),1/POWER(FSheet1!$BD292,1/($A$3-1)),1/POWER(FSheet1!$BE292,1/($A$3-1)),1/POWER(FSheet1!$BF292,1/($A$3-1)),1/POWER(FSheet1!$BG292,1/($A$3-1)),1/POWER(FSheet1!$BH292,1/($A$3-1)),1/POWER(FSheet1!$BI292,1/($A$3-1))))</f>
        <v>1.6606755842632551E-2</v>
      </c>
      <c r="AE293" s="26">
        <f>1/(POWER(FSheet1!BE292,1/($A$3-1))*SUM(1/POWER(FSheet1!$BC292,1/($A$3-1)),1/POWER(FSheet1!$BD292,1/($A$3-1)),1/POWER(FSheet1!$BE292,1/($A$3-1)),1/POWER(FSheet1!$BF292,1/($A$3-1)),1/POWER(FSheet1!$BG292,1/($A$3-1)),1/POWER(FSheet1!$BH292,1/($A$3-1)),1/POWER(FSheet1!$BI292,1/($A$3-1))))</f>
        <v>3.3470826238352298E-2</v>
      </c>
      <c r="AF293" s="26">
        <f>1/(POWER(FSheet1!BF292,1/($A$3-1))*SUM(1/POWER(FSheet1!$BC292,1/($A$3-1)),1/POWER(FSheet1!$BD292,1/($A$3-1)),1/POWER(FSheet1!$BE292,1/($A$3-1)),1/POWER(FSheet1!$BF292,1/($A$3-1)),1/POWER(FSheet1!$BG292,1/($A$3-1)),1/POWER(FSheet1!$BH292,1/($A$3-1)),1/POWER(FSheet1!$BI292,1/($A$3-1))))</f>
        <v>0.22720375606177901</v>
      </c>
      <c r="AG293" s="26">
        <f>1/(POWER(FSheet1!BG292,1/($A$3-1))*SUM(1/POWER(FSheet1!$BC292,1/($A$3-1)),1/POWER(FSheet1!$BD292,1/($A$3-1)),1/POWER(FSheet1!$BE292,1/($A$3-1)),1/POWER(FSheet1!$BF292,1/($A$3-1)),1/POWER(FSheet1!$BG292,1/($A$3-1)),1/POWER(FSheet1!$BH292,1/($A$3-1)),1/POWER(FSheet1!$BI292,1/($A$3-1))))</f>
        <v>0.49934416875258475</v>
      </c>
      <c r="AH293" s="26">
        <f>1/(POWER(FSheet1!BH292,1/($A$3-1))*SUM(1/POWER(FSheet1!$BC292,1/($A$3-1)),1/POWER(FSheet1!$BD292,1/($A$3-1)),1/POWER(FSheet1!$BE292,1/($A$3-1)),1/POWER(FSheet1!$BF292,1/($A$3-1)),1/POWER(FSheet1!$BG292,1/($A$3-1)),1/POWER(FSheet1!$BH292,1/($A$3-1)),1/POWER(FSheet1!$BI292,1/($A$3-1))))</f>
        <v>4.8918172484864408E-2</v>
      </c>
      <c r="AI293" s="26">
        <f>1/(POWER(FSheet1!BI292,1/($A$3-1))*SUM(1/POWER(FSheet1!$BC292,1/($A$3-1)),1/POWER(FSheet1!$BD292,1/($A$3-1)),1/POWER(FSheet1!$BE292,1/($A$3-1)),1/POWER(FSheet1!$BF292,1/($A$3-1)),1/POWER(FSheet1!$BG292,1/($A$3-1)),1/POWER(FSheet1!$BH292,1/($A$3-1)),1/POWER(FSheet1!$BI292,1/($A$3-1))))</f>
        <v>0.15563771018766259</v>
      </c>
      <c r="AY293" s="13">
        <f t="shared" si="17"/>
        <v>0.69608031283595728</v>
      </c>
      <c r="BA293" s="45">
        <f>1/(POWER(FSheet1!$BK292,1/($A$3-1))*SUM(1/POWER(FSheet1!$BK292,1/($A$3-1)),1/POWER(FSheet1!$BL292,1/($A$3-1)),1/POWER(FSheet1!$BM292,1/($A$3-1)),1/POWER(FSheet1!$BN292,1/($A$3-1)),1/POWER(FSheet1!$BO292,1/($A$3-1)),1/POWER(FSheet1!$BP292,1/($A$3-1)),1/POWER(FSheet1!$BQ292,1/($A$3-1))))</f>
        <v>1.0410606263665001E-2</v>
      </c>
      <c r="BB293" s="45">
        <f>1/(POWER(FSheet1!$BL292,1/($A$3-1))*SUM(1/POWER(FSheet1!$BK292,1/($A$3-1)),1/POWER(FSheet1!$BL292,1/($A$3-1)),1/POWER(FSheet1!$BM292,1/($A$3-1)),1/POWER(FSheet1!$BN292,1/($A$3-1)),1/POWER(FSheet1!$BO292,1/($A$3-1)),1/POWER(FSheet1!$BP292,1/($A$3-1)),1/POWER(FSheet1!$BQ292,1/($A$3-1))))</f>
        <v>6.9816834699682924E-3</v>
      </c>
      <c r="BC293" s="45">
        <f>1/(POWER(FSheet1!$BM292,1/($A$3-1))*SUM(1/POWER(FSheet1!$BK292,1/($A$3-1)),1/POWER(FSheet1!$BL292,1/($A$3-1)),1/POWER(FSheet1!$BM292,1/($A$3-1)),1/POWER(FSheet1!$BN292,1/($A$3-1)),1/POWER(FSheet1!$BO292,1/($A$3-1)),1/POWER(FSheet1!$BP292,1/($A$3-1)),1/POWER(FSheet1!$BQ292,1/($A$3-1))))</f>
        <v>1.8441667997368627E-2</v>
      </c>
      <c r="BD293" s="45">
        <f>1/(POWER(FSheet1!$BN292,1/($A$3-1))*SUM(1/POWER(FSheet1!$BK292,1/($A$3-1)),1/POWER(FSheet1!$BL292,1/($A$3-1)),1/POWER(FSheet1!$BM292,1/($A$3-1)),1/POWER(FSheet1!$BN292,1/($A$3-1)),1/POWER(FSheet1!$BO292,1/($A$3-1)),1/POWER(FSheet1!$BP292,1/($A$3-1)),1/POWER(FSheet1!$BQ292,1/($A$3-1))))</f>
        <v>0.13056299033633417</v>
      </c>
      <c r="BE293" s="45">
        <f>1/(POWER(FSheet1!$BO292,1/($A$3-1))*SUM(1/POWER(FSheet1!$BK292,1/($A$3-1)),1/POWER(FSheet1!$BL292,1/($A$3-1)),1/POWER(FSheet1!$BM292,1/($A$3-1)),1/POWER(FSheet1!$BN292,1/($A$3-1)),1/POWER(FSheet1!$BO292,1/($A$3-1)),1/POWER(FSheet1!$BP292,1/($A$3-1)),1/POWER(FSheet1!$BQ292,1/($A$3-1))))</f>
        <v>0.76330329468709912</v>
      </c>
      <c r="BF293" s="45">
        <f>1/(POWER(FSheet1!$BP292,1/($A$3-1))*SUM(1/POWER(FSheet1!$BK292,1/($A$3-1)),1/POWER(FSheet1!$BL292,1/($A$3-1)),1/POWER(FSheet1!$BM292,1/($A$3-1)),1/POWER(FSheet1!$BN292,1/($A$3-1)),1/POWER(FSheet1!$BO292,1/($A$3-1)),1/POWER(FSheet1!$BP292,1/($A$3-1)),1/POWER(FSheet1!$BQ292,1/($A$3-1))))</f>
        <v>1.8181853226637425E-2</v>
      </c>
      <c r="BG293" s="45">
        <f>1/(POWER(FSheet1!$BQ292,1/($A$3-1))*SUM(1/POWER(FSheet1!$BK292,1/($A$3-1)),1/POWER(FSheet1!$BL292,1/($A$3-1)),1/POWER(FSheet1!$BM292,1/($A$3-1)),1/POWER(FSheet1!$BN292,1/($A$3-1)),1/POWER(FSheet1!$BO292,1/($A$3-1)),1/POWER(FSheet1!$BP292,1/($A$3-1)),1/POWER(FSheet1!$BQ292,1/($A$3-1))))</f>
        <v>5.2117904018927415E-2</v>
      </c>
      <c r="BH293" s="14"/>
      <c r="BW293" s="33">
        <f t="array" ref="BW293">SUM((BA293^$A$3)*(($B293-$AK$3)^2+($C293-$AL$3)^2),(BB293^$A$3)*(($B293-$AM$3)^2+($C293-$AN$3)^2),(BC293^$A$3)*(($B293-$AO$3)^2+($C293-$AP$3)^2),(BD293^$A$3)*(($B293-$AQ$3)^2+($C293-$AR$3)^2),(BE293^$A$3)*(($B293-$AS$3)^2+($C293-$AT$3)^2),(BF293^$A$3)*(($B293-$AU$3)^2+($C293-$AV$3)^2),(BG293^$A$3)*(($B293-$AW$3)^2+($C293-$BV$3)^2))</f>
        <v>0.46741459715584177</v>
      </c>
    </row>
    <row r="294" spans="1:75">
      <c r="A294" s="21" t="str">
        <f>FSheet1!A293</f>
        <v>Dupre</v>
      </c>
      <c r="B294" s="20">
        <f>FSheet1!DH293</f>
        <v>-2.935631505249344</v>
      </c>
      <c r="C294" s="20">
        <f>FSheet1!DI293</f>
        <v>-3.8901601246719157</v>
      </c>
      <c r="D294" s="22"/>
      <c r="E294" s="20">
        <f>1/(POWER(FSheet1!AU293,2/($A$3-1))*SUM(1/POWER(FSheet1!$AU293,2/($A$3-1)),1/POWER(FSheet1!$AV293,2/($A$3-1)),1/POWER(FSheet1!$AW293,2/($A$3-1)),1/POWER(FSheet1!$AX293,2/($A$3-1)),1/POWER(FSheet1!$AY293,2/($A$3-1)),1/POWER(FSheet1!$AZ293,2/($A$3-1)),1/POWER(FSheet1!$BA293,2/($A$3-1))))</f>
        <v>6.2963312371080904E-7</v>
      </c>
      <c r="F294" s="20">
        <f>1/(POWER(FSheet1!AV293,2/($A$3-1))*SUM(1/POWER(FSheet1!$AU293,2/($A$3-1)),1/POWER(FSheet1!$AV293,2/($A$3-1)),1/POWER(FSheet1!$AW293,2/($A$3-1)),1/POWER(FSheet1!$AX293,2/($A$3-1)),1/POWER(FSheet1!$AY293,2/($A$3-1)),1/POWER(FSheet1!$AZ293,2/($A$3-1)),1/POWER(FSheet1!$BA293,2/($A$3-1))))</f>
        <v>1.0427381141996521E-5</v>
      </c>
      <c r="G294" s="20">
        <f>1/(POWER(FSheet1!AW293,2/($A$3-1))*SUM(1/POWER(FSheet1!$AU293,2/($A$3-1)),1/POWER(FSheet1!$AV293,2/($A$3-1)),1/POWER(FSheet1!$AW293,2/($A$3-1)),1/POWER(FSheet1!$AX293,2/($A$3-1)),1/POWER(FSheet1!$AY293,2/($A$3-1)),1/POWER(FSheet1!$AZ293,2/($A$3-1)),1/POWER(FSheet1!$BA293,2/($A$3-1))))</f>
        <v>0.99997925285178735</v>
      </c>
      <c r="H294" s="20">
        <f>1/(POWER(FSheet1!AX293,2/($A$3-1))*SUM(1/POWER(FSheet1!$AU293,2/($A$3-1)),1/POWER(FSheet1!$AV293,2/($A$3-1)),1/POWER(FSheet1!$AW293,2/($A$3-1)),1/POWER(FSheet1!$AX293,2/($A$3-1)),1/POWER(FSheet1!$AY293,2/($A$3-1)),1/POWER(FSheet1!$AZ293,2/($A$3-1)),1/POWER(FSheet1!$BA293,2/($A$3-1))))</f>
        <v>8.9528309078509874E-6</v>
      </c>
      <c r="I294" s="20">
        <f>1/(POWER(FSheet1!AY293,2/($A$3-1))*SUM(1/POWER(FSheet1!$AU293,2/($A$3-1)),1/POWER(FSheet1!$AV293,2/($A$3-1)),1/POWER(FSheet1!$AW293,2/($A$3-1)),1/POWER(FSheet1!$AX293,2/($A$3-1)),1/POWER(FSheet1!$AY293,2/($A$3-1)),1/POWER(FSheet1!$AZ293,2/($A$3-1)),1/POWER(FSheet1!$BA293,2/($A$3-1))))</f>
        <v>5.833307310592314E-7</v>
      </c>
      <c r="J294" s="20">
        <f>1/(POWER(FSheet1!AZ293,2/($A$3-1))*SUM(1/POWER(FSheet1!$AU293,2/($A$3-1)),1/POWER(FSheet1!$AV293,2/($A$3-1)),1/POWER(FSheet1!$AW293,2/($A$3-1)),1/POWER(FSheet1!$AX293,2/($A$3-1)),1/POWER(FSheet1!$AY293,2/($A$3-1)),1/POWER(FSheet1!$AZ293,2/($A$3-1)),1/POWER(FSheet1!$BA293,2/($A$3-1))))</f>
        <v>1.1677834650968106E-7</v>
      </c>
      <c r="K294" s="20">
        <f>1/(POWER(FSheet1!BA293,2/($A$3-1))*SUM(1/POWER(FSheet1!$AU293,2/($A$3-1)),1/POWER(FSheet1!$AV293,2/($A$3-1)),1/POWER(FSheet1!$AW293,2/($A$3-1)),1/POWER(FSheet1!$AX293,2/($A$3-1)),1/POWER(FSheet1!$AY293,2/($A$3-1)),1/POWER(FSheet1!$AZ293,2/($A$3-1)),1/POWER(FSheet1!$BA293,2/($A$3-1))))</f>
        <v>3.7193961503951893E-8</v>
      </c>
      <c r="M294" s="35"/>
      <c r="AA294" s="34">
        <f t="shared" si="16"/>
        <v>2.2438672250098413</v>
      </c>
      <c r="AC294" s="26">
        <f>1/(POWER(FSheet1!BC293,1/($A$3-1))*SUM(1/POWER(FSheet1!$BC293,1/($A$3-1)),1/POWER(FSheet1!$BD293,1/($A$3-1)),1/POWER(FSheet1!$BE293,1/($A$3-1)),1/POWER(FSheet1!$BF293,1/($A$3-1)),1/POWER(FSheet1!$BG293,1/($A$3-1)),1/POWER(FSheet1!$BH293,1/($A$3-1)),1/POWER(FSheet1!$BI293,1/($A$3-1))))</f>
        <v>7.9990388156233425E-2</v>
      </c>
      <c r="AD294" s="26">
        <f>1/(POWER(FSheet1!BD293,1/($A$3-1))*SUM(1/POWER(FSheet1!$BC293,1/($A$3-1)),1/POWER(FSheet1!$BD293,1/($A$3-1)),1/POWER(FSheet1!$BE293,1/($A$3-1)),1/POWER(FSheet1!$BF293,1/($A$3-1)),1/POWER(FSheet1!$BG293,1/($A$3-1)),1/POWER(FSheet1!$BH293,1/($A$3-1)),1/POWER(FSheet1!$BI293,1/($A$3-1))))</f>
        <v>0.16711183491348214</v>
      </c>
      <c r="AE294" s="26">
        <f>1/(POWER(FSheet1!BE293,1/($A$3-1))*SUM(1/POWER(FSheet1!$BC293,1/($A$3-1)),1/POWER(FSheet1!$BD293,1/($A$3-1)),1/POWER(FSheet1!$BE293,1/($A$3-1)),1/POWER(FSheet1!$BF293,1/($A$3-1)),1/POWER(FSheet1!$BG293,1/($A$3-1)),1/POWER(FSheet1!$BH293,1/($A$3-1)),1/POWER(FSheet1!$BI293,1/($A$3-1))))</f>
        <v>0.64459899060936166</v>
      </c>
      <c r="AF294" s="26">
        <f>1/(POWER(FSheet1!BF293,1/($A$3-1))*SUM(1/POWER(FSheet1!$BC293,1/($A$3-1)),1/POWER(FSheet1!$BD293,1/($A$3-1)),1/POWER(FSheet1!$BE293,1/($A$3-1)),1/POWER(FSheet1!$BF293,1/($A$3-1)),1/POWER(FSheet1!$BG293,1/($A$3-1)),1/POWER(FSheet1!$BH293,1/($A$3-1)),1/POWER(FSheet1!$BI293,1/($A$3-1))))</f>
        <v>6.3291839825599203E-2</v>
      </c>
      <c r="AG294" s="26">
        <f>1/(POWER(FSheet1!BG293,1/($A$3-1))*SUM(1/POWER(FSheet1!$BC293,1/($A$3-1)),1/POWER(FSheet1!$BD293,1/($A$3-1)),1/POWER(FSheet1!$BE293,1/($A$3-1)),1/POWER(FSheet1!$BF293,1/($A$3-1)),1/POWER(FSheet1!$BG293,1/($A$3-1)),1/POWER(FSheet1!$BH293,1/($A$3-1)),1/POWER(FSheet1!$BI293,1/($A$3-1))))</f>
        <v>1.9595769131243064E-2</v>
      </c>
      <c r="AH294" s="26">
        <f>1/(POWER(FSheet1!BH293,1/($A$3-1))*SUM(1/POWER(FSheet1!$BC293,1/($A$3-1)),1/POWER(FSheet1!$BD293,1/($A$3-1)),1/POWER(FSheet1!$BE293,1/($A$3-1)),1/POWER(FSheet1!$BF293,1/($A$3-1)),1/POWER(FSheet1!$BG293,1/($A$3-1)),1/POWER(FSheet1!$BH293,1/($A$3-1)),1/POWER(FSheet1!$BI293,1/($A$3-1))))</f>
        <v>1.0085913775196945E-2</v>
      </c>
      <c r="AI294" s="26">
        <f>1/(POWER(FSheet1!BI293,1/($A$3-1))*SUM(1/POWER(FSheet1!$BC293,1/($A$3-1)),1/POWER(FSheet1!$BD293,1/($A$3-1)),1/POWER(FSheet1!$BE293,1/($A$3-1)),1/POWER(FSheet1!$BF293,1/($A$3-1)),1/POWER(FSheet1!$BG293,1/($A$3-1)),1/POWER(FSheet1!$BH293,1/($A$3-1)),1/POWER(FSheet1!$BI293,1/($A$3-1))))</f>
        <v>1.5325263588883446E-2</v>
      </c>
      <c r="AY294" s="13">
        <f t="shared" si="17"/>
        <v>1.7660992052777076</v>
      </c>
      <c r="BA294" s="45">
        <f>1/(POWER(FSheet1!$BK293,1/($A$3-1))*SUM(1/POWER(FSheet1!$BK293,1/($A$3-1)),1/POWER(FSheet1!$BL293,1/($A$3-1)),1/POWER(FSheet1!$BM293,1/($A$3-1)),1/POWER(FSheet1!$BN293,1/($A$3-1)),1/POWER(FSheet1!$BO293,1/($A$3-1)),1/POWER(FSheet1!$BP293,1/($A$3-1)),1/POWER(FSheet1!$BQ293,1/($A$3-1))))</f>
        <v>2.953923349003398E-2</v>
      </c>
      <c r="BB294" s="45">
        <f>1/(POWER(FSheet1!$BL293,1/($A$3-1))*SUM(1/POWER(FSheet1!$BK293,1/($A$3-1)),1/POWER(FSheet1!$BL293,1/($A$3-1)),1/POWER(FSheet1!$BM293,1/($A$3-1)),1/POWER(FSheet1!$BN293,1/($A$3-1)),1/POWER(FSheet1!$BO293,1/($A$3-1)),1/POWER(FSheet1!$BP293,1/($A$3-1)),1/POWER(FSheet1!$BQ293,1/($A$3-1))))</f>
        <v>9.7993352126341166E-2</v>
      </c>
      <c r="BC294" s="45">
        <f>1/(POWER(FSheet1!$BM293,1/($A$3-1))*SUM(1/POWER(FSheet1!$BK293,1/($A$3-1)),1/POWER(FSheet1!$BL293,1/($A$3-1)),1/POWER(FSheet1!$BM293,1/($A$3-1)),1/POWER(FSheet1!$BN293,1/($A$3-1)),1/POWER(FSheet1!$BO293,1/($A$3-1)),1/POWER(FSheet1!$BP293,1/($A$3-1)),1/POWER(FSheet1!$BQ293,1/($A$3-1))))</f>
        <v>0.78531944679925703</v>
      </c>
      <c r="BD294" s="45">
        <f>1/(POWER(FSheet1!$BN293,1/($A$3-1))*SUM(1/POWER(FSheet1!$BK293,1/($A$3-1)),1/POWER(FSheet1!$BL293,1/($A$3-1)),1/POWER(FSheet1!$BM293,1/($A$3-1)),1/POWER(FSheet1!$BN293,1/($A$3-1)),1/POWER(FSheet1!$BO293,1/($A$3-1)),1/POWER(FSheet1!$BP293,1/($A$3-1)),1/POWER(FSheet1!$BQ293,1/($A$3-1))))</f>
        <v>4.9296260455428988E-2</v>
      </c>
      <c r="BE294" s="45">
        <f>1/(POWER(FSheet1!$BO293,1/($A$3-1))*SUM(1/POWER(FSheet1!$BK293,1/($A$3-1)),1/POWER(FSheet1!$BL293,1/($A$3-1)),1/POWER(FSheet1!$BM293,1/($A$3-1)),1/POWER(FSheet1!$BN293,1/($A$3-1)),1/POWER(FSheet1!$BO293,1/($A$3-1)),1/POWER(FSheet1!$BP293,1/($A$3-1)),1/POWER(FSheet1!$BQ293,1/($A$3-1))))</f>
        <v>1.8184970092706768E-2</v>
      </c>
      <c r="BF294" s="45">
        <f>1/(POWER(FSheet1!$BP293,1/($A$3-1))*SUM(1/POWER(FSheet1!$BK293,1/($A$3-1)),1/POWER(FSheet1!$BL293,1/($A$3-1)),1/POWER(FSheet1!$BM293,1/($A$3-1)),1/POWER(FSheet1!$BN293,1/($A$3-1)),1/POWER(FSheet1!$BO293,1/($A$3-1)),1/POWER(FSheet1!$BP293,1/($A$3-1)),1/POWER(FSheet1!$BQ293,1/($A$3-1))))</f>
        <v>7.1849345763904133E-3</v>
      </c>
      <c r="BG294" s="45">
        <f>1/(POWER(FSheet1!$BQ293,1/($A$3-1))*SUM(1/POWER(FSheet1!$BK293,1/($A$3-1)),1/POWER(FSheet1!$BL293,1/($A$3-1)),1/POWER(FSheet1!$BM293,1/($A$3-1)),1/POWER(FSheet1!$BN293,1/($A$3-1)),1/POWER(FSheet1!$BO293,1/($A$3-1)),1/POWER(FSheet1!$BP293,1/($A$3-1)),1/POWER(FSheet1!$BQ293,1/($A$3-1))))</f>
        <v>1.2481802459841743E-2</v>
      </c>
      <c r="BH294" s="14"/>
      <c r="BW294" s="33">
        <f t="array" ref="BW294">SUM((BA294^$A$3)*(($B294-$AK$3)^2+($C294-$AL$3)^2),(BB294^$A$3)*(($B294-$AM$3)^2+($C294-$AN$3)^2),(BC294^$A$3)*(($B294-$AO$3)^2+($C294-$AP$3)^2),(BD294^$A$3)*(($B294-$AQ$3)^2+($C294-$AR$3)^2),(BE294^$A$3)*(($B294-$AS$3)^2+($C294-$AT$3)^2),(BF294^$A$3)*(($B294-$AU$3)^2+($C294-$AV$3)^2),(BG294^$A$3)*(($B294-$AW$3)^2+($C294-$BV$3)^2))</f>
        <v>2.036286216473191</v>
      </c>
    </row>
    <row r="295" spans="1:75">
      <c r="A295" s="21" t="str">
        <f>FSheet1!A294</f>
        <v>Marchuk</v>
      </c>
      <c r="B295" s="20">
        <f>FSheet1!DH294</f>
        <v>3.7586009356955379</v>
      </c>
      <c r="C295" s="20">
        <f>FSheet1!DI294</f>
        <v>1.5389440853018375</v>
      </c>
      <c r="D295" s="22"/>
      <c r="E295" s="20">
        <f>1/(POWER(FSheet1!AU294,2/($A$3-1))*SUM(1/POWER(FSheet1!$AU294,2/($A$3-1)),1/POWER(FSheet1!$AV294,2/($A$3-1)),1/POWER(FSheet1!$AW294,2/($A$3-1)),1/POWER(FSheet1!$AX294,2/($A$3-1)),1/POWER(FSheet1!$AY294,2/($A$3-1)),1/POWER(FSheet1!$AZ294,2/($A$3-1)),1/POWER(FSheet1!$BA294,2/($A$3-1))))</f>
        <v>7.2204599587270553E-6</v>
      </c>
      <c r="F295" s="20">
        <f>1/(POWER(FSheet1!AV294,2/($A$3-1))*SUM(1/POWER(FSheet1!$AU294,2/($A$3-1)),1/POWER(FSheet1!$AV294,2/($A$3-1)),1/POWER(FSheet1!$AW294,2/($A$3-1)),1/POWER(FSheet1!$AX294,2/($A$3-1)),1/POWER(FSheet1!$AY294,2/($A$3-1)),1/POWER(FSheet1!$AZ294,2/($A$3-1)),1/POWER(FSheet1!$BA294,2/($A$3-1))))</f>
        <v>2.3679263785103191E-5</v>
      </c>
      <c r="G295" s="20">
        <f>1/(POWER(FSheet1!AW294,2/($A$3-1))*SUM(1/POWER(FSheet1!$AU294,2/($A$3-1)),1/POWER(FSheet1!$AV294,2/($A$3-1)),1/POWER(FSheet1!$AW294,2/($A$3-1)),1/POWER(FSheet1!$AX294,2/($A$3-1)),1/POWER(FSheet1!$AY294,2/($A$3-1)),1/POWER(FSheet1!$AZ294,2/($A$3-1)),1/POWER(FSheet1!$BA294,2/($A$3-1))))</f>
        <v>1.2885460786123286E-4</v>
      </c>
      <c r="H295" s="20">
        <f>1/(POWER(FSheet1!AX294,2/($A$3-1))*SUM(1/POWER(FSheet1!$AU294,2/($A$3-1)),1/POWER(FSheet1!$AV294,2/($A$3-1)),1/POWER(FSheet1!$AW294,2/($A$3-1)),1/POWER(FSheet1!$AX294,2/($A$3-1)),1/POWER(FSheet1!$AY294,2/($A$3-1)),1/POWER(FSheet1!$AZ294,2/($A$3-1)),1/POWER(FSheet1!$BA294,2/($A$3-1))))</f>
        <v>2.5180796816907354E-3</v>
      </c>
      <c r="I295" s="20">
        <f>1/(POWER(FSheet1!AY294,2/($A$3-1))*SUM(1/POWER(FSheet1!$AU294,2/($A$3-1)),1/POWER(FSheet1!$AV294,2/($A$3-1)),1/POWER(FSheet1!$AW294,2/($A$3-1)),1/POWER(FSheet1!$AX294,2/($A$3-1)),1/POWER(FSheet1!$AY294,2/($A$3-1)),1/POWER(FSheet1!$AZ294,2/($A$3-1)),1/POWER(FSheet1!$BA294,2/($A$3-1))))</f>
        <v>0.99622114087531621</v>
      </c>
      <c r="J295" s="20">
        <f>1/(POWER(FSheet1!AZ294,2/($A$3-1))*SUM(1/POWER(FSheet1!$AU294,2/($A$3-1)),1/POWER(FSheet1!$AV294,2/($A$3-1)),1/POWER(FSheet1!$AW294,2/($A$3-1)),1/POWER(FSheet1!$AX294,2/($A$3-1)),1/POWER(FSheet1!$AY294,2/($A$3-1)),1/POWER(FSheet1!$AZ294,2/($A$3-1)),1/POWER(FSheet1!$BA294,2/($A$3-1))))</f>
        <v>1.0196739600512382E-3</v>
      </c>
      <c r="K295" s="20">
        <f>1/(POWER(FSheet1!BA294,2/($A$3-1))*SUM(1/POWER(FSheet1!$AU294,2/($A$3-1)),1/POWER(FSheet1!$AV294,2/($A$3-1)),1/POWER(FSheet1!$AW294,2/($A$3-1)),1/POWER(FSheet1!$AX294,2/($A$3-1)),1/POWER(FSheet1!$AY294,2/($A$3-1)),1/POWER(FSheet1!$AZ294,2/($A$3-1)),1/POWER(FSheet1!$BA294,2/($A$3-1))))</f>
        <v>8.1351151336742713E-5</v>
      </c>
      <c r="M295" s="35"/>
      <c r="AA295" s="34">
        <f t="shared" si="16"/>
        <v>1.0616873032834167</v>
      </c>
      <c r="AC295" s="26">
        <f>1/(POWER(FSheet1!BC294,1/($A$3-1))*SUM(1/POWER(FSheet1!$BC294,1/($A$3-1)),1/POWER(FSheet1!$BD294,1/($A$3-1)),1/POWER(FSheet1!$BE294,1/($A$3-1)),1/POWER(FSheet1!$BF294,1/($A$3-1)),1/POWER(FSheet1!$BG294,1/($A$3-1)),1/POWER(FSheet1!$BH294,1/($A$3-1)),1/POWER(FSheet1!$BI294,1/($A$3-1))))</f>
        <v>5.5146746600683756E-3</v>
      </c>
      <c r="AD295" s="26">
        <f>1/(POWER(FSheet1!BD294,1/($A$3-1))*SUM(1/POWER(FSheet1!$BC294,1/($A$3-1)),1/POWER(FSheet1!$BD294,1/($A$3-1)),1/POWER(FSheet1!$BE294,1/($A$3-1)),1/POWER(FSheet1!$BF294,1/($A$3-1)),1/POWER(FSheet1!$BG294,1/($A$3-1)),1/POWER(FSheet1!$BH294,1/($A$3-1)),1/POWER(FSheet1!$BI294,1/($A$3-1))))</f>
        <v>4.7462866337924228E-3</v>
      </c>
      <c r="AE295" s="26">
        <f>1/(POWER(FSheet1!BE294,1/($A$3-1))*SUM(1/POWER(FSheet1!$BC294,1/($A$3-1)),1/POWER(FSheet1!$BD294,1/($A$3-1)),1/POWER(FSheet1!$BE294,1/($A$3-1)),1/POWER(FSheet1!$BF294,1/($A$3-1)),1/POWER(FSheet1!$BG294,1/($A$3-1)),1/POWER(FSheet1!$BH294,1/($A$3-1)),1/POWER(FSheet1!$BI294,1/($A$3-1))))</f>
        <v>8.1970286867702313E-3</v>
      </c>
      <c r="AF295" s="26">
        <f>1/(POWER(FSheet1!BF294,1/($A$3-1))*SUM(1/POWER(FSheet1!$BC294,1/($A$3-1)),1/POWER(FSheet1!$BD294,1/($A$3-1)),1/POWER(FSheet1!$BE294,1/($A$3-1)),1/POWER(FSheet1!$BF294,1/($A$3-1)),1/POWER(FSheet1!$BG294,1/($A$3-1)),1/POWER(FSheet1!$BH294,1/($A$3-1)),1/POWER(FSheet1!$BI294,1/($A$3-1))))</f>
        <v>3.0149725776161047E-2</v>
      </c>
      <c r="AG295" s="26">
        <f>1/(POWER(FSheet1!BG294,1/($A$3-1))*SUM(1/POWER(FSheet1!$BC294,1/($A$3-1)),1/POWER(FSheet1!$BD294,1/($A$3-1)),1/POWER(FSheet1!$BE294,1/($A$3-1)),1/POWER(FSheet1!$BF294,1/($A$3-1)),1/POWER(FSheet1!$BG294,1/($A$3-1)),1/POWER(FSheet1!$BH294,1/($A$3-1)),1/POWER(FSheet1!$BI294,1/($A$3-1))))</f>
        <v>0.7422148211586711</v>
      </c>
      <c r="AH295" s="26">
        <f>1/(POWER(FSheet1!BH294,1/($A$3-1))*SUM(1/POWER(FSheet1!$BC294,1/($A$3-1)),1/POWER(FSheet1!$BD294,1/($A$3-1)),1/POWER(FSheet1!$BE294,1/($A$3-1)),1/POWER(FSheet1!$BF294,1/($A$3-1)),1/POWER(FSheet1!$BG294,1/($A$3-1)),1/POWER(FSheet1!$BH294,1/($A$3-1)),1/POWER(FSheet1!$BI294,1/($A$3-1))))</f>
        <v>3.9521308667946578E-2</v>
      </c>
      <c r="AI295" s="26">
        <f>1/(POWER(FSheet1!BI294,1/($A$3-1))*SUM(1/POWER(FSheet1!$BC294,1/($A$3-1)),1/POWER(FSheet1!$BD294,1/($A$3-1)),1/POWER(FSheet1!$BE294,1/($A$3-1)),1/POWER(FSheet1!$BF294,1/($A$3-1)),1/POWER(FSheet1!$BG294,1/($A$3-1)),1/POWER(FSheet1!$BH294,1/($A$3-1)),1/POWER(FSheet1!$BI294,1/($A$3-1))))</f>
        <v>0.16965615441659015</v>
      </c>
      <c r="AY295" s="13">
        <f t="shared" si="17"/>
        <v>0.89384339485377562</v>
      </c>
      <c r="BA295" s="45">
        <f>1/(POWER(FSheet1!$BK294,1/($A$3-1))*SUM(1/POWER(FSheet1!$BK294,1/($A$3-1)),1/POWER(FSheet1!$BL294,1/($A$3-1)),1/POWER(FSheet1!$BM294,1/($A$3-1)),1/POWER(FSheet1!$BN294,1/($A$3-1)),1/POWER(FSheet1!$BO294,1/($A$3-1)),1/POWER(FSheet1!$BP294,1/($A$3-1)),1/POWER(FSheet1!$BQ294,1/($A$3-1))))</f>
        <v>9.5081545949037664E-3</v>
      </c>
      <c r="BB295" s="45">
        <f>1/(POWER(FSheet1!$BL294,1/($A$3-1))*SUM(1/POWER(FSheet1!$BK294,1/($A$3-1)),1/POWER(FSheet1!$BL294,1/($A$3-1)),1/POWER(FSheet1!$BM294,1/($A$3-1)),1/POWER(FSheet1!$BN294,1/($A$3-1)),1/POWER(FSheet1!$BO294,1/($A$3-1)),1/POWER(FSheet1!$BP294,1/($A$3-1)),1/POWER(FSheet1!$BQ294,1/($A$3-1))))</f>
        <v>5.9284015888810496E-3</v>
      </c>
      <c r="BC295" s="45">
        <f>1/(POWER(FSheet1!$BM294,1/($A$3-1))*SUM(1/POWER(FSheet1!$BK294,1/($A$3-1)),1/POWER(FSheet1!$BL294,1/($A$3-1)),1/POWER(FSheet1!$BM294,1/($A$3-1)),1/POWER(FSheet1!$BN294,1/($A$3-1)),1/POWER(FSheet1!$BO294,1/($A$3-1)),1/POWER(FSheet1!$BP294,1/($A$3-1)),1/POWER(FSheet1!$BQ294,1/($A$3-1))))</f>
        <v>1.2539875423849522E-2</v>
      </c>
      <c r="BD295" s="45">
        <f>1/(POWER(FSheet1!$BN294,1/($A$3-1))*SUM(1/POWER(FSheet1!$BK294,1/($A$3-1)),1/POWER(FSheet1!$BL294,1/($A$3-1)),1/POWER(FSheet1!$BM294,1/($A$3-1)),1/POWER(FSheet1!$BN294,1/($A$3-1)),1/POWER(FSheet1!$BO294,1/($A$3-1)),1/POWER(FSheet1!$BP294,1/($A$3-1)),1/POWER(FSheet1!$BQ294,1/($A$3-1))))</f>
        <v>4.5977526931667685E-2</v>
      </c>
      <c r="BE295" s="45">
        <f>1/(POWER(FSheet1!$BO294,1/($A$3-1))*SUM(1/POWER(FSheet1!$BK294,1/($A$3-1)),1/POWER(FSheet1!$BL294,1/($A$3-1)),1/POWER(FSheet1!$BM294,1/($A$3-1)),1/POWER(FSheet1!$BN294,1/($A$3-1)),1/POWER(FSheet1!$BO294,1/($A$3-1)),1/POWER(FSheet1!$BP294,1/($A$3-1)),1/POWER(FSheet1!$BQ294,1/($A$3-1))))</f>
        <v>0.82100410074325192</v>
      </c>
      <c r="BF295" s="45">
        <f>1/(POWER(FSheet1!$BP294,1/($A$3-1))*SUM(1/POWER(FSheet1!$BK294,1/($A$3-1)),1/POWER(FSheet1!$BL294,1/($A$3-1)),1/POWER(FSheet1!$BM294,1/($A$3-1)),1/POWER(FSheet1!$BN294,1/($A$3-1)),1/POWER(FSheet1!$BO294,1/($A$3-1)),1/POWER(FSheet1!$BP294,1/($A$3-1)),1/POWER(FSheet1!$BQ294,1/($A$3-1))))</f>
        <v>3.3754185266918417E-2</v>
      </c>
      <c r="BG295" s="45">
        <f>1/(POWER(FSheet1!$BQ294,1/($A$3-1))*SUM(1/POWER(FSheet1!$BK294,1/($A$3-1)),1/POWER(FSheet1!$BL294,1/($A$3-1)),1/POWER(FSheet1!$BM294,1/($A$3-1)),1/POWER(FSheet1!$BN294,1/($A$3-1)),1/POWER(FSheet1!$BO294,1/($A$3-1)),1/POWER(FSheet1!$BP294,1/($A$3-1)),1/POWER(FSheet1!$BQ294,1/($A$3-1))))</f>
        <v>7.1287755450527679E-2</v>
      </c>
      <c r="BH295" s="14"/>
      <c r="BW295" s="33">
        <f t="array" ref="BW295">SUM((BA295^$A$3)*(($B295-$AK$3)^2+($C295-$AL$3)^2),(BB295^$A$3)*(($B295-$AM$3)^2+($C295-$AN$3)^2),(BC295^$A$3)*(($B295-$AO$3)^2+($C295-$AP$3)^2),(BD295^$A$3)*(($B295-$AQ$3)^2+($C295-$AR$3)^2),(BE295^$A$3)*(($B295-$AS$3)^2+($C295-$AT$3)^2),(BF295^$A$3)*(($B295-$AU$3)^2+($C295-$AV$3)^2),(BG295^$A$3)*(($B295-$AW$3)^2+($C295-$BV$3)^2))</f>
        <v>1.0192995844212158</v>
      </c>
    </row>
    <row r="296" spans="1:75">
      <c r="A296" s="21" t="str">
        <f>FSheet1!A295</f>
        <v>Roach</v>
      </c>
      <c r="B296" s="20">
        <f>FSheet1!DH295</f>
        <v>-3.8478925643044621</v>
      </c>
      <c r="C296" s="20">
        <f>FSheet1!DI295</f>
        <v>4.548370085301837</v>
      </c>
      <c r="D296" s="22"/>
      <c r="E296" s="20">
        <f>1/(POWER(FSheet1!AU295,2/($A$3-1))*SUM(1/POWER(FSheet1!$AU295,2/($A$3-1)),1/POWER(FSheet1!$AV295,2/($A$3-1)),1/POWER(FSheet1!$AW295,2/($A$3-1)),1/POWER(FSheet1!$AX295,2/($A$3-1)),1/POWER(FSheet1!$AY295,2/($A$3-1)),1/POWER(FSheet1!$AZ295,2/($A$3-1)),1/POWER(FSheet1!$BA295,2/($A$3-1))))</f>
        <v>2.4889264354099425E-2</v>
      </c>
      <c r="F296" s="20">
        <f>1/(POWER(FSheet1!AV295,2/($A$3-1))*SUM(1/POWER(FSheet1!$AU295,2/($A$3-1)),1/POWER(FSheet1!$AV295,2/($A$3-1)),1/POWER(FSheet1!$AW295,2/($A$3-1)),1/POWER(FSheet1!$AX295,2/($A$3-1)),1/POWER(FSheet1!$AY295,2/($A$3-1)),1/POWER(FSheet1!$AZ295,2/($A$3-1)),1/POWER(FSheet1!$BA295,2/($A$3-1))))</f>
        <v>7.5601120897466081E-2</v>
      </c>
      <c r="G296" s="20">
        <f>1/(POWER(FSheet1!AW295,2/($A$3-1))*SUM(1/POWER(FSheet1!$AU295,2/($A$3-1)),1/POWER(FSheet1!$AV295,2/($A$3-1)),1/POWER(FSheet1!$AW295,2/($A$3-1)),1/POWER(FSheet1!$AX295,2/($A$3-1)),1/POWER(FSheet1!$AY295,2/($A$3-1)),1/POWER(FSheet1!$AZ295,2/($A$3-1)),1/POWER(FSheet1!$BA295,2/($A$3-1))))</f>
        <v>0.2359573679779981</v>
      </c>
      <c r="H296" s="20">
        <f>1/(POWER(FSheet1!AX295,2/($A$3-1))*SUM(1/POWER(FSheet1!$AU295,2/($A$3-1)),1/POWER(FSheet1!$AV295,2/($A$3-1)),1/POWER(FSheet1!$AW295,2/($A$3-1)),1/POWER(FSheet1!$AX295,2/($A$3-1)),1/POWER(FSheet1!$AY295,2/($A$3-1)),1/POWER(FSheet1!$AZ295,2/($A$3-1)),1/POWER(FSheet1!$BA295,2/($A$3-1))))</f>
        <v>0.3887976493596686</v>
      </c>
      <c r="I296" s="20">
        <f>1/(POWER(FSheet1!AY295,2/($A$3-1))*SUM(1/POWER(FSheet1!$AU295,2/($A$3-1)),1/POWER(FSheet1!$AV295,2/($A$3-1)),1/POWER(FSheet1!$AW295,2/($A$3-1)),1/POWER(FSheet1!$AX295,2/($A$3-1)),1/POWER(FSheet1!$AY295,2/($A$3-1)),1/POWER(FSheet1!$AZ295,2/($A$3-1)),1/POWER(FSheet1!$BA295,2/($A$3-1))))</f>
        <v>0.19368226837754712</v>
      </c>
      <c r="J296" s="20">
        <f>1/(POWER(FSheet1!AZ295,2/($A$3-1))*SUM(1/POWER(FSheet1!$AU295,2/($A$3-1)),1/POWER(FSheet1!$AV295,2/($A$3-1)),1/POWER(FSheet1!$AW295,2/($A$3-1)),1/POWER(FSheet1!$AX295,2/($A$3-1)),1/POWER(FSheet1!$AY295,2/($A$3-1)),1/POWER(FSheet1!$AZ295,2/($A$3-1)),1/POWER(FSheet1!$BA295,2/($A$3-1))))</f>
        <v>6.0543414459530577E-2</v>
      </c>
      <c r="K296" s="20">
        <f>1/(POWER(FSheet1!BA295,2/($A$3-1))*SUM(1/POWER(FSheet1!$AU295,2/($A$3-1)),1/POWER(FSheet1!$AV295,2/($A$3-1)),1/POWER(FSheet1!$AW295,2/($A$3-1)),1/POWER(FSheet1!$AX295,2/($A$3-1)),1/POWER(FSheet1!$AY295,2/($A$3-1)),1/POWER(FSheet1!$AZ295,2/($A$3-1)),1/POWER(FSheet1!$BA295,2/($A$3-1))))</f>
        <v>2.0528914573690115E-2</v>
      </c>
      <c r="M296" s="35"/>
      <c r="AA296" s="34">
        <f t="shared" si="16"/>
        <v>13.621746342778238</v>
      </c>
      <c r="AC296" s="26">
        <f>1/(POWER(FSheet1!BC295,1/($A$3-1))*SUM(1/POWER(FSheet1!$BC295,1/($A$3-1)),1/POWER(FSheet1!$BD295,1/($A$3-1)),1/POWER(FSheet1!$BE295,1/($A$3-1)),1/POWER(FSheet1!$BF295,1/($A$3-1)),1/POWER(FSheet1!$BG295,1/($A$3-1)),1/POWER(FSheet1!$BH295,1/($A$3-1)),1/POWER(FSheet1!$BI295,1/($A$3-1))))</f>
        <v>0.27795841743802058</v>
      </c>
      <c r="AD296" s="26">
        <f>1/(POWER(FSheet1!BD295,1/($A$3-1))*SUM(1/POWER(FSheet1!$BC295,1/($A$3-1)),1/POWER(FSheet1!$BD295,1/($A$3-1)),1/POWER(FSheet1!$BE295,1/($A$3-1)),1/POWER(FSheet1!$BF295,1/($A$3-1)),1/POWER(FSheet1!$BG295,1/($A$3-1)),1/POWER(FSheet1!$BH295,1/($A$3-1)),1/POWER(FSheet1!$BI295,1/($A$3-1))))</f>
        <v>0.14820457489610467</v>
      </c>
      <c r="AE296" s="26">
        <f>1/(POWER(FSheet1!BE295,1/($A$3-1))*SUM(1/POWER(FSheet1!$BC295,1/($A$3-1)),1/POWER(FSheet1!$BD295,1/($A$3-1)),1/POWER(FSheet1!$BE295,1/($A$3-1)),1/POWER(FSheet1!$BF295,1/($A$3-1)),1/POWER(FSheet1!$BG295,1/($A$3-1)),1/POWER(FSheet1!$BH295,1/($A$3-1)),1/POWER(FSheet1!$BI295,1/($A$3-1))))</f>
        <v>0.15773956523787927</v>
      </c>
      <c r="AF296" s="26">
        <f>1/(POWER(FSheet1!BF295,1/($A$3-1))*SUM(1/POWER(FSheet1!$BC295,1/($A$3-1)),1/POWER(FSheet1!$BD295,1/($A$3-1)),1/POWER(FSheet1!$BE295,1/($A$3-1)),1/POWER(FSheet1!$BF295,1/($A$3-1)),1/POWER(FSheet1!$BG295,1/($A$3-1)),1/POWER(FSheet1!$BH295,1/($A$3-1)),1/POWER(FSheet1!$BI295,1/($A$3-1))))</f>
        <v>0.17106003376270709</v>
      </c>
      <c r="AG296" s="26">
        <f>1/(POWER(FSheet1!BG295,1/($A$3-1))*SUM(1/POWER(FSheet1!$BC295,1/($A$3-1)),1/POWER(FSheet1!$BD295,1/($A$3-1)),1/POWER(FSheet1!$BE295,1/($A$3-1)),1/POWER(FSheet1!$BF295,1/($A$3-1)),1/POWER(FSheet1!$BG295,1/($A$3-1)),1/POWER(FSheet1!$BH295,1/($A$3-1)),1/POWER(FSheet1!$BI295,1/($A$3-1))))</f>
        <v>0.10403346467431486</v>
      </c>
      <c r="AH296" s="26">
        <f>1/(POWER(FSheet1!BH295,1/($A$3-1))*SUM(1/POWER(FSheet1!$BC295,1/($A$3-1)),1/POWER(FSheet1!$BD295,1/($A$3-1)),1/POWER(FSheet1!$BE295,1/($A$3-1)),1/POWER(FSheet1!$BF295,1/($A$3-1)),1/POWER(FSheet1!$BG295,1/($A$3-1)),1/POWER(FSheet1!$BH295,1/($A$3-1)),1/POWER(FSheet1!$BI295,1/($A$3-1))))</f>
        <v>6.002678967431431E-2</v>
      </c>
      <c r="AI296" s="26">
        <f>1/(POWER(FSheet1!BI295,1/($A$3-1))*SUM(1/POWER(FSheet1!$BC295,1/($A$3-1)),1/POWER(FSheet1!$BD295,1/($A$3-1)),1/POWER(FSheet1!$BE295,1/($A$3-1)),1/POWER(FSheet1!$BF295,1/($A$3-1)),1/POWER(FSheet1!$BG295,1/($A$3-1)),1/POWER(FSheet1!$BH295,1/($A$3-1)),1/POWER(FSheet1!$BI295,1/($A$3-1))))</f>
        <v>8.0977154316659181E-2</v>
      </c>
      <c r="AY296" s="13">
        <f t="shared" si="17"/>
        <v>6.7165394186477618</v>
      </c>
      <c r="BA296" s="45">
        <f>1/(POWER(FSheet1!$BK295,1/($A$3-1))*SUM(1/POWER(FSheet1!$BK295,1/($A$3-1)),1/POWER(FSheet1!$BL295,1/($A$3-1)),1/POWER(FSheet1!$BM295,1/($A$3-1)),1/POWER(FSheet1!$BN295,1/($A$3-1)),1/POWER(FSheet1!$BO295,1/($A$3-1)),1/POWER(FSheet1!$BP295,1/($A$3-1)),1/POWER(FSheet1!$BQ295,1/($A$3-1))))</f>
        <v>0.59155987790856379</v>
      </c>
      <c r="BB296" s="45">
        <f>1/(POWER(FSheet1!$BL295,1/($A$3-1))*SUM(1/POWER(FSheet1!$BK295,1/($A$3-1)),1/POWER(FSheet1!$BL295,1/($A$3-1)),1/POWER(FSheet1!$BM295,1/($A$3-1)),1/POWER(FSheet1!$BN295,1/($A$3-1)),1/POWER(FSheet1!$BO295,1/($A$3-1)),1/POWER(FSheet1!$BP295,1/($A$3-1)),1/POWER(FSheet1!$BQ295,1/($A$3-1))))</f>
        <v>7.8694216250350571E-2</v>
      </c>
      <c r="BC296" s="45">
        <f>1/(POWER(FSheet1!$BM295,1/($A$3-1))*SUM(1/POWER(FSheet1!$BK295,1/($A$3-1)),1/POWER(FSheet1!$BL295,1/($A$3-1)),1/POWER(FSheet1!$BM295,1/($A$3-1)),1/POWER(FSheet1!$BN295,1/($A$3-1)),1/POWER(FSheet1!$BO295,1/($A$3-1)),1/POWER(FSheet1!$BP295,1/($A$3-1)),1/POWER(FSheet1!$BQ295,1/($A$3-1))))</f>
        <v>7.3203316629534679E-2</v>
      </c>
      <c r="BD296" s="45">
        <f>1/(POWER(FSheet1!$BN295,1/($A$3-1))*SUM(1/POWER(FSheet1!$BK295,1/($A$3-1)),1/POWER(FSheet1!$BL295,1/($A$3-1)),1/POWER(FSheet1!$BM295,1/($A$3-1)),1/POWER(FSheet1!$BN295,1/($A$3-1)),1/POWER(FSheet1!$BO295,1/($A$3-1)),1/POWER(FSheet1!$BP295,1/($A$3-1)),1/POWER(FSheet1!$BQ295,1/($A$3-1))))</f>
        <v>9.8187010195009611E-2</v>
      </c>
      <c r="BE296" s="45">
        <f>1/(POWER(FSheet1!$BO295,1/($A$3-1))*SUM(1/POWER(FSheet1!$BK295,1/($A$3-1)),1/POWER(FSheet1!$BL295,1/($A$3-1)),1/POWER(FSheet1!$BM295,1/($A$3-1)),1/POWER(FSheet1!$BN295,1/($A$3-1)),1/POWER(FSheet1!$BO295,1/($A$3-1)),1/POWER(FSheet1!$BP295,1/($A$3-1)),1/POWER(FSheet1!$BQ295,1/($A$3-1))))</f>
        <v>8.4401573413572475E-2</v>
      </c>
      <c r="BF296" s="45">
        <f>1/(POWER(FSheet1!$BP295,1/($A$3-1))*SUM(1/POWER(FSheet1!$BK295,1/($A$3-1)),1/POWER(FSheet1!$BL295,1/($A$3-1)),1/POWER(FSheet1!$BM295,1/($A$3-1)),1/POWER(FSheet1!$BN295,1/($A$3-1)),1/POWER(FSheet1!$BO295,1/($A$3-1)),1/POWER(FSheet1!$BP295,1/($A$3-1)),1/POWER(FSheet1!$BQ295,1/($A$3-1))))</f>
        <v>3.1956636311709335E-2</v>
      </c>
      <c r="BG296" s="45">
        <f>1/(POWER(FSheet1!$BQ295,1/($A$3-1))*SUM(1/POWER(FSheet1!$BK295,1/($A$3-1)),1/POWER(FSheet1!$BL295,1/($A$3-1)),1/POWER(FSheet1!$BM295,1/($A$3-1)),1/POWER(FSheet1!$BN295,1/($A$3-1)),1/POWER(FSheet1!$BO295,1/($A$3-1)),1/POWER(FSheet1!$BP295,1/($A$3-1)),1/POWER(FSheet1!$BQ295,1/($A$3-1))))</f>
        <v>4.1997369291259252E-2</v>
      </c>
      <c r="BH296" s="14"/>
      <c r="BW296" s="33">
        <f t="array" ref="BW296">SUM((BA296^$A$3)*(($B296-$AK$3)^2+($C296-$AL$3)^2),(BB296^$A$3)*(($B296-$AM$3)^2+($C296-$AN$3)^2),(BC296^$A$3)*(($B296-$AO$3)^2+($C296-$AP$3)^2),(BD296^$A$3)*(($B296-$AQ$3)^2+($C296-$AR$3)^2),(BE296^$A$3)*(($B296-$AS$3)^2+($C296-$AT$3)^2),(BF296^$A$3)*(($B296-$AU$3)^2+($C296-$AV$3)^2),(BG296^$A$3)*(($B296-$AW$3)^2+($C296-$BV$3)^2))</f>
        <v>7.3873231261204264</v>
      </c>
    </row>
    <row r="297" spans="1:75">
      <c r="A297" s="21" t="str">
        <f>FSheet1!A296</f>
        <v>Crotty</v>
      </c>
      <c r="B297" s="20">
        <f>FSheet1!DH296</f>
        <v>-4.7349665643044618</v>
      </c>
      <c r="C297" s="20">
        <f>FSheet1!DI296</f>
        <v>-2.3725689146981628</v>
      </c>
      <c r="D297" s="22"/>
      <c r="E297" s="20">
        <f>1/(POWER(FSheet1!AU296,2/($A$3-1))*SUM(1/POWER(FSheet1!$AU296,2/($A$3-1)),1/POWER(FSheet1!$AV296,2/($A$3-1)),1/POWER(FSheet1!$AW296,2/($A$3-1)),1/POWER(FSheet1!$AX296,2/($A$3-1)),1/POWER(FSheet1!$AY296,2/($A$3-1)),1/POWER(FSheet1!$AZ296,2/($A$3-1)),1/POWER(FSheet1!$BA296,2/($A$3-1))))</f>
        <v>6.7932364556095885E-3</v>
      </c>
      <c r="F297" s="20">
        <f>1/(POWER(FSheet1!AV296,2/($A$3-1))*SUM(1/POWER(FSheet1!$AU296,2/($A$3-1)),1/POWER(FSheet1!$AV296,2/($A$3-1)),1/POWER(FSheet1!$AW296,2/($A$3-1)),1/POWER(FSheet1!$AX296,2/($A$3-1)),1/POWER(FSheet1!$AY296,2/($A$3-1)),1/POWER(FSheet1!$AZ296,2/($A$3-1)),1/POWER(FSheet1!$BA296,2/($A$3-1))))</f>
        <v>8.8355131377589144E-2</v>
      </c>
      <c r="G297" s="20">
        <f>1/(POWER(FSheet1!AW296,2/($A$3-1))*SUM(1/POWER(FSheet1!$AU296,2/($A$3-1)),1/POWER(FSheet1!$AV296,2/($A$3-1)),1/POWER(FSheet1!$AW296,2/($A$3-1)),1/POWER(FSheet1!$AX296,2/($A$3-1)),1/POWER(FSheet1!$AY296,2/($A$3-1)),1/POWER(FSheet1!$AZ296,2/($A$3-1)),1/POWER(FSheet1!$BA296,2/($A$3-1))))</f>
        <v>0.86366272267931377</v>
      </c>
      <c r="H297" s="20">
        <f>1/(POWER(FSheet1!AX296,2/($A$3-1))*SUM(1/POWER(FSheet1!$AU296,2/($A$3-1)),1/POWER(FSheet1!$AV296,2/($A$3-1)),1/POWER(FSheet1!$AW296,2/($A$3-1)),1/POWER(FSheet1!$AX296,2/($A$3-1)),1/POWER(FSheet1!$AY296,2/($A$3-1)),1/POWER(FSheet1!$AZ296,2/($A$3-1)),1/POWER(FSheet1!$BA296,2/($A$3-1))))</f>
        <v>3.602984655740641E-2</v>
      </c>
      <c r="I297" s="20">
        <f>1/(POWER(FSheet1!AY296,2/($A$3-1))*SUM(1/POWER(FSheet1!$AU296,2/($A$3-1)),1/POWER(FSheet1!$AV296,2/($A$3-1)),1/POWER(FSheet1!$AW296,2/($A$3-1)),1/POWER(FSheet1!$AX296,2/($A$3-1)),1/POWER(FSheet1!$AY296,2/($A$3-1)),1/POWER(FSheet1!$AZ296,2/($A$3-1)),1/POWER(FSheet1!$BA296,2/($A$3-1))))</f>
        <v>3.9352485551790552E-3</v>
      </c>
      <c r="J297" s="20">
        <f>1/(POWER(FSheet1!AZ296,2/($A$3-1))*SUM(1/POWER(FSheet1!$AU296,2/($A$3-1)),1/POWER(FSheet1!$AV296,2/($A$3-1)),1/POWER(FSheet1!$AW296,2/($A$3-1)),1/POWER(FSheet1!$AX296,2/($A$3-1)),1/POWER(FSheet1!$AY296,2/($A$3-1)),1/POWER(FSheet1!$AZ296,2/($A$3-1)),1/POWER(FSheet1!$BA296,2/($A$3-1))))</f>
        <v>9.130634586052654E-4</v>
      </c>
      <c r="K297" s="20">
        <f>1/(POWER(FSheet1!BA296,2/($A$3-1))*SUM(1/POWER(FSheet1!$AU296,2/($A$3-1)),1/POWER(FSheet1!$AV296,2/($A$3-1)),1/POWER(FSheet1!$AW296,2/($A$3-1)),1/POWER(FSheet1!$AX296,2/($A$3-1)),1/POWER(FSheet1!$AY296,2/($A$3-1)),1/POWER(FSheet1!$AZ296,2/($A$3-1)),1/POWER(FSheet1!$BA296,2/($A$3-1))))</f>
        <v>3.1075091629692938E-4</v>
      </c>
      <c r="M297" s="35"/>
      <c r="AA297" s="34">
        <f t="shared" si="16"/>
        <v>1.9827282845283651</v>
      </c>
      <c r="AC297" s="26">
        <f>1/(POWER(FSheet1!BC296,1/($A$3-1))*SUM(1/POWER(FSheet1!$BC296,1/($A$3-1)),1/POWER(FSheet1!$BD296,1/($A$3-1)),1/POWER(FSheet1!$BE296,1/($A$3-1)),1/POWER(FSheet1!$BF296,1/($A$3-1)),1/POWER(FSheet1!$BG296,1/($A$3-1)),1/POWER(FSheet1!$BH296,1/($A$3-1)),1/POWER(FSheet1!$BI296,1/($A$3-1))))</f>
        <v>0.11399878816372767</v>
      </c>
      <c r="AD297" s="26">
        <f>1/(POWER(FSheet1!BD296,1/($A$3-1))*SUM(1/POWER(FSheet1!$BC296,1/($A$3-1)),1/POWER(FSheet1!$BD296,1/($A$3-1)),1/POWER(FSheet1!$BE296,1/($A$3-1)),1/POWER(FSheet1!$BF296,1/($A$3-1)),1/POWER(FSheet1!$BG296,1/($A$3-1)),1/POWER(FSheet1!$BH296,1/($A$3-1)),1/POWER(FSheet1!$BI296,1/($A$3-1))))</f>
        <v>0.74635591310765081</v>
      </c>
      <c r="AE297" s="26">
        <f>1/(POWER(FSheet1!BE296,1/($A$3-1))*SUM(1/POWER(FSheet1!$BC296,1/($A$3-1)),1/POWER(FSheet1!$BD296,1/($A$3-1)),1/POWER(FSheet1!$BE296,1/($A$3-1)),1/POWER(FSheet1!$BF296,1/($A$3-1)),1/POWER(FSheet1!$BG296,1/($A$3-1)),1/POWER(FSheet1!$BH296,1/($A$3-1)),1/POWER(FSheet1!$BI296,1/($A$3-1))))</f>
        <v>0.11394003290553856</v>
      </c>
      <c r="AF297" s="26">
        <f>1/(POWER(FSheet1!BF296,1/($A$3-1))*SUM(1/POWER(FSheet1!$BC296,1/($A$3-1)),1/POWER(FSheet1!$BD296,1/($A$3-1)),1/POWER(FSheet1!$BE296,1/($A$3-1)),1/POWER(FSheet1!$BF296,1/($A$3-1)),1/POWER(FSheet1!$BG296,1/($A$3-1)),1/POWER(FSheet1!$BH296,1/($A$3-1)),1/POWER(FSheet1!$BI296,1/($A$3-1))))</f>
        <v>1.429539506501111E-2</v>
      </c>
      <c r="AG297" s="26">
        <f>1/(POWER(FSheet1!BG296,1/($A$3-1))*SUM(1/POWER(FSheet1!$BC296,1/($A$3-1)),1/POWER(FSheet1!$BD296,1/($A$3-1)),1/POWER(FSheet1!$BE296,1/($A$3-1)),1/POWER(FSheet1!$BF296,1/($A$3-1)),1/POWER(FSheet1!$BG296,1/($A$3-1)),1/POWER(FSheet1!$BH296,1/($A$3-1)),1/POWER(FSheet1!$BI296,1/($A$3-1))))</f>
        <v>4.9230341032575021E-3</v>
      </c>
      <c r="AH297" s="26">
        <f>1/(POWER(FSheet1!BH296,1/($A$3-1))*SUM(1/POWER(FSheet1!$BC296,1/($A$3-1)),1/POWER(FSheet1!$BD296,1/($A$3-1)),1/POWER(FSheet1!$BE296,1/($A$3-1)),1/POWER(FSheet1!$BF296,1/($A$3-1)),1/POWER(FSheet1!$BG296,1/($A$3-1)),1/POWER(FSheet1!$BH296,1/($A$3-1)),1/POWER(FSheet1!$BI296,1/($A$3-1))))</f>
        <v>2.6371647926496729E-3</v>
      </c>
      <c r="AI297" s="26">
        <f>1/(POWER(FSheet1!BI296,1/($A$3-1))*SUM(1/POWER(FSheet1!$BC296,1/($A$3-1)),1/POWER(FSheet1!$BD296,1/($A$3-1)),1/POWER(FSheet1!$BE296,1/($A$3-1)),1/POWER(FSheet1!$BF296,1/($A$3-1)),1/POWER(FSheet1!$BG296,1/($A$3-1)),1/POWER(FSheet1!$BH296,1/($A$3-1)),1/POWER(FSheet1!$BI296,1/($A$3-1))))</f>
        <v>3.8496718621645874E-3</v>
      </c>
      <c r="AY297" s="13">
        <f t="shared" si="17"/>
        <v>0.32411737176070676</v>
      </c>
      <c r="BA297" s="45">
        <f>1/(POWER(FSheet1!$BK296,1/($A$3-1))*SUM(1/POWER(FSheet1!$BK296,1/($A$3-1)),1/POWER(FSheet1!$BL296,1/($A$3-1)),1/POWER(FSheet1!$BM296,1/($A$3-1)),1/POWER(FSheet1!$BN296,1/($A$3-1)),1/POWER(FSheet1!$BO296,1/($A$3-1)),1/POWER(FSheet1!$BP296,1/($A$3-1)),1/POWER(FSheet1!$BQ296,1/($A$3-1))))</f>
        <v>9.973348794659409E-2</v>
      </c>
      <c r="BB297" s="45">
        <f>1/(POWER(FSheet1!$BL296,1/($A$3-1))*SUM(1/POWER(FSheet1!$BK296,1/($A$3-1)),1/POWER(FSheet1!$BL296,1/($A$3-1)),1/POWER(FSheet1!$BM296,1/($A$3-1)),1/POWER(FSheet1!$BN296,1/($A$3-1)),1/POWER(FSheet1!$BO296,1/($A$3-1)),1/POWER(FSheet1!$BP296,1/($A$3-1)),1/POWER(FSheet1!$BQ296,1/($A$3-1))))</f>
        <v>0.62468028831459832</v>
      </c>
      <c r="BC297" s="45">
        <f>1/(POWER(FSheet1!$BM296,1/($A$3-1))*SUM(1/POWER(FSheet1!$BK296,1/($A$3-1)),1/POWER(FSheet1!$BL296,1/($A$3-1)),1/POWER(FSheet1!$BM296,1/($A$3-1)),1/POWER(FSheet1!$BN296,1/($A$3-1)),1/POWER(FSheet1!$BO296,1/($A$3-1)),1/POWER(FSheet1!$BP296,1/($A$3-1)),1/POWER(FSheet1!$BQ296,1/($A$3-1))))</f>
        <v>0.1721321828653245</v>
      </c>
      <c r="BD297" s="45">
        <f>1/(POWER(FSheet1!$BN296,1/($A$3-1))*SUM(1/POWER(FSheet1!$BK296,1/($A$3-1)),1/POWER(FSheet1!$BL296,1/($A$3-1)),1/POWER(FSheet1!$BM296,1/($A$3-1)),1/POWER(FSheet1!$BN296,1/($A$3-1)),1/POWER(FSheet1!$BO296,1/($A$3-1)),1/POWER(FSheet1!$BP296,1/($A$3-1)),1/POWER(FSheet1!$BQ296,1/($A$3-1))))</f>
        <v>5.4314997004723475E-2</v>
      </c>
      <c r="BE297" s="45">
        <f>1/(POWER(FSheet1!$BO296,1/($A$3-1))*SUM(1/POWER(FSheet1!$BK296,1/($A$3-1)),1/POWER(FSheet1!$BL296,1/($A$3-1)),1/POWER(FSheet1!$BM296,1/($A$3-1)),1/POWER(FSheet1!$BN296,1/($A$3-1)),1/POWER(FSheet1!$BO296,1/($A$3-1)),1/POWER(FSheet1!$BP296,1/($A$3-1)),1/POWER(FSheet1!$BQ296,1/($A$3-1))))</f>
        <v>2.4267029275919127E-2</v>
      </c>
      <c r="BF297" s="45">
        <f>1/(POWER(FSheet1!$BP296,1/($A$3-1))*SUM(1/POWER(FSheet1!$BK296,1/($A$3-1)),1/POWER(FSheet1!$BL296,1/($A$3-1)),1/POWER(FSheet1!$BM296,1/($A$3-1)),1/POWER(FSheet1!$BN296,1/($A$3-1)),1/POWER(FSheet1!$BO296,1/($A$3-1)),1/POWER(FSheet1!$BP296,1/($A$3-1)),1/POWER(FSheet1!$BQ296,1/($A$3-1))))</f>
        <v>9.6066831316209411E-3</v>
      </c>
      <c r="BG297" s="45">
        <f>1/(POWER(FSheet1!$BQ296,1/($A$3-1))*SUM(1/POWER(FSheet1!$BK296,1/($A$3-1)),1/POWER(FSheet1!$BL296,1/($A$3-1)),1/POWER(FSheet1!$BM296,1/($A$3-1)),1/POWER(FSheet1!$BN296,1/($A$3-1)),1/POWER(FSheet1!$BO296,1/($A$3-1)),1/POWER(FSheet1!$BP296,1/($A$3-1)),1/POWER(FSheet1!$BQ296,1/($A$3-1))))</f>
        <v>1.5265331461219563E-2</v>
      </c>
      <c r="BH297" s="14"/>
      <c r="BW297" s="33">
        <f t="array" ref="BW297">SUM((BA297^$A$3)*(($B297-$AK$3)^2+($C297-$AL$3)^2),(BB297^$A$3)*(($B297-$AM$3)^2+($C297-$AN$3)^2),(BC297^$A$3)*(($B297-$AO$3)^2+($C297-$AP$3)^2),(BD297^$A$3)*(($B297-$AQ$3)^2+($C297-$AR$3)^2),(BE297^$A$3)*(($B297-$AS$3)^2+($C297-$AT$3)^2),(BF297^$A$3)*(($B297-$AU$3)^2+($C297-$AV$3)^2),(BG297^$A$3)*(($B297-$AW$3)^2+($C297-$BV$3)^2))</f>
        <v>0.52572423293462178</v>
      </c>
    </row>
    <row r="298" spans="1:75">
      <c r="A298" s="21" t="str">
        <f>FSheet1!A297</f>
        <v>Bergevin</v>
      </c>
      <c r="B298" s="20">
        <f>FSheet1!DH297</f>
        <v>10.56169287664042</v>
      </c>
      <c r="C298" s="20">
        <f>FSheet1!DI297</f>
        <v>-1.7645862047244096</v>
      </c>
      <c r="D298" s="22"/>
      <c r="E298" s="20">
        <f>1/(POWER(FSheet1!AU297,2/($A$3-1))*SUM(1/POWER(FSheet1!$AU297,2/($A$3-1)),1/POWER(FSheet1!$AV297,2/($A$3-1)),1/POWER(FSheet1!$AW297,2/($A$3-1)),1/POWER(FSheet1!$AX297,2/($A$3-1)),1/POWER(FSheet1!$AY297,2/($A$3-1)),1/POWER(FSheet1!$AZ297,2/($A$3-1)),1/POWER(FSheet1!$BA297,2/($A$3-1))))</f>
        <v>2.6726298770529348E-3</v>
      </c>
      <c r="F298" s="20">
        <f>1/(POWER(FSheet1!AV297,2/($A$3-1))*SUM(1/POWER(FSheet1!$AU297,2/($A$3-1)),1/POWER(FSheet1!$AV297,2/($A$3-1)),1/POWER(FSheet1!$AW297,2/($A$3-1)),1/POWER(FSheet1!$AX297,2/($A$3-1)),1/POWER(FSheet1!$AY297,2/($A$3-1)),1/POWER(FSheet1!$AZ297,2/($A$3-1)),1/POWER(FSheet1!$BA297,2/($A$3-1))))</f>
        <v>6.4052220530117472E-3</v>
      </c>
      <c r="G298" s="20">
        <f>1/(POWER(FSheet1!AW297,2/($A$3-1))*SUM(1/POWER(FSheet1!$AU297,2/($A$3-1)),1/POWER(FSheet1!$AV297,2/($A$3-1)),1/POWER(FSheet1!$AW297,2/($A$3-1)),1/POWER(FSheet1!$AX297,2/($A$3-1)),1/POWER(FSheet1!$AY297,2/($A$3-1)),1/POWER(FSheet1!$AZ297,2/($A$3-1)),1/POWER(FSheet1!$BA297,2/($A$3-1))))</f>
        <v>1.8846144544476653E-2</v>
      </c>
      <c r="H298" s="20">
        <f>1/(POWER(FSheet1!AX297,2/($A$3-1))*SUM(1/POWER(FSheet1!$AU297,2/($A$3-1)),1/POWER(FSheet1!$AV297,2/($A$3-1)),1/POWER(FSheet1!$AW297,2/($A$3-1)),1/POWER(FSheet1!$AX297,2/($A$3-1)),1/POWER(FSheet1!$AY297,2/($A$3-1)),1/POWER(FSheet1!$AZ297,2/($A$3-1)),1/POWER(FSheet1!$BA297,2/($A$3-1))))</f>
        <v>7.2592617077477231E-2</v>
      </c>
      <c r="I298" s="20">
        <f>1/(POWER(FSheet1!AY297,2/($A$3-1))*SUM(1/POWER(FSheet1!$AU297,2/($A$3-1)),1/POWER(FSheet1!$AV297,2/($A$3-1)),1/POWER(FSheet1!$AW297,2/($A$3-1)),1/POWER(FSheet1!$AX297,2/($A$3-1)),1/POWER(FSheet1!$AY297,2/($A$3-1)),1/POWER(FSheet1!$AZ297,2/($A$3-1)),1/POWER(FSheet1!$BA297,2/($A$3-1))))</f>
        <v>0.31683740850755215</v>
      </c>
      <c r="J298" s="20">
        <f>1/(POWER(FSheet1!AZ297,2/($A$3-1))*SUM(1/POWER(FSheet1!$AU297,2/($A$3-1)),1/POWER(FSheet1!$AV297,2/($A$3-1)),1/POWER(FSheet1!$AW297,2/($A$3-1)),1/POWER(FSheet1!$AX297,2/($A$3-1)),1/POWER(FSheet1!$AY297,2/($A$3-1)),1/POWER(FSheet1!$AZ297,2/($A$3-1)),1/POWER(FSheet1!$BA297,2/($A$3-1))))</f>
        <v>0.45690295811699261</v>
      </c>
      <c r="K298" s="20">
        <f>1/(POWER(FSheet1!BA297,2/($A$3-1))*SUM(1/POWER(FSheet1!$AU297,2/($A$3-1)),1/POWER(FSheet1!$AV297,2/($A$3-1)),1/POWER(FSheet1!$AW297,2/($A$3-1)),1/POWER(FSheet1!$AX297,2/($A$3-1)),1/POWER(FSheet1!$AY297,2/($A$3-1)),1/POWER(FSheet1!$AZ297,2/($A$3-1)),1/POWER(FSheet1!$BA297,2/($A$3-1))))</f>
        <v>0.12574301982343658</v>
      </c>
      <c r="M298" s="35"/>
      <c r="AA298" s="34">
        <f t="shared" si="16"/>
        <v>8.9880895190677723</v>
      </c>
      <c r="AC298" s="26">
        <f>1/(POWER(FSheet1!BC297,1/($A$3-1))*SUM(1/POWER(FSheet1!$BC297,1/($A$3-1)),1/POWER(FSheet1!$BD297,1/($A$3-1)),1/POWER(FSheet1!$BE297,1/($A$3-1)),1/POWER(FSheet1!$BF297,1/($A$3-1)),1/POWER(FSheet1!$BG297,1/($A$3-1)),1/POWER(FSheet1!$BH297,1/($A$3-1)),1/POWER(FSheet1!$BI297,1/($A$3-1))))</f>
        <v>3.3927766749000478E-2</v>
      </c>
      <c r="AD298" s="26">
        <f>1/(POWER(FSheet1!BD297,1/($A$3-1))*SUM(1/POWER(FSheet1!$BC297,1/($A$3-1)),1/POWER(FSheet1!$BD297,1/($A$3-1)),1/POWER(FSheet1!$BE297,1/($A$3-1)),1/POWER(FSheet1!$BF297,1/($A$3-1)),1/POWER(FSheet1!$BG297,1/($A$3-1)),1/POWER(FSheet1!$BH297,1/($A$3-1)),1/POWER(FSheet1!$BI297,1/($A$3-1))))</f>
        <v>3.3632310368265951E-2</v>
      </c>
      <c r="AE298" s="26">
        <f>1/(POWER(FSheet1!BE297,1/($A$3-1))*SUM(1/POWER(FSheet1!$BC297,1/($A$3-1)),1/POWER(FSheet1!$BD297,1/($A$3-1)),1/POWER(FSheet1!$BE297,1/($A$3-1)),1/POWER(FSheet1!$BF297,1/($A$3-1)),1/POWER(FSheet1!$BG297,1/($A$3-1)),1/POWER(FSheet1!$BH297,1/($A$3-1)),1/POWER(FSheet1!$BI297,1/($A$3-1))))</f>
        <v>4.8307688084549549E-2</v>
      </c>
      <c r="AF298" s="26">
        <f>1/(POWER(FSheet1!BF297,1/($A$3-1))*SUM(1/POWER(FSheet1!$BC297,1/($A$3-1)),1/POWER(FSheet1!$BD297,1/($A$3-1)),1/POWER(FSheet1!$BE297,1/($A$3-1)),1/POWER(FSheet1!$BF297,1/($A$3-1)),1/POWER(FSheet1!$BG297,1/($A$3-1)),1/POWER(FSheet1!$BH297,1/($A$3-1)),1/POWER(FSheet1!$BI297,1/($A$3-1))))</f>
        <v>8.3668022088386321E-2</v>
      </c>
      <c r="AG298" s="26">
        <f>1/(POWER(FSheet1!BG297,1/($A$3-1))*SUM(1/POWER(FSheet1!$BC297,1/($A$3-1)),1/POWER(FSheet1!$BD297,1/($A$3-1)),1/POWER(FSheet1!$BE297,1/($A$3-1)),1/POWER(FSheet1!$BF297,1/($A$3-1)),1/POWER(FSheet1!$BG297,1/($A$3-1)),1/POWER(FSheet1!$BH297,1/($A$3-1)),1/POWER(FSheet1!$BI297,1/($A$3-1))))</f>
        <v>0.17450672114353882</v>
      </c>
      <c r="AH298" s="26">
        <f>1/(POWER(FSheet1!BH297,1/($A$3-1))*SUM(1/POWER(FSheet1!$BC297,1/($A$3-1)),1/POWER(FSheet1!$BD297,1/($A$3-1)),1/POWER(FSheet1!$BE297,1/($A$3-1)),1/POWER(FSheet1!$BF297,1/($A$3-1)),1/POWER(FSheet1!$BG297,1/($A$3-1)),1/POWER(FSheet1!$BH297,1/($A$3-1)),1/POWER(FSheet1!$BI297,1/($A$3-1))))</f>
        <v>0.37509535868487753</v>
      </c>
      <c r="AI298" s="26">
        <f>1/(POWER(FSheet1!BI297,1/($A$3-1))*SUM(1/POWER(FSheet1!$BC297,1/($A$3-1)),1/POWER(FSheet1!$BD297,1/($A$3-1)),1/POWER(FSheet1!$BE297,1/($A$3-1)),1/POWER(FSheet1!$BF297,1/($A$3-1)),1/POWER(FSheet1!$BG297,1/($A$3-1)),1/POWER(FSheet1!$BH297,1/($A$3-1)),1/POWER(FSheet1!$BI297,1/($A$3-1))))</f>
        <v>0.25086213288138137</v>
      </c>
      <c r="AY298" s="13">
        <f t="shared" si="17"/>
        <v>7.9103617717949124</v>
      </c>
      <c r="BA298" s="45">
        <f>1/(POWER(FSheet1!$BK297,1/($A$3-1))*SUM(1/POWER(FSheet1!$BK297,1/($A$3-1)),1/POWER(FSheet1!$BL297,1/($A$3-1)),1/POWER(FSheet1!$BM297,1/($A$3-1)),1/POWER(FSheet1!$BN297,1/($A$3-1)),1/POWER(FSheet1!$BO297,1/($A$3-1)),1/POWER(FSheet1!$BP297,1/($A$3-1)),1/POWER(FSheet1!$BQ297,1/($A$3-1))))</f>
        <v>2.3696510200507132E-2</v>
      </c>
      <c r="BB298" s="45">
        <f>1/(POWER(FSheet1!$BL297,1/($A$3-1))*SUM(1/POWER(FSheet1!$BK297,1/($A$3-1)),1/POWER(FSheet1!$BL297,1/($A$3-1)),1/POWER(FSheet1!$BM297,1/($A$3-1)),1/POWER(FSheet1!$BN297,1/($A$3-1)),1/POWER(FSheet1!$BO297,1/($A$3-1)),1/POWER(FSheet1!$BP297,1/($A$3-1)),1/POWER(FSheet1!$BQ297,1/($A$3-1))))</f>
        <v>2.1223811574796411E-2</v>
      </c>
      <c r="BC298" s="45">
        <f>1/(POWER(FSheet1!$BM297,1/($A$3-1))*SUM(1/POWER(FSheet1!$BK297,1/($A$3-1)),1/POWER(FSheet1!$BL297,1/($A$3-1)),1/POWER(FSheet1!$BM297,1/($A$3-1)),1/POWER(FSheet1!$BN297,1/($A$3-1)),1/POWER(FSheet1!$BO297,1/($A$3-1)),1/POWER(FSheet1!$BP297,1/($A$3-1)),1/POWER(FSheet1!$BQ297,1/($A$3-1))))</f>
        <v>3.8342682609110862E-2</v>
      </c>
      <c r="BD298" s="45">
        <f>1/(POWER(FSheet1!$BN297,1/($A$3-1))*SUM(1/POWER(FSheet1!$BK297,1/($A$3-1)),1/POWER(FSheet1!$BL297,1/($A$3-1)),1/POWER(FSheet1!$BM297,1/($A$3-1)),1/POWER(FSheet1!$BN297,1/($A$3-1)),1/POWER(FSheet1!$BO297,1/($A$3-1)),1/POWER(FSheet1!$BP297,1/($A$3-1)),1/POWER(FSheet1!$BQ297,1/($A$3-1))))</f>
        <v>6.2125041370163933E-2</v>
      </c>
      <c r="BE298" s="45">
        <f>1/(POWER(FSheet1!$BO297,1/($A$3-1))*SUM(1/POWER(FSheet1!$BK297,1/($A$3-1)),1/POWER(FSheet1!$BL297,1/($A$3-1)),1/POWER(FSheet1!$BM297,1/($A$3-1)),1/POWER(FSheet1!$BN297,1/($A$3-1)),1/POWER(FSheet1!$BO297,1/($A$3-1)),1/POWER(FSheet1!$BP297,1/($A$3-1)),1/POWER(FSheet1!$BQ297,1/($A$3-1))))</f>
        <v>9.4850656752255513E-2</v>
      </c>
      <c r="BF298" s="45">
        <f>1/(POWER(FSheet1!$BP297,1/($A$3-1))*SUM(1/POWER(FSheet1!$BK297,1/($A$3-1)),1/POWER(FSheet1!$BL297,1/($A$3-1)),1/POWER(FSheet1!$BM297,1/($A$3-1)),1/POWER(FSheet1!$BN297,1/($A$3-1)),1/POWER(FSheet1!$BO297,1/($A$3-1)),1/POWER(FSheet1!$BP297,1/($A$3-1)),1/POWER(FSheet1!$BQ297,1/($A$3-1))))</f>
        <v>0.50107516174520617</v>
      </c>
      <c r="BG298" s="45">
        <f>1/(POWER(FSheet1!$BQ297,1/($A$3-1))*SUM(1/POWER(FSheet1!$BK297,1/($A$3-1)),1/POWER(FSheet1!$BL297,1/($A$3-1)),1/POWER(FSheet1!$BM297,1/($A$3-1)),1/POWER(FSheet1!$BN297,1/($A$3-1)),1/POWER(FSheet1!$BO297,1/($A$3-1)),1/POWER(FSheet1!$BP297,1/($A$3-1)),1/POWER(FSheet1!$BQ297,1/($A$3-1))))</f>
        <v>0.25868613574795996</v>
      </c>
      <c r="BH298" s="14"/>
      <c r="BW298" s="33">
        <f t="array" ref="BW298">SUM((BA298^$A$3)*(($B298-$AK$3)^2+($C298-$AL$3)^2),(BB298^$A$3)*(($B298-$AM$3)^2+($C298-$AN$3)^2),(BC298^$A$3)*(($B298-$AO$3)^2+($C298-$AP$3)^2),(BD298^$A$3)*(($B298-$AQ$3)^2+($C298-$AR$3)^2),(BE298^$A$3)*(($B298-$AS$3)^2+($C298-$AT$3)^2),(BF298^$A$3)*(($B298-$AU$3)^2+($C298-$AV$3)^2),(BG298^$A$3)*(($B298-$AW$3)^2+($C298-$BV$3)^2))</f>
        <v>7.5970196474137772</v>
      </c>
    </row>
    <row r="299" spans="1:75">
      <c r="A299" s="21" t="str">
        <f>FSheet1!A298</f>
        <v>Breton. J</v>
      </c>
      <c r="B299" s="20">
        <f>FSheet1!DH298</f>
        <v>3.9811774632545931</v>
      </c>
      <c r="C299" s="20">
        <f>FSheet1!DI298</f>
        <v>-6.8254597349081374</v>
      </c>
      <c r="D299" s="22"/>
      <c r="E299" s="20">
        <f>1/(POWER(FSheet1!AU298,2/($A$3-1))*SUM(1/POWER(FSheet1!$AU298,2/($A$3-1)),1/POWER(FSheet1!$AV298,2/($A$3-1)),1/POWER(FSheet1!$AW298,2/($A$3-1)),1/POWER(FSheet1!$AX298,2/($A$3-1)),1/POWER(FSheet1!$AY298,2/($A$3-1)),1/POWER(FSheet1!$AZ298,2/($A$3-1)),1/POWER(FSheet1!$BA298,2/($A$3-1))))</f>
        <v>1.6685522897082718E-2</v>
      </c>
      <c r="F299" s="20">
        <f>1/(POWER(FSheet1!AV298,2/($A$3-1))*SUM(1/POWER(FSheet1!$AU298,2/($A$3-1)),1/POWER(FSheet1!$AV298,2/($A$3-1)),1/POWER(FSheet1!$AW298,2/($A$3-1)),1/POWER(FSheet1!$AX298,2/($A$3-1)),1/POWER(FSheet1!$AY298,2/($A$3-1)),1/POWER(FSheet1!$AZ298,2/($A$3-1)),1/POWER(FSheet1!$BA298,2/($A$3-1))))</f>
        <v>5.9552432747331581E-2</v>
      </c>
      <c r="G299" s="20">
        <f>1/(POWER(FSheet1!AW298,2/($A$3-1))*SUM(1/POWER(FSheet1!$AU298,2/($A$3-1)),1/POWER(FSheet1!$AV298,2/($A$3-1)),1/POWER(FSheet1!$AW298,2/($A$3-1)),1/POWER(FSheet1!$AX298,2/($A$3-1)),1/POWER(FSheet1!$AY298,2/($A$3-1)),1/POWER(FSheet1!$AZ298,2/($A$3-1)),1/POWER(FSheet1!$BA298,2/($A$3-1))))</f>
        <v>0.24819255064260295</v>
      </c>
      <c r="H299" s="20">
        <f>1/(POWER(FSheet1!AX298,2/($A$3-1))*SUM(1/POWER(FSheet1!$AU298,2/($A$3-1)),1/POWER(FSheet1!$AV298,2/($A$3-1)),1/POWER(FSheet1!$AW298,2/($A$3-1)),1/POWER(FSheet1!$AX298,2/($A$3-1)),1/POWER(FSheet1!$AY298,2/($A$3-1)),1/POWER(FSheet1!$AZ298,2/($A$3-1)),1/POWER(FSheet1!$BA298,2/($A$3-1))))</f>
        <v>0.46276333311997858</v>
      </c>
      <c r="I299" s="20">
        <f>1/(POWER(FSheet1!AY298,2/($A$3-1))*SUM(1/POWER(FSheet1!$AU298,2/($A$3-1)),1/POWER(FSheet1!$AV298,2/($A$3-1)),1/POWER(FSheet1!$AW298,2/($A$3-1)),1/POWER(FSheet1!$AX298,2/($A$3-1)),1/POWER(FSheet1!$AY298,2/($A$3-1)),1/POWER(FSheet1!$AZ298,2/($A$3-1)),1/POWER(FSheet1!$BA298,2/($A$3-1))))</f>
        <v>0.16180457530117101</v>
      </c>
      <c r="J299" s="20">
        <f>1/(POWER(FSheet1!AZ298,2/($A$3-1))*SUM(1/POWER(FSheet1!$AU298,2/($A$3-1)),1/POWER(FSheet1!$AV298,2/($A$3-1)),1/POWER(FSheet1!$AW298,2/($A$3-1)),1/POWER(FSheet1!$AX298,2/($A$3-1)),1/POWER(FSheet1!$AY298,2/($A$3-1)),1/POWER(FSheet1!$AZ298,2/($A$3-1)),1/POWER(FSheet1!$BA298,2/($A$3-1))))</f>
        <v>3.9129719510390751E-2</v>
      </c>
      <c r="K299" s="20">
        <f>1/(POWER(FSheet1!BA298,2/($A$3-1))*SUM(1/POWER(FSheet1!$AU298,2/($A$3-1)),1/POWER(FSheet1!$AV298,2/($A$3-1)),1/POWER(FSheet1!$AW298,2/($A$3-1)),1/POWER(FSheet1!$AX298,2/($A$3-1)),1/POWER(FSheet1!$AY298,2/($A$3-1)),1/POWER(FSheet1!$AZ298,2/($A$3-1)),1/POWER(FSheet1!$BA298,2/($A$3-1))))</f>
        <v>1.187186578144241E-2</v>
      </c>
      <c r="M299" s="35"/>
      <c r="AA299" s="34">
        <f t="shared" si="16"/>
        <v>17.544904290376273</v>
      </c>
      <c r="AC299" s="26">
        <f>1/(POWER(FSheet1!BC298,1/($A$3-1))*SUM(1/POWER(FSheet1!$BC298,1/($A$3-1)),1/POWER(FSheet1!$BD298,1/($A$3-1)),1/POWER(FSheet1!$BE298,1/($A$3-1)),1/POWER(FSheet1!$BF298,1/($A$3-1)),1/POWER(FSheet1!$BG298,1/($A$3-1)),1/POWER(FSheet1!$BH298,1/($A$3-1)),1/POWER(FSheet1!$BI298,1/($A$3-1))))</f>
        <v>7.9965502871642086E-2</v>
      </c>
      <c r="AD299" s="26">
        <f>1/(POWER(FSheet1!BD298,1/($A$3-1))*SUM(1/POWER(FSheet1!$BC298,1/($A$3-1)),1/POWER(FSheet1!$BD298,1/($A$3-1)),1/POWER(FSheet1!$BE298,1/($A$3-1)),1/POWER(FSheet1!$BF298,1/($A$3-1)),1/POWER(FSheet1!$BG298,1/($A$3-1)),1/POWER(FSheet1!$BH298,1/($A$3-1)),1/POWER(FSheet1!$BI298,1/($A$3-1))))</f>
        <v>9.4364505673248292E-2</v>
      </c>
      <c r="AE299" s="26">
        <f>1/(POWER(FSheet1!BE298,1/($A$3-1))*SUM(1/POWER(FSheet1!$BC298,1/($A$3-1)),1/POWER(FSheet1!$BD298,1/($A$3-1)),1/POWER(FSheet1!$BE298,1/($A$3-1)),1/POWER(FSheet1!$BF298,1/($A$3-1)),1/POWER(FSheet1!$BG298,1/($A$3-1)),1/POWER(FSheet1!$BH298,1/($A$3-1)),1/POWER(FSheet1!$BI298,1/($A$3-1))))</f>
        <v>0.15512647928542306</v>
      </c>
      <c r="AF299" s="26">
        <f>1/(POWER(FSheet1!BF298,1/($A$3-1))*SUM(1/POWER(FSheet1!$BC298,1/($A$3-1)),1/POWER(FSheet1!$BD298,1/($A$3-1)),1/POWER(FSheet1!$BE298,1/($A$3-1)),1/POWER(FSheet1!$BF298,1/($A$3-1)),1/POWER(FSheet1!$BG298,1/($A$3-1)),1/POWER(FSheet1!$BH298,1/($A$3-1)),1/POWER(FSheet1!$BI298,1/($A$3-1))))</f>
        <v>0.20293602706589908</v>
      </c>
      <c r="AG299" s="26">
        <f>1/(POWER(FSheet1!BG298,1/($A$3-1))*SUM(1/POWER(FSheet1!$BC298,1/($A$3-1)),1/POWER(FSheet1!$BD298,1/($A$3-1)),1/POWER(FSheet1!$BE298,1/($A$3-1)),1/POWER(FSheet1!$BF298,1/($A$3-1)),1/POWER(FSheet1!$BG298,1/($A$3-1)),1/POWER(FSheet1!$BH298,1/($A$3-1)),1/POWER(FSheet1!$BI298,1/($A$3-1))))</f>
        <v>0.17590662561139581</v>
      </c>
      <c r="AH299" s="26">
        <f>1/(POWER(FSheet1!BH298,1/($A$3-1))*SUM(1/POWER(FSheet1!$BC298,1/($A$3-1)),1/POWER(FSheet1!$BD298,1/($A$3-1)),1/POWER(FSheet1!$BE298,1/($A$3-1)),1/POWER(FSheet1!$BF298,1/($A$3-1)),1/POWER(FSheet1!$BG298,1/($A$3-1)),1/POWER(FSheet1!$BH298,1/($A$3-1)),1/POWER(FSheet1!$BI298,1/($A$3-1))))</f>
        <v>0.12111342621925719</v>
      </c>
      <c r="AI299" s="26">
        <f>1/(POWER(FSheet1!BI298,1/($A$3-1))*SUM(1/POWER(FSheet1!$BC298,1/($A$3-1)),1/POWER(FSheet1!$BD298,1/($A$3-1)),1/POWER(FSheet1!$BE298,1/($A$3-1)),1/POWER(FSheet1!$BF298,1/($A$3-1)),1/POWER(FSheet1!$BG298,1/($A$3-1)),1/POWER(FSheet1!$BH298,1/($A$3-1)),1/POWER(FSheet1!$BI298,1/($A$3-1))))</f>
        <v>0.17058743327313455</v>
      </c>
      <c r="AY299" s="13">
        <f t="shared" si="17"/>
        <v>9.5537300230351185</v>
      </c>
      <c r="BA299" s="45">
        <f>1/(POWER(FSheet1!$BK298,1/($A$3-1))*SUM(1/POWER(FSheet1!$BK298,1/($A$3-1)),1/POWER(FSheet1!$BL298,1/($A$3-1)),1/POWER(FSheet1!$BM298,1/($A$3-1)),1/POWER(FSheet1!$BN298,1/($A$3-1)),1/POWER(FSheet1!$BO298,1/($A$3-1)),1/POWER(FSheet1!$BP298,1/($A$3-1)),1/POWER(FSheet1!$BQ298,1/($A$3-1))))</f>
        <v>5.6131980296062853E-2</v>
      </c>
      <c r="BB299" s="45">
        <f>1/(POWER(FSheet1!$BL298,1/($A$3-1))*SUM(1/POWER(FSheet1!$BK298,1/($A$3-1)),1/POWER(FSheet1!$BL298,1/($A$3-1)),1/POWER(FSheet1!$BM298,1/($A$3-1)),1/POWER(FSheet1!$BN298,1/($A$3-1)),1/POWER(FSheet1!$BO298,1/($A$3-1)),1/POWER(FSheet1!$BP298,1/($A$3-1)),1/POWER(FSheet1!$BQ298,1/($A$3-1))))</f>
        <v>7.4310315914449435E-2</v>
      </c>
      <c r="BC299" s="45">
        <f>1/(POWER(FSheet1!$BM298,1/($A$3-1))*SUM(1/POWER(FSheet1!$BK298,1/($A$3-1)),1/POWER(FSheet1!$BL298,1/($A$3-1)),1/POWER(FSheet1!$BM298,1/($A$3-1)),1/POWER(FSheet1!$BN298,1/($A$3-1)),1/POWER(FSheet1!$BO298,1/($A$3-1)),1/POWER(FSheet1!$BP298,1/($A$3-1)),1/POWER(FSheet1!$BQ298,1/($A$3-1))))</f>
        <v>0.19696936474851384</v>
      </c>
      <c r="BD299" s="45">
        <f>1/(POWER(FSheet1!$BN298,1/($A$3-1))*SUM(1/POWER(FSheet1!$BK298,1/($A$3-1)),1/POWER(FSheet1!$BL298,1/($A$3-1)),1/POWER(FSheet1!$BM298,1/($A$3-1)),1/POWER(FSheet1!$BN298,1/($A$3-1)),1/POWER(FSheet1!$BO298,1/($A$3-1)),1/POWER(FSheet1!$BP298,1/($A$3-1)),1/POWER(FSheet1!$BQ298,1/($A$3-1))))</f>
        <v>0.19764879080543798</v>
      </c>
      <c r="BE299" s="45">
        <f>1/(POWER(FSheet1!$BO298,1/($A$3-1))*SUM(1/POWER(FSheet1!$BK298,1/($A$3-1)),1/POWER(FSheet1!$BL298,1/($A$3-1)),1/POWER(FSheet1!$BM298,1/($A$3-1)),1/POWER(FSheet1!$BN298,1/($A$3-1)),1/POWER(FSheet1!$BO298,1/($A$3-1)),1/POWER(FSheet1!$BP298,1/($A$3-1)),1/POWER(FSheet1!$BQ298,1/($A$3-1))))</f>
        <v>0.14273236939014788</v>
      </c>
      <c r="BF299" s="45">
        <f>1/(POWER(FSheet1!$BP298,1/($A$3-1))*SUM(1/POWER(FSheet1!$BK298,1/($A$3-1)),1/POWER(FSheet1!$BL298,1/($A$3-1)),1/POWER(FSheet1!$BM298,1/($A$3-1)),1/POWER(FSheet1!$BN298,1/($A$3-1)),1/POWER(FSheet1!$BO298,1/($A$3-1)),1/POWER(FSheet1!$BP298,1/($A$3-1)),1/POWER(FSheet1!$BQ298,1/($A$3-1))))</f>
        <v>0.11052835648707277</v>
      </c>
      <c r="BG299" s="45">
        <f>1/(POWER(FSheet1!$BQ298,1/($A$3-1))*SUM(1/POWER(FSheet1!$BK298,1/($A$3-1)),1/POWER(FSheet1!$BL298,1/($A$3-1)),1/POWER(FSheet1!$BM298,1/($A$3-1)),1/POWER(FSheet1!$BN298,1/($A$3-1)),1/POWER(FSheet1!$BO298,1/($A$3-1)),1/POWER(FSheet1!$BP298,1/($A$3-1)),1/POWER(FSheet1!$BQ298,1/($A$3-1))))</f>
        <v>0.22167882235831521</v>
      </c>
      <c r="BH299" s="14"/>
      <c r="BW299" s="33">
        <f t="array" ref="BW299">SUM((BA299^$A$3)*(($B299-$AK$3)^2+($C299-$AL$3)^2),(BB299^$A$3)*(($B299-$AM$3)^2+($C299-$AN$3)^2),(BC299^$A$3)*(($B299-$AO$3)^2+($C299-$AP$3)^2),(BD299^$A$3)*(($B299-$AQ$3)^2+($C299-$AR$3)^2),(BE299^$A$3)*(($B299-$AS$3)^2+($C299-$AT$3)^2),(BF299^$A$3)*(($B299-$AU$3)^2+($C299-$AV$3)^2),(BG299^$A$3)*(($B299-$AW$3)^2+($C299-$BV$3)^2))</f>
        <v>8.9730300208218559</v>
      </c>
    </row>
    <row r="300" spans="1:75">
      <c r="A300" s="21" t="str">
        <f>FSheet1!A299</f>
        <v>Darzins</v>
      </c>
      <c r="B300" s="20">
        <f>FSheet1!DH299</f>
        <v>7.2258694041994742</v>
      </c>
      <c r="C300" s="20">
        <f>FSheet1!DI299</f>
        <v>-3.0158620249343824</v>
      </c>
      <c r="D300" s="22"/>
      <c r="E300" s="20">
        <f>1/(POWER(FSheet1!AU299,2/($A$3-1))*SUM(1/POWER(FSheet1!$AU299,2/($A$3-1)),1/POWER(FSheet1!$AV299,2/($A$3-1)),1/POWER(FSheet1!$AW299,2/($A$3-1)),1/POWER(FSheet1!$AX299,2/($A$3-1)),1/POWER(FSheet1!$AY299,2/($A$3-1)),1/POWER(FSheet1!$AZ299,2/($A$3-1)),1/POWER(FSheet1!$BA299,2/($A$3-1))))</f>
        <v>3.0933607087813971E-3</v>
      </c>
      <c r="F300" s="20">
        <f>1/(POWER(FSheet1!AV299,2/($A$3-1))*SUM(1/POWER(FSheet1!$AU299,2/($A$3-1)),1/POWER(FSheet1!$AV299,2/($A$3-1)),1/POWER(FSheet1!$AW299,2/($A$3-1)),1/POWER(FSheet1!$AX299,2/($A$3-1)),1/POWER(FSheet1!$AY299,2/($A$3-1)),1/POWER(FSheet1!$AZ299,2/($A$3-1)),1/POWER(FSheet1!$BA299,2/($A$3-1))))</f>
        <v>8.964356590951704E-3</v>
      </c>
      <c r="G300" s="20">
        <f>1/(POWER(FSheet1!AW299,2/($A$3-1))*SUM(1/POWER(FSheet1!$AU299,2/($A$3-1)),1/POWER(FSheet1!$AV299,2/($A$3-1)),1/POWER(FSheet1!$AW299,2/($A$3-1)),1/POWER(FSheet1!$AX299,2/($A$3-1)),1/POWER(FSheet1!$AY299,2/($A$3-1)),1/POWER(FSheet1!$AZ299,2/($A$3-1)),1/POWER(FSheet1!$BA299,2/($A$3-1))))</f>
        <v>3.5430421780004488E-2</v>
      </c>
      <c r="H300" s="20">
        <f>1/(POWER(FSheet1!AX299,2/($A$3-1))*SUM(1/POWER(FSheet1!$AU299,2/($A$3-1)),1/POWER(FSheet1!$AV299,2/($A$3-1)),1/POWER(FSheet1!$AW299,2/($A$3-1)),1/POWER(FSheet1!$AX299,2/($A$3-1)),1/POWER(FSheet1!$AY299,2/($A$3-1)),1/POWER(FSheet1!$AZ299,2/($A$3-1)),1/POWER(FSheet1!$BA299,2/($A$3-1))))</f>
        <v>0.2006963867892631</v>
      </c>
      <c r="I300" s="20">
        <f>1/(POWER(FSheet1!AY299,2/($A$3-1))*SUM(1/POWER(FSheet1!$AU299,2/($A$3-1)),1/POWER(FSheet1!$AV299,2/($A$3-1)),1/POWER(FSheet1!$AW299,2/($A$3-1)),1/POWER(FSheet1!$AX299,2/($A$3-1)),1/POWER(FSheet1!$AY299,2/($A$3-1)),1/POWER(FSheet1!$AZ299,2/($A$3-1)),1/POWER(FSheet1!$BA299,2/($A$3-1))))</f>
        <v>0.57353591226508371</v>
      </c>
      <c r="J300" s="20">
        <f>1/(POWER(FSheet1!AZ299,2/($A$3-1))*SUM(1/POWER(FSheet1!$AU299,2/($A$3-1)),1/POWER(FSheet1!$AV299,2/($A$3-1)),1/POWER(FSheet1!$AW299,2/($A$3-1)),1/POWER(FSheet1!$AX299,2/($A$3-1)),1/POWER(FSheet1!$AY299,2/($A$3-1)),1/POWER(FSheet1!$AZ299,2/($A$3-1)),1/POWER(FSheet1!$BA299,2/($A$3-1))))</f>
        <v>0.15053093058076117</v>
      </c>
      <c r="K300" s="20">
        <f>1/(POWER(FSheet1!BA299,2/($A$3-1))*SUM(1/POWER(FSheet1!$AU299,2/($A$3-1)),1/POWER(FSheet1!$AV299,2/($A$3-1)),1/POWER(FSheet1!$AW299,2/($A$3-1)),1/POWER(FSheet1!$AX299,2/($A$3-1)),1/POWER(FSheet1!$AY299,2/($A$3-1)),1/POWER(FSheet1!$AZ299,2/($A$3-1)),1/POWER(FSheet1!$BA299,2/($A$3-1))))</f>
        <v>2.774863128515433E-2</v>
      </c>
      <c r="M300" s="35"/>
      <c r="AA300" s="34">
        <f t="shared" si="16"/>
        <v>10.15603195544969</v>
      </c>
      <c r="AC300" s="26">
        <f>1/(POWER(FSheet1!BC299,1/($A$3-1))*SUM(1/POWER(FSheet1!$BC299,1/($A$3-1)),1/POWER(FSheet1!$BD299,1/($A$3-1)),1/POWER(FSheet1!$BE299,1/($A$3-1)),1/POWER(FSheet1!$BF299,1/($A$3-1)),1/POWER(FSheet1!$BG299,1/($A$3-1)),1/POWER(FSheet1!$BH299,1/($A$3-1)),1/POWER(FSheet1!$BI299,1/($A$3-1))))</f>
        <v>3.3456973487675179E-2</v>
      </c>
      <c r="AD300" s="26">
        <f>1/(POWER(FSheet1!BD299,1/($A$3-1))*SUM(1/POWER(FSheet1!$BC299,1/($A$3-1)),1/POWER(FSheet1!$BD299,1/($A$3-1)),1/POWER(FSheet1!$BE299,1/($A$3-1)),1/POWER(FSheet1!$BF299,1/($A$3-1)),1/POWER(FSheet1!$BG299,1/($A$3-1)),1/POWER(FSheet1!$BH299,1/($A$3-1)),1/POWER(FSheet1!$BI299,1/($A$3-1))))</f>
        <v>3.4167238385313263E-2</v>
      </c>
      <c r="AE300" s="26">
        <f>1/(POWER(FSheet1!BE299,1/($A$3-1))*SUM(1/POWER(FSheet1!$BC299,1/($A$3-1)),1/POWER(FSheet1!$BD299,1/($A$3-1)),1/POWER(FSheet1!$BE299,1/($A$3-1)),1/POWER(FSheet1!$BF299,1/($A$3-1)),1/POWER(FSheet1!$BG299,1/($A$3-1)),1/POWER(FSheet1!$BH299,1/($A$3-1)),1/POWER(FSheet1!$BI299,1/($A$3-1))))</f>
        <v>5.4526111040292979E-2</v>
      </c>
      <c r="AF300" s="26">
        <f>1/(POWER(FSheet1!BF299,1/($A$3-1))*SUM(1/POWER(FSheet1!$BC299,1/($A$3-1)),1/POWER(FSheet1!$BD299,1/($A$3-1)),1/POWER(FSheet1!$BE299,1/($A$3-1)),1/POWER(FSheet1!$BF299,1/($A$3-1)),1/POWER(FSheet1!$BG299,1/($A$3-1)),1/POWER(FSheet1!$BH299,1/($A$3-1)),1/POWER(FSheet1!$BI299,1/($A$3-1))))</f>
        <v>0.1073369119829556</v>
      </c>
      <c r="AG300" s="26">
        <f>1/(POWER(FSheet1!BG299,1/($A$3-1))*SUM(1/POWER(FSheet1!$BC299,1/($A$3-1)),1/POWER(FSheet1!$BD299,1/($A$3-1)),1/POWER(FSheet1!$BE299,1/($A$3-1)),1/POWER(FSheet1!$BF299,1/($A$3-1)),1/POWER(FSheet1!$BG299,1/($A$3-1)),1/POWER(FSheet1!$BH299,1/($A$3-1)),1/POWER(FSheet1!$BI299,1/($A$3-1))))</f>
        <v>0.2222997397268453</v>
      </c>
      <c r="AH300" s="26">
        <f>1/(POWER(FSheet1!BH299,1/($A$3-1))*SUM(1/POWER(FSheet1!$BC299,1/($A$3-1)),1/POWER(FSheet1!$BD299,1/($A$3-1)),1/POWER(FSheet1!$BE299,1/($A$3-1)),1/POWER(FSheet1!$BF299,1/($A$3-1)),1/POWER(FSheet1!$BG299,1/($A$3-1)),1/POWER(FSheet1!$BH299,1/($A$3-1)),1/POWER(FSheet1!$BI299,1/($A$3-1))))</f>
        <v>0.24585066708752129</v>
      </c>
      <c r="AI300" s="26">
        <f>1/(POWER(FSheet1!BI299,1/($A$3-1))*SUM(1/POWER(FSheet1!$BC299,1/($A$3-1)),1/POWER(FSheet1!$BD299,1/($A$3-1)),1/POWER(FSheet1!$BE299,1/($A$3-1)),1/POWER(FSheet1!$BF299,1/($A$3-1)),1/POWER(FSheet1!$BG299,1/($A$3-1)),1/POWER(FSheet1!$BH299,1/($A$3-1)),1/POWER(FSheet1!$BI299,1/($A$3-1))))</f>
        <v>0.30236235828939634</v>
      </c>
      <c r="AY300" s="13">
        <f t="shared" si="17"/>
        <v>4.900130677207529</v>
      </c>
      <c r="BA300" s="45">
        <f>1/(POWER(FSheet1!$BK299,1/($A$3-1))*SUM(1/POWER(FSheet1!$BK299,1/($A$3-1)),1/POWER(FSheet1!$BL299,1/($A$3-1)),1/POWER(FSheet1!$BM299,1/($A$3-1)),1/POWER(FSheet1!$BN299,1/($A$3-1)),1/POWER(FSheet1!$BO299,1/($A$3-1)),1/POWER(FSheet1!$BP299,1/($A$3-1)),1/POWER(FSheet1!$BQ299,1/($A$3-1))))</f>
        <v>2.0169540295979029E-2</v>
      </c>
      <c r="BB300" s="45">
        <f>1/(POWER(FSheet1!$BL299,1/($A$3-1))*SUM(1/POWER(FSheet1!$BK299,1/($A$3-1)),1/POWER(FSheet1!$BL299,1/($A$3-1)),1/POWER(FSheet1!$BM299,1/($A$3-1)),1/POWER(FSheet1!$BN299,1/($A$3-1)),1/POWER(FSheet1!$BO299,1/($A$3-1)),1/POWER(FSheet1!$BP299,1/($A$3-1)),1/POWER(FSheet1!$BQ299,1/($A$3-1))))</f>
        <v>1.920203119593461E-2</v>
      </c>
      <c r="BC300" s="45">
        <f>1/(POWER(FSheet1!$BM299,1/($A$3-1))*SUM(1/POWER(FSheet1!$BK299,1/($A$3-1)),1/POWER(FSheet1!$BL299,1/($A$3-1)),1/POWER(FSheet1!$BM299,1/($A$3-1)),1/POWER(FSheet1!$BN299,1/($A$3-1)),1/POWER(FSheet1!$BO299,1/($A$3-1)),1/POWER(FSheet1!$BP299,1/($A$3-1)),1/POWER(FSheet1!$BQ299,1/($A$3-1))))</f>
        <v>4.2147821370533273E-2</v>
      </c>
      <c r="BD300" s="45">
        <f>1/(POWER(FSheet1!$BN299,1/($A$3-1))*SUM(1/POWER(FSheet1!$BK299,1/($A$3-1)),1/POWER(FSheet1!$BL299,1/($A$3-1)),1/POWER(FSheet1!$BM299,1/($A$3-1)),1/POWER(FSheet1!$BN299,1/($A$3-1)),1/POWER(FSheet1!$BO299,1/($A$3-1)),1/POWER(FSheet1!$BP299,1/($A$3-1)),1/POWER(FSheet1!$BQ299,1/($A$3-1))))</f>
        <v>7.5695903484995122E-2</v>
      </c>
      <c r="BE300" s="45">
        <f>1/(POWER(FSheet1!$BO299,1/($A$3-1))*SUM(1/POWER(FSheet1!$BK299,1/($A$3-1)),1/POWER(FSheet1!$BL299,1/($A$3-1)),1/POWER(FSheet1!$BM299,1/($A$3-1)),1/POWER(FSheet1!$BN299,1/($A$3-1)),1/POWER(FSheet1!$BO299,1/($A$3-1)),1/POWER(FSheet1!$BP299,1/($A$3-1)),1/POWER(FSheet1!$BQ299,1/($A$3-1))))</f>
        <v>0.10591937219752118</v>
      </c>
      <c r="BF300" s="45">
        <f>1/(POWER(FSheet1!$BP299,1/($A$3-1))*SUM(1/POWER(FSheet1!$BK299,1/($A$3-1)),1/POWER(FSheet1!$BL299,1/($A$3-1)),1/POWER(FSheet1!$BM299,1/($A$3-1)),1/POWER(FSheet1!$BN299,1/($A$3-1)),1/POWER(FSheet1!$BO299,1/($A$3-1)),1/POWER(FSheet1!$BP299,1/($A$3-1)),1/POWER(FSheet1!$BQ299,1/($A$3-1))))</f>
        <v>0.21122314364790182</v>
      </c>
      <c r="BG300" s="45">
        <f>1/(POWER(FSheet1!$BQ299,1/($A$3-1))*SUM(1/POWER(FSheet1!$BK299,1/($A$3-1)),1/POWER(FSheet1!$BL299,1/($A$3-1)),1/POWER(FSheet1!$BM299,1/($A$3-1)),1/POWER(FSheet1!$BN299,1/($A$3-1)),1/POWER(FSheet1!$BO299,1/($A$3-1)),1/POWER(FSheet1!$BP299,1/($A$3-1)),1/POWER(FSheet1!$BQ299,1/($A$3-1))))</f>
        <v>0.5256421878071349</v>
      </c>
      <c r="BH300" s="14"/>
      <c r="BW300" s="33">
        <f t="array" ref="BW300">SUM((BA300^$A$3)*(($B300-$AK$3)^2+($C300-$AL$3)^2),(BB300^$A$3)*(($B300-$AM$3)^2+($C300-$AN$3)^2),(BC300^$A$3)*(($B300-$AO$3)^2+($C300-$AP$3)^2),(BD300^$A$3)*(($B300-$AQ$3)^2+($C300-$AR$3)^2),(BE300^$A$3)*(($B300-$AS$3)^2+($C300-$AT$3)^2),(BF300^$A$3)*(($B300-$AU$3)^2+($C300-$AV$3)^2),(BG300^$A$3)*(($B300-$AW$3)^2+($C300-$BV$3)^2))</f>
        <v>3.8814105869326698</v>
      </c>
    </row>
    <row r="301" spans="1:75">
      <c r="A301" s="21" t="str">
        <f>FSheet1!A300</f>
        <v>Powers</v>
      </c>
      <c r="B301" s="20">
        <f>FSheet1!DH300</f>
        <v>7.1287267860892385</v>
      </c>
      <c r="C301" s="20">
        <f>FSheet1!DI300</f>
        <v>6.1839895013123654E-2</v>
      </c>
      <c r="D301" s="22"/>
      <c r="E301" s="20">
        <f>1/(POWER(FSheet1!AU300,2/($A$3-1))*SUM(1/POWER(FSheet1!$AU300,2/($A$3-1)),1/POWER(FSheet1!$AV300,2/($A$3-1)),1/POWER(FSheet1!$AW300,2/($A$3-1)),1/POWER(FSheet1!$AX300,2/($A$3-1)),1/POWER(FSheet1!$AY300,2/($A$3-1)),1/POWER(FSheet1!$AZ300,2/($A$3-1)),1/POWER(FSheet1!$BA300,2/($A$3-1))))</f>
        <v>3.1057137301877948E-4</v>
      </c>
      <c r="F301" s="20">
        <f>1/(POWER(FSheet1!AV300,2/($A$3-1))*SUM(1/POWER(FSheet1!$AU300,2/($A$3-1)),1/POWER(FSheet1!$AV300,2/($A$3-1)),1/POWER(FSheet1!$AW300,2/($A$3-1)),1/POWER(FSheet1!$AX300,2/($A$3-1)),1/POWER(FSheet1!$AY300,2/($A$3-1)),1/POWER(FSheet1!$AZ300,2/($A$3-1)),1/POWER(FSheet1!$BA300,2/($A$3-1))))</f>
        <v>8.7663835179191895E-4</v>
      </c>
      <c r="G301" s="20">
        <f>1/(POWER(FSheet1!AW300,2/($A$3-1))*SUM(1/POWER(FSheet1!$AU300,2/($A$3-1)),1/POWER(FSheet1!$AV300,2/($A$3-1)),1/POWER(FSheet1!$AW300,2/($A$3-1)),1/POWER(FSheet1!$AX300,2/($A$3-1)),1/POWER(FSheet1!$AY300,2/($A$3-1)),1/POWER(FSheet1!$AZ300,2/($A$3-1)),1/POWER(FSheet1!$BA300,2/($A$3-1))))</f>
        <v>3.5220270834882329E-3</v>
      </c>
      <c r="H301" s="20">
        <f>1/(POWER(FSheet1!AX300,2/($A$3-1))*SUM(1/POWER(FSheet1!$AU300,2/($A$3-1)),1/POWER(FSheet1!$AV300,2/($A$3-1)),1/POWER(FSheet1!$AW300,2/($A$3-1)),1/POWER(FSheet1!$AX300,2/($A$3-1)),1/POWER(FSheet1!$AY300,2/($A$3-1)),1/POWER(FSheet1!$AZ300,2/($A$3-1)),1/POWER(FSheet1!$BA300,2/($A$3-1))))</f>
        <v>2.8051498575181598E-2</v>
      </c>
      <c r="I301" s="20">
        <f>1/(POWER(FSheet1!AY300,2/($A$3-1))*SUM(1/POWER(FSheet1!$AU300,2/($A$3-1)),1/POWER(FSheet1!$AV300,2/($A$3-1)),1/POWER(FSheet1!$AW300,2/($A$3-1)),1/POWER(FSheet1!$AX300,2/($A$3-1)),1/POWER(FSheet1!$AY300,2/($A$3-1)),1/POWER(FSheet1!$AZ300,2/($A$3-1)),1/POWER(FSheet1!$BA300,2/($A$3-1))))</f>
        <v>0.77476850539094866</v>
      </c>
      <c r="J301" s="20">
        <f>1/(POWER(FSheet1!AZ300,2/($A$3-1))*SUM(1/POWER(FSheet1!$AU300,2/($A$3-1)),1/POWER(FSheet1!$AV300,2/($A$3-1)),1/POWER(FSheet1!$AW300,2/($A$3-1)),1/POWER(FSheet1!$AX300,2/($A$3-1)),1/POWER(FSheet1!$AY300,2/($A$3-1)),1/POWER(FSheet1!$AZ300,2/($A$3-1)),1/POWER(FSheet1!$BA300,2/($A$3-1))))</f>
        <v>0.18162403714884939</v>
      </c>
      <c r="K301" s="20">
        <f>1/(POWER(FSheet1!BA300,2/($A$3-1))*SUM(1/POWER(FSheet1!$AU300,2/($A$3-1)),1/POWER(FSheet1!$AV300,2/($A$3-1)),1/POWER(FSheet1!$AW300,2/($A$3-1)),1/POWER(FSheet1!$AX300,2/($A$3-1)),1/POWER(FSheet1!$AY300,2/($A$3-1)),1/POWER(FSheet1!$AZ300,2/($A$3-1)),1/POWER(FSheet1!$BA300,2/($A$3-1))))</f>
        <v>1.0846722076721663E-2</v>
      </c>
      <c r="M301" s="35"/>
      <c r="AA301" s="34">
        <f t="shared" si="16"/>
        <v>5.0409359712936803</v>
      </c>
      <c r="AC301" s="26">
        <f>1/(POWER(FSheet1!BC300,1/($A$3-1))*SUM(1/POWER(FSheet1!$BC300,1/($A$3-1)),1/POWER(FSheet1!$BD300,1/($A$3-1)),1/POWER(FSheet1!$BE300,1/($A$3-1)),1/POWER(FSheet1!$BF300,1/($A$3-1)),1/POWER(FSheet1!$BG300,1/($A$3-1)),1/POWER(FSheet1!$BH300,1/($A$3-1)),1/POWER(FSheet1!$BI300,1/($A$3-1))))</f>
        <v>8.4716942263351053E-3</v>
      </c>
      <c r="AD301" s="26">
        <f>1/(POWER(FSheet1!BD300,1/($A$3-1))*SUM(1/POWER(FSheet1!$BC300,1/($A$3-1)),1/POWER(FSheet1!$BD300,1/($A$3-1)),1/POWER(FSheet1!$BE300,1/($A$3-1)),1/POWER(FSheet1!$BF300,1/($A$3-1)),1/POWER(FSheet1!$BG300,1/($A$3-1)),1/POWER(FSheet1!$BH300,1/($A$3-1)),1/POWER(FSheet1!$BI300,1/($A$3-1))))</f>
        <v>8.0153517632414531E-3</v>
      </c>
      <c r="AE301" s="26">
        <f>1/(POWER(FSheet1!BE300,1/($A$3-1))*SUM(1/POWER(FSheet1!$BC300,1/($A$3-1)),1/POWER(FSheet1!$BD300,1/($A$3-1)),1/POWER(FSheet1!$BE300,1/($A$3-1)),1/POWER(FSheet1!$BF300,1/($A$3-1)),1/POWER(FSheet1!$BG300,1/($A$3-1)),1/POWER(FSheet1!$BH300,1/($A$3-1)),1/POWER(FSheet1!$BI300,1/($A$3-1))))</f>
        <v>1.2626348423174914E-2</v>
      </c>
      <c r="AF301" s="26">
        <f>1/(POWER(FSheet1!BF300,1/($A$3-1))*SUM(1/POWER(FSheet1!$BC300,1/($A$3-1)),1/POWER(FSheet1!$BD300,1/($A$3-1)),1/POWER(FSheet1!$BE300,1/($A$3-1)),1/POWER(FSheet1!$BF300,1/($A$3-1)),1/POWER(FSheet1!$BG300,1/($A$3-1)),1/POWER(FSheet1!$BH300,1/($A$3-1)),1/POWER(FSheet1!$BI300,1/($A$3-1))))</f>
        <v>2.9287175208803584E-2</v>
      </c>
      <c r="AG301" s="26">
        <f>1/(POWER(FSheet1!BG300,1/($A$3-1))*SUM(1/POWER(FSheet1!$BC300,1/($A$3-1)),1/POWER(FSheet1!$BD300,1/($A$3-1)),1/POWER(FSheet1!$BE300,1/($A$3-1)),1/POWER(FSheet1!$BF300,1/($A$3-1)),1/POWER(FSheet1!$BG300,1/($A$3-1)),1/POWER(FSheet1!$BH300,1/($A$3-1)),1/POWER(FSheet1!$BI300,1/($A$3-1))))</f>
        <v>0.12798555124016836</v>
      </c>
      <c r="AH301" s="26">
        <f>1/(POWER(FSheet1!BH300,1/($A$3-1))*SUM(1/POWER(FSheet1!$BC300,1/($A$3-1)),1/POWER(FSheet1!$BD300,1/($A$3-1)),1/POWER(FSheet1!$BE300,1/($A$3-1)),1/POWER(FSheet1!$BF300,1/($A$3-1)),1/POWER(FSheet1!$BG300,1/($A$3-1)),1/POWER(FSheet1!$BH300,1/($A$3-1)),1/POWER(FSheet1!$BI300,1/($A$3-1))))</f>
        <v>0.48093553668975997</v>
      </c>
      <c r="AI301" s="26">
        <f>1/(POWER(FSheet1!BI300,1/($A$3-1))*SUM(1/POWER(FSheet1!$BC300,1/($A$3-1)),1/POWER(FSheet1!$BD300,1/($A$3-1)),1/POWER(FSheet1!$BE300,1/($A$3-1)),1/POWER(FSheet1!$BF300,1/($A$3-1)),1/POWER(FSheet1!$BG300,1/($A$3-1)),1/POWER(FSheet1!$BH300,1/($A$3-1)),1/POWER(FSheet1!$BI300,1/($A$3-1))))</f>
        <v>0.33267834244851657</v>
      </c>
      <c r="AY301" s="13">
        <f t="shared" si="17"/>
        <v>1.0070297980633325</v>
      </c>
      <c r="BA301" s="45">
        <f>1/(POWER(FSheet1!$BK300,1/($A$3-1))*SUM(1/POWER(FSheet1!$BK300,1/($A$3-1)),1/POWER(FSheet1!$BL300,1/($A$3-1)),1/POWER(FSheet1!$BM300,1/($A$3-1)),1/POWER(FSheet1!$BN300,1/($A$3-1)),1/POWER(FSheet1!$BO300,1/($A$3-1)),1/POWER(FSheet1!$BP300,1/($A$3-1)),1/POWER(FSheet1!$BQ300,1/($A$3-1))))</f>
        <v>6.885494279711836E-3</v>
      </c>
      <c r="BB301" s="45">
        <f>1/(POWER(FSheet1!$BL300,1/($A$3-1))*SUM(1/POWER(FSheet1!$BK300,1/($A$3-1)),1/POWER(FSheet1!$BL300,1/($A$3-1)),1/POWER(FSheet1!$BM300,1/($A$3-1)),1/POWER(FSheet1!$BN300,1/($A$3-1)),1/POWER(FSheet1!$BO300,1/($A$3-1)),1/POWER(FSheet1!$BP300,1/($A$3-1)),1/POWER(FSheet1!$BQ300,1/($A$3-1))))</f>
        <v>5.4467348863684152E-3</v>
      </c>
      <c r="BC301" s="45">
        <f>1/(POWER(FSheet1!$BM300,1/($A$3-1))*SUM(1/POWER(FSheet1!$BK300,1/($A$3-1)),1/POWER(FSheet1!$BL300,1/($A$3-1)),1/POWER(FSheet1!$BM300,1/($A$3-1)),1/POWER(FSheet1!$BN300,1/($A$3-1)),1/POWER(FSheet1!$BO300,1/($A$3-1)),1/POWER(FSheet1!$BP300,1/($A$3-1)),1/POWER(FSheet1!$BQ300,1/($A$3-1))))</f>
        <v>1.0975049847336419E-2</v>
      </c>
      <c r="BD301" s="45">
        <f>1/(POWER(FSheet1!$BN300,1/($A$3-1))*SUM(1/POWER(FSheet1!$BK300,1/($A$3-1)),1/POWER(FSheet1!$BL300,1/($A$3-1)),1/POWER(FSheet1!$BM300,1/($A$3-1)),1/POWER(FSheet1!$BN300,1/($A$3-1)),1/POWER(FSheet1!$BO300,1/($A$3-1)),1/POWER(FSheet1!$BP300,1/($A$3-1)),1/POWER(FSheet1!$BQ300,1/($A$3-1))))</f>
        <v>2.4528287115740982E-2</v>
      </c>
      <c r="BE301" s="45">
        <f>1/(POWER(FSheet1!$BO300,1/($A$3-1))*SUM(1/POWER(FSheet1!$BK300,1/($A$3-1)),1/POWER(FSheet1!$BL300,1/($A$3-1)),1/POWER(FSheet1!$BM300,1/($A$3-1)),1/POWER(FSheet1!$BN300,1/($A$3-1)),1/POWER(FSheet1!$BO300,1/($A$3-1)),1/POWER(FSheet1!$BP300,1/($A$3-1)),1/POWER(FSheet1!$BQ300,1/($A$3-1))))</f>
        <v>5.9664996196134717E-2</v>
      </c>
      <c r="BF301" s="45">
        <f>1/(POWER(FSheet1!$BP300,1/($A$3-1))*SUM(1/POWER(FSheet1!$BK300,1/($A$3-1)),1/POWER(FSheet1!$BL300,1/($A$3-1)),1/POWER(FSheet1!$BM300,1/($A$3-1)),1/POWER(FSheet1!$BN300,1/($A$3-1)),1/POWER(FSheet1!$BO300,1/($A$3-1)),1/POWER(FSheet1!$BP300,1/($A$3-1)),1/POWER(FSheet1!$BQ300,1/($A$3-1))))</f>
        <v>0.48905595213400088</v>
      </c>
      <c r="BG301" s="45">
        <f>1/(POWER(FSheet1!$BQ300,1/($A$3-1))*SUM(1/POWER(FSheet1!$BK300,1/($A$3-1)),1/POWER(FSheet1!$BL300,1/($A$3-1)),1/POWER(FSheet1!$BM300,1/($A$3-1)),1/POWER(FSheet1!$BN300,1/($A$3-1)),1/POWER(FSheet1!$BO300,1/($A$3-1)),1/POWER(FSheet1!$BP300,1/($A$3-1)),1/POWER(FSheet1!$BQ300,1/($A$3-1))))</f>
        <v>0.40344348554070669</v>
      </c>
      <c r="BH301" s="14"/>
      <c r="BW301" s="33">
        <f t="array" ref="BW301">SUM((BA301^$A$3)*(($B301-$AK$3)^2+($C301-$AL$3)^2),(BB301^$A$3)*(($B301-$AM$3)^2+($C301-$AN$3)^2),(BC301^$A$3)*(($B301-$AO$3)^2+($C301-$AP$3)^2),(BD301^$A$3)*(($B301-$AQ$3)^2+($C301-$AR$3)^2),(BE301^$A$3)*(($B301-$AS$3)^2+($C301-$AT$3)^2),(BF301^$A$3)*(($B301-$AU$3)^2+($C301-$AV$3)^2),(BG301^$A$3)*(($B301-$AW$3)^2+($C301-$BV$3)^2))</f>
        <v>1.2445187275515122</v>
      </c>
    </row>
    <row r="302" spans="1:75">
      <c r="A302" s="21" t="str">
        <f>FSheet1!A301</f>
        <v>Davydov</v>
      </c>
      <c r="B302" s="20">
        <f>FSheet1!DH301</f>
        <v>9.8508567270341203</v>
      </c>
      <c r="C302" s="20">
        <f>FSheet1!DI301</f>
        <v>-0.63678839501312334</v>
      </c>
      <c r="D302" s="22"/>
      <c r="E302" s="20">
        <f>1/(POWER(FSheet1!AU301,2/($A$3-1))*SUM(1/POWER(FSheet1!$AU301,2/($A$3-1)),1/POWER(FSheet1!$AV301,2/($A$3-1)),1/POWER(FSheet1!$AW301,2/($A$3-1)),1/POWER(FSheet1!$AX301,2/($A$3-1)),1/POWER(FSheet1!$AY301,2/($A$3-1)),1/POWER(FSheet1!$AZ301,2/($A$3-1)),1/POWER(FSheet1!$BA301,2/($A$3-1))))</f>
        <v>1.2776453295682054E-3</v>
      </c>
      <c r="F302" s="20">
        <f>1/(POWER(FSheet1!AV301,2/($A$3-1))*SUM(1/POWER(FSheet1!$AU301,2/($A$3-1)),1/POWER(FSheet1!$AV301,2/($A$3-1)),1/POWER(FSheet1!$AW301,2/($A$3-1)),1/POWER(FSheet1!$AX301,2/($A$3-1)),1/POWER(FSheet1!$AY301,2/($A$3-1)),1/POWER(FSheet1!$AZ301,2/($A$3-1)),1/POWER(FSheet1!$BA301,2/($A$3-1))))</f>
        <v>3.1535589389278152E-3</v>
      </c>
      <c r="G302" s="20">
        <f>1/(POWER(FSheet1!AW301,2/($A$3-1))*SUM(1/POWER(FSheet1!$AU301,2/($A$3-1)),1/POWER(FSheet1!$AV301,2/($A$3-1)),1/POWER(FSheet1!$AW301,2/($A$3-1)),1/POWER(FSheet1!$AX301,2/($A$3-1)),1/POWER(FSheet1!$AY301,2/($A$3-1)),1/POWER(FSheet1!$AZ301,2/($A$3-1)),1/POWER(FSheet1!$BA301,2/($A$3-1))))</f>
        <v>9.8812450693309233E-3</v>
      </c>
      <c r="H302" s="20">
        <f>1/(POWER(FSheet1!AX301,2/($A$3-1))*SUM(1/POWER(FSheet1!$AU301,2/($A$3-1)),1/POWER(FSheet1!$AV301,2/($A$3-1)),1/POWER(FSheet1!$AW301,2/($A$3-1)),1/POWER(FSheet1!$AX301,2/($A$3-1)),1/POWER(FSheet1!$AY301,2/($A$3-1)),1/POWER(FSheet1!$AZ301,2/($A$3-1)),1/POWER(FSheet1!$BA301,2/($A$3-1))))</f>
        <v>4.4616701854992148E-2</v>
      </c>
      <c r="I302" s="20">
        <f>1/(POWER(FSheet1!AY301,2/($A$3-1))*SUM(1/POWER(FSheet1!$AU301,2/($A$3-1)),1/POWER(FSheet1!$AV301,2/($A$3-1)),1/POWER(FSheet1!$AW301,2/($A$3-1)),1/POWER(FSheet1!$AX301,2/($A$3-1)),1/POWER(FSheet1!$AY301,2/($A$3-1)),1/POWER(FSheet1!$AZ301,2/($A$3-1)),1/POWER(FSheet1!$BA301,2/($A$3-1))))</f>
        <v>0.29848245040910115</v>
      </c>
      <c r="J302" s="20">
        <f>1/(POWER(FSheet1!AZ301,2/($A$3-1))*SUM(1/POWER(FSheet1!$AU301,2/($A$3-1)),1/POWER(FSheet1!$AV301,2/($A$3-1)),1/POWER(FSheet1!$AW301,2/($A$3-1)),1/POWER(FSheet1!$AX301,2/($A$3-1)),1/POWER(FSheet1!$AY301,2/($A$3-1)),1/POWER(FSheet1!$AZ301,2/($A$3-1)),1/POWER(FSheet1!$BA301,2/($A$3-1))))</f>
        <v>0.55008903431354295</v>
      </c>
      <c r="K302" s="20">
        <f>1/(POWER(FSheet1!BA301,2/($A$3-1))*SUM(1/POWER(FSheet1!$AU301,2/($A$3-1)),1/POWER(FSheet1!$AV301,2/($A$3-1)),1/POWER(FSheet1!$AW301,2/($A$3-1)),1/POWER(FSheet1!$AX301,2/($A$3-1)),1/POWER(FSheet1!$AY301,2/($A$3-1)),1/POWER(FSheet1!$AZ301,2/($A$3-1)),1/POWER(FSheet1!$BA301,2/($A$3-1))))</f>
        <v>9.2499364084536642E-2</v>
      </c>
      <c r="M302" s="35"/>
      <c r="AA302" s="34">
        <f t="shared" si="16"/>
        <v>5.6883541251552963</v>
      </c>
      <c r="AC302" s="26">
        <f>1/(POWER(FSheet1!BC301,1/($A$3-1))*SUM(1/POWER(FSheet1!$BC301,1/($A$3-1)),1/POWER(FSheet1!$BD301,1/($A$3-1)),1/POWER(FSheet1!$BE301,1/($A$3-1)),1/POWER(FSheet1!$BF301,1/($A$3-1)),1/POWER(FSheet1!$BG301,1/($A$3-1)),1/POWER(FSheet1!$BH301,1/($A$3-1)),1/POWER(FSheet1!$BI301,1/($A$3-1))))</f>
        <v>2.4234812085730924E-2</v>
      </c>
      <c r="AD302" s="26">
        <f>1/(POWER(FSheet1!BD301,1/($A$3-1))*SUM(1/POWER(FSheet1!$BC301,1/($A$3-1)),1/POWER(FSheet1!$BD301,1/($A$3-1)),1/POWER(FSheet1!$BE301,1/($A$3-1)),1/POWER(FSheet1!$BF301,1/($A$3-1)),1/POWER(FSheet1!$BG301,1/($A$3-1)),1/POWER(FSheet1!$BH301,1/($A$3-1)),1/POWER(FSheet1!$BI301,1/($A$3-1))))</f>
        <v>2.3560169076029838E-2</v>
      </c>
      <c r="AE302" s="26">
        <f>1/(POWER(FSheet1!BE301,1/($A$3-1))*SUM(1/POWER(FSheet1!$BC301,1/($A$3-1)),1/POWER(FSheet1!$BD301,1/($A$3-1)),1/POWER(FSheet1!$BE301,1/($A$3-1)),1/POWER(FSheet1!$BF301,1/($A$3-1)),1/POWER(FSheet1!$BG301,1/($A$3-1)),1/POWER(FSheet1!$BH301,1/($A$3-1)),1/POWER(FSheet1!$BI301,1/($A$3-1))))</f>
        <v>3.4322926942760339E-2</v>
      </c>
      <c r="AF302" s="26">
        <f>1/(POWER(FSheet1!BF301,1/($A$3-1))*SUM(1/POWER(FSheet1!$BC301,1/($A$3-1)),1/POWER(FSheet1!$BD301,1/($A$3-1)),1/POWER(FSheet1!$BE301,1/($A$3-1)),1/POWER(FSheet1!$BF301,1/($A$3-1)),1/POWER(FSheet1!$BG301,1/($A$3-1)),1/POWER(FSheet1!$BH301,1/($A$3-1)),1/POWER(FSheet1!$BI301,1/($A$3-1))))</f>
        <v>6.3425372537768226E-2</v>
      </c>
      <c r="AG302" s="26">
        <f>1/(POWER(FSheet1!BG301,1/($A$3-1))*SUM(1/POWER(FSheet1!$BC301,1/($A$3-1)),1/POWER(FSheet1!$BD301,1/($A$3-1)),1/POWER(FSheet1!$BE301,1/($A$3-1)),1/POWER(FSheet1!$BF301,1/($A$3-1)),1/POWER(FSheet1!$BG301,1/($A$3-1)),1/POWER(FSheet1!$BH301,1/($A$3-1)),1/POWER(FSheet1!$BI301,1/($A$3-1))))</f>
        <v>0.15444336132854905</v>
      </c>
      <c r="AH302" s="26">
        <f>1/(POWER(FSheet1!BH301,1/($A$3-1))*SUM(1/POWER(FSheet1!$BC301,1/($A$3-1)),1/POWER(FSheet1!$BD301,1/($A$3-1)),1/POWER(FSheet1!$BE301,1/($A$3-1)),1/POWER(FSheet1!$BF301,1/($A$3-1)),1/POWER(FSheet1!$BG301,1/($A$3-1)),1/POWER(FSheet1!$BH301,1/($A$3-1)),1/POWER(FSheet1!$BI301,1/($A$3-1))))</f>
        <v>0.45632088248800345</v>
      </c>
      <c r="AI302" s="26">
        <f>1/(POWER(FSheet1!BI301,1/($A$3-1))*SUM(1/POWER(FSheet1!$BC301,1/($A$3-1)),1/POWER(FSheet1!$BD301,1/($A$3-1)),1/POWER(FSheet1!$BE301,1/($A$3-1)),1/POWER(FSheet1!$BF301,1/($A$3-1)),1/POWER(FSheet1!$BG301,1/($A$3-1)),1/POWER(FSheet1!$BH301,1/($A$3-1)),1/POWER(FSheet1!$BI301,1/($A$3-1))))</f>
        <v>0.24369247554115825</v>
      </c>
      <c r="AY302" s="13">
        <f t="shared" si="17"/>
        <v>4.8922101125804582</v>
      </c>
      <c r="BA302" s="45">
        <f>1/(POWER(FSheet1!$BK301,1/($A$3-1))*SUM(1/POWER(FSheet1!$BK301,1/($A$3-1)),1/POWER(FSheet1!$BL301,1/($A$3-1)),1/POWER(FSheet1!$BM301,1/($A$3-1)),1/POWER(FSheet1!$BN301,1/($A$3-1)),1/POWER(FSheet1!$BO301,1/($A$3-1)),1/POWER(FSheet1!$BP301,1/($A$3-1)),1/POWER(FSheet1!$BQ301,1/($A$3-1))))</f>
        <v>1.3624567697867624E-2</v>
      </c>
      <c r="BB302" s="45">
        <f>1/(POWER(FSheet1!$BL301,1/($A$3-1))*SUM(1/POWER(FSheet1!$BK301,1/($A$3-1)),1/POWER(FSheet1!$BL301,1/($A$3-1)),1/POWER(FSheet1!$BM301,1/($A$3-1)),1/POWER(FSheet1!$BN301,1/($A$3-1)),1/POWER(FSheet1!$BO301,1/($A$3-1)),1/POWER(FSheet1!$BP301,1/($A$3-1)),1/POWER(FSheet1!$BQ301,1/($A$3-1))))</f>
        <v>1.1608442171253498E-2</v>
      </c>
      <c r="BC302" s="45">
        <f>1/(POWER(FSheet1!$BM301,1/($A$3-1))*SUM(1/POWER(FSheet1!$BK301,1/($A$3-1)),1/POWER(FSheet1!$BL301,1/($A$3-1)),1/POWER(FSheet1!$BM301,1/($A$3-1)),1/POWER(FSheet1!$BN301,1/($A$3-1)),1/POWER(FSheet1!$BO301,1/($A$3-1)),1/POWER(FSheet1!$BP301,1/($A$3-1)),1/POWER(FSheet1!$BQ301,1/($A$3-1))))</f>
        <v>2.1157242461571024E-2</v>
      </c>
      <c r="BD302" s="45">
        <f>1/(POWER(FSheet1!$BN301,1/($A$3-1))*SUM(1/POWER(FSheet1!$BK301,1/($A$3-1)),1/POWER(FSheet1!$BL301,1/($A$3-1)),1/POWER(FSheet1!$BM301,1/($A$3-1)),1/POWER(FSheet1!$BN301,1/($A$3-1)),1/POWER(FSheet1!$BO301,1/($A$3-1)),1/POWER(FSheet1!$BP301,1/($A$3-1)),1/POWER(FSheet1!$BQ301,1/($A$3-1))))</f>
        <v>3.7002811105184677E-2</v>
      </c>
      <c r="BE302" s="45">
        <f>1/(POWER(FSheet1!$BO301,1/($A$3-1))*SUM(1/POWER(FSheet1!$BK301,1/($A$3-1)),1/POWER(FSheet1!$BL301,1/($A$3-1)),1/POWER(FSheet1!$BM301,1/($A$3-1)),1/POWER(FSheet1!$BN301,1/($A$3-1)),1/POWER(FSheet1!$BO301,1/($A$3-1)),1/POWER(FSheet1!$BP301,1/($A$3-1)),1/POWER(FSheet1!$BQ301,1/($A$3-1))))</f>
        <v>6.3357165217802575E-2</v>
      </c>
      <c r="BF302" s="45">
        <f>1/(POWER(FSheet1!$BP301,1/($A$3-1))*SUM(1/POWER(FSheet1!$BK301,1/($A$3-1)),1/POWER(FSheet1!$BL301,1/($A$3-1)),1/POWER(FSheet1!$BM301,1/($A$3-1)),1/POWER(FSheet1!$BN301,1/($A$3-1)),1/POWER(FSheet1!$BO301,1/($A$3-1)),1/POWER(FSheet1!$BP301,1/($A$3-1)),1/POWER(FSheet1!$BQ301,1/($A$3-1))))</f>
        <v>0.66425411523270983</v>
      </c>
      <c r="BG302" s="45">
        <f>1/(POWER(FSheet1!$BQ301,1/($A$3-1))*SUM(1/POWER(FSheet1!$BK301,1/($A$3-1)),1/POWER(FSheet1!$BL301,1/($A$3-1)),1/POWER(FSheet1!$BM301,1/($A$3-1)),1/POWER(FSheet1!$BN301,1/($A$3-1)),1/POWER(FSheet1!$BO301,1/($A$3-1)),1/POWER(FSheet1!$BP301,1/($A$3-1)),1/POWER(FSheet1!$BQ301,1/($A$3-1))))</f>
        <v>0.18899565611361066</v>
      </c>
      <c r="BH302" s="14"/>
      <c r="BW302" s="33">
        <f t="array" ref="BW302">SUM((BA302^$A$3)*(($B302-$AK$3)^2+($C302-$AL$3)^2),(BB302^$A$3)*(($B302-$AM$3)^2+($C302-$AN$3)^2),(BC302^$A$3)*(($B302-$AO$3)^2+($C302-$AP$3)^2),(BD302^$A$3)*(($B302-$AQ$3)^2+($C302-$AR$3)^2),(BE302^$A$3)*(($B302-$AS$3)^2+($C302-$AT$3)^2),(BF302^$A$3)*(($B302-$AU$3)^2+($C302-$AV$3)^2),(BG302^$A$3)*(($B302-$AW$3)^2+($C302-$BV$3)^2))</f>
        <v>4.7167676539680929</v>
      </c>
    </row>
    <row r="303" spans="1:75">
      <c r="A303" s="21" t="str">
        <f>FSheet1!A302</f>
        <v>Franzen</v>
      </c>
      <c r="B303" s="20">
        <f>FSheet1!DH302</f>
        <v>1.994295549868766</v>
      </c>
      <c r="C303" s="20">
        <f>FSheet1!DI302</f>
        <v>-2.8696587650918626</v>
      </c>
      <c r="D303" s="22"/>
      <c r="E303" s="20">
        <f>1/(POWER(FSheet1!AU302,2/($A$3-1))*SUM(1/POWER(FSheet1!$AU302,2/($A$3-1)),1/POWER(FSheet1!$AV302,2/($A$3-1)),1/POWER(FSheet1!$AW302,2/($A$3-1)),1/POWER(FSheet1!$AX302,2/($A$3-1)),1/POWER(FSheet1!$AY302,2/($A$3-1)),1/POWER(FSheet1!$AZ302,2/($A$3-1)),1/POWER(FSheet1!$BA302,2/($A$3-1))))</f>
        <v>2.9283941645091702E-4</v>
      </c>
      <c r="F303" s="20">
        <f>1/(POWER(FSheet1!AV302,2/($A$3-1))*SUM(1/POWER(FSheet1!$AU302,2/($A$3-1)),1/POWER(FSheet1!$AV302,2/($A$3-1)),1/POWER(FSheet1!$AW302,2/($A$3-1)),1/POWER(FSheet1!$AX302,2/($A$3-1)),1/POWER(FSheet1!$AY302,2/($A$3-1)),1/POWER(FSheet1!$AZ302,2/($A$3-1)),1/POWER(FSheet1!$BA302,2/($A$3-1))))</f>
        <v>1.4209713667719839E-3</v>
      </c>
      <c r="G303" s="20">
        <f>1/(POWER(FSheet1!AW302,2/($A$3-1))*SUM(1/POWER(FSheet1!$AU302,2/($A$3-1)),1/POWER(FSheet1!$AV302,2/($A$3-1)),1/POWER(FSheet1!$AW302,2/($A$3-1)),1/POWER(FSheet1!$AX302,2/($A$3-1)),1/POWER(FSheet1!$AY302,2/($A$3-1)),1/POWER(FSheet1!$AZ302,2/($A$3-1)),1/POWER(FSheet1!$BA302,2/($A$3-1))))</f>
        <v>1.8313536458282452E-2</v>
      </c>
      <c r="H303" s="20">
        <f>1/(POWER(FSheet1!AX302,2/($A$3-1))*SUM(1/POWER(FSheet1!$AU302,2/($A$3-1)),1/POWER(FSheet1!$AV302,2/($A$3-1)),1/POWER(FSheet1!$AW302,2/($A$3-1)),1/POWER(FSheet1!$AX302,2/($A$3-1)),1/POWER(FSheet1!$AY302,2/($A$3-1)),1/POWER(FSheet1!$AZ302,2/($A$3-1)),1/POWER(FSheet1!$BA302,2/($A$3-1))))</f>
        <v>0.9601103669477713</v>
      </c>
      <c r="I303" s="20">
        <f>1/(POWER(FSheet1!AY302,2/($A$3-1))*SUM(1/POWER(FSheet1!$AU302,2/($A$3-1)),1/POWER(FSheet1!$AV302,2/($A$3-1)),1/POWER(FSheet1!$AW302,2/($A$3-1)),1/POWER(FSheet1!$AX302,2/($A$3-1)),1/POWER(FSheet1!$AY302,2/($A$3-1)),1/POWER(FSheet1!$AZ302,2/($A$3-1)),1/POWER(FSheet1!$BA302,2/($A$3-1))))</f>
        <v>1.8156251316354104E-2</v>
      </c>
      <c r="J303" s="20">
        <f>1/(POWER(FSheet1!AZ302,2/($A$3-1))*SUM(1/POWER(FSheet1!$AU302,2/($A$3-1)),1/POWER(FSheet1!$AV302,2/($A$3-1)),1/POWER(FSheet1!$AW302,2/($A$3-1)),1/POWER(FSheet1!$AX302,2/($A$3-1)),1/POWER(FSheet1!$AY302,2/($A$3-1)),1/POWER(FSheet1!$AZ302,2/($A$3-1)),1/POWER(FSheet1!$BA302,2/($A$3-1))))</f>
        <v>1.4141530135820296E-3</v>
      </c>
      <c r="K303" s="20">
        <f>1/(POWER(FSheet1!BA302,2/($A$3-1))*SUM(1/POWER(FSheet1!$AU302,2/($A$3-1)),1/POWER(FSheet1!$AV302,2/($A$3-1)),1/POWER(FSheet1!$AW302,2/($A$3-1)),1/POWER(FSheet1!$AX302,2/($A$3-1)),1/POWER(FSheet1!$AY302,2/($A$3-1)),1/POWER(FSheet1!$AZ302,2/($A$3-1)),1/POWER(FSheet1!$BA302,2/($A$3-1))))</f>
        <v>2.9188148078712769E-4</v>
      </c>
      <c r="M303" s="35"/>
      <c r="AA303" s="34">
        <f t="shared" si="16"/>
        <v>7.1480495739825409</v>
      </c>
      <c r="AC303" s="26">
        <f>1/(POWER(FSheet1!BC302,1/($A$3-1))*SUM(1/POWER(FSheet1!$BC302,1/($A$3-1)),1/POWER(FSheet1!$BD302,1/($A$3-1)),1/POWER(FSheet1!$BE302,1/($A$3-1)),1/POWER(FSheet1!$BF302,1/($A$3-1)),1/POWER(FSheet1!$BG302,1/($A$3-1)),1/POWER(FSheet1!$BH302,1/($A$3-1)),1/POWER(FSheet1!$BI302,1/($A$3-1))))</f>
        <v>4.9459491669489E-2</v>
      </c>
      <c r="AD303" s="26">
        <f>1/(POWER(FSheet1!BD302,1/($A$3-1))*SUM(1/POWER(FSheet1!$BC302,1/($A$3-1)),1/POWER(FSheet1!$BD302,1/($A$3-1)),1/POWER(FSheet1!$BE302,1/($A$3-1)),1/POWER(FSheet1!$BF302,1/($A$3-1)),1/POWER(FSheet1!$BG302,1/($A$3-1)),1/POWER(FSheet1!$BH302,1/($A$3-1)),1/POWER(FSheet1!$BI302,1/($A$3-1))))</f>
        <v>5.2871053353674827E-2</v>
      </c>
      <c r="AE303" s="26">
        <f>1/(POWER(FSheet1!BE302,1/($A$3-1))*SUM(1/POWER(FSheet1!$BC302,1/($A$3-1)),1/POWER(FSheet1!$BD302,1/($A$3-1)),1/POWER(FSheet1!$BE302,1/($A$3-1)),1/POWER(FSheet1!$BF302,1/($A$3-1)),1/POWER(FSheet1!$BG302,1/($A$3-1)),1/POWER(FSheet1!$BH302,1/($A$3-1)),1/POWER(FSheet1!$BI302,1/($A$3-1))))</f>
        <v>0.12666357818508864</v>
      </c>
      <c r="AF303" s="26">
        <f>1/(POWER(FSheet1!BF302,1/($A$3-1))*SUM(1/POWER(FSheet1!$BC302,1/($A$3-1)),1/POWER(FSheet1!$BD302,1/($A$3-1)),1/POWER(FSheet1!$BE302,1/($A$3-1)),1/POWER(FSheet1!$BF302,1/($A$3-1)),1/POWER(FSheet1!$BG302,1/($A$3-1)),1/POWER(FSheet1!$BH302,1/($A$3-1)),1/POWER(FSheet1!$BI302,1/($A$3-1))))</f>
        <v>0.41616766302965752</v>
      </c>
      <c r="AG303" s="26">
        <f>1/(POWER(FSheet1!BG302,1/($A$3-1))*SUM(1/POWER(FSheet1!$BC302,1/($A$3-1)),1/POWER(FSheet1!$BD302,1/($A$3-1)),1/POWER(FSheet1!$BE302,1/($A$3-1)),1/POWER(FSheet1!$BF302,1/($A$3-1)),1/POWER(FSheet1!$BG302,1/($A$3-1)),1/POWER(FSheet1!$BH302,1/($A$3-1)),1/POWER(FSheet1!$BI302,1/($A$3-1))))</f>
        <v>0.17143854320067806</v>
      </c>
      <c r="AH303" s="26">
        <f>1/(POWER(FSheet1!BH302,1/($A$3-1))*SUM(1/POWER(FSheet1!$BC302,1/($A$3-1)),1/POWER(FSheet1!$BD302,1/($A$3-1)),1/POWER(FSheet1!$BE302,1/($A$3-1)),1/POWER(FSheet1!$BF302,1/($A$3-1)),1/POWER(FSheet1!$BG302,1/($A$3-1)),1/POWER(FSheet1!$BH302,1/($A$3-1)),1/POWER(FSheet1!$BI302,1/($A$3-1))))</f>
        <v>6.0514785411540921E-2</v>
      </c>
      <c r="AI303" s="26">
        <f>1/(POWER(FSheet1!BI302,1/($A$3-1))*SUM(1/POWER(FSheet1!$BC302,1/($A$3-1)),1/POWER(FSheet1!$BD302,1/($A$3-1)),1/POWER(FSheet1!$BE302,1/($A$3-1)),1/POWER(FSheet1!$BF302,1/($A$3-1)),1/POWER(FSheet1!$BG302,1/($A$3-1)),1/POWER(FSheet1!$BH302,1/($A$3-1)),1/POWER(FSheet1!$BI302,1/($A$3-1))))</f>
        <v>0.12288488514987098</v>
      </c>
      <c r="AY303" s="13">
        <f t="shared" si="17"/>
        <v>2.7726096835309697</v>
      </c>
      <c r="BA303" s="45">
        <f>1/(POWER(FSheet1!$BK302,1/($A$3-1))*SUM(1/POWER(FSheet1!$BK302,1/($A$3-1)),1/POWER(FSheet1!$BL302,1/($A$3-1)),1/POWER(FSheet1!$BM302,1/($A$3-1)),1/POWER(FSheet1!$BN302,1/($A$3-1)),1/POWER(FSheet1!$BO302,1/($A$3-1)),1/POWER(FSheet1!$BP302,1/($A$3-1)),1/POWER(FSheet1!$BQ302,1/($A$3-1))))</f>
        <v>3.2530499986169997E-2</v>
      </c>
      <c r="BB303" s="45">
        <f>1/(POWER(FSheet1!$BL302,1/($A$3-1))*SUM(1/POWER(FSheet1!$BK302,1/($A$3-1)),1/POWER(FSheet1!$BL302,1/($A$3-1)),1/POWER(FSheet1!$BM302,1/($A$3-1)),1/POWER(FSheet1!$BN302,1/($A$3-1)),1/POWER(FSheet1!$BO302,1/($A$3-1)),1/POWER(FSheet1!$BP302,1/($A$3-1)),1/POWER(FSheet1!$BQ302,1/($A$3-1))))</f>
        <v>3.3950193863328239E-2</v>
      </c>
      <c r="BC303" s="45">
        <f>1/(POWER(FSheet1!$BM302,1/($A$3-1))*SUM(1/POWER(FSheet1!$BK302,1/($A$3-1)),1/POWER(FSheet1!$BL302,1/($A$3-1)),1/POWER(FSheet1!$BM302,1/($A$3-1)),1/POWER(FSheet1!$BN302,1/($A$3-1)),1/POWER(FSheet1!$BO302,1/($A$3-1)),1/POWER(FSheet1!$BP302,1/($A$3-1)),1/POWER(FSheet1!$BQ302,1/($A$3-1))))</f>
        <v>0.15188112218605587</v>
      </c>
      <c r="BD303" s="45">
        <f>1/(POWER(FSheet1!$BN302,1/($A$3-1))*SUM(1/POWER(FSheet1!$BK302,1/($A$3-1)),1/POWER(FSheet1!$BL302,1/($A$3-1)),1/POWER(FSheet1!$BM302,1/($A$3-1)),1/POWER(FSheet1!$BN302,1/($A$3-1)),1/POWER(FSheet1!$BO302,1/($A$3-1)),1/POWER(FSheet1!$BP302,1/($A$3-1)),1/POWER(FSheet1!$BQ302,1/($A$3-1))))</f>
        <v>0.47101802037118423</v>
      </c>
      <c r="BE303" s="45">
        <f>1/(POWER(FSheet1!$BO302,1/($A$3-1))*SUM(1/POWER(FSheet1!$BK302,1/($A$3-1)),1/POWER(FSheet1!$BL302,1/($A$3-1)),1/POWER(FSheet1!$BM302,1/($A$3-1)),1/POWER(FSheet1!$BN302,1/($A$3-1)),1/POWER(FSheet1!$BO302,1/($A$3-1)),1/POWER(FSheet1!$BP302,1/($A$3-1)),1/POWER(FSheet1!$BQ302,1/($A$3-1))))</f>
        <v>0.14763317402671286</v>
      </c>
      <c r="BF303" s="45">
        <f>1/(POWER(FSheet1!$BP302,1/($A$3-1))*SUM(1/POWER(FSheet1!$BK302,1/($A$3-1)),1/POWER(FSheet1!$BL302,1/($A$3-1)),1/POWER(FSheet1!$BM302,1/($A$3-1)),1/POWER(FSheet1!$BN302,1/($A$3-1)),1/POWER(FSheet1!$BO302,1/($A$3-1)),1/POWER(FSheet1!$BP302,1/($A$3-1)),1/POWER(FSheet1!$BQ302,1/($A$3-1))))</f>
        <v>4.1974568642180986E-2</v>
      </c>
      <c r="BG303" s="45">
        <f>1/(POWER(FSheet1!$BQ302,1/($A$3-1))*SUM(1/POWER(FSheet1!$BK302,1/($A$3-1)),1/POWER(FSheet1!$BL302,1/($A$3-1)),1/POWER(FSheet1!$BM302,1/($A$3-1)),1/POWER(FSheet1!$BN302,1/($A$3-1)),1/POWER(FSheet1!$BO302,1/($A$3-1)),1/POWER(FSheet1!$BP302,1/($A$3-1)),1/POWER(FSheet1!$BQ302,1/($A$3-1))))</f>
        <v>0.12101242092436792</v>
      </c>
      <c r="BH303" s="14"/>
      <c r="BW303" s="33">
        <f t="array" ref="BW303">SUM((BA303^$A$3)*(($B303-$AK$3)^2+($C303-$AL$3)^2),(BB303^$A$3)*(($B303-$AM$3)^2+($C303-$AN$3)^2),(BC303^$A$3)*(($B303-$AO$3)^2+($C303-$AP$3)^2),(BD303^$A$3)*(($B303-$AQ$3)^2+($C303-$AR$3)^2),(BE303^$A$3)*(($B303-$AS$3)^2+($C303-$AT$3)^2),(BF303^$A$3)*(($B303-$AU$3)^2+($C303-$AV$3)^2),(BG303^$A$3)*(($B303-$AW$3)^2+($C303-$BV$3)^2))</f>
        <v>2.8325828740887817</v>
      </c>
    </row>
    <row r="304" spans="1:75">
      <c r="A304" s="21" t="str">
        <f>FSheet1!A303</f>
        <v>Sundvall</v>
      </c>
      <c r="B304" s="20">
        <f>FSheet1!DH303</f>
        <v>6.6980383727034116</v>
      </c>
      <c r="C304" s="20">
        <f>FSheet1!DI303</f>
        <v>-0.68396113517060364</v>
      </c>
      <c r="D304" s="22"/>
      <c r="E304" s="20">
        <f>1/(POWER(FSheet1!AU303,2/($A$3-1))*SUM(1/POWER(FSheet1!$AU303,2/($A$3-1)),1/POWER(FSheet1!$AV303,2/($A$3-1)),1/POWER(FSheet1!$AW303,2/($A$3-1)),1/POWER(FSheet1!$AX303,2/($A$3-1)),1/POWER(FSheet1!$AY303,2/($A$3-1)),1/POWER(FSheet1!$AZ303,2/($A$3-1)),1/POWER(FSheet1!$BA303,2/($A$3-1))))</f>
        <v>4.253364115231167E-4</v>
      </c>
      <c r="F304" s="20">
        <f>1/(POWER(FSheet1!AV303,2/($A$3-1))*SUM(1/POWER(FSheet1!$AU303,2/($A$3-1)),1/POWER(FSheet1!$AV303,2/($A$3-1)),1/POWER(FSheet1!$AW303,2/($A$3-1)),1/POWER(FSheet1!$AX303,2/($A$3-1)),1/POWER(FSheet1!$AY303,2/($A$3-1)),1/POWER(FSheet1!$AZ303,2/($A$3-1)),1/POWER(FSheet1!$BA303,2/($A$3-1))))</f>
        <v>1.2503882792785327E-3</v>
      </c>
      <c r="G304" s="20">
        <f>1/(POWER(FSheet1!AW303,2/($A$3-1))*SUM(1/POWER(FSheet1!$AU303,2/($A$3-1)),1/POWER(FSheet1!$AV303,2/($A$3-1)),1/POWER(FSheet1!$AW303,2/($A$3-1)),1/POWER(FSheet1!$AX303,2/($A$3-1)),1/POWER(FSheet1!$AY303,2/($A$3-1)),1/POWER(FSheet1!$AZ303,2/($A$3-1)),1/POWER(FSheet1!$BA303,2/($A$3-1))))</f>
        <v>5.3712563895342152E-3</v>
      </c>
      <c r="H304" s="20">
        <f>1/(POWER(FSheet1!AX303,2/($A$3-1))*SUM(1/POWER(FSheet1!$AU303,2/($A$3-1)),1/POWER(FSheet1!$AV303,2/($A$3-1)),1/POWER(FSheet1!$AW303,2/($A$3-1)),1/POWER(FSheet1!$AX303,2/($A$3-1)),1/POWER(FSheet1!$AY303,2/($A$3-1)),1/POWER(FSheet1!$AZ303,2/($A$3-1)),1/POWER(FSheet1!$BA303,2/($A$3-1))))</f>
        <v>4.7626483379668613E-2</v>
      </c>
      <c r="I304" s="20">
        <f>1/(POWER(FSheet1!AY303,2/($A$3-1))*SUM(1/POWER(FSheet1!$AU303,2/($A$3-1)),1/POWER(FSheet1!$AV303,2/($A$3-1)),1/POWER(FSheet1!$AW303,2/($A$3-1)),1/POWER(FSheet1!$AX303,2/($A$3-1)),1/POWER(FSheet1!$AY303,2/($A$3-1)),1/POWER(FSheet1!$AZ303,2/($A$3-1)),1/POWER(FSheet1!$BA303,2/($A$3-1))))</f>
        <v>0.83765527447208155</v>
      </c>
      <c r="J304" s="20">
        <f>1/(POWER(FSheet1!AZ303,2/($A$3-1))*SUM(1/POWER(FSheet1!$AU303,2/($A$3-1)),1/POWER(FSheet1!$AV303,2/($A$3-1)),1/POWER(FSheet1!$AW303,2/($A$3-1)),1/POWER(FSheet1!$AX303,2/($A$3-1)),1/POWER(FSheet1!$AY303,2/($A$3-1)),1/POWER(FSheet1!$AZ303,2/($A$3-1)),1/POWER(FSheet1!$BA303,2/($A$3-1))))</f>
        <v>9.9148243727787161E-2</v>
      </c>
      <c r="K304" s="20">
        <f>1/(POWER(FSheet1!BA303,2/($A$3-1))*SUM(1/POWER(FSheet1!$AU303,2/($A$3-1)),1/POWER(FSheet1!$AV303,2/($A$3-1)),1/POWER(FSheet1!$AW303,2/($A$3-1)),1/POWER(FSheet1!$AX303,2/($A$3-1)),1/POWER(FSheet1!$AY303,2/($A$3-1)),1/POWER(FSheet1!$AZ303,2/($A$3-1)),1/POWER(FSheet1!$BA303,2/($A$3-1))))</f>
        <v>8.5230173401268008E-3</v>
      </c>
      <c r="M304" s="35"/>
      <c r="AA304" s="34">
        <f t="shared" si="16"/>
        <v>5.3474963943518823</v>
      </c>
      <c r="AC304" s="26">
        <f>1/(POWER(FSheet1!BC303,1/($A$3-1))*SUM(1/POWER(FSheet1!$BC303,1/($A$3-1)),1/POWER(FSheet1!$BD303,1/($A$3-1)),1/POWER(FSheet1!$BE303,1/($A$3-1)),1/POWER(FSheet1!$BF303,1/($A$3-1)),1/POWER(FSheet1!$BG303,1/($A$3-1)),1/POWER(FSheet1!$BH303,1/($A$3-1)),1/POWER(FSheet1!$BI303,1/($A$3-1))))</f>
        <v>1.2283865039631869E-2</v>
      </c>
      <c r="AD304" s="26">
        <f>1/(POWER(FSheet1!BD303,1/($A$3-1))*SUM(1/POWER(FSheet1!$BC303,1/($A$3-1)),1/POWER(FSheet1!$BD303,1/($A$3-1)),1/POWER(FSheet1!$BE303,1/($A$3-1)),1/POWER(FSheet1!$BF303,1/($A$3-1)),1/POWER(FSheet1!$BG303,1/($A$3-1)),1/POWER(FSheet1!$BH303,1/($A$3-1)),1/POWER(FSheet1!$BI303,1/($A$3-1))))</f>
        <v>1.1810492935408127E-2</v>
      </c>
      <c r="AE304" s="26">
        <f>1/(POWER(FSheet1!BE303,1/($A$3-1))*SUM(1/POWER(FSheet1!$BC303,1/($A$3-1)),1/POWER(FSheet1!$BD303,1/($A$3-1)),1/POWER(FSheet1!$BE303,1/($A$3-1)),1/POWER(FSheet1!$BF303,1/($A$3-1)),1/POWER(FSheet1!$BG303,1/($A$3-1)),1/POWER(FSheet1!$BH303,1/($A$3-1)),1/POWER(FSheet1!$BI303,1/($A$3-1))))</f>
        <v>1.9133007416438749E-2</v>
      </c>
      <c r="AF304" s="26">
        <f>1/(POWER(FSheet1!BF303,1/($A$3-1))*SUM(1/POWER(FSheet1!$BC303,1/($A$3-1)),1/POWER(FSheet1!$BD303,1/($A$3-1)),1/POWER(FSheet1!$BE303,1/($A$3-1)),1/POWER(FSheet1!$BF303,1/($A$3-1)),1/POWER(FSheet1!$BG303,1/($A$3-1)),1/POWER(FSheet1!$BH303,1/($A$3-1)),1/POWER(FSheet1!$BI303,1/($A$3-1))))</f>
        <v>4.5722646137465274E-2</v>
      </c>
      <c r="AG304" s="26">
        <f>1/(POWER(FSheet1!BG303,1/($A$3-1))*SUM(1/POWER(FSheet1!$BC303,1/($A$3-1)),1/POWER(FSheet1!$BD303,1/($A$3-1)),1/POWER(FSheet1!$BE303,1/($A$3-1)),1/POWER(FSheet1!$BF303,1/($A$3-1)),1/POWER(FSheet1!$BG303,1/($A$3-1)),1/POWER(FSheet1!$BH303,1/($A$3-1)),1/POWER(FSheet1!$BI303,1/($A$3-1))))</f>
        <v>0.18932870896098525</v>
      </c>
      <c r="AH304" s="26">
        <f>1/(POWER(FSheet1!BH303,1/($A$3-1))*SUM(1/POWER(FSheet1!$BC303,1/($A$3-1)),1/POWER(FSheet1!$BD303,1/($A$3-1)),1/POWER(FSheet1!$BE303,1/($A$3-1)),1/POWER(FSheet1!$BF303,1/($A$3-1)),1/POWER(FSheet1!$BG303,1/($A$3-1)),1/POWER(FSheet1!$BH303,1/($A$3-1)),1/POWER(FSheet1!$BI303,1/($A$3-1))))</f>
        <v>0.29440733237718164</v>
      </c>
      <c r="AI304" s="26">
        <f>1/(POWER(FSheet1!BI303,1/($A$3-1))*SUM(1/POWER(FSheet1!$BC303,1/($A$3-1)),1/POWER(FSheet1!$BD303,1/($A$3-1)),1/POWER(FSheet1!$BE303,1/($A$3-1)),1/POWER(FSheet1!$BF303,1/($A$3-1)),1/POWER(FSheet1!$BG303,1/($A$3-1)),1/POWER(FSheet1!$BH303,1/($A$3-1)),1/POWER(FSheet1!$BI303,1/($A$3-1))))</f>
        <v>0.42731394713288912</v>
      </c>
      <c r="AY304" s="13">
        <f t="shared" si="17"/>
        <v>1.5209515070244293</v>
      </c>
      <c r="BA304" s="45">
        <f>1/(POWER(FSheet1!$BK303,1/($A$3-1))*SUM(1/POWER(FSheet1!$BK303,1/($A$3-1)),1/POWER(FSheet1!$BL303,1/($A$3-1)),1/POWER(FSheet1!$BM303,1/($A$3-1)),1/POWER(FSheet1!$BN303,1/($A$3-1)),1/POWER(FSheet1!$BO303,1/($A$3-1)),1/POWER(FSheet1!$BP303,1/($A$3-1)),1/POWER(FSheet1!$BQ303,1/($A$3-1))))</f>
        <v>4.4230039252529836E-3</v>
      </c>
      <c r="BB304" s="45">
        <f>1/(POWER(FSheet1!$BL303,1/($A$3-1))*SUM(1/POWER(FSheet1!$BK303,1/($A$3-1)),1/POWER(FSheet1!$BL303,1/($A$3-1)),1/POWER(FSheet1!$BM303,1/($A$3-1)),1/POWER(FSheet1!$BN303,1/($A$3-1)),1/POWER(FSheet1!$BO303,1/($A$3-1)),1/POWER(FSheet1!$BP303,1/($A$3-1)),1/POWER(FSheet1!$BQ303,1/($A$3-1))))</f>
        <v>3.634629820160822E-3</v>
      </c>
      <c r="BC304" s="45">
        <f>1/(POWER(FSheet1!$BM303,1/($A$3-1))*SUM(1/POWER(FSheet1!$BK303,1/($A$3-1)),1/POWER(FSheet1!$BL303,1/($A$3-1)),1/POWER(FSheet1!$BM303,1/($A$3-1)),1/POWER(FSheet1!$BN303,1/($A$3-1)),1/POWER(FSheet1!$BO303,1/($A$3-1)),1/POWER(FSheet1!$BP303,1/($A$3-1)),1/POWER(FSheet1!$BQ303,1/($A$3-1))))</f>
        <v>7.7471961592891891E-3</v>
      </c>
      <c r="BD304" s="45">
        <f>1/(POWER(FSheet1!$BN303,1/($A$3-1))*SUM(1/POWER(FSheet1!$BK303,1/($A$3-1)),1/POWER(FSheet1!$BL303,1/($A$3-1)),1/POWER(FSheet1!$BM303,1/($A$3-1)),1/POWER(FSheet1!$BN303,1/($A$3-1)),1/POWER(FSheet1!$BO303,1/($A$3-1)),1/POWER(FSheet1!$BP303,1/($A$3-1)),1/POWER(FSheet1!$BQ303,1/($A$3-1))))</f>
        <v>1.7725715460850531E-2</v>
      </c>
      <c r="BE304" s="45">
        <f>1/(POWER(FSheet1!$BO303,1/($A$3-1))*SUM(1/POWER(FSheet1!$BK303,1/($A$3-1)),1/POWER(FSheet1!$BL303,1/($A$3-1)),1/POWER(FSheet1!$BM303,1/($A$3-1)),1/POWER(FSheet1!$BN303,1/($A$3-1)),1/POWER(FSheet1!$BO303,1/($A$3-1)),1/POWER(FSheet1!$BP303,1/($A$3-1)),1/POWER(FSheet1!$BQ303,1/($A$3-1))))</f>
        <v>4.0006124340008102E-2</v>
      </c>
      <c r="BF304" s="45">
        <f>1/(POWER(FSheet1!$BP303,1/($A$3-1))*SUM(1/POWER(FSheet1!$BK303,1/($A$3-1)),1/POWER(FSheet1!$BL303,1/($A$3-1)),1/POWER(FSheet1!$BM303,1/($A$3-1)),1/POWER(FSheet1!$BN303,1/($A$3-1)),1/POWER(FSheet1!$BO303,1/($A$3-1)),1/POWER(FSheet1!$BP303,1/($A$3-1)),1/POWER(FSheet1!$BQ303,1/($A$3-1))))</f>
        <v>0.12332097191939893</v>
      </c>
      <c r="BG304" s="45">
        <f>1/(POWER(FSheet1!$BQ303,1/($A$3-1))*SUM(1/POWER(FSheet1!$BK303,1/($A$3-1)),1/POWER(FSheet1!$BL303,1/($A$3-1)),1/POWER(FSheet1!$BM303,1/($A$3-1)),1/POWER(FSheet1!$BN303,1/($A$3-1)),1/POWER(FSheet1!$BO303,1/($A$3-1)),1/POWER(FSheet1!$BP303,1/($A$3-1)),1/POWER(FSheet1!$BQ303,1/($A$3-1))))</f>
        <v>0.80314235837503944</v>
      </c>
      <c r="BH304" s="14"/>
      <c r="BW304" s="33">
        <f t="array" ref="BW304">SUM((BA304^$A$3)*(($B304-$AK$3)^2+($C304-$AL$3)^2),(BB304^$A$3)*(($B304-$AM$3)^2+($C304-$AN$3)^2),(BC304^$A$3)*(($B304-$AO$3)^2+($C304-$AP$3)^2),(BD304^$A$3)*(($B304-$AQ$3)^2+($C304-$AR$3)^2),(BE304^$A$3)*(($B304-$AS$3)^2+($C304-$AT$3)^2),(BF304^$A$3)*(($B304-$AU$3)^2+($C304-$AV$3)^2),(BG304^$A$3)*(($B304-$AW$3)^2+($C304-$BV$3)^2))</f>
        <v>1.9489765574188553</v>
      </c>
    </row>
    <row r="305" spans="1:75">
      <c r="A305" s="21" t="str">
        <f>FSheet1!A304</f>
        <v>Kennedy</v>
      </c>
      <c r="B305" s="20">
        <f>FSheet1!DH304</f>
        <v>3.451822990813648</v>
      </c>
      <c r="C305" s="20">
        <f>FSheet1!DI304</f>
        <v>2.3353009448818902</v>
      </c>
      <c r="D305" s="22"/>
      <c r="E305" s="20">
        <f>1/(POWER(FSheet1!AU304,2/($A$3-1))*SUM(1/POWER(FSheet1!$AU304,2/($A$3-1)),1/POWER(FSheet1!$AV304,2/($A$3-1)),1/POWER(FSheet1!$AW304,2/($A$3-1)),1/POWER(FSheet1!$AX304,2/($A$3-1)),1/POWER(FSheet1!$AY304,2/($A$3-1)),1/POWER(FSheet1!$AZ304,2/($A$3-1)),1/POWER(FSheet1!$BA304,2/($A$3-1))))</f>
        <v>6.3345614338219575E-5</v>
      </c>
      <c r="F305" s="20">
        <f>1/(POWER(FSheet1!AV304,2/($A$3-1))*SUM(1/POWER(FSheet1!$AU304,2/($A$3-1)),1/POWER(FSheet1!$AV304,2/($A$3-1)),1/POWER(FSheet1!$AW304,2/($A$3-1)),1/POWER(FSheet1!$AX304,2/($A$3-1)),1/POWER(FSheet1!$AY304,2/($A$3-1)),1/POWER(FSheet1!$AZ304,2/($A$3-1)),1/POWER(FSheet1!$BA304,2/($A$3-1))))</f>
        <v>2.0237499062808825E-4</v>
      </c>
      <c r="G305" s="20">
        <f>1/(POWER(FSheet1!AW304,2/($A$3-1))*SUM(1/POWER(FSheet1!$AU304,2/($A$3-1)),1/POWER(FSheet1!$AV304,2/($A$3-1)),1/POWER(FSheet1!$AW304,2/($A$3-1)),1/POWER(FSheet1!$AX304,2/($A$3-1)),1/POWER(FSheet1!$AY304,2/($A$3-1)),1/POWER(FSheet1!$AZ304,2/($A$3-1)),1/POWER(FSheet1!$BA304,2/($A$3-1))))</f>
        <v>1.0356953268367258E-3</v>
      </c>
      <c r="H305" s="20">
        <f>1/(POWER(FSheet1!AX304,2/($A$3-1))*SUM(1/POWER(FSheet1!$AU304,2/($A$3-1)),1/POWER(FSheet1!$AV304,2/($A$3-1)),1/POWER(FSheet1!$AW304,2/($A$3-1)),1/POWER(FSheet1!$AX304,2/($A$3-1)),1/POWER(FSheet1!$AY304,2/($A$3-1)),1/POWER(FSheet1!$AZ304,2/($A$3-1)),1/POWER(FSheet1!$BA304,2/($A$3-1))))</f>
        <v>1.5705185345623249E-2</v>
      </c>
      <c r="I305" s="20">
        <f>1/(POWER(FSheet1!AY304,2/($A$3-1))*SUM(1/POWER(FSheet1!$AU304,2/($A$3-1)),1/POWER(FSheet1!$AV304,2/($A$3-1)),1/POWER(FSheet1!$AW304,2/($A$3-1)),1/POWER(FSheet1!$AX304,2/($A$3-1)),1/POWER(FSheet1!$AY304,2/($A$3-1)),1/POWER(FSheet1!$AZ304,2/($A$3-1)),1/POWER(FSheet1!$BA304,2/($A$3-1))))</f>
        <v>0.97254221366259441</v>
      </c>
      <c r="J305" s="20">
        <f>1/(POWER(FSheet1!AZ304,2/($A$3-1))*SUM(1/POWER(FSheet1!$AU304,2/($A$3-1)),1/POWER(FSheet1!$AV304,2/($A$3-1)),1/POWER(FSheet1!$AW304,2/($A$3-1)),1/POWER(FSheet1!$AX304,2/($A$3-1)),1/POWER(FSheet1!$AY304,2/($A$3-1)),1/POWER(FSheet1!$AZ304,2/($A$3-1)),1/POWER(FSheet1!$BA304,2/($A$3-1))))</f>
        <v>9.6562087177280102E-3</v>
      </c>
      <c r="K305" s="20">
        <f>1/(POWER(FSheet1!BA304,2/($A$3-1))*SUM(1/POWER(FSheet1!$AU304,2/($A$3-1)),1/POWER(FSheet1!$AV304,2/($A$3-1)),1/POWER(FSheet1!$AW304,2/($A$3-1)),1/POWER(FSheet1!$AX304,2/($A$3-1)),1/POWER(FSheet1!$AY304,2/($A$3-1)),1/POWER(FSheet1!$AZ304,2/($A$3-1)),1/POWER(FSheet1!$BA304,2/($A$3-1))))</f>
        <v>7.9497634225121139E-4</v>
      </c>
      <c r="M305" s="35"/>
      <c r="AA305" s="34">
        <f t="shared" si="16"/>
        <v>3.3147335940520009</v>
      </c>
      <c r="AC305" s="26">
        <f>1/(POWER(FSheet1!BC304,1/($A$3-1))*SUM(1/POWER(FSheet1!$BC304,1/($A$3-1)),1/POWER(FSheet1!$BD304,1/($A$3-1)),1/POWER(FSheet1!$BE304,1/($A$3-1)),1/POWER(FSheet1!$BF304,1/($A$3-1)),1/POWER(FSheet1!$BG304,1/($A$3-1)),1/POWER(FSheet1!$BH304,1/($A$3-1)),1/POWER(FSheet1!$BI304,1/($A$3-1))))</f>
        <v>1.6642099553577216E-2</v>
      </c>
      <c r="AD305" s="26">
        <f>1/(POWER(FSheet1!BD304,1/($A$3-1))*SUM(1/POWER(FSheet1!$BC304,1/($A$3-1)),1/POWER(FSheet1!$BD304,1/($A$3-1)),1/POWER(FSheet1!$BE304,1/($A$3-1)),1/POWER(FSheet1!$BF304,1/($A$3-1)),1/POWER(FSheet1!$BG304,1/($A$3-1)),1/POWER(FSheet1!$BH304,1/($A$3-1)),1/POWER(FSheet1!$BI304,1/($A$3-1))))</f>
        <v>1.3854394012267532E-2</v>
      </c>
      <c r="AE305" s="26">
        <f>1/(POWER(FSheet1!BE304,1/($A$3-1))*SUM(1/POWER(FSheet1!$BC304,1/($A$3-1)),1/POWER(FSheet1!$BD304,1/($A$3-1)),1/POWER(FSheet1!$BE304,1/($A$3-1)),1/POWER(FSheet1!$BF304,1/($A$3-1)),1/POWER(FSheet1!$BG304,1/($A$3-1)),1/POWER(FSheet1!$BH304,1/($A$3-1)),1/POWER(FSheet1!$BI304,1/($A$3-1))))</f>
        <v>2.3112264522856169E-2</v>
      </c>
      <c r="AF305" s="26">
        <f>1/(POWER(FSheet1!BF304,1/($A$3-1))*SUM(1/POWER(FSheet1!$BC304,1/($A$3-1)),1/POWER(FSheet1!$BD304,1/($A$3-1)),1/POWER(FSheet1!$BE304,1/($A$3-1)),1/POWER(FSheet1!$BF304,1/($A$3-1)),1/POWER(FSheet1!$BG304,1/($A$3-1)),1/POWER(FSheet1!$BH304,1/($A$3-1)),1/POWER(FSheet1!$BI304,1/($A$3-1))))</f>
        <v>7.8292575057466479E-2</v>
      </c>
      <c r="AG305" s="26">
        <f>1/(POWER(FSheet1!BG304,1/($A$3-1))*SUM(1/POWER(FSheet1!$BC304,1/($A$3-1)),1/POWER(FSheet1!$BD304,1/($A$3-1)),1/POWER(FSheet1!$BE304,1/($A$3-1)),1/POWER(FSheet1!$BF304,1/($A$3-1)),1/POWER(FSheet1!$BG304,1/($A$3-1)),1/POWER(FSheet1!$BH304,1/($A$3-1)),1/POWER(FSheet1!$BI304,1/($A$3-1))))</f>
        <v>0.52071229696119503</v>
      </c>
      <c r="AH305" s="26">
        <f>1/(POWER(FSheet1!BH304,1/($A$3-1))*SUM(1/POWER(FSheet1!$BC304,1/($A$3-1)),1/POWER(FSheet1!$BD304,1/($A$3-1)),1/POWER(FSheet1!$BE304,1/($A$3-1)),1/POWER(FSheet1!$BF304,1/($A$3-1)),1/POWER(FSheet1!$BG304,1/($A$3-1)),1/POWER(FSheet1!$BH304,1/($A$3-1)),1/POWER(FSheet1!$BI304,1/($A$3-1))))</f>
        <v>9.6721817504911614E-2</v>
      </c>
      <c r="AI305" s="26">
        <f>1/(POWER(FSheet1!BI304,1/($A$3-1))*SUM(1/POWER(FSheet1!$BC304,1/($A$3-1)),1/POWER(FSheet1!$BD304,1/($A$3-1)),1/POWER(FSheet1!$BE304,1/($A$3-1)),1/POWER(FSheet1!$BF304,1/($A$3-1)),1/POWER(FSheet1!$BG304,1/($A$3-1)),1/POWER(FSheet1!$BH304,1/($A$3-1)),1/POWER(FSheet1!$BI304,1/($A$3-1))))</f>
        <v>0.25066455238772584</v>
      </c>
      <c r="AY305" s="13">
        <f t="shared" si="17"/>
        <v>1.7477397052517416</v>
      </c>
      <c r="BA305" s="45">
        <f>1/(POWER(FSheet1!$BK304,1/($A$3-1))*SUM(1/POWER(FSheet1!$BK304,1/($A$3-1)),1/POWER(FSheet1!$BL304,1/($A$3-1)),1/POWER(FSheet1!$BM304,1/($A$3-1)),1/POWER(FSheet1!$BN304,1/($A$3-1)),1/POWER(FSheet1!$BO304,1/($A$3-1)),1/POWER(FSheet1!$BP304,1/($A$3-1)),1/POWER(FSheet1!$BQ304,1/($A$3-1))))</f>
        <v>2.1873887229339438E-2</v>
      </c>
      <c r="BB305" s="45">
        <f>1/(POWER(FSheet1!$BL304,1/($A$3-1))*SUM(1/POWER(FSheet1!$BK304,1/($A$3-1)),1/POWER(FSheet1!$BL304,1/($A$3-1)),1/POWER(FSheet1!$BM304,1/($A$3-1)),1/POWER(FSheet1!$BN304,1/($A$3-1)),1/POWER(FSheet1!$BO304,1/($A$3-1)),1/POWER(FSheet1!$BP304,1/($A$3-1)),1/POWER(FSheet1!$BQ304,1/($A$3-1))))</f>
        <v>1.2506215666858308E-2</v>
      </c>
      <c r="BC305" s="45">
        <f>1/(POWER(FSheet1!$BM304,1/($A$3-1))*SUM(1/POWER(FSheet1!$BK304,1/($A$3-1)),1/POWER(FSheet1!$BL304,1/($A$3-1)),1/POWER(FSheet1!$BM304,1/($A$3-1)),1/POWER(FSheet1!$BN304,1/($A$3-1)),1/POWER(FSheet1!$BO304,1/($A$3-1)),1/POWER(FSheet1!$BP304,1/($A$3-1)),1/POWER(FSheet1!$BQ304,1/($A$3-1))))</f>
        <v>2.4575376966226175E-2</v>
      </c>
      <c r="BD305" s="45">
        <f>1/(POWER(FSheet1!$BN304,1/($A$3-1))*SUM(1/POWER(FSheet1!$BK304,1/($A$3-1)),1/POWER(FSheet1!$BL304,1/($A$3-1)),1/POWER(FSheet1!$BM304,1/($A$3-1)),1/POWER(FSheet1!$BN304,1/($A$3-1)),1/POWER(FSheet1!$BO304,1/($A$3-1)),1/POWER(FSheet1!$BP304,1/($A$3-1)),1/POWER(FSheet1!$BQ304,1/($A$3-1))))</f>
        <v>8.2794073485538883E-2</v>
      </c>
      <c r="BE305" s="45">
        <f>1/(POWER(FSheet1!$BO304,1/($A$3-1))*SUM(1/POWER(FSheet1!$BK304,1/($A$3-1)),1/POWER(FSheet1!$BL304,1/($A$3-1)),1/POWER(FSheet1!$BM304,1/($A$3-1)),1/POWER(FSheet1!$BN304,1/($A$3-1)),1/POWER(FSheet1!$BO304,1/($A$3-1)),1/POWER(FSheet1!$BP304,1/($A$3-1)),1/POWER(FSheet1!$BQ304,1/($A$3-1))))</f>
        <v>0.7015776848578118</v>
      </c>
      <c r="BF305" s="45">
        <f>1/(POWER(FSheet1!$BP304,1/($A$3-1))*SUM(1/POWER(FSheet1!$BK304,1/($A$3-1)),1/POWER(FSheet1!$BL304,1/($A$3-1)),1/POWER(FSheet1!$BM304,1/($A$3-1)),1/POWER(FSheet1!$BN304,1/($A$3-1)),1/POWER(FSheet1!$BO304,1/($A$3-1)),1/POWER(FSheet1!$BP304,1/($A$3-1)),1/POWER(FSheet1!$BQ304,1/($A$3-1))))</f>
        <v>5.9643961318805241E-2</v>
      </c>
      <c r="BG305" s="45">
        <f>1/(POWER(FSheet1!$BQ304,1/($A$3-1))*SUM(1/POWER(FSheet1!$BK304,1/($A$3-1)),1/POWER(FSheet1!$BL304,1/($A$3-1)),1/POWER(FSheet1!$BM304,1/($A$3-1)),1/POWER(FSheet1!$BN304,1/($A$3-1)),1/POWER(FSheet1!$BO304,1/($A$3-1)),1/POWER(FSheet1!$BP304,1/($A$3-1)),1/POWER(FSheet1!$BQ304,1/($A$3-1))))</f>
        <v>9.7028800475420229E-2</v>
      </c>
      <c r="BH305" s="14"/>
      <c r="BW305" s="33">
        <f t="array" ref="BW305">SUM((BA305^$A$3)*(($B305-$AK$3)^2+($C305-$AL$3)^2),(BB305^$A$3)*(($B305-$AM$3)^2+($C305-$AN$3)^2),(BC305^$A$3)*(($B305-$AO$3)^2+($C305-$AP$3)^2),(BD305^$A$3)*(($B305-$AQ$3)^2+($C305-$AR$3)^2),(BE305^$A$3)*(($B305-$AS$3)^2+($C305-$AT$3)^2),(BF305^$A$3)*(($B305-$AU$3)^2+($C305-$AV$3)^2),(BG305^$A$3)*(($B305-$AW$3)^2+($C305-$BV$3)^2))</f>
        <v>2.0796753631762885</v>
      </c>
    </row>
    <row r="306" spans="1:75">
      <c r="A306" s="21" t="str">
        <f>FSheet1!A305</f>
        <v>Watt</v>
      </c>
      <c r="B306" s="20">
        <f>FSheet1!DH305</f>
        <v>8.7083164908136474</v>
      </c>
      <c r="C306" s="20">
        <f>FSheet1!DI305</f>
        <v>2.1549789448818903</v>
      </c>
      <c r="D306" s="22"/>
      <c r="E306" s="20">
        <f>1/(POWER(FSheet1!AU305,2/($A$3-1))*SUM(1/POWER(FSheet1!$AU305,2/($A$3-1)),1/POWER(FSheet1!$AV305,2/($A$3-1)),1/POWER(FSheet1!$AW305,2/($A$3-1)),1/POWER(FSheet1!$AX305,2/($A$3-1)),1/POWER(FSheet1!$AY305,2/($A$3-1)),1/POWER(FSheet1!$AZ305,2/($A$3-1)),1/POWER(FSheet1!$BA305,2/($A$3-1))))</f>
        <v>3.9713804766256887E-5</v>
      </c>
      <c r="F306" s="20">
        <f>1/(POWER(FSheet1!AV305,2/($A$3-1))*SUM(1/POWER(FSheet1!$AU305,2/($A$3-1)),1/POWER(FSheet1!$AV305,2/($A$3-1)),1/POWER(FSheet1!$AW305,2/($A$3-1)),1/POWER(FSheet1!$AX305,2/($A$3-1)),1/POWER(FSheet1!$AY305,2/($A$3-1)),1/POWER(FSheet1!$AZ305,2/($A$3-1)),1/POWER(FSheet1!$BA305,2/($A$3-1))))</f>
        <v>9.929167935826945E-5</v>
      </c>
      <c r="G306" s="20">
        <f>1/(POWER(FSheet1!AW305,2/($A$3-1))*SUM(1/POWER(FSheet1!$AU305,2/($A$3-1)),1/POWER(FSheet1!$AV305,2/($A$3-1)),1/POWER(FSheet1!$AW305,2/($A$3-1)),1/POWER(FSheet1!$AX305,2/($A$3-1)),1/POWER(FSheet1!$AY305,2/($A$3-1)),1/POWER(FSheet1!$AZ305,2/($A$3-1)),1/POWER(FSheet1!$BA305,2/($A$3-1))))</f>
        <v>3.2550757029554798E-4</v>
      </c>
      <c r="H306" s="20">
        <f>1/(POWER(FSheet1!AX305,2/($A$3-1))*SUM(1/POWER(FSheet1!$AU305,2/($A$3-1)),1/POWER(FSheet1!$AV305,2/($A$3-1)),1/POWER(FSheet1!$AW305,2/($A$3-1)),1/POWER(FSheet1!$AX305,2/($A$3-1)),1/POWER(FSheet1!$AY305,2/($A$3-1)),1/POWER(FSheet1!$AZ305,2/($A$3-1)),1/POWER(FSheet1!$BA305,2/($A$3-1))))</f>
        <v>1.7514484248220658E-3</v>
      </c>
      <c r="I306" s="20">
        <f>1/(POWER(FSheet1!AY305,2/($A$3-1))*SUM(1/POWER(FSheet1!$AU305,2/($A$3-1)),1/POWER(FSheet1!$AV305,2/($A$3-1)),1/POWER(FSheet1!$AW305,2/($A$3-1)),1/POWER(FSheet1!$AX305,2/($A$3-1)),1/POWER(FSheet1!$AY305,2/($A$3-1)),1/POWER(FSheet1!$AZ305,2/($A$3-1)),1/POWER(FSheet1!$BA305,2/($A$3-1))))</f>
        <v>3.0142438160143902E-2</v>
      </c>
      <c r="J306" s="20">
        <f>1/(POWER(FSheet1!AZ305,2/($A$3-1))*SUM(1/POWER(FSheet1!$AU305,2/($A$3-1)),1/POWER(FSheet1!$AV305,2/($A$3-1)),1/POWER(FSheet1!$AW305,2/($A$3-1)),1/POWER(FSheet1!$AX305,2/($A$3-1)),1/POWER(FSheet1!$AY305,2/($A$3-1)),1/POWER(FSheet1!$AZ305,2/($A$3-1)),1/POWER(FSheet1!$BA305,2/($A$3-1))))</f>
        <v>0.95697359334506904</v>
      </c>
      <c r="K306" s="20">
        <f>1/(POWER(FSheet1!BA305,2/($A$3-1))*SUM(1/POWER(FSheet1!$AU305,2/($A$3-1)),1/POWER(FSheet1!$AV305,2/($A$3-1)),1/POWER(FSheet1!$AW305,2/($A$3-1)),1/POWER(FSheet1!$AX305,2/($A$3-1)),1/POWER(FSheet1!$AY305,2/($A$3-1)),1/POWER(FSheet1!$AZ305,2/($A$3-1)),1/POWER(FSheet1!$BA305,2/($A$3-1))))</f>
        <v>1.066800701554493E-2</v>
      </c>
      <c r="M306" s="35"/>
      <c r="AA306" s="34">
        <f t="shared" si="16"/>
        <v>3.1184128583452972E-2</v>
      </c>
      <c r="AC306" s="26">
        <f>1/(POWER(FSheet1!BC305,1/($A$3-1))*SUM(1/POWER(FSheet1!$BC305,1/($A$3-1)),1/POWER(FSheet1!$BD305,1/($A$3-1)),1/POWER(FSheet1!$BE305,1/($A$3-1)),1/POWER(FSheet1!$BF305,1/($A$3-1)),1/POWER(FSheet1!$BG305,1/($A$3-1)),1/POWER(FSheet1!$BH305,1/($A$3-1)),1/POWER(FSheet1!$BI305,1/($A$3-1))))</f>
        <v>8.462584674708085E-3</v>
      </c>
      <c r="AD306" s="26">
        <f>1/(POWER(FSheet1!BD305,1/($A$3-1))*SUM(1/POWER(FSheet1!$BC305,1/($A$3-1)),1/POWER(FSheet1!$BD305,1/($A$3-1)),1/POWER(FSheet1!$BE305,1/($A$3-1)),1/POWER(FSheet1!$BF305,1/($A$3-1)),1/POWER(FSheet1!$BG305,1/($A$3-1)),1/POWER(FSheet1!$BH305,1/($A$3-1)),1/POWER(FSheet1!$BI305,1/($A$3-1))))</f>
        <v>7.794245794790473E-3</v>
      </c>
      <c r="AE306" s="26">
        <f>1/(POWER(FSheet1!BE305,1/($A$3-1))*SUM(1/POWER(FSheet1!$BC305,1/($A$3-1)),1/POWER(FSheet1!$BD305,1/($A$3-1)),1/POWER(FSheet1!$BE305,1/($A$3-1)),1/POWER(FSheet1!$BF305,1/($A$3-1)),1/POWER(FSheet1!$BG305,1/($A$3-1)),1/POWER(FSheet1!$BH305,1/($A$3-1)),1/POWER(FSheet1!$BI305,1/($A$3-1))))</f>
        <v>1.1306954764418715E-2</v>
      </c>
      <c r="AF306" s="26">
        <f>1/(POWER(FSheet1!BF305,1/($A$3-1))*SUM(1/POWER(FSheet1!$BC305,1/($A$3-1)),1/POWER(FSheet1!$BD305,1/($A$3-1)),1/POWER(FSheet1!$BE305,1/($A$3-1)),1/POWER(FSheet1!$BF305,1/($A$3-1)),1/POWER(FSheet1!$BG305,1/($A$3-1)),1/POWER(FSheet1!$BH305,1/($A$3-1)),1/POWER(FSheet1!$BI305,1/($A$3-1))))</f>
        <v>2.2730179117632896E-2</v>
      </c>
      <c r="AG306" s="26">
        <f>1/(POWER(FSheet1!BG305,1/($A$3-1))*SUM(1/POWER(FSheet1!$BC305,1/($A$3-1)),1/POWER(FSheet1!$BD305,1/($A$3-1)),1/POWER(FSheet1!$BE305,1/($A$3-1)),1/POWER(FSheet1!$BF305,1/($A$3-1)),1/POWER(FSheet1!$BG305,1/($A$3-1)),1/POWER(FSheet1!$BH305,1/($A$3-1)),1/POWER(FSheet1!$BI305,1/($A$3-1))))</f>
        <v>7.179863874212894E-2</v>
      </c>
      <c r="AH306" s="26">
        <f>1/(POWER(FSheet1!BH305,1/($A$3-1))*SUM(1/POWER(FSheet1!$BC305,1/($A$3-1)),1/POWER(FSheet1!$BD305,1/($A$3-1)),1/POWER(FSheet1!$BE305,1/($A$3-1)),1/POWER(FSheet1!$BF305,1/($A$3-1)),1/POWER(FSheet1!$BG305,1/($A$3-1)),1/POWER(FSheet1!$BH305,1/($A$3-1)),1/POWER(FSheet1!$BI305,1/($A$3-1))))</f>
        <v>0.75161715574672416</v>
      </c>
      <c r="AI306" s="26">
        <f>1/(POWER(FSheet1!BI305,1/($A$3-1))*SUM(1/POWER(FSheet1!$BC305,1/($A$3-1)),1/POWER(FSheet1!$BD305,1/($A$3-1)),1/POWER(FSheet1!$BE305,1/($A$3-1)),1/POWER(FSheet1!$BF305,1/($A$3-1)),1/POWER(FSheet1!$BG305,1/($A$3-1)),1/POWER(FSheet1!$BH305,1/($A$3-1)),1/POWER(FSheet1!$BI305,1/($A$3-1))))</f>
        <v>0.12629024115959672</v>
      </c>
      <c r="AY306" s="13">
        <f t="shared" si="17"/>
        <v>2.1838840536422151</v>
      </c>
      <c r="BA306" s="45">
        <f>1/(POWER(FSheet1!$BK305,1/($A$3-1))*SUM(1/POWER(FSheet1!$BK305,1/($A$3-1)),1/POWER(FSheet1!$BL305,1/($A$3-1)),1/POWER(FSheet1!$BM305,1/($A$3-1)),1/POWER(FSheet1!$BN305,1/($A$3-1)),1/POWER(FSheet1!$BO305,1/($A$3-1)),1/POWER(FSheet1!$BP305,1/($A$3-1)),1/POWER(FSheet1!$BQ305,1/($A$3-1))))</f>
        <v>7.9406658497287019E-3</v>
      </c>
      <c r="BB306" s="45">
        <f>1/(POWER(FSheet1!$BL305,1/($A$3-1))*SUM(1/POWER(FSheet1!$BK305,1/($A$3-1)),1/POWER(FSheet1!$BL305,1/($A$3-1)),1/POWER(FSheet1!$BM305,1/($A$3-1)),1/POWER(FSheet1!$BN305,1/($A$3-1)),1/POWER(FSheet1!$BO305,1/($A$3-1)),1/POWER(FSheet1!$BP305,1/($A$3-1)),1/POWER(FSheet1!$BQ305,1/($A$3-1))))</f>
        <v>5.9063574927061477E-3</v>
      </c>
      <c r="BC306" s="45">
        <f>1/(POWER(FSheet1!$BM305,1/($A$3-1))*SUM(1/POWER(FSheet1!$BK305,1/($A$3-1)),1/POWER(FSheet1!$BL305,1/($A$3-1)),1/POWER(FSheet1!$BM305,1/($A$3-1)),1/POWER(FSheet1!$BN305,1/($A$3-1)),1/POWER(FSheet1!$BO305,1/($A$3-1)),1/POWER(FSheet1!$BP305,1/($A$3-1)),1/POWER(FSheet1!$BQ305,1/($A$3-1))))</f>
        <v>1.0297846890125978E-2</v>
      </c>
      <c r="BD306" s="45">
        <f>1/(POWER(FSheet1!$BN305,1/($A$3-1))*SUM(1/POWER(FSheet1!$BK305,1/($A$3-1)),1/POWER(FSheet1!$BL305,1/($A$3-1)),1/POWER(FSheet1!$BM305,1/($A$3-1)),1/POWER(FSheet1!$BN305,1/($A$3-1)),1/POWER(FSheet1!$BO305,1/($A$3-1)),1/POWER(FSheet1!$BP305,1/($A$3-1)),1/POWER(FSheet1!$BQ305,1/($A$3-1))))</f>
        <v>2.0171403683800264E-2</v>
      </c>
      <c r="BE306" s="45">
        <f>1/(POWER(FSheet1!$BO305,1/($A$3-1))*SUM(1/POWER(FSheet1!$BK305,1/($A$3-1)),1/POWER(FSheet1!$BL305,1/($A$3-1)),1/POWER(FSheet1!$BM305,1/($A$3-1)),1/POWER(FSheet1!$BN305,1/($A$3-1)),1/POWER(FSheet1!$BO305,1/($A$3-1)),1/POWER(FSheet1!$BP305,1/($A$3-1)),1/POWER(FSheet1!$BQ305,1/($A$3-1))))</f>
        <v>4.4390522144494696E-2</v>
      </c>
      <c r="BF306" s="45">
        <f>1/(POWER(FSheet1!$BP305,1/($A$3-1))*SUM(1/POWER(FSheet1!$BK305,1/($A$3-1)),1/POWER(FSheet1!$BL305,1/($A$3-1)),1/POWER(FSheet1!$BM305,1/($A$3-1)),1/POWER(FSheet1!$BN305,1/($A$3-1)),1/POWER(FSheet1!$BO305,1/($A$3-1)),1/POWER(FSheet1!$BP305,1/($A$3-1)),1/POWER(FSheet1!$BQ305,1/($A$3-1))))</f>
        <v>0.82620822242653547</v>
      </c>
      <c r="BG306" s="45">
        <f>1/(POWER(FSheet1!$BQ305,1/($A$3-1))*SUM(1/POWER(FSheet1!$BK305,1/($A$3-1)),1/POWER(FSheet1!$BL305,1/($A$3-1)),1/POWER(FSheet1!$BM305,1/($A$3-1)),1/POWER(FSheet1!$BN305,1/($A$3-1)),1/POWER(FSheet1!$BO305,1/($A$3-1)),1/POWER(FSheet1!$BP305,1/($A$3-1)),1/POWER(FSheet1!$BQ305,1/($A$3-1))))</f>
        <v>8.508498151260889E-2</v>
      </c>
      <c r="BH306" s="14"/>
      <c r="BW306" s="33">
        <f t="array" ref="BW306">SUM((BA306^$A$3)*(($B306-$AK$3)^2+($C306-$AL$3)^2),(BB306^$A$3)*(($B306-$AM$3)^2+($C306-$AN$3)^2),(BC306^$A$3)*(($B306-$AO$3)^2+($C306-$AP$3)^2),(BD306^$A$3)*(($B306-$AQ$3)^2+($C306-$AR$3)^2),(BE306^$A$3)*(($B306-$AS$3)^2+($C306-$AT$3)^2),(BF306^$A$3)*(($B306-$AU$3)^2+($C306-$AV$3)^2),(BG306^$A$3)*(($B306-$AW$3)^2+($C306-$BV$3)^2))</f>
        <v>2.2999725365191583</v>
      </c>
    </row>
    <row r="307" spans="1:75">
      <c r="A307" s="21" t="str">
        <f>FSheet1!A306</f>
        <v>Payette</v>
      </c>
      <c r="B307" s="20">
        <f>FSheet1!DH306</f>
        <v>5.9505733727034116</v>
      </c>
      <c r="C307" s="20">
        <f>FSheet1!DI306</f>
        <v>-2.3548531351706039</v>
      </c>
      <c r="D307" s="22"/>
      <c r="E307" s="20">
        <f>1/(POWER(FSheet1!AU306,2/($A$3-1))*SUM(1/POWER(FSheet1!$AU306,2/($A$3-1)),1/POWER(FSheet1!$AV306,2/($A$3-1)),1/POWER(FSheet1!$AW306,2/($A$3-1)),1/POWER(FSheet1!$AX306,2/($A$3-1)),1/POWER(FSheet1!$AY306,2/($A$3-1)),1/POWER(FSheet1!$AZ306,2/($A$3-1)),1/POWER(FSheet1!$BA306,2/($A$3-1))))</f>
        <v>1.5521741000574434E-3</v>
      </c>
      <c r="F307" s="20">
        <f>1/(POWER(FSheet1!AV306,2/($A$3-1))*SUM(1/POWER(FSheet1!$AU306,2/($A$3-1)),1/POWER(FSheet1!$AV306,2/($A$3-1)),1/POWER(FSheet1!$AW306,2/($A$3-1)),1/POWER(FSheet1!$AX306,2/($A$3-1)),1/POWER(FSheet1!$AY306,2/($A$3-1)),1/POWER(FSheet1!$AZ306,2/($A$3-1)),1/POWER(FSheet1!$BA306,2/($A$3-1))))</f>
        <v>4.9306019585956982E-3</v>
      </c>
      <c r="G307" s="20">
        <f>1/(POWER(FSheet1!AW306,2/($A$3-1))*SUM(1/POWER(FSheet1!$AU306,2/($A$3-1)),1/POWER(FSheet1!$AV306,2/($A$3-1)),1/POWER(FSheet1!$AW306,2/($A$3-1)),1/POWER(FSheet1!$AX306,2/($A$3-1)),1/POWER(FSheet1!$AY306,2/($A$3-1)),1/POWER(FSheet1!$AZ306,2/($A$3-1)),1/POWER(FSheet1!$BA306,2/($A$3-1))))</f>
        <v>2.3662934544044761E-2</v>
      </c>
      <c r="H307" s="20">
        <f>1/(POWER(FSheet1!AX306,2/($A$3-1))*SUM(1/POWER(FSheet1!$AU306,2/($A$3-1)),1/POWER(FSheet1!$AV306,2/($A$3-1)),1/POWER(FSheet1!$AW306,2/($A$3-1)),1/POWER(FSheet1!$AX306,2/($A$3-1)),1/POWER(FSheet1!$AY306,2/($A$3-1)),1/POWER(FSheet1!$AZ306,2/($A$3-1)),1/POWER(FSheet1!$BA306,2/($A$3-1))))</f>
        <v>0.21420731589785061</v>
      </c>
      <c r="I307" s="20">
        <f>1/(POWER(FSheet1!AY306,2/($A$3-1))*SUM(1/POWER(FSheet1!$AU306,2/($A$3-1)),1/POWER(FSheet1!$AV306,2/($A$3-1)),1/POWER(FSheet1!$AW306,2/($A$3-1)),1/POWER(FSheet1!$AX306,2/($A$3-1)),1/POWER(FSheet1!$AY306,2/($A$3-1)),1/POWER(FSheet1!$AZ306,2/($A$3-1)),1/POWER(FSheet1!$BA306,2/($A$3-1))))</f>
        <v>0.67088420448577013</v>
      </c>
      <c r="J307" s="20">
        <f>1/(POWER(FSheet1!AZ306,2/($A$3-1))*SUM(1/POWER(FSheet1!$AU306,2/($A$3-1)),1/POWER(FSheet1!$AV306,2/($A$3-1)),1/POWER(FSheet1!$AW306,2/($A$3-1)),1/POWER(FSheet1!$AX306,2/($A$3-1)),1/POWER(FSheet1!$AY306,2/($A$3-1)),1/POWER(FSheet1!$AZ306,2/($A$3-1)),1/POWER(FSheet1!$BA306,2/($A$3-1))))</f>
        <v>7.3781024371660731E-2</v>
      </c>
      <c r="K307" s="20">
        <f>1/(POWER(FSheet1!BA306,2/($A$3-1))*SUM(1/POWER(FSheet1!$AU306,2/($A$3-1)),1/POWER(FSheet1!$AV306,2/($A$3-1)),1/POWER(FSheet1!$AW306,2/($A$3-1)),1/POWER(FSheet1!$AX306,2/($A$3-1)),1/POWER(FSheet1!$AY306,2/($A$3-1)),1/POWER(FSheet1!$AZ306,2/($A$3-1)),1/POWER(FSheet1!$BA306,2/($A$3-1))))</f>
        <v>1.0981744642020723E-2</v>
      </c>
      <c r="M307" s="35"/>
      <c r="AA307" s="34">
        <f t="shared" si="16"/>
        <v>7.1083188230483705</v>
      </c>
      <c r="AC307" s="26">
        <f>1/(POWER(FSheet1!BC306,1/($A$3-1))*SUM(1/POWER(FSheet1!$BC306,1/($A$3-1)),1/POWER(FSheet1!$BD306,1/($A$3-1)),1/POWER(FSheet1!$BE306,1/($A$3-1)),1/POWER(FSheet1!$BF306,1/($A$3-1)),1/POWER(FSheet1!$BG306,1/($A$3-1)),1/POWER(FSheet1!$BH306,1/($A$3-1)),1/POWER(FSheet1!$BI306,1/($A$3-1))))</f>
        <v>2.6781016576206539E-2</v>
      </c>
      <c r="AD307" s="26">
        <f>1/(POWER(FSheet1!BD306,1/($A$3-1))*SUM(1/POWER(FSheet1!$BC306,1/($A$3-1)),1/POWER(FSheet1!$BD306,1/($A$3-1)),1/POWER(FSheet1!$BE306,1/($A$3-1)),1/POWER(FSheet1!$BF306,1/($A$3-1)),1/POWER(FSheet1!$BG306,1/($A$3-1)),1/POWER(FSheet1!$BH306,1/($A$3-1)),1/POWER(FSheet1!$BI306,1/($A$3-1))))</f>
        <v>2.6989629548602508E-2</v>
      </c>
      <c r="AE307" s="26">
        <f>1/(POWER(FSheet1!BE306,1/($A$3-1))*SUM(1/POWER(FSheet1!$BC306,1/($A$3-1)),1/POWER(FSheet1!$BD306,1/($A$3-1)),1/POWER(FSheet1!$BE306,1/($A$3-1)),1/POWER(FSheet1!$BF306,1/($A$3-1)),1/POWER(FSheet1!$BG306,1/($A$3-1)),1/POWER(FSheet1!$BH306,1/($A$3-1)),1/POWER(FSheet1!$BI306,1/($A$3-1))))</f>
        <v>4.5836396026481076E-2</v>
      </c>
      <c r="AF307" s="26">
        <f>1/(POWER(FSheet1!BF306,1/($A$3-1))*SUM(1/POWER(FSheet1!$BC306,1/($A$3-1)),1/POWER(FSheet1!$BD306,1/($A$3-1)),1/POWER(FSheet1!$BE306,1/($A$3-1)),1/POWER(FSheet1!$BF306,1/($A$3-1)),1/POWER(FSheet1!$BG306,1/($A$3-1)),1/POWER(FSheet1!$BH306,1/($A$3-1)),1/POWER(FSheet1!$BI306,1/($A$3-1))))</f>
        <v>0.1064709232877107</v>
      </c>
      <c r="AG307" s="26">
        <f>1/(POWER(FSheet1!BG306,1/($A$3-1))*SUM(1/POWER(FSheet1!$BC306,1/($A$3-1)),1/POWER(FSheet1!$BD306,1/($A$3-1)),1/POWER(FSheet1!$BE306,1/($A$3-1)),1/POWER(FSheet1!$BF306,1/($A$3-1)),1/POWER(FSheet1!$BG306,1/($A$3-1)),1/POWER(FSheet1!$BH306,1/($A$3-1)),1/POWER(FSheet1!$BI306,1/($A$3-1))))</f>
        <v>0.25888839292969229</v>
      </c>
      <c r="AH307" s="26">
        <f>1/(POWER(FSheet1!BH306,1/($A$3-1))*SUM(1/POWER(FSheet1!$BC306,1/($A$3-1)),1/POWER(FSheet1!$BD306,1/($A$3-1)),1/POWER(FSheet1!$BE306,1/($A$3-1)),1/POWER(FSheet1!$BF306,1/($A$3-1)),1/POWER(FSheet1!$BG306,1/($A$3-1)),1/POWER(FSheet1!$BH306,1/($A$3-1)),1/POWER(FSheet1!$BI306,1/($A$3-1))))</f>
        <v>0.19244125997941849</v>
      </c>
      <c r="AI307" s="26">
        <f>1/(POWER(FSheet1!BI306,1/($A$3-1))*SUM(1/POWER(FSheet1!$BC306,1/($A$3-1)),1/POWER(FSheet1!$BD306,1/($A$3-1)),1/POWER(FSheet1!$BE306,1/($A$3-1)),1/POWER(FSheet1!$BF306,1/($A$3-1)),1/POWER(FSheet1!$BG306,1/($A$3-1)),1/POWER(FSheet1!$BH306,1/($A$3-1)),1/POWER(FSheet1!$BI306,1/($A$3-1))))</f>
        <v>0.34259238165188832</v>
      </c>
      <c r="AY307" s="13">
        <f t="shared" si="17"/>
        <v>3.0464798548775609</v>
      </c>
      <c r="BA307" s="45">
        <f>1/(POWER(FSheet1!$BK306,1/($A$3-1))*SUM(1/POWER(FSheet1!$BK306,1/($A$3-1)),1/POWER(FSheet1!$BL306,1/($A$3-1)),1/POWER(FSheet1!$BM306,1/($A$3-1)),1/POWER(FSheet1!$BN306,1/($A$3-1)),1/POWER(FSheet1!$BO306,1/($A$3-1)),1/POWER(FSheet1!$BP306,1/($A$3-1)),1/POWER(FSheet1!$BQ306,1/($A$3-1))))</f>
        <v>1.172521483783984E-2</v>
      </c>
      <c r="BB307" s="45">
        <f>1/(POWER(FSheet1!$BL306,1/($A$3-1))*SUM(1/POWER(FSheet1!$BK306,1/($A$3-1)),1/POWER(FSheet1!$BL306,1/($A$3-1)),1/POWER(FSheet1!$BM306,1/($A$3-1)),1/POWER(FSheet1!$BN306,1/($A$3-1)),1/POWER(FSheet1!$BO306,1/($A$3-1)),1/POWER(FSheet1!$BP306,1/($A$3-1)),1/POWER(FSheet1!$BQ306,1/($A$3-1))))</f>
        <v>1.0767263904918726E-2</v>
      </c>
      <c r="BC307" s="45">
        <f>1/(POWER(FSheet1!$BM306,1/($A$3-1))*SUM(1/POWER(FSheet1!$BK306,1/($A$3-1)),1/POWER(FSheet1!$BL306,1/($A$3-1)),1/POWER(FSheet1!$BM306,1/($A$3-1)),1/POWER(FSheet1!$BN306,1/($A$3-1)),1/POWER(FSheet1!$BO306,1/($A$3-1)),1/POWER(FSheet1!$BP306,1/($A$3-1)),1/POWER(FSheet1!$BQ306,1/($A$3-1))))</f>
        <v>2.5809289996195452E-2</v>
      </c>
      <c r="BD307" s="45">
        <f>1/(POWER(FSheet1!$BN306,1/($A$3-1))*SUM(1/POWER(FSheet1!$BK306,1/($A$3-1)),1/POWER(FSheet1!$BL306,1/($A$3-1)),1/POWER(FSheet1!$BM306,1/($A$3-1)),1/POWER(FSheet1!$BN306,1/($A$3-1)),1/POWER(FSheet1!$BO306,1/($A$3-1)),1/POWER(FSheet1!$BP306,1/($A$3-1)),1/POWER(FSheet1!$BQ306,1/($A$3-1))))</f>
        <v>5.5709696948640336E-2</v>
      </c>
      <c r="BE307" s="45">
        <f>1/(POWER(FSheet1!$BO306,1/($A$3-1))*SUM(1/POWER(FSheet1!$BK306,1/($A$3-1)),1/POWER(FSheet1!$BL306,1/($A$3-1)),1/POWER(FSheet1!$BM306,1/($A$3-1)),1/POWER(FSheet1!$BN306,1/($A$3-1)),1/POWER(FSheet1!$BO306,1/($A$3-1)),1/POWER(FSheet1!$BP306,1/($A$3-1)),1/POWER(FSheet1!$BQ306,1/($A$3-1))))</f>
        <v>8.434355358022054E-2</v>
      </c>
      <c r="BF307" s="45">
        <f>1/(POWER(FSheet1!$BP306,1/($A$3-1))*SUM(1/POWER(FSheet1!$BK306,1/($A$3-1)),1/POWER(FSheet1!$BL306,1/($A$3-1)),1/POWER(FSheet1!$BM306,1/($A$3-1)),1/POWER(FSheet1!$BN306,1/($A$3-1)),1/POWER(FSheet1!$BO306,1/($A$3-1)),1/POWER(FSheet1!$BP306,1/($A$3-1)),1/POWER(FSheet1!$BQ306,1/($A$3-1))))</f>
        <v>9.9089198101234441E-2</v>
      </c>
      <c r="BG307" s="45">
        <f>1/(POWER(FSheet1!$BQ306,1/($A$3-1))*SUM(1/POWER(FSheet1!$BK306,1/($A$3-1)),1/POWER(FSheet1!$BL306,1/($A$3-1)),1/POWER(FSheet1!$BM306,1/($A$3-1)),1/POWER(FSheet1!$BN306,1/($A$3-1)),1/POWER(FSheet1!$BO306,1/($A$3-1)),1/POWER(FSheet1!$BP306,1/($A$3-1)),1/POWER(FSheet1!$BQ306,1/($A$3-1))))</f>
        <v>0.71255578263095054</v>
      </c>
      <c r="BH307" s="14"/>
      <c r="BW307" s="33">
        <f t="array" ref="BW307">SUM((BA307^$A$3)*(($B307-$AK$3)^2+($C307-$AL$3)^2),(BB307^$A$3)*(($B307-$AM$3)^2+($C307-$AN$3)^2),(BC307^$A$3)*(($B307-$AO$3)^2+($C307-$AP$3)^2),(BD307^$A$3)*(($B307-$AQ$3)^2+($C307-$AR$3)^2),(BE307^$A$3)*(($B307-$AS$3)^2+($C307-$AT$3)^2),(BF307^$A$3)*(($B307-$AU$3)^2+($C307-$AV$3)^2),(BG307^$A$3)*(($B307-$AW$3)^2+($C307-$BV$3)^2))</f>
        <v>1.5928507859129009</v>
      </c>
    </row>
    <row r="308" spans="1:75">
      <c r="A308" s="21" t="str">
        <f>FSheet1!A307</f>
        <v>McLaughlin</v>
      </c>
      <c r="B308" s="20">
        <f>FSheet1!DH307</f>
        <v>-5.7751533044619423</v>
      </c>
      <c r="C308" s="20">
        <f>FSheet1!DI307</f>
        <v>1.080933494750657</v>
      </c>
      <c r="D308" s="22"/>
      <c r="E308" s="20">
        <f>1/(POWER(FSheet1!AU307,2/($A$3-1))*SUM(1/POWER(FSheet1!$AU307,2/($A$3-1)),1/POWER(FSheet1!$AV307,2/($A$3-1)),1/POWER(FSheet1!$AW307,2/($A$3-1)),1/POWER(FSheet1!$AX307,2/($A$3-1)),1/POWER(FSheet1!$AY307,2/($A$3-1)),1/POWER(FSheet1!$AZ307,2/($A$3-1)),1/POWER(FSheet1!$BA307,2/($A$3-1))))</f>
        <v>3.8467314466672696E-2</v>
      </c>
      <c r="F308" s="20">
        <f>1/(POWER(FSheet1!AV307,2/($A$3-1))*SUM(1/POWER(FSheet1!$AU307,2/($A$3-1)),1/POWER(FSheet1!$AV307,2/($A$3-1)),1/POWER(FSheet1!$AW307,2/($A$3-1)),1/POWER(FSheet1!$AX307,2/($A$3-1)),1/POWER(FSheet1!$AY307,2/($A$3-1)),1/POWER(FSheet1!$AZ307,2/($A$3-1)),1/POWER(FSheet1!$BA307,2/($A$3-1))))</f>
        <v>0.16800680313646044</v>
      </c>
      <c r="G308" s="20">
        <f>1/(POWER(FSheet1!AW307,2/($A$3-1))*SUM(1/POWER(FSheet1!$AU307,2/($A$3-1)),1/POWER(FSheet1!$AV307,2/($A$3-1)),1/POWER(FSheet1!$AW307,2/($A$3-1)),1/POWER(FSheet1!$AX307,2/($A$3-1)),1/POWER(FSheet1!$AY307,2/($A$3-1)),1/POWER(FSheet1!$AZ307,2/($A$3-1)),1/POWER(FSheet1!$BA307,2/($A$3-1))))</f>
        <v>0.48843018898045848</v>
      </c>
      <c r="H308" s="20">
        <f>1/(POWER(FSheet1!AX307,2/($A$3-1))*SUM(1/POWER(FSheet1!$AU307,2/($A$3-1)),1/POWER(FSheet1!$AV307,2/($A$3-1)),1/POWER(FSheet1!$AW307,2/($A$3-1)),1/POWER(FSheet1!$AX307,2/($A$3-1)),1/POWER(FSheet1!$AY307,2/($A$3-1)),1/POWER(FSheet1!$AZ307,2/($A$3-1)),1/POWER(FSheet1!$BA307,2/($A$3-1))))</f>
        <v>0.23289808291976419</v>
      </c>
      <c r="I308" s="20">
        <f>1/(POWER(FSheet1!AY307,2/($A$3-1))*SUM(1/POWER(FSheet1!$AU307,2/($A$3-1)),1/POWER(FSheet1!$AV307,2/($A$3-1)),1/POWER(FSheet1!$AW307,2/($A$3-1)),1/POWER(FSheet1!$AX307,2/($A$3-1)),1/POWER(FSheet1!$AY307,2/($A$3-1)),1/POWER(FSheet1!$AZ307,2/($A$3-1)),1/POWER(FSheet1!$BA307,2/($A$3-1))))</f>
        <v>5.2520751021702283E-2</v>
      </c>
      <c r="J308" s="20">
        <f>1/(POWER(FSheet1!AZ307,2/($A$3-1))*SUM(1/POWER(FSheet1!$AU307,2/($A$3-1)),1/POWER(FSheet1!$AV307,2/($A$3-1)),1/POWER(FSheet1!$AW307,2/($A$3-1)),1/POWER(FSheet1!$AX307,2/($A$3-1)),1/POWER(FSheet1!$AY307,2/($A$3-1)),1/POWER(FSheet1!$AZ307,2/($A$3-1)),1/POWER(FSheet1!$BA307,2/($A$3-1))))</f>
        <v>1.4498556897017305E-2</v>
      </c>
      <c r="K308" s="20">
        <f>1/(POWER(FSheet1!BA307,2/($A$3-1))*SUM(1/POWER(FSheet1!$AU307,2/($A$3-1)),1/POWER(FSheet1!$AV307,2/($A$3-1)),1/POWER(FSheet1!$AW307,2/($A$3-1)),1/POWER(FSheet1!$AX307,2/($A$3-1)),1/POWER(FSheet1!$AY307,2/($A$3-1)),1/POWER(FSheet1!$AZ307,2/($A$3-1)),1/POWER(FSheet1!$BA307,2/($A$3-1))))</f>
        <v>5.1783025779245217E-3</v>
      </c>
      <c r="M308" s="35"/>
      <c r="AA308" s="34">
        <f t="shared" si="16"/>
        <v>7.6467545340536578</v>
      </c>
      <c r="AC308" s="26">
        <f>1/(POWER(FSheet1!BC307,1/($A$3-1))*SUM(1/POWER(FSheet1!$BC307,1/($A$3-1)),1/POWER(FSheet1!$BD307,1/($A$3-1)),1/POWER(FSheet1!$BE307,1/($A$3-1)),1/POWER(FSheet1!$BF307,1/($A$3-1)),1/POWER(FSheet1!$BG307,1/($A$3-1)),1/POWER(FSheet1!$BH307,1/($A$3-1)),1/POWER(FSheet1!$BI307,1/($A$3-1))))</f>
        <v>0.67405035125055113</v>
      </c>
      <c r="AD308" s="26">
        <f>1/(POWER(FSheet1!BD307,1/($A$3-1))*SUM(1/POWER(FSheet1!$BC307,1/($A$3-1)),1/POWER(FSheet1!$BD307,1/($A$3-1)),1/POWER(FSheet1!$BE307,1/($A$3-1)),1/POWER(FSheet1!$BF307,1/($A$3-1)),1/POWER(FSheet1!$BG307,1/($A$3-1)),1/POWER(FSheet1!$BH307,1/($A$3-1)),1/POWER(FSheet1!$BI307,1/($A$3-1))))</f>
        <v>0.14315910309181676</v>
      </c>
      <c r="AE308" s="26">
        <f>1/(POWER(FSheet1!BE307,1/($A$3-1))*SUM(1/POWER(FSheet1!$BC307,1/($A$3-1)),1/POWER(FSheet1!$BD307,1/($A$3-1)),1/POWER(FSheet1!$BE307,1/($A$3-1)),1/POWER(FSheet1!$BF307,1/($A$3-1)),1/POWER(FSheet1!$BG307,1/($A$3-1)),1/POWER(FSheet1!$BH307,1/($A$3-1)),1/POWER(FSheet1!$BI307,1/($A$3-1))))</f>
        <v>9.0178940049096531E-2</v>
      </c>
      <c r="AF308" s="26">
        <f>1/(POWER(FSheet1!BF307,1/($A$3-1))*SUM(1/POWER(FSheet1!$BC307,1/($A$3-1)),1/POWER(FSheet1!$BD307,1/($A$3-1)),1/POWER(FSheet1!$BE307,1/($A$3-1)),1/POWER(FSheet1!$BF307,1/($A$3-1)),1/POWER(FSheet1!$BG307,1/($A$3-1)),1/POWER(FSheet1!$BH307,1/($A$3-1)),1/POWER(FSheet1!$BI307,1/($A$3-1))))</f>
        <v>4.5657465531731459E-2</v>
      </c>
      <c r="AG308" s="26">
        <f>1/(POWER(FSheet1!BG307,1/($A$3-1))*SUM(1/POWER(FSheet1!$BC307,1/($A$3-1)),1/POWER(FSheet1!$BD307,1/($A$3-1)),1/POWER(FSheet1!$BE307,1/($A$3-1)),1/POWER(FSheet1!$BF307,1/($A$3-1)),1/POWER(FSheet1!$BG307,1/($A$3-1)),1/POWER(FSheet1!$BH307,1/($A$3-1)),1/POWER(FSheet1!$BI307,1/($A$3-1))))</f>
        <v>2.0038100719582948E-2</v>
      </c>
      <c r="AH308" s="26">
        <f>1/(POWER(FSheet1!BH307,1/($A$3-1))*SUM(1/POWER(FSheet1!$BC307,1/($A$3-1)),1/POWER(FSheet1!$BD307,1/($A$3-1)),1/POWER(FSheet1!$BE307,1/($A$3-1)),1/POWER(FSheet1!$BF307,1/($A$3-1)),1/POWER(FSheet1!$BG307,1/($A$3-1)),1/POWER(FSheet1!$BH307,1/($A$3-1)),1/POWER(FSheet1!$BI307,1/($A$3-1))))</f>
        <v>1.1239438437944347E-2</v>
      </c>
      <c r="AI308" s="26">
        <f>1/(POWER(FSheet1!BI307,1/($A$3-1))*SUM(1/POWER(FSheet1!$BC307,1/($A$3-1)),1/POWER(FSheet1!$BD307,1/($A$3-1)),1/POWER(FSheet1!$BE307,1/($A$3-1)),1/POWER(FSheet1!$BF307,1/($A$3-1)),1/POWER(FSheet1!$BG307,1/($A$3-1)),1/POWER(FSheet1!$BH307,1/($A$3-1)),1/POWER(FSheet1!$BI307,1/($A$3-1))))</f>
        <v>1.5676600919276921E-2</v>
      </c>
      <c r="AY308" s="13">
        <f t="shared" si="17"/>
        <v>0.8545523422082727</v>
      </c>
      <c r="BA308" s="45">
        <f>1/(POWER(FSheet1!$BK307,1/($A$3-1))*SUM(1/POWER(FSheet1!$BK307,1/($A$3-1)),1/POWER(FSheet1!$BL307,1/($A$3-1)),1/POWER(FSheet1!$BM307,1/($A$3-1)),1/POWER(FSheet1!$BN307,1/($A$3-1)),1/POWER(FSheet1!$BO307,1/($A$3-1)),1/POWER(FSheet1!$BP307,1/($A$3-1)),1/POWER(FSheet1!$BQ307,1/($A$3-1))))</f>
        <v>0.86598306106463685</v>
      </c>
      <c r="BB308" s="45">
        <f>1/(POWER(FSheet1!$BL307,1/($A$3-1))*SUM(1/POWER(FSheet1!$BK307,1/($A$3-1)),1/POWER(FSheet1!$BL307,1/($A$3-1)),1/POWER(FSheet1!$BM307,1/($A$3-1)),1/POWER(FSheet1!$BN307,1/($A$3-1)),1/POWER(FSheet1!$BO307,1/($A$3-1)),1/POWER(FSheet1!$BP307,1/($A$3-1)),1/POWER(FSheet1!$BQ307,1/($A$3-1))))</f>
        <v>5.6991426699568658E-2</v>
      </c>
      <c r="BC308" s="45">
        <f>1/(POWER(FSheet1!$BM307,1/($A$3-1))*SUM(1/POWER(FSheet1!$BK307,1/($A$3-1)),1/POWER(FSheet1!$BL307,1/($A$3-1)),1/POWER(FSheet1!$BM307,1/($A$3-1)),1/POWER(FSheet1!$BN307,1/($A$3-1)),1/POWER(FSheet1!$BO307,1/($A$3-1)),1/POWER(FSheet1!$BP307,1/($A$3-1)),1/POWER(FSheet1!$BQ307,1/($A$3-1))))</f>
        <v>2.8120355924553458E-2</v>
      </c>
      <c r="BD308" s="45">
        <f>1/(POWER(FSheet1!$BN307,1/($A$3-1))*SUM(1/POWER(FSheet1!$BK307,1/($A$3-1)),1/POWER(FSheet1!$BL307,1/($A$3-1)),1/POWER(FSheet1!$BM307,1/($A$3-1)),1/POWER(FSheet1!$BN307,1/($A$3-1)),1/POWER(FSheet1!$BO307,1/($A$3-1)),1/POWER(FSheet1!$BP307,1/($A$3-1)),1/POWER(FSheet1!$BQ307,1/($A$3-1))))</f>
        <v>2.2391978111859244E-2</v>
      </c>
      <c r="BE308" s="45">
        <f>1/(POWER(FSheet1!$BO307,1/($A$3-1))*SUM(1/POWER(FSheet1!$BK307,1/($A$3-1)),1/POWER(FSheet1!$BL307,1/($A$3-1)),1/POWER(FSheet1!$BM307,1/($A$3-1)),1/POWER(FSheet1!$BN307,1/($A$3-1)),1/POWER(FSheet1!$BO307,1/($A$3-1)),1/POWER(FSheet1!$BP307,1/($A$3-1)),1/POWER(FSheet1!$BQ307,1/($A$3-1))))</f>
        <v>1.3531395190720281E-2</v>
      </c>
      <c r="BF308" s="45">
        <f>1/(POWER(FSheet1!$BP307,1/($A$3-1))*SUM(1/POWER(FSheet1!$BK307,1/($A$3-1)),1/POWER(FSheet1!$BL307,1/($A$3-1)),1/POWER(FSheet1!$BM307,1/($A$3-1)),1/POWER(FSheet1!$BN307,1/($A$3-1)),1/POWER(FSheet1!$BO307,1/($A$3-1)),1/POWER(FSheet1!$BP307,1/($A$3-1)),1/POWER(FSheet1!$BQ307,1/($A$3-1))))</f>
        <v>5.3306562722346138E-3</v>
      </c>
      <c r="BG308" s="45">
        <f>1/(POWER(FSheet1!$BQ307,1/($A$3-1))*SUM(1/POWER(FSheet1!$BK307,1/($A$3-1)),1/POWER(FSheet1!$BL307,1/($A$3-1)),1/POWER(FSheet1!$BM307,1/($A$3-1)),1/POWER(FSheet1!$BN307,1/($A$3-1)),1/POWER(FSheet1!$BO307,1/($A$3-1)),1/POWER(FSheet1!$BP307,1/($A$3-1)),1/POWER(FSheet1!$BQ307,1/($A$3-1))))</f>
        <v>7.6511267364267992E-3</v>
      </c>
      <c r="BH308" s="14"/>
      <c r="BW308" s="33">
        <f t="array" ref="BW308">SUM((BA308^$A$3)*(($B308-$AK$3)^2+($C308-$AL$3)^2),(BB308^$A$3)*(($B308-$AM$3)^2+($C308-$AN$3)^2),(BC308^$A$3)*(($B308-$AO$3)^2+($C308-$AP$3)^2),(BD308^$A$3)*(($B308-$AQ$3)^2+($C308-$AR$3)^2),(BE308^$A$3)*(($B308-$AS$3)^2+($C308-$AT$3)^2),(BF308^$A$3)*(($B308-$AU$3)^2+($C308-$AV$3)^2),(BG308^$A$3)*(($B308-$AW$3)^2+($C308-$BV$3)^2))</f>
        <v>0.50877773316765418</v>
      </c>
    </row>
    <row r="309" spans="1:75">
      <c r="A309" s="21" t="str">
        <f>FSheet1!A308</f>
        <v>Ward</v>
      </c>
      <c r="B309" s="20">
        <f>FSheet1!DH308</f>
        <v>-6.416326804461943</v>
      </c>
      <c r="C309" s="20">
        <f>FSheet1!DI308</f>
        <v>3.043476994750657</v>
      </c>
      <c r="D309" s="22"/>
      <c r="E309" s="20">
        <f>1/(POWER(FSheet1!AU308,2/($A$3-1))*SUM(1/POWER(FSheet1!$AU308,2/($A$3-1)),1/POWER(FSheet1!$AV308,2/($A$3-1)),1/POWER(FSheet1!$AW308,2/($A$3-1)),1/POWER(FSheet1!$AX308,2/($A$3-1)),1/POWER(FSheet1!$AY308,2/($A$3-1)),1/POWER(FSheet1!$AZ308,2/($A$3-1)),1/POWER(FSheet1!$BA308,2/($A$3-1))))</f>
        <v>5.4167307539949042E-2</v>
      </c>
      <c r="F309" s="20">
        <f>1/(POWER(FSheet1!AV308,2/($A$3-1))*SUM(1/POWER(FSheet1!$AU308,2/($A$3-1)),1/POWER(FSheet1!$AV308,2/($A$3-1)),1/POWER(FSheet1!$AW308,2/($A$3-1)),1/POWER(FSheet1!$AX308,2/($A$3-1)),1/POWER(FSheet1!$AY308,2/($A$3-1)),1/POWER(FSheet1!$AZ308,2/($A$3-1)),1/POWER(FSheet1!$BA308,2/($A$3-1))))</f>
        <v>0.1674195416259584</v>
      </c>
      <c r="G309" s="20">
        <f>1/(POWER(FSheet1!AW308,2/($A$3-1))*SUM(1/POWER(FSheet1!$AU308,2/($A$3-1)),1/POWER(FSheet1!$AV308,2/($A$3-1)),1/POWER(FSheet1!$AW308,2/($A$3-1)),1/POWER(FSheet1!$AX308,2/($A$3-1)),1/POWER(FSheet1!$AY308,2/($A$3-1)),1/POWER(FSheet1!$AZ308,2/($A$3-1)),1/POWER(FSheet1!$BA308,2/($A$3-1))))</f>
        <v>0.36709717844320139</v>
      </c>
      <c r="H309" s="20">
        <f>1/(POWER(FSheet1!AX308,2/($A$3-1))*SUM(1/POWER(FSheet1!$AU308,2/($A$3-1)),1/POWER(FSheet1!$AV308,2/($A$3-1)),1/POWER(FSheet1!$AW308,2/($A$3-1)),1/POWER(FSheet1!$AX308,2/($A$3-1)),1/POWER(FSheet1!$AY308,2/($A$3-1)),1/POWER(FSheet1!$AZ308,2/($A$3-1)),1/POWER(FSheet1!$BA308,2/($A$3-1))))</f>
        <v>0.27235370048617991</v>
      </c>
      <c r="I309" s="20">
        <f>1/(POWER(FSheet1!AY308,2/($A$3-1))*SUM(1/POWER(FSheet1!$AU308,2/($A$3-1)),1/POWER(FSheet1!$AV308,2/($A$3-1)),1/POWER(FSheet1!$AW308,2/($A$3-1)),1/POWER(FSheet1!$AX308,2/($A$3-1)),1/POWER(FSheet1!$AY308,2/($A$3-1)),1/POWER(FSheet1!$AZ308,2/($A$3-1)),1/POWER(FSheet1!$BA308,2/($A$3-1))))</f>
        <v>9.5198392595455442E-2</v>
      </c>
      <c r="J309" s="20">
        <f>1/(POWER(FSheet1!AZ308,2/($A$3-1))*SUM(1/POWER(FSheet1!$AU308,2/($A$3-1)),1/POWER(FSheet1!$AV308,2/($A$3-1)),1/POWER(FSheet1!$AW308,2/($A$3-1)),1/POWER(FSheet1!$AX308,2/($A$3-1)),1/POWER(FSheet1!$AY308,2/($A$3-1)),1/POWER(FSheet1!$AZ308,2/($A$3-1)),1/POWER(FSheet1!$BA308,2/($A$3-1))))</f>
        <v>3.1603658424491241E-2</v>
      </c>
      <c r="K309" s="20">
        <f>1/(POWER(FSheet1!BA308,2/($A$3-1))*SUM(1/POWER(FSheet1!$AU308,2/($A$3-1)),1/POWER(FSheet1!$AV308,2/($A$3-1)),1/POWER(FSheet1!$AW308,2/($A$3-1)),1/POWER(FSheet1!$AX308,2/($A$3-1)),1/POWER(FSheet1!$AY308,2/($A$3-1)),1/POWER(FSheet1!$AZ308,2/($A$3-1)),1/POWER(FSheet1!$BA308,2/($A$3-1))))</f>
        <v>1.2160220884764608E-2</v>
      </c>
      <c r="M309" s="35"/>
      <c r="AA309" s="34">
        <f t="shared" si="16"/>
        <v>12.368902491407487</v>
      </c>
      <c r="AC309" s="26">
        <f>1/(POWER(FSheet1!BC308,1/($A$3-1))*SUM(1/POWER(FSheet1!$BC308,1/($A$3-1)),1/POWER(FSheet1!$BD308,1/($A$3-1)),1/POWER(FSheet1!$BE308,1/($A$3-1)),1/POWER(FSheet1!$BF308,1/($A$3-1)),1/POWER(FSheet1!$BG308,1/($A$3-1)),1/POWER(FSheet1!$BH308,1/($A$3-1)),1/POWER(FSheet1!$BI308,1/($A$3-1))))</f>
        <v>0.43724509702524617</v>
      </c>
      <c r="AD309" s="26">
        <f>1/(POWER(FSheet1!BD308,1/($A$3-1))*SUM(1/POWER(FSheet1!$BC308,1/($A$3-1)),1/POWER(FSheet1!$BD308,1/($A$3-1)),1/POWER(FSheet1!$BE308,1/($A$3-1)),1/POWER(FSheet1!$BF308,1/($A$3-1)),1/POWER(FSheet1!$BG308,1/($A$3-1)),1/POWER(FSheet1!$BH308,1/($A$3-1)),1/POWER(FSheet1!$BI308,1/($A$3-1))))</f>
        <v>0.18995051611655542</v>
      </c>
      <c r="AE309" s="26">
        <f>1/(POWER(FSheet1!BE308,1/($A$3-1))*SUM(1/POWER(FSheet1!$BC308,1/($A$3-1)),1/POWER(FSheet1!$BD308,1/($A$3-1)),1/POWER(FSheet1!$BE308,1/($A$3-1)),1/POWER(FSheet1!$BF308,1/($A$3-1)),1/POWER(FSheet1!$BG308,1/($A$3-1)),1/POWER(FSheet1!$BH308,1/($A$3-1)),1/POWER(FSheet1!$BI308,1/($A$3-1))))</f>
        <v>0.14241936769202893</v>
      </c>
      <c r="AF309" s="26">
        <f>1/(POWER(FSheet1!BF308,1/($A$3-1))*SUM(1/POWER(FSheet1!$BC308,1/($A$3-1)),1/POWER(FSheet1!$BD308,1/($A$3-1)),1/POWER(FSheet1!$BE308,1/($A$3-1)),1/POWER(FSheet1!$BF308,1/($A$3-1)),1/POWER(FSheet1!$BG308,1/($A$3-1)),1/POWER(FSheet1!$BH308,1/($A$3-1)),1/POWER(FSheet1!$BI308,1/($A$3-1))))</f>
        <v>0.10038995735893731</v>
      </c>
      <c r="AG309" s="26">
        <f>1/(POWER(FSheet1!BG308,1/($A$3-1))*SUM(1/POWER(FSheet1!$BC308,1/($A$3-1)),1/POWER(FSheet1!$BD308,1/($A$3-1)),1/POWER(FSheet1!$BE308,1/($A$3-1)),1/POWER(FSheet1!$BF308,1/($A$3-1)),1/POWER(FSheet1!$BG308,1/($A$3-1)),1/POWER(FSheet1!$BH308,1/($A$3-1)),1/POWER(FSheet1!$BI308,1/($A$3-1))))</f>
        <v>5.4102411411419395E-2</v>
      </c>
      <c r="AH309" s="26">
        <f>1/(POWER(FSheet1!BH308,1/($A$3-1))*SUM(1/POWER(FSheet1!$BC308,1/($A$3-1)),1/POWER(FSheet1!$BD308,1/($A$3-1)),1/POWER(FSheet1!$BE308,1/($A$3-1)),1/POWER(FSheet1!$BF308,1/($A$3-1)),1/POWER(FSheet1!$BG308,1/($A$3-1)),1/POWER(FSheet1!$BH308,1/($A$3-1)),1/POWER(FSheet1!$BI308,1/($A$3-1))))</f>
        <v>3.2544837682541593E-2</v>
      </c>
      <c r="AI309" s="26">
        <f>1/(POWER(FSheet1!BI308,1/($A$3-1))*SUM(1/POWER(FSheet1!$BC308,1/($A$3-1)),1/POWER(FSheet1!$BD308,1/($A$3-1)),1/POWER(FSheet1!$BE308,1/($A$3-1)),1/POWER(FSheet1!$BF308,1/($A$3-1)),1/POWER(FSheet1!$BG308,1/($A$3-1)),1/POWER(FSheet1!$BH308,1/($A$3-1)),1/POWER(FSheet1!$BI308,1/($A$3-1))))</f>
        <v>4.3347812713271185E-2</v>
      </c>
      <c r="AY309" s="13">
        <f t="shared" si="17"/>
        <v>4.7165122631534677</v>
      </c>
      <c r="BA309" s="45">
        <f>1/(POWER(FSheet1!$BK308,1/($A$3-1))*SUM(1/POWER(FSheet1!$BK308,1/($A$3-1)),1/POWER(FSheet1!$BL308,1/($A$3-1)),1/POWER(FSheet1!$BM308,1/($A$3-1)),1/POWER(FSheet1!$BN308,1/($A$3-1)),1/POWER(FSheet1!$BO308,1/($A$3-1)),1/POWER(FSheet1!$BP308,1/($A$3-1)),1/POWER(FSheet1!$BQ308,1/($A$3-1))))</f>
        <v>0.77722173434847752</v>
      </c>
      <c r="BB309" s="45">
        <f>1/(POWER(FSheet1!$BL308,1/($A$3-1))*SUM(1/POWER(FSheet1!$BK308,1/($A$3-1)),1/POWER(FSheet1!$BL308,1/($A$3-1)),1/POWER(FSheet1!$BM308,1/($A$3-1)),1/POWER(FSheet1!$BN308,1/($A$3-1)),1/POWER(FSheet1!$BO308,1/($A$3-1)),1/POWER(FSheet1!$BP308,1/($A$3-1)),1/POWER(FSheet1!$BQ308,1/($A$3-1))))</f>
        <v>7.4246853758950251E-2</v>
      </c>
      <c r="BC309" s="45">
        <f>1/(POWER(FSheet1!$BM308,1/($A$3-1))*SUM(1/POWER(FSheet1!$BK308,1/($A$3-1)),1/POWER(FSheet1!$BL308,1/($A$3-1)),1/POWER(FSheet1!$BM308,1/($A$3-1)),1/POWER(FSheet1!$BN308,1/($A$3-1)),1/POWER(FSheet1!$BO308,1/($A$3-1)),1/POWER(FSheet1!$BP308,1/($A$3-1)),1/POWER(FSheet1!$BQ308,1/($A$3-1))))</f>
        <v>4.4485666425794573E-2</v>
      </c>
      <c r="BD309" s="45">
        <f>1/(POWER(FSheet1!$BN308,1/($A$3-1))*SUM(1/POWER(FSheet1!$BK308,1/($A$3-1)),1/POWER(FSheet1!$BL308,1/($A$3-1)),1/POWER(FSheet1!$BM308,1/($A$3-1)),1/POWER(FSheet1!$BN308,1/($A$3-1)),1/POWER(FSheet1!$BO308,1/($A$3-1)),1/POWER(FSheet1!$BP308,1/($A$3-1)),1/POWER(FSheet1!$BQ308,1/($A$3-1))))</f>
        <v>4.2583480897881769E-2</v>
      </c>
      <c r="BE309" s="45">
        <f>1/(POWER(FSheet1!$BO308,1/($A$3-1))*SUM(1/POWER(FSheet1!$BK308,1/($A$3-1)),1/POWER(FSheet1!$BL308,1/($A$3-1)),1/POWER(FSheet1!$BM308,1/($A$3-1)),1/POWER(FSheet1!$BN308,1/($A$3-1)),1/POWER(FSheet1!$BO308,1/($A$3-1)),1/POWER(FSheet1!$BP308,1/($A$3-1)),1/POWER(FSheet1!$BQ308,1/($A$3-1))))</f>
        <v>3.0748347189822483E-2</v>
      </c>
      <c r="BF309" s="45">
        <f>1/(POWER(FSheet1!$BP308,1/($A$3-1))*SUM(1/POWER(FSheet1!$BK308,1/($A$3-1)),1/POWER(FSheet1!$BL308,1/($A$3-1)),1/POWER(FSheet1!$BM308,1/($A$3-1)),1/POWER(FSheet1!$BN308,1/($A$3-1)),1/POWER(FSheet1!$BO308,1/($A$3-1)),1/POWER(FSheet1!$BP308,1/($A$3-1)),1/POWER(FSheet1!$BQ308,1/($A$3-1))))</f>
        <v>1.3109619453782369E-2</v>
      </c>
      <c r="BG309" s="45">
        <f>1/(POWER(FSheet1!$BQ308,1/($A$3-1))*SUM(1/POWER(FSheet1!$BK308,1/($A$3-1)),1/POWER(FSheet1!$BL308,1/($A$3-1)),1/POWER(FSheet1!$BM308,1/($A$3-1)),1/POWER(FSheet1!$BN308,1/($A$3-1)),1/POWER(FSheet1!$BO308,1/($A$3-1)),1/POWER(FSheet1!$BP308,1/($A$3-1)),1/POWER(FSheet1!$BQ308,1/($A$3-1))))</f>
        <v>1.7604297925291067E-2</v>
      </c>
      <c r="BH309" s="14"/>
      <c r="BW309" s="33">
        <f t="array" ref="BW309">SUM((BA309^$A$3)*(($B309-$AK$3)^2+($C309-$AL$3)^2),(BB309^$A$3)*(($B309-$AM$3)^2+($C309-$AN$3)^2),(BC309^$A$3)*(($B309-$AO$3)^2+($C309-$AP$3)^2),(BD309^$A$3)*(($B309-$AQ$3)^2+($C309-$AR$3)^2),(BE309^$A$3)*(($B309-$AS$3)^2+($C309-$AT$3)^2),(BF309^$A$3)*(($B309-$AU$3)^2+($C309-$AV$3)^2),(BG309^$A$3)*(($B309-$AW$3)^2+($C309-$BV$3)^2))</f>
        <v>4.7076993596754955</v>
      </c>
    </row>
    <row r="310" spans="1:75">
      <c r="A310" s="21" t="str">
        <f>FSheet1!A309</f>
        <v>Mazurek</v>
      </c>
      <c r="B310" s="20">
        <f>FSheet1!DH309</f>
        <v>-6.3530643635170607</v>
      </c>
      <c r="C310" s="20">
        <f>FSheet1!DI309</f>
        <v>-3.1005047952755902</v>
      </c>
      <c r="D310" s="22"/>
      <c r="E310" s="20">
        <f>1/(POWER(FSheet1!AU309,2/($A$3-1))*SUM(1/POWER(FSheet1!$AU309,2/($A$3-1)),1/POWER(FSheet1!$AV309,2/($A$3-1)),1/POWER(FSheet1!$AW309,2/($A$3-1)),1/POWER(FSheet1!$AX309,2/($A$3-1)),1/POWER(FSheet1!$AY309,2/($A$3-1)),1/POWER(FSheet1!$AZ309,2/($A$3-1)),1/POWER(FSheet1!$BA309,2/($A$3-1))))</f>
        <v>3.0410565325014485E-2</v>
      </c>
      <c r="F310" s="20">
        <f>1/(POWER(FSheet1!AV309,2/($A$3-1))*SUM(1/POWER(FSheet1!$AU309,2/($A$3-1)),1/POWER(FSheet1!$AV309,2/($A$3-1)),1/POWER(FSheet1!$AW309,2/($A$3-1)),1/POWER(FSheet1!$AX309,2/($A$3-1)),1/POWER(FSheet1!$AY309,2/($A$3-1)),1/POWER(FSheet1!$AZ309,2/($A$3-1)),1/POWER(FSheet1!$BA309,2/($A$3-1))))</f>
        <v>0.51389712432332812</v>
      </c>
      <c r="G310" s="20">
        <f>1/(POWER(FSheet1!AW309,2/($A$3-1))*SUM(1/POWER(FSheet1!$AU309,2/($A$3-1)),1/POWER(FSheet1!$AV309,2/($A$3-1)),1/POWER(FSheet1!$AW309,2/($A$3-1)),1/POWER(FSheet1!$AX309,2/($A$3-1)),1/POWER(FSheet1!$AY309,2/($A$3-1)),1/POWER(FSheet1!$AZ309,2/($A$3-1)),1/POWER(FSheet1!$BA309,2/($A$3-1))))</f>
        <v>0.42339167681402007</v>
      </c>
      <c r="H310" s="20">
        <f>1/(POWER(FSheet1!AX309,2/($A$3-1))*SUM(1/POWER(FSheet1!$AU309,2/($A$3-1)),1/POWER(FSheet1!$AV309,2/($A$3-1)),1/POWER(FSheet1!$AW309,2/($A$3-1)),1/POWER(FSheet1!$AX309,2/($A$3-1)),1/POWER(FSheet1!$AY309,2/($A$3-1)),1/POWER(FSheet1!$AZ309,2/($A$3-1)),1/POWER(FSheet1!$BA309,2/($A$3-1))))</f>
        <v>2.6353195987602444E-2</v>
      </c>
      <c r="I310" s="20">
        <f>1/(POWER(FSheet1!AY309,2/($A$3-1))*SUM(1/POWER(FSheet1!$AU309,2/($A$3-1)),1/POWER(FSheet1!$AV309,2/($A$3-1)),1/POWER(FSheet1!$AW309,2/($A$3-1)),1/POWER(FSheet1!$AX309,2/($A$3-1)),1/POWER(FSheet1!$AY309,2/($A$3-1)),1/POWER(FSheet1!$AZ309,2/($A$3-1)),1/POWER(FSheet1!$BA309,2/($A$3-1))))</f>
        <v>4.2917254907023517E-3</v>
      </c>
      <c r="J310" s="20">
        <f>1/(POWER(FSheet1!AZ309,2/($A$3-1))*SUM(1/POWER(FSheet1!$AU309,2/($A$3-1)),1/POWER(FSheet1!$AV309,2/($A$3-1)),1/POWER(FSheet1!$AW309,2/($A$3-1)),1/POWER(FSheet1!$AX309,2/($A$3-1)),1/POWER(FSheet1!$AY309,2/($A$3-1)),1/POWER(FSheet1!$AZ309,2/($A$3-1)),1/POWER(FSheet1!$BA309,2/($A$3-1))))</f>
        <v>1.2014256329707566E-3</v>
      </c>
      <c r="K310" s="20">
        <f>1/(POWER(FSheet1!BA309,2/($A$3-1))*SUM(1/POWER(FSheet1!$AU309,2/($A$3-1)),1/POWER(FSheet1!$AV309,2/($A$3-1)),1/POWER(FSheet1!$AW309,2/($A$3-1)),1/POWER(FSheet1!$AX309,2/($A$3-1)),1/POWER(FSheet1!$AY309,2/($A$3-1)),1/POWER(FSheet1!$AZ309,2/($A$3-1)),1/POWER(FSheet1!$BA309,2/($A$3-1))))</f>
        <v>4.5428642636189385E-4</v>
      </c>
      <c r="M310" s="35"/>
      <c r="AA310" s="34">
        <f t="shared" si="16"/>
        <v>2.0197386729679265</v>
      </c>
      <c r="AC310" s="26">
        <f>1/(POWER(FSheet1!BC309,1/($A$3-1))*SUM(1/POWER(FSheet1!$BC309,1/($A$3-1)),1/POWER(FSheet1!$BD309,1/($A$3-1)),1/POWER(FSheet1!$BE309,1/($A$3-1)),1/POWER(FSheet1!$BF309,1/($A$3-1)),1/POWER(FSheet1!$BG309,1/($A$3-1)),1/POWER(FSheet1!$BH309,1/($A$3-1)),1/POWER(FSheet1!$BI309,1/($A$3-1))))</f>
        <v>0.11420573975854709</v>
      </c>
      <c r="AD310" s="26">
        <f>1/(POWER(FSheet1!BD309,1/($A$3-1))*SUM(1/POWER(FSheet1!$BC309,1/($A$3-1)),1/POWER(FSheet1!$BD309,1/($A$3-1)),1/POWER(FSheet1!$BE309,1/($A$3-1)),1/POWER(FSheet1!$BF309,1/($A$3-1)),1/POWER(FSheet1!$BG309,1/($A$3-1)),1/POWER(FSheet1!$BH309,1/($A$3-1)),1/POWER(FSheet1!$BI309,1/($A$3-1))))</f>
        <v>0.78705014252084438</v>
      </c>
      <c r="AE310" s="26">
        <f>1/(POWER(FSheet1!BE309,1/($A$3-1))*SUM(1/POWER(FSheet1!$BC309,1/($A$3-1)),1/POWER(FSheet1!$BD309,1/($A$3-1)),1/POWER(FSheet1!$BE309,1/($A$3-1)),1/POWER(FSheet1!$BF309,1/($A$3-1)),1/POWER(FSheet1!$BG309,1/($A$3-1)),1/POWER(FSheet1!$BH309,1/($A$3-1)),1/POWER(FSheet1!$BI309,1/($A$3-1))))</f>
        <v>6.5573874836431748E-2</v>
      </c>
      <c r="AF310" s="26">
        <f>1/(POWER(FSheet1!BF309,1/($A$3-1))*SUM(1/POWER(FSheet1!$BC309,1/($A$3-1)),1/POWER(FSheet1!$BD309,1/($A$3-1)),1/POWER(FSheet1!$BE309,1/($A$3-1)),1/POWER(FSheet1!$BF309,1/($A$3-1)),1/POWER(FSheet1!$BG309,1/($A$3-1)),1/POWER(FSheet1!$BH309,1/($A$3-1)),1/POWER(FSheet1!$BI309,1/($A$3-1))))</f>
        <v>1.6408481277267437E-2</v>
      </c>
      <c r="AG310" s="26">
        <f>1/(POWER(FSheet1!BG309,1/($A$3-1))*SUM(1/POWER(FSheet1!$BC309,1/($A$3-1)),1/POWER(FSheet1!$BD309,1/($A$3-1)),1/POWER(FSheet1!$BE309,1/($A$3-1)),1/POWER(FSheet1!$BF309,1/($A$3-1)),1/POWER(FSheet1!$BG309,1/($A$3-1)),1/POWER(FSheet1!$BH309,1/($A$3-1)),1/POWER(FSheet1!$BI309,1/($A$3-1))))</f>
        <v>6.9908183447752953E-3</v>
      </c>
      <c r="AH310" s="26">
        <f>1/(POWER(FSheet1!BH309,1/($A$3-1))*SUM(1/POWER(FSheet1!$BC309,1/($A$3-1)),1/POWER(FSheet1!$BD309,1/($A$3-1)),1/POWER(FSheet1!$BE309,1/($A$3-1)),1/POWER(FSheet1!$BF309,1/($A$3-1)),1/POWER(FSheet1!$BG309,1/($A$3-1)),1/POWER(FSheet1!$BH309,1/($A$3-1)),1/POWER(FSheet1!$BI309,1/($A$3-1))))</f>
        <v>4.090113381901842E-3</v>
      </c>
      <c r="AI310" s="26">
        <f>1/(POWER(FSheet1!BI309,1/($A$3-1))*SUM(1/POWER(FSheet1!$BC309,1/($A$3-1)),1/POWER(FSheet1!$BD309,1/($A$3-1)),1/POWER(FSheet1!$BE309,1/($A$3-1)),1/POWER(FSheet1!$BF309,1/($A$3-1)),1/POWER(FSheet1!$BG309,1/($A$3-1)),1/POWER(FSheet1!$BH309,1/($A$3-1)),1/POWER(FSheet1!$BI309,1/($A$3-1))))</f>
        <v>5.6808298802321156E-3</v>
      </c>
      <c r="AY310" s="13">
        <f t="shared" si="17"/>
        <v>1.5856213958375227</v>
      </c>
      <c r="BA310" s="45">
        <f>1/(POWER(FSheet1!$BK309,1/($A$3-1))*SUM(1/POWER(FSheet1!$BK309,1/($A$3-1)),1/POWER(FSheet1!$BL309,1/($A$3-1)),1/POWER(FSheet1!$BM309,1/($A$3-1)),1/POWER(FSheet1!$BN309,1/($A$3-1)),1/POWER(FSheet1!$BO309,1/($A$3-1)),1/POWER(FSheet1!$BP309,1/($A$3-1)),1/POWER(FSheet1!$BQ309,1/($A$3-1))))</f>
        <v>1.6805776471785468E-3</v>
      </c>
      <c r="BB310" s="45">
        <f>1/(POWER(FSheet1!$BL309,1/($A$3-1))*SUM(1/POWER(FSheet1!$BK309,1/($A$3-1)),1/POWER(FSheet1!$BL309,1/($A$3-1)),1/POWER(FSheet1!$BM309,1/($A$3-1)),1/POWER(FSheet1!$BN309,1/($A$3-1)),1/POWER(FSheet1!$BO309,1/($A$3-1)),1/POWER(FSheet1!$BP309,1/($A$3-1)),1/POWER(FSheet1!$BQ309,1/($A$3-1))))</f>
        <v>0.9945452353682368</v>
      </c>
      <c r="BC310" s="45">
        <f>1/(POWER(FSheet1!$BM309,1/($A$3-1))*SUM(1/POWER(FSheet1!$BK309,1/($A$3-1)),1/POWER(FSheet1!$BL309,1/($A$3-1)),1/POWER(FSheet1!$BM309,1/($A$3-1)),1/POWER(FSheet1!$BN309,1/($A$3-1)),1/POWER(FSheet1!$BO309,1/($A$3-1)),1/POWER(FSheet1!$BP309,1/($A$3-1)),1/POWER(FSheet1!$BQ309,1/($A$3-1))))</f>
        <v>2.0868186339506726E-3</v>
      </c>
      <c r="BD310" s="45">
        <f>1/(POWER(FSheet1!$BN309,1/($A$3-1))*SUM(1/POWER(FSheet1!$BK309,1/($A$3-1)),1/POWER(FSheet1!$BL309,1/($A$3-1)),1/POWER(FSheet1!$BM309,1/($A$3-1)),1/POWER(FSheet1!$BN309,1/($A$3-1)),1/POWER(FSheet1!$BO309,1/($A$3-1)),1/POWER(FSheet1!$BP309,1/($A$3-1)),1/POWER(FSheet1!$BQ309,1/($A$3-1))))</f>
        <v>7.9638412509435103E-4</v>
      </c>
      <c r="BE310" s="45">
        <f>1/(POWER(FSheet1!$BO309,1/($A$3-1))*SUM(1/POWER(FSheet1!$BK309,1/($A$3-1)),1/POWER(FSheet1!$BL309,1/($A$3-1)),1/POWER(FSheet1!$BM309,1/($A$3-1)),1/POWER(FSheet1!$BN309,1/($A$3-1)),1/POWER(FSheet1!$BO309,1/($A$3-1)),1/POWER(FSheet1!$BP309,1/($A$3-1)),1/POWER(FSheet1!$BQ309,1/($A$3-1))))</f>
        <v>4.169868444518214E-4</v>
      </c>
      <c r="BF310" s="45">
        <f>1/(POWER(FSheet1!$BP309,1/($A$3-1))*SUM(1/POWER(FSheet1!$BK309,1/($A$3-1)),1/POWER(FSheet1!$BL309,1/($A$3-1)),1/POWER(FSheet1!$BM309,1/($A$3-1)),1/POWER(FSheet1!$BN309,1/($A$3-1)),1/POWER(FSheet1!$BO309,1/($A$3-1)),1/POWER(FSheet1!$BP309,1/($A$3-1)),1/POWER(FSheet1!$BQ309,1/($A$3-1))))</f>
        <v>1.8912191944670724E-4</v>
      </c>
      <c r="BG310" s="45">
        <f>1/(POWER(FSheet1!$BQ309,1/($A$3-1))*SUM(1/POWER(FSheet1!$BK309,1/($A$3-1)),1/POWER(FSheet1!$BL309,1/($A$3-1)),1/POWER(FSheet1!$BM309,1/($A$3-1)),1/POWER(FSheet1!$BN309,1/($A$3-1)),1/POWER(FSheet1!$BO309,1/($A$3-1)),1/POWER(FSheet1!$BP309,1/($A$3-1)),1/POWER(FSheet1!$BQ309,1/($A$3-1))))</f>
        <v>2.8487546164109089E-4</v>
      </c>
      <c r="BH310" s="14"/>
      <c r="BW310" s="33">
        <f t="array" ref="BW310">SUM((BA310^$A$3)*(($B310-$AK$3)^2+($C310-$AL$3)^2),(BB310^$A$3)*(($B310-$AM$3)^2+($C310-$AN$3)^2),(BC310^$A$3)*(($B310-$AO$3)^2+($C310-$AP$3)^2),(BD310^$A$3)*(($B310-$AQ$3)^2+($C310-$AR$3)^2),(BE310^$A$3)*(($B310-$AS$3)^2+($C310-$AT$3)^2),(BF310^$A$3)*(($B310-$AU$3)^2+($C310-$AV$3)^2),(BG310^$A$3)*(($B310-$AW$3)^2+($C310-$BV$3)^2))</f>
        <v>2.024100994372521</v>
      </c>
    </row>
    <row r="311" spans="1:75">
      <c r="A311" s="21" t="str">
        <f>FSheet1!A310</f>
        <v>Randell</v>
      </c>
      <c r="B311" s="20">
        <f>FSheet1!DH310</f>
        <v>-6.0138247454068239</v>
      </c>
      <c r="C311" s="20">
        <f>FSheet1!DI310</f>
        <v>2.5430142847769024</v>
      </c>
      <c r="D311" s="22"/>
      <c r="E311" s="20">
        <f>1/(POWER(FSheet1!AU310,2/($A$3-1))*SUM(1/POWER(FSheet1!$AU310,2/($A$3-1)),1/POWER(FSheet1!$AV310,2/($A$3-1)),1/POWER(FSheet1!$AW310,2/($A$3-1)),1/POWER(FSheet1!$AX310,2/($A$3-1)),1/POWER(FSheet1!$AY310,2/($A$3-1)),1/POWER(FSheet1!$AZ310,2/($A$3-1)),1/POWER(FSheet1!$BA310,2/($A$3-1))))</f>
        <v>4.6547265347520211E-2</v>
      </c>
      <c r="F311" s="20">
        <f>1/(POWER(FSheet1!AV310,2/($A$3-1))*SUM(1/POWER(FSheet1!$AU310,2/($A$3-1)),1/POWER(FSheet1!$AV310,2/($A$3-1)),1/POWER(FSheet1!$AW310,2/($A$3-1)),1/POWER(FSheet1!$AX310,2/($A$3-1)),1/POWER(FSheet1!$AY310,2/($A$3-1)),1/POWER(FSheet1!$AZ310,2/($A$3-1)),1/POWER(FSheet1!$BA310,2/($A$3-1))))</f>
        <v>0.1584437139388595</v>
      </c>
      <c r="G311" s="20">
        <f>1/(POWER(FSheet1!AW310,2/($A$3-1))*SUM(1/POWER(FSheet1!$AU310,2/($A$3-1)),1/POWER(FSheet1!$AV310,2/($A$3-1)),1/POWER(FSheet1!$AW310,2/($A$3-1)),1/POWER(FSheet1!$AX310,2/($A$3-1)),1/POWER(FSheet1!$AY310,2/($A$3-1)),1/POWER(FSheet1!$AZ310,2/($A$3-1)),1/POWER(FSheet1!$BA310,2/($A$3-1))))</f>
        <v>0.39177120250614372</v>
      </c>
      <c r="H311" s="20">
        <f>1/(POWER(FSheet1!AX310,2/($A$3-1))*SUM(1/POWER(FSheet1!$AU310,2/($A$3-1)),1/POWER(FSheet1!$AV310,2/($A$3-1)),1/POWER(FSheet1!$AW310,2/($A$3-1)),1/POWER(FSheet1!$AX310,2/($A$3-1)),1/POWER(FSheet1!$AY310,2/($A$3-1)),1/POWER(FSheet1!$AZ310,2/($A$3-1)),1/POWER(FSheet1!$BA310,2/($A$3-1))))</f>
        <v>0.27957348479576799</v>
      </c>
      <c r="I311" s="20">
        <f>1/(POWER(FSheet1!AY310,2/($A$3-1))*SUM(1/POWER(FSheet1!$AU310,2/($A$3-1)),1/POWER(FSheet1!$AV310,2/($A$3-1)),1/POWER(FSheet1!$AW310,2/($A$3-1)),1/POWER(FSheet1!$AX310,2/($A$3-1)),1/POWER(FSheet1!$AY310,2/($A$3-1)),1/POWER(FSheet1!$AZ310,2/($A$3-1)),1/POWER(FSheet1!$BA310,2/($A$3-1))))</f>
        <v>8.6859172942571256E-2</v>
      </c>
      <c r="J311" s="20">
        <f>1/(POWER(FSheet1!AZ310,2/($A$3-1))*SUM(1/POWER(FSheet1!$AU310,2/($A$3-1)),1/POWER(FSheet1!$AV310,2/($A$3-1)),1/POWER(FSheet1!$AW310,2/($A$3-1)),1/POWER(FSheet1!$AX310,2/($A$3-1)),1/POWER(FSheet1!$AY310,2/($A$3-1)),1/POWER(FSheet1!$AZ310,2/($A$3-1)),1/POWER(FSheet1!$BA310,2/($A$3-1))))</f>
        <v>2.6847535585875697E-2</v>
      </c>
      <c r="K311" s="20">
        <f>1/(POWER(FSheet1!BA310,2/($A$3-1))*SUM(1/POWER(FSheet1!$AU310,2/($A$3-1)),1/POWER(FSheet1!$AV310,2/($A$3-1)),1/POWER(FSheet1!$AW310,2/($A$3-1)),1/POWER(FSheet1!$AX310,2/($A$3-1)),1/POWER(FSheet1!$AY310,2/($A$3-1)),1/POWER(FSheet1!$AZ310,2/($A$3-1)),1/POWER(FSheet1!$BA310,2/($A$3-1))))</f>
        <v>9.9576248832615264E-3</v>
      </c>
      <c r="M311" s="35"/>
      <c r="AA311" s="34">
        <f t="shared" si="16"/>
        <v>10.878716827811191</v>
      </c>
      <c r="AC311" s="26">
        <f>1/(POWER(FSheet1!BC310,1/($A$3-1))*SUM(1/POWER(FSheet1!$BC310,1/($A$3-1)),1/POWER(FSheet1!$BD310,1/($A$3-1)),1/POWER(FSheet1!$BE310,1/($A$3-1)),1/POWER(FSheet1!$BF310,1/($A$3-1)),1/POWER(FSheet1!$BG310,1/($A$3-1)),1/POWER(FSheet1!$BH310,1/($A$3-1)),1/POWER(FSheet1!$BI310,1/($A$3-1))))</f>
        <v>0.47929505217701784</v>
      </c>
      <c r="AD311" s="26">
        <f>1/(POWER(FSheet1!BD310,1/($A$3-1))*SUM(1/POWER(FSheet1!$BC310,1/($A$3-1)),1/POWER(FSheet1!$BD310,1/($A$3-1)),1/POWER(FSheet1!$BE310,1/($A$3-1)),1/POWER(FSheet1!$BF310,1/($A$3-1)),1/POWER(FSheet1!$BG310,1/($A$3-1)),1/POWER(FSheet1!$BH310,1/($A$3-1)),1/POWER(FSheet1!$BI310,1/($A$3-1))))</f>
        <v>0.18199937696928645</v>
      </c>
      <c r="AE311" s="26">
        <f>1/(POWER(FSheet1!BE310,1/($A$3-1))*SUM(1/POWER(FSheet1!$BC310,1/($A$3-1)),1/POWER(FSheet1!$BD310,1/($A$3-1)),1/POWER(FSheet1!$BE310,1/($A$3-1)),1/POWER(FSheet1!$BF310,1/($A$3-1)),1/POWER(FSheet1!$BG310,1/($A$3-1)),1/POWER(FSheet1!$BH310,1/($A$3-1)),1/POWER(FSheet1!$BI310,1/($A$3-1))))</f>
        <v>0.13656536937433336</v>
      </c>
      <c r="AF311" s="26">
        <f>1/(POWER(FSheet1!BF310,1/($A$3-1))*SUM(1/POWER(FSheet1!$BC310,1/($A$3-1)),1/POWER(FSheet1!$BD310,1/($A$3-1)),1/POWER(FSheet1!$BE310,1/($A$3-1)),1/POWER(FSheet1!$BF310,1/($A$3-1)),1/POWER(FSheet1!$BG310,1/($A$3-1)),1/POWER(FSheet1!$BH310,1/($A$3-1)),1/POWER(FSheet1!$BI310,1/($A$3-1))))</f>
        <v>9.1737160425351683E-2</v>
      </c>
      <c r="AG311" s="26">
        <f>1/(POWER(FSheet1!BG310,1/($A$3-1))*SUM(1/POWER(FSheet1!$BC310,1/($A$3-1)),1/POWER(FSheet1!$BD310,1/($A$3-1)),1/POWER(FSheet1!$BE310,1/($A$3-1)),1/POWER(FSheet1!$BF310,1/($A$3-1)),1/POWER(FSheet1!$BG310,1/($A$3-1)),1/POWER(FSheet1!$BH310,1/($A$3-1)),1/POWER(FSheet1!$BI310,1/($A$3-1))))</f>
        <v>4.6466210587902547E-2</v>
      </c>
      <c r="AH311" s="26">
        <f>1/(POWER(FSheet1!BH310,1/($A$3-1))*SUM(1/POWER(FSheet1!$BC310,1/($A$3-1)),1/POWER(FSheet1!$BD310,1/($A$3-1)),1/POWER(FSheet1!$BE310,1/($A$3-1)),1/POWER(FSheet1!$BF310,1/($A$3-1)),1/POWER(FSheet1!$BG310,1/($A$3-1)),1/POWER(FSheet1!$BH310,1/($A$3-1)),1/POWER(FSheet1!$BI310,1/($A$3-1))))</f>
        <v>2.7142619010241564E-2</v>
      </c>
      <c r="AI311" s="26">
        <f>1/(POWER(FSheet1!BI310,1/($A$3-1))*SUM(1/POWER(FSheet1!$BC310,1/($A$3-1)),1/POWER(FSheet1!$BD310,1/($A$3-1)),1/POWER(FSheet1!$BE310,1/($A$3-1)),1/POWER(FSheet1!$BF310,1/($A$3-1)),1/POWER(FSheet1!$BG310,1/($A$3-1)),1/POWER(FSheet1!$BH310,1/($A$3-1)),1/POWER(FSheet1!$BI310,1/($A$3-1))))</f>
        <v>3.6794211455866484E-2</v>
      </c>
      <c r="AY311" s="13">
        <f t="shared" si="17"/>
        <v>3.3606946816156915</v>
      </c>
      <c r="BA311" s="45">
        <f>1/(POWER(FSheet1!$BK310,1/($A$3-1))*SUM(1/POWER(FSheet1!$BK310,1/($A$3-1)),1/POWER(FSheet1!$BL310,1/($A$3-1)),1/POWER(FSheet1!$BM310,1/($A$3-1)),1/POWER(FSheet1!$BN310,1/($A$3-1)),1/POWER(FSheet1!$BO310,1/($A$3-1)),1/POWER(FSheet1!$BP310,1/($A$3-1)),1/POWER(FSheet1!$BQ310,1/($A$3-1))))</f>
        <v>0.86825236472972911</v>
      </c>
      <c r="BB311" s="45">
        <f>1/(POWER(FSheet1!$BL310,1/($A$3-1))*SUM(1/POWER(FSheet1!$BK310,1/($A$3-1)),1/POWER(FSheet1!$BL310,1/($A$3-1)),1/POWER(FSheet1!$BM310,1/($A$3-1)),1/POWER(FSheet1!$BN310,1/($A$3-1)),1/POWER(FSheet1!$BO310,1/($A$3-1)),1/POWER(FSheet1!$BP310,1/($A$3-1)),1/POWER(FSheet1!$BQ310,1/($A$3-1))))</f>
        <v>4.5012184060757417E-2</v>
      </c>
      <c r="BC311" s="45">
        <f>1/(POWER(FSheet1!$BM310,1/($A$3-1))*SUM(1/POWER(FSheet1!$BK310,1/($A$3-1)),1/POWER(FSheet1!$BL310,1/($A$3-1)),1/POWER(FSheet1!$BM310,1/($A$3-1)),1/POWER(FSheet1!$BN310,1/($A$3-1)),1/POWER(FSheet1!$BO310,1/($A$3-1)),1/POWER(FSheet1!$BP310,1/($A$3-1)),1/POWER(FSheet1!$BQ310,1/($A$3-1))))</f>
        <v>2.6904367906237105E-2</v>
      </c>
      <c r="BD311" s="45">
        <f>1/(POWER(FSheet1!$BN310,1/($A$3-1))*SUM(1/POWER(FSheet1!$BK310,1/($A$3-1)),1/POWER(FSheet1!$BL310,1/($A$3-1)),1/POWER(FSheet1!$BM310,1/($A$3-1)),1/POWER(FSheet1!$BN310,1/($A$3-1)),1/POWER(FSheet1!$BO310,1/($A$3-1)),1/POWER(FSheet1!$BP310,1/($A$3-1)),1/POWER(FSheet1!$BQ310,1/($A$3-1))))</f>
        <v>2.5347215259953589E-2</v>
      </c>
      <c r="BE311" s="45">
        <f>1/(POWER(FSheet1!$BO310,1/($A$3-1))*SUM(1/POWER(FSheet1!$BK310,1/($A$3-1)),1/POWER(FSheet1!$BL310,1/($A$3-1)),1/POWER(FSheet1!$BM310,1/($A$3-1)),1/POWER(FSheet1!$BN310,1/($A$3-1)),1/POWER(FSheet1!$BO310,1/($A$3-1)),1/POWER(FSheet1!$BP310,1/($A$3-1)),1/POWER(FSheet1!$BQ310,1/($A$3-1))))</f>
        <v>1.7500501485608472E-2</v>
      </c>
      <c r="BF311" s="45">
        <f>1/(POWER(FSheet1!$BP310,1/($A$3-1))*SUM(1/POWER(FSheet1!$BK310,1/($A$3-1)),1/POWER(FSheet1!$BL310,1/($A$3-1)),1/POWER(FSheet1!$BM310,1/($A$3-1)),1/POWER(FSheet1!$BN310,1/($A$3-1)),1/POWER(FSheet1!$BO310,1/($A$3-1)),1/POWER(FSheet1!$BP310,1/($A$3-1)),1/POWER(FSheet1!$BQ310,1/($A$3-1))))</f>
        <v>7.1622248465539832E-3</v>
      </c>
      <c r="BG311" s="45">
        <f>1/(POWER(FSheet1!$BQ310,1/($A$3-1))*SUM(1/POWER(FSheet1!$BK310,1/($A$3-1)),1/POWER(FSheet1!$BL310,1/($A$3-1)),1/POWER(FSheet1!$BM310,1/($A$3-1)),1/POWER(FSheet1!$BN310,1/($A$3-1)),1/POWER(FSheet1!$BO310,1/($A$3-1)),1/POWER(FSheet1!$BP310,1/($A$3-1)),1/POWER(FSheet1!$BQ310,1/($A$3-1))))</f>
        <v>9.8211417111602559E-3</v>
      </c>
      <c r="BH311" s="14"/>
      <c r="BW311" s="33">
        <f t="array" ref="BW311">SUM((BA311^$A$3)*(($B311-$AK$3)^2+($C311-$AL$3)^2),(BB311^$A$3)*(($B311-$AM$3)^2+($C311-$AN$3)^2),(BC311^$A$3)*(($B311-$AO$3)^2+($C311-$AP$3)^2),(BD311^$A$3)*(($B311-$AQ$3)^2+($C311-$AR$3)^2),(BE311^$A$3)*(($B311-$AS$3)^2+($C311-$AT$3)^2),(BF311^$A$3)*(($B311-$AU$3)^2+($C311-$AV$3)^2),(BG311^$A$3)*(($B311-$AW$3)^2+($C311-$BV$3)^2))</f>
        <v>3.1592733578953185</v>
      </c>
    </row>
    <row r="312" spans="1:75">
      <c r="A312" s="21" t="str">
        <f>FSheet1!A311</f>
        <v>Fields</v>
      </c>
      <c r="B312" s="20">
        <f>FSheet1!DH311</f>
        <v>-5.4938812769028873</v>
      </c>
      <c r="C312" s="20">
        <f>FSheet1!DI311</f>
        <v>-2.9607863254593174</v>
      </c>
      <c r="D312" s="22"/>
      <c r="E312" s="20">
        <f>1/(POWER(FSheet1!AU311,2/($A$3-1))*SUM(1/POWER(FSheet1!$AU311,2/($A$3-1)),1/POWER(FSheet1!$AV311,2/($A$3-1)),1/POWER(FSheet1!$AW311,2/($A$3-1)),1/POWER(FSheet1!$AX311,2/($A$3-1)),1/POWER(FSheet1!$AY311,2/($A$3-1)),1/POWER(FSheet1!$AZ311,2/($A$3-1)),1/POWER(FSheet1!$BA311,2/($A$3-1))))</f>
        <v>1.4438465070193833E-2</v>
      </c>
      <c r="F312" s="20">
        <f>1/(POWER(FSheet1!AV311,2/($A$3-1))*SUM(1/POWER(FSheet1!$AU311,2/($A$3-1)),1/POWER(FSheet1!$AV311,2/($A$3-1)),1/POWER(FSheet1!$AW311,2/($A$3-1)),1/POWER(FSheet1!$AX311,2/($A$3-1)),1/POWER(FSheet1!$AY311,2/($A$3-1)),1/POWER(FSheet1!$AZ311,2/($A$3-1)),1/POWER(FSheet1!$BA311,2/($A$3-1))))</f>
        <v>0.25501838426712692</v>
      </c>
      <c r="G312" s="20">
        <f>1/(POWER(FSheet1!AW311,2/($A$3-1))*SUM(1/POWER(FSheet1!$AU311,2/($A$3-1)),1/POWER(FSheet1!$AV311,2/($A$3-1)),1/POWER(FSheet1!$AW311,2/($A$3-1)),1/POWER(FSheet1!$AX311,2/($A$3-1)),1/POWER(FSheet1!$AY311,2/($A$3-1)),1/POWER(FSheet1!$AZ311,2/($A$3-1)),1/POWER(FSheet1!$BA311,2/($A$3-1))))</f>
        <v>0.69745006976499146</v>
      </c>
      <c r="H312" s="20">
        <f>1/(POWER(FSheet1!AX311,2/($A$3-1))*SUM(1/POWER(FSheet1!$AU311,2/($A$3-1)),1/POWER(FSheet1!$AV311,2/($A$3-1)),1/POWER(FSheet1!$AW311,2/($A$3-1)),1/POWER(FSheet1!$AX311,2/($A$3-1)),1/POWER(FSheet1!$AY311,2/($A$3-1)),1/POWER(FSheet1!$AZ311,2/($A$3-1)),1/POWER(FSheet1!$BA311,2/($A$3-1))))</f>
        <v>2.8022070497910775E-2</v>
      </c>
      <c r="I312" s="20">
        <f>1/(POWER(FSheet1!AY311,2/($A$3-1))*SUM(1/POWER(FSheet1!$AU311,2/($A$3-1)),1/POWER(FSheet1!$AV311,2/($A$3-1)),1/POWER(FSheet1!$AW311,2/($A$3-1)),1/POWER(FSheet1!$AX311,2/($A$3-1)),1/POWER(FSheet1!$AY311,2/($A$3-1)),1/POWER(FSheet1!$AZ311,2/($A$3-1)),1/POWER(FSheet1!$BA311,2/($A$3-1))))</f>
        <v>3.7594676064813385E-3</v>
      </c>
      <c r="J312" s="20">
        <f>1/(POWER(FSheet1!AZ311,2/($A$3-1))*SUM(1/POWER(FSheet1!$AU311,2/($A$3-1)),1/POWER(FSheet1!$AV311,2/($A$3-1)),1/POWER(FSheet1!$AW311,2/($A$3-1)),1/POWER(FSheet1!$AX311,2/($A$3-1)),1/POWER(FSheet1!$AY311,2/($A$3-1)),1/POWER(FSheet1!$AZ311,2/($A$3-1)),1/POWER(FSheet1!$BA311,2/($A$3-1))))</f>
        <v>9.6422258167448802E-4</v>
      </c>
      <c r="K312" s="20">
        <f>1/(POWER(FSheet1!BA311,2/($A$3-1))*SUM(1/POWER(FSheet1!$AU311,2/($A$3-1)),1/POWER(FSheet1!$AV311,2/($A$3-1)),1/POWER(FSheet1!$AW311,2/($A$3-1)),1/POWER(FSheet1!$AX311,2/($A$3-1)),1/POWER(FSheet1!$AY311,2/($A$3-1)),1/POWER(FSheet1!$AZ311,2/($A$3-1)),1/POWER(FSheet1!$BA311,2/($A$3-1))))</f>
        <v>3.4732021162134136E-4</v>
      </c>
      <c r="M312" s="35"/>
      <c r="AA312" s="34">
        <f t="shared" si="16"/>
        <v>2.9871104253515792</v>
      </c>
      <c r="AC312" s="26">
        <f>1/(POWER(FSheet1!BC311,1/($A$3-1))*SUM(1/POWER(FSheet1!$BC311,1/($A$3-1)),1/POWER(FSheet1!$BD311,1/($A$3-1)),1/POWER(FSheet1!$BE311,1/($A$3-1)),1/POWER(FSheet1!$BF311,1/($A$3-1)),1/POWER(FSheet1!$BG311,1/($A$3-1)),1/POWER(FSheet1!$BH311,1/($A$3-1)),1/POWER(FSheet1!$BI311,1/($A$3-1))))</f>
        <v>2.6280948530038817E-2</v>
      </c>
      <c r="AD312" s="26">
        <f>1/(POWER(FSheet1!BD311,1/($A$3-1))*SUM(1/POWER(FSheet1!$BC311,1/($A$3-1)),1/POWER(FSheet1!$BD311,1/($A$3-1)),1/POWER(FSheet1!$BE311,1/($A$3-1)),1/POWER(FSheet1!$BF311,1/($A$3-1)),1/POWER(FSheet1!$BG311,1/($A$3-1)),1/POWER(FSheet1!$BH311,1/($A$3-1)),1/POWER(FSheet1!$BI311,1/($A$3-1))))</f>
        <v>0.94602086218870385</v>
      </c>
      <c r="AE312" s="26">
        <f>1/(POWER(FSheet1!BE311,1/($A$3-1))*SUM(1/POWER(FSheet1!$BC311,1/($A$3-1)),1/POWER(FSheet1!$BD311,1/($A$3-1)),1/POWER(FSheet1!$BE311,1/($A$3-1)),1/POWER(FSheet1!$BF311,1/($A$3-1)),1/POWER(FSheet1!$BG311,1/($A$3-1)),1/POWER(FSheet1!$BH311,1/($A$3-1)),1/POWER(FSheet1!$BI311,1/($A$3-1))))</f>
        <v>2.0431903954879066E-2</v>
      </c>
      <c r="AF312" s="26">
        <f>1/(POWER(FSheet1!BF311,1/($A$3-1))*SUM(1/POWER(FSheet1!$BC311,1/($A$3-1)),1/POWER(FSheet1!$BD311,1/($A$3-1)),1/POWER(FSheet1!$BE311,1/($A$3-1)),1/POWER(FSheet1!$BF311,1/($A$3-1)),1/POWER(FSheet1!$BG311,1/($A$3-1)),1/POWER(FSheet1!$BH311,1/($A$3-1)),1/POWER(FSheet1!$BI311,1/($A$3-1))))</f>
        <v>3.7876039882223404E-3</v>
      </c>
      <c r="AG312" s="26">
        <f>1/(POWER(FSheet1!BG311,1/($A$3-1))*SUM(1/POWER(FSheet1!$BC311,1/($A$3-1)),1/POWER(FSheet1!$BD311,1/($A$3-1)),1/POWER(FSheet1!$BE311,1/($A$3-1)),1/POWER(FSheet1!$BF311,1/($A$3-1)),1/POWER(FSheet1!$BG311,1/($A$3-1)),1/POWER(FSheet1!$BH311,1/($A$3-1)),1/POWER(FSheet1!$BI311,1/($A$3-1))))</f>
        <v>1.4720053452073384E-3</v>
      </c>
      <c r="AH312" s="26">
        <f>1/(POWER(FSheet1!BH311,1/($A$3-1))*SUM(1/POWER(FSheet1!$BC311,1/($A$3-1)),1/POWER(FSheet1!$BD311,1/($A$3-1)),1/POWER(FSheet1!$BE311,1/($A$3-1)),1/POWER(FSheet1!$BF311,1/($A$3-1)),1/POWER(FSheet1!$BG311,1/($A$3-1)),1/POWER(FSheet1!$BH311,1/($A$3-1)),1/POWER(FSheet1!$BI311,1/($A$3-1))))</f>
        <v>8.287290124015101E-4</v>
      </c>
      <c r="AI312" s="26">
        <f>1/(POWER(FSheet1!BI311,1/($A$3-1))*SUM(1/POWER(FSheet1!$BC311,1/($A$3-1)),1/POWER(FSheet1!$BD311,1/($A$3-1)),1/POWER(FSheet1!$BE311,1/($A$3-1)),1/POWER(FSheet1!$BF311,1/($A$3-1)),1/POWER(FSheet1!$BG311,1/($A$3-1)),1/POWER(FSheet1!$BH311,1/($A$3-1)),1/POWER(FSheet1!$BI311,1/($A$3-1))))</f>
        <v>1.1779469805469707E-3</v>
      </c>
      <c r="AY312" s="13">
        <f t="shared" si="17"/>
        <v>0.49008906966461041</v>
      </c>
      <c r="BA312" s="45">
        <f>1/(POWER(FSheet1!$BK311,1/($A$3-1))*SUM(1/POWER(FSheet1!$BK311,1/($A$3-1)),1/POWER(FSheet1!$BL311,1/($A$3-1)),1/POWER(FSheet1!$BM311,1/($A$3-1)),1/POWER(FSheet1!$BN311,1/($A$3-1)),1/POWER(FSheet1!$BO311,1/($A$3-1)),1/POWER(FSheet1!$BP311,1/($A$3-1)),1/POWER(FSheet1!$BQ311,1/($A$3-1))))</f>
        <v>2.1247065692432246E-2</v>
      </c>
      <c r="BB312" s="45">
        <f>1/(POWER(FSheet1!$BL311,1/($A$3-1))*SUM(1/POWER(FSheet1!$BK311,1/($A$3-1)),1/POWER(FSheet1!$BL311,1/($A$3-1)),1/POWER(FSheet1!$BM311,1/($A$3-1)),1/POWER(FSheet1!$BN311,1/($A$3-1)),1/POWER(FSheet1!$BO311,1/($A$3-1)),1/POWER(FSheet1!$BP311,1/($A$3-1)),1/POWER(FSheet1!$BQ311,1/($A$3-1))))</f>
        <v>0.92101102846613547</v>
      </c>
      <c r="BC312" s="45">
        <f>1/(POWER(FSheet1!$BM311,1/($A$3-1))*SUM(1/POWER(FSheet1!$BK311,1/($A$3-1)),1/POWER(FSheet1!$BL311,1/($A$3-1)),1/POWER(FSheet1!$BM311,1/($A$3-1)),1/POWER(FSheet1!$BN311,1/($A$3-1)),1/POWER(FSheet1!$BO311,1/($A$3-1)),1/POWER(FSheet1!$BP311,1/($A$3-1)),1/POWER(FSheet1!$BQ311,1/($A$3-1))))</f>
        <v>3.4776789334749134E-2</v>
      </c>
      <c r="BD312" s="45">
        <f>1/(POWER(FSheet1!$BN311,1/($A$3-1))*SUM(1/POWER(FSheet1!$BK311,1/($A$3-1)),1/POWER(FSheet1!$BL311,1/($A$3-1)),1/POWER(FSheet1!$BM311,1/($A$3-1)),1/POWER(FSheet1!$BN311,1/($A$3-1)),1/POWER(FSheet1!$BO311,1/($A$3-1)),1/POWER(FSheet1!$BP311,1/($A$3-1)),1/POWER(FSheet1!$BQ311,1/($A$3-1))))</f>
        <v>1.1387368484804343E-2</v>
      </c>
      <c r="BE312" s="45">
        <f>1/(POWER(FSheet1!$BO311,1/($A$3-1))*SUM(1/POWER(FSheet1!$BK311,1/($A$3-1)),1/POWER(FSheet1!$BL311,1/($A$3-1)),1/POWER(FSheet1!$BM311,1/($A$3-1)),1/POWER(FSheet1!$BN311,1/($A$3-1)),1/POWER(FSheet1!$BO311,1/($A$3-1)),1/POWER(FSheet1!$BP311,1/($A$3-1)),1/POWER(FSheet1!$BQ311,1/($A$3-1))))</f>
        <v>5.526521696870082E-3</v>
      </c>
      <c r="BF312" s="45">
        <f>1/(POWER(FSheet1!$BP311,1/($A$3-1))*SUM(1/POWER(FSheet1!$BK311,1/($A$3-1)),1/POWER(FSheet1!$BL311,1/($A$3-1)),1/POWER(FSheet1!$BM311,1/($A$3-1)),1/POWER(FSheet1!$BN311,1/($A$3-1)),1/POWER(FSheet1!$BO311,1/($A$3-1)),1/POWER(FSheet1!$BP311,1/($A$3-1)),1/POWER(FSheet1!$BQ311,1/($A$3-1))))</f>
        <v>2.3732430020627551E-3</v>
      </c>
      <c r="BG312" s="45">
        <f>1/(POWER(FSheet1!$BQ311,1/($A$3-1))*SUM(1/POWER(FSheet1!$BK311,1/($A$3-1)),1/POWER(FSheet1!$BL311,1/($A$3-1)),1/POWER(FSheet1!$BM311,1/($A$3-1)),1/POWER(FSheet1!$BN311,1/($A$3-1)),1/POWER(FSheet1!$BO311,1/($A$3-1)),1/POWER(FSheet1!$BP311,1/($A$3-1)),1/POWER(FSheet1!$BQ311,1/($A$3-1))))</f>
        <v>3.6779833229461881E-3</v>
      </c>
      <c r="BH312" s="14"/>
      <c r="BW312" s="33">
        <f t="array" ref="BW312">SUM((BA312^$A$3)*(($B312-$AK$3)^2+($C312-$AL$3)^2),(BB312^$A$3)*(($B312-$AM$3)^2+($C312-$AN$3)^2),(BC312^$A$3)*(($B312-$AO$3)^2+($C312-$AP$3)^2),(BD312^$A$3)*(($B312-$AQ$3)^2+($C312-$AR$3)^2),(BE312^$A$3)*(($B312-$AS$3)^2+($C312-$AT$3)^2),(BF312^$A$3)*(($B312-$AU$3)^2+($C312-$AV$3)^2),(BG312^$A$3)*(($B312-$AW$3)^2+($C312-$BV$3)^2))</f>
        <v>0.48027493934212567</v>
      </c>
    </row>
    <row r="313" spans="1:75">
      <c r="A313" s="21" t="str">
        <f>FSheet1!A312</f>
        <v>Laperriere</v>
      </c>
      <c r="B313" s="20">
        <f>FSheet1!DH312</f>
        <v>-7.1627562178477691</v>
      </c>
      <c r="C313" s="20">
        <f>FSheet1!DI312</f>
        <v>-2.9042855354330706</v>
      </c>
      <c r="D313" s="22"/>
      <c r="E313" s="20">
        <f>1/(POWER(FSheet1!AU312,2/($A$3-1))*SUM(1/POWER(FSheet1!$AU312,2/($A$3-1)),1/POWER(FSheet1!$AV312,2/($A$3-1)),1/POWER(FSheet1!$AW312,2/($A$3-1)),1/POWER(FSheet1!$AX312,2/($A$3-1)),1/POWER(FSheet1!$AY312,2/($A$3-1)),1/POWER(FSheet1!$AZ312,2/($A$3-1)),1/POWER(FSheet1!$BA312,2/($A$3-1))))</f>
        <v>5.4160074890095403E-2</v>
      </c>
      <c r="F313" s="20">
        <f>1/(POWER(FSheet1!AV312,2/($A$3-1))*SUM(1/POWER(FSheet1!$AU312,2/($A$3-1)),1/POWER(FSheet1!$AV312,2/($A$3-1)),1/POWER(FSheet1!$AW312,2/($A$3-1)),1/POWER(FSheet1!$AX312,2/($A$3-1)),1/POWER(FSheet1!$AY312,2/($A$3-1)),1/POWER(FSheet1!$AZ312,2/($A$3-1)),1/POWER(FSheet1!$BA312,2/($A$3-1))))</f>
        <v>0.60839030298586638</v>
      </c>
      <c r="G313" s="20">
        <f>1/(POWER(FSheet1!AW312,2/($A$3-1))*SUM(1/POWER(FSheet1!$AU312,2/($A$3-1)),1/POWER(FSheet1!$AV312,2/($A$3-1)),1/POWER(FSheet1!$AW312,2/($A$3-1)),1/POWER(FSheet1!$AX312,2/($A$3-1)),1/POWER(FSheet1!$AY312,2/($A$3-1)),1/POWER(FSheet1!$AZ312,2/($A$3-1)),1/POWER(FSheet1!$BA312,2/($A$3-1))))</f>
        <v>0.30118673448036626</v>
      </c>
      <c r="H313" s="20">
        <f>1/(POWER(FSheet1!AX312,2/($A$3-1))*SUM(1/POWER(FSheet1!$AU312,2/($A$3-1)),1/POWER(FSheet1!$AV312,2/($A$3-1)),1/POWER(FSheet1!$AW312,2/($A$3-1)),1/POWER(FSheet1!$AX312,2/($A$3-1)),1/POWER(FSheet1!$AY312,2/($A$3-1)),1/POWER(FSheet1!$AZ312,2/($A$3-1)),1/POWER(FSheet1!$BA312,2/($A$3-1))))</f>
        <v>2.8560703590312396E-2</v>
      </c>
      <c r="I313" s="20">
        <f>1/(POWER(FSheet1!AY312,2/($A$3-1))*SUM(1/POWER(FSheet1!$AU312,2/($A$3-1)),1/POWER(FSheet1!$AV312,2/($A$3-1)),1/POWER(FSheet1!$AW312,2/($A$3-1)),1/POWER(FSheet1!$AX312,2/($A$3-1)),1/POWER(FSheet1!$AY312,2/($A$3-1)),1/POWER(FSheet1!$AZ312,2/($A$3-1)),1/POWER(FSheet1!$BA312,2/($A$3-1))))</f>
        <v>5.4327408879000965E-3</v>
      </c>
      <c r="J313" s="20">
        <f>1/(POWER(FSheet1!AZ312,2/($A$3-1))*SUM(1/POWER(FSheet1!$AU312,2/($A$3-1)),1/POWER(FSheet1!$AV312,2/($A$3-1)),1/POWER(FSheet1!$AW312,2/($A$3-1)),1/POWER(FSheet1!$AX312,2/($A$3-1)),1/POWER(FSheet1!$AY312,2/($A$3-1)),1/POWER(FSheet1!$AZ312,2/($A$3-1)),1/POWER(FSheet1!$BA312,2/($A$3-1))))</f>
        <v>1.6295623667468503E-3</v>
      </c>
      <c r="K313" s="20">
        <f>1/(POWER(FSheet1!BA312,2/($A$3-1))*SUM(1/POWER(FSheet1!$AU312,2/($A$3-1)),1/POWER(FSheet1!$AV312,2/($A$3-1)),1/POWER(FSheet1!$AW312,2/($A$3-1)),1/POWER(FSheet1!$AX312,2/($A$3-1)),1/POWER(FSheet1!$AY312,2/($A$3-1)),1/POWER(FSheet1!$AZ312,2/($A$3-1)),1/POWER(FSheet1!$BA312,2/($A$3-1))))</f>
        <v>6.3988079871271555E-4</v>
      </c>
      <c r="M313" s="35"/>
      <c r="AA313" s="34">
        <f t="shared" si="16"/>
        <v>1.6601694960582867</v>
      </c>
      <c r="AC313" s="26">
        <f>1/(POWER(FSheet1!BC312,1/($A$3-1))*SUM(1/POWER(FSheet1!$BC312,1/($A$3-1)),1/POWER(FSheet1!$BD312,1/($A$3-1)),1/POWER(FSheet1!$BE312,1/($A$3-1)),1/POWER(FSheet1!$BF312,1/($A$3-1)),1/POWER(FSheet1!$BG312,1/($A$3-1)),1/POWER(FSheet1!$BH312,1/($A$3-1)),1/POWER(FSheet1!$BI312,1/($A$3-1))))</f>
        <v>0.21448011840618816</v>
      </c>
      <c r="AD313" s="26">
        <f>1/(POWER(FSheet1!BD312,1/($A$3-1))*SUM(1/POWER(FSheet1!$BC312,1/($A$3-1)),1/POWER(FSheet1!$BD312,1/($A$3-1)),1/POWER(FSheet1!$BE312,1/($A$3-1)),1/POWER(FSheet1!$BF312,1/($A$3-1)),1/POWER(FSheet1!$BG312,1/($A$3-1)),1/POWER(FSheet1!$BH312,1/($A$3-1)),1/POWER(FSheet1!$BI312,1/($A$3-1))))</f>
        <v>0.62468020723151263</v>
      </c>
      <c r="AE313" s="26">
        <f>1/(POWER(FSheet1!BE312,1/($A$3-1))*SUM(1/POWER(FSheet1!$BC312,1/($A$3-1)),1/POWER(FSheet1!$BD312,1/($A$3-1)),1/POWER(FSheet1!$BE312,1/($A$3-1)),1/POWER(FSheet1!$BF312,1/($A$3-1)),1/POWER(FSheet1!$BG312,1/($A$3-1)),1/POWER(FSheet1!$BH312,1/($A$3-1)),1/POWER(FSheet1!$BI312,1/($A$3-1))))</f>
        <v>9.7916642359656234E-2</v>
      </c>
      <c r="AF313" s="26">
        <f>1/(POWER(FSheet1!BF312,1/($A$3-1))*SUM(1/POWER(FSheet1!$BC312,1/($A$3-1)),1/POWER(FSheet1!$BD312,1/($A$3-1)),1/POWER(FSheet1!$BE312,1/($A$3-1)),1/POWER(FSheet1!$BF312,1/($A$3-1)),1/POWER(FSheet1!$BG312,1/($A$3-1)),1/POWER(FSheet1!$BH312,1/($A$3-1)),1/POWER(FSheet1!$BI312,1/($A$3-1))))</f>
        <v>2.993911555839799E-2</v>
      </c>
      <c r="AG313" s="26">
        <f>1/(POWER(FSheet1!BG312,1/($A$3-1))*SUM(1/POWER(FSheet1!$BC312,1/($A$3-1)),1/POWER(FSheet1!$BD312,1/($A$3-1)),1/POWER(FSheet1!$BE312,1/($A$3-1)),1/POWER(FSheet1!$BF312,1/($A$3-1)),1/POWER(FSheet1!$BG312,1/($A$3-1)),1/POWER(FSheet1!$BH312,1/($A$3-1)),1/POWER(FSheet1!$BI312,1/($A$3-1))))</f>
        <v>1.3619829830847011E-2</v>
      </c>
      <c r="AH313" s="26">
        <f>1/(POWER(FSheet1!BH312,1/($A$3-1))*SUM(1/POWER(FSheet1!$BC312,1/($A$3-1)),1/POWER(FSheet1!$BD312,1/($A$3-1)),1/POWER(FSheet1!$BE312,1/($A$3-1)),1/POWER(FSheet1!$BF312,1/($A$3-1)),1/POWER(FSheet1!$BG312,1/($A$3-1)),1/POWER(FSheet1!$BH312,1/($A$3-1)),1/POWER(FSheet1!$BI312,1/($A$3-1))))</f>
        <v>8.1904336684647441E-3</v>
      </c>
      <c r="AI313" s="26">
        <f>1/(POWER(FSheet1!BI312,1/($A$3-1))*SUM(1/POWER(FSheet1!$BC312,1/($A$3-1)),1/POWER(FSheet1!$BD312,1/($A$3-1)),1/POWER(FSheet1!$BE312,1/($A$3-1)),1/POWER(FSheet1!$BF312,1/($A$3-1)),1/POWER(FSheet1!$BG312,1/($A$3-1)),1/POWER(FSheet1!$BH312,1/($A$3-1)),1/POWER(FSheet1!$BI312,1/($A$3-1))))</f>
        <v>1.1173652944933382E-2</v>
      </c>
      <c r="AY313" s="13">
        <f t="shared" si="17"/>
        <v>2.8674929915934309</v>
      </c>
      <c r="BA313" s="45">
        <f>1/(POWER(FSheet1!$BK312,1/($A$3-1))*SUM(1/POWER(FSheet1!$BK312,1/($A$3-1)),1/POWER(FSheet1!$BL312,1/($A$3-1)),1/POWER(FSheet1!$BM312,1/($A$3-1)),1/POWER(FSheet1!$BN312,1/($A$3-1)),1/POWER(FSheet1!$BO312,1/($A$3-1)),1/POWER(FSheet1!$BP312,1/($A$3-1)),1/POWER(FSheet1!$BQ312,1/($A$3-1))))</f>
        <v>3.5471506226486038E-2</v>
      </c>
      <c r="BB313" s="45">
        <f>1/(POWER(FSheet1!$BL312,1/($A$3-1))*SUM(1/POWER(FSheet1!$BK312,1/($A$3-1)),1/POWER(FSheet1!$BL312,1/($A$3-1)),1/POWER(FSheet1!$BM312,1/($A$3-1)),1/POWER(FSheet1!$BN312,1/($A$3-1)),1/POWER(FSheet1!$BO312,1/($A$3-1)),1/POWER(FSheet1!$BP312,1/($A$3-1)),1/POWER(FSheet1!$BQ312,1/($A$3-1))))</f>
        <v>0.89975715623781538</v>
      </c>
      <c r="BC313" s="45">
        <f>1/(POWER(FSheet1!$BM312,1/($A$3-1))*SUM(1/POWER(FSheet1!$BK312,1/($A$3-1)),1/POWER(FSheet1!$BL312,1/($A$3-1)),1/POWER(FSheet1!$BM312,1/($A$3-1)),1/POWER(FSheet1!$BN312,1/($A$3-1)),1/POWER(FSheet1!$BO312,1/($A$3-1)),1/POWER(FSheet1!$BP312,1/($A$3-1)),1/POWER(FSheet1!$BQ312,1/($A$3-1))))</f>
        <v>3.289285756548474E-2</v>
      </c>
      <c r="BD313" s="45">
        <f>1/(POWER(FSheet1!$BN312,1/($A$3-1))*SUM(1/POWER(FSheet1!$BK312,1/($A$3-1)),1/POWER(FSheet1!$BL312,1/($A$3-1)),1/POWER(FSheet1!$BM312,1/($A$3-1)),1/POWER(FSheet1!$BN312,1/($A$3-1)),1/POWER(FSheet1!$BO312,1/($A$3-1)),1/POWER(FSheet1!$BP312,1/($A$3-1)),1/POWER(FSheet1!$BQ312,1/($A$3-1))))</f>
        <v>1.4487153513774217E-2</v>
      </c>
      <c r="BE313" s="45">
        <f>1/(POWER(FSheet1!$BO312,1/($A$3-1))*SUM(1/POWER(FSheet1!$BK312,1/($A$3-1)),1/POWER(FSheet1!$BL312,1/($A$3-1)),1/POWER(FSheet1!$BM312,1/($A$3-1)),1/POWER(FSheet1!$BN312,1/($A$3-1)),1/POWER(FSheet1!$BO312,1/($A$3-1)),1/POWER(FSheet1!$BP312,1/($A$3-1)),1/POWER(FSheet1!$BQ312,1/($A$3-1))))</f>
        <v>8.0573805203401176E-3</v>
      </c>
      <c r="BF313" s="45">
        <f>1/(POWER(FSheet1!$BP312,1/($A$3-1))*SUM(1/POWER(FSheet1!$BK312,1/($A$3-1)),1/POWER(FSheet1!$BL312,1/($A$3-1)),1/POWER(FSheet1!$BM312,1/($A$3-1)),1/POWER(FSheet1!$BN312,1/($A$3-1)),1/POWER(FSheet1!$BO312,1/($A$3-1)),1/POWER(FSheet1!$BP312,1/($A$3-1)),1/POWER(FSheet1!$BQ312,1/($A$3-1))))</f>
        <v>3.7812509362918842E-3</v>
      </c>
      <c r="BG313" s="45">
        <f>1/(POWER(FSheet1!$BQ312,1/($A$3-1))*SUM(1/POWER(FSheet1!$BK312,1/($A$3-1)),1/POWER(FSheet1!$BL312,1/($A$3-1)),1/POWER(FSheet1!$BM312,1/($A$3-1)),1/POWER(FSheet1!$BN312,1/($A$3-1)),1/POWER(FSheet1!$BO312,1/($A$3-1)),1/POWER(FSheet1!$BP312,1/($A$3-1)),1/POWER(FSheet1!$BQ312,1/($A$3-1))))</f>
        <v>5.5526949998074776E-3</v>
      </c>
      <c r="BH313" s="14"/>
      <c r="BW313" s="33">
        <f t="array" ref="BW313">SUM((BA313^$A$3)*(($B313-$AK$3)^2+($C313-$AL$3)^2),(BB313^$A$3)*(($B313-$AM$3)^2+($C313-$AN$3)^2),(BC313^$A$3)*(($B313-$AO$3)^2+($C313-$AP$3)^2),(BD313^$A$3)*(($B313-$AQ$3)^2+($C313-$AR$3)^2),(BE313^$A$3)*(($B313-$AS$3)^2+($C313-$AT$3)^2),(BF313^$A$3)*(($B313-$AU$3)^2+($C313-$AV$3)^2),(BG313^$A$3)*(($B313-$AW$3)^2+($C313-$BV$3)^2))</f>
        <v>3.6137051689743789</v>
      </c>
    </row>
    <row r="314" spans="1:75">
      <c r="A314" s="21" t="str">
        <f>FSheet1!A313</f>
        <v>Herringer</v>
      </c>
      <c r="B314" s="20">
        <f>FSheet1!DH313</f>
        <v>-4.5644262178477693</v>
      </c>
      <c r="C314" s="20">
        <f>FSheet1!DI313</f>
        <v>0.15923846456692961</v>
      </c>
      <c r="D314" s="22"/>
      <c r="E314" s="20">
        <f>1/(POWER(FSheet1!AU313,2/($A$3-1))*SUM(1/POWER(FSheet1!$AU313,2/($A$3-1)),1/POWER(FSheet1!$AV313,2/($A$3-1)),1/POWER(FSheet1!$AW313,2/($A$3-1)),1/POWER(FSheet1!$AX313,2/($A$3-1)),1/POWER(FSheet1!$AY313,2/($A$3-1)),1/POWER(FSheet1!$AZ313,2/($A$3-1)),1/POWER(FSheet1!$BA313,2/($A$3-1))))</f>
        <v>1.8043544909615305E-2</v>
      </c>
      <c r="F314" s="20">
        <f>1/(POWER(FSheet1!AV313,2/($A$3-1))*SUM(1/POWER(FSheet1!$AU313,2/($A$3-1)),1/POWER(FSheet1!$AV313,2/($A$3-1)),1/POWER(FSheet1!$AW313,2/($A$3-1)),1/POWER(FSheet1!$AX313,2/($A$3-1)),1/POWER(FSheet1!$AY313,2/($A$3-1)),1/POWER(FSheet1!$AZ313,2/($A$3-1)),1/POWER(FSheet1!$BA313,2/($A$3-1))))</f>
        <v>0.10381580134977784</v>
      </c>
      <c r="G314" s="20">
        <f>1/(POWER(FSheet1!AW313,2/($A$3-1))*SUM(1/POWER(FSheet1!$AU313,2/($A$3-1)),1/POWER(FSheet1!$AV313,2/($A$3-1)),1/POWER(FSheet1!$AW313,2/($A$3-1)),1/POWER(FSheet1!$AX313,2/($A$3-1)),1/POWER(FSheet1!$AY313,2/($A$3-1)),1/POWER(FSheet1!$AZ313,2/($A$3-1)),1/POWER(FSheet1!$BA313,2/($A$3-1))))</f>
        <v>0.59085346327127819</v>
      </c>
      <c r="H314" s="20">
        <f>1/(POWER(FSheet1!AX313,2/($A$3-1))*SUM(1/POWER(FSheet1!$AU313,2/($A$3-1)),1/POWER(FSheet1!$AV313,2/($A$3-1)),1/POWER(FSheet1!$AW313,2/($A$3-1)),1/POWER(FSheet1!$AX313,2/($A$3-1)),1/POWER(FSheet1!$AY313,2/($A$3-1)),1/POWER(FSheet1!$AZ313,2/($A$3-1)),1/POWER(FSheet1!$BA313,2/($A$3-1))))</f>
        <v>0.24110655913439513</v>
      </c>
      <c r="I314" s="20">
        <f>1/(POWER(FSheet1!AY313,2/($A$3-1))*SUM(1/POWER(FSheet1!$AU313,2/($A$3-1)),1/POWER(FSheet1!$AV313,2/($A$3-1)),1/POWER(FSheet1!$AW313,2/($A$3-1)),1/POWER(FSheet1!$AX313,2/($A$3-1)),1/POWER(FSheet1!$AY313,2/($A$3-1)),1/POWER(FSheet1!$AZ313,2/($A$3-1)),1/POWER(FSheet1!$BA313,2/($A$3-1))))</f>
        <v>3.546017709712377E-2</v>
      </c>
      <c r="J314" s="20">
        <f>1/(POWER(FSheet1!AZ313,2/($A$3-1))*SUM(1/POWER(FSheet1!$AU313,2/($A$3-1)),1/POWER(FSheet1!$AV313,2/($A$3-1)),1/POWER(FSheet1!$AW313,2/($A$3-1)),1/POWER(FSheet1!$AX313,2/($A$3-1)),1/POWER(FSheet1!$AY313,2/($A$3-1)),1/POWER(FSheet1!$AZ313,2/($A$3-1)),1/POWER(FSheet1!$BA313,2/($A$3-1))))</f>
        <v>8.0833076310996496E-3</v>
      </c>
      <c r="K314" s="20">
        <f>1/(POWER(FSheet1!BA313,2/($A$3-1))*SUM(1/POWER(FSheet1!$AU313,2/($A$3-1)),1/POWER(FSheet1!$AV313,2/($A$3-1)),1/POWER(FSheet1!$AW313,2/($A$3-1)),1/POWER(FSheet1!$AX313,2/($A$3-1)),1/POWER(FSheet1!$AY313,2/($A$3-1)),1/POWER(FSheet1!$AZ313,2/($A$3-1)),1/POWER(FSheet1!$BA313,2/($A$3-1))))</f>
        <v>2.637146606710133E-3</v>
      </c>
      <c r="M314" s="35"/>
      <c r="AA314" s="34">
        <f t="shared" si="16"/>
        <v>4.7469284506706417</v>
      </c>
      <c r="AC314" s="26">
        <f>1/(POWER(FSheet1!BC313,1/($A$3-1))*SUM(1/POWER(FSheet1!$BC313,1/($A$3-1)),1/POWER(FSheet1!$BD313,1/($A$3-1)),1/POWER(FSheet1!$BE313,1/($A$3-1)),1/POWER(FSheet1!$BF313,1/($A$3-1)),1/POWER(FSheet1!$BG313,1/($A$3-1)),1/POWER(FSheet1!$BH313,1/($A$3-1)),1/POWER(FSheet1!$BI313,1/($A$3-1))))</f>
        <v>0.74739932887955607</v>
      </c>
      <c r="AD314" s="26">
        <f>1/(POWER(FSheet1!BD313,1/($A$3-1))*SUM(1/POWER(FSheet1!$BC313,1/($A$3-1)),1/POWER(FSheet1!$BD313,1/($A$3-1)),1/POWER(FSheet1!$BE313,1/($A$3-1)),1/POWER(FSheet1!$BF313,1/($A$3-1)),1/POWER(FSheet1!$BG313,1/($A$3-1)),1/POWER(FSheet1!$BH313,1/($A$3-1)),1/POWER(FSheet1!$BI313,1/($A$3-1))))</f>
        <v>0.10502197519921502</v>
      </c>
      <c r="AE314" s="26">
        <f>1/(POWER(FSheet1!BE313,1/($A$3-1))*SUM(1/POWER(FSheet1!$BC313,1/($A$3-1)),1/POWER(FSheet1!$BD313,1/($A$3-1)),1/POWER(FSheet1!$BE313,1/($A$3-1)),1/POWER(FSheet1!$BF313,1/($A$3-1)),1/POWER(FSheet1!$BG313,1/($A$3-1)),1/POWER(FSheet1!$BH313,1/($A$3-1)),1/POWER(FSheet1!$BI313,1/($A$3-1))))</f>
        <v>8.7549879580585716E-2</v>
      </c>
      <c r="AF314" s="26">
        <f>1/(POWER(FSheet1!BF313,1/($A$3-1))*SUM(1/POWER(FSheet1!$BC313,1/($A$3-1)),1/POWER(FSheet1!$BD313,1/($A$3-1)),1/POWER(FSheet1!$BE313,1/($A$3-1)),1/POWER(FSheet1!$BF313,1/($A$3-1)),1/POWER(FSheet1!$BG313,1/($A$3-1)),1/POWER(FSheet1!$BH313,1/($A$3-1)),1/POWER(FSheet1!$BI313,1/($A$3-1))))</f>
        <v>3.3354729722416009E-2</v>
      </c>
      <c r="AG314" s="26">
        <f>1/(POWER(FSheet1!BG313,1/($A$3-1))*SUM(1/POWER(FSheet1!$BC313,1/($A$3-1)),1/POWER(FSheet1!$BD313,1/($A$3-1)),1/POWER(FSheet1!$BE313,1/($A$3-1)),1/POWER(FSheet1!$BF313,1/($A$3-1)),1/POWER(FSheet1!$BG313,1/($A$3-1)),1/POWER(FSheet1!$BH313,1/($A$3-1)),1/POWER(FSheet1!$BI313,1/($A$3-1))))</f>
        <v>1.1722733868086317E-2</v>
      </c>
      <c r="AH314" s="26">
        <f>1/(POWER(FSheet1!BH313,1/($A$3-1))*SUM(1/POWER(FSheet1!$BC313,1/($A$3-1)),1/POWER(FSheet1!$BD313,1/($A$3-1)),1/POWER(FSheet1!$BE313,1/($A$3-1)),1/POWER(FSheet1!$BF313,1/($A$3-1)),1/POWER(FSheet1!$BG313,1/($A$3-1)),1/POWER(FSheet1!$BH313,1/($A$3-1)),1/POWER(FSheet1!$BI313,1/($A$3-1))))</f>
        <v>6.0660362516502921E-3</v>
      </c>
      <c r="AI314" s="26">
        <f>1/(POWER(FSheet1!BI313,1/($A$3-1))*SUM(1/POWER(FSheet1!$BC313,1/($A$3-1)),1/POWER(FSheet1!$BD313,1/($A$3-1)),1/POWER(FSheet1!$BE313,1/($A$3-1)),1/POWER(FSheet1!$BF313,1/($A$3-1)),1/POWER(FSheet1!$BG313,1/($A$3-1)),1/POWER(FSheet1!$BH313,1/($A$3-1)),1/POWER(FSheet1!$BI313,1/($A$3-1))))</f>
        <v>8.8853164984906766E-3</v>
      </c>
      <c r="AY314" s="13">
        <f t="shared" si="17"/>
        <v>0.58194670633754908</v>
      </c>
      <c r="BA314" s="45">
        <f>1/(POWER(FSheet1!$BK313,1/($A$3-1))*SUM(1/POWER(FSheet1!$BK313,1/($A$3-1)),1/POWER(FSheet1!$BL313,1/($A$3-1)),1/POWER(FSheet1!$BM313,1/($A$3-1)),1/POWER(FSheet1!$BN313,1/($A$3-1)),1/POWER(FSheet1!$BO313,1/($A$3-1)),1/POWER(FSheet1!$BP313,1/($A$3-1)),1/POWER(FSheet1!$BQ313,1/($A$3-1))))</f>
        <v>0.65892332988467939</v>
      </c>
      <c r="BB314" s="45">
        <f>1/(POWER(FSheet1!$BL313,1/($A$3-1))*SUM(1/POWER(FSheet1!$BK313,1/($A$3-1)),1/POWER(FSheet1!$BL313,1/($A$3-1)),1/POWER(FSheet1!$BM313,1/($A$3-1)),1/POWER(FSheet1!$BN313,1/($A$3-1)),1/POWER(FSheet1!$BO313,1/($A$3-1)),1/POWER(FSheet1!$BP313,1/($A$3-1)),1/POWER(FSheet1!$BQ313,1/($A$3-1))))</f>
        <v>0.13331074359245904</v>
      </c>
      <c r="BC314" s="45">
        <f>1/(POWER(FSheet1!$BM313,1/($A$3-1))*SUM(1/POWER(FSheet1!$BK313,1/($A$3-1)),1/POWER(FSheet1!$BL313,1/($A$3-1)),1/POWER(FSheet1!$BM313,1/($A$3-1)),1/POWER(FSheet1!$BN313,1/($A$3-1)),1/POWER(FSheet1!$BO313,1/($A$3-1)),1/POWER(FSheet1!$BP313,1/($A$3-1)),1/POWER(FSheet1!$BQ313,1/($A$3-1))))</f>
        <v>8.5582702875716468E-2</v>
      </c>
      <c r="BD314" s="45">
        <f>1/(POWER(FSheet1!$BN313,1/($A$3-1))*SUM(1/POWER(FSheet1!$BK313,1/($A$3-1)),1/POWER(FSheet1!$BL313,1/($A$3-1)),1/POWER(FSheet1!$BM313,1/($A$3-1)),1/POWER(FSheet1!$BN313,1/($A$3-1)),1/POWER(FSheet1!$BO313,1/($A$3-1)),1/POWER(FSheet1!$BP313,1/($A$3-1)),1/POWER(FSheet1!$BQ313,1/($A$3-1))))</f>
        <v>6.2318504191626961E-2</v>
      </c>
      <c r="BE314" s="45">
        <f>1/(POWER(FSheet1!$BO313,1/($A$3-1))*SUM(1/POWER(FSheet1!$BK313,1/($A$3-1)),1/POWER(FSheet1!$BL313,1/($A$3-1)),1/POWER(FSheet1!$BM313,1/($A$3-1)),1/POWER(FSheet1!$BN313,1/($A$3-1)),1/POWER(FSheet1!$BO313,1/($A$3-1)),1/POWER(FSheet1!$BP313,1/($A$3-1)),1/POWER(FSheet1!$BQ313,1/($A$3-1))))</f>
        <v>3.1625829011476717E-2</v>
      </c>
      <c r="BF314" s="45">
        <f>1/(POWER(FSheet1!$BP313,1/($A$3-1))*SUM(1/POWER(FSheet1!$BK313,1/($A$3-1)),1/POWER(FSheet1!$BL313,1/($A$3-1)),1/POWER(FSheet1!$BM313,1/($A$3-1)),1/POWER(FSheet1!$BN313,1/($A$3-1)),1/POWER(FSheet1!$BO313,1/($A$3-1)),1/POWER(FSheet1!$BP313,1/($A$3-1)),1/POWER(FSheet1!$BQ313,1/($A$3-1))))</f>
        <v>1.1176898008924121E-2</v>
      </c>
      <c r="BG314" s="45">
        <f>1/(POWER(FSheet1!$BQ313,1/($A$3-1))*SUM(1/POWER(FSheet1!$BK313,1/($A$3-1)),1/POWER(FSheet1!$BL313,1/($A$3-1)),1/POWER(FSheet1!$BM313,1/($A$3-1)),1/POWER(FSheet1!$BN313,1/($A$3-1)),1/POWER(FSheet1!$BO313,1/($A$3-1)),1/POWER(FSheet1!$BP313,1/($A$3-1)),1/POWER(FSheet1!$BQ313,1/($A$3-1))))</f>
        <v>1.7061992435117131E-2</v>
      </c>
      <c r="BH314" s="14"/>
      <c r="BW314" s="33">
        <f t="array" ref="BW314">SUM((BA314^$A$3)*(($B314-$AK$3)^2+($C314-$AL$3)^2),(BB314^$A$3)*(($B314-$AM$3)^2+($C314-$AN$3)^2),(BC314^$A$3)*(($B314-$AO$3)^2+($C314-$AP$3)^2),(BD314^$A$3)*(($B314-$AQ$3)^2+($C314-$AR$3)^2),(BE314^$A$3)*(($B314-$AS$3)^2+($C314-$AT$3)^2),(BF314^$A$3)*(($B314-$AU$3)^2+($C314-$AV$3)^2),(BG314^$A$3)*(($B314-$AW$3)^2+($C314-$BV$3)^2))</f>
        <v>0.69368027518986608</v>
      </c>
    </row>
    <row r="315" spans="1:75">
      <c r="A315" s="21" t="str">
        <f>FSheet1!A314</f>
        <v>Moynihan</v>
      </c>
      <c r="B315" s="20">
        <f>FSheet1!DH314</f>
        <v>-5.1486262769028874</v>
      </c>
      <c r="C315" s="20">
        <f>FSheet1!DI314</f>
        <v>3.6955251745406827</v>
      </c>
      <c r="D315" s="22"/>
      <c r="E315" s="20">
        <f>1/(POWER(FSheet1!AU314,2/($A$3-1))*SUM(1/POWER(FSheet1!$AU314,2/($A$3-1)),1/POWER(FSheet1!$AV314,2/($A$3-1)),1/POWER(FSheet1!$AW314,2/($A$3-1)),1/POWER(FSheet1!$AX314,2/($A$3-1)),1/POWER(FSheet1!$AY314,2/($A$3-1)),1/POWER(FSheet1!$AZ314,2/($A$3-1)),1/POWER(FSheet1!$BA314,2/($A$3-1))))</f>
        <v>3.6527091827971814E-2</v>
      </c>
      <c r="F315" s="20">
        <f>1/(POWER(FSheet1!AV314,2/($A$3-1))*SUM(1/POWER(FSheet1!$AU314,2/($A$3-1)),1/POWER(FSheet1!$AV314,2/($A$3-1)),1/POWER(FSheet1!$AW314,2/($A$3-1)),1/POWER(FSheet1!$AX314,2/($A$3-1)),1/POWER(FSheet1!$AY314,2/($A$3-1)),1/POWER(FSheet1!$AZ314,2/($A$3-1)),1/POWER(FSheet1!$BA314,2/($A$3-1))))</f>
        <v>0.11483766365227333</v>
      </c>
      <c r="G315" s="20">
        <f>1/(POWER(FSheet1!AW314,2/($A$3-1))*SUM(1/POWER(FSheet1!$AU314,2/($A$3-1)),1/POWER(FSheet1!$AV314,2/($A$3-1)),1/POWER(FSheet1!$AW314,2/($A$3-1)),1/POWER(FSheet1!$AX314,2/($A$3-1)),1/POWER(FSheet1!$AY314,2/($A$3-1)),1/POWER(FSheet1!$AZ314,2/($A$3-1)),1/POWER(FSheet1!$BA314,2/($A$3-1))))</f>
        <v>0.31689606387296665</v>
      </c>
      <c r="H315" s="20">
        <f>1/(POWER(FSheet1!AX314,2/($A$3-1))*SUM(1/POWER(FSheet1!$AU314,2/($A$3-1)),1/POWER(FSheet1!$AV314,2/($A$3-1)),1/POWER(FSheet1!$AW314,2/($A$3-1)),1/POWER(FSheet1!$AX314,2/($A$3-1)),1/POWER(FSheet1!$AY314,2/($A$3-1)),1/POWER(FSheet1!$AZ314,2/($A$3-1)),1/POWER(FSheet1!$BA314,2/($A$3-1))))</f>
        <v>0.34249018557595368</v>
      </c>
      <c r="I315" s="20">
        <f>1/(POWER(FSheet1!AY314,2/($A$3-1))*SUM(1/POWER(FSheet1!$AU314,2/($A$3-1)),1/POWER(FSheet1!$AV314,2/($A$3-1)),1/POWER(FSheet1!$AW314,2/($A$3-1)),1/POWER(FSheet1!$AX314,2/($A$3-1)),1/POWER(FSheet1!$AY314,2/($A$3-1)),1/POWER(FSheet1!$AZ314,2/($A$3-1)),1/POWER(FSheet1!$BA314,2/($A$3-1))))</f>
        <v>0.13243049913796603</v>
      </c>
      <c r="J315" s="20">
        <f>1/(POWER(FSheet1!AZ314,2/($A$3-1))*SUM(1/POWER(FSheet1!$AU314,2/($A$3-1)),1/POWER(FSheet1!$AV314,2/($A$3-1)),1/POWER(FSheet1!$AW314,2/($A$3-1)),1/POWER(FSheet1!$AX314,2/($A$3-1)),1/POWER(FSheet1!$AY314,2/($A$3-1)),1/POWER(FSheet1!$AZ314,2/($A$3-1)),1/POWER(FSheet1!$BA314,2/($A$3-1))))</f>
        <v>4.1751837753633461E-2</v>
      </c>
      <c r="K315" s="20">
        <f>1/(POWER(FSheet1!BA314,2/($A$3-1))*SUM(1/POWER(FSheet1!$AU314,2/($A$3-1)),1/POWER(FSheet1!$AV314,2/($A$3-1)),1/POWER(FSheet1!$AW314,2/($A$3-1)),1/POWER(FSheet1!$AX314,2/($A$3-1)),1/POWER(FSheet1!$AY314,2/($A$3-1)),1/POWER(FSheet1!$AZ314,2/($A$3-1)),1/POWER(FSheet1!$BA314,2/($A$3-1))))</f>
        <v>1.5066658179234946E-2</v>
      </c>
      <c r="M315" s="35"/>
      <c r="AA315" s="34">
        <f t="shared" si="16"/>
        <v>12.724086162899917</v>
      </c>
      <c r="AC315" s="26">
        <f>1/(POWER(FSheet1!BC314,1/($A$3-1))*SUM(1/POWER(FSheet1!$BC314,1/($A$3-1)),1/POWER(FSheet1!$BD314,1/($A$3-1)),1/POWER(FSheet1!$BE314,1/($A$3-1)),1/POWER(FSheet1!$BF314,1/($A$3-1)),1/POWER(FSheet1!$BG314,1/($A$3-1)),1/POWER(FSheet1!$BH314,1/($A$3-1)),1/POWER(FSheet1!$BI314,1/($A$3-1))))</f>
        <v>0.36976905721382231</v>
      </c>
      <c r="AD315" s="26">
        <f>1/(POWER(FSheet1!BD314,1/($A$3-1))*SUM(1/POWER(FSheet1!$BC314,1/($A$3-1)),1/POWER(FSheet1!$BD314,1/($A$3-1)),1/POWER(FSheet1!$BE314,1/($A$3-1)),1/POWER(FSheet1!$BF314,1/($A$3-1)),1/POWER(FSheet1!$BG314,1/($A$3-1)),1/POWER(FSheet1!$BH314,1/($A$3-1)),1/POWER(FSheet1!$BI314,1/($A$3-1))))</f>
        <v>0.17058384192872164</v>
      </c>
      <c r="AE315" s="26">
        <f>1/(POWER(FSheet1!BE314,1/($A$3-1))*SUM(1/POWER(FSheet1!$BC314,1/($A$3-1)),1/POWER(FSheet1!$BD314,1/($A$3-1)),1/POWER(FSheet1!$BE314,1/($A$3-1)),1/POWER(FSheet1!$BF314,1/($A$3-1)),1/POWER(FSheet1!$BG314,1/($A$3-1)),1/POWER(FSheet1!$BH314,1/($A$3-1)),1/POWER(FSheet1!$BI314,1/($A$3-1))))</f>
        <v>0.15517216148088725</v>
      </c>
      <c r="AF315" s="26">
        <f>1/(POWER(FSheet1!BF314,1/($A$3-1))*SUM(1/POWER(FSheet1!$BC314,1/($A$3-1)),1/POWER(FSheet1!$BD314,1/($A$3-1)),1/POWER(FSheet1!$BE314,1/($A$3-1)),1/POWER(FSheet1!$BF314,1/($A$3-1)),1/POWER(FSheet1!$BG314,1/($A$3-1)),1/POWER(FSheet1!$BH314,1/($A$3-1)),1/POWER(FSheet1!$BI314,1/($A$3-1))))</f>
        <v>0.13210341247058791</v>
      </c>
      <c r="AG315" s="26">
        <f>1/(POWER(FSheet1!BG314,1/($A$3-1))*SUM(1/POWER(FSheet1!$BC314,1/($A$3-1)),1/POWER(FSheet1!$BD314,1/($A$3-1)),1/POWER(FSheet1!$BE314,1/($A$3-1)),1/POWER(FSheet1!$BF314,1/($A$3-1)),1/POWER(FSheet1!$BG314,1/($A$3-1)),1/POWER(FSheet1!$BH314,1/($A$3-1)),1/POWER(FSheet1!$BI314,1/($A$3-1))))</f>
        <v>7.2700395977936622E-2</v>
      </c>
      <c r="AH315" s="26">
        <f>1/(POWER(FSheet1!BH314,1/($A$3-1))*SUM(1/POWER(FSheet1!$BC314,1/($A$3-1)),1/POWER(FSheet1!$BD314,1/($A$3-1)),1/POWER(FSheet1!$BE314,1/($A$3-1)),1/POWER(FSheet1!$BF314,1/($A$3-1)),1/POWER(FSheet1!$BG314,1/($A$3-1)),1/POWER(FSheet1!$BH314,1/($A$3-1)),1/POWER(FSheet1!$BI314,1/($A$3-1))))</f>
        <v>4.2445261709748244E-2</v>
      </c>
      <c r="AI315" s="26">
        <f>1/(POWER(FSheet1!BI314,1/($A$3-1))*SUM(1/POWER(FSheet1!$BC314,1/($A$3-1)),1/POWER(FSheet1!$BD314,1/($A$3-1)),1/POWER(FSheet1!$BE314,1/($A$3-1)),1/POWER(FSheet1!$BF314,1/($A$3-1)),1/POWER(FSheet1!$BG314,1/($A$3-1)),1/POWER(FSheet1!$BH314,1/($A$3-1)),1/POWER(FSheet1!$BI314,1/($A$3-1))))</f>
        <v>5.7225869218295963E-2</v>
      </c>
      <c r="AY315" s="13">
        <f t="shared" si="17"/>
        <v>5.26919802263457</v>
      </c>
      <c r="BA315" s="45">
        <f>1/(POWER(FSheet1!$BK314,1/($A$3-1))*SUM(1/POWER(FSheet1!$BK314,1/($A$3-1)),1/POWER(FSheet1!$BL314,1/($A$3-1)),1/POWER(FSheet1!$BM314,1/($A$3-1)),1/POWER(FSheet1!$BN314,1/($A$3-1)),1/POWER(FSheet1!$BO314,1/($A$3-1)),1/POWER(FSheet1!$BP314,1/($A$3-1)),1/POWER(FSheet1!$BQ314,1/($A$3-1))))</f>
        <v>0.77659299717844754</v>
      </c>
      <c r="BB315" s="45">
        <f>1/(POWER(FSheet1!$BL314,1/($A$3-1))*SUM(1/POWER(FSheet1!$BK314,1/($A$3-1)),1/POWER(FSheet1!$BL314,1/($A$3-1)),1/POWER(FSheet1!$BM314,1/($A$3-1)),1/POWER(FSheet1!$BN314,1/($A$3-1)),1/POWER(FSheet1!$BO314,1/($A$3-1)),1/POWER(FSheet1!$BP314,1/($A$3-1)),1/POWER(FSheet1!$BQ314,1/($A$3-1))))</f>
        <v>5.7955818782544098E-2</v>
      </c>
      <c r="BC315" s="45">
        <f>1/(POWER(FSheet1!$BM314,1/($A$3-1))*SUM(1/POWER(FSheet1!$BK314,1/($A$3-1)),1/POWER(FSheet1!$BL314,1/($A$3-1)),1/POWER(FSheet1!$BM314,1/($A$3-1)),1/POWER(FSheet1!$BN314,1/($A$3-1)),1/POWER(FSheet1!$BO314,1/($A$3-1)),1/POWER(FSheet1!$BP314,1/($A$3-1)),1/POWER(FSheet1!$BQ314,1/($A$3-1))))</f>
        <v>4.3884627907247779E-2</v>
      </c>
      <c r="BD315" s="45">
        <f>1/(POWER(FSheet1!$BN314,1/($A$3-1))*SUM(1/POWER(FSheet1!$BK314,1/($A$3-1)),1/POWER(FSheet1!$BL314,1/($A$3-1)),1/POWER(FSheet1!$BM314,1/($A$3-1)),1/POWER(FSheet1!$BN314,1/($A$3-1)),1/POWER(FSheet1!$BO314,1/($A$3-1)),1/POWER(FSheet1!$BP314,1/($A$3-1)),1/POWER(FSheet1!$BQ314,1/($A$3-1))))</f>
        <v>4.9166822243884856E-2</v>
      </c>
      <c r="BE315" s="45">
        <f>1/(POWER(FSheet1!$BO314,1/($A$3-1))*SUM(1/POWER(FSheet1!$BK314,1/($A$3-1)),1/POWER(FSheet1!$BL314,1/($A$3-1)),1/POWER(FSheet1!$BM314,1/($A$3-1)),1/POWER(FSheet1!$BN314,1/($A$3-1)),1/POWER(FSheet1!$BO314,1/($A$3-1)),1/POWER(FSheet1!$BP314,1/($A$3-1)),1/POWER(FSheet1!$BQ314,1/($A$3-1))))</f>
        <v>3.74858067521366E-2</v>
      </c>
      <c r="BF315" s="45">
        <f>1/(POWER(FSheet1!$BP314,1/($A$3-1))*SUM(1/POWER(FSheet1!$BK314,1/($A$3-1)),1/POWER(FSheet1!$BL314,1/($A$3-1)),1/POWER(FSheet1!$BM314,1/($A$3-1)),1/POWER(FSheet1!$BN314,1/($A$3-1)),1/POWER(FSheet1!$BO314,1/($A$3-1)),1/POWER(FSheet1!$BP314,1/($A$3-1)),1/POWER(FSheet1!$BQ314,1/($A$3-1))))</f>
        <v>1.4919374736804776E-2</v>
      </c>
      <c r="BG315" s="45">
        <f>1/(POWER(FSheet1!$BQ314,1/($A$3-1))*SUM(1/POWER(FSheet1!$BK314,1/($A$3-1)),1/POWER(FSheet1!$BL314,1/($A$3-1)),1/POWER(FSheet1!$BM314,1/($A$3-1)),1/POWER(FSheet1!$BN314,1/($A$3-1)),1/POWER(FSheet1!$BO314,1/($A$3-1)),1/POWER(FSheet1!$BP314,1/($A$3-1)),1/POWER(FSheet1!$BQ314,1/($A$3-1))))</f>
        <v>1.9994552398934266E-2</v>
      </c>
      <c r="BH315" s="14"/>
      <c r="BW315" s="33">
        <f t="array" ref="BW315">SUM((BA315^$A$3)*(($B315-$AK$3)^2+($C315-$AL$3)^2),(BB315^$A$3)*(($B315-$AM$3)^2+($C315-$AN$3)^2),(BC315^$A$3)*(($B315-$AO$3)^2+($C315-$AP$3)^2),(BD315^$A$3)*(($B315-$AQ$3)^2+($C315-$AR$3)^2),(BE315^$A$3)*(($B315-$AS$3)^2+($C315-$AT$3)^2),(BF315^$A$3)*(($B315-$AU$3)^2+($C315-$AV$3)^2),(BG315^$A$3)*(($B315-$AW$3)^2+($C315-$BV$3)^2))</f>
        <v>5.7159719746626605</v>
      </c>
    </row>
    <row r="316" spans="1:75">
      <c r="A316" s="21" t="str">
        <f>FSheet1!A315</f>
        <v>Parent</v>
      </c>
      <c r="B316" s="20">
        <f>FSheet1!DH315</f>
        <v>-2.5289625131233602</v>
      </c>
      <c r="C316" s="20">
        <f>FSheet1!DI315</f>
        <v>2.7212835144356964</v>
      </c>
      <c r="D316" s="22"/>
      <c r="E316" s="20">
        <f>1/(POWER(FSheet1!AU315,2/($A$3-1))*SUM(1/POWER(FSheet1!$AU315,2/($A$3-1)),1/POWER(FSheet1!$AV315,2/($A$3-1)),1/POWER(FSheet1!$AW315,2/($A$3-1)),1/POWER(FSheet1!$AX315,2/($A$3-1)),1/POWER(FSheet1!$AY315,2/($A$3-1)),1/POWER(FSheet1!$AZ315,2/($A$3-1)),1/POWER(FSheet1!$BA315,2/($A$3-1))))</f>
        <v>1.1061412084114694E-2</v>
      </c>
      <c r="F316" s="20">
        <f>1/(POWER(FSheet1!AV315,2/($A$3-1))*SUM(1/POWER(FSheet1!$AU315,2/($A$3-1)),1/POWER(FSheet1!$AV315,2/($A$3-1)),1/POWER(FSheet1!$AW315,2/($A$3-1)),1/POWER(FSheet1!$AX315,2/($A$3-1)),1/POWER(FSheet1!$AY315,2/($A$3-1)),1/POWER(FSheet1!$AZ315,2/($A$3-1)),1/POWER(FSheet1!$BA315,2/($A$3-1))))</f>
        <v>4.2215518978793089E-2</v>
      </c>
      <c r="G316" s="20">
        <f>1/(POWER(FSheet1!AW315,2/($A$3-1))*SUM(1/POWER(FSheet1!$AU315,2/($A$3-1)),1/POWER(FSheet1!$AV315,2/($A$3-1)),1/POWER(FSheet1!$AW315,2/($A$3-1)),1/POWER(FSheet1!$AX315,2/($A$3-1)),1/POWER(FSheet1!$AY315,2/($A$3-1)),1/POWER(FSheet1!$AZ315,2/($A$3-1)),1/POWER(FSheet1!$BA315,2/($A$3-1))))</f>
        <v>0.21542432083879576</v>
      </c>
      <c r="H316" s="20">
        <f>1/(POWER(FSheet1!AX315,2/($A$3-1))*SUM(1/POWER(FSheet1!$AU315,2/($A$3-1)),1/POWER(FSheet1!$AV315,2/($A$3-1)),1/POWER(FSheet1!$AW315,2/($A$3-1)),1/POWER(FSheet1!$AX315,2/($A$3-1)),1/POWER(FSheet1!$AY315,2/($A$3-1)),1/POWER(FSheet1!$AZ315,2/($A$3-1)),1/POWER(FSheet1!$BA315,2/($A$3-1))))</f>
        <v>0.53230715251479466</v>
      </c>
      <c r="I316" s="20">
        <f>1/(POWER(FSheet1!AY315,2/($A$3-1))*SUM(1/POWER(FSheet1!$AU315,2/($A$3-1)),1/POWER(FSheet1!$AV315,2/($A$3-1)),1/POWER(FSheet1!$AW315,2/($A$3-1)),1/POWER(FSheet1!$AX315,2/($A$3-1)),1/POWER(FSheet1!$AY315,2/($A$3-1)),1/POWER(FSheet1!$AZ315,2/($A$3-1)),1/POWER(FSheet1!$BA315,2/($A$3-1))))</f>
        <v>0.15805760022623119</v>
      </c>
      <c r="J316" s="20">
        <f>1/(POWER(FSheet1!AZ315,2/($A$3-1))*SUM(1/POWER(FSheet1!$AU315,2/($A$3-1)),1/POWER(FSheet1!$AV315,2/($A$3-1)),1/POWER(FSheet1!$AW315,2/($A$3-1)),1/POWER(FSheet1!$AX315,2/($A$3-1)),1/POWER(FSheet1!$AY315,2/($A$3-1)),1/POWER(FSheet1!$AZ315,2/($A$3-1)),1/POWER(FSheet1!$BA315,2/($A$3-1))))</f>
        <v>3.2018012496424907E-2</v>
      </c>
      <c r="K316" s="20">
        <f>1/(POWER(FSheet1!BA315,2/($A$3-1))*SUM(1/POWER(FSheet1!$AU315,2/($A$3-1)),1/POWER(FSheet1!$AV315,2/($A$3-1)),1/POWER(FSheet1!$AW315,2/($A$3-1)),1/POWER(FSheet1!$AX315,2/($A$3-1)),1/POWER(FSheet1!$AY315,2/($A$3-1)),1/POWER(FSheet1!$AZ315,2/($A$3-1)),1/POWER(FSheet1!$BA315,2/($A$3-1))))</f>
        <v>8.9159828608458107E-3</v>
      </c>
      <c r="M316" s="35"/>
      <c r="AA316" s="34">
        <f t="shared" si="16"/>
        <v>8.298322958576799</v>
      </c>
      <c r="AC316" s="26">
        <f>1/(POWER(FSheet1!BC315,1/($A$3-1))*SUM(1/POWER(FSheet1!$BC315,1/($A$3-1)),1/POWER(FSheet1!$BD315,1/($A$3-1)),1/POWER(FSheet1!$BE315,1/($A$3-1)),1/POWER(FSheet1!$BF315,1/($A$3-1)),1/POWER(FSheet1!$BG315,1/($A$3-1)),1/POWER(FSheet1!$BH315,1/($A$3-1)),1/POWER(FSheet1!$BI315,1/($A$3-1))))</f>
        <v>0.24875110261563441</v>
      </c>
      <c r="AD316" s="26">
        <f>1/(POWER(FSheet1!BD315,1/($A$3-1))*SUM(1/POWER(FSheet1!$BC315,1/($A$3-1)),1/POWER(FSheet1!$BD315,1/($A$3-1)),1/POWER(FSheet1!$BE315,1/($A$3-1)),1/POWER(FSheet1!$BF315,1/($A$3-1)),1/POWER(FSheet1!$BG315,1/($A$3-1)),1/POWER(FSheet1!$BH315,1/($A$3-1)),1/POWER(FSheet1!$BI315,1/($A$3-1))))</f>
        <v>0.12796199663738214</v>
      </c>
      <c r="AE316" s="26">
        <f>1/(POWER(FSheet1!BE315,1/($A$3-1))*SUM(1/POWER(FSheet1!$BC315,1/($A$3-1)),1/POWER(FSheet1!$BD315,1/($A$3-1)),1/POWER(FSheet1!$BE315,1/($A$3-1)),1/POWER(FSheet1!$BF315,1/($A$3-1)),1/POWER(FSheet1!$BG315,1/($A$3-1)),1/POWER(FSheet1!$BH315,1/($A$3-1)),1/POWER(FSheet1!$BI315,1/($A$3-1))))</f>
        <v>0.17478161148832652</v>
      </c>
      <c r="AF316" s="26">
        <f>1/(POWER(FSheet1!BF315,1/($A$3-1))*SUM(1/POWER(FSheet1!$BC315,1/($A$3-1)),1/POWER(FSheet1!$BD315,1/($A$3-1)),1/POWER(FSheet1!$BE315,1/($A$3-1)),1/POWER(FSheet1!$BF315,1/($A$3-1)),1/POWER(FSheet1!$BG315,1/($A$3-1)),1/POWER(FSheet1!$BH315,1/($A$3-1)),1/POWER(FSheet1!$BI315,1/($A$3-1))))</f>
        <v>0.22684782074877699</v>
      </c>
      <c r="AG316" s="26">
        <f>1/(POWER(FSheet1!BG315,1/($A$3-1))*SUM(1/POWER(FSheet1!$BC315,1/($A$3-1)),1/POWER(FSheet1!$BD315,1/($A$3-1)),1/POWER(FSheet1!$BE315,1/($A$3-1)),1/POWER(FSheet1!$BF315,1/($A$3-1)),1/POWER(FSheet1!$BG315,1/($A$3-1)),1/POWER(FSheet1!$BH315,1/($A$3-1)),1/POWER(FSheet1!$BI315,1/($A$3-1))))</f>
        <v>0.10091872879130895</v>
      </c>
      <c r="AH316" s="26">
        <f>1/(POWER(FSheet1!BH315,1/($A$3-1))*SUM(1/POWER(FSheet1!$BC315,1/($A$3-1)),1/POWER(FSheet1!$BD315,1/($A$3-1)),1/POWER(FSheet1!$BE315,1/($A$3-1)),1/POWER(FSheet1!$BF315,1/($A$3-1)),1/POWER(FSheet1!$BG315,1/($A$3-1)),1/POWER(FSheet1!$BH315,1/($A$3-1)),1/POWER(FSheet1!$BI315,1/($A$3-1))))</f>
        <v>4.8328448546892541E-2</v>
      </c>
      <c r="AI316" s="26">
        <f>1/(POWER(FSheet1!BI315,1/($A$3-1))*SUM(1/POWER(FSheet1!$BC315,1/($A$3-1)),1/POWER(FSheet1!$BD315,1/($A$3-1)),1/POWER(FSheet1!$BE315,1/($A$3-1)),1/POWER(FSheet1!$BF315,1/($A$3-1)),1/POWER(FSheet1!$BG315,1/($A$3-1)),1/POWER(FSheet1!$BH315,1/($A$3-1)),1/POWER(FSheet1!$BI315,1/($A$3-1))))</f>
        <v>7.2410291171678465E-2</v>
      </c>
      <c r="AY316" s="13">
        <f t="shared" si="17"/>
        <v>3.9219134491926564</v>
      </c>
      <c r="BA316" s="45">
        <f>1/(POWER(FSheet1!$BK315,1/($A$3-1))*SUM(1/POWER(FSheet1!$BK315,1/($A$3-1)),1/POWER(FSheet1!$BL315,1/($A$3-1)),1/POWER(FSheet1!$BM315,1/($A$3-1)),1/POWER(FSheet1!$BN315,1/($A$3-1)),1/POWER(FSheet1!$BO315,1/($A$3-1)),1/POWER(FSheet1!$BP315,1/($A$3-1)),1/POWER(FSheet1!$BQ315,1/($A$3-1))))</f>
        <v>0.52885574417587145</v>
      </c>
      <c r="BB316" s="45">
        <f>1/(POWER(FSheet1!$BL315,1/($A$3-1))*SUM(1/POWER(FSheet1!$BK315,1/($A$3-1)),1/POWER(FSheet1!$BL315,1/($A$3-1)),1/POWER(FSheet1!$BM315,1/($A$3-1)),1/POWER(FSheet1!$BN315,1/($A$3-1)),1/POWER(FSheet1!$BO315,1/($A$3-1)),1/POWER(FSheet1!$BP315,1/($A$3-1)),1/POWER(FSheet1!$BQ315,1/($A$3-1))))</f>
        <v>7.229316463932467E-2</v>
      </c>
      <c r="BC316" s="45">
        <f>1/(POWER(FSheet1!$BM315,1/($A$3-1))*SUM(1/POWER(FSheet1!$BK315,1/($A$3-1)),1/POWER(FSheet1!$BL315,1/($A$3-1)),1/POWER(FSheet1!$BM315,1/($A$3-1)),1/POWER(FSheet1!$BN315,1/($A$3-1)),1/POWER(FSheet1!$BO315,1/($A$3-1)),1/POWER(FSheet1!$BP315,1/($A$3-1)),1/POWER(FSheet1!$BQ315,1/($A$3-1))))</f>
        <v>8.6625322232730853E-2</v>
      </c>
      <c r="BD316" s="45">
        <f>1/(POWER(FSheet1!$BN315,1/($A$3-1))*SUM(1/POWER(FSheet1!$BK315,1/($A$3-1)),1/POWER(FSheet1!$BL315,1/($A$3-1)),1/POWER(FSheet1!$BM315,1/($A$3-1)),1/POWER(FSheet1!$BN315,1/($A$3-1)),1/POWER(FSheet1!$BO315,1/($A$3-1)),1/POWER(FSheet1!$BP315,1/($A$3-1)),1/POWER(FSheet1!$BQ315,1/($A$3-1))))</f>
        <v>0.13987054962177314</v>
      </c>
      <c r="BE316" s="45">
        <f>1/(POWER(FSheet1!$BO315,1/($A$3-1))*SUM(1/POWER(FSheet1!$BK315,1/($A$3-1)),1/POWER(FSheet1!$BL315,1/($A$3-1)),1/POWER(FSheet1!$BM315,1/($A$3-1)),1/POWER(FSheet1!$BN315,1/($A$3-1)),1/POWER(FSheet1!$BO315,1/($A$3-1)),1/POWER(FSheet1!$BP315,1/($A$3-1)),1/POWER(FSheet1!$BQ315,1/($A$3-1))))</f>
        <v>0.10105517717517987</v>
      </c>
      <c r="BF316" s="45">
        <f>1/(POWER(FSheet1!$BP315,1/($A$3-1))*SUM(1/POWER(FSheet1!$BK315,1/($A$3-1)),1/POWER(FSheet1!$BL315,1/($A$3-1)),1/POWER(FSheet1!$BM315,1/($A$3-1)),1/POWER(FSheet1!$BN315,1/($A$3-1)),1/POWER(FSheet1!$BO315,1/($A$3-1)),1/POWER(FSheet1!$BP315,1/($A$3-1)),1/POWER(FSheet1!$BQ315,1/($A$3-1))))</f>
        <v>2.8934087458701008E-2</v>
      </c>
      <c r="BG316" s="45">
        <f>1/(POWER(FSheet1!$BQ315,1/($A$3-1))*SUM(1/POWER(FSheet1!$BK315,1/($A$3-1)),1/POWER(FSheet1!$BL315,1/($A$3-1)),1/POWER(FSheet1!$BM315,1/($A$3-1)),1/POWER(FSheet1!$BN315,1/($A$3-1)),1/POWER(FSheet1!$BO315,1/($A$3-1)),1/POWER(FSheet1!$BP315,1/($A$3-1)),1/POWER(FSheet1!$BQ315,1/($A$3-1))))</f>
        <v>4.2365954696419052E-2</v>
      </c>
      <c r="BH316" s="14"/>
      <c r="BW316" s="33">
        <f t="array" ref="BW316">SUM((BA316^$A$3)*(($B316-$AK$3)^2+($C316-$AL$3)^2),(BB316^$A$3)*(($B316-$AM$3)^2+($C316-$AN$3)^2),(BC316^$A$3)*(($B316-$AO$3)^2+($C316-$AP$3)^2),(BD316^$A$3)*(($B316-$AQ$3)^2+($C316-$AR$3)^2),(BE316^$A$3)*(($B316-$AS$3)^2+($C316-$AT$3)^2),(BF316^$A$3)*(($B316-$AU$3)^2+($C316-$AV$3)^2),(BG316^$A$3)*(($B316-$AW$3)^2+($C316-$BV$3)^2))</f>
        <v>4.286970545686108</v>
      </c>
    </row>
    <row r="317" spans="1:75">
      <c r="A317" s="21" t="str">
        <f>FSheet1!A316</f>
        <v>Lord</v>
      </c>
      <c r="B317" s="20">
        <f>FSheet1!DH316</f>
        <v>-6.8389448950131237</v>
      </c>
      <c r="C317" s="20">
        <f>FSheet1!DI316</f>
        <v>0.3207405944881887</v>
      </c>
      <c r="D317" s="22"/>
      <c r="E317" s="20">
        <f>1/(POWER(FSheet1!AU316,2/($A$3-1))*SUM(1/POWER(FSheet1!$AU316,2/($A$3-1)),1/POWER(FSheet1!$AV316,2/($A$3-1)),1/POWER(FSheet1!$AW316,2/($A$3-1)),1/POWER(FSheet1!$AX316,2/($A$3-1)),1/POWER(FSheet1!$AY316,2/($A$3-1)),1/POWER(FSheet1!$AZ316,2/($A$3-1)),1/POWER(FSheet1!$BA316,2/($A$3-1))))</f>
        <v>5.8251199790997112E-2</v>
      </c>
      <c r="F317" s="20">
        <f>1/(POWER(FSheet1!AV316,2/($A$3-1))*SUM(1/POWER(FSheet1!$AU316,2/($A$3-1)),1/POWER(FSheet1!$AV316,2/($A$3-1)),1/POWER(FSheet1!$AW316,2/($A$3-1)),1/POWER(FSheet1!$AX316,2/($A$3-1)),1/POWER(FSheet1!$AY316,2/($A$3-1)),1/POWER(FSheet1!$AZ316,2/($A$3-1)),1/POWER(FSheet1!$BA316,2/($A$3-1))))</f>
        <v>0.25742550466265041</v>
      </c>
      <c r="G317" s="20">
        <f>1/(POWER(FSheet1!AW316,2/($A$3-1))*SUM(1/POWER(FSheet1!$AU316,2/($A$3-1)),1/POWER(FSheet1!$AV316,2/($A$3-1)),1/POWER(FSheet1!$AW316,2/($A$3-1)),1/POWER(FSheet1!$AX316,2/($A$3-1)),1/POWER(FSheet1!$AY316,2/($A$3-1)),1/POWER(FSheet1!$AZ316,2/($A$3-1)),1/POWER(FSheet1!$BA316,2/($A$3-1))))</f>
        <v>0.4811345391309253</v>
      </c>
      <c r="H317" s="20">
        <f>1/(POWER(FSheet1!AX316,2/($A$3-1))*SUM(1/POWER(FSheet1!$AU316,2/($A$3-1)),1/POWER(FSheet1!$AV316,2/($A$3-1)),1/POWER(FSheet1!$AW316,2/($A$3-1)),1/POWER(FSheet1!$AX316,2/($A$3-1)),1/POWER(FSheet1!$AY316,2/($A$3-1)),1/POWER(FSheet1!$AZ316,2/($A$3-1)),1/POWER(FSheet1!$BA316,2/($A$3-1))))</f>
        <v>0.1531258781913819</v>
      </c>
      <c r="I317" s="20">
        <f>1/(POWER(FSheet1!AY316,2/($A$3-1))*SUM(1/POWER(FSheet1!$AU316,2/($A$3-1)),1/POWER(FSheet1!$AV316,2/($A$3-1)),1/POWER(FSheet1!$AW316,2/($A$3-1)),1/POWER(FSheet1!$AX316,2/($A$3-1)),1/POWER(FSheet1!$AY316,2/($A$3-1)),1/POWER(FSheet1!$AZ316,2/($A$3-1)),1/POWER(FSheet1!$BA316,2/($A$3-1))))</f>
        <v>3.5433569193555975E-2</v>
      </c>
      <c r="J317" s="20">
        <f>1/(POWER(FSheet1!AZ316,2/($A$3-1))*SUM(1/POWER(FSheet1!$AU316,2/($A$3-1)),1/POWER(FSheet1!$AV316,2/($A$3-1)),1/POWER(FSheet1!$AW316,2/($A$3-1)),1/POWER(FSheet1!$AX316,2/($A$3-1)),1/POWER(FSheet1!$AY316,2/($A$3-1)),1/POWER(FSheet1!$AZ316,2/($A$3-1)),1/POWER(FSheet1!$BA316,2/($A$3-1))))</f>
        <v>1.0600910551821597E-2</v>
      </c>
      <c r="K317" s="20">
        <f>1/(POWER(FSheet1!BA316,2/($A$3-1))*SUM(1/POWER(FSheet1!$AU316,2/($A$3-1)),1/POWER(FSheet1!$AV316,2/($A$3-1)),1/POWER(FSheet1!$AW316,2/($A$3-1)),1/POWER(FSheet1!$AX316,2/($A$3-1)),1/POWER(FSheet1!$AY316,2/($A$3-1)),1/POWER(FSheet1!$AZ316,2/($A$3-1)),1/POWER(FSheet1!$BA316,2/($A$3-1))))</f>
        <v>4.028398478667536E-3</v>
      </c>
      <c r="M317" s="35"/>
      <c r="AA317" s="34">
        <f t="shared" si="16"/>
        <v>7.1362183073789529</v>
      </c>
      <c r="AC317" s="26">
        <f>1/(POWER(FSheet1!BC316,1/($A$3-1))*SUM(1/POWER(FSheet1!$BC316,1/($A$3-1)),1/POWER(FSheet1!$BD316,1/($A$3-1)),1/POWER(FSheet1!$BE316,1/($A$3-1)),1/POWER(FSheet1!$BF316,1/($A$3-1)),1/POWER(FSheet1!$BG316,1/($A$3-1)),1/POWER(FSheet1!$BH316,1/($A$3-1)),1/POWER(FSheet1!$BI316,1/($A$3-1))))</f>
        <v>0.65629460786509919</v>
      </c>
      <c r="AD317" s="26">
        <f>1/(POWER(FSheet1!BD316,1/($A$3-1))*SUM(1/POWER(FSheet1!$BC316,1/($A$3-1)),1/POWER(FSheet1!$BD316,1/($A$3-1)),1/POWER(FSheet1!$BE316,1/($A$3-1)),1/POWER(FSheet1!$BF316,1/($A$3-1)),1/POWER(FSheet1!$BG316,1/($A$3-1)),1/POWER(FSheet1!$BH316,1/($A$3-1)),1/POWER(FSheet1!$BI316,1/($A$3-1))))</f>
        <v>0.18859420449331685</v>
      </c>
      <c r="AE317" s="26">
        <f>1/(POWER(FSheet1!BE316,1/($A$3-1))*SUM(1/POWER(FSheet1!$BC316,1/($A$3-1)),1/POWER(FSheet1!$BD316,1/($A$3-1)),1/POWER(FSheet1!$BE316,1/($A$3-1)),1/POWER(FSheet1!$BF316,1/($A$3-1)),1/POWER(FSheet1!$BG316,1/($A$3-1)),1/POWER(FSheet1!$BH316,1/($A$3-1)),1/POWER(FSheet1!$BI316,1/($A$3-1))))</f>
        <v>8.052870891348704E-2</v>
      </c>
      <c r="AF317" s="26">
        <f>1/(POWER(FSheet1!BF316,1/($A$3-1))*SUM(1/POWER(FSheet1!$BC316,1/($A$3-1)),1/POWER(FSheet1!$BD316,1/($A$3-1)),1/POWER(FSheet1!$BE316,1/($A$3-1)),1/POWER(FSheet1!$BF316,1/($A$3-1)),1/POWER(FSheet1!$BG316,1/($A$3-1)),1/POWER(FSheet1!$BH316,1/($A$3-1)),1/POWER(FSheet1!$BI316,1/($A$3-1))))</f>
        <v>3.5526866233300321E-2</v>
      </c>
      <c r="AG317" s="26">
        <f>1/(POWER(FSheet1!BG316,1/($A$3-1))*SUM(1/POWER(FSheet1!$BC316,1/($A$3-1)),1/POWER(FSheet1!$BD316,1/($A$3-1)),1/POWER(FSheet1!$BE316,1/($A$3-1)),1/POWER(FSheet1!$BF316,1/($A$3-1)),1/POWER(FSheet1!$BG316,1/($A$3-1)),1/POWER(FSheet1!$BH316,1/($A$3-1)),1/POWER(FSheet1!$BI316,1/($A$3-1))))</f>
        <v>1.6368476674036209E-2</v>
      </c>
      <c r="AH317" s="26">
        <f>1/(POWER(FSheet1!BH316,1/($A$3-1))*SUM(1/POWER(FSheet1!$BC316,1/($A$3-1)),1/POWER(FSheet1!$BD316,1/($A$3-1)),1/POWER(FSheet1!$BE316,1/($A$3-1)),1/POWER(FSheet1!$BF316,1/($A$3-1)),1/POWER(FSheet1!$BG316,1/($A$3-1)),1/POWER(FSheet1!$BH316,1/($A$3-1)),1/POWER(FSheet1!$BI316,1/($A$3-1))))</f>
        <v>9.5854685104500344E-3</v>
      </c>
      <c r="AI317" s="26">
        <f>1/(POWER(FSheet1!BI316,1/($A$3-1))*SUM(1/POWER(FSheet1!$BC316,1/($A$3-1)),1/POWER(FSheet1!$BD316,1/($A$3-1)),1/POWER(FSheet1!$BE316,1/($A$3-1)),1/POWER(FSheet1!$BF316,1/($A$3-1)),1/POWER(FSheet1!$BG316,1/($A$3-1)),1/POWER(FSheet1!$BH316,1/($A$3-1)),1/POWER(FSheet1!$BI316,1/($A$3-1))))</f>
        <v>1.3101667310310365E-2</v>
      </c>
      <c r="AY317" s="13">
        <f t="shared" si="17"/>
        <v>2.0338084442660871</v>
      </c>
      <c r="BA317" s="45">
        <f>1/(POWER(FSheet1!$BK316,1/($A$3-1))*SUM(1/POWER(FSheet1!$BK316,1/($A$3-1)),1/POWER(FSheet1!$BL316,1/($A$3-1)),1/POWER(FSheet1!$BM316,1/($A$3-1)),1/POWER(FSheet1!$BN316,1/($A$3-1)),1/POWER(FSheet1!$BO316,1/($A$3-1)),1/POWER(FSheet1!$BP316,1/($A$3-1)),1/POWER(FSheet1!$BQ316,1/($A$3-1))))</f>
        <v>0.55245029295746717</v>
      </c>
      <c r="BB317" s="45">
        <f>1/(POWER(FSheet1!$BL316,1/($A$3-1))*SUM(1/POWER(FSheet1!$BK316,1/($A$3-1)),1/POWER(FSheet1!$BL316,1/($A$3-1)),1/POWER(FSheet1!$BM316,1/($A$3-1)),1/POWER(FSheet1!$BN316,1/($A$3-1)),1/POWER(FSheet1!$BO316,1/($A$3-1)),1/POWER(FSheet1!$BP316,1/($A$3-1)),1/POWER(FSheet1!$BQ316,1/($A$3-1))))</f>
        <v>0.24853104488396208</v>
      </c>
      <c r="BC317" s="45">
        <f>1/(POWER(FSheet1!$BM316,1/($A$3-1))*SUM(1/POWER(FSheet1!$BK316,1/($A$3-1)),1/POWER(FSheet1!$BL316,1/($A$3-1)),1/POWER(FSheet1!$BM316,1/($A$3-1)),1/POWER(FSheet1!$BN316,1/($A$3-1)),1/POWER(FSheet1!$BO316,1/($A$3-1)),1/POWER(FSheet1!$BP316,1/($A$3-1)),1/POWER(FSheet1!$BQ316,1/($A$3-1))))</f>
        <v>7.886113570475449E-2</v>
      </c>
      <c r="BD317" s="45">
        <f>1/(POWER(FSheet1!$BN316,1/($A$3-1))*SUM(1/POWER(FSheet1!$BK316,1/($A$3-1)),1/POWER(FSheet1!$BL316,1/($A$3-1)),1/POWER(FSheet1!$BM316,1/($A$3-1)),1/POWER(FSheet1!$BN316,1/($A$3-1)),1/POWER(FSheet1!$BO316,1/($A$3-1)),1/POWER(FSheet1!$BP316,1/($A$3-1)),1/POWER(FSheet1!$BQ316,1/($A$3-1))))</f>
        <v>5.3787269472498046E-2</v>
      </c>
      <c r="BE317" s="45">
        <f>1/(POWER(FSheet1!$BO316,1/($A$3-1))*SUM(1/POWER(FSheet1!$BK316,1/($A$3-1)),1/POWER(FSheet1!$BL316,1/($A$3-1)),1/POWER(FSheet1!$BM316,1/($A$3-1)),1/POWER(FSheet1!$BN316,1/($A$3-1)),1/POWER(FSheet1!$BO316,1/($A$3-1)),1/POWER(FSheet1!$BP316,1/($A$3-1)),1/POWER(FSheet1!$BQ316,1/($A$3-1))))</f>
        <v>3.2583990862103604E-2</v>
      </c>
      <c r="BF317" s="45">
        <f>1/(POWER(FSheet1!$BP316,1/($A$3-1))*SUM(1/POWER(FSheet1!$BK316,1/($A$3-1)),1/POWER(FSheet1!$BL316,1/($A$3-1)),1/POWER(FSheet1!$BM316,1/($A$3-1)),1/POWER(FSheet1!$BN316,1/($A$3-1)),1/POWER(FSheet1!$BO316,1/($A$3-1)),1/POWER(FSheet1!$BP316,1/($A$3-1)),1/POWER(FSheet1!$BQ316,1/($A$3-1))))</f>
        <v>1.3953612725400662E-2</v>
      </c>
      <c r="BG317" s="45">
        <f>1/(POWER(FSheet1!$BQ316,1/($A$3-1))*SUM(1/POWER(FSheet1!$BK316,1/($A$3-1)),1/POWER(FSheet1!$BL316,1/($A$3-1)),1/POWER(FSheet1!$BM316,1/($A$3-1)),1/POWER(FSheet1!$BN316,1/($A$3-1)),1/POWER(FSheet1!$BO316,1/($A$3-1)),1/POWER(FSheet1!$BP316,1/($A$3-1)),1/POWER(FSheet1!$BQ316,1/($A$3-1))))</f>
        <v>1.9832653393813935E-2</v>
      </c>
      <c r="BH317" s="14"/>
      <c r="BW317" s="33">
        <f t="array" ref="BW317">SUM((BA317^$A$3)*(($B317-$AK$3)^2+($C317-$AL$3)^2),(BB317^$A$3)*(($B317-$AM$3)^2+($C317-$AN$3)^2),(BC317^$A$3)*(($B317-$AO$3)^2+($C317-$AP$3)^2),(BD317^$A$3)*(($B317-$AQ$3)^2+($C317-$AR$3)^2),(BE317^$A$3)*(($B317-$AS$3)^2+($C317-$AT$3)^2),(BF317^$A$3)*(($B317-$AU$3)^2+($C317-$AV$3)^2),(BG317^$A$3)*(($B317-$AW$3)^2+($C317-$BV$3)^2))</f>
        <v>2.1049151230204077</v>
      </c>
    </row>
    <row r="318" spans="1:75">
      <c r="A318" s="21" t="str">
        <f>FSheet1!A317</f>
        <v>Braun</v>
      </c>
      <c r="B318" s="20">
        <f>FSheet1!DH317</f>
        <v>-5.21804051312336</v>
      </c>
      <c r="C318" s="20">
        <f>FSheet1!DI317</f>
        <v>0.9546150144356963</v>
      </c>
      <c r="D318" s="22"/>
      <c r="E318" s="20">
        <f>1/(POWER(FSheet1!AU317,2/($A$3-1))*SUM(1/POWER(FSheet1!$AU317,2/($A$3-1)),1/POWER(FSheet1!$AV317,2/($A$3-1)),1/POWER(FSheet1!$AW317,2/($A$3-1)),1/POWER(FSheet1!$AX317,2/($A$3-1)),1/POWER(FSheet1!$AY317,2/($A$3-1)),1/POWER(FSheet1!$AZ317,2/($A$3-1)),1/POWER(FSheet1!$BA317,2/($A$3-1))))</f>
        <v>2.9425415040701407E-2</v>
      </c>
      <c r="F318" s="20">
        <f>1/(POWER(FSheet1!AV317,2/($A$3-1))*SUM(1/POWER(FSheet1!$AU317,2/($A$3-1)),1/POWER(FSheet1!$AV317,2/($A$3-1)),1/POWER(FSheet1!$AW317,2/($A$3-1)),1/POWER(FSheet1!$AX317,2/($A$3-1)),1/POWER(FSheet1!$AY317,2/($A$3-1)),1/POWER(FSheet1!$AZ317,2/($A$3-1)),1/POWER(FSheet1!$BA317,2/($A$3-1))))</f>
        <v>0.13787184758653342</v>
      </c>
      <c r="G318" s="20">
        <f>1/(POWER(FSheet1!AW317,2/($A$3-1))*SUM(1/POWER(FSheet1!$AU317,2/($A$3-1)),1/POWER(FSheet1!$AV317,2/($A$3-1)),1/POWER(FSheet1!$AW317,2/($A$3-1)),1/POWER(FSheet1!$AX317,2/($A$3-1)),1/POWER(FSheet1!$AY317,2/($A$3-1)),1/POWER(FSheet1!$AZ317,2/($A$3-1)),1/POWER(FSheet1!$BA317,2/($A$3-1))))</f>
        <v>0.50524102532100035</v>
      </c>
      <c r="H318" s="20">
        <f>1/(POWER(FSheet1!AX317,2/($A$3-1))*SUM(1/POWER(FSheet1!$AU317,2/($A$3-1)),1/POWER(FSheet1!$AV317,2/($A$3-1)),1/POWER(FSheet1!$AW317,2/($A$3-1)),1/POWER(FSheet1!$AX317,2/($A$3-1)),1/POWER(FSheet1!$AY317,2/($A$3-1)),1/POWER(FSheet1!$AZ317,2/($A$3-1)),1/POWER(FSheet1!$BA317,2/($A$3-1))))</f>
        <v>0.2574900621493395</v>
      </c>
      <c r="I318" s="20">
        <f>1/(POWER(FSheet1!AY317,2/($A$3-1))*SUM(1/POWER(FSheet1!$AU317,2/($A$3-1)),1/POWER(FSheet1!$AV317,2/($A$3-1)),1/POWER(FSheet1!$AW317,2/($A$3-1)),1/POWER(FSheet1!$AX317,2/($A$3-1)),1/POWER(FSheet1!$AY317,2/($A$3-1)),1/POWER(FSheet1!$AZ317,2/($A$3-1)),1/POWER(FSheet1!$BA317,2/($A$3-1))))</f>
        <v>5.2014665217468066E-2</v>
      </c>
      <c r="J318" s="20">
        <f>1/(POWER(FSheet1!AZ317,2/($A$3-1))*SUM(1/POWER(FSheet1!$AU317,2/($A$3-1)),1/POWER(FSheet1!$AV317,2/($A$3-1)),1/POWER(FSheet1!$AW317,2/($A$3-1)),1/POWER(FSheet1!$AX317,2/($A$3-1)),1/POWER(FSheet1!$AY317,2/($A$3-1)),1/POWER(FSheet1!$AZ317,2/($A$3-1)),1/POWER(FSheet1!$BA317,2/($A$3-1))))</f>
        <v>1.3368718490161042E-2</v>
      </c>
      <c r="K318" s="20">
        <f>1/(POWER(FSheet1!BA317,2/($A$3-1))*SUM(1/POWER(FSheet1!$AU317,2/($A$3-1)),1/POWER(FSheet1!$AV317,2/($A$3-1)),1/POWER(FSheet1!$AW317,2/($A$3-1)),1/POWER(FSheet1!$AX317,2/($A$3-1)),1/POWER(FSheet1!$AY317,2/($A$3-1)),1/POWER(FSheet1!$AZ317,2/($A$3-1)),1/POWER(FSheet1!$BA317,2/($A$3-1))))</f>
        <v>4.5882661947959646E-3</v>
      </c>
      <c r="M318" s="35"/>
      <c r="AA318" s="34">
        <f t="shared" si="16"/>
        <v>6.8855706408242767</v>
      </c>
      <c r="AC318" s="26">
        <f>1/(POWER(FSheet1!BC317,1/($A$3-1))*SUM(1/POWER(FSheet1!$BC317,1/($A$3-1)),1/POWER(FSheet1!$BD317,1/($A$3-1)),1/POWER(FSheet1!$BE317,1/($A$3-1)),1/POWER(FSheet1!$BF317,1/($A$3-1)),1/POWER(FSheet1!$BG317,1/($A$3-1)),1/POWER(FSheet1!$BH317,1/($A$3-1)),1/POWER(FSheet1!$BI317,1/($A$3-1))))</f>
        <v>0.69155596002009301</v>
      </c>
      <c r="AD318" s="26">
        <f>1/(POWER(FSheet1!BD317,1/($A$3-1))*SUM(1/POWER(FSheet1!$BC317,1/($A$3-1)),1/POWER(FSheet1!$BD317,1/($A$3-1)),1/POWER(FSheet1!$BE317,1/($A$3-1)),1/POWER(FSheet1!$BF317,1/($A$3-1)),1/POWER(FSheet1!$BG317,1/($A$3-1)),1/POWER(FSheet1!$BH317,1/($A$3-1)),1/POWER(FSheet1!$BI317,1/($A$3-1))))</f>
        <v>0.12789355651115636</v>
      </c>
      <c r="AE318" s="26">
        <f>1/(POWER(FSheet1!BE317,1/($A$3-1))*SUM(1/POWER(FSheet1!$BC317,1/($A$3-1)),1/POWER(FSheet1!$BD317,1/($A$3-1)),1/POWER(FSheet1!$BE317,1/($A$3-1)),1/POWER(FSheet1!$BF317,1/($A$3-1)),1/POWER(FSheet1!$BG317,1/($A$3-1)),1/POWER(FSheet1!$BH317,1/($A$3-1)),1/POWER(FSheet1!$BI317,1/($A$3-1))))</f>
        <v>9.1603724932010383E-2</v>
      </c>
      <c r="AF318" s="26">
        <f>1/(POWER(FSheet1!BF317,1/($A$3-1))*SUM(1/POWER(FSheet1!$BC317,1/($A$3-1)),1/POWER(FSheet1!$BD317,1/($A$3-1)),1/POWER(FSheet1!$BE317,1/($A$3-1)),1/POWER(FSheet1!$BF317,1/($A$3-1)),1/POWER(FSheet1!$BG317,1/($A$3-1)),1/POWER(FSheet1!$BH317,1/($A$3-1)),1/POWER(FSheet1!$BI317,1/($A$3-1))))</f>
        <v>4.559960814378803E-2</v>
      </c>
      <c r="AG318" s="26">
        <f>1/(POWER(FSheet1!BG317,1/($A$3-1))*SUM(1/POWER(FSheet1!$BC317,1/($A$3-1)),1/POWER(FSheet1!$BD317,1/($A$3-1)),1/POWER(FSheet1!$BE317,1/($A$3-1)),1/POWER(FSheet1!$BF317,1/($A$3-1)),1/POWER(FSheet1!$BG317,1/($A$3-1)),1/POWER(FSheet1!$BH317,1/($A$3-1)),1/POWER(FSheet1!$BI317,1/($A$3-1))))</f>
        <v>1.8727796591416764E-2</v>
      </c>
      <c r="AH318" s="26">
        <f>1/(POWER(FSheet1!BH317,1/($A$3-1))*SUM(1/POWER(FSheet1!$BC317,1/($A$3-1)),1/POWER(FSheet1!$BD317,1/($A$3-1)),1/POWER(FSheet1!$BE317,1/($A$3-1)),1/POWER(FSheet1!$BF317,1/($A$3-1)),1/POWER(FSheet1!$BG317,1/($A$3-1)),1/POWER(FSheet1!$BH317,1/($A$3-1)),1/POWER(FSheet1!$BI317,1/($A$3-1))))</f>
        <v>1.0172910415621102E-2</v>
      </c>
      <c r="AI318" s="26">
        <f>1/(POWER(FSheet1!BI317,1/($A$3-1))*SUM(1/POWER(FSheet1!$BC317,1/($A$3-1)),1/POWER(FSheet1!$BD317,1/($A$3-1)),1/POWER(FSheet1!$BE317,1/($A$3-1)),1/POWER(FSheet1!$BF317,1/($A$3-1)),1/POWER(FSheet1!$BG317,1/($A$3-1)),1/POWER(FSheet1!$BH317,1/($A$3-1)),1/POWER(FSheet1!$BI317,1/($A$3-1))))</f>
        <v>1.4446443385914089E-2</v>
      </c>
      <c r="AY318" s="13">
        <f t="shared" si="17"/>
        <v>0.49748579658423447</v>
      </c>
      <c r="BA318" s="45">
        <f>1/(POWER(FSheet1!$BK317,1/($A$3-1))*SUM(1/POWER(FSheet1!$BK317,1/($A$3-1)),1/POWER(FSheet1!$BL317,1/($A$3-1)),1/POWER(FSheet1!$BM317,1/($A$3-1)),1/POWER(FSheet1!$BN317,1/($A$3-1)),1/POWER(FSheet1!$BO317,1/($A$3-1)),1/POWER(FSheet1!$BP317,1/($A$3-1)),1/POWER(FSheet1!$BQ317,1/($A$3-1))))</f>
        <v>0.90079409019911538</v>
      </c>
      <c r="BB318" s="45">
        <f>1/(POWER(FSheet1!$BL317,1/($A$3-1))*SUM(1/POWER(FSheet1!$BK317,1/($A$3-1)),1/POWER(FSheet1!$BL317,1/($A$3-1)),1/POWER(FSheet1!$BM317,1/($A$3-1)),1/POWER(FSheet1!$BN317,1/($A$3-1)),1/POWER(FSheet1!$BO317,1/($A$3-1)),1/POWER(FSheet1!$BP317,1/($A$3-1)),1/POWER(FSheet1!$BQ317,1/($A$3-1))))</f>
        <v>3.9138180693671948E-2</v>
      </c>
      <c r="BC318" s="45">
        <f>1/(POWER(FSheet1!$BM317,1/($A$3-1))*SUM(1/POWER(FSheet1!$BK317,1/($A$3-1)),1/POWER(FSheet1!$BL317,1/($A$3-1)),1/POWER(FSheet1!$BM317,1/($A$3-1)),1/POWER(FSheet1!$BN317,1/($A$3-1)),1/POWER(FSheet1!$BO317,1/($A$3-1)),1/POWER(FSheet1!$BP317,1/($A$3-1)),1/POWER(FSheet1!$BQ317,1/($A$3-1))))</f>
        <v>2.2082533900655843E-2</v>
      </c>
      <c r="BD318" s="45">
        <f>1/(POWER(FSheet1!$BN317,1/($A$3-1))*SUM(1/POWER(FSheet1!$BK317,1/($A$3-1)),1/POWER(FSheet1!$BL317,1/($A$3-1)),1/POWER(FSheet1!$BM317,1/($A$3-1)),1/POWER(FSheet1!$BN317,1/($A$3-1)),1/POWER(FSheet1!$BO317,1/($A$3-1)),1/POWER(FSheet1!$BP317,1/($A$3-1)),1/POWER(FSheet1!$BQ317,1/($A$3-1))))</f>
        <v>1.7967034260769725E-2</v>
      </c>
      <c r="BE318" s="45">
        <f>1/(POWER(FSheet1!$BO317,1/($A$3-1))*SUM(1/POWER(FSheet1!$BK317,1/($A$3-1)),1/POWER(FSheet1!$BL317,1/($A$3-1)),1/POWER(FSheet1!$BM317,1/($A$3-1)),1/POWER(FSheet1!$BN317,1/($A$3-1)),1/POWER(FSheet1!$BO317,1/($A$3-1)),1/POWER(FSheet1!$BP317,1/($A$3-1)),1/POWER(FSheet1!$BQ317,1/($A$3-1))))</f>
        <v>1.0409857936511427E-2</v>
      </c>
      <c r="BF318" s="45">
        <f>1/(POWER(FSheet1!$BP317,1/($A$3-1))*SUM(1/POWER(FSheet1!$BK317,1/($A$3-1)),1/POWER(FSheet1!$BL317,1/($A$3-1)),1/POWER(FSheet1!$BM317,1/($A$3-1)),1/POWER(FSheet1!$BN317,1/($A$3-1)),1/POWER(FSheet1!$BO317,1/($A$3-1)),1/POWER(FSheet1!$BP317,1/($A$3-1)),1/POWER(FSheet1!$BQ317,1/($A$3-1))))</f>
        <v>3.9024312610097772E-3</v>
      </c>
      <c r="BG318" s="45">
        <f>1/(POWER(FSheet1!$BQ317,1/($A$3-1))*SUM(1/POWER(FSheet1!$BK317,1/($A$3-1)),1/POWER(FSheet1!$BL317,1/($A$3-1)),1/POWER(FSheet1!$BM317,1/($A$3-1)),1/POWER(FSheet1!$BN317,1/($A$3-1)),1/POWER(FSheet1!$BO317,1/($A$3-1)),1/POWER(FSheet1!$BP317,1/($A$3-1)),1/POWER(FSheet1!$BQ317,1/($A$3-1))))</f>
        <v>5.7058717482657223E-3</v>
      </c>
      <c r="BH318" s="14"/>
      <c r="BW318" s="33">
        <f t="array" ref="BW318">SUM((BA318^$A$3)*(($B318-$AK$3)^2+($C318-$AL$3)^2),(BB318^$A$3)*(($B318-$AM$3)^2+($C318-$AN$3)^2),(BC318^$A$3)*(($B318-$AO$3)^2+($C318-$AP$3)^2),(BD318^$A$3)*(($B318-$AQ$3)^2+($C318-$AR$3)^2),(BE318^$A$3)*(($B318-$AS$3)^2+($C318-$AT$3)^2),(BF318^$A$3)*(($B318-$AU$3)^2+($C318-$AV$3)^2),(BG318^$A$3)*(($B318-$AW$3)^2+($C318-$BV$3)^2))</f>
        <v>8.9363921347638778E-2</v>
      </c>
    </row>
    <row r="319" spans="1:75">
      <c r="A319" s="21" t="str">
        <f>FSheet1!A318</f>
        <v>Vokey</v>
      </c>
      <c r="B319" s="20">
        <f>FSheet1!DH318</f>
        <v>-6.0931615721784782</v>
      </c>
      <c r="C319" s="20">
        <f>FSheet1!DI318</f>
        <v>-2.2471677755905506</v>
      </c>
      <c r="D319" s="22"/>
      <c r="E319" s="20">
        <f>1/(POWER(FSheet1!AU318,2/($A$3-1))*SUM(1/POWER(FSheet1!$AU318,2/($A$3-1)),1/POWER(FSheet1!$AV318,2/($A$3-1)),1/POWER(FSheet1!$AW318,2/($A$3-1)),1/POWER(FSheet1!$AX318,2/($A$3-1)),1/POWER(FSheet1!$AY318,2/($A$3-1)),1/POWER(FSheet1!$AZ318,2/($A$3-1)),1/POWER(FSheet1!$BA318,2/($A$3-1))))</f>
        <v>2.8845652758004246E-2</v>
      </c>
      <c r="F319" s="20">
        <f>1/(POWER(FSheet1!AV318,2/($A$3-1))*SUM(1/POWER(FSheet1!$AU318,2/($A$3-1)),1/POWER(FSheet1!$AV318,2/($A$3-1)),1/POWER(FSheet1!$AW318,2/($A$3-1)),1/POWER(FSheet1!$AX318,2/($A$3-1)),1/POWER(FSheet1!$AY318,2/($A$3-1)),1/POWER(FSheet1!$AZ318,2/($A$3-1)),1/POWER(FSheet1!$BA318,2/($A$3-1))))</f>
        <v>0.32226401698752338</v>
      </c>
      <c r="G319" s="20">
        <f>1/(POWER(FSheet1!AW318,2/($A$3-1))*SUM(1/POWER(FSheet1!$AU318,2/($A$3-1)),1/POWER(FSheet1!$AV318,2/($A$3-1)),1/POWER(FSheet1!$AW318,2/($A$3-1)),1/POWER(FSheet1!$AX318,2/($A$3-1)),1/POWER(FSheet1!$AY318,2/($A$3-1)),1/POWER(FSheet1!$AZ318,2/($A$3-1)),1/POWER(FSheet1!$BA318,2/($A$3-1))))</f>
        <v>0.58920473882795199</v>
      </c>
      <c r="H319" s="20">
        <f>1/(POWER(FSheet1!AX318,2/($A$3-1))*SUM(1/POWER(FSheet1!$AU318,2/($A$3-1)),1/POWER(FSheet1!$AV318,2/($A$3-1)),1/POWER(FSheet1!$AW318,2/($A$3-1)),1/POWER(FSheet1!$AX318,2/($A$3-1)),1/POWER(FSheet1!$AY318,2/($A$3-1)),1/POWER(FSheet1!$AZ318,2/($A$3-1)),1/POWER(FSheet1!$BA318,2/($A$3-1))))</f>
        <v>4.913008884510929E-2</v>
      </c>
      <c r="I319" s="20">
        <f>1/(POWER(FSheet1!AY318,2/($A$3-1))*SUM(1/POWER(FSheet1!$AU318,2/($A$3-1)),1/POWER(FSheet1!$AV318,2/($A$3-1)),1/POWER(FSheet1!$AW318,2/($A$3-1)),1/POWER(FSheet1!$AX318,2/($A$3-1)),1/POWER(FSheet1!$AY318,2/($A$3-1)),1/POWER(FSheet1!$AZ318,2/($A$3-1)),1/POWER(FSheet1!$BA318,2/($A$3-1))))</f>
        <v>7.7110244839117322E-3</v>
      </c>
      <c r="J319" s="20">
        <f>1/(POWER(FSheet1!AZ318,2/($A$3-1))*SUM(1/POWER(FSheet1!$AU318,2/($A$3-1)),1/POWER(FSheet1!$AV318,2/($A$3-1)),1/POWER(FSheet1!$AW318,2/($A$3-1)),1/POWER(FSheet1!$AX318,2/($A$3-1)),1/POWER(FSheet1!$AY318,2/($A$3-1)),1/POWER(FSheet1!$AZ318,2/($A$3-1)),1/POWER(FSheet1!$BA318,2/($A$3-1))))</f>
        <v>2.0789801095943577E-3</v>
      </c>
      <c r="K319" s="20">
        <f>1/(POWER(FSheet1!BA318,2/($A$3-1))*SUM(1/POWER(FSheet1!$AU318,2/($A$3-1)),1/POWER(FSheet1!$AV318,2/($A$3-1)),1/POWER(FSheet1!$AW318,2/($A$3-1)),1/POWER(FSheet1!$AX318,2/($A$3-1)),1/POWER(FSheet1!$AY318,2/($A$3-1)),1/POWER(FSheet1!$AZ318,2/($A$3-1)),1/POWER(FSheet1!$BA318,2/($A$3-1))))</f>
        <v>7.6549798790507162E-4</v>
      </c>
      <c r="M319" s="35"/>
      <c r="AA319" s="34">
        <f t="shared" si="16"/>
        <v>3.2880441642011431</v>
      </c>
      <c r="AC319" s="26">
        <f>1/(POWER(FSheet1!BC318,1/($A$3-1))*SUM(1/POWER(FSheet1!$BC318,1/($A$3-1)),1/POWER(FSheet1!$BD318,1/($A$3-1)),1/POWER(FSheet1!$BE318,1/($A$3-1)),1/POWER(FSheet1!$BF318,1/($A$3-1)),1/POWER(FSheet1!$BG318,1/($A$3-1)),1/POWER(FSheet1!$BH318,1/($A$3-1)),1/POWER(FSheet1!$BI318,1/($A$3-1))))</f>
        <v>0.11993823793721624</v>
      </c>
      <c r="AD319" s="26">
        <f>1/(POWER(FSheet1!BD318,1/($A$3-1))*SUM(1/POWER(FSheet1!$BC318,1/($A$3-1)),1/POWER(FSheet1!$BD318,1/($A$3-1)),1/POWER(FSheet1!$BE318,1/($A$3-1)),1/POWER(FSheet1!$BF318,1/($A$3-1)),1/POWER(FSheet1!$BG318,1/($A$3-1)),1/POWER(FSheet1!$BH318,1/($A$3-1)),1/POWER(FSheet1!$BI318,1/($A$3-1))))</f>
        <v>0.82465846407833698</v>
      </c>
      <c r="AE319" s="26">
        <f>1/(POWER(FSheet1!BE318,1/($A$3-1))*SUM(1/POWER(FSheet1!$BC318,1/($A$3-1)),1/POWER(FSheet1!$BD318,1/($A$3-1)),1/POWER(FSheet1!$BE318,1/($A$3-1)),1/POWER(FSheet1!$BF318,1/($A$3-1)),1/POWER(FSheet1!$BG318,1/($A$3-1)),1/POWER(FSheet1!$BH318,1/($A$3-1)),1/POWER(FSheet1!$BI318,1/($A$3-1))))</f>
        <v>3.7641735356714848E-2</v>
      </c>
      <c r="AF319" s="26">
        <f>1/(POWER(FSheet1!BF318,1/($A$3-1))*SUM(1/POWER(FSheet1!$BC318,1/($A$3-1)),1/POWER(FSheet1!$BD318,1/($A$3-1)),1/POWER(FSheet1!$BE318,1/($A$3-1)),1/POWER(FSheet1!$BF318,1/($A$3-1)),1/POWER(FSheet1!$BG318,1/($A$3-1)),1/POWER(FSheet1!$BH318,1/($A$3-1)),1/POWER(FSheet1!$BI318,1/($A$3-1))))</f>
        <v>9.031099431863459E-3</v>
      </c>
      <c r="AG319" s="26">
        <f>1/(POWER(FSheet1!BG318,1/($A$3-1))*SUM(1/POWER(FSheet1!$BC318,1/($A$3-1)),1/POWER(FSheet1!$BD318,1/($A$3-1)),1/POWER(FSheet1!$BE318,1/($A$3-1)),1/POWER(FSheet1!$BF318,1/($A$3-1)),1/POWER(FSheet1!$BG318,1/($A$3-1)),1/POWER(FSheet1!$BH318,1/($A$3-1)),1/POWER(FSheet1!$BI318,1/($A$3-1))))</f>
        <v>3.6796663483514595E-3</v>
      </c>
      <c r="AH319" s="26">
        <f>1/(POWER(FSheet1!BH318,1/($A$3-1))*SUM(1/POWER(FSheet1!$BC318,1/($A$3-1)),1/POWER(FSheet1!$BD318,1/($A$3-1)),1/POWER(FSheet1!$BE318,1/($A$3-1)),1/POWER(FSheet1!$BF318,1/($A$3-1)),1/POWER(FSheet1!$BG318,1/($A$3-1)),1/POWER(FSheet1!$BH318,1/($A$3-1)),1/POWER(FSheet1!$BI318,1/($A$3-1))))</f>
        <v>2.1017180220567208E-3</v>
      </c>
      <c r="AI319" s="26">
        <f>1/(POWER(FSheet1!BI318,1/($A$3-1))*SUM(1/POWER(FSheet1!$BC318,1/($A$3-1)),1/POWER(FSheet1!$BD318,1/($A$3-1)),1/POWER(FSheet1!$BE318,1/($A$3-1)),1/POWER(FSheet1!$BF318,1/($A$3-1)),1/POWER(FSheet1!$BG318,1/($A$3-1)),1/POWER(FSheet1!$BH318,1/($A$3-1)),1/POWER(FSheet1!$BI318,1/($A$3-1))))</f>
        <v>2.9490788254603571E-3</v>
      </c>
      <c r="AY319" s="13">
        <f t="shared" si="17"/>
        <v>0.77044076962532693</v>
      </c>
      <c r="BA319" s="45">
        <f>1/(POWER(FSheet1!$BK318,1/($A$3-1))*SUM(1/POWER(FSheet1!$BK318,1/($A$3-1)),1/POWER(FSheet1!$BL318,1/($A$3-1)),1/POWER(FSheet1!$BM318,1/($A$3-1)),1/POWER(FSheet1!$BN318,1/($A$3-1)),1/POWER(FSheet1!$BO318,1/($A$3-1)),1/POWER(FSheet1!$BP318,1/($A$3-1)),1/POWER(FSheet1!$BQ318,1/($A$3-1))))</f>
        <v>4.6571116511089437E-2</v>
      </c>
      <c r="BB319" s="45">
        <f>1/(POWER(FSheet1!$BL318,1/($A$3-1))*SUM(1/POWER(FSheet1!$BK318,1/($A$3-1)),1/POWER(FSheet1!$BL318,1/($A$3-1)),1/POWER(FSheet1!$BM318,1/($A$3-1)),1/POWER(FSheet1!$BN318,1/($A$3-1)),1/POWER(FSheet1!$BO318,1/($A$3-1)),1/POWER(FSheet1!$BP318,1/($A$3-1)),1/POWER(FSheet1!$BQ318,1/($A$3-1))))</f>
        <v>0.87735143898013601</v>
      </c>
      <c r="BC319" s="45">
        <f>1/(POWER(FSheet1!$BM318,1/($A$3-1))*SUM(1/POWER(FSheet1!$BK318,1/($A$3-1)),1/POWER(FSheet1!$BL318,1/($A$3-1)),1/POWER(FSheet1!$BM318,1/($A$3-1)),1/POWER(FSheet1!$BN318,1/($A$3-1)),1/POWER(FSheet1!$BO318,1/($A$3-1)),1/POWER(FSheet1!$BP318,1/($A$3-1)),1/POWER(FSheet1!$BQ318,1/($A$3-1))))</f>
        <v>4.0767181209820785E-2</v>
      </c>
      <c r="BD319" s="45">
        <f>1/(POWER(FSheet1!$BN318,1/($A$3-1))*SUM(1/POWER(FSheet1!$BK318,1/($A$3-1)),1/POWER(FSheet1!$BL318,1/($A$3-1)),1/POWER(FSheet1!$BM318,1/($A$3-1)),1/POWER(FSheet1!$BN318,1/($A$3-1)),1/POWER(FSheet1!$BO318,1/($A$3-1)),1/POWER(FSheet1!$BP318,1/($A$3-1)),1/POWER(FSheet1!$BQ318,1/($A$3-1))))</f>
        <v>1.7011305992701391E-2</v>
      </c>
      <c r="BE319" s="45">
        <f>1/(POWER(FSheet1!$BO318,1/($A$3-1))*SUM(1/POWER(FSheet1!$BK318,1/($A$3-1)),1/POWER(FSheet1!$BL318,1/($A$3-1)),1/POWER(FSheet1!$BM318,1/($A$3-1)),1/POWER(FSheet1!$BN318,1/($A$3-1)),1/POWER(FSheet1!$BO318,1/($A$3-1)),1/POWER(FSheet1!$BP318,1/($A$3-1)),1/POWER(FSheet1!$BQ318,1/($A$3-1))))</f>
        <v>8.7834062453311223E-3</v>
      </c>
      <c r="BF319" s="45">
        <f>1/(POWER(FSheet1!$BP318,1/($A$3-1))*SUM(1/POWER(FSheet1!$BK318,1/($A$3-1)),1/POWER(FSheet1!$BL318,1/($A$3-1)),1/POWER(FSheet1!$BM318,1/($A$3-1)),1/POWER(FSheet1!$BN318,1/($A$3-1)),1/POWER(FSheet1!$BO318,1/($A$3-1)),1/POWER(FSheet1!$BP318,1/($A$3-1)),1/POWER(FSheet1!$BQ318,1/($A$3-1))))</f>
        <v>3.7916590908752996E-3</v>
      </c>
      <c r="BG319" s="45">
        <f>1/(POWER(FSheet1!$BQ318,1/($A$3-1))*SUM(1/POWER(FSheet1!$BK318,1/($A$3-1)),1/POWER(FSheet1!$BL318,1/($A$3-1)),1/POWER(FSheet1!$BM318,1/($A$3-1)),1/POWER(FSheet1!$BN318,1/($A$3-1)),1/POWER(FSheet1!$BO318,1/($A$3-1)),1/POWER(FSheet1!$BP318,1/($A$3-1)),1/POWER(FSheet1!$BQ318,1/($A$3-1))))</f>
        <v>5.7238919700457712E-3</v>
      </c>
      <c r="BH319" s="14"/>
      <c r="BW319" s="33">
        <f t="array" ref="BW319">SUM((BA319^$A$3)*(($B319-$AK$3)^2+($C319-$AL$3)^2),(BB319^$A$3)*(($B319-$AM$3)^2+($C319-$AN$3)^2),(BC319^$A$3)*(($B319-$AO$3)^2+($C319-$AP$3)^2),(BD319^$A$3)*(($B319-$AQ$3)^2+($C319-$AR$3)^2),(BE319^$A$3)*(($B319-$AS$3)^2+($C319-$AT$3)^2),(BF319^$A$3)*(($B319-$AU$3)^2+($C319-$AV$3)^2),(BG319^$A$3)*(($B319-$AW$3)^2+($C319-$BV$3)^2))</f>
        <v>0.75090514805242259</v>
      </c>
    </row>
    <row r="320" spans="1:75">
      <c r="A320" s="21" t="str">
        <f>FSheet1!A319</f>
        <v>Busch</v>
      </c>
      <c r="B320" s="20">
        <f>FSheet1!DH319</f>
        <v>-5.1103080721784782</v>
      </c>
      <c r="C320" s="20">
        <f>FSheet1!DI319</f>
        <v>2.2452742244094495</v>
      </c>
      <c r="D320" s="22"/>
      <c r="E320" s="20">
        <f>1/(POWER(FSheet1!AU319,2/($A$3-1))*SUM(1/POWER(FSheet1!$AU319,2/($A$3-1)),1/POWER(FSheet1!$AV319,2/($A$3-1)),1/POWER(FSheet1!$AW319,2/($A$3-1)),1/POWER(FSheet1!$AX319,2/($A$3-1)),1/POWER(FSheet1!$AY319,2/($A$3-1)),1/POWER(FSheet1!$AZ319,2/($A$3-1)),1/POWER(FSheet1!$BA319,2/($A$3-1))))</f>
        <v>3.2462124298373828E-2</v>
      </c>
      <c r="F320" s="20">
        <f>1/(POWER(FSheet1!AV319,2/($A$3-1))*SUM(1/POWER(FSheet1!$AU319,2/($A$3-1)),1/POWER(FSheet1!$AV319,2/($A$3-1)),1/POWER(FSheet1!$AW319,2/($A$3-1)),1/POWER(FSheet1!$AX319,2/($A$3-1)),1/POWER(FSheet1!$AY319,2/($A$3-1)),1/POWER(FSheet1!$AZ319,2/($A$3-1)),1/POWER(FSheet1!$BA319,2/($A$3-1))))</f>
        <v>0.12317399522601552</v>
      </c>
      <c r="G320" s="20">
        <f>1/(POWER(FSheet1!AW319,2/($A$3-1))*SUM(1/POWER(FSheet1!$AU319,2/($A$3-1)),1/POWER(FSheet1!$AV319,2/($A$3-1)),1/POWER(FSheet1!$AW319,2/($A$3-1)),1/POWER(FSheet1!$AX319,2/($A$3-1)),1/POWER(FSheet1!$AY319,2/($A$3-1)),1/POWER(FSheet1!$AZ319,2/($A$3-1)),1/POWER(FSheet1!$BA319,2/($A$3-1))))</f>
        <v>0.39842110519846652</v>
      </c>
      <c r="H320" s="20">
        <f>1/(POWER(FSheet1!AX319,2/($A$3-1))*SUM(1/POWER(FSheet1!$AU319,2/($A$3-1)),1/POWER(FSheet1!$AV319,2/($A$3-1)),1/POWER(FSheet1!$AW319,2/($A$3-1)),1/POWER(FSheet1!$AX319,2/($A$3-1)),1/POWER(FSheet1!$AY319,2/($A$3-1)),1/POWER(FSheet1!$AZ319,2/($A$3-1)),1/POWER(FSheet1!$BA319,2/($A$3-1))))</f>
        <v>0.32463657548818642</v>
      </c>
      <c r="I320" s="20">
        <f>1/(POWER(FSheet1!AY319,2/($A$3-1))*SUM(1/POWER(FSheet1!$AU319,2/($A$3-1)),1/POWER(FSheet1!$AV319,2/($A$3-1)),1/POWER(FSheet1!$AW319,2/($A$3-1)),1/POWER(FSheet1!$AX319,2/($A$3-1)),1/POWER(FSheet1!$AY319,2/($A$3-1)),1/POWER(FSheet1!$AZ319,2/($A$3-1)),1/POWER(FSheet1!$BA319,2/($A$3-1))))</f>
        <v>8.8482164848792386E-2</v>
      </c>
      <c r="J320" s="20">
        <f>1/(POWER(FSheet1!AZ319,2/($A$3-1))*SUM(1/POWER(FSheet1!$AU319,2/($A$3-1)),1/POWER(FSheet1!$AV319,2/($A$3-1)),1/POWER(FSheet1!$AW319,2/($A$3-1)),1/POWER(FSheet1!$AX319,2/($A$3-1)),1/POWER(FSheet1!$AY319,2/($A$3-1)),1/POWER(FSheet1!$AZ319,2/($A$3-1)),1/POWER(FSheet1!$BA319,2/($A$3-1))))</f>
        <v>2.4380666346707169E-2</v>
      </c>
      <c r="K320" s="20">
        <f>1/(POWER(FSheet1!BA319,2/($A$3-1))*SUM(1/POWER(FSheet1!$AU319,2/($A$3-1)),1/POWER(FSheet1!$AV319,2/($A$3-1)),1/POWER(FSheet1!$AW319,2/($A$3-1)),1/POWER(FSheet1!$AX319,2/($A$3-1)),1/POWER(FSheet1!$AY319,2/($A$3-1)),1/POWER(FSheet1!$AZ319,2/($A$3-1)),1/POWER(FSheet1!$BA319,2/($A$3-1))))</f>
        <v>8.4433685934581885E-3</v>
      </c>
      <c r="M320" s="35"/>
      <c r="AA320" s="34">
        <f t="shared" si="16"/>
        <v>9.4333005456600016</v>
      </c>
      <c r="AC320" s="26">
        <f>1/(POWER(FSheet1!BC319,1/($A$3-1))*SUM(1/POWER(FSheet1!$BC319,1/($A$3-1)),1/POWER(FSheet1!$BD319,1/($A$3-1)),1/POWER(FSheet1!$BE319,1/($A$3-1)),1/POWER(FSheet1!$BF319,1/($A$3-1)),1/POWER(FSheet1!$BG319,1/($A$3-1)),1/POWER(FSheet1!$BH319,1/($A$3-1)),1/POWER(FSheet1!$BI319,1/($A$3-1))))</f>
        <v>0.48876268883584623</v>
      </c>
      <c r="AD320" s="26">
        <f>1/(POWER(FSheet1!BD319,1/($A$3-1))*SUM(1/POWER(FSheet1!$BC319,1/($A$3-1)),1/POWER(FSheet1!$BD319,1/($A$3-1)),1/POWER(FSheet1!$BE319,1/($A$3-1)),1/POWER(FSheet1!$BF319,1/($A$3-1)),1/POWER(FSheet1!$BG319,1/($A$3-1)),1/POWER(FSheet1!$BH319,1/($A$3-1)),1/POWER(FSheet1!$BI319,1/($A$3-1))))</f>
        <v>0.16625451722206788</v>
      </c>
      <c r="AE320" s="26">
        <f>1/(POWER(FSheet1!BE319,1/($A$3-1))*SUM(1/POWER(FSheet1!$BC319,1/($A$3-1)),1/POWER(FSheet1!$BD319,1/($A$3-1)),1/POWER(FSheet1!$BE319,1/($A$3-1)),1/POWER(FSheet1!$BF319,1/($A$3-1)),1/POWER(FSheet1!$BG319,1/($A$3-1)),1/POWER(FSheet1!$BH319,1/($A$3-1)),1/POWER(FSheet1!$BI319,1/($A$3-1))))</f>
        <v>0.14161988996702399</v>
      </c>
      <c r="AF320" s="26">
        <f>1/(POWER(FSheet1!BF319,1/($A$3-1))*SUM(1/POWER(FSheet1!$BC319,1/($A$3-1)),1/POWER(FSheet1!$BD319,1/($A$3-1)),1/POWER(FSheet1!$BE319,1/($A$3-1)),1/POWER(FSheet1!$BF319,1/($A$3-1)),1/POWER(FSheet1!$BG319,1/($A$3-1)),1/POWER(FSheet1!$BH319,1/($A$3-1)),1/POWER(FSheet1!$BI319,1/($A$3-1))))</f>
        <v>9.7557425672177581E-2</v>
      </c>
      <c r="AG320" s="26">
        <f>1/(POWER(FSheet1!BG319,1/($A$3-1))*SUM(1/POWER(FSheet1!$BC319,1/($A$3-1)),1/POWER(FSheet1!$BD319,1/($A$3-1)),1/POWER(FSheet1!$BE319,1/($A$3-1)),1/POWER(FSheet1!$BF319,1/($A$3-1)),1/POWER(FSheet1!$BG319,1/($A$3-1)),1/POWER(FSheet1!$BH319,1/($A$3-1)),1/POWER(FSheet1!$BI319,1/($A$3-1))))</f>
        <v>4.543248056664325E-2</v>
      </c>
      <c r="AH320" s="26">
        <f>1/(POWER(FSheet1!BH319,1/($A$3-1))*SUM(1/POWER(FSheet1!$BC319,1/($A$3-1)),1/POWER(FSheet1!$BD319,1/($A$3-1)),1/POWER(FSheet1!$BE319,1/($A$3-1)),1/POWER(FSheet1!$BF319,1/($A$3-1)),1/POWER(FSheet1!$BG319,1/($A$3-1)),1/POWER(FSheet1!$BH319,1/($A$3-1)),1/POWER(FSheet1!$BI319,1/($A$3-1))))</f>
        <v>2.5213495154593563E-2</v>
      </c>
      <c r="AI320" s="26">
        <f>1/(POWER(FSheet1!BI319,1/($A$3-1))*SUM(1/POWER(FSheet1!$BC319,1/($A$3-1)),1/POWER(FSheet1!$BD319,1/($A$3-1)),1/POWER(FSheet1!$BE319,1/($A$3-1)),1/POWER(FSheet1!$BF319,1/($A$3-1)),1/POWER(FSheet1!$BG319,1/($A$3-1)),1/POWER(FSheet1!$BH319,1/($A$3-1)),1/POWER(FSheet1!$BI319,1/($A$3-1))))</f>
        <v>3.5159502581647711E-2</v>
      </c>
      <c r="AY320" s="13">
        <f t="shared" si="17"/>
        <v>2.434725184288042</v>
      </c>
      <c r="BA320" s="45">
        <f>1/(POWER(FSheet1!$BK319,1/($A$3-1))*SUM(1/POWER(FSheet1!$BK319,1/($A$3-1)),1/POWER(FSheet1!$BL319,1/($A$3-1)),1/POWER(FSheet1!$BM319,1/($A$3-1)),1/POWER(FSheet1!$BN319,1/($A$3-1)),1/POWER(FSheet1!$BO319,1/($A$3-1)),1/POWER(FSheet1!$BP319,1/($A$3-1)),1/POWER(FSheet1!$BQ319,1/($A$3-1))))</f>
        <v>0.97658862181506867</v>
      </c>
      <c r="BB320" s="45">
        <f>1/(POWER(FSheet1!$BL319,1/($A$3-1))*SUM(1/POWER(FSheet1!$BK319,1/($A$3-1)),1/POWER(FSheet1!$BL319,1/($A$3-1)),1/POWER(FSheet1!$BM319,1/($A$3-1)),1/POWER(FSheet1!$BN319,1/($A$3-1)),1/POWER(FSheet1!$BO319,1/($A$3-1)),1/POWER(FSheet1!$BP319,1/($A$3-1)),1/POWER(FSheet1!$BQ319,1/($A$3-1))))</f>
        <v>7.2591338855178102E-3</v>
      </c>
      <c r="BC320" s="45">
        <f>1/(POWER(FSheet1!$BM319,1/($A$3-1))*SUM(1/POWER(FSheet1!$BK319,1/($A$3-1)),1/POWER(FSheet1!$BL319,1/($A$3-1)),1/POWER(FSheet1!$BM319,1/($A$3-1)),1/POWER(FSheet1!$BN319,1/($A$3-1)),1/POWER(FSheet1!$BO319,1/($A$3-1)),1/POWER(FSheet1!$BP319,1/($A$3-1)),1/POWER(FSheet1!$BQ319,1/($A$3-1))))</f>
        <v>4.9769319894617256E-3</v>
      </c>
      <c r="BD320" s="45">
        <f>1/(POWER(FSheet1!$BN319,1/($A$3-1))*SUM(1/POWER(FSheet1!$BK319,1/($A$3-1)),1/POWER(FSheet1!$BL319,1/($A$3-1)),1/POWER(FSheet1!$BM319,1/($A$3-1)),1/POWER(FSheet1!$BN319,1/($A$3-1)),1/POWER(FSheet1!$BO319,1/($A$3-1)),1/POWER(FSheet1!$BP319,1/($A$3-1)),1/POWER(FSheet1!$BQ319,1/($A$3-1))))</f>
        <v>4.9458472247708692E-3</v>
      </c>
      <c r="BE320" s="45">
        <f>1/(POWER(FSheet1!$BO319,1/($A$3-1))*SUM(1/POWER(FSheet1!$BK319,1/($A$3-1)),1/POWER(FSheet1!$BL319,1/($A$3-1)),1/POWER(FSheet1!$BM319,1/($A$3-1)),1/POWER(FSheet1!$BN319,1/($A$3-1)),1/POWER(FSheet1!$BO319,1/($A$3-1)),1/POWER(FSheet1!$BP319,1/($A$3-1)),1/POWER(FSheet1!$BQ319,1/($A$3-1))))</f>
        <v>3.2638669301912377E-3</v>
      </c>
      <c r="BF320" s="45">
        <f>1/(POWER(FSheet1!$BP319,1/($A$3-1))*SUM(1/POWER(FSheet1!$BK319,1/($A$3-1)),1/POWER(FSheet1!$BL319,1/($A$3-1)),1/POWER(FSheet1!$BM319,1/($A$3-1)),1/POWER(FSheet1!$BN319,1/($A$3-1)),1/POWER(FSheet1!$BO319,1/($A$3-1)),1/POWER(FSheet1!$BP319,1/($A$3-1)),1/POWER(FSheet1!$BQ319,1/($A$3-1))))</f>
        <v>1.2310098786631463E-3</v>
      </c>
      <c r="BG320" s="45">
        <f>1/(POWER(FSheet1!$BQ319,1/($A$3-1))*SUM(1/POWER(FSheet1!$BK319,1/($A$3-1)),1/POWER(FSheet1!$BL319,1/($A$3-1)),1/POWER(FSheet1!$BM319,1/($A$3-1)),1/POWER(FSheet1!$BN319,1/($A$3-1)),1/POWER(FSheet1!$BO319,1/($A$3-1)),1/POWER(FSheet1!$BP319,1/($A$3-1)),1/POWER(FSheet1!$BQ319,1/($A$3-1))))</f>
        <v>1.7345882763266174E-3</v>
      </c>
      <c r="BH320" s="14"/>
      <c r="BW320" s="33">
        <f t="array" ref="BW320">SUM((BA320^$A$3)*(($B320-$AK$3)^2+($C320-$AL$3)^2),(BB320^$A$3)*(($B320-$AM$3)^2+($C320-$AN$3)^2),(BC320^$A$3)*(($B320-$AO$3)^2+($C320-$AP$3)^2),(BD320^$A$3)*(($B320-$AQ$3)^2+($C320-$AR$3)^2),(BE320^$A$3)*(($B320-$AS$3)^2+($C320-$AT$3)^2),(BF320^$A$3)*(($B320-$AU$3)^2+($C320-$AV$3)^2),(BG320^$A$3)*(($B320-$AW$3)^2+($C320-$BV$3)^2))</f>
        <v>2.1010735058256249</v>
      </c>
    </row>
    <row r="321" spans="1:75">
      <c r="A321" s="21" t="str">
        <f>FSheet1!A320</f>
        <v>Leppanen</v>
      </c>
      <c r="B321" s="20">
        <f>FSheet1!DH320</f>
        <v>0.12399263254593131</v>
      </c>
      <c r="C321" s="20">
        <f>FSheet1!DI320</f>
        <v>-1.364079725721784</v>
      </c>
      <c r="D321" s="22"/>
      <c r="E321" s="20">
        <f>1/(POWER(FSheet1!AU320,2/($A$3-1))*SUM(1/POWER(FSheet1!$AU320,2/($A$3-1)),1/POWER(FSheet1!$AV320,2/($A$3-1)),1/POWER(FSheet1!$AW320,2/($A$3-1)),1/POWER(FSheet1!$AX320,2/($A$3-1)),1/POWER(FSheet1!$AY320,2/($A$3-1)),1/POWER(FSheet1!$AZ320,2/($A$3-1)),1/POWER(FSheet1!$BA320,2/($A$3-1))))</f>
        <v>1.6362823820693921E-5</v>
      </c>
      <c r="F321" s="20">
        <f>1/(POWER(FSheet1!AV320,2/($A$3-1))*SUM(1/POWER(FSheet1!$AU320,2/($A$3-1)),1/POWER(FSheet1!$AV320,2/($A$3-1)),1/POWER(FSheet1!$AW320,2/($A$3-1)),1/POWER(FSheet1!$AX320,2/($A$3-1)),1/POWER(FSheet1!$AY320,2/($A$3-1)),1/POWER(FSheet1!$AZ320,2/($A$3-1)),1/POWER(FSheet1!$BA320,2/($A$3-1))))</f>
        <v>9.1315909431043007E-5</v>
      </c>
      <c r="G321" s="20">
        <f>1/(POWER(FSheet1!AW320,2/($A$3-1))*SUM(1/POWER(FSheet1!$AU320,2/($A$3-1)),1/POWER(FSheet1!$AV320,2/($A$3-1)),1/POWER(FSheet1!$AW320,2/($A$3-1)),1/POWER(FSheet1!$AX320,2/($A$3-1)),1/POWER(FSheet1!$AY320,2/($A$3-1)),1/POWER(FSheet1!$AZ320,2/($A$3-1)),1/POWER(FSheet1!$BA320,2/($A$3-1))))</f>
        <v>1.9619375715176943E-3</v>
      </c>
      <c r="H321" s="20">
        <f>1/(POWER(FSheet1!AX320,2/($A$3-1))*SUM(1/POWER(FSheet1!$AU320,2/($A$3-1)),1/POWER(FSheet1!$AV320,2/($A$3-1)),1/POWER(FSheet1!$AW320,2/($A$3-1)),1/POWER(FSheet1!$AX320,2/($A$3-1)),1/POWER(FSheet1!$AY320,2/($A$3-1)),1/POWER(FSheet1!$AZ320,2/($A$3-1)),1/POWER(FSheet1!$BA320,2/($A$3-1))))</f>
        <v>0.99724024987352244</v>
      </c>
      <c r="I321" s="20">
        <f>1/(POWER(FSheet1!AY320,2/($A$3-1))*SUM(1/POWER(FSheet1!$AU320,2/($A$3-1)),1/POWER(FSheet1!$AV320,2/($A$3-1)),1/POWER(FSheet1!$AW320,2/($A$3-1)),1/POWER(FSheet1!$AX320,2/($A$3-1)),1/POWER(FSheet1!$AY320,2/($A$3-1)),1/POWER(FSheet1!$AZ320,2/($A$3-1)),1/POWER(FSheet1!$BA320,2/($A$3-1))))</f>
        <v>6.2745964703822283E-4</v>
      </c>
      <c r="J321" s="20">
        <f>1/(POWER(FSheet1!AZ320,2/($A$3-1))*SUM(1/POWER(FSheet1!$AU320,2/($A$3-1)),1/POWER(FSheet1!$AV320,2/($A$3-1)),1/POWER(FSheet1!$AW320,2/($A$3-1)),1/POWER(FSheet1!$AX320,2/($A$3-1)),1/POWER(FSheet1!$AY320,2/($A$3-1)),1/POWER(FSheet1!$AZ320,2/($A$3-1)),1/POWER(FSheet1!$BA320,2/($A$3-1))))</f>
        <v>5.1507127234220433E-5</v>
      </c>
      <c r="K321" s="20">
        <f>1/(POWER(FSheet1!BA320,2/($A$3-1))*SUM(1/POWER(FSheet1!$AU320,2/($A$3-1)),1/POWER(FSheet1!$AV320,2/($A$3-1)),1/POWER(FSheet1!$AW320,2/($A$3-1)),1/POWER(FSheet1!$AX320,2/($A$3-1)),1/POWER(FSheet1!$AY320,2/($A$3-1)),1/POWER(FSheet1!$AZ320,2/($A$3-1)),1/POWER(FSheet1!$BA320,2/($A$3-1))))</f>
        <v>1.1167047435722806E-5</v>
      </c>
      <c r="M321" s="35"/>
      <c r="AA321" s="34">
        <f t="shared" si="16"/>
        <v>0.6307978591591602</v>
      </c>
      <c r="AC321" s="26">
        <f>1/(POWER(FSheet1!BC320,1/($A$3-1))*SUM(1/POWER(FSheet1!$BC320,1/($A$3-1)),1/POWER(FSheet1!$BD320,1/($A$3-1)),1/POWER(FSheet1!$BE320,1/($A$3-1)),1/POWER(FSheet1!$BF320,1/($A$3-1)),1/POWER(FSheet1!$BG320,1/($A$3-1)),1/POWER(FSheet1!$BH320,1/($A$3-1)),1/POWER(FSheet1!$BI320,1/($A$3-1))))</f>
        <v>1.5159808266947237E-2</v>
      </c>
      <c r="AD321" s="26">
        <f>1/(POWER(FSheet1!BD320,1/($A$3-1))*SUM(1/POWER(FSheet1!$BC320,1/($A$3-1)),1/POWER(FSheet1!$BD320,1/($A$3-1)),1/POWER(FSheet1!$BE320,1/($A$3-1)),1/POWER(FSheet1!$BF320,1/($A$3-1)),1/POWER(FSheet1!$BG320,1/($A$3-1)),1/POWER(FSheet1!$BH320,1/($A$3-1)),1/POWER(FSheet1!$BI320,1/($A$3-1))))</f>
        <v>1.4305733754826591E-2</v>
      </c>
      <c r="AE321" s="26">
        <f>1/(POWER(FSheet1!BE320,1/($A$3-1))*SUM(1/POWER(FSheet1!$BC320,1/($A$3-1)),1/POWER(FSheet1!$BD320,1/($A$3-1)),1/POWER(FSheet1!$BE320,1/($A$3-1)),1/POWER(FSheet1!$BF320,1/($A$3-1)),1/POWER(FSheet1!$BG320,1/($A$3-1)),1/POWER(FSheet1!$BH320,1/($A$3-1)),1/POWER(FSheet1!$BI320,1/($A$3-1))))</f>
        <v>4.7843058925890788E-2</v>
      </c>
      <c r="AF321" s="26">
        <f>1/(POWER(FSheet1!BF320,1/($A$3-1))*SUM(1/POWER(FSheet1!$BC320,1/($A$3-1)),1/POWER(FSheet1!$BD320,1/($A$3-1)),1/POWER(FSheet1!$BE320,1/($A$3-1)),1/POWER(FSheet1!$BF320,1/($A$3-1)),1/POWER(FSheet1!$BG320,1/($A$3-1)),1/POWER(FSheet1!$BH320,1/($A$3-1)),1/POWER(FSheet1!$BI320,1/($A$3-1))))</f>
        <v>0.87586487151207693</v>
      </c>
      <c r="AG321" s="26">
        <f>1/(POWER(FSheet1!BG320,1/($A$3-1))*SUM(1/POWER(FSheet1!$BC320,1/($A$3-1)),1/POWER(FSheet1!$BD320,1/($A$3-1)),1/POWER(FSheet1!$BE320,1/($A$3-1)),1/POWER(FSheet1!$BF320,1/($A$3-1)),1/POWER(FSheet1!$BG320,1/($A$3-1)),1/POWER(FSheet1!$BH320,1/($A$3-1)),1/POWER(FSheet1!$BI320,1/($A$3-1))))</f>
        <v>2.4006363776830394E-2</v>
      </c>
      <c r="AH321" s="26">
        <f>1/(POWER(FSheet1!BH320,1/($A$3-1))*SUM(1/POWER(FSheet1!$BC320,1/($A$3-1)),1/POWER(FSheet1!$BD320,1/($A$3-1)),1/POWER(FSheet1!$BE320,1/($A$3-1)),1/POWER(FSheet1!$BF320,1/($A$3-1)),1/POWER(FSheet1!$BG320,1/($A$3-1)),1/POWER(FSheet1!$BH320,1/($A$3-1)),1/POWER(FSheet1!$BI320,1/($A$3-1))))</f>
        <v>7.7474713497380507E-3</v>
      </c>
      <c r="AI321" s="26">
        <f>1/(POWER(FSheet1!BI320,1/($A$3-1))*SUM(1/POWER(FSheet1!$BC320,1/($A$3-1)),1/POWER(FSheet1!$BD320,1/($A$3-1)),1/POWER(FSheet1!$BE320,1/($A$3-1)),1/POWER(FSheet1!$BF320,1/($A$3-1)),1/POWER(FSheet1!$BG320,1/($A$3-1)),1/POWER(FSheet1!$BH320,1/($A$3-1)),1/POWER(FSheet1!$BI320,1/($A$3-1))))</f>
        <v>1.507269241369007E-2</v>
      </c>
      <c r="AY321" s="13">
        <f t="shared" si="17"/>
        <v>0.58141883754386048</v>
      </c>
      <c r="BA321" s="45">
        <f>1/(POWER(FSheet1!$BK320,1/($A$3-1))*SUM(1/POWER(FSheet1!$BK320,1/($A$3-1)),1/POWER(FSheet1!$BL320,1/($A$3-1)),1/POWER(FSheet1!$BM320,1/($A$3-1)),1/POWER(FSheet1!$BN320,1/($A$3-1)),1/POWER(FSheet1!$BO320,1/($A$3-1)),1/POWER(FSheet1!$BP320,1/($A$3-1)),1/POWER(FSheet1!$BQ320,1/($A$3-1))))</f>
        <v>1.2615556109019321E-2</v>
      </c>
      <c r="BB321" s="45">
        <f>1/(POWER(FSheet1!$BL320,1/($A$3-1))*SUM(1/POWER(FSheet1!$BK320,1/($A$3-1)),1/POWER(FSheet1!$BL320,1/($A$3-1)),1/POWER(FSheet1!$BM320,1/($A$3-1)),1/POWER(FSheet1!$BN320,1/($A$3-1)),1/POWER(FSheet1!$BO320,1/($A$3-1)),1/POWER(FSheet1!$BP320,1/($A$3-1)),1/POWER(FSheet1!$BQ320,1/($A$3-1))))</f>
        <v>1.0413228869283305E-2</v>
      </c>
      <c r="BC321" s="45">
        <f>1/(POWER(FSheet1!$BM320,1/($A$3-1))*SUM(1/POWER(FSheet1!$BK320,1/($A$3-1)),1/POWER(FSheet1!$BL320,1/($A$3-1)),1/POWER(FSheet1!$BM320,1/($A$3-1)),1/POWER(FSheet1!$BN320,1/($A$3-1)),1/POWER(FSheet1!$BO320,1/($A$3-1)),1/POWER(FSheet1!$BP320,1/($A$3-1)),1/POWER(FSheet1!$BQ320,1/($A$3-1))))</f>
        <v>5.1523065442181666E-2</v>
      </c>
      <c r="BD321" s="45">
        <f>1/(POWER(FSheet1!$BN320,1/($A$3-1))*SUM(1/POWER(FSheet1!$BK320,1/($A$3-1)),1/POWER(FSheet1!$BL320,1/($A$3-1)),1/POWER(FSheet1!$BM320,1/($A$3-1)),1/POWER(FSheet1!$BN320,1/($A$3-1)),1/POWER(FSheet1!$BO320,1/($A$3-1)),1/POWER(FSheet1!$BP320,1/($A$3-1)),1/POWER(FSheet1!$BQ320,1/($A$3-1))))</f>
        <v>0.8731132117318805</v>
      </c>
      <c r="BE321" s="45">
        <f>1/(POWER(FSheet1!$BO320,1/($A$3-1))*SUM(1/POWER(FSheet1!$BK320,1/($A$3-1)),1/POWER(FSheet1!$BL320,1/($A$3-1)),1/POWER(FSheet1!$BM320,1/($A$3-1)),1/POWER(FSheet1!$BN320,1/($A$3-1)),1/POWER(FSheet1!$BO320,1/($A$3-1)),1/POWER(FSheet1!$BP320,1/($A$3-1)),1/POWER(FSheet1!$BQ320,1/($A$3-1))))</f>
        <v>3.2457058839757198E-2</v>
      </c>
      <c r="BF321" s="45">
        <f>1/(POWER(FSheet1!$BP320,1/($A$3-1))*SUM(1/POWER(FSheet1!$BK320,1/($A$3-1)),1/POWER(FSheet1!$BL320,1/($A$3-1)),1/POWER(FSheet1!$BM320,1/($A$3-1)),1/POWER(FSheet1!$BN320,1/($A$3-1)),1/POWER(FSheet1!$BO320,1/($A$3-1)),1/POWER(FSheet1!$BP320,1/($A$3-1)),1/POWER(FSheet1!$BQ320,1/($A$3-1))))</f>
        <v>6.2122890638775709E-3</v>
      </c>
      <c r="BG321" s="45">
        <f>1/(POWER(FSheet1!$BQ320,1/($A$3-1))*SUM(1/POWER(FSheet1!$BK320,1/($A$3-1)),1/POWER(FSheet1!$BL320,1/($A$3-1)),1/POWER(FSheet1!$BM320,1/($A$3-1)),1/POWER(FSheet1!$BN320,1/($A$3-1)),1/POWER(FSheet1!$BO320,1/($A$3-1)),1/POWER(FSheet1!$BP320,1/($A$3-1)),1/POWER(FSheet1!$BQ320,1/($A$3-1))))</f>
        <v>1.3665589944000644E-2</v>
      </c>
      <c r="BH321" s="14"/>
      <c r="BW321" s="33">
        <f t="array" ref="BW321">SUM((BA321^$A$3)*(($B321-$AK$3)^2+($C321-$AL$3)^2),(BB321^$A$3)*(($B321-$AM$3)^2+($C321-$AN$3)^2),(BC321^$A$3)*(($B321-$AO$3)^2+($C321-$AP$3)^2),(BD321^$A$3)*(($B321-$AQ$3)^2+($C321-$AR$3)^2),(BE321^$A$3)*(($B321-$AS$3)^2+($C321-$AT$3)^2),(BF321^$A$3)*(($B321-$AU$3)^2+($C321-$AV$3)^2),(BG321^$A$3)*(($B321-$AW$3)^2+($C321-$BV$3)^2))</f>
        <v>0.57887730660140757</v>
      </c>
    </row>
    <row r="322" spans="1:75">
      <c r="A322" s="21" t="str">
        <f>FSheet1!A321</f>
        <v>O'Had</v>
      </c>
      <c r="B322" s="20">
        <f>FSheet1!DH321</f>
        <v>1.9619379553805771</v>
      </c>
      <c r="C322" s="20">
        <f>FSheet1!DI321</f>
        <v>0.15303490419947499</v>
      </c>
      <c r="D322" s="22"/>
      <c r="E322" s="20">
        <f>1/(POWER(FSheet1!AU321,2/($A$3-1))*SUM(1/POWER(FSheet1!$AU321,2/($A$3-1)),1/POWER(FSheet1!$AV321,2/($A$3-1)),1/POWER(FSheet1!$AW321,2/($A$3-1)),1/POWER(FSheet1!$AX321,2/($A$3-1)),1/POWER(FSheet1!$AY321,2/($A$3-1)),1/POWER(FSheet1!$AZ321,2/($A$3-1)),1/POWER(FSheet1!$BA321,2/($A$3-1))))</f>
        <v>1.8140769436649165E-4</v>
      </c>
      <c r="F322" s="20">
        <f>1/(POWER(FSheet1!AV321,2/($A$3-1))*SUM(1/POWER(FSheet1!$AU321,2/($A$3-1)),1/POWER(FSheet1!$AV321,2/($A$3-1)),1/POWER(FSheet1!$AW321,2/($A$3-1)),1/POWER(FSheet1!$AX321,2/($A$3-1)),1/POWER(FSheet1!$AY321,2/($A$3-1)),1/POWER(FSheet1!$AZ321,2/($A$3-1)),1/POWER(FSheet1!$BA321,2/($A$3-1))))</f>
        <v>7.341066781318663E-4</v>
      </c>
      <c r="G322" s="20">
        <f>1/(POWER(FSheet1!AW321,2/($A$3-1))*SUM(1/POWER(FSheet1!$AU321,2/($A$3-1)),1/POWER(FSheet1!$AV321,2/($A$3-1)),1/POWER(FSheet1!$AW321,2/($A$3-1)),1/POWER(FSheet1!$AX321,2/($A$3-1)),1/POWER(FSheet1!$AY321,2/($A$3-1)),1/POWER(FSheet1!$AZ321,2/($A$3-1)),1/POWER(FSheet1!$BA321,2/($A$3-1))))</f>
        <v>6.3768620996826073E-3</v>
      </c>
      <c r="H322" s="20">
        <f>1/(POWER(FSheet1!AX321,2/($A$3-1))*SUM(1/POWER(FSheet1!$AU321,2/($A$3-1)),1/POWER(FSheet1!$AV321,2/($A$3-1)),1/POWER(FSheet1!$AW321,2/($A$3-1)),1/POWER(FSheet1!$AX321,2/($A$3-1)),1/POWER(FSheet1!$AY321,2/($A$3-1)),1/POWER(FSheet1!$AZ321,2/($A$3-1)),1/POWER(FSheet1!$BA321,2/($A$3-1))))</f>
        <v>0.8419264483767176</v>
      </c>
      <c r="I322" s="20">
        <f>1/(POWER(FSheet1!AY321,2/($A$3-1))*SUM(1/POWER(FSheet1!$AU321,2/($A$3-1)),1/POWER(FSheet1!$AV321,2/($A$3-1)),1/POWER(FSheet1!$AW321,2/($A$3-1)),1/POWER(FSheet1!$AX321,2/($A$3-1)),1/POWER(FSheet1!$AY321,2/($A$3-1)),1/POWER(FSheet1!$AZ321,2/($A$3-1)),1/POWER(FSheet1!$BA321,2/($A$3-1))))</f>
        <v>0.14684917315497237</v>
      </c>
      <c r="J322" s="20">
        <f>1/(POWER(FSheet1!AZ321,2/($A$3-1))*SUM(1/POWER(FSheet1!$AU321,2/($A$3-1)),1/POWER(FSheet1!$AV321,2/($A$3-1)),1/POWER(FSheet1!$AW321,2/($A$3-1)),1/POWER(FSheet1!$AX321,2/($A$3-1)),1/POWER(FSheet1!$AY321,2/($A$3-1)),1/POWER(FSheet1!$AZ321,2/($A$3-1)),1/POWER(FSheet1!$BA321,2/($A$3-1))))</f>
        <v>3.4271626980687617E-3</v>
      </c>
      <c r="K322" s="20">
        <f>1/(POWER(FSheet1!BA321,2/($A$3-1))*SUM(1/POWER(FSheet1!$AU321,2/($A$3-1)),1/POWER(FSheet1!$AV321,2/($A$3-1)),1/POWER(FSheet1!$AW321,2/($A$3-1)),1/POWER(FSheet1!$AX321,2/($A$3-1)),1/POWER(FSheet1!$AY321,2/($A$3-1)),1/POWER(FSheet1!$AZ321,2/($A$3-1)),1/POWER(FSheet1!$BA321,2/($A$3-1))))</f>
        <v>5.0483929806018437E-4</v>
      </c>
      <c r="M322" s="35"/>
      <c r="AA322" s="34">
        <f t="shared" si="16"/>
        <v>2.3312348941009229</v>
      </c>
      <c r="AC322" s="26">
        <f>1/(POWER(FSheet1!BC321,1/($A$3-1))*SUM(1/POWER(FSheet1!$BC321,1/($A$3-1)),1/POWER(FSheet1!$BD321,1/($A$3-1)),1/POWER(FSheet1!$BE321,1/($A$3-1)),1/POWER(FSheet1!$BF321,1/($A$3-1)),1/POWER(FSheet1!$BG321,1/($A$3-1)),1/POWER(FSheet1!$BH321,1/($A$3-1)),1/POWER(FSheet1!$BI321,1/($A$3-1))))</f>
        <v>2.4873485435136129E-2</v>
      </c>
      <c r="AD322" s="26">
        <f>1/(POWER(FSheet1!BD321,1/($A$3-1))*SUM(1/POWER(FSheet1!$BC321,1/($A$3-1)),1/POWER(FSheet1!$BD321,1/($A$3-1)),1/POWER(FSheet1!$BE321,1/($A$3-1)),1/POWER(FSheet1!$BF321,1/($A$3-1)),1/POWER(FSheet1!$BG321,1/($A$3-1)),1/POWER(FSheet1!$BH321,1/($A$3-1)),1/POWER(FSheet1!$BI321,1/($A$3-1))))</f>
        <v>2.1577180339124057E-2</v>
      </c>
      <c r="AE322" s="26">
        <f>1/(POWER(FSheet1!BE321,1/($A$3-1))*SUM(1/POWER(FSheet1!$BC321,1/($A$3-1)),1/POWER(FSheet1!$BD321,1/($A$3-1)),1/POWER(FSheet1!$BE321,1/($A$3-1)),1/POWER(FSheet1!$BF321,1/($A$3-1)),1/POWER(FSheet1!$BG321,1/($A$3-1)),1/POWER(FSheet1!$BH321,1/($A$3-1)),1/POWER(FSheet1!$BI321,1/($A$3-1))))</f>
        <v>4.5726595710835059E-2</v>
      </c>
      <c r="AF322" s="26">
        <f>1/(POWER(FSheet1!BF321,1/($A$3-1))*SUM(1/POWER(FSheet1!$BC321,1/($A$3-1)),1/POWER(FSheet1!$BD321,1/($A$3-1)),1/POWER(FSheet1!$BE321,1/($A$3-1)),1/POWER(FSheet1!$BF321,1/($A$3-1)),1/POWER(FSheet1!$BG321,1/($A$3-1)),1/POWER(FSheet1!$BH321,1/($A$3-1)),1/POWER(FSheet1!$BI321,1/($A$3-1))))</f>
        <v>0.44283693855487705</v>
      </c>
      <c r="AG322" s="26">
        <f>1/(POWER(FSheet1!BG321,1/($A$3-1))*SUM(1/POWER(FSheet1!$BC321,1/($A$3-1)),1/POWER(FSheet1!$BD321,1/($A$3-1)),1/POWER(FSheet1!$BE321,1/($A$3-1)),1/POWER(FSheet1!$BF321,1/($A$3-1)),1/POWER(FSheet1!$BG321,1/($A$3-1)),1/POWER(FSheet1!$BH321,1/($A$3-1)),1/POWER(FSheet1!$BI321,1/($A$3-1))))</f>
        <v>0.30120198088428096</v>
      </c>
      <c r="AH322" s="26">
        <f>1/(POWER(FSheet1!BH321,1/($A$3-1))*SUM(1/POWER(FSheet1!$BC321,1/($A$3-1)),1/POWER(FSheet1!$BD321,1/($A$3-1)),1/POWER(FSheet1!$BE321,1/($A$3-1)),1/POWER(FSheet1!$BF321,1/($A$3-1)),1/POWER(FSheet1!$BG321,1/($A$3-1)),1/POWER(FSheet1!$BH321,1/($A$3-1)),1/POWER(FSheet1!$BI321,1/($A$3-1))))</f>
        <v>4.4323729501096906E-2</v>
      </c>
      <c r="AI322" s="26">
        <f>1/(POWER(FSheet1!BI321,1/($A$3-1))*SUM(1/POWER(FSheet1!$BC321,1/($A$3-1)),1/POWER(FSheet1!$BD321,1/($A$3-1)),1/POWER(FSheet1!$BE321,1/($A$3-1)),1/POWER(FSheet1!$BF321,1/($A$3-1)),1/POWER(FSheet1!$BG321,1/($A$3-1)),1/POWER(FSheet1!$BH321,1/($A$3-1)),1/POWER(FSheet1!$BI321,1/($A$3-1))))</f>
        <v>0.11946008957464985</v>
      </c>
      <c r="AY322" s="13">
        <f t="shared" si="17"/>
        <v>1.0530192437549342</v>
      </c>
      <c r="BA322" s="45">
        <f>1/(POWER(FSheet1!$BK321,1/($A$3-1))*SUM(1/POWER(FSheet1!$BK321,1/($A$3-1)),1/POWER(FSheet1!$BL321,1/($A$3-1)),1/POWER(FSheet1!$BM321,1/($A$3-1)),1/POWER(FSheet1!$BN321,1/($A$3-1)),1/POWER(FSheet1!$BO321,1/($A$3-1)),1/POWER(FSheet1!$BP321,1/($A$3-1)),1/POWER(FSheet1!$BQ321,1/($A$3-1))))</f>
        <v>1.876806767066511E-2</v>
      </c>
      <c r="BB322" s="45">
        <f>1/(POWER(FSheet1!$BL321,1/($A$3-1))*SUM(1/POWER(FSheet1!$BK321,1/($A$3-1)),1/POWER(FSheet1!$BL321,1/($A$3-1)),1/POWER(FSheet1!$BM321,1/($A$3-1)),1/POWER(FSheet1!$BN321,1/($A$3-1)),1/POWER(FSheet1!$BO321,1/($A$3-1)),1/POWER(FSheet1!$BP321,1/($A$3-1)),1/POWER(FSheet1!$BQ321,1/($A$3-1))))</f>
        <v>1.2161373878875323E-2</v>
      </c>
      <c r="BC322" s="45">
        <f>1/(POWER(FSheet1!$BM321,1/($A$3-1))*SUM(1/POWER(FSheet1!$BK321,1/($A$3-1)),1/POWER(FSheet1!$BL321,1/($A$3-1)),1/POWER(FSheet1!$BM321,1/($A$3-1)),1/POWER(FSheet1!$BN321,1/($A$3-1)),1/POWER(FSheet1!$BO321,1/($A$3-1)),1/POWER(FSheet1!$BP321,1/($A$3-1)),1/POWER(FSheet1!$BQ321,1/($A$3-1))))</f>
        <v>3.3377999117888815E-2</v>
      </c>
      <c r="BD322" s="45">
        <f>1/(POWER(FSheet1!$BN321,1/($A$3-1))*SUM(1/POWER(FSheet1!$BK321,1/($A$3-1)),1/POWER(FSheet1!$BL321,1/($A$3-1)),1/POWER(FSheet1!$BM321,1/($A$3-1)),1/POWER(FSheet1!$BN321,1/($A$3-1)),1/POWER(FSheet1!$BO321,1/($A$3-1)),1/POWER(FSheet1!$BP321,1/($A$3-1)),1/POWER(FSheet1!$BQ321,1/($A$3-1))))</f>
        <v>0.32872694121453255</v>
      </c>
      <c r="BE322" s="45">
        <f>1/(POWER(FSheet1!$BO321,1/($A$3-1))*SUM(1/POWER(FSheet1!$BK321,1/($A$3-1)),1/POWER(FSheet1!$BL321,1/($A$3-1)),1/POWER(FSheet1!$BM321,1/($A$3-1)),1/POWER(FSheet1!$BN321,1/($A$3-1)),1/POWER(FSheet1!$BO321,1/($A$3-1)),1/POWER(FSheet1!$BP321,1/($A$3-1)),1/POWER(FSheet1!$BQ321,1/($A$3-1))))</f>
        <v>0.52512156018430511</v>
      </c>
      <c r="BF322" s="45">
        <f>1/(POWER(FSheet1!$BP321,1/($A$3-1))*SUM(1/POWER(FSheet1!$BK321,1/($A$3-1)),1/POWER(FSheet1!$BL321,1/($A$3-1)),1/POWER(FSheet1!$BM321,1/($A$3-1)),1/POWER(FSheet1!$BN321,1/($A$3-1)),1/POWER(FSheet1!$BO321,1/($A$3-1)),1/POWER(FSheet1!$BP321,1/($A$3-1)),1/POWER(FSheet1!$BQ321,1/($A$3-1))))</f>
        <v>2.2998433485628054E-2</v>
      </c>
      <c r="BG322" s="45">
        <f>1/(POWER(FSheet1!$BQ321,1/($A$3-1))*SUM(1/POWER(FSheet1!$BK321,1/($A$3-1)),1/POWER(FSheet1!$BL321,1/($A$3-1)),1/POWER(FSheet1!$BM321,1/($A$3-1)),1/POWER(FSheet1!$BN321,1/($A$3-1)),1/POWER(FSheet1!$BO321,1/($A$3-1)),1/POWER(FSheet1!$BP321,1/($A$3-1)),1/POWER(FSheet1!$BQ321,1/($A$3-1))))</f>
        <v>5.8845624448104962E-2</v>
      </c>
      <c r="BH322" s="14"/>
      <c r="BW322" s="33">
        <f t="array" ref="BW322">SUM((BA322^$A$3)*(($B322-$AK$3)^2+($C322-$AL$3)^2),(BB322^$A$3)*(($B322-$AM$3)^2+($C322-$AN$3)^2),(BC322^$A$3)*(($B322-$AO$3)^2+($C322-$AP$3)^2),(BD322^$A$3)*(($B322-$AQ$3)^2+($C322-$AR$3)^2),(BE322^$A$3)*(($B322-$AS$3)^2+($C322-$AT$3)^2),(BF322^$A$3)*(($B322-$AU$3)^2+($C322-$AV$3)^2),(BG322^$A$3)*(($B322-$AW$3)^2+($C322-$BV$3)^2))</f>
        <v>0.91154657469617062</v>
      </c>
    </row>
    <row r="323" spans="1:75">
      <c r="A323" s="21" t="str">
        <f>FSheet1!A322</f>
        <v>Musatov</v>
      </c>
      <c r="B323" s="20">
        <f>FSheet1!DH322</f>
        <v>5.1265433372703404</v>
      </c>
      <c r="C323" s="20">
        <f>FSheet1!DI322</f>
        <v>1.3394448241469827</v>
      </c>
      <c r="D323" s="22"/>
      <c r="E323" s="20">
        <f>1/(POWER(FSheet1!AU322,2/($A$3-1))*SUM(1/POWER(FSheet1!$AU322,2/($A$3-1)),1/POWER(FSheet1!$AV322,2/($A$3-1)),1/POWER(FSheet1!$AW322,2/($A$3-1)),1/POWER(FSheet1!$AX322,2/($A$3-1)),1/POWER(FSheet1!$AY322,2/($A$3-1)),1/POWER(FSheet1!$AZ322,2/($A$3-1)),1/POWER(FSheet1!$BA322,2/($A$3-1))))</f>
        <v>6.0823636162879621E-7</v>
      </c>
      <c r="F323" s="20">
        <f>1/(POWER(FSheet1!AV322,2/($A$3-1))*SUM(1/POWER(FSheet1!$AU322,2/($A$3-1)),1/POWER(FSheet1!$AV322,2/($A$3-1)),1/POWER(FSheet1!$AW322,2/($A$3-1)),1/POWER(FSheet1!$AX322,2/($A$3-1)),1/POWER(FSheet1!$AY322,2/($A$3-1)),1/POWER(FSheet1!$AZ322,2/($A$3-1)),1/POWER(FSheet1!$BA322,2/($A$3-1))))</f>
        <v>1.8580323291117365E-6</v>
      </c>
      <c r="G323" s="20">
        <f>1/(POWER(FSheet1!AW322,2/($A$3-1))*SUM(1/POWER(FSheet1!$AU322,2/($A$3-1)),1/POWER(FSheet1!$AV322,2/($A$3-1)),1/POWER(FSheet1!$AW322,2/($A$3-1)),1/POWER(FSheet1!$AX322,2/($A$3-1)),1/POWER(FSheet1!$AY322,2/($A$3-1)),1/POWER(FSheet1!$AZ322,2/($A$3-1)),1/POWER(FSheet1!$BA322,2/($A$3-1))))</f>
        <v>8.7937449782879621E-6</v>
      </c>
      <c r="H323" s="20">
        <f>1/(POWER(FSheet1!AX322,2/($A$3-1))*SUM(1/POWER(FSheet1!$AU322,2/($A$3-1)),1/POWER(FSheet1!$AV322,2/($A$3-1)),1/POWER(FSheet1!$AW322,2/($A$3-1)),1/POWER(FSheet1!$AX322,2/($A$3-1)),1/POWER(FSheet1!$AY322,2/($A$3-1)),1/POWER(FSheet1!$AZ322,2/($A$3-1)),1/POWER(FSheet1!$BA322,2/($A$3-1))))</f>
        <v>1.1559057017360771E-4</v>
      </c>
      <c r="I323" s="20">
        <f>1/(POWER(FSheet1!AY322,2/($A$3-1))*SUM(1/POWER(FSheet1!$AU322,2/($A$3-1)),1/POWER(FSheet1!$AV322,2/($A$3-1)),1/POWER(FSheet1!$AW322,2/($A$3-1)),1/POWER(FSheet1!$AX322,2/($A$3-1)),1/POWER(FSheet1!$AY322,2/($A$3-1)),1/POWER(FSheet1!$AZ322,2/($A$3-1)),1/POWER(FSheet1!$BA322,2/($A$3-1))))</f>
        <v>0.99959266082902587</v>
      </c>
      <c r="J323" s="20">
        <f>1/(POWER(FSheet1!AZ322,2/($A$3-1))*SUM(1/POWER(FSheet1!$AU322,2/($A$3-1)),1/POWER(FSheet1!$AV322,2/($A$3-1)),1/POWER(FSheet1!$AW322,2/($A$3-1)),1/POWER(FSheet1!$AX322,2/($A$3-1)),1/POWER(FSheet1!$AY322,2/($A$3-1)),1/POWER(FSheet1!$AZ322,2/($A$3-1)),1/POWER(FSheet1!$BA322,2/($A$3-1))))</f>
        <v>2.6712635165422301E-4</v>
      </c>
      <c r="K323" s="20">
        <f>1/(POWER(FSheet1!BA322,2/($A$3-1))*SUM(1/POWER(FSheet1!$AU322,2/($A$3-1)),1/POWER(FSheet1!$AV322,2/($A$3-1)),1/POWER(FSheet1!$AW322,2/($A$3-1)),1/POWER(FSheet1!$AX322,2/($A$3-1)),1/POWER(FSheet1!$AY322,2/($A$3-1)),1/POWER(FSheet1!$AZ322,2/($A$3-1)),1/POWER(FSheet1!$BA322,2/($A$3-1))))</f>
        <v>1.3362235477217324E-5</v>
      </c>
      <c r="M323" s="35"/>
      <c r="AA323" s="34">
        <f t="shared" si="16"/>
        <v>0.9546117562206653</v>
      </c>
      <c r="AC323" s="26">
        <f>1/(POWER(FSheet1!BC322,1/($A$3-1))*SUM(1/POWER(FSheet1!$BC322,1/($A$3-1)),1/POWER(FSheet1!$BD322,1/($A$3-1)),1/POWER(FSheet1!$BE322,1/($A$3-1)),1/POWER(FSheet1!$BF322,1/($A$3-1)),1/POWER(FSheet1!$BG322,1/($A$3-1)),1/POWER(FSheet1!$BH322,1/($A$3-1)),1/POWER(FSheet1!$BI322,1/($A$3-1))))</f>
        <v>2.2784066637354973E-3</v>
      </c>
      <c r="AD323" s="26">
        <f>1/(POWER(FSheet1!BD322,1/($A$3-1))*SUM(1/POWER(FSheet1!$BC322,1/($A$3-1)),1/POWER(FSheet1!$BD322,1/($A$3-1)),1/POWER(FSheet1!$BE322,1/($A$3-1)),1/POWER(FSheet1!$BF322,1/($A$3-1)),1/POWER(FSheet1!$BG322,1/($A$3-1)),1/POWER(FSheet1!$BH322,1/($A$3-1)),1/POWER(FSheet1!$BI322,1/($A$3-1))))</f>
        <v>2.0341351957079705E-3</v>
      </c>
      <c r="AE323" s="26">
        <f>1/(POWER(FSheet1!BE322,1/($A$3-1))*SUM(1/POWER(FSheet1!$BC322,1/($A$3-1)),1/POWER(FSheet1!$BD322,1/($A$3-1)),1/POWER(FSheet1!$BE322,1/($A$3-1)),1/POWER(FSheet1!$BF322,1/($A$3-1)),1/POWER(FSheet1!$BG322,1/($A$3-1)),1/POWER(FSheet1!$BH322,1/($A$3-1)),1/POWER(FSheet1!$BI322,1/($A$3-1))))</f>
        <v>3.3528740262218845E-3</v>
      </c>
      <c r="AF323" s="26">
        <f>1/(POWER(FSheet1!BF322,1/($A$3-1))*SUM(1/POWER(FSheet1!$BC322,1/($A$3-1)),1/POWER(FSheet1!$BD322,1/($A$3-1)),1/POWER(FSheet1!$BE322,1/($A$3-1)),1/POWER(FSheet1!$BF322,1/($A$3-1)),1/POWER(FSheet1!$BG322,1/($A$3-1)),1/POWER(FSheet1!$BH322,1/($A$3-1)),1/POWER(FSheet1!$BI322,1/($A$3-1))))</f>
        <v>9.9193092312021818E-3</v>
      </c>
      <c r="AG323" s="26">
        <f>1/(POWER(FSheet1!BG322,1/($A$3-1))*SUM(1/POWER(FSheet1!$BC322,1/($A$3-1)),1/POWER(FSheet1!$BD322,1/($A$3-1)),1/POWER(FSheet1!$BE322,1/($A$3-1)),1/POWER(FSheet1!$BF322,1/($A$3-1)),1/POWER(FSheet1!$BG322,1/($A$3-1)),1/POWER(FSheet1!$BH322,1/($A$3-1)),1/POWER(FSheet1!$BI322,1/($A$3-1))))</f>
        <v>0.1592062816123353</v>
      </c>
      <c r="AH323" s="26">
        <f>1/(POWER(FSheet1!BH322,1/($A$3-1))*SUM(1/POWER(FSheet1!$BC322,1/($A$3-1)),1/POWER(FSheet1!$BD322,1/($A$3-1)),1/POWER(FSheet1!$BE322,1/($A$3-1)),1/POWER(FSheet1!$BF322,1/($A$3-1)),1/POWER(FSheet1!$BG322,1/($A$3-1)),1/POWER(FSheet1!$BH322,1/($A$3-1)),1/POWER(FSheet1!$BI322,1/($A$3-1))))</f>
        <v>5.5610209517054629E-2</v>
      </c>
      <c r="AI323" s="26">
        <f>1/(POWER(FSheet1!BI322,1/($A$3-1))*SUM(1/POWER(FSheet1!$BC322,1/($A$3-1)),1/POWER(FSheet1!$BD322,1/($A$3-1)),1/POWER(FSheet1!$BE322,1/($A$3-1)),1/POWER(FSheet1!$BF322,1/($A$3-1)),1/POWER(FSheet1!$BG322,1/($A$3-1)),1/POWER(FSheet1!$BH322,1/($A$3-1)),1/POWER(FSheet1!$BI322,1/($A$3-1))))</f>
        <v>0.76759878375374246</v>
      </c>
      <c r="AY323" s="13">
        <f t="shared" si="17"/>
        <v>1.0360946913474061</v>
      </c>
      <c r="BA323" s="45">
        <f>1/(POWER(FSheet1!$BK322,1/($A$3-1))*SUM(1/POWER(FSheet1!$BK322,1/($A$3-1)),1/POWER(FSheet1!$BL322,1/($A$3-1)),1/POWER(FSheet1!$BM322,1/($A$3-1)),1/POWER(FSheet1!$BN322,1/($A$3-1)),1/POWER(FSheet1!$BO322,1/($A$3-1)),1/POWER(FSheet1!$BP322,1/($A$3-1)),1/POWER(FSheet1!$BQ322,1/($A$3-1))))</f>
        <v>1.6993895288240402E-2</v>
      </c>
      <c r="BB323" s="45">
        <f>1/(POWER(FSheet1!$BL322,1/($A$3-1))*SUM(1/POWER(FSheet1!$BK322,1/($A$3-1)),1/POWER(FSheet1!$BL322,1/($A$3-1)),1/POWER(FSheet1!$BM322,1/($A$3-1)),1/POWER(FSheet1!$BN322,1/($A$3-1)),1/POWER(FSheet1!$BO322,1/($A$3-1)),1/POWER(FSheet1!$BP322,1/($A$3-1)),1/POWER(FSheet1!$BQ322,1/($A$3-1))))</f>
        <v>1.1607443464903619E-2</v>
      </c>
      <c r="BC323" s="45">
        <f>1/(POWER(FSheet1!$BM322,1/($A$3-1))*SUM(1/POWER(FSheet1!$BK322,1/($A$3-1)),1/POWER(FSheet1!$BL322,1/($A$3-1)),1/POWER(FSheet1!$BM322,1/($A$3-1)),1/POWER(FSheet1!$BN322,1/($A$3-1)),1/POWER(FSheet1!$BO322,1/($A$3-1)),1/POWER(FSheet1!$BP322,1/($A$3-1)),1/POWER(FSheet1!$BQ322,1/($A$3-1))))</f>
        <v>2.3800563336957063E-2</v>
      </c>
      <c r="BD323" s="45">
        <f>1/(POWER(FSheet1!$BN322,1/($A$3-1))*SUM(1/POWER(FSheet1!$BK322,1/($A$3-1)),1/POWER(FSheet1!$BL322,1/($A$3-1)),1/POWER(FSheet1!$BM322,1/($A$3-1)),1/POWER(FSheet1!$BN322,1/($A$3-1)),1/POWER(FSheet1!$BO322,1/($A$3-1)),1/POWER(FSheet1!$BP322,1/($A$3-1)),1/POWER(FSheet1!$BQ322,1/($A$3-1))))</f>
        <v>6.9778828780499486E-2</v>
      </c>
      <c r="BE323" s="45">
        <f>1/(POWER(FSheet1!$BO322,1/($A$3-1))*SUM(1/POWER(FSheet1!$BK322,1/($A$3-1)),1/POWER(FSheet1!$BL322,1/($A$3-1)),1/POWER(FSheet1!$BM322,1/($A$3-1)),1/POWER(FSheet1!$BN322,1/($A$3-1)),1/POWER(FSheet1!$BO322,1/($A$3-1)),1/POWER(FSheet1!$BP322,1/($A$3-1)),1/POWER(FSheet1!$BQ322,1/($A$3-1))))</f>
        <v>0.39138298887856449</v>
      </c>
      <c r="BF323" s="45">
        <f>1/(POWER(FSheet1!$BP322,1/($A$3-1))*SUM(1/POWER(FSheet1!$BK322,1/($A$3-1)),1/POWER(FSheet1!$BL322,1/($A$3-1)),1/POWER(FSheet1!$BM322,1/($A$3-1)),1/POWER(FSheet1!$BN322,1/($A$3-1)),1/POWER(FSheet1!$BO322,1/($A$3-1)),1/POWER(FSheet1!$BP322,1/($A$3-1)),1/POWER(FSheet1!$BQ322,1/($A$3-1))))</f>
        <v>0.16488653046337082</v>
      </c>
      <c r="BG323" s="45">
        <f>1/(POWER(FSheet1!$BQ322,1/($A$3-1))*SUM(1/POWER(FSheet1!$BK322,1/($A$3-1)),1/POWER(FSheet1!$BL322,1/($A$3-1)),1/POWER(FSheet1!$BM322,1/($A$3-1)),1/POWER(FSheet1!$BN322,1/($A$3-1)),1/POWER(FSheet1!$BO322,1/($A$3-1)),1/POWER(FSheet1!$BP322,1/($A$3-1)),1/POWER(FSheet1!$BQ322,1/($A$3-1))))</f>
        <v>0.32154974978746398</v>
      </c>
      <c r="BH323" s="14"/>
      <c r="BW323" s="33">
        <f t="array" ref="BW323">SUM((BA323^$A$3)*(($B323-$AK$3)^2+($C323-$AL$3)^2),(BB323^$A$3)*(($B323-$AM$3)^2+($C323-$AN$3)^2),(BC323^$A$3)*(($B323-$AO$3)^2+($C323-$AP$3)^2),(BD323^$A$3)*(($B323-$AQ$3)^2+($C323-$AR$3)^2),(BE323^$A$3)*(($B323-$AS$3)^2+($C323-$AT$3)^2),(BF323^$A$3)*(($B323-$AU$3)^2+($C323-$AV$3)^2),(BG323^$A$3)*(($B323-$AW$3)^2+($C323-$BV$3)^2))</f>
        <v>1.6587275372322092</v>
      </c>
    </row>
    <row r="324" spans="1:75">
      <c r="A324" s="21" t="str">
        <f>FSheet1!A323</f>
        <v>Sato</v>
      </c>
      <c r="B324" s="20">
        <f>FSheet1!DH323</f>
        <v>-5.2364434580052492</v>
      </c>
      <c r="C324" s="20">
        <f>FSheet1!DI323</f>
        <v>1.7406963740157477</v>
      </c>
      <c r="D324" s="22"/>
      <c r="E324" s="20">
        <f>1/(POWER(FSheet1!AU323,2/($A$3-1))*SUM(1/POWER(FSheet1!$AU323,2/($A$3-1)),1/POWER(FSheet1!$AV323,2/($A$3-1)),1/POWER(FSheet1!$AW323,2/($A$3-1)),1/POWER(FSheet1!$AX323,2/($A$3-1)),1/POWER(FSheet1!$AY323,2/($A$3-1)),1/POWER(FSheet1!$AZ323,2/($A$3-1)),1/POWER(FSheet1!$BA323,2/($A$3-1))))</f>
        <v>3.257903290801209E-2</v>
      </c>
      <c r="F324" s="20">
        <f>1/(POWER(FSheet1!AV323,2/($A$3-1))*SUM(1/POWER(FSheet1!$AU323,2/($A$3-1)),1/POWER(FSheet1!$AV323,2/($A$3-1)),1/POWER(FSheet1!$AW323,2/($A$3-1)),1/POWER(FSheet1!$AX323,2/($A$3-1)),1/POWER(FSheet1!$AY323,2/($A$3-1)),1/POWER(FSheet1!$AZ323,2/($A$3-1)),1/POWER(FSheet1!$BA323,2/($A$3-1))))</f>
        <v>0.13256948119955642</v>
      </c>
      <c r="G324" s="20">
        <f>1/(POWER(FSheet1!AW323,2/($A$3-1))*SUM(1/POWER(FSheet1!$AU323,2/($A$3-1)),1/POWER(FSheet1!$AV323,2/($A$3-1)),1/POWER(FSheet1!$AW323,2/($A$3-1)),1/POWER(FSheet1!$AX323,2/($A$3-1)),1/POWER(FSheet1!$AY323,2/($A$3-1)),1/POWER(FSheet1!$AZ323,2/($A$3-1)),1/POWER(FSheet1!$BA323,2/($A$3-1))))</f>
        <v>0.43821911524651325</v>
      </c>
      <c r="H324" s="20">
        <f>1/(POWER(FSheet1!AX323,2/($A$3-1))*SUM(1/POWER(FSheet1!$AU323,2/($A$3-1)),1/POWER(FSheet1!$AV323,2/($A$3-1)),1/POWER(FSheet1!$AW323,2/($A$3-1)),1/POWER(FSheet1!$AX323,2/($A$3-1)),1/POWER(FSheet1!$AY323,2/($A$3-1)),1/POWER(FSheet1!$AZ323,2/($A$3-1)),1/POWER(FSheet1!$BA323,2/($A$3-1))))</f>
        <v>0.29774366995715779</v>
      </c>
      <c r="I324" s="20">
        <f>1/(POWER(FSheet1!AY323,2/($A$3-1))*SUM(1/POWER(FSheet1!$AU323,2/($A$3-1)),1/POWER(FSheet1!$AV323,2/($A$3-1)),1/POWER(FSheet1!$AW323,2/($A$3-1)),1/POWER(FSheet1!$AX323,2/($A$3-1)),1/POWER(FSheet1!$AY323,2/($A$3-1)),1/POWER(FSheet1!$AZ323,2/($A$3-1)),1/POWER(FSheet1!$BA323,2/($A$3-1))))</f>
        <v>7.2551811628543045E-2</v>
      </c>
      <c r="J324" s="20">
        <f>1/(POWER(FSheet1!AZ323,2/($A$3-1))*SUM(1/POWER(FSheet1!$AU323,2/($A$3-1)),1/POWER(FSheet1!$AV323,2/($A$3-1)),1/POWER(FSheet1!$AW323,2/($A$3-1)),1/POWER(FSheet1!$AX323,2/($A$3-1)),1/POWER(FSheet1!$AY323,2/($A$3-1)),1/POWER(FSheet1!$AZ323,2/($A$3-1)),1/POWER(FSheet1!$BA323,2/($A$3-1))))</f>
        <v>1.9558570284950935E-2</v>
      </c>
      <c r="K324" s="20">
        <f>1/(POWER(FSheet1!BA323,2/($A$3-1))*SUM(1/POWER(FSheet1!$AU323,2/($A$3-1)),1/POWER(FSheet1!$AV323,2/($A$3-1)),1/POWER(FSheet1!$AW323,2/($A$3-1)),1/POWER(FSheet1!$AX323,2/($A$3-1)),1/POWER(FSheet1!$AY323,2/($A$3-1)),1/POWER(FSheet1!$AZ323,2/($A$3-1)),1/POWER(FSheet1!$BA323,2/($A$3-1))))</f>
        <v>6.7783187752665916E-3</v>
      </c>
      <c r="M324" s="35"/>
      <c r="AA324" s="34">
        <f t="shared" si="16"/>
        <v>8.4798828361486454</v>
      </c>
      <c r="AC324" s="26">
        <f>1/(POWER(FSheet1!BC323,1/($A$3-1))*SUM(1/POWER(FSheet1!$BC323,1/($A$3-1)),1/POWER(FSheet1!$BD323,1/($A$3-1)),1/POWER(FSheet1!$BE323,1/($A$3-1)),1/POWER(FSheet1!$BF323,1/($A$3-1)),1/POWER(FSheet1!$BG323,1/($A$3-1)),1/POWER(FSheet1!$BH323,1/($A$3-1)),1/POWER(FSheet1!$BI323,1/($A$3-1))))</f>
        <v>0.55832144115603943</v>
      </c>
      <c r="AD324" s="26">
        <f>1/(POWER(FSheet1!BD323,1/($A$3-1))*SUM(1/POWER(FSheet1!$BC323,1/($A$3-1)),1/POWER(FSheet1!$BD323,1/($A$3-1)),1/POWER(FSheet1!$BE323,1/($A$3-1)),1/POWER(FSheet1!$BF323,1/($A$3-1)),1/POWER(FSheet1!$BG323,1/($A$3-1)),1/POWER(FSheet1!$BH323,1/($A$3-1)),1/POWER(FSheet1!$BI323,1/($A$3-1))))</f>
        <v>0.15889558853871255</v>
      </c>
      <c r="AE324" s="26">
        <f>1/(POWER(FSheet1!BE323,1/($A$3-1))*SUM(1/POWER(FSheet1!$BC323,1/($A$3-1)),1/POWER(FSheet1!$BD323,1/($A$3-1)),1/POWER(FSheet1!$BE323,1/($A$3-1)),1/POWER(FSheet1!$BF323,1/($A$3-1)),1/POWER(FSheet1!$BG323,1/($A$3-1)),1/POWER(FSheet1!$BH323,1/($A$3-1)),1/POWER(FSheet1!$BI323,1/($A$3-1))))</f>
        <v>0.12607685616307024</v>
      </c>
      <c r="AF324" s="26">
        <f>1/(POWER(FSheet1!BF323,1/($A$3-1))*SUM(1/POWER(FSheet1!$BC323,1/($A$3-1)),1/POWER(FSheet1!$BD323,1/($A$3-1)),1/POWER(FSheet1!$BE323,1/($A$3-1)),1/POWER(FSheet1!$BF323,1/($A$3-1)),1/POWER(FSheet1!$BG323,1/($A$3-1)),1/POWER(FSheet1!$BH323,1/($A$3-1)),1/POWER(FSheet1!$BI323,1/($A$3-1))))</f>
        <v>7.7039588716323271E-2</v>
      </c>
      <c r="AG324" s="26">
        <f>1/(POWER(FSheet1!BG323,1/($A$3-1))*SUM(1/POWER(FSheet1!$BC323,1/($A$3-1)),1/POWER(FSheet1!$BD323,1/($A$3-1)),1/POWER(FSheet1!$BE323,1/($A$3-1)),1/POWER(FSheet1!$BF323,1/($A$3-1)),1/POWER(FSheet1!$BG323,1/($A$3-1)),1/POWER(FSheet1!$BH323,1/($A$3-1)),1/POWER(FSheet1!$BI323,1/($A$3-1))))</f>
        <v>3.4258880375653958E-2</v>
      </c>
      <c r="AH324" s="26">
        <f>1/(POWER(FSheet1!BH323,1/($A$3-1))*SUM(1/POWER(FSheet1!$BC323,1/($A$3-1)),1/POWER(FSheet1!$BD323,1/($A$3-1)),1/POWER(FSheet1!$BE323,1/($A$3-1)),1/POWER(FSheet1!$BF323,1/($A$3-1)),1/POWER(FSheet1!$BG323,1/($A$3-1)),1/POWER(FSheet1!$BH323,1/($A$3-1)),1/POWER(FSheet1!$BI323,1/($A$3-1))))</f>
        <v>1.8899715809864118E-2</v>
      </c>
      <c r="AI324" s="26">
        <f>1/(POWER(FSheet1!BI323,1/($A$3-1))*SUM(1/POWER(FSheet1!$BC323,1/($A$3-1)),1/POWER(FSheet1!$BD323,1/($A$3-1)),1/POWER(FSheet1!$BE323,1/($A$3-1)),1/POWER(FSheet1!$BF323,1/($A$3-1)),1/POWER(FSheet1!$BG323,1/($A$3-1)),1/POWER(FSheet1!$BH323,1/($A$3-1)),1/POWER(FSheet1!$BI323,1/($A$3-1))))</f>
        <v>2.6507929240336299E-2</v>
      </c>
      <c r="AY324" s="13">
        <f t="shared" si="17"/>
        <v>1.5653090004955716</v>
      </c>
      <c r="BA324" s="45">
        <f>1/(POWER(FSheet1!$BK323,1/($A$3-1))*SUM(1/POWER(FSheet1!$BK323,1/($A$3-1)),1/POWER(FSheet1!$BL323,1/($A$3-1)),1/POWER(FSheet1!$BM323,1/($A$3-1)),1/POWER(FSheet1!$BN323,1/($A$3-1)),1/POWER(FSheet1!$BO323,1/($A$3-1)),1/POWER(FSheet1!$BP323,1/($A$3-1)),1/POWER(FSheet1!$BQ323,1/($A$3-1))))</f>
        <v>0.98923396788309892</v>
      </c>
      <c r="BB324" s="45">
        <f>1/(POWER(FSheet1!$BL323,1/($A$3-1))*SUM(1/POWER(FSheet1!$BK323,1/($A$3-1)),1/POWER(FSheet1!$BL323,1/($A$3-1)),1/POWER(FSheet1!$BM323,1/($A$3-1)),1/POWER(FSheet1!$BN323,1/($A$3-1)),1/POWER(FSheet1!$BO323,1/($A$3-1)),1/POWER(FSheet1!$BP323,1/($A$3-1)),1/POWER(FSheet1!$BQ323,1/($A$3-1))))</f>
        <v>3.7005549291077916E-3</v>
      </c>
      <c r="BC324" s="45">
        <f>1/(POWER(FSheet1!$BM323,1/($A$3-1))*SUM(1/POWER(FSheet1!$BK323,1/($A$3-1)),1/POWER(FSheet1!$BL323,1/($A$3-1)),1/POWER(FSheet1!$BM323,1/($A$3-1)),1/POWER(FSheet1!$BN323,1/($A$3-1)),1/POWER(FSheet1!$BO323,1/($A$3-1)),1/POWER(FSheet1!$BP323,1/($A$3-1)),1/POWER(FSheet1!$BQ323,1/($A$3-1))))</f>
        <v>2.3334194277910155E-3</v>
      </c>
      <c r="BD324" s="45">
        <f>1/(POWER(FSheet1!$BN323,1/($A$3-1))*SUM(1/POWER(FSheet1!$BK323,1/($A$3-1)),1/POWER(FSheet1!$BL323,1/($A$3-1)),1/POWER(FSheet1!$BM323,1/($A$3-1)),1/POWER(FSheet1!$BN323,1/($A$3-1)),1/POWER(FSheet1!$BO323,1/($A$3-1)),1/POWER(FSheet1!$BP323,1/($A$3-1)),1/POWER(FSheet1!$BQ323,1/($A$3-1))))</f>
        <v>2.1466865674181828E-3</v>
      </c>
      <c r="BE324" s="45">
        <f>1/(POWER(FSheet1!$BO323,1/($A$3-1))*SUM(1/POWER(FSheet1!$BK323,1/($A$3-1)),1/POWER(FSheet1!$BL323,1/($A$3-1)),1/POWER(FSheet1!$BM323,1/($A$3-1)),1/POWER(FSheet1!$BN323,1/($A$3-1)),1/POWER(FSheet1!$BO323,1/($A$3-1)),1/POWER(FSheet1!$BP323,1/($A$3-1)),1/POWER(FSheet1!$BQ323,1/($A$3-1))))</f>
        <v>1.3484669372427632E-3</v>
      </c>
      <c r="BF324" s="45">
        <f>1/(POWER(FSheet1!$BP323,1/($A$3-1))*SUM(1/POWER(FSheet1!$BK323,1/($A$3-1)),1/POWER(FSheet1!$BL323,1/($A$3-1)),1/POWER(FSheet1!$BM323,1/($A$3-1)),1/POWER(FSheet1!$BN323,1/($A$3-1)),1/POWER(FSheet1!$BO323,1/($A$3-1)),1/POWER(FSheet1!$BP323,1/($A$3-1)),1/POWER(FSheet1!$BQ323,1/($A$3-1))))</f>
        <v>5.0946798124317189E-4</v>
      </c>
      <c r="BG324" s="45">
        <f>1/(POWER(FSheet1!$BQ323,1/($A$3-1))*SUM(1/POWER(FSheet1!$BK323,1/($A$3-1)),1/POWER(FSheet1!$BL323,1/($A$3-1)),1/POWER(FSheet1!$BM323,1/($A$3-1)),1/POWER(FSheet1!$BN323,1/($A$3-1)),1/POWER(FSheet1!$BO323,1/($A$3-1)),1/POWER(FSheet1!$BP323,1/($A$3-1)),1/POWER(FSheet1!$BQ323,1/($A$3-1))))</f>
        <v>7.274362740981252E-4</v>
      </c>
      <c r="BH324" s="14"/>
      <c r="BW324" s="33">
        <f t="array" ref="BW324">SUM((BA324^$A$3)*(($B324-$AK$3)^2+($C324-$AL$3)^2),(BB324^$A$3)*(($B324-$AM$3)^2+($C324-$AN$3)^2),(BC324^$A$3)*(($B324-$AO$3)^2+($C324-$AP$3)^2),(BD324^$A$3)*(($B324-$AQ$3)^2+($C324-$AR$3)^2),(BE324^$A$3)*(($B324-$AS$3)^2+($C324-$AT$3)^2),(BF324^$A$3)*(($B324-$AU$3)^2+($C324-$AV$3)^2),(BG324^$A$3)*(($B324-$AW$3)^2+($C324-$BV$3)^2))</f>
        <v>0.95175572508765949</v>
      </c>
    </row>
    <row r="325" spans="1:75">
      <c r="A325" s="21" t="str">
        <f>FSheet1!A324</f>
        <v>Belov</v>
      </c>
      <c r="B325" s="20">
        <f>FSheet1!DH324</f>
        <v>-0.11361051706036809</v>
      </c>
      <c r="C325" s="20">
        <f>FSheet1!DI324</f>
        <v>2.8190120839895023</v>
      </c>
      <c r="D325" s="22"/>
      <c r="E325" s="20">
        <f>1/(POWER(FSheet1!AU324,2/($A$3-1))*SUM(1/POWER(FSheet1!$AU324,2/($A$3-1)),1/POWER(FSheet1!$AV324,2/($A$3-1)),1/POWER(FSheet1!$AW324,2/($A$3-1)),1/POWER(FSheet1!$AX324,2/($A$3-1)),1/POWER(FSheet1!$AY324,2/($A$3-1)),1/POWER(FSheet1!$AZ324,2/($A$3-1)),1/POWER(FSheet1!$BA324,2/($A$3-1))))</f>
        <v>3.2589147888744193E-3</v>
      </c>
      <c r="F325" s="20">
        <f>1/(POWER(FSheet1!AV324,2/($A$3-1))*SUM(1/POWER(FSheet1!$AU324,2/($A$3-1)),1/POWER(FSheet1!$AV324,2/($A$3-1)),1/POWER(FSheet1!$AW324,2/($A$3-1)),1/POWER(FSheet1!$AX324,2/($A$3-1)),1/POWER(FSheet1!$AY324,2/($A$3-1)),1/POWER(FSheet1!$AZ324,2/($A$3-1)),1/POWER(FSheet1!$BA324,2/($A$3-1))))</f>
        <v>1.1768610143799487E-2</v>
      </c>
      <c r="G325" s="20">
        <f>1/(POWER(FSheet1!AW324,2/($A$3-1))*SUM(1/POWER(FSheet1!$AU324,2/($A$3-1)),1/POWER(FSheet1!$AV324,2/($A$3-1)),1/POWER(FSheet1!$AW324,2/($A$3-1)),1/POWER(FSheet1!$AX324,2/($A$3-1)),1/POWER(FSheet1!$AY324,2/($A$3-1)),1/POWER(FSheet1!$AZ324,2/($A$3-1)),1/POWER(FSheet1!$BA324,2/($A$3-1))))</f>
        <v>6.8260393331976407E-2</v>
      </c>
      <c r="H325" s="20">
        <f>1/(POWER(FSheet1!AX324,2/($A$3-1))*SUM(1/POWER(FSheet1!$AU324,2/($A$3-1)),1/POWER(FSheet1!$AV324,2/($A$3-1)),1/POWER(FSheet1!$AW324,2/($A$3-1)),1/POWER(FSheet1!$AX324,2/($A$3-1)),1/POWER(FSheet1!$AY324,2/($A$3-1)),1/POWER(FSheet1!$AZ324,2/($A$3-1)),1/POWER(FSheet1!$BA324,2/($A$3-1))))</f>
        <v>0.55227661327781807</v>
      </c>
      <c r="I325" s="20">
        <f>1/(POWER(FSheet1!AY324,2/($A$3-1))*SUM(1/POWER(FSheet1!$AU324,2/($A$3-1)),1/POWER(FSheet1!$AV324,2/($A$3-1)),1/POWER(FSheet1!$AW324,2/($A$3-1)),1/POWER(FSheet1!$AX324,2/($A$3-1)),1/POWER(FSheet1!$AY324,2/($A$3-1)),1/POWER(FSheet1!$AZ324,2/($A$3-1)),1/POWER(FSheet1!$BA324,2/($A$3-1))))</f>
        <v>0.31834460584594904</v>
      </c>
      <c r="J325" s="20">
        <f>1/(POWER(FSheet1!AZ324,2/($A$3-1))*SUM(1/POWER(FSheet1!$AU324,2/($A$3-1)),1/POWER(FSheet1!$AV324,2/($A$3-1)),1/POWER(FSheet1!$AW324,2/($A$3-1)),1/POWER(FSheet1!$AX324,2/($A$3-1)),1/POWER(FSheet1!$AY324,2/($A$3-1)),1/POWER(FSheet1!$AZ324,2/($A$3-1)),1/POWER(FSheet1!$BA324,2/($A$3-1))))</f>
        <v>3.8330585806368361E-2</v>
      </c>
      <c r="K325" s="20">
        <f>1/(POWER(FSheet1!BA324,2/($A$3-1))*SUM(1/POWER(FSheet1!$AU324,2/($A$3-1)),1/POWER(FSheet1!$AV324,2/($A$3-1)),1/POWER(FSheet1!$AW324,2/($A$3-1)),1/POWER(FSheet1!$AX324,2/($A$3-1)),1/POWER(FSheet1!$AY324,2/($A$3-1)),1/POWER(FSheet1!$AZ324,2/($A$3-1)),1/POWER(FSheet1!$BA324,2/($A$3-1))))</f>
        <v>7.7602768052140612E-3</v>
      </c>
      <c r="M325" s="35"/>
      <c r="AA325" s="34">
        <f t="shared" si="16"/>
        <v>6.4514846398362353</v>
      </c>
      <c r="AC325" s="26">
        <f>1/(POWER(FSheet1!BC324,1/($A$3-1))*SUM(1/POWER(FSheet1!$BC324,1/($A$3-1)),1/POWER(FSheet1!$BD324,1/($A$3-1)),1/POWER(FSheet1!$BE324,1/($A$3-1)),1/POWER(FSheet1!$BF324,1/($A$3-1)),1/POWER(FSheet1!$BG324,1/($A$3-1)),1/POWER(FSheet1!$BH324,1/($A$3-1)),1/POWER(FSheet1!$BI324,1/($A$3-1))))</f>
        <v>0.10434354174709386</v>
      </c>
      <c r="AD325" s="26">
        <f>1/(POWER(FSheet1!BD324,1/($A$3-1))*SUM(1/POWER(FSheet1!$BC324,1/($A$3-1)),1/POWER(FSheet1!$BD324,1/($A$3-1)),1/POWER(FSheet1!$BE324,1/($A$3-1)),1/POWER(FSheet1!$BF324,1/($A$3-1)),1/POWER(FSheet1!$BG324,1/($A$3-1)),1/POWER(FSheet1!$BH324,1/($A$3-1)),1/POWER(FSheet1!$BI324,1/($A$3-1))))</f>
        <v>7.0654108328200002E-2</v>
      </c>
      <c r="AE325" s="26">
        <f>1/(POWER(FSheet1!BE324,1/($A$3-1))*SUM(1/POWER(FSheet1!$BC324,1/($A$3-1)),1/POWER(FSheet1!$BD324,1/($A$3-1)),1/POWER(FSheet1!$BE324,1/($A$3-1)),1/POWER(FSheet1!$BF324,1/($A$3-1)),1/POWER(FSheet1!$BG324,1/($A$3-1)),1/POWER(FSheet1!$BH324,1/($A$3-1)),1/POWER(FSheet1!$BI324,1/($A$3-1))))</f>
        <v>0.11641412988155965</v>
      </c>
      <c r="AF325" s="26">
        <f>1/(POWER(FSheet1!BF324,1/($A$3-1))*SUM(1/POWER(FSheet1!$BC324,1/($A$3-1)),1/POWER(FSheet1!$BD324,1/($A$3-1)),1/POWER(FSheet1!$BE324,1/($A$3-1)),1/POWER(FSheet1!$BF324,1/($A$3-1)),1/POWER(FSheet1!$BG324,1/($A$3-1)),1/POWER(FSheet1!$BH324,1/($A$3-1)),1/POWER(FSheet1!$BI324,1/($A$3-1))))</f>
        <v>0.31904940186580921</v>
      </c>
      <c r="AG325" s="26">
        <f>1/(POWER(FSheet1!BG324,1/($A$3-1))*SUM(1/POWER(FSheet1!$BC324,1/($A$3-1)),1/POWER(FSheet1!$BD324,1/($A$3-1)),1/POWER(FSheet1!$BE324,1/($A$3-1)),1/POWER(FSheet1!$BF324,1/($A$3-1)),1/POWER(FSheet1!$BG324,1/($A$3-1)),1/POWER(FSheet1!$BH324,1/($A$3-1)),1/POWER(FSheet1!$BI324,1/($A$3-1))))</f>
        <v>0.19331699863204771</v>
      </c>
      <c r="AH325" s="26">
        <f>1/(POWER(FSheet1!BH324,1/($A$3-1))*SUM(1/POWER(FSheet1!$BC324,1/($A$3-1)),1/POWER(FSheet1!$BD324,1/($A$3-1)),1/POWER(FSheet1!$BE324,1/($A$3-1)),1/POWER(FSheet1!$BF324,1/($A$3-1)),1/POWER(FSheet1!$BG324,1/($A$3-1)),1/POWER(FSheet1!$BH324,1/($A$3-1)),1/POWER(FSheet1!$BI324,1/($A$3-1))))</f>
        <v>7.3334938010899936E-2</v>
      </c>
      <c r="AI325" s="26">
        <f>1/(POWER(FSheet1!BI324,1/($A$3-1))*SUM(1/POWER(FSheet1!$BC324,1/($A$3-1)),1/POWER(FSheet1!$BD324,1/($A$3-1)),1/POWER(FSheet1!$BE324,1/($A$3-1)),1/POWER(FSheet1!$BF324,1/($A$3-1)),1/POWER(FSheet1!$BG324,1/($A$3-1)),1/POWER(FSheet1!$BH324,1/($A$3-1)),1/POWER(FSheet1!$BI324,1/($A$3-1))))</f>
        <v>0.1228868815343897</v>
      </c>
      <c r="AY325" s="13">
        <f t="shared" si="17"/>
        <v>3.6555800080578487</v>
      </c>
      <c r="BA325" s="45">
        <f>1/(POWER(FSheet1!$BK324,1/($A$3-1))*SUM(1/POWER(FSheet1!$BK324,1/($A$3-1)),1/POWER(FSheet1!$BL324,1/($A$3-1)),1/POWER(FSheet1!$BM324,1/($A$3-1)),1/POWER(FSheet1!$BN324,1/($A$3-1)),1/POWER(FSheet1!$BO324,1/($A$3-1)),1/POWER(FSheet1!$BP324,1/($A$3-1)),1/POWER(FSheet1!$BQ324,1/($A$3-1))))</f>
        <v>0.16671660345232567</v>
      </c>
      <c r="BB325" s="45">
        <f>1/(POWER(FSheet1!$BL324,1/($A$3-1))*SUM(1/POWER(FSheet1!$BK324,1/($A$3-1)),1/POWER(FSheet1!$BL324,1/($A$3-1)),1/POWER(FSheet1!$BM324,1/($A$3-1)),1/POWER(FSheet1!$BN324,1/($A$3-1)),1/POWER(FSheet1!$BO324,1/($A$3-1)),1/POWER(FSheet1!$BP324,1/($A$3-1)),1/POWER(FSheet1!$BQ324,1/($A$3-1))))</f>
        <v>5.5324053740767098E-2</v>
      </c>
      <c r="BC325" s="45">
        <f>1/(POWER(FSheet1!$BM324,1/($A$3-1))*SUM(1/POWER(FSheet1!$BK324,1/($A$3-1)),1/POWER(FSheet1!$BL324,1/($A$3-1)),1/POWER(FSheet1!$BM324,1/($A$3-1)),1/POWER(FSheet1!$BN324,1/($A$3-1)),1/POWER(FSheet1!$BO324,1/($A$3-1)),1/POWER(FSheet1!$BP324,1/($A$3-1)),1/POWER(FSheet1!$BQ324,1/($A$3-1))))</f>
        <v>9.183660431203261E-2</v>
      </c>
      <c r="BD325" s="45">
        <f>1/(POWER(FSheet1!$BN324,1/($A$3-1))*SUM(1/POWER(FSheet1!$BK324,1/($A$3-1)),1/POWER(FSheet1!$BL324,1/($A$3-1)),1/POWER(FSheet1!$BM324,1/($A$3-1)),1/POWER(FSheet1!$BN324,1/($A$3-1)),1/POWER(FSheet1!$BO324,1/($A$3-1)),1/POWER(FSheet1!$BP324,1/($A$3-1)),1/POWER(FSheet1!$BQ324,1/($A$3-1))))</f>
        <v>0.25719232709582657</v>
      </c>
      <c r="BE325" s="45">
        <f>1/(POWER(FSheet1!$BO324,1/($A$3-1))*SUM(1/POWER(FSheet1!$BK324,1/($A$3-1)),1/POWER(FSheet1!$BL324,1/($A$3-1)),1/POWER(FSheet1!$BM324,1/($A$3-1)),1/POWER(FSheet1!$BN324,1/($A$3-1)),1/POWER(FSheet1!$BO324,1/($A$3-1)),1/POWER(FSheet1!$BP324,1/($A$3-1)),1/POWER(FSheet1!$BQ324,1/($A$3-1))))</f>
        <v>0.29230159546050982</v>
      </c>
      <c r="BF325" s="45">
        <f>1/(POWER(FSheet1!$BP324,1/($A$3-1))*SUM(1/POWER(FSheet1!$BK324,1/($A$3-1)),1/POWER(FSheet1!$BL324,1/($A$3-1)),1/POWER(FSheet1!$BM324,1/($A$3-1)),1/POWER(FSheet1!$BN324,1/($A$3-1)),1/POWER(FSheet1!$BO324,1/($A$3-1)),1/POWER(FSheet1!$BP324,1/($A$3-1)),1/POWER(FSheet1!$BQ324,1/($A$3-1))))</f>
        <v>5.3950865171372583E-2</v>
      </c>
      <c r="BG325" s="45">
        <f>1/(POWER(FSheet1!$BQ324,1/($A$3-1))*SUM(1/POWER(FSheet1!$BK324,1/($A$3-1)),1/POWER(FSheet1!$BL324,1/($A$3-1)),1/POWER(FSheet1!$BM324,1/($A$3-1)),1/POWER(FSheet1!$BN324,1/($A$3-1)),1/POWER(FSheet1!$BO324,1/($A$3-1)),1/POWER(FSheet1!$BP324,1/($A$3-1)),1/POWER(FSheet1!$BQ324,1/($A$3-1))))</f>
        <v>8.2677950767165678E-2</v>
      </c>
      <c r="BH325" s="14"/>
      <c r="BW325" s="33">
        <f t="array" ref="BW325">SUM((BA325^$A$3)*(($B325-$AK$3)^2+($C325-$AL$3)^2),(BB325^$A$3)*(($B325-$AM$3)^2+($C325-$AN$3)^2),(BC325^$A$3)*(($B325-$AO$3)^2+($C325-$AP$3)^2),(BD325^$A$3)*(($B325-$AQ$3)^2+($C325-$AR$3)^2),(BE325^$A$3)*(($B325-$AS$3)^2+($C325-$AT$3)^2),(BF325^$A$3)*(($B325-$AU$3)^2+($C325-$AV$3)^2),(BG325^$A$3)*(($B325-$AW$3)^2+($C325-$BV$3)^2))</f>
        <v>3.8895467939028792</v>
      </c>
    </row>
    <row r="326" spans="1:75">
      <c r="A326" s="21" t="str">
        <f>FSheet1!A325</f>
        <v>O'Brien</v>
      </c>
      <c r="B326" s="20">
        <f>FSheet1!DH325</f>
        <v>2.7742433648293958</v>
      </c>
      <c r="C326" s="20">
        <f>FSheet1!DI325</f>
        <v>-0.95547249606299167</v>
      </c>
      <c r="D326" s="22"/>
      <c r="E326" s="20">
        <f>1/(POWER(FSheet1!AU325,2/($A$3-1))*SUM(1/POWER(FSheet1!$AU325,2/($A$3-1)),1/POWER(FSheet1!$AV325,2/($A$3-1)),1/POWER(FSheet1!$AW325,2/($A$3-1)),1/POWER(FSheet1!$AX325,2/($A$3-1)),1/POWER(FSheet1!$AY325,2/($A$3-1)),1/POWER(FSheet1!$AZ325,2/($A$3-1)),1/POWER(FSheet1!$BA325,2/($A$3-1))))</f>
        <v>1.8949504814139343E-4</v>
      </c>
      <c r="F326" s="20">
        <f>1/(POWER(FSheet1!AV325,2/($A$3-1))*SUM(1/POWER(FSheet1!$AU325,2/($A$3-1)),1/POWER(FSheet1!$AV325,2/($A$3-1)),1/POWER(FSheet1!$AW325,2/($A$3-1)),1/POWER(FSheet1!$AX325,2/($A$3-1)),1/POWER(FSheet1!$AY325,2/($A$3-1)),1/POWER(FSheet1!$AZ325,2/($A$3-1)),1/POWER(FSheet1!$BA325,2/($A$3-1))))</f>
        <v>7.6531909872016299E-4</v>
      </c>
      <c r="G326" s="20">
        <f>1/(POWER(FSheet1!AW325,2/($A$3-1))*SUM(1/POWER(FSheet1!$AU325,2/($A$3-1)),1/POWER(FSheet1!$AV325,2/($A$3-1)),1/POWER(FSheet1!$AW325,2/($A$3-1)),1/POWER(FSheet1!$AX325,2/($A$3-1)),1/POWER(FSheet1!$AY325,2/($A$3-1)),1/POWER(FSheet1!$AZ325,2/($A$3-1)),1/POWER(FSheet1!$BA325,2/($A$3-1))))</f>
        <v>6.6120212000943387E-3</v>
      </c>
      <c r="H326" s="20">
        <f>1/(POWER(FSheet1!AX325,2/($A$3-1))*SUM(1/POWER(FSheet1!$AU325,2/($A$3-1)),1/POWER(FSheet1!$AV325,2/($A$3-1)),1/POWER(FSheet1!$AW325,2/($A$3-1)),1/POWER(FSheet1!$AX325,2/($A$3-1)),1/POWER(FSheet1!$AY325,2/($A$3-1)),1/POWER(FSheet1!$AZ325,2/($A$3-1)),1/POWER(FSheet1!$BA325,2/($A$3-1))))</f>
        <v>0.83329625726593215</v>
      </c>
      <c r="I326" s="20">
        <f>1/(POWER(FSheet1!AY325,2/($A$3-1))*SUM(1/POWER(FSheet1!$AU325,2/($A$3-1)),1/POWER(FSheet1!$AV325,2/($A$3-1)),1/POWER(FSheet1!$AW325,2/($A$3-1)),1/POWER(FSheet1!$AX325,2/($A$3-1)),1/POWER(FSheet1!$AY325,2/($A$3-1)),1/POWER(FSheet1!$AZ325,2/($A$3-1)),1/POWER(FSheet1!$BA325,2/($A$3-1))))</f>
        <v>0.15499016615334799</v>
      </c>
      <c r="J326" s="20">
        <f>1/(POWER(FSheet1!AZ325,2/($A$3-1))*SUM(1/POWER(FSheet1!$AU325,2/($A$3-1)),1/POWER(FSheet1!$AV325,2/($A$3-1)),1/POWER(FSheet1!$AW325,2/($A$3-1)),1/POWER(FSheet1!$AX325,2/($A$3-1)),1/POWER(FSheet1!$AY325,2/($A$3-1)),1/POWER(FSheet1!$AZ325,2/($A$3-1)),1/POWER(FSheet1!$BA325,2/($A$3-1))))</f>
        <v>3.6151118050938682E-3</v>
      </c>
      <c r="K326" s="20">
        <f>1/(POWER(FSheet1!BA325,2/($A$3-1))*SUM(1/POWER(FSheet1!$AU325,2/($A$3-1)),1/POWER(FSheet1!$AV325,2/($A$3-1)),1/POWER(FSheet1!$AW325,2/($A$3-1)),1/POWER(FSheet1!$AX325,2/($A$3-1)),1/POWER(FSheet1!$AY325,2/($A$3-1)),1/POWER(FSheet1!$AZ325,2/($A$3-1)),1/POWER(FSheet1!$BA325,2/($A$3-1))))</f>
        <v>5.316294286699996E-4</v>
      </c>
      <c r="M326" s="35"/>
      <c r="AA326" s="34">
        <f t="shared" ref="AA326:AA364" si="18">SUM((E326^$A$3)*(($B326-$M$3)^2+($C326-$N$3)^2),(F326^$A$3)*(($B326-$O$3)^2+($C326-$P$3)^2),(G326^$A$3)*(($B326-$Q$3)^2+($C326-$R$3)^2),(H326^$A$3)*(($B326-$S$3)^2+($C326-$T$3)^2),(I326^$A$3)*(($B326-$U$3)^2+($C326-$V$3)^2),(J326^$A$3)*(($B326-$W$3)^2+($C326-$X$3)^2),(K326^$A$3)*(($B326-$Y$3)^2+($C326-$Z$3)^2))</f>
        <v>4.2128934814609513</v>
      </c>
      <c r="AC326" s="26">
        <f>1/(POWER(FSheet1!BC325,1/($A$3-1))*SUM(1/POWER(FSheet1!$BC325,1/($A$3-1)),1/POWER(FSheet1!$BD325,1/($A$3-1)),1/POWER(FSheet1!$BE325,1/($A$3-1)),1/POWER(FSheet1!$BF325,1/($A$3-1)),1/POWER(FSheet1!$BG325,1/($A$3-1)),1/POWER(FSheet1!$BH325,1/($A$3-1)),1/POWER(FSheet1!$BI325,1/($A$3-1))))</f>
        <v>2.4571911966931152E-2</v>
      </c>
      <c r="AD326" s="26">
        <f>1/(POWER(FSheet1!BD325,1/($A$3-1))*SUM(1/POWER(FSheet1!$BC325,1/($A$3-1)),1/POWER(FSheet1!$BD325,1/($A$3-1)),1/POWER(FSheet1!$BE325,1/($A$3-1)),1/POWER(FSheet1!$BF325,1/($A$3-1)),1/POWER(FSheet1!$BG325,1/($A$3-1)),1/POWER(FSheet1!$BH325,1/($A$3-1)),1/POWER(FSheet1!$BI325,1/($A$3-1))))</f>
        <v>2.3180031557132094E-2</v>
      </c>
      <c r="AE326" s="26">
        <f>1/(POWER(FSheet1!BE325,1/($A$3-1))*SUM(1/POWER(FSheet1!$BC325,1/($A$3-1)),1/POWER(FSheet1!$BD325,1/($A$3-1)),1/POWER(FSheet1!$BE325,1/($A$3-1)),1/POWER(FSheet1!$BF325,1/($A$3-1)),1/POWER(FSheet1!$BG325,1/($A$3-1)),1/POWER(FSheet1!$BH325,1/($A$3-1)),1/POWER(FSheet1!$BI325,1/($A$3-1))))</f>
        <v>4.8912342350922892E-2</v>
      </c>
      <c r="AF326" s="26">
        <f>1/(POWER(FSheet1!BF325,1/($A$3-1))*SUM(1/POWER(FSheet1!$BC325,1/($A$3-1)),1/POWER(FSheet1!$BD325,1/($A$3-1)),1/POWER(FSheet1!$BE325,1/($A$3-1)),1/POWER(FSheet1!$BF325,1/($A$3-1)),1/POWER(FSheet1!$BG325,1/($A$3-1)),1/POWER(FSheet1!$BH325,1/($A$3-1)),1/POWER(FSheet1!$BI325,1/($A$3-1))))</f>
        <v>0.29727794200343777</v>
      </c>
      <c r="AG326" s="26">
        <f>1/(POWER(FSheet1!BG325,1/($A$3-1))*SUM(1/POWER(FSheet1!$BC325,1/($A$3-1)),1/POWER(FSheet1!$BD325,1/($A$3-1)),1/POWER(FSheet1!$BE325,1/($A$3-1)),1/POWER(FSheet1!$BF325,1/($A$3-1)),1/POWER(FSheet1!$BG325,1/($A$3-1)),1/POWER(FSheet1!$BH325,1/($A$3-1)),1/POWER(FSheet1!$BI325,1/($A$3-1))))</f>
        <v>0.3683902483333979</v>
      </c>
      <c r="AH326" s="26">
        <f>1/(POWER(FSheet1!BH325,1/($A$3-1))*SUM(1/POWER(FSheet1!$BC325,1/($A$3-1)),1/POWER(FSheet1!$BD325,1/($A$3-1)),1/POWER(FSheet1!$BE325,1/($A$3-1)),1/POWER(FSheet1!$BF325,1/($A$3-1)),1/POWER(FSheet1!$BG325,1/($A$3-1)),1/POWER(FSheet1!$BH325,1/($A$3-1)),1/POWER(FSheet1!$BI325,1/($A$3-1))))</f>
        <v>6.0048659953311233E-2</v>
      </c>
      <c r="AI326" s="26">
        <f>1/(POWER(FSheet1!BI325,1/($A$3-1))*SUM(1/POWER(FSheet1!$BC325,1/($A$3-1)),1/POWER(FSheet1!$BD325,1/($A$3-1)),1/POWER(FSheet1!$BE325,1/($A$3-1)),1/POWER(FSheet1!$BF325,1/($A$3-1)),1/POWER(FSheet1!$BG325,1/($A$3-1)),1/POWER(FSheet1!$BH325,1/($A$3-1)),1/POWER(FSheet1!$BI325,1/($A$3-1))))</f>
        <v>0.17761886383486711</v>
      </c>
      <c r="AY326" s="13">
        <f t="shared" ref="AY326:AY364" si="19">SUM((AC326^$A$3)*(($B326-$AK$3)^2+($C326-$AL$3)^2),(AD326^$A$3)*(($B326-$AM$3)^2+($C326-$AN$3)^2),(AE326^$A$3)*(($B326-$AO$3)^2+($C326-$AP$3)^2),(AF326^$A$3)*(($B326-$AQ$3)^2+($C326-$AR$3)^2),(AG326^$A$3)*(($B326-$AS$3)^2+($C326-$AT$3)^2),(AH326^$A$3)*(($B326-$AU$3)^2+($C326-$AV$3)^2),(AI326^$A$3)*(($B326-$AW$3)^2+($C326-$AX$3)^2))</f>
        <v>1.2680393483454822</v>
      </c>
      <c r="BA326" s="45">
        <f>1/(POWER(FSheet1!$BK325,1/($A$3-1))*SUM(1/POWER(FSheet1!$BK325,1/($A$3-1)),1/POWER(FSheet1!$BL325,1/($A$3-1)),1/POWER(FSheet1!$BM325,1/($A$3-1)),1/POWER(FSheet1!$BN325,1/($A$3-1)),1/POWER(FSheet1!$BO325,1/($A$3-1)),1/POWER(FSheet1!$BP325,1/($A$3-1)),1/POWER(FSheet1!$BQ325,1/($A$3-1))))</f>
        <v>2.0466200779299604E-2</v>
      </c>
      <c r="BB326" s="45">
        <f>1/(POWER(FSheet1!$BL325,1/($A$3-1))*SUM(1/POWER(FSheet1!$BK325,1/($A$3-1)),1/POWER(FSheet1!$BL325,1/($A$3-1)),1/POWER(FSheet1!$BM325,1/($A$3-1)),1/POWER(FSheet1!$BN325,1/($A$3-1)),1/POWER(FSheet1!$BO325,1/($A$3-1)),1/POWER(FSheet1!$BP325,1/($A$3-1)),1/POWER(FSheet1!$BQ325,1/($A$3-1))))</f>
        <v>1.6092515336067169E-2</v>
      </c>
      <c r="BC326" s="45">
        <f>1/(POWER(FSheet1!$BM325,1/($A$3-1))*SUM(1/POWER(FSheet1!$BK325,1/($A$3-1)),1/POWER(FSheet1!$BL325,1/($A$3-1)),1/POWER(FSheet1!$BM325,1/($A$3-1)),1/POWER(FSheet1!$BN325,1/($A$3-1)),1/POWER(FSheet1!$BO325,1/($A$3-1)),1/POWER(FSheet1!$BP325,1/($A$3-1)),1/POWER(FSheet1!$BQ325,1/($A$3-1))))</f>
        <v>4.9073877613528202E-2</v>
      </c>
      <c r="BD326" s="45">
        <f>1/(POWER(FSheet1!$BN325,1/($A$3-1))*SUM(1/POWER(FSheet1!$BK325,1/($A$3-1)),1/POWER(FSheet1!$BL325,1/($A$3-1)),1/POWER(FSheet1!$BM325,1/($A$3-1)),1/POWER(FSheet1!$BN325,1/($A$3-1)),1/POWER(FSheet1!$BO325,1/($A$3-1)),1/POWER(FSheet1!$BP325,1/($A$3-1)),1/POWER(FSheet1!$BQ325,1/($A$3-1))))</f>
        <v>0.33991818889274444</v>
      </c>
      <c r="BE326" s="45">
        <f>1/(POWER(FSheet1!$BO325,1/($A$3-1))*SUM(1/POWER(FSheet1!$BK325,1/($A$3-1)),1/POWER(FSheet1!$BL325,1/($A$3-1)),1/POWER(FSheet1!$BM325,1/($A$3-1)),1/POWER(FSheet1!$BN325,1/($A$3-1)),1/POWER(FSheet1!$BO325,1/($A$3-1)),1/POWER(FSheet1!$BP325,1/($A$3-1)),1/POWER(FSheet1!$BQ325,1/($A$3-1))))</f>
        <v>0.38797970947491744</v>
      </c>
      <c r="BF326" s="45">
        <f>1/(POWER(FSheet1!$BP325,1/($A$3-1))*SUM(1/POWER(FSheet1!$BK325,1/($A$3-1)),1/POWER(FSheet1!$BL325,1/($A$3-1)),1/POWER(FSheet1!$BM325,1/($A$3-1)),1/POWER(FSheet1!$BN325,1/($A$3-1)),1/POWER(FSheet1!$BO325,1/($A$3-1)),1/POWER(FSheet1!$BP325,1/($A$3-1)),1/POWER(FSheet1!$BQ325,1/($A$3-1))))</f>
        <v>4.014039873790852E-2</v>
      </c>
      <c r="BG326" s="45">
        <f>1/(POWER(FSheet1!$BQ325,1/($A$3-1))*SUM(1/POWER(FSheet1!$BK325,1/($A$3-1)),1/POWER(FSheet1!$BL325,1/($A$3-1)),1/POWER(FSheet1!$BM325,1/($A$3-1)),1/POWER(FSheet1!$BN325,1/($A$3-1)),1/POWER(FSheet1!$BO325,1/($A$3-1)),1/POWER(FSheet1!$BP325,1/($A$3-1)),1/POWER(FSheet1!$BQ325,1/($A$3-1))))</f>
        <v>0.14632910916553482</v>
      </c>
      <c r="BH326" s="14"/>
      <c r="BW326" s="33">
        <f t="array" ref="BW326">SUM((BA326^$A$3)*(($B326-$AK$3)^2+($C326-$AL$3)^2),(BB326^$A$3)*(($B326-$AM$3)^2+($C326-$AN$3)^2),(BC326^$A$3)*(($B326-$AO$3)^2+($C326-$AP$3)^2),(BD326^$A$3)*(($B326-$AQ$3)^2+($C326-$AR$3)^2),(BE326^$A$3)*(($B326-$AS$3)^2+($C326-$AT$3)^2),(BF326^$A$3)*(($B326-$AU$3)^2+($C326-$AV$3)^2),(BG326^$A$3)*(($B326-$AW$3)^2+($C326-$BV$3)^2))</f>
        <v>1.2924589774755053</v>
      </c>
    </row>
    <row r="327" spans="1:75">
      <c r="A327" s="21" t="str">
        <f>FSheet1!A326</f>
        <v>Miettinen</v>
      </c>
      <c r="B327" s="20">
        <f>FSheet1!DH326</f>
        <v>0.49125330577427789</v>
      </c>
      <c r="C327" s="20">
        <f>FSheet1!DI326</f>
        <v>0.78104321391076137</v>
      </c>
      <c r="D327" s="22"/>
      <c r="E327" s="20">
        <f>1/(POWER(FSheet1!AU326,2/($A$3-1))*SUM(1/POWER(FSheet1!$AU326,2/($A$3-1)),1/POWER(FSheet1!$AV326,2/($A$3-1)),1/POWER(FSheet1!$AW326,2/($A$3-1)),1/POWER(FSheet1!$AX326,2/($A$3-1)),1/POWER(FSheet1!$AY326,2/($A$3-1)),1/POWER(FSheet1!$AZ326,2/($A$3-1)),1/POWER(FSheet1!$BA326,2/($A$3-1))))</f>
        <v>4.8484831306263323E-4</v>
      </c>
      <c r="F327" s="20">
        <f>1/(POWER(FSheet1!AV326,2/($A$3-1))*SUM(1/POWER(FSheet1!$AU326,2/($A$3-1)),1/POWER(FSheet1!$AV326,2/($A$3-1)),1/POWER(FSheet1!$AW326,2/($A$3-1)),1/POWER(FSheet1!$AX326,2/($A$3-1)),1/POWER(FSheet1!$AY326,2/($A$3-1)),1/POWER(FSheet1!$AZ326,2/($A$3-1)),1/POWER(FSheet1!$BA326,2/($A$3-1))))</f>
        <v>2.0800135565406446E-3</v>
      </c>
      <c r="G327" s="20">
        <f>1/(POWER(FSheet1!AW326,2/($A$3-1))*SUM(1/POWER(FSheet1!$AU326,2/($A$3-1)),1/POWER(FSheet1!$AV326,2/($A$3-1)),1/POWER(FSheet1!$AW326,2/($A$3-1)),1/POWER(FSheet1!$AX326,2/($A$3-1)),1/POWER(FSheet1!$AY326,2/($A$3-1)),1/POWER(FSheet1!$AZ326,2/($A$3-1)),1/POWER(FSheet1!$BA326,2/($A$3-1))))</f>
        <v>1.9616771082200765E-2</v>
      </c>
      <c r="H327" s="20">
        <f>1/(POWER(FSheet1!AX326,2/($A$3-1))*SUM(1/POWER(FSheet1!$AU326,2/($A$3-1)),1/POWER(FSheet1!$AV326,2/($A$3-1)),1/POWER(FSheet1!$AW326,2/($A$3-1)),1/POWER(FSheet1!$AX326,2/($A$3-1)),1/POWER(FSheet1!$AY326,2/($A$3-1)),1/POWER(FSheet1!$AZ326,2/($A$3-1)),1/POWER(FSheet1!$BA326,2/($A$3-1))))</f>
        <v>0.89839159533502144</v>
      </c>
      <c r="I327" s="20">
        <f>1/(POWER(FSheet1!AY326,2/($A$3-1))*SUM(1/POWER(FSheet1!$AU326,2/($A$3-1)),1/POWER(FSheet1!$AV326,2/($A$3-1)),1/POWER(FSheet1!$AW326,2/($A$3-1)),1/POWER(FSheet1!$AX326,2/($A$3-1)),1/POWER(FSheet1!$AY326,2/($A$3-1)),1/POWER(FSheet1!$AZ326,2/($A$3-1)),1/POWER(FSheet1!$BA326,2/($A$3-1))))</f>
        <v>7.4161158869444646E-2</v>
      </c>
      <c r="J327" s="20">
        <f>1/(POWER(FSheet1!AZ326,2/($A$3-1))*SUM(1/POWER(FSheet1!$AU326,2/($A$3-1)),1/POWER(FSheet1!$AV326,2/($A$3-1)),1/POWER(FSheet1!$AW326,2/($A$3-1)),1/POWER(FSheet1!$AX326,2/($A$3-1)),1/POWER(FSheet1!$AY326,2/($A$3-1)),1/POWER(FSheet1!$AZ326,2/($A$3-1)),1/POWER(FSheet1!$BA326,2/($A$3-1))))</f>
        <v>4.4498264098780807E-3</v>
      </c>
      <c r="K327" s="20">
        <f>1/(POWER(FSheet1!BA326,2/($A$3-1))*SUM(1/POWER(FSheet1!$AU326,2/($A$3-1)),1/POWER(FSheet1!$AV326,2/($A$3-1)),1/POWER(FSheet1!$AW326,2/($A$3-1)),1/POWER(FSheet1!$AX326,2/($A$3-1)),1/POWER(FSheet1!$AY326,2/($A$3-1)),1/POWER(FSheet1!$AZ326,2/($A$3-1)),1/POWER(FSheet1!$BA326,2/($A$3-1))))</f>
        <v>8.157864338518134E-4</v>
      </c>
      <c r="M327" s="35"/>
      <c r="AA327" s="34">
        <f t="shared" si="18"/>
        <v>1.6623914109089899</v>
      </c>
      <c r="AC327" s="26">
        <f>1/(POWER(FSheet1!BC326,1/($A$3-1))*SUM(1/POWER(FSheet1!$BC326,1/($A$3-1)),1/POWER(FSheet1!$BD326,1/($A$3-1)),1/POWER(FSheet1!$BE326,1/($A$3-1)),1/POWER(FSheet1!$BF326,1/($A$3-1)),1/POWER(FSheet1!$BG326,1/($A$3-1)),1/POWER(FSheet1!$BH326,1/($A$3-1)),1/POWER(FSheet1!$BI326,1/($A$3-1))))</f>
        <v>3.9899073968303111E-2</v>
      </c>
      <c r="AD327" s="26">
        <f>1/(POWER(FSheet1!BD326,1/($A$3-1))*SUM(1/POWER(FSheet1!$BC326,1/($A$3-1)),1/POWER(FSheet1!$BD326,1/($A$3-1)),1/POWER(FSheet1!$BE326,1/($A$3-1)),1/POWER(FSheet1!$BF326,1/($A$3-1)),1/POWER(FSheet1!$BG326,1/($A$3-1)),1/POWER(FSheet1!$BH326,1/($A$3-1)),1/POWER(FSheet1!$BI326,1/($A$3-1))))</f>
        <v>3.0896403064227671E-2</v>
      </c>
      <c r="AE327" s="26">
        <f>1/(POWER(FSheet1!BE326,1/($A$3-1))*SUM(1/POWER(FSheet1!$BC326,1/($A$3-1)),1/POWER(FSheet1!$BD326,1/($A$3-1)),1/POWER(FSheet1!$BE326,1/($A$3-1)),1/POWER(FSheet1!$BF326,1/($A$3-1)),1/POWER(FSheet1!$BG326,1/($A$3-1)),1/POWER(FSheet1!$BH326,1/($A$3-1)),1/POWER(FSheet1!$BI326,1/($A$3-1))))</f>
        <v>6.7712021506433906E-2</v>
      </c>
      <c r="AF327" s="26">
        <f>1/(POWER(FSheet1!BF326,1/($A$3-1))*SUM(1/POWER(FSheet1!$BC326,1/($A$3-1)),1/POWER(FSheet1!$BD326,1/($A$3-1)),1/POWER(FSheet1!$BE326,1/($A$3-1)),1/POWER(FSheet1!$BF326,1/($A$3-1)),1/POWER(FSheet1!$BG326,1/($A$3-1)),1/POWER(FSheet1!$BH326,1/($A$3-1)),1/POWER(FSheet1!$BI326,1/($A$3-1))))</f>
        <v>0.64946396680376195</v>
      </c>
      <c r="AG327" s="26">
        <f>1/(POWER(FSheet1!BG326,1/($A$3-1))*SUM(1/POWER(FSheet1!$BC326,1/($A$3-1)),1/POWER(FSheet1!$BD326,1/($A$3-1)),1/POWER(FSheet1!$BE326,1/($A$3-1)),1/POWER(FSheet1!$BF326,1/($A$3-1)),1/POWER(FSheet1!$BG326,1/($A$3-1)),1/POWER(FSheet1!$BH326,1/($A$3-1)),1/POWER(FSheet1!$BI326,1/($A$3-1))))</f>
        <v>0.11785217358577142</v>
      </c>
      <c r="AH327" s="26">
        <f>1/(POWER(FSheet1!BH326,1/($A$3-1))*SUM(1/POWER(FSheet1!$BC326,1/($A$3-1)),1/POWER(FSheet1!$BD326,1/($A$3-1)),1/POWER(FSheet1!$BE326,1/($A$3-1)),1/POWER(FSheet1!$BF326,1/($A$3-1)),1/POWER(FSheet1!$BG326,1/($A$3-1)),1/POWER(FSheet1!$BH326,1/($A$3-1)),1/POWER(FSheet1!$BI326,1/($A$3-1))))</f>
        <v>3.0929398098634809E-2</v>
      </c>
      <c r="AI327" s="26">
        <f>1/(POWER(FSheet1!BI326,1/($A$3-1))*SUM(1/POWER(FSheet1!$BC326,1/($A$3-1)),1/POWER(FSheet1!$BD326,1/($A$3-1)),1/POWER(FSheet1!$BE326,1/($A$3-1)),1/POWER(FSheet1!$BF326,1/($A$3-1)),1/POWER(FSheet1!$BG326,1/($A$3-1)),1/POWER(FSheet1!$BH326,1/($A$3-1)),1/POWER(FSheet1!$BI326,1/($A$3-1))))</f>
        <v>6.3246962972866957E-2</v>
      </c>
      <c r="AY327" s="13">
        <f t="shared" si="19"/>
        <v>1.1797054193407468</v>
      </c>
      <c r="BA327" s="45">
        <f>1/(POWER(FSheet1!$BK326,1/($A$3-1))*SUM(1/POWER(FSheet1!$BK326,1/($A$3-1)),1/POWER(FSheet1!$BL326,1/($A$3-1)),1/POWER(FSheet1!$BM326,1/($A$3-1)),1/POWER(FSheet1!$BN326,1/($A$3-1)),1/POWER(FSheet1!$BO326,1/($A$3-1)),1/POWER(FSheet1!$BP326,1/($A$3-1)),1/POWER(FSheet1!$BQ326,1/($A$3-1))))</f>
        <v>5.6573656326605361E-2</v>
      </c>
      <c r="BB327" s="45">
        <f>1/(POWER(FSheet1!$BL326,1/($A$3-1))*SUM(1/POWER(FSheet1!$BK326,1/($A$3-1)),1/POWER(FSheet1!$BL326,1/($A$3-1)),1/POWER(FSheet1!$BM326,1/($A$3-1)),1/POWER(FSheet1!$BN326,1/($A$3-1)),1/POWER(FSheet1!$BO326,1/($A$3-1)),1/POWER(FSheet1!$BP326,1/($A$3-1)),1/POWER(FSheet1!$BQ326,1/($A$3-1))))</f>
        <v>2.85316236179433E-2</v>
      </c>
      <c r="BC327" s="45">
        <f>1/(POWER(FSheet1!$BM326,1/($A$3-1))*SUM(1/POWER(FSheet1!$BK326,1/($A$3-1)),1/POWER(FSheet1!$BL326,1/($A$3-1)),1/POWER(FSheet1!$BM326,1/($A$3-1)),1/POWER(FSheet1!$BN326,1/($A$3-1)),1/POWER(FSheet1!$BO326,1/($A$3-1)),1/POWER(FSheet1!$BP326,1/($A$3-1)),1/POWER(FSheet1!$BQ326,1/($A$3-1))))</f>
        <v>7.0466693065325006E-2</v>
      </c>
      <c r="BD327" s="45">
        <f>1/(POWER(FSheet1!$BN326,1/($A$3-1))*SUM(1/POWER(FSheet1!$BK326,1/($A$3-1)),1/POWER(FSheet1!$BL326,1/($A$3-1)),1/POWER(FSheet1!$BM326,1/($A$3-1)),1/POWER(FSheet1!$BN326,1/($A$3-1)),1/POWER(FSheet1!$BO326,1/($A$3-1)),1/POWER(FSheet1!$BP326,1/($A$3-1)),1/POWER(FSheet1!$BQ326,1/($A$3-1))))</f>
        <v>0.50343828544039115</v>
      </c>
      <c r="BE327" s="45">
        <f>1/(POWER(FSheet1!$BO326,1/($A$3-1))*SUM(1/POWER(FSheet1!$BK326,1/($A$3-1)),1/POWER(FSheet1!$BL326,1/($A$3-1)),1/POWER(FSheet1!$BM326,1/($A$3-1)),1/POWER(FSheet1!$BN326,1/($A$3-1)),1/POWER(FSheet1!$BO326,1/($A$3-1)),1/POWER(FSheet1!$BP326,1/($A$3-1)),1/POWER(FSheet1!$BQ326,1/($A$3-1))))</f>
        <v>0.25776169336398769</v>
      </c>
      <c r="BF327" s="45">
        <f>1/(POWER(FSheet1!$BP326,1/($A$3-1))*SUM(1/POWER(FSheet1!$BK326,1/($A$3-1)),1/POWER(FSheet1!$BL326,1/($A$3-1)),1/POWER(FSheet1!$BM326,1/($A$3-1)),1/POWER(FSheet1!$BN326,1/($A$3-1)),1/POWER(FSheet1!$BO326,1/($A$3-1)),1/POWER(FSheet1!$BP326,1/($A$3-1)),1/POWER(FSheet1!$BQ326,1/($A$3-1))))</f>
        <v>2.8079155947957294E-2</v>
      </c>
      <c r="BG327" s="45">
        <f>1/(POWER(FSheet1!$BQ326,1/($A$3-1))*SUM(1/POWER(FSheet1!$BK326,1/($A$3-1)),1/POWER(FSheet1!$BL326,1/($A$3-1)),1/POWER(FSheet1!$BM326,1/($A$3-1)),1/POWER(FSheet1!$BN326,1/($A$3-1)),1/POWER(FSheet1!$BO326,1/($A$3-1)),1/POWER(FSheet1!$BP326,1/($A$3-1)),1/POWER(FSheet1!$BQ326,1/($A$3-1))))</f>
        <v>5.5148892237790105E-2</v>
      </c>
      <c r="BH327" s="14"/>
      <c r="BW327" s="33">
        <f t="array" ref="BW327">SUM((BA327^$A$3)*(($B327-$AK$3)^2+($C327-$AL$3)^2),(BB327^$A$3)*(($B327-$AM$3)^2+($C327-$AN$3)^2),(BC327^$A$3)*(($B327-$AO$3)^2+($C327-$AP$3)^2),(BD327^$A$3)*(($B327-$AQ$3)^2+($C327-$AR$3)^2),(BE327^$A$3)*(($B327-$AS$3)^2+($C327-$AT$3)^2),(BF327^$A$3)*(($B327-$AU$3)^2+($C327-$AV$3)^2),(BG327^$A$3)*(($B327-$AW$3)^2+($C327-$BV$3)^2))</f>
        <v>1.3010550544801376</v>
      </c>
    </row>
    <row r="328" spans="1:75">
      <c r="A328" s="21" t="str">
        <f>FSheet1!A327</f>
        <v>Wallace</v>
      </c>
      <c r="B328" s="20">
        <f>FSheet1!DH327</f>
        <v>-1.2819033123359582</v>
      </c>
      <c r="C328" s="20">
        <f>FSheet1!DI327</f>
        <v>2.9058336338582675</v>
      </c>
      <c r="E328" s="20">
        <f>1/(POWER(FSheet1!AU327,2/($A$3-1))*SUM(1/POWER(FSheet1!$AU327,2/($A$3-1)),1/POWER(FSheet1!$AV327,2/($A$3-1)),1/POWER(FSheet1!$AW327,2/($A$3-1)),1/POWER(FSheet1!$AX327,2/($A$3-1)),1/POWER(FSheet1!$AY327,2/($A$3-1)),1/POWER(FSheet1!$AZ327,2/($A$3-1)),1/POWER(FSheet1!$BA327,2/($A$3-1))))</f>
        <v>6.1927458938395427E-3</v>
      </c>
      <c r="F328" s="20">
        <f>1/(POWER(FSheet1!AV327,2/($A$3-1))*SUM(1/POWER(FSheet1!$AU327,2/($A$3-1)),1/POWER(FSheet1!$AV327,2/($A$3-1)),1/POWER(FSheet1!$AW327,2/($A$3-1)),1/POWER(FSheet1!$AX327,2/($A$3-1)),1/POWER(FSheet1!$AY327,2/($A$3-1)),1/POWER(FSheet1!$AZ327,2/($A$3-1)),1/POWER(FSheet1!$BA327,2/($A$3-1))))</f>
        <v>2.2841574287679894E-2</v>
      </c>
      <c r="G328" s="20">
        <f>1/(POWER(FSheet1!AW327,2/($A$3-1))*SUM(1/POWER(FSheet1!$AU327,2/($A$3-1)),1/POWER(FSheet1!$AV327,2/($A$3-1)),1/POWER(FSheet1!$AW327,2/($A$3-1)),1/POWER(FSheet1!$AX327,2/($A$3-1)),1/POWER(FSheet1!$AY327,2/($A$3-1)),1/POWER(FSheet1!$AZ327,2/($A$3-1)),1/POWER(FSheet1!$BA327,2/($A$3-1))))</f>
        <v>0.12571398538319056</v>
      </c>
      <c r="H328" s="20">
        <f>1/(POWER(FSheet1!AX327,2/($A$3-1))*SUM(1/POWER(FSheet1!$AU327,2/($A$3-1)),1/POWER(FSheet1!$AV327,2/($A$3-1)),1/POWER(FSheet1!$AW327,2/($A$3-1)),1/POWER(FSheet1!$AX327,2/($A$3-1)),1/POWER(FSheet1!$AY327,2/($A$3-1)),1/POWER(FSheet1!$AZ327,2/($A$3-1)),1/POWER(FSheet1!$BA327,2/($A$3-1))))</f>
        <v>0.57504969977225584</v>
      </c>
      <c r="I328" s="20">
        <f>1/(POWER(FSheet1!AY327,2/($A$3-1))*SUM(1/POWER(FSheet1!$AU327,2/($A$3-1)),1/POWER(FSheet1!$AV327,2/($A$3-1)),1/POWER(FSheet1!$AW327,2/($A$3-1)),1/POWER(FSheet1!$AX327,2/($A$3-1)),1/POWER(FSheet1!$AY327,2/($A$3-1)),1/POWER(FSheet1!$AZ327,2/($A$3-1)),1/POWER(FSheet1!$BA327,2/($A$3-1))))</f>
        <v>0.2242744002707493</v>
      </c>
      <c r="J328" s="20">
        <f>1/(POWER(FSheet1!AZ327,2/($A$3-1))*SUM(1/POWER(FSheet1!$AU327,2/($A$3-1)),1/POWER(FSheet1!$AV327,2/($A$3-1)),1/POWER(FSheet1!$AW327,2/($A$3-1)),1/POWER(FSheet1!$AX327,2/($A$3-1)),1/POWER(FSheet1!$AY327,2/($A$3-1)),1/POWER(FSheet1!$AZ327,2/($A$3-1)),1/POWER(FSheet1!$BA327,2/($A$3-1))))</f>
        <v>3.6995766198285956E-2</v>
      </c>
      <c r="K328" s="20">
        <f>1/(POWER(FSheet1!BA327,2/($A$3-1))*SUM(1/POWER(FSheet1!$AU327,2/($A$3-1)),1/POWER(FSheet1!$AV327,2/($A$3-1)),1/POWER(FSheet1!$AW327,2/($A$3-1)),1/POWER(FSheet1!$AX327,2/($A$3-1)),1/POWER(FSheet1!$AY327,2/($A$3-1)),1/POWER(FSheet1!$AZ327,2/($A$3-1)),1/POWER(FSheet1!$BA327,2/($A$3-1))))</f>
        <v>8.9318281939989152E-3</v>
      </c>
      <c r="M328" s="35"/>
      <c r="AA328" s="34">
        <f t="shared" si="18"/>
        <v>7.5274224928317253</v>
      </c>
      <c r="AC328" s="26">
        <f>1/(POWER(FSheet1!BC327,1/($A$3-1))*SUM(1/POWER(FSheet1!$BC327,1/($A$3-1)),1/POWER(FSheet1!$BD327,1/($A$3-1)),1/POWER(FSheet1!$BE327,1/($A$3-1)),1/POWER(FSheet1!$BF327,1/($A$3-1)),1/POWER(FSheet1!$BG327,1/($A$3-1)),1/POWER(FSheet1!$BH327,1/($A$3-1)),1/POWER(FSheet1!$BI327,1/($A$3-1))))</f>
        <v>0.16139832555016831</v>
      </c>
      <c r="AD328" s="26">
        <f>1/(POWER(FSheet1!BD327,1/($A$3-1))*SUM(1/POWER(FSheet1!$BC327,1/($A$3-1)),1/POWER(FSheet1!$BD327,1/($A$3-1)),1/POWER(FSheet1!$BE327,1/($A$3-1)),1/POWER(FSheet1!$BF327,1/($A$3-1)),1/POWER(FSheet1!$BG327,1/($A$3-1)),1/POWER(FSheet1!$BH327,1/($A$3-1)),1/POWER(FSheet1!$BI327,1/($A$3-1))))</f>
        <v>9.7650558617646516E-2</v>
      </c>
      <c r="AE328" s="26">
        <f>1/(POWER(FSheet1!BE327,1/($A$3-1))*SUM(1/POWER(FSheet1!$BC327,1/($A$3-1)),1/POWER(FSheet1!$BD327,1/($A$3-1)),1/POWER(FSheet1!$BE327,1/($A$3-1)),1/POWER(FSheet1!$BF327,1/($A$3-1)),1/POWER(FSheet1!$BG327,1/($A$3-1)),1/POWER(FSheet1!$BH327,1/($A$3-1)),1/POWER(FSheet1!$BI327,1/($A$3-1))))</f>
        <v>0.14958066128526962</v>
      </c>
      <c r="AF328" s="26">
        <f>1/(POWER(FSheet1!BF327,1/($A$3-1))*SUM(1/POWER(FSheet1!$BC327,1/($A$3-1)),1/POWER(FSheet1!$BD327,1/($A$3-1)),1/POWER(FSheet1!$BE327,1/($A$3-1)),1/POWER(FSheet1!$BF327,1/($A$3-1)),1/POWER(FSheet1!$BG327,1/($A$3-1)),1/POWER(FSheet1!$BH327,1/($A$3-1)),1/POWER(FSheet1!$BI327,1/($A$3-1))))</f>
        <v>0.28846954696734933</v>
      </c>
      <c r="AG328" s="26">
        <f>1/(POWER(FSheet1!BG327,1/($A$3-1))*SUM(1/POWER(FSheet1!$BC327,1/($A$3-1)),1/POWER(FSheet1!$BD327,1/($A$3-1)),1/POWER(FSheet1!$BE327,1/($A$3-1)),1/POWER(FSheet1!$BF327,1/($A$3-1)),1/POWER(FSheet1!$BG327,1/($A$3-1)),1/POWER(FSheet1!$BH327,1/($A$3-1)),1/POWER(FSheet1!$BI327,1/($A$3-1))))</f>
        <v>0.14298179970559621</v>
      </c>
      <c r="AH328" s="26">
        <f>1/(POWER(FSheet1!BH327,1/($A$3-1))*SUM(1/POWER(FSheet1!$BC327,1/($A$3-1)),1/POWER(FSheet1!$BD327,1/($A$3-1)),1/POWER(FSheet1!$BE327,1/($A$3-1)),1/POWER(FSheet1!$BF327,1/($A$3-1)),1/POWER(FSheet1!$BG327,1/($A$3-1)),1/POWER(FSheet1!$BH327,1/($A$3-1)),1/POWER(FSheet1!$BI327,1/($A$3-1))))</f>
        <v>6.2311348645148014E-2</v>
      </c>
      <c r="AI328" s="26">
        <f>1/(POWER(FSheet1!BI327,1/($A$3-1))*SUM(1/POWER(FSheet1!$BC327,1/($A$3-1)),1/POWER(FSheet1!$BD327,1/($A$3-1)),1/POWER(FSheet1!$BE327,1/($A$3-1)),1/POWER(FSheet1!$BF327,1/($A$3-1)),1/POWER(FSheet1!$BG327,1/($A$3-1)),1/POWER(FSheet1!$BH327,1/($A$3-1)),1/POWER(FSheet1!$BI327,1/($A$3-1))))</f>
        <v>9.7607759228821922E-2</v>
      </c>
      <c r="AY328" s="13">
        <f t="shared" si="19"/>
        <v>4.080516340316076</v>
      </c>
      <c r="BA328" s="45">
        <f>1/(POWER(FSheet1!$BK327,1/($A$3-1))*SUM(1/POWER(FSheet1!$BK327,1/($A$3-1)),1/POWER(FSheet1!$BL327,1/($A$3-1)),1/POWER(FSheet1!$BM327,1/($A$3-1)),1/POWER(FSheet1!$BN327,1/($A$3-1)),1/POWER(FSheet1!$BO327,1/($A$3-1)),1/POWER(FSheet1!$BP327,1/($A$3-1)),1/POWER(FSheet1!$BQ327,1/($A$3-1))))</f>
        <v>0.30107705698446224</v>
      </c>
      <c r="BB328" s="45">
        <f>1/(POWER(FSheet1!$BL327,1/($A$3-1))*SUM(1/POWER(FSheet1!$BK327,1/($A$3-1)),1/POWER(FSheet1!$BL327,1/($A$3-1)),1/POWER(FSheet1!$BM327,1/($A$3-1)),1/POWER(FSheet1!$BN327,1/($A$3-1)),1/POWER(FSheet1!$BO327,1/($A$3-1)),1/POWER(FSheet1!$BP327,1/($A$3-1)),1/POWER(FSheet1!$BQ327,1/($A$3-1))))</f>
        <v>7.1396386727796093E-2</v>
      </c>
      <c r="BC328" s="45">
        <f>1/(POWER(FSheet1!$BM327,1/($A$3-1))*SUM(1/POWER(FSheet1!$BK327,1/($A$3-1)),1/POWER(FSheet1!$BL327,1/($A$3-1)),1/POWER(FSheet1!$BM327,1/($A$3-1)),1/POWER(FSheet1!$BN327,1/($A$3-1)),1/POWER(FSheet1!$BO327,1/($A$3-1)),1/POWER(FSheet1!$BP327,1/($A$3-1)),1/POWER(FSheet1!$BQ327,1/($A$3-1))))</f>
        <v>0.10289080526273474</v>
      </c>
      <c r="BD328" s="45">
        <f>1/(POWER(FSheet1!$BN327,1/($A$3-1))*SUM(1/POWER(FSheet1!$BK327,1/($A$3-1)),1/POWER(FSheet1!$BL327,1/($A$3-1)),1/POWER(FSheet1!$BM327,1/($A$3-1)),1/POWER(FSheet1!$BN327,1/($A$3-1)),1/POWER(FSheet1!$BO327,1/($A$3-1)),1/POWER(FSheet1!$BP327,1/($A$3-1)),1/POWER(FSheet1!$BQ327,1/($A$3-1))))</f>
        <v>0.22097896108499726</v>
      </c>
      <c r="BE328" s="45">
        <f>1/(POWER(FSheet1!$BO327,1/($A$3-1))*SUM(1/POWER(FSheet1!$BK327,1/($A$3-1)),1/POWER(FSheet1!$BL327,1/($A$3-1)),1/POWER(FSheet1!$BM327,1/($A$3-1)),1/POWER(FSheet1!$BN327,1/($A$3-1)),1/POWER(FSheet1!$BO327,1/($A$3-1)),1/POWER(FSheet1!$BP327,1/($A$3-1)),1/POWER(FSheet1!$BQ327,1/($A$3-1))))</f>
        <v>0.1906067258928526</v>
      </c>
      <c r="BF328" s="45">
        <f>1/(POWER(FSheet1!$BP327,1/($A$3-1))*SUM(1/POWER(FSheet1!$BK327,1/($A$3-1)),1/POWER(FSheet1!$BL327,1/($A$3-1)),1/POWER(FSheet1!$BM327,1/($A$3-1)),1/POWER(FSheet1!$BN327,1/($A$3-1)),1/POWER(FSheet1!$BO327,1/($A$3-1)),1/POWER(FSheet1!$BP327,1/($A$3-1)),1/POWER(FSheet1!$BQ327,1/($A$3-1))))</f>
        <v>4.5457054654762477E-2</v>
      </c>
      <c r="BG328" s="45">
        <f>1/(POWER(FSheet1!$BQ327,1/($A$3-1))*SUM(1/POWER(FSheet1!$BK327,1/($A$3-1)),1/POWER(FSheet1!$BL327,1/($A$3-1)),1/POWER(FSheet1!$BM327,1/($A$3-1)),1/POWER(FSheet1!$BN327,1/($A$3-1)),1/POWER(FSheet1!$BO327,1/($A$3-1)),1/POWER(FSheet1!$BP327,1/($A$3-1)),1/POWER(FSheet1!$BQ327,1/($A$3-1))))</f>
        <v>6.7593009392394682E-2</v>
      </c>
      <c r="BH328" s="14"/>
      <c r="BW328" s="33">
        <f t="array" ref="BW328">SUM((BA328^$A$3)*(($B328-$AK$3)^2+($C328-$AL$3)^2),(BB328^$A$3)*(($B328-$AM$3)^2+($C328-$AN$3)^2),(BC328^$A$3)*(($B328-$AO$3)^2+($C328-$AP$3)^2),(BD328^$A$3)*(($B328-$AQ$3)^2+($C328-$AR$3)^2),(BE328^$A$3)*(($B328-$AS$3)^2+($C328-$AT$3)^2),(BF328^$A$3)*(($B328-$AU$3)^2+($C328-$AV$3)^2),(BG328^$A$3)*(($B328-$AW$3)^2+($C328-$BV$3)^2))</f>
        <v>4.3626671877797829</v>
      </c>
    </row>
    <row r="329" spans="1:75">
      <c r="A329" s="21" t="str">
        <f>FSheet1!A328</f>
        <v>Schneider</v>
      </c>
      <c r="B329" s="20">
        <f>FSheet1!DH328</f>
        <v>-2.1554218123359581</v>
      </c>
      <c r="C329" s="20">
        <f>FSheet1!DI328</f>
        <v>-1.5909788661417326</v>
      </c>
      <c r="E329" s="20">
        <f>1/(POWER(FSheet1!AU328,2/($A$3-1))*SUM(1/POWER(FSheet1!$AU328,2/($A$3-1)),1/POWER(FSheet1!$AV328,2/($A$3-1)),1/POWER(FSheet1!$AW328,2/($A$3-1)),1/POWER(FSheet1!$AX328,2/($A$3-1)),1/POWER(FSheet1!$AY328,2/($A$3-1)),1/POWER(FSheet1!$AZ328,2/($A$3-1)),1/POWER(FSheet1!$BA328,2/($A$3-1))))</f>
        <v>1.8103453972690222E-3</v>
      </c>
      <c r="F329" s="20">
        <f>1/(POWER(FSheet1!AV328,2/($A$3-1))*SUM(1/POWER(FSheet1!$AU328,2/($A$3-1)),1/POWER(FSheet1!$AV328,2/($A$3-1)),1/POWER(FSheet1!$AW328,2/($A$3-1)),1/POWER(FSheet1!$AX328,2/($A$3-1)),1/POWER(FSheet1!$AY328,2/($A$3-1)),1/POWER(FSheet1!$AZ328,2/($A$3-1)),1/POWER(FSheet1!$BA328,2/($A$3-1))))</f>
        <v>1.4088888968688441E-2</v>
      </c>
      <c r="G329" s="20">
        <f>1/(POWER(FSheet1!AW328,2/($A$3-1))*SUM(1/POWER(FSheet1!$AU328,2/($A$3-1)),1/POWER(FSheet1!$AV328,2/($A$3-1)),1/POWER(FSheet1!$AW328,2/($A$3-1)),1/POWER(FSheet1!$AX328,2/($A$3-1)),1/POWER(FSheet1!$AY328,2/($A$3-1)),1/POWER(FSheet1!$AZ328,2/($A$3-1)),1/POWER(FSheet1!$BA328,2/($A$3-1))))</f>
        <v>0.68323840550465798</v>
      </c>
      <c r="H329" s="20">
        <f>1/(POWER(FSheet1!AX328,2/($A$3-1))*SUM(1/POWER(FSheet1!$AU328,2/($A$3-1)),1/POWER(FSheet1!$AV328,2/($A$3-1)),1/POWER(FSheet1!$AW328,2/($A$3-1)),1/POWER(FSheet1!$AX328,2/($A$3-1)),1/POWER(FSheet1!$AY328,2/($A$3-1)),1/POWER(FSheet1!$AZ328,2/($A$3-1)),1/POWER(FSheet1!$BA328,2/($A$3-1))))</f>
        <v>0.2897773077089898</v>
      </c>
      <c r="I329" s="20">
        <f>1/(POWER(FSheet1!AY328,2/($A$3-1))*SUM(1/POWER(FSheet1!$AU328,2/($A$3-1)),1/POWER(FSheet1!$AV328,2/($A$3-1)),1/POWER(FSheet1!$AW328,2/($A$3-1)),1/POWER(FSheet1!$AX328,2/($A$3-1)),1/POWER(FSheet1!$AY328,2/($A$3-1)),1/POWER(FSheet1!$AZ328,2/($A$3-1)),1/POWER(FSheet1!$BA328,2/($A$3-1))))</f>
        <v>9.3019369500714818E-3</v>
      </c>
      <c r="J329" s="20">
        <f>1/(POWER(FSheet1!AZ328,2/($A$3-1))*SUM(1/POWER(FSheet1!$AU328,2/($A$3-1)),1/POWER(FSheet1!$AV328,2/($A$3-1)),1/POWER(FSheet1!$AW328,2/($A$3-1)),1/POWER(FSheet1!$AX328,2/($A$3-1)),1/POWER(FSheet1!$AY328,2/($A$3-1)),1/POWER(FSheet1!$AZ328,2/($A$3-1)),1/POWER(FSheet1!$BA328,2/($A$3-1))))</f>
        <v>1.3983264888829028E-3</v>
      </c>
      <c r="K329" s="20">
        <f>1/(POWER(FSheet1!BA328,2/($A$3-1))*SUM(1/POWER(FSheet1!$AU328,2/($A$3-1)),1/POWER(FSheet1!$AV328,2/($A$3-1)),1/POWER(FSheet1!$AW328,2/($A$3-1)),1/POWER(FSheet1!$AX328,2/($A$3-1)),1/POWER(FSheet1!$AY328,2/($A$3-1)),1/POWER(FSheet1!$AZ328,2/($A$3-1)),1/POWER(FSheet1!$BA328,2/($A$3-1))))</f>
        <v>3.8478898144014774E-4</v>
      </c>
      <c r="M329" s="35"/>
      <c r="AA329" s="34">
        <f t="shared" si="18"/>
        <v>1.3865646347113081</v>
      </c>
      <c r="AC329" s="26">
        <f>1/(POWER(FSheet1!BC328,1/($A$3-1))*SUM(1/POWER(FSheet1!$BC328,1/($A$3-1)),1/POWER(FSheet1!$BD328,1/($A$3-1)),1/POWER(FSheet1!$BE328,1/($A$3-1)),1/POWER(FSheet1!$BF328,1/($A$3-1)),1/POWER(FSheet1!$BG328,1/($A$3-1)),1/POWER(FSheet1!$BH328,1/($A$3-1)),1/POWER(FSheet1!$BI328,1/($A$3-1))))</f>
        <v>7.1722527695435648E-2</v>
      </c>
      <c r="AD329" s="26">
        <f>1/(POWER(FSheet1!BD328,1/($A$3-1))*SUM(1/POWER(FSheet1!$BC328,1/($A$3-1)),1/POWER(FSheet1!$BD328,1/($A$3-1)),1/POWER(FSheet1!$BE328,1/($A$3-1)),1/POWER(FSheet1!$BF328,1/($A$3-1)),1/POWER(FSheet1!$BG328,1/($A$3-1)),1/POWER(FSheet1!$BH328,1/($A$3-1)),1/POWER(FSheet1!$BI328,1/($A$3-1))))</f>
        <v>6.8765262536484656E-2</v>
      </c>
      <c r="AE329" s="26">
        <f>1/(POWER(FSheet1!BE328,1/($A$3-1))*SUM(1/POWER(FSheet1!$BC328,1/($A$3-1)),1/POWER(FSheet1!$BD328,1/($A$3-1)),1/POWER(FSheet1!$BE328,1/($A$3-1)),1/POWER(FSheet1!$BF328,1/($A$3-1)),1/POWER(FSheet1!$BG328,1/($A$3-1)),1/POWER(FSheet1!$BH328,1/($A$3-1)),1/POWER(FSheet1!$BI328,1/($A$3-1))))</f>
        <v>0.7104762791824395</v>
      </c>
      <c r="AF329" s="26">
        <f>1/(POWER(FSheet1!BF328,1/($A$3-1))*SUM(1/POWER(FSheet1!$BC328,1/($A$3-1)),1/POWER(FSheet1!$BD328,1/($A$3-1)),1/POWER(FSheet1!$BE328,1/($A$3-1)),1/POWER(FSheet1!$BF328,1/($A$3-1)),1/POWER(FSheet1!$BG328,1/($A$3-1)),1/POWER(FSheet1!$BH328,1/($A$3-1)),1/POWER(FSheet1!$BI328,1/($A$3-1))))</f>
        <v>0.10845645002320412</v>
      </c>
      <c r="AG329" s="26">
        <f>1/(POWER(FSheet1!BG328,1/($A$3-1))*SUM(1/POWER(FSheet1!$BC328,1/($A$3-1)),1/POWER(FSheet1!$BD328,1/($A$3-1)),1/POWER(FSheet1!$BE328,1/($A$3-1)),1/POWER(FSheet1!$BF328,1/($A$3-1)),1/POWER(FSheet1!$BG328,1/($A$3-1)),1/POWER(FSheet1!$BH328,1/($A$3-1)),1/POWER(FSheet1!$BI328,1/($A$3-1))))</f>
        <v>1.8882135296721718E-2</v>
      </c>
      <c r="AH329" s="26">
        <f>1/(POWER(FSheet1!BH328,1/($A$3-1))*SUM(1/POWER(FSheet1!$BC328,1/($A$3-1)),1/POWER(FSheet1!$BD328,1/($A$3-1)),1/POWER(FSheet1!$BE328,1/($A$3-1)),1/POWER(FSheet1!$BF328,1/($A$3-1)),1/POWER(FSheet1!$BG328,1/($A$3-1)),1/POWER(FSheet1!$BH328,1/($A$3-1)),1/POWER(FSheet1!$BI328,1/($A$3-1))))</f>
        <v>8.2196179926134275E-3</v>
      </c>
      <c r="AI329" s="26">
        <f>1/(POWER(FSheet1!BI328,1/($A$3-1))*SUM(1/POWER(FSheet1!$BC328,1/($A$3-1)),1/POWER(FSheet1!$BD328,1/($A$3-1)),1/POWER(FSheet1!$BE328,1/($A$3-1)),1/POWER(FSheet1!$BF328,1/($A$3-1)),1/POWER(FSheet1!$BG328,1/($A$3-1)),1/POWER(FSheet1!$BH328,1/($A$3-1)),1/POWER(FSheet1!$BI328,1/($A$3-1))))</f>
        <v>1.3477727273100834E-2</v>
      </c>
      <c r="AY329" s="13">
        <f t="shared" si="19"/>
        <v>0.50229719067615164</v>
      </c>
      <c r="BA329" s="45">
        <f>1/(POWER(FSheet1!$BK328,1/($A$3-1))*SUM(1/POWER(FSheet1!$BK328,1/($A$3-1)),1/POWER(FSheet1!$BL328,1/($A$3-1)),1/POWER(FSheet1!$BM328,1/($A$3-1)),1/POWER(FSheet1!$BN328,1/($A$3-1)),1/POWER(FSheet1!$BO328,1/($A$3-1)),1/POWER(FSheet1!$BP328,1/($A$3-1)),1/POWER(FSheet1!$BQ328,1/($A$3-1))))</f>
        <v>0.10155346303211026</v>
      </c>
      <c r="BB329" s="45">
        <f>1/(POWER(FSheet1!$BL328,1/($A$3-1))*SUM(1/POWER(FSheet1!$BK328,1/($A$3-1)),1/POWER(FSheet1!$BL328,1/($A$3-1)),1/POWER(FSheet1!$BM328,1/($A$3-1)),1/POWER(FSheet1!$BN328,1/($A$3-1)),1/POWER(FSheet1!$BO328,1/($A$3-1)),1/POWER(FSheet1!$BP328,1/($A$3-1)),1/POWER(FSheet1!$BQ328,1/($A$3-1))))</f>
        <v>0.10378506590478717</v>
      </c>
      <c r="BC329" s="45">
        <f>1/(POWER(FSheet1!$BM328,1/($A$3-1))*SUM(1/POWER(FSheet1!$BK328,1/($A$3-1)),1/POWER(FSheet1!$BL328,1/($A$3-1)),1/POWER(FSheet1!$BM328,1/($A$3-1)),1/POWER(FSheet1!$BN328,1/($A$3-1)),1/POWER(FSheet1!$BO328,1/($A$3-1)),1/POWER(FSheet1!$BP328,1/($A$3-1)),1/POWER(FSheet1!$BQ328,1/($A$3-1))))</f>
        <v>0.46861695890071536</v>
      </c>
      <c r="BD329" s="45">
        <f>1/(POWER(FSheet1!$BN328,1/($A$3-1))*SUM(1/POWER(FSheet1!$BK328,1/($A$3-1)),1/POWER(FSheet1!$BL328,1/($A$3-1)),1/POWER(FSheet1!$BM328,1/($A$3-1)),1/POWER(FSheet1!$BN328,1/($A$3-1)),1/POWER(FSheet1!$BO328,1/($A$3-1)),1/POWER(FSheet1!$BP328,1/($A$3-1)),1/POWER(FSheet1!$BQ328,1/($A$3-1))))</f>
        <v>0.22074502390013231</v>
      </c>
      <c r="BE329" s="45">
        <f>1/(POWER(FSheet1!$BO328,1/($A$3-1))*SUM(1/POWER(FSheet1!$BK328,1/($A$3-1)),1/POWER(FSheet1!$BL328,1/($A$3-1)),1/POWER(FSheet1!$BM328,1/($A$3-1)),1/POWER(FSheet1!$BN328,1/($A$3-1)),1/POWER(FSheet1!$BO328,1/($A$3-1)),1/POWER(FSheet1!$BP328,1/($A$3-1)),1/POWER(FSheet1!$BQ328,1/($A$3-1))))</f>
        <v>5.8147647760808087E-2</v>
      </c>
      <c r="BF329" s="45">
        <f>1/(POWER(FSheet1!$BP328,1/($A$3-1))*SUM(1/POWER(FSheet1!$BK328,1/($A$3-1)),1/POWER(FSheet1!$BL328,1/($A$3-1)),1/POWER(FSheet1!$BM328,1/($A$3-1)),1/POWER(FSheet1!$BN328,1/($A$3-1)),1/POWER(FSheet1!$BO328,1/($A$3-1)),1/POWER(FSheet1!$BP328,1/($A$3-1)),1/POWER(FSheet1!$BQ328,1/($A$3-1))))</f>
        <v>1.6832677199313181E-2</v>
      </c>
      <c r="BG329" s="45">
        <f>1/(POWER(FSheet1!$BQ328,1/($A$3-1))*SUM(1/POWER(FSheet1!$BK328,1/($A$3-1)),1/POWER(FSheet1!$BL328,1/($A$3-1)),1/POWER(FSheet1!$BM328,1/($A$3-1)),1/POWER(FSheet1!$BN328,1/($A$3-1)),1/POWER(FSheet1!$BO328,1/($A$3-1)),1/POWER(FSheet1!$BP328,1/($A$3-1)),1/POWER(FSheet1!$BQ328,1/($A$3-1))))</f>
        <v>3.0319163302133627E-2</v>
      </c>
      <c r="BH329" s="14"/>
      <c r="BW329" s="33">
        <f t="array" ref="BW329">SUM((BA329^$A$3)*(($B329-$AK$3)^2+($C329-$AL$3)^2),(BB329^$A$3)*(($B329-$AM$3)^2+($C329-$AN$3)^2),(BC329^$A$3)*(($B329-$AO$3)^2+($C329-$AP$3)^2),(BD329^$A$3)*(($B329-$AQ$3)^2+($C329-$AR$3)^2),(BE329^$A$3)*(($B329-$AS$3)^2+($C329-$AT$3)^2),(BF329^$A$3)*(($B329-$AU$3)^2+($C329-$AV$3)^2),(BG329^$A$3)*(($B329-$AW$3)^2+($C329-$BV$3)^2))</f>
        <v>0.92109700961107976</v>
      </c>
    </row>
    <row r="330" spans="1:75">
      <c r="A330" s="21" t="str">
        <f>FSheet1!A329</f>
        <v>Cameron</v>
      </c>
      <c r="B330" s="20">
        <f>FSheet1!DH329</f>
        <v>-0.6284549304461946</v>
      </c>
      <c r="C330" s="20">
        <f>FSheet1!DI329</f>
        <v>-0.46946194619422504</v>
      </c>
      <c r="E330" s="20">
        <f>1/(POWER(FSheet1!AU329,2/($A$3-1))*SUM(1/POWER(FSheet1!$AU329,2/($A$3-1)),1/POWER(FSheet1!$AV329,2/($A$3-1)),1/POWER(FSheet1!$AW329,2/($A$3-1)),1/POWER(FSheet1!$AX329,2/($A$3-1)),1/POWER(FSheet1!$AY329,2/($A$3-1)),1/POWER(FSheet1!$AZ329,2/($A$3-1)),1/POWER(FSheet1!$BA329,2/($A$3-1))))</f>
        <v>3.7850022235763934E-4</v>
      </c>
      <c r="F330" s="20">
        <f>1/(POWER(FSheet1!AV329,2/($A$3-1))*SUM(1/POWER(FSheet1!$AU329,2/($A$3-1)),1/POWER(FSheet1!$AV329,2/($A$3-1)),1/POWER(FSheet1!$AW329,2/($A$3-1)),1/POWER(FSheet1!$AX329,2/($A$3-1)),1/POWER(FSheet1!$AY329,2/($A$3-1)),1/POWER(FSheet1!$AZ329,2/($A$3-1)),1/POWER(FSheet1!$BA329,2/($A$3-1))))</f>
        <v>2.0571869371751963E-3</v>
      </c>
      <c r="G330" s="20">
        <f>1/(POWER(FSheet1!AW329,2/($A$3-1))*SUM(1/POWER(FSheet1!$AU329,2/($A$3-1)),1/POWER(FSheet1!$AV329,2/($A$3-1)),1/POWER(FSheet1!$AW329,2/($A$3-1)),1/POWER(FSheet1!$AX329,2/($A$3-1)),1/POWER(FSheet1!$AY329,2/($A$3-1)),1/POWER(FSheet1!$AZ329,2/($A$3-1)),1/POWER(FSheet1!$BA329,2/($A$3-1))))</f>
        <v>3.6192195139694926E-2</v>
      </c>
      <c r="H330" s="20">
        <f>1/(POWER(FSheet1!AX329,2/($A$3-1))*SUM(1/POWER(FSheet1!$AU329,2/($A$3-1)),1/POWER(FSheet1!$AV329,2/($A$3-1)),1/POWER(FSheet1!$AW329,2/($A$3-1)),1/POWER(FSheet1!$AX329,2/($A$3-1)),1/POWER(FSheet1!$AY329,2/($A$3-1)),1/POWER(FSheet1!$AZ329,2/($A$3-1)),1/POWER(FSheet1!$BA329,2/($A$3-1))))</f>
        <v>0.94861515562776122</v>
      </c>
      <c r="I330" s="20">
        <f>1/(POWER(FSheet1!AY329,2/($A$3-1))*SUM(1/POWER(FSheet1!$AU329,2/($A$3-1)),1/POWER(FSheet1!$AV329,2/($A$3-1)),1/POWER(FSheet1!$AW329,2/($A$3-1)),1/POWER(FSheet1!$AX329,2/($A$3-1)),1/POWER(FSheet1!$AY329,2/($A$3-1)),1/POWER(FSheet1!$AZ329,2/($A$3-1)),1/POWER(FSheet1!$BA329,2/($A$3-1))))</f>
        <v>1.1417879135011442E-2</v>
      </c>
      <c r="J330" s="20">
        <f>1/(POWER(FSheet1!AZ329,2/($A$3-1))*SUM(1/POWER(FSheet1!$AU329,2/($A$3-1)),1/POWER(FSheet1!$AV329,2/($A$3-1)),1/POWER(FSheet1!$AW329,2/($A$3-1)),1/POWER(FSheet1!$AX329,2/($A$3-1)),1/POWER(FSheet1!$AY329,2/($A$3-1)),1/POWER(FSheet1!$AZ329,2/($A$3-1)),1/POWER(FSheet1!$BA329,2/($A$3-1))))</f>
        <v>1.0926888870266946E-3</v>
      </c>
      <c r="K330" s="20">
        <f>1/(POWER(FSheet1!BA329,2/($A$3-1))*SUM(1/POWER(FSheet1!$AU329,2/($A$3-1)),1/POWER(FSheet1!$AV329,2/($A$3-1)),1/POWER(FSheet1!$AW329,2/($A$3-1)),1/POWER(FSheet1!$AX329,2/($A$3-1)),1/POWER(FSheet1!$AY329,2/($A$3-1)),1/POWER(FSheet1!$AZ329,2/($A$3-1)),1/POWER(FSheet1!$BA329,2/($A$3-1))))</f>
        <v>2.4639405097282149E-4</v>
      </c>
      <c r="M330" s="35"/>
      <c r="AA330" s="34">
        <f t="shared" si="18"/>
        <v>0.9396352422991302</v>
      </c>
      <c r="AC330" s="26">
        <f>1/(POWER(FSheet1!BC329,1/($A$3-1))*SUM(1/POWER(FSheet1!$BC329,1/($A$3-1)),1/POWER(FSheet1!$BD329,1/($A$3-1)),1/POWER(FSheet1!$BE329,1/($A$3-1)),1/POWER(FSheet1!$BF329,1/($A$3-1)),1/POWER(FSheet1!$BG329,1/($A$3-1)),1/POWER(FSheet1!$BH329,1/($A$3-1)),1/POWER(FSheet1!$BI329,1/($A$3-1))))</f>
        <v>4.0044456282770965E-2</v>
      </c>
      <c r="AD330" s="26">
        <f>1/(POWER(FSheet1!BD329,1/($A$3-1))*SUM(1/POWER(FSheet1!$BC329,1/($A$3-1)),1/POWER(FSheet1!$BD329,1/($A$3-1)),1/POWER(FSheet1!$BE329,1/($A$3-1)),1/POWER(FSheet1!$BF329,1/($A$3-1)),1/POWER(FSheet1!$BG329,1/($A$3-1)),1/POWER(FSheet1!$BH329,1/($A$3-1)),1/POWER(FSheet1!$BI329,1/($A$3-1))))</f>
        <v>3.2417607234308414E-2</v>
      </c>
      <c r="AE330" s="26">
        <f>1/(POWER(FSheet1!BE329,1/($A$3-1))*SUM(1/POWER(FSheet1!$BC329,1/($A$3-1)),1/POWER(FSheet1!$BD329,1/($A$3-1)),1/POWER(FSheet1!$BE329,1/($A$3-1)),1/POWER(FSheet1!$BF329,1/($A$3-1)),1/POWER(FSheet1!$BG329,1/($A$3-1)),1/POWER(FSheet1!$BH329,1/($A$3-1)),1/POWER(FSheet1!$BI329,1/($A$3-1))))</f>
        <v>0.10408696752053059</v>
      </c>
      <c r="AF330" s="26">
        <f>1/(POWER(FSheet1!BF329,1/($A$3-1))*SUM(1/POWER(FSheet1!$BC329,1/($A$3-1)),1/POWER(FSheet1!$BD329,1/($A$3-1)),1/POWER(FSheet1!$BE329,1/($A$3-1)),1/POWER(FSheet1!$BF329,1/($A$3-1)),1/POWER(FSheet1!$BG329,1/($A$3-1)),1/POWER(FSheet1!$BH329,1/($A$3-1)),1/POWER(FSheet1!$BI329,1/($A$3-1))))</f>
        <v>0.74578523181176404</v>
      </c>
      <c r="AG330" s="26">
        <f>1/(POWER(FSheet1!BG329,1/($A$3-1))*SUM(1/POWER(FSheet1!$BC329,1/($A$3-1)),1/POWER(FSheet1!$BD329,1/($A$3-1)),1/POWER(FSheet1!$BE329,1/($A$3-1)),1/POWER(FSheet1!$BF329,1/($A$3-1)),1/POWER(FSheet1!$BG329,1/($A$3-1)),1/POWER(FSheet1!$BH329,1/($A$3-1)),1/POWER(FSheet1!$BI329,1/($A$3-1))))</f>
        <v>3.94062916215355E-2</v>
      </c>
      <c r="AH330" s="26">
        <f>1/(POWER(FSheet1!BH329,1/($A$3-1))*SUM(1/POWER(FSheet1!$BC329,1/($A$3-1)),1/POWER(FSheet1!$BD329,1/($A$3-1)),1/POWER(FSheet1!$BE329,1/($A$3-1)),1/POWER(FSheet1!$BF329,1/($A$3-1)),1/POWER(FSheet1!$BG329,1/($A$3-1)),1/POWER(FSheet1!$BH329,1/($A$3-1)),1/POWER(FSheet1!$BI329,1/($A$3-1))))</f>
        <v>1.345283998345859E-2</v>
      </c>
      <c r="AI330" s="26">
        <f>1/(POWER(FSheet1!BI329,1/($A$3-1))*SUM(1/POWER(FSheet1!$BC329,1/($A$3-1)),1/POWER(FSheet1!$BD329,1/($A$3-1)),1/POWER(FSheet1!$BE329,1/($A$3-1)),1/POWER(FSheet1!$BF329,1/($A$3-1)),1/POWER(FSheet1!$BG329,1/($A$3-1)),1/POWER(FSheet1!$BH329,1/($A$3-1)),1/POWER(FSheet1!$BI329,1/($A$3-1))))</f>
        <v>2.4806605545631983E-2</v>
      </c>
      <c r="AY330" s="13">
        <f t="shared" si="19"/>
        <v>0.75884593370084708</v>
      </c>
      <c r="BA330" s="45">
        <f>1/(POWER(FSheet1!$BK329,1/($A$3-1))*SUM(1/POWER(FSheet1!$BK329,1/($A$3-1)),1/POWER(FSheet1!$BL329,1/($A$3-1)),1/POWER(FSheet1!$BM329,1/($A$3-1)),1/POWER(FSheet1!$BN329,1/($A$3-1)),1/POWER(FSheet1!$BO329,1/($A$3-1)),1/POWER(FSheet1!$BP329,1/($A$3-1)),1/POWER(FSheet1!$BQ329,1/($A$3-1))))</f>
        <v>6.0701615467098166E-2</v>
      </c>
      <c r="BB330" s="45">
        <f>1/(POWER(FSheet1!$BL329,1/($A$3-1))*SUM(1/POWER(FSheet1!$BK329,1/($A$3-1)),1/POWER(FSheet1!$BL329,1/($A$3-1)),1/POWER(FSheet1!$BM329,1/($A$3-1)),1/POWER(FSheet1!$BN329,1/($A$3-1)),1/POWER(FSheet1!$BO329,1/($A$3-1)),1/POWER(FSheet1!$BP329,1/($A$3-1)),1/POWER(FSheet1!$BQ329,1/($A$3-1))))</f>
        <v>3.7527338264953788E-2</v>
      </c>
      <c r="BC330" s="45">
        <f>1/(POWER(FSheet1!$BM329,1/($A$3-1))*SUM(1/POWER(FSheet1!$BK329,1/($A$3-1)),1/POWER(FSheet1!$BL329,1/($A$3-1)),1/POWER(FSheet1!$BM329,1/($A$3-1)),1/POWER(FSheet1!$BN329,1/($A$3-1)),1/POWER(FSheet1!$BO329,1/($A$3-1)),1/POWER(FSheet1!$BP329,1/($A$3-1)),1/POWER(FSheet1!$BQ329,1/($A$3-1))))</f>
        <v>0.12855274299337852</v>
      </c>
      <c r="BD330" s="45">
        <f>1/(POWER(FSheet1!$BN329,1/($A$3-1))*SUM(1/POWER(FSheet1!$BK329,1/($A$3-1)),1/POWER(FSheet1!$BL329,1/($A$3-1)),1/POWER(FSheet1!$BM329,1/($A$3-1)),1/POWER(FSheet1!$BN329,1/($A$3-1)),1/POWER(FSheet1!$BO329,1/($A$3-1)),1/POWER(FSheet1!$BP329,1/($A$3-1)),1/POWER(FSheet1!$BQ329,1/($A$3-1))))</f>
        <v>0.62915711417161624</v>
      </c>
      <c r="BE330" s="45">
        <f>1/(POWER(FSheet1!$BO329,1/($A$3-1))*SUM(1/POWER(FSheet1!$BK329,1/($A$3-1)),1/POWER(FSheet1!$BL329,1/($A$3-1)),1/POWER(FSheet1!$BM329,1/($A$3-1)),1/POWER(FSheet1!$BN329,1/($A$3-1)),1/POWER(FSheet1!$BO329,1/($A$3-1)),1/POWER(FSheet1!$BP329,1/($A$3-1)),1/POWER(FSheet1!$BQ329,1/($A$3-1))))</f>
        <v>9.2229591801906999E-2</v>
      </c>
      <c r="BF330" s="45">
        <f>1/(POWER(FSheet1!$BP329,1/($A$3-1))*SUM(1/POWER(FSheet1!$BK329,1/($A$3-1)),1/POWER(FSheet1!$BL329,1/($A$3-1)),1/POWER(FSheet1!$BM329,1/($A$3-1)),1/POWER(FSheet1!$BN329,1/($A$3-1)),1/POWER(FSheet1!$BO329,1/($A$3-1)),1/POWER(FSheet1!$BP329,1/($A$3-1)),1/POWER(FSheet1!$BQ329,1/($A$3-1))))</f>
        <v>1.7536998545450756E-2</v>
      </c>
      <c r="BG330" s="45">
        <f>1/(POWER(FSheet1!$BQ329,1/($A$3-1))*SUM(1/POWER(FSheet1!$BK329,1/($A$3-1)),1/POWER(FSheet1!$BL329,1/($A$3-1)),1/POWER(FSheet1!$BM329,1/($A$3-1)),1/POWER(FSheet1!$BN329,1/($A$3-1)),1/POWER(FSheet1!$BO329,1/($A$3-1)),1/POWER(FSheet1!$BP329,1/($A$3-1)),1/POWER(FSheet1!$BQ329,1/($A$3-1))))</f>
        <v>3.4294598755595603E-2</v>
      </c>
      <c r="BH330" s="14"/>
      <c r="BW330" s="33">
        <f t="array" ref="BW330">SUM((BA330^$A$3)*(($B330-$AK$3)^2+($C330-$AL$3)^2),(BB330^$A$3)*(($B330-$AM$3)^2+($C330-$AN$3)^2),(BC330^$A$3)*(($B330-$AO$3)^2+($C330-$AP$3)^2),(BD330^$A$3)*(($B330-$AQ$3)^2+($C330-$AR$3)^2),(BE330^$A$3)*(($B330-$AS$3)^2+($C330-$AT$3)^2),(BF330^$A$3)*(($B330-$AU$3)^2+($C330-$AV$3)^2),(BG330^$A$3)*(($B330-$AW$3)^2+($C330-$BV$3)^2))</f>
        <v>0.81685465186659834</v>
      </c>
    </row>
    <row r="331" spans="1:75">
      <c r="A331" s="21" t="str">
        <f>FSheet1!A330</f>
        <v>Ermatinger</v>
      </c>
      <c r="B331" s="20">
        <f>FSheet1!DH330</f>
        <v>5.3770597152230968</v>
      </c>
      <c r="C331" s="20">
        <f>FSheet1!DI330</f>
        <v>1.1901298136482947</v>
      </c>
      <c r="E331" s="20">
        <f>1/(POWER(FSheet1!AU330,2/($A$3-1))*SUM(1/POWER(FSheet1!$AU330,2/($A$3-1)),1/POWER(FSheet1!$AV330,2/($A$3-1)),1/POWER(FSheet1!$AW330,2/($A$3-1)),1/POWER(FSheet1!$AX330,2/($A$3-1)),1/POWER(FSheet1!$AY330,2/($A$3-1)),1/POWER(FSheet1!$AZ330,2/($A$3-1)),1/POWER(FSheet1!$BA330,2/($A$3-1))))</f>
        <v>2.7339820399847132E-6</v>
      </c>
      <c r="F331" s="20">
        <f>1/(POWER(FSheet1!AV330,2/($A$3-1))*SUM(1/POWER(FSheet1!$AU330,2/($A$3-1)),1/POWER(FSheet1!$AV330,2/($A$3-1)),1/POWER(FSheet1!$AW330,2/($A$3-1)),1/POWER(FSheet1!$AX330,2/($A$3-1)),1/POWER(FSheet1!$AY330,2/($A$3-1)),1/POWER(FSheet1!$AZ330,2/($A$3-1)),1/POWER(FSheet1!$BA330,2/($A$3-1))))</f>
        <v>8.2784230230399499E-6</v>
      </c>
      <c r="G331" s="20">
        <f>1/(POWER(FSheet1!AW330,2/($A$3-1))*SUM(1/POWER(FSheet1!$AU330,2/($A$3-1)),1/POWER(FSheet1!$AV330,2/($A$3-1)),1/POWER(FSheet1!$AW330,2/($A$3-1)),1/POWER(FSheet1!$AX330,2/($A$3-1)),1/POWER(FSheet1!$AY330,2/($A$3-1)),1/POWER(FSheet1!$AZ330,2/($A$3-1)),1/POWER(FSheet1!$BA330,2/($A$3-1))))</f>
        <v>3.8491198683663354E-5</v>
      </c>
      <c r="H331" s="20">
        <f>1/(POWER(FSheet1!AX330,2/($A$3-1))*SUM(1/POWER(FSheet1!$AU330,2/($A$3-1)),1/POWER(FSheet1!$AV330,2/($A$3-1)),1/POWER(FSheet1!$AW330,2/($A$3-1)),1/POWER(FSheet1!$AX330,2/($A$3-1)),1/POWER(FSheet1!$AY330,2/($A$3-1)),1/POWER(FSheet1!$AZ330,2/($A$3-1)),1/POWER(FSheet1!$BA330,2/($A$3-1))))</f>
        <v>4.7956376336633912E-4</v>
      </c>
      <c r="I331" s="20">
        <f>1/(POWER(FSheet1!AY330,2/($A$3-1))*SUM(1/POWER(FSheet1!$AU330,2/($A$3-1)),1/POWER(FSheet1!$AV330,2/($A$3-1)),1/POWER(FSheet1!$AW330,2/($A$3-1)),1/POWER(FSheet1!$AX330,2/($A$3-1)),1/POWER(FSheet1!$AY330,2/($A$3-1)),1/POWER(FSheet1!$AZ330,2/($A$3-1)),1/POWER(FSheet1!$BA330,2/($A$3-1))))</f>
        <v>0.99805381177668739</v>
      </c>
      <c r="J331" s="20">
        <f>1/(POWER(FSheet1!AZ330,2/($A$3-1))*SUM(1/POWER(FSheet1!$AU330,2/($A$3-1)),1/POWER(FSheet1!$AV330,2/($A$3-1)),1/POWER(FSheet1!$AW330,2/($A$3-1)),1/POWER(FSheet1!$AX330,2/($A$3-1)),1/POWER(FSheet1!$AY330,2/($A$3-1)),1/POWER(FSheet1!$AZ330,2/($A$3-1)),1/POWER(FSheet1!$BA330,2/($A$3-1))))</f>
        <v>1.352335968158095E-3</v>
      </c>
      <c r="K331" s="20">
        <f>1/(POWER(FSheet1!BA330,2/($A$3-1))*SUM(1/POWER(FSheet1!$AU330,2/($A$3-1)),1/POWER(FSheet1!$AV330,2/($A$3-1)),1/POWER(FSheet1!$AW330,2/($A$3-1)),1/POWER(FSheet1!$AX330,2/($A$3-1)),1/POWER(FSheet1!$AY330,2/($A$3-1)),1/POWER(FSheet1!$AZ330,2/($A$3-1)),1/POWER(FSheet1!$BA330,2/($A$3-1))))</f>
        <v>6.4784888041551531E-5</v>
      </c>
      <c r="M331" s="35"/>
      <c r="AA331" s="34">
        <f t="shared" si="18"/>
        <v>1.2229542050385742</v>
      </c>
      <c r="AC331" s="26">
        <f>1/(POWER(FSheet1!BC330,1/($A$3-1))*SUM(1/POWER(FSheet1!$BC330,1/($A$3-1)),1/POWER(FSheet1!$BD330,1/($A$3-1)),1/POWER(FSheet1!$BE330,1/($A$3-1)),1/POWER(FSheet1!$BF330,1/($A$3-1)),1/POWER(FSheet1!$BG330,1/($A$3-1)),1/POWER(FSheet1!$BH330,1/($A$3-1)),1/POWER(FSheet1!$BI330,1/($A$3-1))))</f>
        <v>1.3609789141635882E-3</v>
      </c>
      <c r="AD331" s="26">
        <f>1/(POWER(FSheet1!BD330,1/($A$3-1))*SUM(1/POWER(FSheet1!$BC330,1/($A$3-1)),1/POWER(FSheet1!$BD330,1/($A$3-1)),1/POWER(FSheet1!$BE330,1/($A$3-1)),1/POWER(FSheet1!$BF330,1/($A$3-1)),1/POWER(FSheet1!$BG330,1/($A$3-1)),1/POWER(FSheet1!$BH330,1/($A$3-1)),1/POWER(FSheet1!$BI330,1/($A$3-1))))</f>
        <v>1.2254527618340777E-3</v>
      </c>
      <c r="AE331" s="26">
        <f>1/(POWER(FSheet1!BE330,1/($A$3-1))*SUM(1/POWER(FSheet1!$BC330,1/($A$3-1)),1/POWER(FSheet1!$BD330,1/($A$3-1)),1/POWER(FSheet1!$BE330,1/($A$3-1)),1/POWER(FSheet1!$BF330,1/($A$3-1)),1/POWER(FSheet1!$BG330,1/($A$3-1)),1/POWER(FSheet1!$BH330,1/($A$3-1)),1/POWER(FSheet1!$BI330,1/($A$3-1))))</f>
        <v>2.0106523252420611E-3</v>
      </c>
      <c r="AF331" s="26">
        <f>1/(POWER(FSheet1!BF330,1/($A$3-1))*SUM(1/POWER(FSheet1!$BC330,1/($A$3-1)),1/POWER(FSheet1!$BD330,1/($A$3-1)),1/POWER(FSheet1!$BE330,1/($A$3-1)),1/POWER(FSheet1!$BF330,1/($A$3-1)),1/POWER(FSheet1!$BG330,1/($A$3-1)),1/POWER(FSheet1!$BH330,1/($A$3-1)),1/POWER(FSheet1!$BI330,1/($A$3-1))))</f>
        <v>5.7719427598271608E-3</v>
      </c>
      <c r="AG331" s="26">
        <f>1/(POWER(FSheet1!BG330,1/($A$3-1))*SUM(1/POWER(FSheet1!$BC330,1/($A$3-1)),1/POWER(FSheet1!$BD330,1/($A$3-1)),1/POWER(FSheet1!$BE330,1/($A$3-1)),1/POWER(FSheet1!$BF330,1/($A$3-1)),1/POWER(FSheet1!$BG330,1/($A$3-1)),1/POWER(FSheet1!$BH330,1/($A$3-1)),1/POWER(FSheet1!$BI330,1/($A$3-1))))</f>
        <v>7.6371393063795909E-2</v>
      </c>
      <c r="AH331" s="26">
        <f>1/(POWER(FSheet1!BH330,1/($A$3-1))*SUM(1/POWER(FSheet1!$BC330,1/($A$3-1)),1/POWER(FSheet1!$BD330,1/($A$3-1)),1/POWER(FSheet1!$BE330,1/($A$3-1)),1/POWER(FSheet1!$BF330,1/($A$3-1)),1/POWER(FSheet1!$BG330,1/($A$3-1)),1/POWER(FSheet1!$BH330,1/($A$3-1)),1/POWER(FSheet1!$BI330,1/($A$3-1))))</f>
        <v>4.2524186091000102E-2</v>
      </c>
      <c r="AI331" s="26">
        <f>1/(POWER(FSheet1!BI330,1/($A$3-1))*SUM(1/POWER(FSheet1!$BC330,1/($A$3-1)),1/POWER(FSheet1!$BD330,1/($A$3-1)),1/POWER(FSheet1!$BE330,1/($A$3-1)),1/POWER(FSheet1!$BF330,1/($A$3-1)),1/POWER(FSheet1!$BG330,1/($A$3-1)),1/POWER(FSheet1!$BH330,1/($A$3-1)),1/POWER(FSheet1!$BI330,1/($A$3-1))))</f>
        <v>0.87073539408413703</v>
      </c>
      <c r="AY331" s="13">
        <f t="shared" si="19"/>
        <v>1.0133120492954109</v>
      </c>
      <c r="BA331" s="45">
        <f>1/(POWER(FSheet1!$BK330,1/($A$3-1))*SUM(1/POWER(FSheet1!$BK330,1/($A$3-1)),1/POWER(FSheet1!$BL330,1/($A$3-1)),1/POWER(FSheet1!$BM330,1/($A$3-1)),1/POWER(FSheet1!$BN330,1/($A$3-1)),1/POWER(FSheet1!$BO330,1/($A$3-1)),1/POWER(FSheet1!$BP330,1/($A$3-1)),1/POWER(FSheet1!$BQ330,1/($A$3-1))))</f>
        <v>1.5822732669978846E-2</v>
      </c>
      <c r="BB331" s="45">
        <f>1/(POWER(FSheet1!$BL330,1/($A$3-1))*SUM(1/POWER(FSheet1!$BK330,1/($A$3-1)),1/POWER(FSheet1!$BL330,1/($A$3-1)),1/POWER(FSheet1!$BM330,1/($A$3-1)),1/POWER(FSheet1!$BN330,1/($A$3-1)),1/POWER(FSheet1!$BO330,1/($A$3-1)),1/POWER(FSheet1!$BP330,1/($A$3-1)),1/POWER(FSheet1!$BQ330,1/($A$3-1))))</f>
        <v>1.1041964057633417E-2</v>
      </c>
      <c r="BC331" s="45">
        <f>1/(POWER(FSheet1!$BM330,1/($A$3-1))*SUM(1/POWER(FSheet1!$BK330,1/($A$3-1)),1/POWER(FSheet1!$BL330,1/($A$3-1)),1/POWER(FSheet1!$BM330,1/($A$3-1)),1/POWER(FSheet1!$BN330,1/($A$3-1)),1/POWER(FSheet1!$BO330,1/($A$3-1)),1/POWER(FSheet1!$BP330,1/($A$3-1)),1/POWER(FSheet1!$BQ330,1/($A$3-1))))</f>
        <v>2.26589847672416E-2</v>
      </c>
      <c r="BD331" s="45">
        <f>1/(POWER(FSheet1!$BN330,1/($A$3-1))*SUM(1/POWER(FSheet1!$BK330,1/($A$3-1)),1/POWER(FSheet1!$BL330,1/($A$3-1)),1/POWER(FSheet1!$BM330,1/($A$3-1)),1/POWER(FSheet1!$BN330,1/($A$3-1)),1/POWER(FSheet1!$BO330,1/($A$3-1)),1/POWER(FSheet1!$BP330,1/($A$3-1)),1/POWER(FSheet1!$BQ330,1/($A$3-1))))</f>
        <v>6.4291870314792346E-2</v>
      </c>
      <c r="BE331" s="45">
        <f>1/(POWER(FSheet1!$BO330,1/($A$3-1))*SUM(1/POWER(FSheet1!$BK330,1/($A$3-1)),1/POWER(FSheet1!$BL330,1/($A$3-1)),1/POWER(FSheet1!$BM330,1/($A$3-1)),1/POWER(FSheet1!$BN330,1/($A$3-1)),1/POWER(FSheet1!$BO330,1/($A$3-1)),1/POWER(FSheet1!$BP330,1/($A$3-1)),1/POWER(FSheet1!$BQ330,1/($A$3-1))))</f>
        <v>0.31342336857834246</v>
      </c>
      <c r="BF331" s="45">
        <f>1/(POWER(FSheet1!$BP330,1/($A$3-1))*SUM(1/POWER(FSheet1!$BK330,1/($A$3-1)),1/POWER(FSheet1!$BL330,1/($A$3-1)),1/POWER(FSheet1!$BM330,1/($A$3-1)),1/POWER(FSheet1!$BN330,1/($A$3-1)),1/POWER(FSheet1!$BO330,1/($A$3-1)),1/POWER(FSheet1!$BP330,1/($A$3-1)),1/POWER(FSheet1!$BQ330,1/($A$3-1))))</f>
        <v>0.19191505639888262</v>
      </c>
      <c r="BG331" s="45">
        <f>1/(POWER(FSheet1!$BQ330,1/($A$3-1))*SUM(1/POWER(FSheet1!$BK330,1/($A$3-1)),1/POWER(FSheet1!$BL330,1/($A$3-1)),1/POWER(FSheet1!$BM330,1/($A$3-1)),1/POWER(FSheet1!$BN330,1/($A$3-1)),1/POWER(FSheet1!$BO330,1/($A$3-1)),1/POWER(FSheet1!$BP330,1/($A$3-1)),1/POWER(FSheet1!$BQ330,1/($A$3-1))))</f>
        <v>0.38084602321312855</v>
      </c>
      <c r="BH331" s="14"/>
      <c r="BW331" s="33">
        <f t="array" ref="BW331">SUM((BA331^$A$3)*(($B331-$AK$3)^2+($C331-$AL$3)^2),(BB331^$A$3)*(($B331-$AM$3)^2+($C331-$AN$3)^2),(BC331^$A$3)*(($B331-$AO$3)^2+($C331-$AP$3)^2),(BD331^$A$3)*(($B331-$AQ$3)^2+($C331-$AR$3)^2),(BE331^$A$3)*(($B331-$AS$3)^2+($C331-$AT$3)^2),(BF331^$A$3)*(($B331-$AU$3)^2+($C331-$AV$3)^2),(BG331^$A$3)*(($B331-$AW$3)^2+($C331-$BV$3)^2))</f>
        <v>1.6581813220210557</v>
      </c>
    </row>
    <row r="332" spans="1:75">
      <c r="A332" s="21" t="str">
        <f>FSheet1!A331</f>
        <v>Lewis</v>
      </c>
      <c r="B332" s="20">
        <f>FSheet1!DH331</f>
        <v>0.35907603805774263</v>
      </c>
      <c r="C332" s="20">
        <f>FSheet1!DI331</f>
        <v>-1.1393755564304462</v>
      </c>
      <c r="E332" s="20">
        <f>1/(POWER(FSheet1!AU331,2/($A$3-1))*SUM(1/POWER(FSheet1!$AU331,2/($A$3-1)),1/POWER(FSheet1!$AV331,2/($A$3-1)),1/POWER(FSheet1!$AW331,2/($A$3-1)),1/POWER(FSheet1!$AX331,2/($A$3-1)),1/POWER(FSheet1!$AY331,2/($A$3-1)),1/POWER(FSheet1!$AZ331,2/($A$3-1)),1/POWER(FSheet1!$BA331,2/($A$3-1))))</f>
        <v>5.4833619117186248E-6</v>
      </c>
      <c r="F332" s="20">
        <f>1/(POWER(FSheet1!AV331,2/($A$3-1))*SUM(1/POWER(FSheet1!$AU331,2/($A$3-1)),1/POWER(FSheet1!$AV331,2/($A$3-1)),1/POWER(FSheet1!$AW331,2/($A$3-1)),1/POWER(FSheet1!$AX331,2/($A$3-1)),1/POWER(FSheet1!$AY331,2/($A$3-1)),1/POWER(FSheet1!$AZ331,2/($A$3-1)),1/POWER(FSheet1!$BA331,2/($A$3-1))))</f>
        <v>2.9038365435991501E-5</v>
      </c>
      <c r="G332" s="20">
        <f>1/(POWER(FSheet1!AW331,2/($A$3-1))*SUM(1/POWER(FSheet1!$AU331,2/($A$3-1)),1/POWER(FSheet1!$AV331,2/($A$3-1)),1/POWER(FSheet1!$AW331,2/($A$3-1)),1/POWER(FSheet1!$AX331,2/($A$3-1)),1/POWER(FSheet1!$AY331,2/($A$3-1)),1/POWER(FSheet1!$AZ331,2/($A$3-1)),1/POWER(FSheet1!$BA331,2/($A$3-1))))</f>
        <v>5.2709342135372293E-4</v>
      </c>
      <c r="H332" s="20">
        <f>1/(POWER(FSheet1!AX331,2/($A$3-1))*SUM(1/POWER(FSheet1!$AU331,2/($A$3-1)),1/POWER(FSheet1!$AV331,2/($A$3-1)),1/POWER(FSheet1!$AW331,2/($A$3-1)),1/POWER(FSheet1!$AX331,2/($A$3-1)),1/POWER(FSheet1!$AY331,2/($A$3-1)),1/POWER(FSheet1!$AZ331,2/($A$3-1)),1/POWER(FSheet1!$BA331,2/($A$3-1))))</f>
        <v>0.99911382086378997</v>
      </c>
      <c r="I332" s="20">
        <f>1/(POWER(FSheet1!AY331,2/($A$3-1))*SUM(1/POWER(FSheet1!$AU331,2/($A$3-1)),1/POWER(FSheet1!$AV331,2/($A$3-1)),1/POWER(FSheet1!$AW331,2/($A$3-1)),1/POWER(FSheet1!$AX331,2/($A$3-1)),1/POWER(FSheet1!$AY331,2/($A$3-1)),1/POWER(FSheet1!$AZ331,2/($A$3-1)),1/POWER(FSheet1!$BA331,2/($A$3-1))))</f>
        <v>2.9825694896629373E-4</v>
      </c>
      <c r="J332" s="20">
        <f>1/(POWER(FSheet1!AZ331,2/($A$3-1))*SUM(1/POWER(FSheet1!$AU331,2/($A$3-1)),1/POWER(FSheet1!$AV331,2/($A$3-1)),1/POWER(FSheet1!$AW331,2/($A$3-1)),1/POWER(FSheet1!$AX331,2/($A$3-1)),1/POWER(FSheet1!$AY331,2/($A$3-1)),1/POWER(FSheet1!$AZ331,2/($A$3-1)),1/POWER(FSheet1!$BA331,2/($A$3-1))))</f>
        <v>2.1781794974554668E-5</v>
      </c>
      <c r="K332" s="20">
        <f>1/(POWER(FSheet1!BA331,2/($A$3-1))*SUM(1/POWER(FSheet1!$AU331,2/($A$3-1)),1/POWER(FSheet1!$AV331,2/($A$3-1)),1/POWER(FSheet1!$AW331,2/($A$3-1)),1/POWER(FSheet1!$AX331,2/($A$3-1)),1/POWER(FSheet1!$AY331,2/($A$3-1)),1/POWER(FSheet1!$AZ331,2/($A$3-1)),1/POWER(FSheet1!$BA331,2/($A$3-1))))</f>
        <v>4.5252435677009533E-6</v>
      </c>
      <c r="M332" s="35"/>
      <c r="AA332" s="34">
        <f t="shared" si="18"/>
        <v>0.28194344419250961</v>
      </c>
      <c r="AC332" s="26">
        <f>1/(POWER(FSheet1!BC331,1/($A$3-1))*SUM(1/POWER(FSheet1!$BC331,1/($A$3-1)),1/POWER(FSheet1!$BD331,1/($A$3-1)),1/POWER(FSheet1!$BE331,1/($A$3-1)),1/POWER(FSheet1!$BF331,1/($A$3-1)),1/POWER(FSheet1!$BG331,1/($A$3-1)),1/POWER(FSheet1!$BH331,1/($A$3-1)),1/POWER(FSheet1!$BI331,1/($A$3-1))))</f>
        <v>5.5693263212909828E-3</v>
      </c>
      <c r="AD332" s="26">
        <f>1/(POWER(FSheet1!BD331,1/($A$3-1))*SUM(1/POWER(FSheet1!$BC331,1/($A$3-1)),1/POWER(FSheet1!$BD331,1/($A$3-1)),1/POWER(FSheet1!$BE331,1/($A$3-1)),1/POWER(FSheet1!$BF331,1/($A$3-1)),1/POWER(FSheet1!$BG331,1/($A$3-1)),1/POWER(FSheet1!$BH331,1/($A$3-1)),1/POWER(FSheet1!$BI331,1/($A$3-1))))</f>
        <v>5.1372849085705875E-3</v>
      </c>
      <c r="AE332" s="26">
        <f>1/(POWER(FSheet1!BE331,1/($A$3-1))*SUM(1/POWER(FSheet1!$BC331,1/($A$3-1)),1/POWER(FSheet1!$BD331,1/($A$3-1)),1/POWER(FSheet1!$BE331,1/($A$3-1)),1/POWER(FSheet1!$BF331,1/($A$3-1)),1/POWER(FSheet1!$BG331,1/($A$3-1)),1/POWER(FSheet1!$BH331,1/($A$3-1)),1/POWER(FSheet1!$BI331,1/($A$3-1))))</f>
        <v>1.5729719946542528E-2</v>
      </c>
      <c r="AF332" s="26">
        <f>1/(POWER(FSheet1!BF331,1/($A$3-1))*SUM(1/POWER(FSheet1!$BC331,1/($A$3-1)),1/POWER(FSheet1!$BD331,1/($A$3-1)),1/POWER(FSheet1!$BE331,1/($A$3-1)),1/POWER(FSheet1!$BF331,1/($A$3-1)),1/POWER(FSheet1!$BG331,1/($A$3-1)),1/POWER(FSheet1!$BH331,1/($A$3-1)),1/POWER(FSheet1!$BI331,1/($A$3-1))))</f>
        <v>0.95259975740101499</v>
      </c>
      <c r="AG332" s="26">
        <f>1/(POWER(FSheet1!BG331,1/($A$3-1))*SUM(1/POWER(FSheet1!$BC331,1/($A$3-1)),1/POWER(FSheet1!$BD331,1/($A$3-1)),1/POWER(FSheet1!$BE331,1/($A$3-1)),1/POWER(FSheet1!$BF331,1/($A$3-1)),1/POWER(FSheet1!$BG331,1/($A$3-1)),1/POWER(FSheet1!$BH331,1/($A$3-1)),1/POWER(FSheet1!$BI331,1/($A$3-1))))</f>
        <v>1.0990853764677885E-2</v>
      </c>
      <c r="AH332" s="26">
        <f>1/(POWER(FSheet1!BH331,1/($A$3-1))*SUM(1/POWER(FSheet1!$BC331,1/($A$3-1)),1/POWER(FSheet1!$BD331,1/($A$3-1)),1/POWER(FSheet1!$BE331,1/($A$3-1)),1/POWER(FSheet1!$BF331,1/($A$3-1)),1/POWER(FSheet1!$BG331,1/($A$3-1)),1/POWER(FSheet1!$BH331,1/($A$3-1)),1/POWER(FSheet1!$BI331,1/($A$3-1))))</f>
        <v>3.3153939451538448E-3</v>
      </c>
      <c r="AI332" s="26">
        <f>1/(POWER(FSheet1!BI331,1/($A$3-1))*SUM(1/POWER(FSheet1!$BC331,1/($A$3-1)),1/POWER(FSheet1!$BD331,1/($A$3-1)),1/POWER(FSheet1!$BE331,1/($A$3-1)),1/POWER(FSheet1!$BF331,1/($A$3-1)),1/POWER(FSheet1!$BG331,1/($A$3-1)),1/POWER(FSheet1!$BH331,1/($A$3-1)),1/POWER(FSheet1!$BI331,1/($A$3-1))))</f>
        <v>6.6576637127491994E-3</v>
      </c>
      <c r="AY332" s="13">
        <f t="shared" si="19"/>
        <v>0.30175284714327677</v>
      </c>
      <c r="BA332" s="45">
        <f>1/(POWER(FSheet1!$BK331,1/($A$3-1))*SUM(1/POWER(FSheet1!$BK331,1/($A$3-1)),1/POWER(FSheet1!$BL331,1/($A$3-1)),1/POWER(FSheet1!$BM331,1/($A$3-1)),1/POWER(FSheet1!$BN331,1/($A$3-1)),1/POWER(FSheet1!$BO331,1/($A$3-1)),1/POWER(FSheet1!$BP331,1/($A$3-1)),1/POWER(FSheet1!$BQ331,1/($A$3-1))))</f>
        <v>4.5656563049200115E-3</v>
      </c>
      <c r="BB332" s="45">
        <f>1/(POWER(FSheet1!$BL331,1/($A$3-1))*SUM(1/POWER(FSheet1!$BK331,1/($A$3-1)),1/POWER(FSheet1!$BL331,1/($A$3-1)),1/POWER(FSheet1!$BM331,1/($A$3-1)),1/POWER(FSheet1!$BN331,1/($A$3-1)),1/POWER(FSheet1!$BO331,1/($A$3-1)),1/POWER(FSheet1!$BP331,1/($A$3-1)),1/POWER(FSheet1!$BQ331,1/($A$3-1))))</f>
        <v>3.5592130731480053E-3</v>
      </c>
      <c r="BC332" s="45">
        <f>1/(POWER(FSheet1!$BM331,1/($A$3-1))*SUM(1/POWER(FSheet1!$BK331,1/($A$3-1)),1/POWER(FSheet1!$BL331,1/($A$3-1)),1/POWER(FSheet1!$BM331,1/($A$3-1)),1/POWER(FSheet1!$BN331,1/($A$3-1)),1/POWER(FSheet1!$BO331,1/($A$3-1)),1/POWER(FSheet1!$BP331,1/($A$3-1)),1/POWER(FSheet1!$BQ331,1/($A$3-1))))</f>
        <v>1.5594109624907244E-2</v>
      </c>
      <c r="BD332" s="45">
        <f>1/(POWER(FSheet1!$BN331,1/($A$3-1))*SUM(1/POWER(FSheet1!$BK331,1/($A$3-1)),1/POWER(FSheet1!$BL331,1/($A$3-1)),1/POWER(FSheet1!$BM331,1/($A$3-1)),1/POWER(FSheet1!$BN331,1/($A$3-1)),1/POWER(FSheet1!$BO331,1/($A$3-1)),1/POWER(FSheet1!$BP331,1/($A$3-1)),1/POWER(FSheet1!$BQ331,1/($A$3-1))))</f>
        <v>0.95372594967261981</v>
      </c>
      <c r="BE332" s="45">
        <f>1/(POWER(FSheet1!$BO331,1/($A$3-1))*SUM(1/POWER(FSheet1!$BK331,1/($A$3-1)),1/POWER(FSheet1!$BL331,1/($A$3-1)),1/POWER(FSheet1!$BM331,1/($A$3-1)),1/POWER(FSheet1!$BN331,1/($A$3-1)),1/POWER(FSheet1!$BO331,1/($A$3-1)),1/POWER(FSheet1!$BP331,1/($A$3-1)),1/POWER(FSheet1!$BQ331,1/($A$3-1))))</f>
        <v>1.4508267442350186E-2</v>
      </c>
      <c r="BF332" s="45">
        <f>1/(POWER(FSheet1!$BP331,1/($A$3-1))*SUM(1/POWER(FSheet1!$BK331,1/($A$3-1)),1/POWER(FSheet1!$BL331,1/($A$3-1)),1/POWER(FSheet1!$BM331,1/($A$3-1)),1/POWER(FSheet1!$BN331,1/($A$3-1)),1/POWER(FSheet1!$BO331,1/($A$3-1)),1/POWER(FSheet1!$BP331,1/($A$3-1)),1/POWER(FSheet1!$BQ331,1/($A$3-1))))</f>
        <v>2.478447478853982E-3</v>
      </c>
      <c r="BG332" s="45">
        <f>1/(POWER(FSheet1!$BQ331,1/($A$3-1))*SUM(1/POWER(FSheet1!$BK331,1/($A$3-1)),1/POWER(FSheet1!$BL331,1/($A$3-1)),1/POWER(FSheet1!$BM331,1/($A$3-1)),1/POWER(FSheet1!$BN331,1/($A$3-1)),1/POWER(FSheet1!$BO331,1/($A$3-1)),1/POWER(FSheet1!$BP331,1/($A$3-1)),1/POWER(FSheet1!$BQ331,1/($A$3-1))))</f>
        <v>5.5683564032007063E-3</v>
      </c>
      <c r="BH332" s="14"/>
      <c r="BW332" s="33">
        <f t="array" ref="BW332">SUM((BA332^$A$3)*(($B332-$AK$3)^2+($C332-$AL$3)^2),(BB332^$A$3)*(($B332-$AM$3)^2+($C332-$AN$3)^2),(BC332^$A$3)*(($B332-$AO$3)^2+($C332-$AP$3)^2),(BD332^$A$3)*(($B332-$AQ$3)^2+($C332-$AR$3)^2),(BE332^$A$3)*(($B332-$AS$3)^2+($C332-$AT$3)^2),(BF332^$A$3)*(($B332-$AU$3)^2+($C332-$AV$3)^2),(BG332^$A$3)*(($B332-$AW$3)^2+($C332-$BV$3)^2))</f>
        <v>0.30198877380266781</v>
      </c>
    </row>
    <row r="333" spans="1:75">
      <c r="A333" s="21" t="str">
        <f>FSheet1!A332</f>
        <v>Forsberg</v>
      </c>
      <c r="B333" s="20">
        <f>FSheet1!DH332</f>
        <v>0.90861730183727007</v>
      </c>
      <c r="C333" s="20">
        <f>FSheet1!DI332</f>
        <v>-2.4475082165354327</v>
      </c>
      <c r="E333" s="20">
        <f>1/(POWER(FSheet1!AU332,2/($A$3-1))*SUM(1/POWER(FSheet1!$AU332,2/($A$3-1)),1/POWER(FSheet1!$AV332,2/($A$3-1)),1/POWER(FSheet1!$AW332,2/($A$3-1)),1/POWER(FSheet1!$AX332,2/($A$3-1)),1/POWER(FSheet1!$AY332,2/($A$3-1)),1/POWER(FSheet1!$AZ332,2/($A$3-1)),1/POWER(FSheet1!$BA332,2/($A$3-1))))</f>
        <v>4.3033415672802297E-5</v>
      </c>
      <c r="F333" s="20">
        <f>1/(POWER(FSheet1!AV332,2/($A$3-1))*SUM(1/POWER(FSheet1!$AU332,2/($A$3-1)),1/POWER(FSheet1!$AV332,2/($A$3-1)),1/POWER(FSheet1!$AW332,2/($A$3-1)),1/POWER(FSheet1!$AX332,2/($A$3-1)),1/POWER(FSheet1!$AY332,2/($A$3-1)),1/POWER(FSheet1!$AZ332,2/($A$3-1)),1/POWER(FSheet1!$BA332,2/($A$3-1))))</f>
        <v>2.3822675214265902E-4</v>
      </c>
      <c r="G333" s="20">
        <f>1/(POWER(FSheet1!AW332,2/($A$3-1))*SUM(1/POWER(FSheet1!$AU332,2/($A$3-1)),1/POWER(FSheet1!$AV332,2/($A$3-1)),1/POWER(FSheet1!$AW332,2/($A$3-1)),1/POWER(FSheet1!$AX332,2/($A$3-1)),1/POWER(FSheet1!$AY332,2/($A$3-1)),1/POWER(FSheet1!$AZ332,2/($A$3-1)),1/POWER(FSheet1!$BA332,2/($A$3-1))))</f>
        <v>4.88277087287206E-3</v>
      </c>
      <c r="H333" s="20">
        <f>1/(POWER(FSheet1!AX332,2/($A$3-1))*SUM(1/POWER(FSheet1!$AU332,2/($A$3-1)),1/POWER(FSheet1!$AV332,2/($A$3-1)),1/POWER(FSheet1!$AW332,2/($A$3-1)),1/POWER(FSheet1!$AX332,2/($A$3-1)),1/POWER(FSheet1!$AY332,2/($A$3-1)),1/POWER(FSheet1!$AZ332,2/($A$3-1)),1/POWER(FSheet1!$BA332,2/($A$3-1))))</f>
        <v>0.99305382946172471</v>
      </c>
      <c r="I333" s="20">
        <f>1/(POWER(FSheet1!AY332,2/($A$3-1))*SUM(1/POWER(FSheet1!$AU332,2/($A$3-1)),1/POWER(FSheet1!$AV332,2/($A$3-1)),1/POWER(FSheet1!$AW332,2/($A$3-1)),1/POWER(FSheet1!$AX332,2/($A$3-1)),1/POWER(FSheet1!$AY332,2/($A$3-1)),1/POWER(FSheet1!$AZ332,2/($A$3-1)),1/POWER(FSheet1!$BA332,2/($A$3-1))))</f>
        <v>1.6171215952223176E-3</v>
      </c>
      <c r="J333" s="20">
        <f>1/(POWER(FSheet1!AZ332,2/($A$3-1))*SUM(1/POWER(FSheet1!$AU332,2/($A$3-1)),1/POWER(FSheet1!$AV332,2/($A$3-1)),1/POWER(FSheet1!$AW332,2/($A$3-1)),1/POWER(FSheet1!$AX332,2/($A$3-1)),1/POWER(FSheet1!$AY332,2/($A$3-1)),1/POWER(FSheet1!$AZ332,2/($A$3-1)),1/POWER(FSheet1!$BA332,2/($A$3-1))))</f>
        <v>1.3551586543515603E-4</v>
      </c>
      <c r="K333" s="20">
        <f>1/(POWER(FSheet1!BA332,2/($A$3-1))*SUM(1/POWER(FSheet1!$AU332,2/($A$3-1)),1/POWER(FSheet1!$AV332,2/($A$3-1)),1/POWER(FSheet1!$AW332,2/($A$3-1)),1/POWER(FSheet1!$AX332,2/($A$3-1)),1/POWER(FSheet1!$AY332,2/($A$3-1)),1/POWER(FSheet1!$AZ332,2/($A$3-1)),1/POWER(FSheet1!$BA332,2/($A$3-1))))</f>
        <v>2.9502036930339747E-5</v>
      </c>
      <c r="M333" s="35"/>
      <c r="AA333" s="34">
        <f t="shared" si="18"/>
        <v>3.6180421870608366</v>
      </c>
      <c r="AC333" s="26">
        <f>1/(POWER(FSheet1!BC332,1/($A$3-1))*SUM(1/POWER(FSheet1!$BC332,1/($A$3-1)),1/POWER(FSheet1!$BD332,1/($A$3-1)),1/POWER(FSheet1!$BE332,1/($A$3-1)),1/POWER(FSheet1!$BF332,1/($A$3-1)),1/POWER(FSheet1!$BG332,1/($A$3-1)),1/POWER(FSheet1!$BH332,1/($A$3-1)),1/POWER(FSheet1!$BI332,1/($A$3-1))))</f>
        <v>4.3861009663819846E-2</v>
      </c>
      <c r="AD333" s="26">
        <f>1/(POWER(FSheet1!BD332,1/($A$3-1))*SUM(1/POWER(FSheet1!$BC332,1/($A$3-1)),1/POWER(FSheet1!$BD332,1/($A$3-1)),1/POWER(FSheet1!$BE332,1/($A$3-1)),1/POWER(FSheet1!$BF332,1/($A$3-1)),1/POWER(FSheet1!$BG332,1/($A$3-1)),1/POWER(FSheet1!$BH332,1/($A$3-1)),1/POWER(FSheet1!$BI332,1/($A$3-1))))</f>
        <v>4.6407020839314826E-2</v>
      </c>
      <c r="AE333" s="26">
        <f>1/(POWER(FSheet1!BE332,1/($A$3-1))*SUM(1/POWER(FSheet1!$BC332,1/($A$3-1)),1/POWER(FSheet1!$BD332,1/($A$3-1)),1/POWER(FSheet1!$BE332,1/($A$3-1)),1/POWER(FSheet1!$BF332,1/($A$3-1)),1/POWER(FSheet1!$BG332,1/($A$3-1)),1/POWER(FSheet1!$BH332,1/($A$3-1)),1/POWER(FSheet1!$BI332,1/($A$3-1))))</f>
        <v>0.13637434761756193</v>
      </c>
      <c r="AF333" s="26">
        <f>1/(POWER(FSheet1!BF332,1/($A$3-1))*SUM(1/POWER(FSheet1!$BC332,1/($A$3-1)),1/POWER(FSheet1!$BD332,1/($A$3-1)),1/POWER(FSheet1!$BE332,1/($A$3-1)),1/POWER(FSheet1!$BF332,1/($A$3-1)),1/POWER(FSheet1!$BG332,1/($A$3-1)),1/POWER(FSheet1!$BH332,1/($A$3-1)),1/POWER(FSheet1!$BI332,1/($A$3-1))))</f>
        <v>0.58118606989655341</v>
      </c>
      <c r="AG333" s="26">
        <f>1/(POWER(FSheet1!BG332,1/($A$3-1))*SUM(1/POWER(FSheet1!$BC332,1/($A$3-1)),1/POWER(FSheet1!$BD332,1/($A$3-1)),1/POWER(FSheet1!$BE332,1/($A$3-1)),1/POWER(FSheet1!$BF332,1/($A$3-1)),1/POWER(FSheet1!$BG332,1/($A$3-1)),1/POWER(FSheet1!$BH332,1/($A$3-1)),1/POWER(FSheet1!$BI332,1/($A$3-1))))</f>
        <v>9.5208901920242825E-2</v>
      </c>
      <c r="AH333" s="26">
        <f>1/(POWER(FSheet1!BH332,1/($A$3-1))*SUM(1/POWER(FSheet1!$BC332,1/($A$3-1)),1/POWER(FSheet1!$BD332,1/($A$3-1)),1/POWER(FSheet1!$BE332,1/($A$3-1)),1/POWER(FSheet1!$BF332,1/($A$3-1)),1/POWER(FSheet1!$BG332,1/($A$3-1)),1/POWER(FSheet1!$BH332,1/($A$3-1)),1/POWER(FSheet1!$BI332,1/($A$3-1))))</f>
        <v>3.2738870309293074E-2</v>
      </c>
      <c r="AI333" s="26">
        <f>1/(POWER(FSheet1!BI332,1/($A$3-1))*SUM(1/POWER(FSheet1!$BC332,1/($A$3-1)),1/POWER(FSheet1!$BD332,1/($A$3-1)),1/POWER(FSheet1!$BE332,1/($A$3-1)),1/POWER(FSheet1!$BF332,1/($A$3-1)),1/POWER(FSheet1!$BG332,1/($A$3-1)),1/POWER(FSheet1!$BH332,1/($A$3-1)),1/POWER(FSheet1!$BI332,1/($A$3-1))))</f>
        <v>6.4223779753214111E-2</v>
      </c>
      <c r="AY333" s="13">
        <f t="shared" si="19"/>
        <v>1.9184809863875179</v>
      </c>
      <c r="BA333" s="45">
        <f>1/(POWER(FSheet1!$BK332,1/($A$3-1))*SUM(1/POWER(FSheet1!$BK332,1/($A$3-1)),1/POWER(FSheet1!$BL332,1/($A$3-1)),1/POWER(FSheet1!$BM332,1/($A$3-1)),1/POWER(FSheet1!$BN332,1/($A$3-1)),1/POWER(FSheet1!$BO332,1/($A$3-1)),1/POWER(FSheet1!$BP332,1/($A$3-1)),1/POWER(FSheet1!$BQ332,1/($A$3-1))))</f>
        <v>2.4723687068158268E-2</v>
      </c>
      <c r="BB333" s="45">
        <f>1/(POWER(FSheet1!$BL332,1/($A$3-1))*SUM(1/POWER(FSheet1!$BK332,1/($A$3-1)),1/POWER(FSheet1!$BL332,1/($A$3-1)),1/POWER(FSheet1!$BM332,1/($A$3-1)),1/POWER(FSheet1!$BN332,1/($A$3-1)),1/POWER(FSheet1!$BO332,1/($A$3-1)),1/POWER(FSheet1!$BP332,1/($A$3-1)),1/POWER(FSheet1!$BQ332,1/($A$3-1))))</f>
        <v>2.5397876202248107E-2</v>
      </c>
      <c r="BC333" s="45">
        <f>1/(POWER(FSheet1!$BM332,1/($A$3-1))*SUM(1/POWER(FSheet1!$BK332,1/($A$3-1)),1/POWER(FSheet1!$BL332,1/($A$3-1)),1/POWER(FSheet1!$BM332,1/($A$3-1)),1/POWER(FSheet1!$BN332,1/($A$3-1)),1/POWER(FSheet1!$BO332,1/($A$3-1)),1/POWER(FSheet1!$BP332,1/($A$3-1)),1/POWER(FSheet1!$BQ332,1/($A$3-1))))</f>
        <v>0.14859940918070727</v>
      </c>
      <c r="BD333" s="45">
        <f>1/(POWER(FSheet1!$BN332,1/($A$3-1))*SUM(1/POWER(FSheet1!$BK332,1/($A$3-1)),1/POWER(FSheet1!$BL332,1/($A$3-1)),1/POWER(FSheet1!$BM332,1/($A$3-1)),1/POWER(FSheet1!$BN332,1/($A$3-1)),1/POWER(FSheet1!$BO332,1/($A$3-1)),1/POWER(FSheet1!$BP332,1/($A$3-1)),1/POWER(FSheet1!$BQ332,1/($A$3-1))))</f>
        <v>0.65242987086943693</v>
      </c>
      <c r="BE333" s="45">
        <f>1/(POWER(FSheet1!$BO332,1/($A$3-1))*SUM(1/POWER(FSheet1!$BK332,1/($A$3-1)),1/POWER(FSheet1!$BL332,1/($A$3-1)),1/POWER(FSheet1!$BM332,1/($A$3-1)),1/POWER(FSheet1!$BN332,1/($A$3-1)),1/POWER(FSheet1!$BO332,1/($A$3-1)),1/POWER(FSheet1!$BP332,1/($A$3-1)),1/POWER(FSheet1!$BQ332,1/($A$3-1))))</f>
        <v>8.1126395519109412E-2</v>
      </c>
      <c r="BF333" s="45">
        <f>1/(POWER(FSheet1!$BP332,1/($A$3-1))*SUM(1/POWER(FSheet1!$BK332,1/($A$3-1)),1/POWER(FSheet1!$BL332,1/($A$3-1)),1/POWER(FSheet1!$BM332,1/($A$3-1)),1/POWER(FSheet1!$BN332,1/($A$3-1)),1/POWER(FSheet1!$BO332,1/($A$3-1)),1/POWER(FSheet1!$BP332,1/($A$3-1)),1/POWER(FSheet1!$BQ332,1/($A$3-1))))</f>
        <v>1.9531555579059751E-2</v>
      </c>
      <c r="BG333" s="45">
        <f>1/(POWER(FSheet1!$BQ332,1/($A$3-1))*SUM(1/POWER(FSheet1!$BK332,1/($A$3-1)),1/POWER(FSheet1!$BL332,1/($A$3-1)),1/POWER(FSheet1!$BM332,1/($A$3-1)),1/POWER(FSheet1!$BN332,1/($A$3-1)),1/POWER(FSheet1!$BO332,1/($A$3-1)),1/POWER(FSheet1!$BP332,1/($A$3-1)),1/POWER(FSheet1!$BQ332,1/($A$3-1))))</f>
        <v>4.8191205581280136E-2</v>
      </c>
      <c r="BH333" s="14"/>
      <c r="BW333" s="33">
        <f t="array" ref="BW333">SUM((BA333^$A$3)*(($B333-$AK$3)^2+($C333-$AL$3)^2),(BB333^$A$3)*(($B333-$AM$3)^2+($C333-$AN$3)^2),(BC333^$A$3)*(($B333-$AO$3)^2+($C333-$AP$3)^2),(BD333^$A$3)*(($B333-$AQ$3)^2+($C333-$AR$3)^2),(BE333^$A$3)*(($B333-$AS$3)^2+($C333-$AT$3)^2),(BF333^$A$3)*(($B333-$AU$3)^2+($C333-$AV$3)^2),(BG333^$A$3)*(($B333-$AW$3)^2+($C333-$BV$3)^2))</f>
        <v>2.0426921476851763</v>
      </c>
    </row>
    <row r="334" spans="1:75">
      <c r="A334" s="21" t="str">
        <f>FSheet1!A333</f>
        <v>Berkstresser</v>
      </c>
      <c r="B334" s="20">
        <f>FSheet1!DH333</f>
        <v>6.373380624671916</v>
      </c>
      <c r="C334" s="20">
        <f>FSheet1!DI333</f>
        <v>3.8332079133858263</v>
      </c>
      <c r="E334" s="20">
        <f>1/(POWER(FSheet1!AU333,2/($A$3-1))*SUM(1/POWER(FSheet1!$AU333,2/($A$3-1)),1/POWER(FSheet1!$AV333,2/($A$3-1)),1/POWER(FSheet1!$AW333,2/($A$3-1)),1/POWER(FSheet1!$AX333,2/($A$3-1)),1/POWER(FSheet1!$AY333,2/($A$3-1)),1/POWER(FSheet1!$AZ333,2/($A$3-1)),1/POWER(FSheet1!$BA333,2/($A$3-1))))</f>
        <v>5.9816228005546929E-5</v>
      </c>
      <c r="F334" s="20">
        <f>1/(POWER(FSheet1!AV333,2/($A$3-1))*SUM(1/POWER(FSheet1!$AU333,2/($A$3-1)),1/POWER(FSheet1!$AV333,2/($A$3-1)),1/POWER(FSheet1!$AW333,2/($A$3-1)),1/POWER(FSheet1!$AX333,2/($A$3-1)),1/POWER(FSheet1!$AY333,2/($A$3-1)),1/POWER(FSheet1!$AZ333,2/($A$3-1)),1/POWER(FSheet1!$BA333,2/($A$3-1))))</f>
        <v>1.570328030243286E-4</v>
      </c>
      <c r="G334" s="20">
        <f>1/(POWER(FSheet1!AW333,2/($A$3-1))*SUM(1/POWER(FSheet1!$AU333,2/($A$3-1)),1/POWER(FSheet1!$AV333,2/($A$3-1)),1/POWER(FSheet1!$AW333,2/($A$3-1)),1/POWER(FSheet1!$AX333,2/($A$3-1)),1/POWER(FSheet1!$AY333,2/($A$3-1)),1/POWER(FSheet1!$AZ333,2/($A$3-1)),1/POWER(FSheet1!$BA333,2/($A$3-1))))</f>
        <v>5.607504448853659E-4</v>
      </c>
      <c r="H334" s="20">
        <f>1/(POWER(FSheet1!AX333,2/($A$3-1))*SUM(1/POWER(FSheet1!$AU333,2/($A$3-1)),1/POWER(FSheet1!$AV333,2/($A$3-1)),1/POWER(FSheet1!$AW333,2/($A$3-1)),1/POWER(FSheet1!$AX333,2/($A$3-1)),1/POWER(FSheet1!$AY333,2/($A$3-1)),1/POWER(FSheet1!$AZ333,2/($A$3-1)),1/POWER(FSheet1!$BA333,2/($A$3-1))))</f>
        <v>3.6356151282581264E-3</v>
      </c>
      <c r="I334" s="20">
        <f>1/(POWER(FSheet1!AY333,2/($A$3-1))*SUM(1/POWER(FSheet1!$AU333,2/($A$3-1)),1/POWER(FSheet1!$AV333,2/($A$3-1)),1/POWER(FSheet1!$AW333,2/($A$3-1)),1/POWER(FSheet1!$AX333,2/($A$3-1)),1/POWER(FSheet1!$AY333,2/($A$3-1)),1/POWER(FSheet1!$AZ333,2/($A$3-1)),1/POWER(FSheet1!$BA333,2/($A$3-1))))</f>
        <v>0.12169605402759522</v>
      </c>
      <c r="J334" s="20">
        <f>1/(POWER(FSheet1!AZ333,2/($A$3-1))*SUM(1/POWER(FSheet1!$AU333,2/($A$3-1)),1/POWER(FSheet1!$AV333,2/($A$3-1)),1/POWER(FSheet1!$AW333,2/($A$3-1)),1/POWER(FSheet1!$AX333,2/($A$3-1)),1/POWER(FSheet1!$AY333,2/($A$3-1)),1/POWER(FSheet1!$AZ333,2/($A$3-1)),1/POWER(FSheet1!$BA333,2/($A$3-1))))</f>
        <v>0.86593161924136042</v>
      </c>
      <c r="K334" s="20">
        <f>1/(POWER(FSheet1!BA333,2/($A$3-1))*SUM(1/POWER(FSheet1!$AU333,2/($A$3-1)),1/POWER(FSheet1!$AV333,2/($A$3-1)),1/POWER(FSheet1!$AW333,2/($A$3-1)),1/POWER(FSheet1!$AX333,2/($A$3-1)),1/POWER(FSheet1!$AY333,2/($A$3-1)),1/POWER(FSheet1!$AZ333,2/($A$3-1)),1/POWER(FSheet1!$BA333,2/($A$3-1))))</f>
        <v>7.9591121268708324E-3</v>
      </c>
      <c r="M334" s="35"/>
      <c r="AA334" s="34">
        <f t="shared" si="18"/>
        <v>6.3992646585432409</v>
      </c>
      <c r="AC334" s="26">
        <f>1/(POWER(FSheet1!BC333,1/($A$3-1))*SUM(1/POWER(FSheet1!$BC333,1/($A$3-1)),1/POWER(FSheet1!$BD333,1/($A$3-1)),1/POWER(FSheet1!$BE333,1/($A$3-1)),1/POWER(FSheet1!$BF333,1/($A$3-1)),1/POWER(FSheet1!$BG333,1/($A$3-1)),1/POWER(FSheet1!$BH333,1/($A$3-1)),1/POWER(FSheet1!$BI333,1/($A$3-1))))</f>
        <v>1.6355382105859451E-2</v>
      </c>
      <c r="AD334" s="26">
        <f>1/(POWER(FSheet1!BD333,1/($A$3-1))*SUM(1/POWER(FSheet1!$BC333,1/($A$3-1)),1/POWER(FSheet1!$BD333,1/($A$3-1)),1/POWER(FSheet1!$BE333,1/($A$3-1)),1/POWER(FSheet1!$BF333,1/($A$3-1)),1/POWER(FSheet1!$BG333,1/($A$3-1)),1/POWER(FSheet1!$BH333,1/($A$3-1)),1/POWER(FSheet1!$BI333,1/($A$3-1))))</f>
        <v>1.4195251748624394E-2</v>
      </c>
      <c r="AE334" s="26">
        <f>1/(POWER(FSheet1!BE333,1/($A$3-1))*SUM(1/POWER(FSheet1!$BC333,1/($A$3-1)),1/POWER(FSheet1!$BD333,1/($A$3-1)),1/POWER(FSheet1!$BE333,1/($A$3-1)),1/POWER(FSheet1!$BF333,1/($A$3-1)),1/POWER(FSheet1!$BG333,1/($A$3-1)),1/POWER(FSheet1!$BH333,1/($A$3-1)),1/POWER(FSheet1!$BI333,1/($A$3-1))))</f>
        <v>2.0772326486540562E-2</v>
      </c>
      <c r="AF334" s="26">
        <f>1/(POWER(FSheet1!BF333,1/($A$3-1))*SUM(1/POWER(FSheet1!$BC333,1/($A$3-1)),1/POWER(FSheet1!$BD333,1/($A$3-1)),1/POWER(FSheet1!$BE333,1/($A$3-1)),1/POWER(FSheet1!$BF333,1/($A$3-1)),1/POWER(FSheet1!$BG333,1/($A$3-1)),1/POWER(FSheet1!$BH333,1/($A$3-1)),1/POWER(FSheet1!$BI333,1/($A$3-1))))</f>
        <v>4.6062533900389044E-2</v>
      </c>
      <c r="AG334" s="26">
        <f>1/(POWER(FSheet1!BG333,1/($A$3-1))*SUM(1/POWER(FSheet1!$BC333,1/($A$3-1)),1/POWER(FSheet1!$BD333,1/($A$3-1)),1/POWER(FSheet1!$BE333,1/($A$3-1)),1/POWER(FSheet1!$BF333,1/($A$3-1)),1/POWER(FSheet1!$BG333,1/($A$3-1)),1/POWER(FSheet1!$BH333,1/($A$3-1)),1/POWER(FSheet1!$BI333,1/($A$3-1))))</f>
        <v>0.17008949356349823</v>
      </c>
      <c r="AH334" s="26">
        <f>1/(POWER(FSheet1!BH333,1/($A$3-1))*SUM(1/POWER(FSheet1!$BC333,1/($A$3-1)),1/POWER(FSheet1!$BD333,1/($A$3-1)),1/POWER(FSheet1!$BE333,1/($A$3-1)),1/POWER(FSheet1!$BF333,1/($A$3-1)),1/POWER(FSheet1!$BG333,1/($A$3-1)),1/POWER(FSheet1!$BH333,1/($A$3-1)),1/POWER(FSheet1!$BI333,1/($A$3-1))))</f>
        <v>0.48975577044548729</v>
      </c>
      <c r="AI334" s="26">
        <f>1/(POWER(FSheet1!BI333,1/($A$3-1))*SUM(1/POWER(FSheet1!$BC333,1/($A$3-1)),1/POWER(FSheet1!$BD333,1/($A$3-1)),1/POWER(FSheet1!$BE333,1/($A$3-1)),1/POWER(FSheet1!$BF333,1/($A$3-1)),1/POWER(FSheet1!$BG333,1/($A$3-1)),1/POWER(FSheet1!$BH333,1/($A$3-1)),1/POWER(FSheet1!$BI333,1/($A$3-1))))</f>
        <v>0.24276924174960107</v>
      </c>
      <c r="AY334" s="13">
        <f t="shared" si="19"/>
        <v>4.1247595840438569</v>
      </c>
      <c r="BA334" s="45">
        <f>1/(POWER(FSheet1!$BK333,1/($A$3-1))*SUM(1/POWER(FSheet1!$BK333,1/($A$3-1)),1/POWER(FSheet1!$BL333,1/($A$3-1)),1/POWER(FSheet1!$BM333,1/($A$3-1)),1/POWER(FSheet1!$BN333,1/($A$3-1)),1/POWER(FSheet1!$BO333,1/($A$3-1)),1/POWER(FSheet1!$BP333,1/($A$3-1)),1/POWER(FSheet1!$BQ333,1/($A$3-1))))</f>
        <v>3.5361649170957472E-2</v>
      </c>
      <c r="BB334" s="45">
        <f>1/(POWER(FSheet1!$BL333,1/($A$3-1))*SUM(1/POWER(FSheet1!$BK333,1/($A$3-1)),1/POWER(FSheet1!$BL333,1/($A$3-1)),1/POWER(FSheet1!$BM333,1/($A$3-1)),1/POWER(FSheet1!$BN333,1/($A$3-1)),1/POWER(FSheet1!$BO333,1/($A$3-1)),1/POWER(FSheet1!$BP333,1/($A$3-1)),1/POWER(FSheet1!$BQ333,1/($A$3-1))))</f>
        <v>2.253068993818997E-2</v>
      </c>
      <c r="BC334" s="45">
        <f>1/(POWER(FSheet1!$BM333,1/($A$3-1))*SUM(1/POWER(FSheet1!$BK333,1/($A$3-1)),1/POWER(FSheet1!$BL333,1/($A$3-1)),1/POWER(FSheet1!$BM333,1/($A$3-1)),1/POWER(FSheet1!$BN333,1/($A$3-1)),1/POWER(FSheet1!$BO333,1/($A$3-1)),1/POWER(FSheet1!$BP333,1/($A$3-1)),1/POWER(FSheet1!$BQ333,1/($A$3-1))))</f>
        <v>3.8222858232226167E-2</v>
      </c>
      <c r="BD334" s="45">
        <f>1/(POWER(FSheet1!$BN333,1/($A$3-1))*SUM(1/POWER(FSheet1!$BK333,1/($A$3-1)),1/POWER(FSheet1!$BL333,1/($A$3-1)),1/POWER(FSheet1!$BM333,1/($A$3-1)),1/POWER(FSheet1!$BN333,1/($A$3-1)),1/POWER(FSheet1!$BO333,1/($A$3-1)),1/POWER(FSheet1!$BP333,1/($A$3-1)),1/POWER(FSheet1!$BQ333,1/($A$3-1))))</f>
        <v>8.4472292743597466E-2</v>
      </c>
      <c r="BE334" s="45">
        <f>1/(POWER(FSheet1!$BO333,1/($A$3-1))*SUM(1/POWER(FSheet1!$BK333,1/($A$3-1)),1/POWER(FSheet1!$BL333,1/($A$3-1)),1/POWER(FSheet1!$BM333,1/($A$3-1)),1/POWER(FSheet1!$BN333,1/($A$3-1)),1/POWER(FSheet1!$BO333,1/($A$3-1)),1/POWER(FSheet1!$BP333,1/($A$3-1)),1/POWER(FSheet1!$BQ333,1/($A$3-1))))</f>
        <v>0.23954732357588462</v>
      </c>
      <c r="BF334" s="45">
        <f>1/(POWER(FSheet1!$BP333,1/($A$3-1))*SUM(1/POWER(FSheet1!$BK333,1/($A$3-1)),1/POWER(FSheet1!$BL333,1/($A$3-1)),1/POWER(FSheet1!$BM333,1/($A$3-1)),1/POWER(FSheet1!$BN333,1/($A$3-1)),1/POWER(FSheet1!$BO333,1/($A$3-1)),1/POWER(FSheet1!$BP333,1/($A$3-1)),1/POWER(FSheet1!$BQ333,1/($A$3-1))))</f>
        <v>0.37116041109298203</v>
      </c>
      <c r="BG334" s="45">
        <f>1/(POWER(FSheet1!$BQ333,1/($A$3-1))*SUM(1/POWER(FSheet1!$BK333,1/($A$3-1)),1/POWER(FSheet1!$BL333,1/($A$3-1)),1/POWER(FSheet1!$BM333,1/($A$3-1)),1/POWER(FSheet1!$BN333,1/($A$3-1)),1/POWER(FSheet1!$BO333,1/($A$3-1)),1/POWER(FSheet1!$BP333,1/($A$3-1)),1/POWER(FSheet1!$BQ333,1/($A$3-1))))</f>
        <v>0.20870477524616218</v>
      </c>
      <c r="BH334" s="14"/>
      <c r="BW334" s="33">
        <f t="array" ref="BW334">SUM((BA334^$A$3)*(($B334-$AK$3)^2+($C334-$AL$3)^2),(BB334^$A$3)*(($B334-$AM$3)^2+($C334-$AN$3)^2),(BC334^$A$3)*(($B334-$AO$3)^2+($C334-$AP$3)^2),(BD334^$A$3)*(($B334-$AQ$3)^2+($C334-$AR$3)^2),(BE334^$A$3)*(($B334-$AS$3)^2+($C334-$AT$3)^2),(BF334^$A$3)*(($B334-$AU$3)^2+($C334-$AV$3)^2),(BG334^$A$3)*(($B334-$AW$3)^2+($C334-$BV$3)^2))</f>
        <v>4.5234486317337748</v>
      </c>
    </row>
    <row r="335" spans="1:75">
      <c r="A335" s="21" t="str">
        <f>FSheet1!A334</f>
        <v>Hartman. B</v>
      </c>
      <c r="B335" s="20">
        <f>FSheet1!DH334</f>
        <v>-1.5117589934383207</v>
      </c>
      <c r="C335" s="20">
        <f>FSheet1!DI334</f>
        <v>-1.3081876666666661</v>
      </c>
      <c r="E335" s="20">
        <f>1/(POWER(FSheet1!AU334,2/($A$3-1))*SUM(1/POWER(FSheet1!$AU334,2/($A$3-1)),1/POWER(FSheet1!$AV334,2/($A$3-1)),1/POWER(FSheet1!$AW334,2/($A$3-1)),1/POWER(FSheet1!$AX334,2/($A$3-1)),1/POWER(FSheet1!$AY334,2/($A$3-1)),1/POWER(FSheet1!$AZ334,2/($A$3-1)),1/POWER(FSheet1!$BA334,2/($A$3-1))))</f>
        <v>1.2962734402643004E-3</v>
      </c>
      <c r="F335" s="20">
        <f>1/(POWER(FSheet1!AV334,2/($A$3-1))*SUM(1/POWER(FSheet1!$AU334,2/($A$3-1)),1/POWER(FSheet1!$AV334,2/($A$3-1)),1/POWER(FSheet1!$AW334,2/($A$3-1)),1/POWER(FSheet1!$AX334,2/($A$3-1)),1/POWER(FSheet1!$AY334,2/($A$3-1)),1/POWER(FSheet1!$AZ334,2/($A$3-1)),1/POWER(FSheet1!$BA334,2/($A$3-1))))</f>
        <v>8.8136849263104836E-3</v>
      </c>
      <c r="G335" s="20">
        <f>1/(POWER(FSheet1!AW334,2/($A$3-1))*SUM(1/POWER(FSheet1!$AU334,2/($A$3-1)),1/POWER(FSheet1!$AV334,2/($A$3-1)),1/POWER(FSheet1!$AW334,2/($A$3-1)),1/POWER(FSheet1!$AX334,2/($A$3-1)),1/POWER(FSheet1!$AY334,2/($A$3-1)),1/POWER(FSheet1!$AZ334,2/($A$3-1)),1/POWER(FSheet1!$BA334,2/($A$3-1))))</f>
        <v>0.30810653383530151</v>
      </c>
      <c r="H335" s="20">
        <f>1/(POWER(FSheet1!AX334,2/($A$3-1))*SUM(1/POWER(FSheet1!$AU334,2/($A$3-1)),1/POWER(FSheet1!$AV334,2/($A$3-1)),1/POWER(FSheet1!$AW334,2/($A$3-1)),1/POWER(FSheet1!$AX334,2/($A$3-1)),1/POWER(FSheet1!$AY334,2/($A$3-1)),1/POWER(FSheet1!$AZ334,2/($A$3-1)),1/POWER(FSheet1!$BA334,2/($A$3-1))))</f>
        <v>0.66718634143369793</v>
      </c>
      <c r="I335" s="20">
        <f>1/(POWER(FSheet1!AY334,2/($A$3-1))*SUM(1/POWER(FSheet1!$AU334,2/($A$3-1)),1/POWER(FSheet1!$AV334,2/($A$3-1)),1/POWER(FSheet1!$AW334,2/($A$3-1)),1/POWER(FSheet1!$AX334,2/($A$3-1)),1/POWER(FSheet1!$AY334,2/($A$3-1)),1/POWER(FSheet1!$AZ334,2/($A$3-1)),1/POWER(FSheet1!$BA334,2/($A$3-1))))</f>
        <v>1.2568485594463412E-2</v>
      </c>
      <c r="J335" s="20">
        <f>1/(POWER(FSheet1!AZ334,2/($A$3-1))*SUM(1/POWER(FSheet1!$AU334,2/($A$3-1)),1/POWER(FSheet1!$AV334,2/($A$3-1)),1/POWER(FSheet1!$AW334,2/($A$3-1)),1/POWER(FSheet1!$AX334,2/($A$3-1)),1/POWER(FSheet1!$AY334,2/($A$3-1)),1/POWER(FSheet1!$AZ334,2/($A$3-1)),1/POWER(FSheet1!$BA334,2/($A$3-1))))</f>
        <v>1.6143849234374549E-3</v>
      </c>
      <c r="K335" s="20">
        <f>1/(POWER(FSheet1!BA334,2/($A$3-1))*SUM(1/POWER(FSheet1!$AU334,2/($A$3-1)),1/POWER(FSheet1!$AV334,2/($A$3-1)),1/POWER(FSheet1!$AW334,2/($A$3-1)),1/POWER(FSheet1!$AX334,2/($A$3-1)),1/POWER(FSheet1!$AY334,2/($A$3-1)),1/POWER(FSheet1!$AZ334,2/($A$3-1)),1/POWER(FSheet1!$BA334,2/($A$3-1))))</f>
        <v>4.1429584652501151E-4</v>
      </c>
      <c r="M335" s="35"/>
      <c r="AA335" s="34">
        <f t="shared" si="18"/>
        <v>2.1758250428756725</v>
      </c>
      <c r="AC335" s="26">
        <f>1/(POWER(FSheet1!BC334,1/($A$3-1))*SUM(1/POWER(FSheet1!$BC334,1/($A$3-1)),1/POWER(FSheet1!$BD334,1/($A$3-1)),1/POWER(FSheet1!$BE334,1/($A$3-1)),1/POWER(FSheet1!$BF334,1/($A$3-1)),1/POWER(FSheet1!$BG334,1/($A$3-1)),1/POWER(FSheet1!$BH334,1/($A$3-1)),1/POWER(FSheet1!$BI334,1/($A$3-1))))</f>
        <v>8.5295067248186779E-2</v>
      </c>
      <c r="AD335" s="26">
        <f>1/(POWER(FSheet1!BD334,1/($A$3-1))*SUM(1/POWER(FSheet1!$BC334,1/($A$3-1)),1/POWER(FSheet1!$BD334,1/($A$3-1)),1/POWER(FSheet1!$BE334,1/($A$3-1)),1/POWER(FSheet1!$BF334,1/($A$3-1)),1/POWER(FSheet1!$BG334,1/($A$3-1)),1/POWER(FSheet1!$BH334,1/($A$3-1)),1/POWER(FSheet1!$BI334,1/($A$3-1))))</f>
        <v>7.6614725498442685E-2</v>
      </c>
      <c r="AE335" s="26">
        <f>1/(POWER(FSheet1!BE334,1/($A$3-1))*SUM(1/POWER(FSheet1!$BC334,1/($A$3-1)),1/POWER(FSheet1!$BD334,1/($A$3-1)),1/POWER(FSheet1!$BE334,1/($A$3-1)),1/POWER(FSheet1!$BF334,1/($A$3-1)),1/POWER(FSheet1!$BG334,1/($A$3-1)),1/POWER(FSheet1!$BH334,1/($A$3-1)),1/POWER(FSheet1!$BI334,1/($A$3-1))))</f>
        <v>0.44377348815257944</v>
      </c>
      <c r="AF335" s="26">
        <f>1/(POWER(FSheet1!BF334,1/($A$3-1))*SUM(1/POWER(FSheet1!$BC334,1/($A$3-1)),1/POWER(FSheet1!$BD334,1/($A$3-1)),1/POWER(FSheet1!$BE334,1/($A$3-1)),1/POWER(FSheet1!$BF334,1/($A$3-1)),1/POWER(FSheet1!$BG334,1/($A$3-1)),1/POWER(FSheet1!$BH334,1/($A$3-1)),1/POWER(FSheet1!$BI334,1/($A$3-1))))</f>
        <v>0.31466620102498155</v>
      </c>
      <c r="AG335" s="26">
        <f>1/(POWER(FSheet1!BG334,1/($A$3-1))*SUM(1/POWER(FSheet1!$BC334,1/($A$3-1)),1/POWER(FSheet1!$BD334,1/($A$3-1)),1/POWER(FSheet1!$BE334,1/($A$3-1)),1/POWER(FSheet1!$BF334,1/($A$3-1)),1/POWER(FSheet1!$BG334,1/($A$3-1)),1/POWER(FSheet1!$BH334,1/($A$3-1)),1/POWER(FSheet1!$BI334,1/($A$3-1))))</f>
        <v>3.8124082303111234E-2</v>
      </c>
      <c r="AH335" s="26">
        <f>1/(POWER(FSheet1!BH334,1/($A$3-1))*SUM(1/POWER(FSheet1!$BC334,1/($A$3-1)),1/POWER(FSheet1!$BD334,1/($A$3-1)),1/POWER(FSheet1!$BE334,1/($A$3-1)),1/POWER(FSheet1!$BF334,1/($A$3-1)),1/POWER(FSheet1!$BG334,1/($A$3-1)),1/POWER(FSheet1!$BH334,1/($A$3-1)),1/POWER(FSheet1!$BI334,1/($A$3-1))))</f>
        <v>1.5320557761292824E-2</v>
      </c>
      <c r="AI335" s="26">
        <f>1/(POWER(FSheet1!BI334,1/($A$3-1))*SUM(1/POWER(FSheet1!$BC334,1/($A$3-1)),1/POWER(FSheet1!$BD334,1/($A$3-1)),1/POWER(FSheet1!$BE334,1/($A$3-1)),1/POWER(FSheet1!$BF334,1/($A$3-1)),1/POWER(FSheet1!$BG334,1/($A$3-1)),1/POWER(FSheet1!$BH334,1/($A$3-1)),1/POWER(FSheet1!$BI334,1/($A$3-1))))</f>
        <v>2.6205878011405483E-2</v>
      </c>
      <c r="AY335" s="13">
        <f t="shared" si="19"/>
        <v>1.0055067692579605</v>
      </c>
      <c r="BA335" s="45">
        <f>1/(POWER(FSheet1!$BK334,1/($A$3-1))*SUM(1/POWER(FSheet1!$BK334,1/($A$3-1)),1/POWER(FSheet1!$BL334,1/($A$3-1)),1/POWER(FSheet1!$BM334,1/($A$3-1)),1/POWER(FSheet1!$BN334,1/($A$3-1)),1/POWER(FSheet1!$BO334,1/($A$3-1)),1/POWER(FSheet1!$BP334,1/($A$3-1)),1/POWER(FSheet1!$BQ334,1/($A$3-1))))</f>
        <v>8.8248979413011339E-2</v>
      </c>
      <c r="BB335" s="45">
        <f>1/(POWER(FSheet1!$BL334,1/($A$3-1))*SUM(1/POWER(FSheet1!$BK334,1/($A$3-1)),1/POWER(FSheet1!$BL334,1/($A$3-1)),1/POWER(FSheet1!$BM334,1/($A$3-1)),1/POWER(FSheet1!$BN334,1/($A$3-1)),1/POWER(FSheet1!$BO334,1/($A$3-1)),1/POWER(FSheet1!$BP334,1/($A$3-1)),1/POWER(FSheet1!$BQ334,1/($A$3-1))))</f>
        <v>7.4270419778386845E-2</v>
      </c>
      <c r="BC335" s="45">
        <f>1/(POWER(FSheet1!$BM334,1/($A$3-1))*SUM(1/POWER(FSheet1!$BK334,1/($A$3-1)),1/POWER(FSheet1!$BL334,1/($A$3-1)),1/POWER(FSheet1!$BM334,1/($A$3-1)),1/POWER(FSheet1!$BN334,1/($A$3-1)),1/POWER(FSheet1!$BO334,1/($A$3-1)),1/POWER(FSheet1!$BP334,1/($A$3-1)),1/POWER(FSheet1!$BQ334,1/($A$3-1))))</f>
        <v>0.35308889477058714</v>
      </c>
      <c r="BD335" s="45">
        <f>1/(POWER(FSheet1!$BN334,1/($A$3-1))*SUM(1/POWER(FSheet1!$BK334,1/($A$3-1)),1/POWER(FSheet1!$BL334,1/($A$3-1)),1/POWER(FSheet1!$BM334,1/($A$3-1)),1/POWER(FSheet1!$BN334,1/($A$3-1)),1/POWER(FSheet1!$BO334,1/($A$3-1)),1/POWER(FSheet1!$BP334,1/($A$3-1)),1/POWER(FSheet1!$BQ334,1/($A$3-1))))</f>
        <v>0.35822373897671783</v>
      </c>
      <c r="BE335" s="45">
        <f>1/(POWER(FSheet1!$BO334,1/($A$3-1))*SUM(1/POWER(FSheet1!$BK334,1/($A$3-1)),1/POWER(FSheet1!$BL334,1/($A$3-1)),1/POWER(FSheet1!$BM334,1/($A$3-1)),1/POWER(FSheet1!$BN334,1/($A$3-1)),1/POWER(FSheet1!$BO334,1/($A$3-1)),1/POWER(FSheet1!$BP334,1/($A$3-1)),1/POWER(FSheet1!$BQ334,1/($A$3-1))))</f>
        <v>7.277687187561227E-2</v>
      </c>
      <c r="BF335" s="45">
        <f>1/(POWER(FSheet1!$BP334,1/($A$3-1))*SUM(1/POWER(FSheet1!$BK334,1/($A$3-1)),1/POWER(FSheet1!$BL334,1/($A$3-1)),1/POWER(FSheet1!$BM334,1/($A$3-1)),1/POWER(FSheet1!$BN334,1/($A$3-1)),1/POWER(FSheet1!$BO334,1/($A$3-1)),1/POWER(FSheet1!$BP334,1/($A$3-1)),1/POWER(FSheet1!$BQ334,1/($A$3-1))))</f>
        <v>1.8572414150797158E-2</v>
      </c>
      <c r="BG335" s="45">
        <f>1/(POWER(FSheet1!$BQ334,1/($A$3-1))*SUM(1/POWER(FSheet1!$BK334,1/($A$3-1)),1/POWER(FSheet1!$BL334,1/($A$3-1)),1/POWER(FSheet1!$BM334,1/($A$3-1)),1/POWER(FSheet1!$BN334,1/($A$3-1)),1/POWER(FSheet1!$BO334,1/($A$3-1)),1/POWER(FSheet1!$BP334,1/($A$3-1)),1/POWER(FSheet1!$BQ334,1/($A$3-1))))</f>
        <v>3.4818681034887368E-2</v>
      </c>
      <c r="BH335" s="14"/>
      <c r="BW335" s="33">
        <f t="array" ref="BW335">SUM((BA335^$A$3)*(($B335-$AK$3)^2+($C335-$AL$3)^2),(BB335^$A$3)*(($B335-$AM$3)^2+($C335-$AN$3)^2),(BC335^$A$3)*(($B335-$AO$3)^2+($C335-$AP$3)^2),(BD335^$A$3)*(($B335-$AQ$3)^2+($C335-$AR$3)^2),(BE335^$A$3)*(($B335-$AS$3)^2+($C335-$AT$3)^2),(BF335^$A$3)*(($B335-$AU$3)^2+($C335-$AV$3)^2),(BG335^$A$3)*(($B335-$AW$3)^2+($C335-$BV$3)^2))</f>
        <v>1.1520218093465251</v>
      </c>
    </row>
    <row r="336" spans="1:75">
      <c r="A336" s="21" t="str">
        <f>FSheet1!A335</f>
        <v>Schejbal</v>
      </c>
      <c r="B336" s="20">
        <f>FSheet1!DH335</f>
        <v>4.2998169475065611</v>
      </c>
      <c r="C336" s="20">
        <f>FSheet1!DI335</f>
        <v>-3.2847124566929131</v>
      </c>
      <c r="E336" s="20">
        <f>1/(POWER(FSheet1!AU335,2/($A$3-1))*SUM(1/POWER(FSheet1!$AU335,2/($A$3-1)),1/POWER(FSheet1!$AV335,2/($A$3-1)),1/POWER(FSheet1!$AW335,2/($A$3-1)),1/POWER(FSheet1!$AX335,2/($A$3-1)),1/POWER(FSheet1!$AY335,2/($A$3-1)),1/POWER(FSheet1!$AZ335,2/($A$3-1)),1/POWER(FSheet1!$BA335,2/($A$3-1))))</f>
        <v>2.210864824855688E-3</v>
      </c>
      <c r="F336" s="20">
        <f>1/(POWER(FSheet1!AV335,2/($A$3-1))*SUM(1/POWER(FSheet1!$AU335,2/($A$3-1)),1/POWER(FSheet1!$AV335,2/($A$3-1)),1/POWER(FSheet1!$AW335,2/($A$3-1)),1/POWER(FSheet1!$AX335,2/($A$3-1)),1/POWER(FSheet1!$AY335,2/($A$3-1)),1/POWER(FSheet1!$AZ335,2/($A$3-1)),1/POWER(FSheet1!$BA335,2/($A$3-1))))</f>
        <v>8.2174874111254469E-3</v>
      </c>
      <c r="G336" s="20">
        <f>1/(POWER(FSheet1!AW335,2/($A$3-1))*SUM(1/POWER(FSheet1!$AU335,2/($A$3-1)),1/POWER(FSheet1!$AV335,2/($A$3-1)),1/POWER(FSheet1!$AW335,2/($A$3-1)),1/POWER(FSheet1!$AX335,2/($A$3-1)),1/POWER(FSheet1!$AY335,2/($A$3-1)),1/POWER(FSheet1!$AZ335,2/($A$3-1)),1/POWER(FSheet1!$BA335,2/($A$3-1))))</f>
        <v>5.2253586559544311E-2</v>
      </c>
      <c r="H336" s="20">
        <f>1/(POWER(FSheet1!AX335,2/($A$3-1))*SUM(1/POWER(FSheet1!$AU335,2/($A$3-1)),1/POWER(FSheet1!$AV335,2/($A$3-1)),1/POWER(FSheet1!$AW335,2/($A$3-1)),1/POWER(FSheet1!$AX335,2/($A$3-1)),1/POWER(FSheet1!$AY335,2/($A$3-1)),1/POWER(FSheet1!$AZ335,2/($A$3-1)),1/POWER(FSheet1!$BA335,2/($A$3-1))))</f>
        <v>0.59414372541093596</v>
      </c>
      <c r="I336" s="20">
        <f>1/(POWER(FSheet1!AY335,2/($A$3-1))*SUM(1/POWER(FSheet1!$AU335,2/($A$3-1)),1/POWER(FSheet1!$AV335,2/($A$3-1)),1/POWER(FSheet1!$AW335,2/($A$3-1)),1/POWER(FSheet1!$AX335,2/($A$3-1)),1/POWER(FSheet1!$AY335,2/($A$3-1)),1/POWER(FSheet1!$AZ335,2/($A$3-1)),1/POWER(FSheet1!$BA335,2/($A$3-1))))</f>
        <v>0.30880968294107353</v>
      </c>
      <c r="J336" s="20">
        <f>1/(POWER(FSheet1!AZ335,2/($A$3-1))*SUM(1/POWER(FSheet1!$AU335,2/($A$3-1)),1/POWER(FSheet1!$AV335,2/($A$3-1)),1/POWER(FSheet1!$AW335,2/($A$3-1)),1/POWER(FSheet1!$AX335,2/($A$3-1)),1/POWER(FSheet1!$AY335,2/($A$3-1)),1/POWER(FSheet1!$AZ335,2/($A$3-1)),1/POWER(FSheet1!$BA335,2/($A$3-1))))</f>
        <v>2.8911864475666137E-2</v>
      </c>
      <c r="K336" s="20">
        <f>1/(POWER(FSheet1!BA335,2/($A$3-1))*SUM(1/POWER(FSheet1!$AU335,2/($A$3-1)),1/POWER(FSheet1!$AV335,2/($A$3-1)),1/POWER(FSheet1!$AW335,2/($A$3-1)),1/POWER(FSheet1!$AX335,2/($A$3-1)),1/POWER(FSheet1!$AY335,2/($A$3-1)),1/POWER(FSheet1!$AZ335,2/($A$3-1)),1/POWER(FSheet1!$BA335,2/($A$3-1))))</f>
        <v>5.4527883767988882E-3</v>
      </c>
      <c r="M336" s="35"/>
      <c r="AA336" s="34">
        <f t="shared" si="18"/>
        <v>9.6936273490221403</v>
      </c>
      <c r="AC336" s="26">
        <f>1/(POWER(FSheet1!BC335,1/($A$3-1))*SUM(1/POWER(FSheet1!$BC335,1/($A$3-1)),1/POWER(FSheet1!$BD335,1/($A$3-1)),1/POWER(FSheet1!$BE335,1/($A$3-1)),1/POWER(FSheet1!$BF335,1/($A$3-1)),1/POWER(FSheet1!$BG335,1/($A$3-1)),1/POWER(FSheet1!$BH335,1/($A$3-1)),1/POWER(FSheet1!$BI335,1/($A$3-1))))</f>
        <v>4.2339714835689671E-2</v>
      </c>
      <c r="AD336" s="26">
        <f>1/(POWER(FSheet1!BD335,1/($A$3-1))*SUM(1/POWER(FSheet1!$BC335,1/($A$3-1)),1/POWER(FSheet1!$BD335,1/($A$3-1)),1/POWER(FSheet1!$BE335,1/($A$3-1)),1/POWER(FSheet1!$BF335,1/($A$3-1)),1/POWER(FSheet1!$BG335,1/($A$3-1)),1/POWER(FSheet1!$BH335,1/($A$3-1)),1/POWER(FSheet1!$BI335,1/($A$3-1))))</f>
        <v>4.457718251735035E-2</v>
      </c>
      <c r="AE336" s="26">
        <f>1/(POWER(FSheet1!BE335,1/($A$3-1))*SUM(1/POWER(FSheet1!$BC335,1/($A$3-1)),1/POWER(FSheet1!$BD335,1/($A$3-1)),1/POWER(FSheet1!$BE335,1/($A$3-1)),1/POWER(FSheet1!$BF335,1/($A$3-1)),1/POWER(FSheet1!$BG335,1/($A$3-1)),1/POWER(FSheet1!$BH335,1/($A$3-1)),1/POWER(FSheet1!$BI335,1/($A$3-1))))</f>
        <v>8.3372268289272577E-2</v>
      </c>
      <c r="AF336" s="26">
        <f>1/(POWER(FSheet1!BF335,1/($A$3-1))*SUM(1/POWER(FSheet1!$BC335,1/($A$3-1)),1/POWER(FSheet1!$BD335,1/($A$3-1)),1/POWER(FSheet1!$BE335,1/($A$3-1)),1/POWER(FSheet1!$BF335,1/($A$3-1)),1/POWER(FSheet1!$BG335,1/($A$3-1)),1/POWER(FSheet1!$BH335,1/($A$3-1)),1/POWER(FSheet1!$BI335,1/($A$3-1))))</f>
        <v>0.1986423261511073</v>
      </c>
      <c r="AG336" s="26">
        <f>1/(POWER(FSheet1!BG335,1/($A$3-1))*SUM(1/POWER(FSheet1!$BC335,1/($A$3-1)),1/POWER(FSheet1!$BD335,1/($A$3-1)),1/POWER(FSheet1!$BE335,1/($A$3-1)),1/POWER(FSheet1!$BF335,1/($A$3-1)),1/POWER(FSheet1!$BG335,1/($A$3-1)),1/POWER(FSheet1!$BH335,1/($A$3-1)),1/POWER(FSheet1!$BI335,1/($A$3-1))))</f>
        <v>0.25899575763869709</v>
      </c>
      <c r="AH336" s="26">
        <f>1/(POWER(FSheet1!BH335,1/($A$3-1))*SUM(1/POWER(FSheet1!$BC335,1/($A$3-1)),1/POWER(FSheet1!$BD335,1/($A$3-1)),1/POWER(FSheet1!$BE335,1/($A$3-1)),1/POWER(FSheet1!$BF335,1/($A$3-1)),1/POWER(FSheet1!$BG335,1/($A$3-1)),1/POWER(FSheet1!$BH335,1/($A$3-1)),1/POWER(FSheet1!$BI335,1/($A$3-1))))</f>
        <v>0.12665333177186899</v>
      </c>
      <c r="AI336" s="26">
        <f>1/(POWER(FSheet1!BI335,1/($A$3-1))*SUM(1/POWER(FSheet1!$BC335,1/($A$3-1)),1/POWER(FSheet1!$BD335,1/($A$3-1)),1/POWER(FSheet1!$BE335,1/($A$3-1)),1/POWER(FSheet1!$BF335,1/($A$3-1)),1/POWER(FSheet1!$BG335,1/($A$3-1)),1/POWER(FSheet1!$BH335,1/($A$3-1)),1/POWER(FSheet1!$BI335,1/($A$3-1))))</f>
        <v>0.24541941879601403</v>
      </c>
      <c r="AY336" s="13">
        <f t="shared" si="19"/>
        <v>3.7813534668247204</v>
      </c>
      <c r="BA336" s="45">
        <f>1/(POWER(FSheet1!$BK335,1/($A$3-1))*SUM(1/POWER(FSheet1!$BK335,1/($A$3-1)),1/POWER(FSheet1!$BL335,1/($A$3-1)),1/POWER(FSheet1!$BM335,1/($A$3-1)),1/POWER(FSheet1!$BN335,1/($A$3-1)),1/POWER(FSheet1!$BO335,1/($A$3-1)),1/POWER(FSheet1!$BP335,1/($A$3-1)),1/POWER(FSheet1!$BQ335,1/($A$3-1))))</f>
        <v>2.9376997303399054E-2</v>
      </c>
      <c r="BB336" s="45">
        <f>1/(POWER(FSheet1!$BL335,1/($A$3-1))*SUM(1/POWER(FSheet1!$BK335,1/($A$3-1)),1/POWER(FSheet1!$BL335,1/($A$3-1)),1/POWER(FSheet1!$BM335,1/($A$3-1)),1/POWER(FSheet1!$BN335,1/($A$3-1)),1/POWER(FSheet1!$BO335,1/($A$3-1)),1/POWER(FSheet1!$BP335,1/($A$3-1)),1/POWER(FSheet1!$BQ335,1/($A$3-1))))</f>
        <v>2.9738251218652315E-2</v>
      </c>
      <c r="BC336" s="45">
        <f>1/(POWER(FSheet1!$BM335,1/($A$3-1))*SUM(1/POWER(FSheet1!$BK335,1/($A$3-1)),1/POWER(FSheet1!$BL335,1/($A$3-1)),1/POWER(FSheet1!$BM335,1/($A$3-1)),1/POWER(FSheet1!$BN335,1/($A$3-1)),1/POWER(FSheet1!$BO335,1/($A$3-1)),1/POWER(FSheet1!$BP335,1/($A$3-1)),1/POWER(FSheet1!$BQ335,1/($A$3-1))))</f>
        <v>8.7419907961696311E-2</v>
      </c>
      <c r="BD336" s="45">
        <f>1/(POWER(FSheet1!$BN335,1/($A$3-1))*SUM(1/POWER(FSheet1!$BK335,1/($A$3-1)),1/POWER(FSheet1!$BL335,1/($A$3-1)),1/POWER(FSheet1!$BM335,1/($A$3-1)),1/POWER(FSheet1!$BN335,1/($A$3-1)),1/POWER(FSheet1!$BO335,1/($A$3-1)),1/POWER(FSheet1!$BP335,1/($A$3-1)),1/POWER(FSheet1!$BQ335,1/($A$3-1))))</f>
        <v>0.18678307526049456</v>
      </c>
      <c r="BE336" s="45">
        <f>1/(POWER(FSheet1!$BO335,1/($A$3-1))*SUM(1/POWER(FSheet1!$BK335,1/($A$3-1)),1/POWER(FSheet1!$BL335,1/($A$3-1)),1/POWER(FSheet1!$BM335,1/($A$3-1)),1/POWER(FSheet1!$BN335,1/($A$3-1)),1/POWER(FSheet1!$BO335,1/($A$3-1)),1/POWER(FSheet1!$BP335,1/($A$3-1)),1/POWER(FSheet1!$BQ335,1/($A$3-1))))</f>
        <v>0.17164186254766847</v>
      </c>
      <c r="BF336" s="45">
        <f>1/(POWER(FSheet1!$BP335,1/($A$3-1))*SUM(1/POWER(FSheet1!$BK335,1/($A$3-1)),1/POWER(FSheet1!$BL335,1/($A$3-1)),1/POWER(FSheet1!$BM335,1/($A$3-1)),1/POWER(FSheet1!$BN335,1/($A$3-1)),1/POWER(FSheet1!$BO335,1/($A$3-1)),1/POWER(FSheet1!$BP335,1/($A$3-1)),1/POWER(FSheet1!$BQ335,1/($A$3-1))))</f>
        <v>9.7448949230117252E-2</v>
      </c>
      <c r="BG336" s="45">
        <f>1/(POWER(FSheet1!$BQ335,1/($A$3-1))*SUM(1/POWER(FSheet1!$BK335,1/($A$3-1)),1/POWER(FSheet1!$BL335,1/($A$3-1)),1/POWER(FSheet1!$BM335,1/($A$3-1)),1/POWER(FSheet1!$BN335,1/($A$3-1)),1/POWER(FSheet1!$BO335,1/($A$3-1)),1/POWER(FSheet1!$BP335,1/($A$3-1)),1/POWER(FSheet1!$BQ335,1/($A$3-1))))</f>
        <v>0.39759095647797205</v>
      </c>
      <c r="BH336" s="14"/>
      <c r="BW336" s="33">
        <f t="array" ref="BW336">SUM((BA336^$A$3)*(($B336-$AK$3)^2+($C336-$AL$3)^2),(BB336^$A$3)*(($B336-$AM$3)^2+($C336-$AN$3)^2),(BC336^$A$3)*(($B336-$AO$3)^2+($C336-$AP$3)^2),(BD336^$A$3)*(($B336-$AQ$3)^2+($C336-$AR$3)^2),(BE336^$A$3)*(($B336-$AS$3)^2+($C336-$AT$3)^2),(BF336^$A$3)*(($B336-$AU$3)^2+($C336-$AV$3)^2),(BG336^$A$3)*(($B336-$AW$3)^2+($C336-$BV$3)^2))</f>
        <v>2.8455014408085995</v>
      </c>
    </row>
    <row r="337" spans="1:75">
      <c r="A337" s="21" t="str">
        <f>FSheet1!A336</f>
        <v>Mazzoleni</v>
      </c>
      <c r="B337" s="20">
        <f>FSheet1!DH336</f>
        <v>3.7194157112860888</v>
      </c>
      <c r="C337" s="20">
        <f>FSheet1!DI336</f>
        <v>3.2063478832021008</v>
      </c>
      <c r="E337" s="20">
        <f>1/(POWER(FSheet1!AU336,2/($A$3-1))*SUM(1/POWER(FSheet1!$AU336,2/($A$3-1)),1/POWER(FSheet1!$AV336,2/($A$3-1)),1/POWER(FSheet1!$AW336,2/($A$3-1)),1/POWER(FSheet1!$AX336,2/($A$3-1)),1/POWER(FSheet1!$AY336,2/($A$3-1)),1/POWER(FSheet1!$AZ336,2/($A$3-1)),1/POWER(FSheet1!$BA336,2/($A$3-1))))</f>
        <v>1.6918930399814039E-4</v>
      </c>
      <c r="F337" s="20">
        <f>1/(POWER(FSheet1!AV336,2/($A$3-1))*SUM(1/POWER(FSheet1!$AU336,2/($A$3-1)),1/POWER(FSheet1!$AV336,2/($A$3-1)),1/POWER(FSheet1!$AW336,2/($A$3-1)),1/POWER(FSheet1!$AX336,2/($A$3-1)),1/POWER(FSheet1!$AY336,2/($A$3-1)),1/POWER(FSheet1!$AZ336,2/($A$3-1)),1/POWER(FSheet1!$BA336,2/($A$3-1))))</f>
        <v>5.0892874920263826E-4</v>
      </c>
      <c r="G337" s="20">
        <f>1/(POWER(FSheet1!AW336,2/($A$3-1))*SUM(1/POWER(FSheet1!$AU336,2/($A$3-1)),1/POWER(FSheet1!$AV336,2/($A$3-1)),1/POWER(FSheet1!$AW336,2/($A$3-1)),1/POWER(FSheet1!$AX336,2/($A$3-1)),1/POWER(FSheet1!$AY336,2/($A$3-1)),1/POWER(FSheet1!$AZ336,2/($A$3-1)),1/POWER(FSheet1!$BA336,2/($A$3-1))))</f>
        <v>2.3033228952922032E-3</v>
      </c>
      <c r="H337" s="20">
        <f>1/(POWER(FSheet1!AX336,2/($A$3-1))*SUM(1/POWER(FSheet1!$AU336,2/($A$3-1)),1/POWER(FSheet1!$AV336,2/($A$3-1)),1/POWER(FSheet1!$AW336,2/($A$3-1)),1/POWER(FSheet1!$AX336,2/($A$3-1)),1/POWER(FSheet1!$AY336,2/($A$3-1)),1/POWER(FSheet1!$AZ336,2/($A$3-1)),1/POWER(FSheet1!$BA336,2/($A$3-1))))</f>
        <v>2.4358869631326729E-2</v>
      </c>
      <c r="I337" s="20">
        <f>1/(POWER(FSheet1!AY336,2/($A$3-1))*SUM(1/POWER(FSheet1!$AU336,2/($A$3-1)),1/POWER(FSheet1!$AV336,2/($A$3-1)),1/POWER(FSheet1!$AW336,2/($A$3-1)),1/POWER(FSheet1!$AX336,2/($A$3-1)),1/POWER(FSheet1!$AY336,2/($A$3-1)),1/POWER(FSheet1!$AZ336,2/($A$3-1)),1/POWER(FSheet1!$BA336,2/($A$3-1))))</f>
        <v>0.92477480401844581</v>
      </c>
      <c r="J337" s="20">
        <f>1/(POWER(FSheet1!AZ336,2/($A$3-1))*SUM(1/POWER(FSheet1!$AU336,2/($A$3-1)),1/POWER(FSheet1!$AV336,2/($A$3-1)),1/POWER(FSheet1!$AW336,2/($A$3-1)),1/POWER(FSheet1!$AX336,2/($A$3-1)),1/POWER(FSheet1!$AY336,2/($A$3-1)),1/POWER(FSheet1!$AZ336,2/($A$3-1)),1/POWER(FSheet1!$BA336,2/($A$3-1))))</f>
        <v>4.4616022264039587E-2</v>
      </c>
      <c r="K337" s="20">
        <f>1/(POWER(FSheet1!BA336,2/($A$3-1))*SUM(1/POWER(FSheet1!$AU336,2/($A$3-1)),1/POWER(FSheet1!$AV336,2/($A$3-1)),1/POWER(FSheet1!$AW336,2/($A$3-1)),1/POWER(FSheet1!$AX336,2/($A$3-1)),1/POWER(FSheet1!$AY336,2/($A$3-1)),1/POWER(FSheet1!$AZ336,2/($A$3-1)),1/POWER(FSheet1!$BA336,2/($A$3-1))))</f>
        <v>3.2688631376947834E-3</v>
      </c>
      <c r="M337" s="35"/>
      <c r="AA337" s="34">
        <f t="shared" si="18"/>
        <v>5.7641603670346253</v>
      </c>
      <c r="AC337" s="26">
        <f>1/(POWER(FSheet1!BC336,1/($A$3-1))*SUM(1/POWER(FSheet1!$BC336,1/($A$3-1)),1/POWER(FSheet1!$BD336,1/($A$3-1)),1/POWER(FSheet1!$BE336,1/($A$3-1)),1/POWER(FSheet1!$BF336,1/($A$3-1)),1/POWER(FSheet1!$BG336,1/($A$3-1)),1/POWER(FSheet1!$BH336,1/($A$3-1)),1/POWER(FSheet1!$BI336,1/($A$3-1))))</f>
        <v>2.4327774530299676E-2</v>
      </c>
      <c r="AD337" s="26">
        <f>1/(POWER(FSheet1!BD336,1/($A$3-1))*SUM(1/POWER(FSheet1!$BC336,1/($A$3-1)),1/POWER(FSheet1!$BD336,1/($A$3-1)),1/POWER(FSheet1!$BE336,1/($A$3-1)),1/POWER(FSheet1!$BF336,1/($A$3-1)),1/POWER(FSheet1!$BG336,1/($A$3-1)),1/POWER(FSheet1!$BH336,1/($A$3-1)),1/POWER(FSheet1!$BI336,1/($A$3-1))))</f>
        <v>2.0008311275693028E-2</v>
      </c>
      <c r="AE337" s="26">
        <f>1/(POWER(FSheet1!BE336,1/($A$3-1))*SUM(1/POWER(FSheet1!$BC336,1/($A$3-1)),1/POWER(FSheet1!$BD336,1/($A$3-1)),1/POWER(FSheet1!$BE336,1/($A$3-1)),1/POWER(FSheet1!$BF336,1/($A$3-1)),1/POWER(FSheet1!$BG336,1/($A$3-1)),1/POWER(FSheet1!$BH336,1/($A$3-1)),1/POWER(FSheet1!$BI336,1/($A$3-1))))</f>
        <v>3.1572441835913172E-2</v>
      </c>
      <c r="AF337" s="26">
        <f>1/(POWER(FSheet1!BF336,1/($A$3-1))*SUM(1/POWER(FSheet1!$BC336,1/($A$3-1)),1/POWER(FSheet1!$BD336,1/($A$3-1)),1/POWER(FSheet1!$BE336,1/($A$3-1)),1/POWER(FSheet1!$BF336,1/($A$3-1)),1/POWER(FSheet1!$BG336,1/($A$3-1)),1/POWER(FSheet1!$BH336,1/($A$3-1)),1/POWER(FSheet1!$BI336,1/($A$3-1))))</f>
        <v>9.0320894173149383E-2</v>
      </c>
      <c r="AG337" s="26">
        <f>1/(POWER(FSheet1!BG336,1/($A$3-1))*SUM(1/POWER(FSheet1!$BC336,1/($A$3-1)),1/POWER(FSheet1!$BD336,1/($A$3-1)),1/POWER(FSheet1!$BE336,1/($A$3-1)),1/POWER(FSheet1!$BF336,1/($A$3-1)),1/POWER(FSheet1!$BG336,1/($A$3-1)),1/POWER(FSheet1!$BH336,1/($A$3-1)),1/POWER(FSheet1!$BI336,1/($A$3-1))))</f>
        <v>0.39005923879837295</v>
      </c>
      <c r="AH337" s="26">
        <f>1/(POWER(FSheet1!BH336,1/($A$3-1))*SUM(1/POWER(FSheet1!$BC336,1/($A$3-1)),1/POWER(FSheet1!$BD336,1/($A$3-1)),1/POWER(FSheet1!$BE336,1/($A$3-1)),1/POWER(FSheet1!$BF336,1/($A$3-1)),1/POWER(FSheet1!$BG336,1/($A$3-1)),1/POWER(FSheet1!$BH336,1/($A$3-1)),1/POWER(FSheet1!$BI336,1/($A$3-1))))</f>
        <v>0.16014032177004858</v>
      </c>
      <c r="AI337" s="26">
        <f>1/(POWER(FSheet1!BI336,1/($A$3-1))*SUM(1/POWER(FSheet1!$BC336,1/($A$3-1)),1/POWER(FSheet1!$BD336,1/($A$3-1)),1/POWER(FSheet1!$BE336,1/($A$3-1)),1/POWER(FSheet1!$BF336,1/($A$3-1)),1/POWER(FSheet1!$BG336,1/($A$3-1)),1/POWER(FSheet1!$BH336,1/($A$3-1)),1/POWER(FSheet1!$BI336,1/($A$3-1))))</f>
        <v>0.28357101761652326</v>
      </c>
      <c r="AY337" s="13">
        <f t="shared" si="19"/>
        <v>2.937182368843092</v>
      </c>
      <c r="BA337" s="45">
        <f>1/(POWER(FSheet1!$BK336,1/($A$3-1))*SUM(1/POWER(FSheet1!$BK336,1/($A$3-1)),1/POWER(FSheet1!$BL336,1/($A$3-1)),1/POWER(FSheet1!$BM336,1/($A$3-1)),1/POWER(FSheet1!$BN336,1/($A$3-1)),1/POWER(FSheet1!$BO336,1/($A$3-1)),1/POWER(FSheet1!$BP336,1/($A$3-1)),1/POWER(FSheet1!$BQ336,1/($A$3-1))))</f>
        <v>3.9434548611198453E-2</v>
      </c>
      <c r="BB337" s="45">
        <f>1/(POWER(FSheet1!$BL336,1/($A$3-1))*SUM(1/POWER(FSheet1!$BK336,1/($A$3-1)),1/POWER(FSheet1!$BL336,1/($A$3-1)),1/POWER(FSheet1!$BM336,1/($A$3-1)),1/POWER(FSheet1!$BN336,1/($A$3-1)),1/POWER(FSheet1!$BO336,1/($A$3-1)),1/POWER(FSheet1!$BP336,1/($A$3-1)),1/POWER(FSheet1!$BQ336,1/($A$3-1))))</f>
        <v>2.1782332694761396E-2</v>
      </c>
      <c r="BC337" s="45">
        <f>1/(POWER(FSheet1!$BM336,1/($A$3-1))*SUM(1/POWER(FSheet1!$BK336,1/($A$3-1)),1/POWER(FSheet1!$BL336,1/($A$3-1)),1/POWER(FSheet1!$BM336,1/($A$3-1)),1/POWER(FSheet1!$BN336,1/($A$3-1)),1/POWER(FSheet1!$BO336,1/($A$3-1)),1/POWER(FSheet1!$BP336,1/($A$3-1)),1/POWER(FSheet1!$BQ336,1/($A$3-1))))</f>
        <v>3.9449721460144416E-2</v>
      </c>
      <c r="BD337" s="45">
        <f>1/(POWER(FSheet1!$BN336,1/($A$3-1))*SUM(1/POWER(FSheet1!$BK336,1/($A$3-1)),1/POWER(FSheet1!$BL336,1/($A$3-1)),1/POWER(FSheet1!$BM336,1/($A$3-1)),1/POWER(FSheet1!$BN336,1/($A$3-1)),1/POWER(FSheet1!$BO336,1/($A$3-1)),1/POWER(FSheet1!$BP336,1/($A$3-1)),1/POWER(FSheet1!$BQ336,1/($A$3-1))))</f>
        <v>0.11302598192972857</v>
      </c>
      <c r="BE337" s="45">
        <f>1/(POWER(FSheet1!$BO336,1/($A$3-1))*SUM(1/POWER(FSheet1!$BK336,1/($A$3-1)),1/POWER(FSheet1!$BL336,1/($A$3-1)),1/POWER(FSheet1!$BM336,1/($A$3-1)),1/POWER(FSheet1!$BN336,1/($A$3-1)),1/POWER(FSheet1!$BO336,1/($A$3-1)),1/POWER(FSheet1!$BP336,1/($A$3-1)),1/POWER(FSheet1!$BQ336,1/($A$3-1))))</f>
        <v>0.52863763989087009</v>
      </c>
      <c r="BF337" s="45">
        <f>1/(POWER(FSheet1!$BP336,1/($A$3-1))*SUM(1/POWER(FSheet1!$BK336,1/($A$3-1)),1/POWER(FSheet1!$BL336,1/($A$3-1)),1/POWER(FSheet1!$BM336,1/($A$3-1)),1/POWER(FSheet1!$BN336,1/($A$3-1)),1/POWER(FSheet1!$BO336,1/($A$3-1)),1/POWER(FSheet1!$BP336,1/($A$3-1)),1/POWER(FSheet1!$BQ336,1/($A$3-1))))</f>
        <v>0.11367038708254357</v>
      </c>
      <c r="BG337" s="45">
        <f>1/(POWER(FSheet1!$BQ336,1/($A$3-1))*SUM(1/POWER(FSheet1!$BK336,1/($A$3-1)),1/POWER(FSheet1!$BL336,1/($A$3-1)),1/POWER(FSheet1!$BM336,1/($A$3-1)),1/POWER(FSheet1!$BN336,1/($A$3-1)),1/POWER(FSheet1!$BO336,1/($A$3-1)),1/POWER(FSheet1!$BP336,1/($A$3-1)),1/POWER(FSheet1!$BQ336,1/($A$3-1))))</f>
        <v>0.1439993883307536</v>
      </c>
      <c r="BH337" s="14"/>
      <c r="BW337" s="33">
        <f t="array" ref="BW337">SUM((BA337^$A$3)*(($B337-$AK$3)^2+($C337-$AL$3)^2),(BB337^$A$3)*(($B337-$AM$3)^2+($C337-$AN$3)^2),(BC337^$A$3)*(($B337-$AO$3)^2+($C337-$AP$3)^2),(BD337^$A$3)*(($B337-$AQ$3)^2+($C337-$AR$3)^2),(BE337^$A$3)*(($B337-$AS$3)^2+($C337-$AT$3)^2),(BF337^$A$3)*(($B337-$AU$3)^2+($C337-$AV$3)^2),(BG337^$A$3)*(($B337-$AW$3)^2+($C337-$BV$3)^2))</f>
        <v>3.3941480329492668</v>
      </c>
    </row>
    <row r="338" spans="1:75">
      <c r="A338" s="21" t="str">
        <f>FSheet1!A337</f>
        <v>Owens</v>
      </c>
      <c r="B338" s="20">
        <f>FSheet1!DH337</f>
        <v>6.2955993293963255</v>
      </c>
      <c r="C338" s="20">
        <f>FSheet1!DI337</f>
        <v>1.376788463254593</v>
      </c>
      <c r="E338" s="20">
        <f>1/(POWER(FSheet1!AU337,2/($A$3-1))*SUM(1/POWER(FSheet1!$AU337,2/($A$3-1)),1/POWER(FSheet1!$AV337,2/($A$3-1)),1/POWER(FSheet1!$AW337,2/($A$3-1)),1/POWER(FSheet1!$AX337,2/($A$3-1)),1/POWER(FSheet1!$AY337,2/($A$3-1)),1/POWER(FSheet1!$AZ337,2/($A$3-1)),1/POWER(FSheet1!$BA337,2/($A$3-1))))</f>
        <v>5.0590505638316748E-5</v>
      </c>
      <c r="F338" s="20">
        <f>1/(POWER(FSheet1!AV337,2/($A$3-1))*SUM(1/POWER(FSheet1!$AU337,2/($A$3-1)),1/POWER(FSheet1!$AV337,2/($A$3-1)),1/POWER(FSheet1!$AW337,2/($A$3-1)),1/POWER(FSheet1!$AX337,2/($A$3-1)),1/POWER(FSheet1!$AY337,2/($A$3-1)),1/POWER(FSheet1!$AZ337,2/($A$3-1)),1/POWER(FSheet1!$BA337,2/($A$3-1))))</f>
        <v>1.4465480849280455E-4</v>
      </c>
      <c r="G338" s="20">
        <f>1/(POWER(FSheet1!AW337,2/($A$3-1))*SUM(1/POWER(FSheet1!$AU337,2/($A$3-1)),1/POWER(FSheet1!$AV337,2/($A$3-1)),1/POWER(FSheet1!$AW337,2/($A$3-1)),1/POWER(FSheet1!$AX337,2/($A$3-1)),1/POWER(FSheet1!$AY337,2/($A$3-1)),1/POWER(FSheet1!$AZ337,2/($A$3-1)),1/POWER(FSheet1!$BA337,2/($A$3-1))))</f>
        <v>6.0261188585082615E-4</v>
      </c>
      <c r="H338" s="20">
        <f>1/(POWER(FSheet1!AX337,2/($A$3-1))*SUM(1/POWER(FSheet1!$AU337,2/($A$3-1)),1/POWER(FSheet1!$AV337,2/($A$3-1)),1/POWER(FSheet1!$AW337,2/($A$3-1)),1/POWER(FSheet1!$AX337,2/($A$3-1)),1/POWER(FSheet1!$AY337,2/($A$3-1)),1/POWER(FSheet1!$AZ337,2/($A$3-1)),1/POWER(FSheet1!$BA337,2/($A$3-1))))</f>
        <v>5.5951614652596203E-3</v>
      </c>
      <c r="I338" s="20">
        <f>1/(POWER(FSheet1!AY337,2/($A$3-1))*SUM(1/POWER(FSheet1!$AU337,2/($A$3-1)),1/POWER(FSheet1!$AV337,2/($A$3-1)),1/POWER(FSheet1!$AW337,2/($A$3-1)),1/POWER(FSheet1!$AX337,2/($A$3-1)),1/POWER(FSheet1!$AY337,2/($A$3-1)),1/POWER(FSheet1!$AZ337,2/($A$3-1)),1/POWER(FSheet1!$BA337,2/($A$3-1))))</f>
        <v>0.92057977671183722</v>
      </c>
      <c r="J338" s="20">
        <f>1/(POWER(FSheet1!AZ337,2/($A$3-1))*SUM(1/POWER(FSheet1!$AU337,2/($A$3-1)),1/POWER(FSheet1!$AV337,2/($A$3-1)),1/POWER(FSheet1!$AW337,2/($A$3-1)),1/POWER(FSheet1!$AX337,2/($A$3-1)),1/POWER(FSheet1!$AY337,2/($A$3-1)),1/POWER(FSheet1!$AZ337,2/($A$3-1)),1/POWER(FSheet1!$BA337,2/($A$3-1))))</f>
        <v>7.0866191804464601E-2</v>
      </c>
      <c r="K338" s="20">
        <f>1/(POWER(FSheet1!BA337,2/($A$3-1))*SUM(1/POWER(FSheet1!$AU337,2/($A$3-1)),1/POWER(FSheet1!$AV337,2/($A$3-1)),1/POWER(FSheet1!$AW337,2/($A$3-1)),1/POWER(FSheet1!$AX337,2/($A$3-1)),1/POWER(FSheet1!$AY337,2/($A$3-1)),1/POWER(FSheet1!$AZ337,2/($A$3-1)),1/POWER(FSheet1!$BA337,2/($A$3-1))))</f>
        <v>2.1610128184566418E-3</v>
      </c>
      <c r="M338" s="35"/>
      <c r="AA338" s="34">
        <f t="shared" si="18"/>
        <v>3.5232113278551589</v>
      </c>
      <c r="AC338" s="26">
        <f>1/(POWER(FSheet1!BC337,1/($A$3-1))*SUM(1/POWER(FSheet1!$BC337,1/($A$3-1)),1/POWER(FSheet1!$BD337,1/($A$3-1)),1/POWER(FSheet1!$BE337,1/($A$3-1)),1/POWER(FSheet1!$BF337,1/($A$3-1)),1/POWER(FSheet1!$BG337,1/($A$3-1)),1/POWER(FSheet1!$BH337,1/($A$3-1)),1/POWER(FSheet1!$BI337,1/($A$3-1))))</f>
        <v>3.7721408640246385E-3</v>
      </c>
      <c r="AD338" s="26">
        <f>1/(POWER(FSheet1!BD337,1/($A$3-1))*SUM(1/POWER(FSheet1!$BC337,1/($A$3-1)),1/POWER(FSheet1!$BD337,1/($A$3-1)),1/POWER(FSheet1!$BE337,1/($A$3-1)),1/POWER(FSheet1!$BF337,1/($A$3-1)),1/POWER(FSheet1!$BG337,1/($A$3-1)),1/POWER(FSheet1!$BH337,1/($A$3-1)),1/POWER(FSheet1!$BI337,1/($A$3-1))))</f>
        <v>3.4280054884743339E-3</v>
      </c>
      <c r="AE338" s="26">
        <f>1/(POWER(FSheet1!BE337,1/($A$3-1))*SUM(1/POWER(FSheet1!$BC337,1/($A$3-1)),1/POWER(FSheet1!$BD337,1/($A$3-1)),1/POWER(FSheet1!$BE337,1/($A$3-1)),1/POWER(FSheet1!$BF337,1/($A$3-1)),1/POWER(FSheet1!$BG337,1/($A$3-1)),1/POWER(FSheet1!$BH337,1/($A$3-1)),1/POWER(FSheet1!$BI337,1/($A$3-1))))</f>
        <v>5.4083167313415011E-3</v>
      </c>
      <c r="AF338" s="26">
        <f>1/(POWER(FSheet1!BF337,1/($A$3-1))*SUM(1/POWER(FSheet1!$BC337,1/($A$3-1)),1/POWER(FSheet1!$BD337,1/($A$3-1)),1/POWER(FSheet1!$BE337,1/($A$3-1)),1/POWER(FSheet1!$BF337,1/($A$3-1)),1/POWER(FSheet1!$BG337,1/($A$3-1)),1/POWER(FSheet1!$BH337,1/($A$3-1)),1/POWER(FSheet1!$BI337,1/($A$3-1))))</f>
        <v>1.3661646305875264E-2</v>
      </c>
      <c r="AG338" s="26">
        <f>1/(POWER(FSheet1!BG337,1/($A$3-1))*SUM(1/POWER(FSheet1!$BC337,1/($A$3-1)),1/POWER(FSheet1!$BD337,1/($A$3-1)),1/POWER(FSheet1!$BE337,1/($A$3-1)),1/POWER(FSheet1!$BF337,1/($A$3-1)),1/POWER(FSheet1!$BG337,1/($A$3-1)),1/POWER(FSheet1!$BH337,1/($A$3-1)),1/POWER(FSheet1!$BI337,1/($A$3-1))))</f>
        <v>9.2465298435350812E-2</v>
      </c>
      <c r="AH338" s="26">
        <f>1/(POWER(FSheet1!BH337,1/($A$3-1))*SUM(1/POWER(FSheet1!$BC337,1/($A$3-1)),1/POWER(FSheet1!$BD337,1/($A$3-1)),1/POWER(FSheet1!$BE337,1/($A$3-1)),1/POWER(FSheet1!$BF337,1/($A$3-1)),1/POWER(FSheet1!$BG337,1/($A$3-1)),1/POWER(FSheet1!$BH337,1/($A$3-1)),1/POWER(FSheet1!$BI337,1/($A$3-1))))</f>
        <v>0.51171987352392811</v>
      </c>
      <c r="AI338" s="26">
        <f>1/(POWER(FSheet1!BI337,1/($A$3-1))*SUM(1/POWER(FSheet1!$BC337,1/($A$3-1)),1/POWER(FSheet1!$BD337,1/($A$3-1)),1/POWER(FSheet1!$BE337,1/($A$3-1)),1/POWER(FSheet1!$BF337,1/($A$3-1)),1/POWER(FSheet1!$BG337,1/($A$3-1)),1/POWER(FSheet1!$BH337,1/($A$3-1)),1/POWER(FSheet1!$BI337,1/($A$3-1))))</f>
        <v>0.36954471865100541</v>
      </c>
      <c r="AY338" s="13">
        <f t="shared" si="19"/>
        <v>0.98361522201789331</v>
      </c>
      <c r="BA338" s="45">
        <f>1/(POWER(FSheet1!$BK337,1/($A$3-1))*SUM(1/POWER(FSheet1!$BK337,1/($A$3-1)),1/POWER(FSheet1!$BL337,1/($A$3-1)),1/POWER(FSheet1!$BM337,1/($A$3-1)),1/POWER(FSheet1!$BN337,1/($A$3-1)),1/POWER(FSheet1!$BO337,1/($A$3-1)),1/POWER(FSheet1!$BP337,1/($A$3-1)),1/POWER(FSheet1!$BQ337,1/($A$3-1))))</f>
        <v>1.3995064863583071E-2</v>
      </c>
      <c r="BB338" s="45">
        <f>1/(POWER(FSheet1!$BL337,1/($A$3-1))*SUM(1/POWER(FSheet1!$BK337,1/($A$3-1)),1/POWER(FSheet1!$BL337,1/($A$3-1)),1/POWER(FSheet1!$BM337,1/($A$3-1)),1/POWER(FSheet1!$BN337,1/($A$3-1)),1/POWER(FSheet1!$BO337,1/($A$3-1)),1/POWER(FSheet1!$BP337,1/($A$3-1)),1/POWER(FSheet1!$BQ337,1/($A$3-1))))</f>
        <v>1.0005872103687656E-2</v>
      </c>
      <c r="BC338" s="45">
        <f>1/(POWER(FSheet1!$BM337,1/($A$3-1))*SUM(1/POWER(FSheet1!$BK337,1/($A$3-1)),1/POWER(FSheet1!$BL337,1/($A$3-1)),1/POWER(FSheet1!$BM337,1/($A$3-1)),1/POWER(FSheet1!$BN337,1/($A$3-1)),1/POWER(FSheet1!$BO337,1/($A$3-1)),1/POWER(FSheet1!$BP337,1/($A$3-1)),1/POWER(FSheet1!$BQ337,1/($A$3-1))))</f>
        <v>1.9559302348286931E-2</v>
      </c>
      <c r="BD338" s="45">
        <f>1/(POWER(FSheet1!$BN337,1/($A$3-1))*SUM(1/POWER(FSheet1!$BK337,1/($A$3-1)),1/POWER(FSheet1!$BL337,1/($A$3-1)),1/POWER(FSheet1!$BM337,1/($A$3-1)),1/POWER(FSheet1!$BN337,1/($A$3-1)),1/POWER(FSheet1!$BO337,1/($A$3-1)),1/POWER(FSheet1!$BP337,1/($A$3-1)),1/POWER(FSheet1!$BQ337,1/($A$3-1))))</f>
        <v>4.8501131385387676E-2</v>
      </c>
      <c r="BE338" s="45">
        <f>1/(POWER(FSheet1!$BO337,1/($A$3-1))*SUM(1/POWER(FSheet1!$BK337,1/($A$3-1)),1/POWER(FSheet1!$BL337,1/($A$3-1)),1/POWER(FSheet1!$BM337,1/($A$3-1)),1/POWER(FSheet1!$BN337,1/($A$3-1)),1/POWER(FSheet1!$BO337,1/($A$3-1)),1/POWER(FSheet1!$BP337,1/($A$3-1)),1/POWER(FSheet1!$BQ337,1/($A$3-1))))</f>
        <v>0.16668378579252352</v>
      </c>
      <c r="BF338" s="45">
        <f>1/(POWER(FSheet1!$BP337,1/($A$3-1))*SUM(1/POWER(FSheet1!$BK337,1/($A$3-1)),1/POWER(FSheet1!$BL337,1/($A$3-1)),1/POWER(FSheet1!$BM337,1/($A$3-1)),1/POWER(FSheet1!$BN337,1/($A$3-1)),1/POWER(FSheet1!$BO337,1/($A$3-1)),1/POWER(FSheet1!$BP337,1/($A$3-1)),1/POWER(FSheet1!$BQ337,1/($A$3-1))))</f>
        <v>0.40388203837531905</v>
      </c>
      <c r="BG338" s="45">
        <f>1/(POWER(FSheet1!$BQ337,1/($A$3-1))*SUM(1/POWER(FSheet1!$BK337,1/($A$3-1)),1/POWER(FSheet1!$BL337,1/($A$3-1)),1/POWER(FSheet1!$BM337,1/($A$3-1)),1/POWER(FSheet1!$BN337,1/($A$3-1)),1/POWER(FSheet1!$BO337,1/($A$3-1)),1/POWER(FSheet1!$BP337,1/($A$3-1)),1/POWER(FSheet1!$BQ337,1/($A$3-1))))</f>
        <v>0.33737280513121209</v>
      </c>
      <c r="BH338" s="14"/>
      <c r="BW338" s="33">
        <f t="array" ref="BW338">SUM((BA338^$A$3)*(($B338-$AK$3)^2+($C338-$AL$3)^2),(BB338^$A$3)*(($B338-$AM$3)^2+($C338-$AN$3)^2),(BC338^$A$3)*(($B338-$AO$3)^2+($C338-$AP$3)^2),(BD338^$A$3)*(($B338-$AQ$3)^2+($C338-$AR$3)^2),(BE338^$A$3)*(($B338-$AS$3)^2+($C338-$AT$3)^2),(BF338^$A$3)*(($B338-$AU$3)^2+($C338-$AV$3)^2),(BG338^$A$3)*(($B338-$AW$3)^2+($C338-$BV$3)^2))</f>
        <v>1.6148052153439907</v>
      </c>
    </row>
    <row r="339" spans="1:75">
      <c r="A339" s="21" t="str">
        <f>FSheet1!A338</f>
        <v>Henegar</v>
      </c>
      <c r="B339" s="20">
        <f>FSheet1!DH338</f>
        <v>9.4448072112860881</v>
      </c>
      <c r="C339" s="20">
        <f>FSheet1!DI338</f>
        <v>2.0799263832021007</v>
      </c>
      <c r="E339" s="20">
        <f>1/(POWER(FSheet1!AU338,2/($A$3-1))*SUM(1/POWER(FSheet1!$AU338,2/($A$3-1)),1/POWER(FSheet1!$AV338,2/($A$3-1)),1/POWER(FSheet1!$AW338,2/($A$3-1)),1/POWER(FSheet1!$AX338,2/($A$3-1)),1/POWER(FSheet1!$AY338,2/($A$3-1)),1/POWER(FSheet1!$AZ338,2/($A$3-1)),1/POWER(FSheet1!$BA338,2/($A$3-1))))</f>
        <v>7.3813569603240029E-5</v>
      </c>
      <c r="F339" s="20">
        <f>1/(POWER(FSheet1!AV338,2/($A$3-1))*SUM(1/POWER(FSheet1!$AU338,2/($A$3-1)),1/POWER(FSheet1!$AV338,2/($A$3-1)),1/POWER(FSheet1!$AW338,2/($A$3-1)),1/POWER(FSheet1!$AX338,2/($A$3-1)),1/POWER(FSheet1!$AY338,2/($A$3-1)),1/POWER(FSheet1!$AZ338,2/($A$3-1)),1/POWER(FSheet1!$BA338,2/($A$3-1))))</f>
        <v>1.7926365793062381E-4</v>
      </c>
      <c r="G339" s="20">
        <f>1/(POWER(FSheet1!AW338,2/($A$3-1))*SUM(1/POWER(FSheet1!$AU338,2/($A$3-1)),1/POWER(FSheet1!$AV338,2/($A$3-1)),1/POWER(FSheet1!$AW338,2/($A$3-1)),1/POWER(FSheet1!$AX338,2/($A$3-1)),1/POWER(FSheet1!$AY338,2/($A$3-1)),1/POWER(FSheet1!$AZ338,2/($A$3-1)),1/POWER(FSheet1!$BA338,2/($A$3-1))))</f>
        <v>5.5889091123458815E-4</v>
      </c>
      <c r="H339" s="20">
        <f>1/(POWER(FSheet1!AX338,2/($A$3-1))*SUM(1/POWER(FSheet1!$AU338,2/($A$3-1)),1/POWER(FSheet1!$AV338,2/($A$3-1)),1/POWER(FSheet1!$AW338,2/($A$3-1)),1/POWER(FSheet1!$AX338,2/($A$3-1)),1/POWER(FSheet1!$AY338,2/($A$3-1)),1/POWER(FSheet1!$AZ338,2/($A$3-1)),1/POWER(FSheet1!$BA338,2/($A$3-1))))</f>
        <v>2.7048795783191355E-3</v>
      </c>
      <c r="I339" s="20">
        <f>1/(POWER(FSheet1!AY338,2/($A$3-1))*SUM(1/POWER(FSheet1!$AU338,2/($A$3-1)),1/POWER(FSheet1!$AV338,2/($A$3-1)),1/POWER(FSheet1!$AW338,2/($A$3-1)),1/POWER(FSheet1!$AX338,2/($A$3-1)),1/POWER(FSheet1!$AY338,2/($A$3-1)),1/POWER(FSheet1!$AZ338,2/($A$3-1)),1/POWER(FSheet1!$BA338,2/($A$3-1))))</f>
        <v>3.3389865224105343E-2</v>
      </c>
      <c r="J339" s="20">
        <f>1/(POWER(FSheet1!AZ338,2/($A$3-1))*SUM(1/POWER(FSheet1!$AU338,2/($A$3-1)),1/POWER(FSheet1!$AV338,2/($A$3-1)),1/POWER(FSheet1!$AW338,2/($A$3-1)),1/POWER(FSheet1!$AX338,2/($A$3-1)),1/POWER(FSheet1!$AY338,2/($A$3-1)),1/POWER(FSheet1!$AZ338,2/($A$3-1)),1/POWER(FSheet1!$BA338,2/($A$3-1))))</f>
        <v>0.93449447442338807</v>
      </c>
      <c r="K339" s="20">
        <f>1/(POWER(FSheet1!BA338,2/($A$3-1))*SUM(1/POWER(FSheet1!$AU338,2/($A$3-1)),1/POWER(FSheet1!$AV338,2/($A$3-1)),1/POWER(FSheet1!$AW338,2/($A$3-1)),1/POWER(FSheet1!$AX338,2/($A$3-1)),1/POWER(FSheet1!$AY338,2/($A$3-1)),1/POWER(FSheet1!$AZ338,2/($A$3-1)),1/POWER(FSheet1!$BA338,2/($A$3-1))))</f>
        <v>2.8598812635418937E-2</v>
      </c>
      <c r="M339" s="35"/>
      <c r="AA339" s="34">
        <f t="shared" si="18"/>
        <v>0.60014934274879606</v>
      </c>
      <c r="AC339" s="26">
        <f>1/(POWER(FSheet1!BC338,1/($A$3-1))*SUM(1/POWER(FSheet1!$BC338,1/($A$3-1)),1/POWER(FSheet1!$BD338,1/($A$3-1)),1/POWER(FSheet1!$BE338,1/($A$3-1)),1/POWER(FSheet1!$BF338,1/($A$3-1)),1/POWER(FSheet1!$BG338,1/($A$3-1)),1/POWER(FSheet1!$BH338,1/($A$3-1)),1/POWER(FSheet1!$BI338,1/($A$3-1))))</f>
        <v>1.4166276904019608E-2</v>
      </c>
      <c r="AD339" s="26">
        <f>1/(POWER(FSheet1!BD338,1/($A$3-1))*SUM(1/POWER(FSheet1!$BC338,1/($A$3-1)),1/POWER(FSheet1!$BD338,1/($A$3-1)),1/POWER(FSheet1!$BE338,1/($A$3-1)),1/POWER(FSheet1!$BF338,1/($A$3-1)),1/POWER(FSheet1!$BG338,1/($A$3-1)),1/POWER(FSheet1!$BH338,1/($A$3-1)),1/POWER(FSheet1!$BI338,1/($A$3-1))))</f>
        <v>1.3151812659986795E-2</v>
      </c>
      <c r="AE339" s="26">
        <f>1/(POWER(FSheet1!BE338,1/($A$3-1))*SUM(1/POWER(FSheet1!$BC338,1/($A$3-1)),1/POWER(FSheet1!$BD338,1/($A$3-1)),1/POWER(FSheet1!$BE338,1/($A$3-1)),1/POWER(FSheet1!$BF338,1/($A$3-1)),1/POWER(FSheet1!$BG338,1/($A$3-1)),1/POWER(FSheet1!$BH338,1/($A$3-1)),1/POWER(FSheet1!$BI338,1/($A$3-1))))</f>
        <v>1.8794632125577311E-2</v>
      </c>
      <c r="AF339" s="26">
        <f>1/(POWER(FSheet1!BF338,1/($A$3-1))*SUM(1/POWER(FSheet1!$BC338,1/($A$3-1)),1/POWER(FSheet1!$BD338,1/($A$3-1)),1/POWER(FSheet1!$BE338,1/($A$3-1)),1/POWER(FSheet1!$BF338,1/($A$3-1)),1/POWER(FSheet1!$BG338,1/($A$3-1)),1/POWER(FSheet1!$BH338,1/($A$3-1)),1/POWER(FSheet1!$BI338,1/($A$3-1))))</f>
        <v>3.6113085700760647E-2</v>
      </c>
      <c r="AG339" s="26">
        <f>1/(POWER(FSheet1!BG338,1/($A$3-1))*SUM(1/POWER(FSheet1!$BC338,1/($A$3-1)),1/POWER(FSheet1!$BD338,1/($A$3-1)),1/POWER(FSheet1!$BE338,1/($A$3-1)),1/POWER(FSheet1!$BF338,1/($A$3-1)),1/POWER(FSheet1!$BG338,1/($A$3-1)),1/POWER(FSheet1!$BH338,1/($A$3-1)),1/POWER(FSheet1!$BI338,1/($A$3-1))))</f>
        <v>0.1017574759535772</v>
      </c>
      <c r="AH339" s="26">
        <f>1/(POWER(FSheet1!BH338,1/($A$3-1))*SUM(1/POWER(FSheet1!$BC338,1/($A$3-1)),1/POWER(FSheet1!$BD338,1/($A$3-1)),1/POWER(FSheet1!$BE338,1/($A$3-1)),1/POWER(FSheet1!$BF338,1/($A$3-1)),1/POWER(FSheet1!$BG338,1/($A$3-1)),1/POWER(FSheet1!$BH338,1/($A$3-1)),1/POWER(FSheet1!$BI338,1/($A$3-1))))</f>
        <v>0.64886355353806757</v>
      </c>
      <c r="AI339" s="26">
        <f>1/(POWER(FSheet1!BI338,1/($A$3-1))*SUM(1/POWER(FSheet1!$BC338,1/($A$3-1)),1/POWER(FSheet1!$BD338,1/($A$3-1)),1/POWER(FSheet1!$BE338,1/($A$3-1)),1/POWER(FSheet1!$BF338,1/($A$3-1)),1/POWER(FSheet1!$BG338,1/($A$3-1)),1/POWER(FSheet1!$BH338,1/($A$3-1)),1/POWER(FSheet1!$BI338,1/($A$3-1))))</f>
        <v>0.16715316311801087</v>
      </c>
      <c r="AY339" s="13">
        <f t="shared" si="19"/>
        <v>3.4410814806754018</v>
      </c>
      <c r="BA339" s="45">
        <f>1/(POWER(FSheet1!$BK338,1/($A$3-1))*SUM(1/POWER(FSheet1!$BK338,1/($A$3-1)),1/POWER(FSheet1!$BL338,1/($A$3-1)),1/POWER(FSheet1!$BM338,1/($A$3-1)),1/POWER(FSheet1!$BN338,1/($A$3-1)),1/POWER(FSheet1!$BO338,1/($A$3-1)),1/POWER(FSheet1!$BP338,1/($A$3-1)),1/POWER(FSheet1!$BQ338,1/($A$3-1))))</f>
        <v>1.0384387061273617E-2</v>
      </c>
      <c r="BB339" s="45">
        <f>1/(POWER(FSheet1!$BL338,1/($A$3-1))*SUM(1/POWER(FSheet1!$BK338,1/($A$3-1)),1/POWER(FSheet1!$BL338,1/($A$3-1)),1/POWER(FSheet1!$BM338,1/($A$3-1)),1/POWER(FSheet1!$BN338,1/($A$3-1)),1/POWER(FSheet1!$BO338,1/($A$3-1)),1/POWER(FSheet1!$BP338,1/($A$3-1)),1/POWER(FSheet1!$BQ338,1/($A$3-1))))</f>
        <v>7.89476039286254E-3</v>
      </c>
      <c r="BC339" s="45">
        <f>1/(POWER(FSheet1!$BM338,1/($A$3-1))*SUM(1/POWER(FSheet1!$BK338,1/($A$3-1)),1/POWER(FSheet1!$BL338,1/($A$3-1)),1/POWER(FSheet1!$BM338,1/($A$3-1)),1/POWER(FSheet1!$BN338,1/($A$3-1)),1/POWER(FSheet1!$BO338,1/($A$3-1)),1/POWER(FSheet1!$BP338,1/($A$3-1)),1/POWER(FSheet1!$BQ338,1/($A$3-1))))</f>
        <v>1.3527221438794926E-2</v>
      </c>
      <c r="BD339" s="45">
        <f>1/(POWER(FSheet1!$BN338,1/($A$3-1))*SUM(1/POWER(FSheet1!$BK338,1/($A$3-1)),1/POWER(FSheet1!$BL338,1/($A$3-1)),1/POWER(FSheet1!$BM338,1/($A$3-1)),1/POWER(FSheet1!$BN338,1/($A$3-1)),1/POWER(FSheet1!$BO338,1/($A$3-1)),1/POWER(FSheet1!$BP338,1/($A$3-1)),1/POWER(FSheet1!$BQ338,1/($A$3-1))))</f>
        <v>2.5244857926498589E-2</v>
      </c>
      <c r="BE339" s="45">
        <f>1/(POWER(FSheet1!$BO338,1/($A$3-1))*SUM(1/POWER(FSheet1!$BK338,1/($A$3-1)),1/POWER(FSheet1!$BL338,1/($A$3-1)),1/POWER(FSheet1!$BM338,1/($A$3-1)),1/POWER(FSheet1!$BN338,1/($A$3-1)),1/POWER(FSheet1!$BO338,1/($A$3-1)),1/POWER(FSheet1!$BP338,1/($A$3-1)),1/POWER(FSheet1!$BQ338,1/($A$3-1))))</f>
        <v>5.1170449419608542E-2</v>
      </c>
      <c r="BF339" s="45">
        <f>1/(POWER(FSheet1!$BP338,1/($A$3-1))*SUM(1/POWER(FSheet1!$BK338,1/($A$3-1)),1/POWER(FSheet1!$BL338,1/($A$3-1)),1/POWER(FSheet1!$BM338,1/($A$3-1)),1/POWER(FSheet1!$BN338,1/($A$3-1)),1/POWER(FSheet1!$BO338,1/($A$3-1)),1/POWER(FSheet1!$BP338,1/($A$3-1)),1/POWER(FSheet1!$BQ338,1/($A$3-1))))</f>
        <v>0.79284447520150569</v>
      </c>
      <c r="BG339" s="45">
        <f>1/(POWER(FSheet1!$BQ338,1/($A$3-1))*SUM(1/POWER(FSheet1!$BK338,1/($A$3-1)),1/POWER(FSheet1!$BL338,1/($A$3-1)),1/POWER(FSheet1!$BM338,1/($A$3-1)),1/POWER(FSheet1!$BN338,1/($A$3-1)),1/POWER(FSheet1!$BO338,1/($A$3-1)),1/POWER(FSheet1!$BP338,1/($A$3-1)),1/POWER(FSheet1!$BQ338,1/($A$3-1))))</f>
        <v>9.8933848559456194E-2</v>
      </c>
      <c r="BH339" s="14"/>
      <c r="BW339" s="33">
        <f t="array" ref="BW339">SUM((BA339^$A$3)*(($B339-$AK$3)^2+($C339-$AL$3)^2),(BB339^$A$3)*(($B339-$AM$3)^2+($C339-$AN$3)^2),(BC339^$A$3)*(($B339-$AO$3)^2+($C339-$AP$3)^2),(BD339^$A$3)*(($B339-$AQ$3)^2+($C339-$AR$3)^2),(BE339^$A$3)*(($B339-$AS$3)^2+($C339-$AT$3)^2),(BF339^$A$3)*(($B339-$AU$3)^2+($C339-$AV$3)^2),(BG339^$A$3)*(($B339-$AW$3)^2+($C339-$BV$3)^2))</f>
        <v>3.676987287792731</v>
      </c>
    </row>
    <row r="340" spans="1:75">
      <c r="A340" s="21" t="str">
        <f>FSheet1!A339</f>
        <v>Kainulainen</v>
      </c>
      <c r="B340" s="20">
        <f>FSheet1!DH339</f>
        <v>3.5020780341207347</v>
      </c>
      <c r="C340" s="20">
        <f>FSheet1!DI339</f>
        <v>0.63066301312335971</v>
      </c>
      <c r="E340" s="20">
        <f>1/(POWER(FSheet1!AU339,2/($A$3-1))*SUM(1/POWER(FSheet1!$AU339,2/($A$3-1)),1/POWER(FSheet1!$AV339,2/($A$3-1)),1/POWER(FSheet1!$AW339,2/($A$3-1)),1/POWER(FSheet1!$AX339,2/($A$3-1)),1/POWER(FSheet1!$AY339,2/($A$3-1)),1/POWER(FSheet1!$AZ339,2/($A$3-1)),1/POWER(FSheet1!$BA339,2/($A$3-1))))</f>
        <v>3.1708377320025859E-5</v>
      </c>
      <c r="F340" s="20">
        <f>1/(POWER(FSheet1!AV339,2/($A$3-1))*SUM(1/POWER(FSheet1!$AU339,2/($A$3-1)),1/POWER(FSheet1!$AV339,2/($A$3-1)),1/POWER(FSheet1!$AW339,2/($A$3-1)),1/POWER(FSheet1!$AX339,2/($A$3-1)),1/POWER(FSheet1!$AY339,2/($A$3-1)),1/POWER(FSheet1!$AZ339,2/($A$3-1)),1/POWER(FSheet1!$BA339,2/($A$3-1))))</f>
        <v>1.1086849884182997E-4</v>
      </c>
      <c r="G340" s="20">
        <f>1/(POWER(FSheet1!AW339,2/($A$3-1))*SUM(1/POWER(FSheet1!$AU339,2/($A$3-1)),1/POWER(FSheet1!$AV339,2/($A$3-1)),1/POWER(FSheet1!$AW339,2/($A$3-1)),1/POWER(FSheet1!$AX339,2/($A$3-1)),1/POWER(FSheet1!$AY339,2/($A$3-1)),1/POWER(FSheet1!$AZ339,2/($A$3-1)),1/POWER(FSheet1!$BA339,2/($A$3-1))))</f>
        <v>6.9236008998707947E-4</v>
      </c>
      <c r="H340" s="20">
        <f>1/(POWER(FSheet1!AX339,2/($A$3-1))*SUM(1/POWER(FSheet1!$AU339,2/($A$3-1)),1/POWER(FSheet1!$AV339,2/($A$3-1)),1/POWER(FSheet1!$AW339,2/($A$3-1)),1/POWER(FSheet1!$AX339,2/($A$3-1)),1/POWER(FSheet1!$AY339,2/($A$3-1)),1/POWER(FSheet1!$AZ339,2/($A$3-1)),1/POWER(FSheet1!$BA339,2/($A$3-1))))</f>
        <v>2.2378403679089852E-2</v>
      </c>
      <c r="I340" s="20">
        <f>1/(POWER(FSheet1!AY339,2/($A$3-1))*SUM(1/POWER(FSheet1!$AU339,2/($A$3-1)),1/POWER(FSheet1!$AV339,2/($A$3-1)),1/POWER(FSheet1!$AW339,2/($A$3-1)),1/POWER(FSheet1!$AX339,2/($A$3-1)),1/POWER(FSheet1!$AY339,2/($A$3-1)),1/POWER(FSheet1!$AZ339,2/($A$3-1)),1/POWER(FSheet1!$BA339,2/($A$3-1))))</f>
        <v>0.9742914527011125</v>
      </c>
      <c r="J340" s="20">
        <f>1/(POWER(FSheet1!AZ339,2/($A$3-1))*SUM(1/POWER(FSheet1!$AU339,2/($A$3-1)),1/POWER(FSheet1!$AV339,2/($A$3-1)),1/POWER(FSheet1!$AW339,2/($A$3-1)),1/POWER(FSheet1!$AX339,2/($A$3-1)),1/POWER(FSheet1!$AY339,2/($A$3-1)),1/POWER(FSheet1!$AZ339,2/($A$3-1)),1/POWER(FSheet1!$BA339,2/($A$3-1))))</f>
        <v>2.2698496431553588E-3</v>
      </c>
      <c r="K340" s="20">
        <f>1/(POWER(FSheet1!BA339,2/($A$3-1))*SUM(1/POWER(FSheet1!$AU339,2/($A$3-1)),1/POWER(FSheet1!$AV339,2/($A$3-1)),1/POWER(FSheet1!$AW339,2/($A$3-1)),1/POWER(FSheet1!$AX339,2/($A$3-1)),1/POWER(FSheet1!$AY339,2/($A$3-1)),1/POWER(FSheet1!$AZ339,2/($A$3-1)),1/POWER(FSheet1!$BA339,2/($A$3-1))))</f>
        <v>2.2535701049349253E-4</v>
      </c>
      <c r="M340" s="35"/>
      <c r="AA340" s="34">
        <f t="shared" si="18"/>
        <v>0.7403943844394214</v>
      </c>
      <c r="AC340" s="26">
        <f>1/(POWER(FSheet1!BC339,1/($A$3-1))*SUM(1/POWER(FSheet1!$BC339,1/($A$3-1)),1/POWER(FSheet1!$BD339,1/($A$3-1)),1/POWER(FSheet1!$BE339,1/($A$3-1)),1/POWER(FSheet1!$BF339,1/($A$3-1)),1/POWER(FSheet1!$BG339,1/($A$3-1)),1/POWER(FSheet1!$BH339,1/($A$3-1)),1/POWER(FSheet1!$BI339,1/($A$3-1))))</f>
        <v>2.8008858926763355E-3</v>
      </c>
      <c r="AD340" s="26">
        <f>1/(POWER(FSheet1!BD339,1/($A$3-1))*SUM(1/POWER(FSheet1!$BC339,1/($A$3-1)),1/POWER(FSheet1!$BD339,1/($A$3-1)),1/POWER(FSheet1!$BE339,1/($A$3-1)),1/POWER(FSheet1!$BF339,1/($A$3-1)),1/POWER(FSheet1!$BG339,1/($A$3-1)),1/POWER(FSheet1!$BH339,1/($A$3-1)),1/POWER(FSheet1!$BI339,1/($A$3-1))))</f>
        <v>2.4762637756173748E-3</v>
      </c>
      <c r="AE340" s="26">
        <f>1/(POWER(FSheet1!BE339,1/($A$3-1))*SUM(1/POWER(FSheet1!$BC339,1/($A$3-1)),1/POWER(FSheet1!$BD339,1/($A$3-1)),1/POWER(FSheet1!$BE339,1/($A$3-1)),1/POWER(FSheet1!$BF339,1/($A$3-1)),1/POWER(FSheet1!$BG339,1/($A$3-1)),1/POWER(FSheet1!$BH339,1/($A$3-1)),1/POWER(FSheet1!$BI339,1/($A$3-1))))</f>
        <v>4.5520476671343669E-3</v>
      </c>
      <c r="AF340" s="26">
        <f>1/(POWER(FSheet1!BF339,1/($A$3-1))*SUM(1/POWER(FSheet1!$BC339,1/($A$3-1)),1/POWER(FSheet1!$BD339,1/($A$3-1)),1/POWER(FSheet1!$BE339,1/($A$3-1)),1/POWER(FSheet1!$BF339,1/($A$3-1)),1/POWER(FSheet1!$BG339,1/($A$3-1)),1/POWER(FSheet1!$BH339,1/($A$3-1)),1/POWER(FSheet1!$BI339,1/($A$3-1))))</f>
        <v>2.0125116937360615E-2</v>
      </c>
      <c r="AG340" s="26">
        <f>1/(POWER(FSheet1!BG339,1/($A$3-1))*SUM(1/POWER(FSheet1!$BC339,1/($A$3-1)),1/POWER(FSheet1!$BD339,1/($A$3-1)),1/POWER(FSheet1!$BE339,1/($A$3-1)),1/POWER(FSheet1!$BF339,1/($A$3-1)),1/POWER(FSheet1!$BG339,1/($A$3-1)),1/POWER(FSheet1!$BH339,1/($A$3-1)),1/POWER(FSheet1!$BI339,1/($A$3-1))))</f>
        <v>0.88355984690089096</v>
      </c>
      <c r="AH340" s="26">
        <f>1/(POWER(FSheet1!BH339,1/($A$3-1))*SUM(1/POWER(FSheet1!$BC339,1/($A$3-1)),1/POWER(FSheet1!$BD339,1/($A$3-1)),1/POWER(FSheet1!$BE339,1/($A$3-1)),1/POWER(FSheet1!$BF339,1/($A$3-1)),1/POWER(FSheet1!$BG339,1/($A$3-1)),1/POWER(FSheet1!$BH339,1/($A$3-1)),1/POWER(FSheet1!$BI339,1/($A$3-1))))</f>
        <v>1.4716103396485773E-2</v>
      </c>
      <c r="AI340" s="26">
        <f>1/(POWER(FSheet1!BI339,1/($A$3-1))*SUM(1/POWER(FSheet1!$BC339,1/($A$3-1)),1/POWER(FSheet1!$BD339,1/($A$3-1)),1/POWER(FSheet1!$BE339,1/($A$3-1)),1/POWER(FSheet1!$BF339,1/($A$3-1)),1/POWER(FSheet1!$BG339,1/($A$3-1)),1/POWER(FSheet1!$BH339,1/($A$3-1)),1/POWER(FSheet1!$BI339,1/($A$3-1))))</f>
        <v>7.176973542983453E-2</v>
      </c>
      <c r="AY340" s="13">
        <f t="shared" si="19"/>
        <v>9.3295693034115237E-2</v>
      </c>
      <c r="BA340" s="45">
        <f>1/(POWER(FSheet1!$BK339,1/($A$3-1))*SUM(1/POWER(FSheet1!$BK339,1/($A$3-1)),1/POWER(FSheet1!$BL339,1/($A$3-1)),1/POWER(FSheet1!$BM339,1/($A$3-1)),1/POWER(FSheet1!$BN339,1/($A$3-1)),1/POWER(FSheet1!$BO339,1/($A$3-1)),1/POWER(FSheet1!$BP339,1/($A$3-1)),1/POWER(FSheet1!$BQ339,1/($A$3-1))))</f>
        <v>3.2626661428920788E-3</v>
      </c>
      <c r="BB340" s="45">
        <f>1/(POWER(FSheet1!$BL339,1/($A$3-1))*SUM(1/POWER(FSheet1!$BK339,1/($A$3-1)),1/POWER(FSheet1!$BL339,1/($A$3-1)),1/POWER(FSheet1!$BM339,1/($A$3-1)),1/POWER(FSheet1!$BN339,1/($A$3-1)),1/POWER(FSheet1!$BO339,1/($A$3-1)),1/POWER(FSheet1!$BP339,1/($A$3-1)),1/POWER(FSheet1!$BQ339,1/($A$3-1))))</f>
        <v>2.182002113198397E-3</v>
      </c>
      <c r="BC340" s="45">
        <f>1/(POWER(FSheet1!$BM339,1/($A$3-1))*SUM(1/POWER(FSheet1!$BK339,1/($A$3-1)),1/POWER(FSheet1!$BL339,1/($A$3-1)),1/POWER(FSheet1!$BM339,1/($A$3-1)),1/POWER(FSheet1!$BN339,1/($A$3-1)),1/POWER(FSheet1!$BO339,1/($A$3-1)),1/POWER(FSheet1!$BP339,1/($A$3-1)),1/POWER(FSheet1!$BQ339,1/($A$3-1))))</f>
        <v>5.1395731472626801E-3</v>
      </c>
      <c r="BD340" s="45">
        <f>1/(POWER(FSheet1!$BN339,1/($A$3-1))*SUM(1/POWER(FSheet1!$BK339,1/($A$3-1)),1/POWER(FSheet1!$BL339,1/($A$3-1)),1/POWER(FSheet1!$BM339,1/($A$3-1)),1/POWER(FSheet1!$BN339,1/($A$3-1)),1/POWER(FSheet1!$BO339,1/($A$3-1)),1/POWER(FSheet1!$BP339,1/($A$3-1)),1/POWER(FSheet1!$BQ339,1/($A$3-1))))</f>
        <v>2.2984854657416866E-2</v>
      </c>
      <c r="BE340" s="45">
        <f>1/(POWER(FSheet1!$BO339,1/($A$3-1))*SUM(1/POWER(FSheet1!$BK339,1/($A$3-1)),1/POWER(FSheet1!$BL339,1/($A$3-1)),1/POWER(FSheet1!$BM339,1/($A$3-1)),1/POWER(FSheet1!$BN339,1/($A$3-1)),1/POWER(FSheet1!$BO339,1/($A$3-1)),1/POWER(FSheet1!$BP339,1/($A$3-1)),1/POWER(FSheet1!$BQ339,1/($A$3-1))))</f>
        <v>0.9254559671992133</v>
      </c>
      <c r="BF340" s="45">
        <f>1/(POWER(FSheet1!$BP339,1/($A$3-1))*SUM(1/POWER(FSheet1!$BK339,1/($A$3-1)),1/POWER(FSheet1!$BL339,1/($A$3-1)),1/POWER(FSheet1!$BM339,1/($A$3-1)),1/POWER(FSheet1!$BN339,1/($A$3-1)),1/POWER(FSheet1!$BO339,1/($A$3-1)),1/POWER(FSheet1!$BP339,1/($A$3-1)),1/POWER(FSheet1!$BQ339,1/($A$3-1))))</f>
        <v>1.0144527990618709E-2</v>
      </c>
      <c r="BG340" s="45">
        <f>1/(POWER(FSheet1!$BQ339,1/($A$3-1))*SUM(1/POWER(FSheet1!$BK339,1/($A$3-1)),1/POWER(FSheet1!$BL339,1/($A$3-1)),1/POWER(FSheet1!$BM339,1/($A$3-1)),1/POWER(FSheet1!$BN339,1/($A$3-1)),1/POWER(FSheet1!$BO339,1/($A$3-1)),1/POWER(FSheet1!$BP339,1/($A$3-1)),1/POWER(FSheet1!$BQ339,1/($A$3-1))))</f>
        <v>3.0830408749397853E-2</v>
      </c>
      <c r="BH340" s="14"/>
      <c r="BW340" s="33">
        <f t="array" ref="BW340">SUM((BA340^$A$3)*(($B340-$AK$3)^2+($C340-$AL$3)^2),(BB340^$A$3)*(($B340-$AM$3)^2+($C340-$AN$3)^2),(BC340^$A$3)*(($B340-$AO$3)^2+($C340-$AP$3)^2),(BD340^$A$3)*(($B340-$AQ$3)^2+($C340-$AR$3)^2),(BE340^$A$3)*(($B340-$AS$3)^2+($C340-$AT$3)^2),(BF340^$A$3)*(($B340-$AU$3)^2+($C340-$AV$3)^2),(BG340^$A$3)*(($B340-$AW$3)^2+($C340-$BV$3)^2))</f>
        <v>9.1173873483319318E-2</v>
      </c>
    </row>
    <row r="341" spans="1:75">
      <c r="A341" s="21" t="str">
        <f>FSheet1!A340</f>
        <v>Alexeyev</v>
      </c>
      <c r="B341" s="20">
        <f>FSheet1!DH340</f>
        <v>0.13775523884514393</v>
      </c>
      <c r="C341" s="20">
        <f>FSheet1!DI340</f>
        <v>2.0046920629921265</v>
      </c>
      <c r="E341" s="20">
        <f>1/(POWER(FSheet1!AU340,2/($A$3-1))*SUM(1/POWER(FSheet1!$AU340,2/($A$3-1)),1/POWER(FSheet1!$AV340,2/($A$3-1)),1/POWER(FSheet1!$AW340,2/($A$3-1)),1/POWER(FSheet1!$AX340,2/($A$3-1)),1/POWER(FSheet1!$AY340,2/($A$3-1)),1/POWER(FSheet1!$AZ340,2/($A$3-1)),1/POWER(FSheet1!$BA340,2/($A$3-1))))</f>
        <v>1.8825964034432203E-3</v>
      </c>
      <c r="F341" s="20">
        <f>1/(POWER(FSheet1!AV340,2/($A$3-1))*SUM(1/POWER(FSheet1!$AU340,2/($A$3-1)),1/POWER(FSheet1!$AV340,2/($A$3-1)),1/POWER(FSheet1!$AW340,2/($A$3-1)),1/POWER(FSheet1!$AX340,2/($A$3-1)),1/POWER(FSheet1!$AY340,2/($A$3-1)),1/POWER(FSheet1!$AZ340,2/($A$3-1)),1/POWER(FSheet1!$BA340,2/($A$3-1))))</f>
        <v>7.2902625966831001E-3</v>
      </c>
      <c r="G341" s="20">
        <f>1/(POWER(FSheet1!AW340,2/($A$3-1))*SUM(1/POWER(FSheet1!$AU340,2/($A$3-1)),1/POWER(FSheet1!$AV340,2/($A$3-1)),1/POWER(FSheet1!$AW340,2/($A$3-1)),1/POWER(FSheet1!$AX340,2/($A$3-1)),1/POWER(FSheet1!$AY340,2/($A$3-1)),1/POWER(FSheet1!$AZ340,2/($A$3-1)),1/POWER(FSheet1!$BA340,2/($A$3-1))))</f>
        <v>5.0856642974941829E-2</v>
      </c>
      <c r="H341" s="20">
        <f>1/(POWER(FSheet1!AX340,2/($A$3-1))*SUM(1/POWER(FSheet1!$AU340,2/($A$3-1)),1/POWER(FSheet1!$AV340,2/($A$3-1)),1/POWER(FSheet1!$AW340,2/($A$3-1)),1/POWER(FSheet1!$AX340,2/($A$3-1)),1/POWER(FSheet1!$AY340,2/($A$3-1)),1/POWER(FSheet1!$AZ340,2/($A$3-1)),1/POWER(FSheet1!$BA340,2/($A$3-1))))</f>
        <v>0.67794097114939078</v>
      </c>
      <c r="I341" s="20">
        <f>1/(POWER(FSheet1!AY340,2/($A$3-1))*SUM(1/POWER(FSheet1!$AU340,2/($A$3-1)),1/POWER(FSheet1!$AV340,2/($A$3-1)),1/POWER(FSheet1!$AW340,2/($A$3-1)),1/POWER(FSheet1!$AX340,2/($A$3-1)),1/POWER(FSheet1!$AY340,2/($A$3-1)),1/POWER(FSheet1!$AZ340,2/($A$3-1)),1/POWER(FSheet1!$BA340,2/($A$3-1))))</f>
        <v>0.23736266904874045</v>
      </c>
      <c r="J341" s="20">
        <f>1/(POWER(FSheet1!AZ340,2/($A$3-1))*SUM(1/POWER(FSheet1!$AU340,2/($A$3-1)),1/POWER(FSheet1!$AV340,2/($A$3-1)),1/POWER(FSheet1!$AW340,2/($A$3-1)),1/POWER(FSheet1!$AX340,2/($A$3-1)),1/POWER(FSheet1!$AY340,2/($A$3-1)),1/POWER(FSheet1!$AZ340,2/($A$3-1)),1/POWER(FSheet1!$BA340,2/($A$3-1))))</f>
        <v>2.0712356870940592E-2</v>
      </c>
      <c r="K341" s="20">
        <f>1/(POWER(FSheet1!BA340,2/($A$3-1))*SUM(1/POWER(FSheet1!$AU340,2/($A$3-1)),1/POWER(FSheet1!$AV340,2/($A$3-1)),1/POWER(FSheet1!$AW340,2/($A$3-1)),1/POWER(FSheet1!$AX340,2/($A$3-1)),1/POWER(FSheet1!$AY340,2/($A$3-1)),1/POWER(FSheet1!$AZ340,2/($A$3-1)),1/POWER(FSheet1!$BA340,2/($A$3-1))))</f>
        <v>3.9545009558600566E-3</v>
      </c>
      <c r="M341" s="35"/>
      <c r="AA341" s="34">
        <f t="shared" si="18"/>
        <v>4.3855584574561277</v>
      </c>
      <c r="AC341" s="26">
        <f>1/(POWER(FSheet1!BC340,1/($A$3-1))*SUM(1/POWER(FSheet1!$BC340,1/($A$3-1)),1/POWER(FSheet1!$BD340,1/($A$3-1)),1/POWER(FSheet1!$BE340,1/($A$3-1)),1/POWER(FSheet1!$BF340,1/($A$3-1)),1/POWER(FSheet1!$BG340,1/($A$3-1)),1/POWER(FSheet1!$BH340,1/($A$3-1)),1/POWER(FSheet1!$BI340,1/($A$3-1))))</f>
        <v>8.1606142180743121E-2</v>
      </c>
      <c r="AD341" s="26">
        <f>1/(POWER(FSheet1!BD340,1/($A$3-1))*SUM(1/POWER(FSheet1!$BC340,1/($A$3-1)),1/POWER(FSheet1!$BD340,1/($A$3-1)),1/POWER(FSheet1!$BE340,1/($A$3-1)),1/POWER(FSheet1!$BF340,1/($A$3-1)),1/POWER(FSheet1!$BG340,1/($A$3-1)),1/POWER(FSheet1!$BH340,1/($A$3-1)),1/POWER(FSheet1!$BI340,1/($A$3-1))))</f>
        <v>5.7593849089907036E-2</v>
      </c>
      <c r="AE341" s="26">
        <f>1/(POWER(FSheet1!BE340,1/($A$3-1))*SUM(1/POWER(FSheet1!$BC340,1/($A$3-1)),1/POWER(FSheet1!$BD340,1/($A$3-1)),1/POWER(FSheet1!$BE340,1/($A$3-1)),1/POWER(FSheet1!$BF340,1/($A$3-1)),1/POWER(FSheet1!$BG340,1/($A$3-1)),1/POWER(FSheet1!$BH340,1/($A$3-1)),1/POWER(FSheet1!$BI340,1/($A$3-1))))</f>
        <v>0.10570692793354253</v>
      </c>
      <c r="AF341" s="26">
        <f>1/(POWER(FSheet1!BF340,1/($A$3-1))*SUM(1/POWER(FSheet1!$BC340,1/($A$3-1)),1/POWER(FSheet1!$BD340,1/($A$3-1)),1/POWER(FSheet1!$BE340,1/($A$3-1)),1/POWER(FSheet1!$BF340,1/($A$3-1)),1/POWER(FSheet1!$BG340,1/($A$3-1)),1/POWER(FSheet1!$BH340,1/($A$3-1)),1/POWER(FSheet1!$BI340,1/($A$3-1))))</f>
        <v>0.4036846809879362</v>
      </c>
      <c r="AG341" s="26">
        <f>1/(POWER(FSheet1!BG340,1/($A$3-1))*SUM(1/POWER(FSheet1!$BC340,1/($A$3-1)),1/POWER(FSheet1!$BD340,1/($A$3-1)),1/POWER(FSheet1!$BE340,1/($A$3-1)),1/POWER(FSheet1!$BF340,1/($A$3-1)),1/POWER(FSheet1!$BG340,1/($A$3-1)),1/POWER(FSheet1!$BH340,1/($A$3-1)),1/POWER(FSheet1!$BI340,1/($A$3-1))))</f>
        <v>0.18385565667248127</v>
      </c>
      <c r="AH341" s="26">
        <f>1/(POWER(FSheet1!BH340,1/($A$3-1))*SUM(1/POWER(FSheet1!$BC340,1/($A$3-1)),1/POWER(FSheet1!$BD340,1/($A$3-1)),1/POWER(FSheet1!$BE340,1/($A$3-1)),1/POWER(FSheet1!$BF340,1/($A$3-1)),1/POWER(FSheet1!$BG340,1/($A$3-1)),1/POWER(FSheet1!$BH340,1/($A$3-1)),1/POWER(FSheet1!$BI340,1/($A$3-1))))</f>
        <v>5.9331647930711821E-2</v>
      </c>
      <c r="AI341" s="26">
        <f>1/(POWER(FSheet1!BI340,1/($A$3-1))*SUM(1/POWER(FSheet1!$BC340,1/($A$3-1)),1/POWER(FSheet1!$BD340,1/($A$3-1)),1/POWER(FSheet1!$BE340,1/($A$3-1)),1/POWER(FSheet1!$BF340,1/($A$3-1)),1/POWER(FSheet1!$BG340,1/($A$3-1)),1/POWER(FSheet1!$BH340,1/($A$3-1)),1/POWER(FSheet1!$BI340,1/($A$3-1))))</f>
        <v>0.10822109520467792</v>
      </c>
      <c r="AY341" s="13">
        <f t="shared" si="19"/>
        <v>2.6313942332409161</v>
      </c>
      <c r="BA341" s="45">
        <f>1/(POWER(FSheet1!$BK340,1/($A$3-1))*SUM(1/POWER(FSheet1!$BK340,1/($A$3-1)),1/POWER(FSheet1!$BL340,1/($A$3-1)),1/POWER(FSheet1!$BM340,1/($A$3-1)),1/POWER(FSheet1!$BN340,1/($A$3-1)),1/POWER(FSheet1!$BO340,1/($A$3-1)),1/POWER(FSheet1!$BP340,1/($A$3-1)),1/POWER(FSheet1!$BQ340,1/($A$3-1))))</f>
        <v>0.11912647579640416</v>
      </c>
      <c r="BB341" s="45">
        <f>1/(POWER(FSheet1!$BL340,1/($A$3-1))*SUM(1/POWER(FSheet1!$BK340,1/($A$3-1)),1/POWER(FSheet1!$BL340,1/($A$3-1)),1/POWER(FSheet1!$BM340,1/($A$3-1)),1/POWER(FSheet1!$BN340,1/($A$3-1)),1/POWER(FSheet1!$BO340,1/($A$3-1)),1/POWER(FSheet1!$BP340,1/($A$3-1)),1/POWER(FSheet1!$BQ340,1/($A$3-1))))</f>
        <v>4.5739880269498878E-2</v>
      </c>
      <c r="BC341" s="45">
        <f>1/(POWER(FSheet1!$BM340,1/($A$3-1))*SUM(1/POWER(FSheet1!$BK340,1/($A$3-1)),1/POWER(FSheet1!$BL340,1/($A$3-1)),1/POWER(FSheet1!$BM340,1/($A$3-1)),1/POWER(FSheet1!$BN340,1/($A$3-1)),1/POWER(FSheet1!$BO340,1/($A$3-1)),1/POWER(FSheet1!$BP340,1/($A$3-1)),1/POWER(FSheet1!$BQ340,1/($A$3-1))))</f>
        <v>8.7224545876391169E-2</v>
      </c>
      <c r="BD341" s="45">
        <f>1/(POWER(FSheet1!$BN340,1/($A$3-1))*SUM(1/POWER(FSheet1!$BK340,1/($A$3-1)),1/POWER(FSheet1!$BL340,1/($A$3-1)),1/POWER(FSheet1!$BM340,1/($A$3-1)),1/POWER(FSheet1!$BN340,1/($A$3-1)),1/POWER(FSheet1!$BO340,1/($A$3-1)),1/POWER(FSheet1!$BP340,1/($A$3-1)),1/POWER(FSheet1!$BQ340,1/($A$3-1))))</f>
        <v>0.31577406732944552</v>
      </c>
      <c r="BE341" s="45">
        <f>1/(POWER(FSheet1!$BO340,1/($A$3-1))*SUM(1/POWER(FSheet1!$BK340,1/($A$3-1)),1/POWER(FSheet1!$BL340,1/($A$3-1)),1/POWER(FSheet1!$BM340,1/($A$3-1)),1/POWER(FSheet1!$BN340,1/($A$3-1)),1/POWER(FSheet1!$BO340,1/($A$3-1)),1/POWER(FSheet1!$BP340,1/($A$3-1)),1/POWER(FSheet1!$BQ340,1/($A$3-1))))</f>
        <v>0.3117788678349806</v>
      </c>
      <c r="BF341" s="45">
        <f>1/(POWER(FSheet1!$BP340,1/($A$3-1))*SUM(1/POWER(FSheet1!$BK340,1/($A$3-1)),1/POWER(FSheet1!$BL340,1/($A$3-1)),1/POWER(FSheet1!$BM340,1/($A$3-1)),1/POWER(FSheet1!$BN340,1/($A$3-1)),1/POWER(FSheet1!$BO340,1/($A$3-1)),1/POWER(FSheet1!$BP340,1/($A$3-1)),1/POWER(FSheet1!$BQ340,1/($A$3-1))))</f>
        <v>4.4919012643660848E-2</v>
      </c>
      <c r="BG341" s="45">
        <f>1/(POWER(FSheet1!$BQ340,1/($A$3-1))*SUM(1/POWER(FSheet1!$BK340,1/($A$3-1)),1/POWER(FSheet1!$BL340,1/($A$3-1)),1/POWER(FSheet1!$BM340,1/($A$3-1)),1/POWER(FSheet1!$BN340,1/($A$3-1)),1/POWER(FSheet1!$BO340,1/($A$3-1)),1/POWER(FSheet1!$BP340,1/($A$3-1)),1/POWER(FSheet1!$BQ340,1/($A$3-1))))</f>
        <v>7.5437150249618695E-2</v>
      </c>
      <c r="BH341" s="14"/>
      <c r="BW341" s="33">
        <f t="array" ref="BW341">SUM((BA341^$A$3)*(($B341-$AK$3)^2+($C341-$AL$3)^2),(BB341^$A$3)*(($B341-$AM$3)^2+($C341-$AN$3)^2),(BC341^$A$3)*(($B341-$AO$3)^2+($C341-$AP$3)^2),(BD341^$A$3)*(($B341-$AQ$3)^2+($C341-$AR$3)^2),(BE341^$A$3)*(($B341-$AS$3)^2+($C341-$AT$3)^2),(BF341^$A$3)*(($B341-$AU$3)^2+($C341-$AV$3)^2),(BG341^$A$3)*(($B341-$AW$3)^2+($C341-$BV$3)^2))</f>
        <v>2.8168311631911909</v>
      </c>
    </row>
    <row r="342" spans="1:75">
      <c r="A342" s="21" t="str">
        <f>FSheet1!A341</f>
        <v>Berg</v>
      </c>
      <c r="B342" s="20">
        <f>FSheet1!DH341</f>
        <v>1.822375738845144</v>
      </c>
      <c r="C342" s="20">
        <f>FSheet1!DI341</f>
        <v>2.0272880629921262</v>
      </c>
      <c r="E342" s="20">
        <f>1/(POWER(FSheet1!AU341,2/($A$3-1))*SUM(1/POWER(FSheet1!$AU341,2/($A$3-1)),1/POWER(FSheet1!$AV341,2/($A$3-1)),1/POWER(FSheet1!$AW341,2/($A$3-1)),1/POWER(FSheet1!$AX341,2/($A$3-1)),1/POWER(FSheet1!$AY341,2/($A$3-1)),1/POWER(FSheet1!$AZ341,2/($A$3-1)),1/POWER(FSheet1!$BA341,2/($A$3-1))))</f>
        <v>6.4351648146303091E-4</v>
      </c>
      <c r="F342" s="20">
        <f>1/(POWER(FSheet1!AV341,2/($A$3-1))*SUM(1/POWER(FSheet1!$AU341,2/($A$3-1)),1/POWER(FSheet1!$AV341,2/($A$3-1)),1/POWER(FSheet1!$AW341,2/($A$3-1)),1/POWER(FSheet1!$AX341,2/($A$3-1)),1/POWER(FSheet1!$AY341,2/($A$3-1)),1/POWER(FSheet1!$AZ341,2/($A$3-1)),1/POWER(FSheet1!$BA341,2/($A$3-1))))</f>
        <v>2.2850699829269901E-3</v>
      </c>
      <c r="G342" s="20">
        <f>1/(POWER(FSheet1!AW341,2/($A$3-1))*SUM(1/POWER(FSheet1!$AU341,2/($A$3-1)),1/POWER(FSheet1!$AV341,2/($A$3-1)),1/POWER(FSheet1!$AW341,2/($A$3-1)),1/POWER(FSheet1!$AX341,2/($A$3-1)),1/POWER(FSheet1!$AY341,2/($A$3-1)),1/POWER(FSheet1!$AZ341,2/($A$3-1)),1/POWER(FSheet1!$BA341,2/($A$3-1))))</f>
        <v>1.4212720663734187E-2</v>
      </c>
      <c r="H342" s="20">
        <f>1/(POWER(FSheet1!AX341,2/($A$3-1))*SUM(1/POWER(FSheet1!$AU341,2/($A$3-1)),1/POWER(FSheet1!$AV341,2/($A$3-1)),1/POWER(FSheet1!$AW341,2/($A$3-1)),1/POWER(FSheet1!$AX341,2/($A$3-1)),1/POWER(FSheet1!$AY341,2/($A$3-1)),1/POWER(FSheet1!$AZ341,2/($A$3-1)),1/POWER(FSheet1!$BA341,2/($A$3-1))))</f>
        <v>0.29986732833407204</v>
      </c>
      <c r="I342" s="20">
        <f>1/(POWER(FSheet1!AY341,2/($A$3-1))*SUM(1/POWER(FSheet1!$AU341,2/($A$3-1)),1/POWER(FSheet1!$AV341,2/($A$3-1)),1/POWER(FSheet1!$AW341,2/($A$3-1)),1/POWER(FSheet1!$AX341,2/($A$3-1)),1/POWER(FSheet1!$AY341,2/($A$3-1)),1/POWER(FSheet1!$AZ341,2/($A$3-1)),1/POWER(FSheet1!$BA341,2/($A$3-1))))</f>
        <v>0.65700810007912092</v>
      </c>
      <c r="J342" s="20">
        <f>1/(POWER(FSheet1!AZ341,2/($A$3-1))*SUM(1/POWER(FSheet1!$AU341,2/($A$3-1)),1/POWER(FSheet1!$AV341,2/($A$3-1)),1/POWER(FSheet1!$AW341,2/($A$3-1)),1/POWER(FSheet1!$AX341,2/($A$3-1)),1/POWER(FSheet1!$AY341,2/($A$3-1)),1/POWER(FSheet1!$AZ341,2/($A$3-1)),1/POWER(FSheet1!$BA341,2/($A$3-1))))</f>
        <v>2.2882146616717881E-2</v>
      </c>
      <c r="K342" s="20">
        <f>1/(POWER(FSheet1!BA341,2/($A$3-1))*SUM(1/POWER(FSheet1!$AU341,2/($A$3-1)),1/POWER(FSheet1!$AV341,2/($A$3-1)),1/POWER(FSheet1!$AW341,2/($A$3-1)),1/POWER(FSheet1!$AX341,2/($A$3-1)),1/POWER(FSheet1!$AY341,2/($A$3-1)),1/POWER(FSheet1!$AZ341,2/($A$3-1)),1/POWER(FSheet1!$BA341,2/($A$3-1))))</f>
        <v>3.1011178419648919E-3</v>
      </c>
      <c r="M342" s="35"/>
      <c r="AA342" s="34">
        <f t="shared" si="18"/>
        <v>4.4151187427082421</v>
      </c>
      <c r="AC342" s="26">
        <f>1/(POWER(FSheet1!BC341,1/($A$3-1))*SUM(1/POWER(FSheet1!$BC341,1/($A$3-1)),1/POWER(FSheet1!$BD341,1/($A$3-1)),1/POWER(FSheet1!$BE341,1/($A$3-1)),1/POWER(FSheet1!$BF341,1/($A$3-1)),1/POWER(FSheet1!$BG341,1/($A$3-1)),1/POWER(FSheet1!$BH341,1/($A$3-1)),1/POWER(FSheet1!$BI341,1/($A$3-1))))</f>
        <v>3.9948290858026085E-2</v>
      </c>
      <c r="AD342" s="26">
        <f>1/(POWER(FSheet1!BD341,1/($A$3-1))*SUM(1/POWER(FSheet1!$BC341,1/($A$3-1)),1/POWER(FSheet1!$BD341,1/($A$3-1)),1/POWER(FSheet1!$BE341,1/($A$3-1)),1/POWER(FSheet1!$BF341,1/($A$3-1)),1/POWER(FSheet1!$BG341,1/($A$3-1)),1/POWER(FSheet1!$BH341,1/($A$3-1)),1/POWER(FSheet1!$BI341,1/($A$3-1))))</f>
        <v>3.1445251814307199E-2</v>
      </c>
      <c r="AE342" s="26">
        <f>1/(POWER(FSheet1!BE341,1/($A$3-1))*SUM(1/POWER(FSheet1!$BC341,1/($A$3-1)),1/POWER(FSheet1!$BD341,1/($A$3-1)),1/POWER(FSheet1!$BE341,1/($A$3-1)),1/POWER(FSheet1!$BF341,1/($A$3-1)),1/POWER(FSheet1!$BG341,1/($A$3-1)),1/POWER(FSheet1!$BH341,1/($A$3-1)),1/POWER(FSheet1!$BI341,1/($A$3-1))))</f>
        <v>5.6283334044920995E-2</v>
      </c>
      <c r="AF342" s="26">
        <f>1/(POWER(FSheet1!BF341,1/($A$3-1))*SUM(1/POWER(FSheet1!$BC341,1/($A$3-1)),1/POWER(FSheet1!$BD341,1/($A$3-1)),1/POWER(FSheet1!$BE341,1/($A$3-1)),1/POWER(FSheet1!$BF341,1/($A$3-1)),1/POWER(FSheet1!$BG341,1/($A$3-1)),1/POWER(FSheet1!$BH341,1/($A$3-1)),1/POWER(FSheet1!$BI341,1/($A$3-1))))</f>
        <v>0.24853177130805695</v>
      </c>
      <c r="AG342" s="26">
        <f>1/(POWER(FSheet1!BG341,1/($A$3-1))*SUM(1/POWER(FSheet1!$BC341,1/($A$3-1)),1/POWER(FSheet1!$BD341,1/($A$3-1)),1/POWER(FSheet1!$BE341,1/($A$3-1)),1/POWER(FSheet1!$BF341,1/($A$3-1)),1/POWER(FSheet1!$BG341,1/($A$3-1)),1/POWER(FSheet1!$BH341,1/($A$3-1)),1/POWER(FSheet1!$BI341,1/($A$3-1))))</f>
        <v>0.3711463891905028</v>
      </c>
      <c r="AH342" s="26">
        <f>1/(POWER(FSheet1!BH341,1/($A$3-1))*SUM(1/POWER(FSheet1!$BC341,1/($A$3-1)),1/POWER(FSheet1!$BD341,1/($A$3-1)),1/POWER(FSheet1!$BE341,1/($A$3-1)),1/POWER(FSheet1!$BF341,1/($A$3-1)),1/POWER(FSheet1!$BG341,1/($A$3-1)),1/POWER(FSheet1!$BH341,1/($A$3-1)),1/POWER(FSheet1!$BI341,1/($A$3-1))))</f>
        <v>7.8833174609087175E-2</v>
      </c>
      <c r="AI342" s="26">
        <f>1/(POWER(FSheet1!BI341,1/($A$3-1))*SUM(1/POWER(FSheet1!$BC341,1/($A$3-1)),1/POWER(FSheet1!$BD341,1/($A$3-1)),1/POWER(FSheet1!$BE341,1/($A$3-1)),1/POWER(FSheet1!$BF341,1/($A$3-1)),1/POWER(FSheet1!$BG341,1/($A$3-1)),1/POWER(FSheet1!$BH341,1/($A$3-1)),1/POWER(FSheet1!$BI341,1/($A$3-1))))</f>
        <v>0.17381178817509879</v>
      </c>
      <c r="AY342" s="13">
        <f t="shared" si="19"/>
        <v>2.0323146959859892</v>
      </c>
      <c r="BA342" s="45">
        <f>1/(POWER(FSheet1!$BK341,1/($A$3-1))*SUM(1/POWER(FSheet1!$BK341,1/($A$3-1)),1/POWER(FSheet1!$BL341,1/($A$3-1)),1/POWER(FSheet1!$BM341,1/($A$3-1)),1/POWER(FSheet1!$BN341,1/($A$3-1)),1/POWER(FSheet1!$BO341,1/($A$3-1)),1/POWER(FSheet1!$BP341,1/($A$3-1)),1/POWER(FSheet1!$BQ341,1/($A$3-1))))</f>
        <v>3.8667331948033942E-2</v>
      </c>
      <c r="BB342" s="45">
        <f>1/(POWER(FSheet1!$BL341,1/($A$3-1))*SUM(1/POWER(FSheet1!$BK341,1/($A$3-1)),1/POWER(FSheet1!$BL341,1/($A$3-1)),1/POWER(FSheet1!$BM341,1/($A$3-1)),1/POWER(FSheet1!$BN341,1/($A$3-1)),1/POWER(FSheet1!$BO341,1/($A$3-1)),1/POWER(FSheet1!$BP341,1/($A$3-1)),1/POWER(FSheet1!$BQ341,1/($A$3-1))))</f>
        <v>1.9322943172418151E-2</v>
      </c>
      <c r="BC342" s="45">
        <f>1/(POWER(FSheet1!$BM341,1/($A$3-1))*SUM(1/POWER(FSheet1!$BK341,1/($A$3-1)),1/POWER(FSheet1!$BL341,1/($A$3-1)),1/POWER(FSheet1!$BM341,1/($A$3-1)),1/POWER(FSheet1!$BN341,1/($A$3-1)),1/POWER(FSheet1!$BO341,1/($A$3-1)),1/POWER(FSheet1!$BP341,1/($A$3-1)),1/POWER(FSheet1!$BQ341,1/($A$3-1))))</f>
        <v>3.9429607692698723E-2</v>
      </c>
      <c r="BD342" s="45">
        <f>1/(POWER(FSheet1!$BN341,1/($A$3-1))*SUM(1/POWER(FSheet1!$BK341,1/($A$3-1)),1/POWER(FSheet1!$BL341,1/($A$3-1)),1/POWER(FSheet1!$BM341,1/($A$3-1)),1/POWER(FSheet1!$BN341,1/($A$3-1)),1/POWER(FSheet1!$BO341,1/($A$3-1)),1/POWER(FSheet1!$BP341,1/($A$3-1)),1/POWER(FSheet1!$BQ341,1/($A$3-1))))</f>
        <v>0.16713181956418349</v>
      </c>
      <c r="BE342" s="45">
        <f>1/(POWER(FSheet1!$BO341,1/($A$3-1))*SUM(1/POWER(FSheet1!$BK341,1/($A$3-1)),1/POWER(FSheet1!$BL341,1/($A$3-1)),1/POWER(FSheet1!$BM341,1/($A$3-1)),1/POWER(FSheet1!$BN341,1/($A$3-1)),1/POWER(FSheet1!$BO341,1/($A$3-1)),1/POWER(FSheet1!$BP341,1/($A$3-1)),1/POWER(FSheet1!$BQ341,1/($A$3-1))))</f>
        <v>0.62270238555628776</v>
      </c>
      <c r="BF342" s="45">
        <f>1/(POWER(FSheet1!$BP341,1/($A$3-1))*SUM(1/POWER(FSheet1!$BK341,1/($A$3-1)),1/POWER(FSheet1!$BL341,1/($A$3-1)),1/POWER(FSheet1!$BM341,1/($A$3-1)),1/POWER(FSheet1!$BN341,1/($A$3-1)),1/POWER(FSheet1!$BO341,1/($A$3-1)),1/POWER(FSheet1!$BP341,1/($A$3-1)),1/POWER(FSheet1!$BQ341,1/($A$3-1))))</f>
        <v>4.050309286636565E-2</v>
      </c>
      <c r="BG342" s="45">
        <f>1/(POWER(FSheet1!$BQ341,1/($A$3-1))*SUM(1/POWER(FSheet1!$BK341,1/($A$3-1)),1/POWER(FSheet1!$BL341,1/($A$3-1)),1/POWER(FSheet1!$BM341,1/($A$3-1)),1/POWER(FSheet1!$BN341,1/($A$3-1)),1/POWER(FSheet1!$BO341,1/($A$3-1)),1/POWER(FSheet1!$BP341,1/($A$3-1)),1/POWER(FSheet1!$BQ341,1/($A$3-1))))</f>
        <v>7.2242819200012243E-2</v>
      </c>
      <c r="BH342" s="14"/>
      <c r="BW342" s="33">
        <f t="array" ref="BW342">SUM((BA342^$A$3)*(($B342-$AK$3)^2+($C342-$AL$3)^2),(BB342^$A$3)*(($B342-$AM$3)^2+($C342-$AN$3)^2),(BC342^$A$3)*(($B342-$AO$3)^2+($C342-$AP$3)^2),(BD342^$A$3)*(($B342-$AQ$3)^2+($C342-$AR$3)^2),(BE342^$A$3)*(($B342-$AS$3)^2+($C342-$AT$3)^2),(BF342^$A$3)*(($B342-$AU$3)^2+($C342-$AV$3)^2),(BG342^$A$3)*(($B342-$AW$3)^2+($C342-$BV$3)^2))</f>
        <v>2.2287267204466517</v>
      </c>
    </row>
    <row r="343" spans="1:75">
      <c r="A343" s="21" t="str">
        <f>FSheet1!A342</f>
        <v>Shvalev</v>
      </c>
      <c r="B343" s="20">
        <f>FSheet1!DH342</f>
        <v>1.238606238845144</v>
      </c>
      <c r="C343" s="20">
        <f>FSheet1!DI342</f>
        <v>0.67331606299212632</v>
      </c>
      <c r="E343" s="20">
        <f>1/(POWER(FSheet1!AU342,2/($A$3-1))*SUM(1/POWER(FSheet1!$AU342,2/($A$3-1)),1/POWER(FSheet1!$AV342,2/($A$3-1)),1/POWER(FSheet1!$AW342,2/($A$3-1)),1/POWER(FSheet1!$AX342,2/($A$3-1)),1/POWER(FSheet1!$AY342,2/($A$3-1)),1/POWER(FSheet1!$AZ342,2/($A$3-1)),1/POWER(FSheet1!$BA342,2/($A$3-1))))</f>
        <v>3.1898302493183498E-4</v>
      </c>
      <c r="F343" s="20">
        <f>1/(POWER(FSheet1!AV342,2/($A$3-1))*SUM(1/POWER(FSheet1!$AU342,2/($A$3-1)),1/POWER(FSheet1!$AV342,2/($A$3-1)),1/POWER(FSheet1!$AW342,2/($A$3-1)),1/POWER(FSheet1!$AX342,2/($A$3-1)),1/POWER(FSheet1!$AY342,2/($A$3-1)),1/POWER(FSheet1!$AZ342,2/($A$3-1)),1/POWER(FSheet1!$BA342,2/($A$3-1))))</f>
        <v>1.3101631056289336E-3</v>
      </c>
      <c r="G343" s="20">
        <f>1/(POWER(FSheet1!AW342,2/($A$3-1))*SUM(1/POWER(FSheet1!$AU342,2/($A$3-1)),1/POWER(FSheet1!$AV342,2/($A$3-1)),1/POWER(FSheet1!$AW342,2/($A$3-1)),1/POWER(FSheet1!$AX342,2/($A$3-1)),1/POWER(FSheet1!$AY342,2/($A$3-1)),1/POWER(FSheet1!$AZ342,2/($A$3-1)),1/POWER(FSheet1!$BA342,2/($A$3-1))))</f>
        <v>1.1505784716876155E-2</v>
      </c>
      <c r="H343" s="20">
        <f>1/(POWER(FSheet1!AX342,2/($A$3-1))*SUM(1/POWER(FSheet1!$AU342,2/($A$3-1)),1/POWER(FSheet1!$AV342,2/($A$3-1)),1/POWER(FSheet1!$AW342,2/($A$3-1)),1/POWER(FSheet1!$AX342,2/($A$3-1)),1/POWER(FSheet1!$AY342,2/($A$3-1)),1/POWER(FSheet1!$AZ342,2/($A$3-1)),1/POWER(FSheet1!$BA342,2/($A$3-1))))</f>
        <v>0.86185492518855555</v>
      </c>
      <c r="I343" s="20">
        <f>1/(POWER(FSheet1!AY342,2/($A$3-1))*SUM(1/POWER(FSheet1!$AU342,2/($A$3-1)),1/POWER(FSheet1!$AV342,2/($A$3-1)),1/POWER(FSheet1!$AW342,2/($A$3-1)),1/POWER(FSheet1!$AX342,2/($A$3-1)),1/POWER(FSheet1!$AY342,2/($A$3-1)),1/POWER(FSheet1!$AZ342,2/($A$3-1)),1/POWER(FSheet1!$BA342,2/($A$3-1))))</f>
        <v>0.11967921550142233</v>
      </c>
      <c r="J343" s="20">
        <f>1/(POWER(FSheet1!AZ342,2/($A$3-1))*SUM(1/POWER(FSheet1!$AU342,2/($A$3-1)),1/POWER(FSheet1!$AV342,2/($A$3-1)),1/POWER(FSheet1!$AW342,2/($A$3-1)),1/POWER(FSheet1!$AX342,2/($A$3-1)),1/POWER(FSheet1!$AY342,2/($A$3-1)),1/POWER(FSheet1!$AZ342,2/($A$3-1)),1/POWER(FSheet1!$BA342,2/($A$3-1))))</f>
        <v>4.5882540456657238E-3</v>
      </c>
      <c r="K343" s="20">
        <f>1/(POWER(FSheet1!BA342,2/($A$3-1))*SUM(1/POWER(FSheet1!$AU342,2/($A$3-1)),1/POWER(FSheet1!$AV342,2/($A$3-1)),1/POWER(FSheet1!$AW342,2/($A$3-1)),1/POWER(FSheet1!$AX342,2/($A$3-1)),1/POWER(FSheet1!$AY342,2/($A$3-1)),1/POWER(FSheet1!$AZ342,2/($A$3-1)),1/POWER(FSheet1!$BA342,2/($A$3-1))))</f>
        <v>7.4267441691938186E-4</v>
      </c>
      <c r="M343" s="35"/>
      <c r="AA343" s="34">
        <f t="shared" si="18"/>
        <v>1.9206217345776746</v>
      </c>
      <c r="AC343" s="26">
        <f>1/(POWER(FSheet1!BC342,1/($A$3-1))*SUM(1/POWER(FSheet1!$BC342,1/($A$3-1)),1/POWER(FSheet1!$BD342,1/($A$3-1)),1/POWER(FSheet1!$BE342,1/($A$3-1)),1/POWER(FSheet1!$BF342,1/($A$3-1)),1/POWER(FSheet1!$BG342,1/($A$3-1)),1/POWER(FSheet1!$BH342,1/($A$3-1)),1/POWER(FSheet1!$BI342,1/($A$3-1))))</f>
        <v>3.1954360184093922E-2</v>
      </c>
      <c r="AD343" s="26">
        <f>1/(POWER(FSheet1!BD342,1/($A$3-1))*SUM(1/POWER(FSheet1!$BC342,1/($A$3-1)),1/POWER(FSheet1!$BD342,1/($A$3-1)),1/POWER(FSheet1!$BE342,1/($A$3-1)),1/POWER(FSheet1!$BF342,1/($A$3-1)),1/POWER(FSheet1!$BG342,1/($A$3-1)),1/POWER(FSheet1!$BH342,1/($A$3-1)),1/POWER(FSheet1!$BI342,1/($A$3-1))))</f>
        <v>2.6050157573400009E-2</v>
      </c>
      <c r="AE343" s="26">
        <f>1/(POWER(FSheet1!BE342,1/($A$3-1))*SUM(1/POWER(FSheet1!$BC342,1/($A$3-1)),1/POWER(FSheet1!$BD342,1/($A$3-1)),1/POWER(FSheet1!$BE342,1/($A$3-1)),1/POWER(FSheet1!$BF342,1/($A$3-1)),1/POWER(FSheet1!$BG342,1/($A$3-1)),1/POWER(FSheet1!$BH342,1/($A$3-1)),1/POWER(FSheet1!$BI342,1/($A$3-1))))</f>
        <v>5.5304921901395646E-2</v>
      </c>
      <c r="AF343" s="26">
        <f>1/(POWER(FSheet1!BF342,1/($A$3-1))*SUM(1/POWER(FSheet1!$BC342,1/($A$3-1)),1/POWER(FSheet1!$BD342,1/($A$3-1)),1/POWER(FSheet1!$BE342,1/($A$3-1)),1/POWER(FSheet1!$BF342,1/($A$3-1)),1/POWER(FSheet1!$BG342,1/($A$3-1)),1/POWER(FSheet1!$BH342,1/($A$3-1)),1/POWER(FSheet1!$BI342,1/($A$3-1))))</f>
        <v>0.56827795497333122</v>
      </c>
      <c r="AG343" s="26">
        <f>1/(POWER(FSheet1!BG342,1/($A$3-1))*SUM(1/POWER(FSheet1!$BC342,1/($A$3-1)),1/POWER(FSheet1!$BD342,1/($A$3-1)),1/POWER(FSheet1!$BE342,1/($A$3-1)),1/POWER(FSheet1!$BF342,1/($A$3-1)),1/POWER(FSheet1!$BG342,1/($A$3-1)),1/POWER(FSheet1!$BH342,1/($A$3-1)),1/POWER(FSheet1!$BI342,1/($A$3-1))))</f>
        <v>0.19070008844492875</v>
      </c>
      <c r="AH343" s="26">
        <f>1/(POWER(FSheet1!BH342,1/($A$3-1))*SUM(1/POWER(FSheet1!$BC342,1/($A$3-1)),1/POWER(FSheet1!$BD342,1/($A$3-1)),1/POWER(FSheet1!$BE342,1/($A$3-1)),1/POWER(FSheet1!$BF342,1/($A$3-1)),1/POWER(FSheet1!$BG342,1/($A$3-1)),1/POWER(FSheet1!$BH342,1/($A$3-1)),1/POWER(FSheet1!$BI342,1/($A$3-1))))</f>
        <v>3.873308361883835E-2</v>
      </c>
      <c r="AI343" s="26">
        <f>1/(POWER(FSheet1!BI342,1/($A$3-1))*SUM(1/POWER(FSheet1!$BC342,1/($A$3-1)),1/POWER(FSheet1!$BD342,1/($A$3-1)),1/POWER(FSheet1!$BE342,1/($A$3-1)),1/POWER(FSheet1!$BF342,1/($A$3-1)),1/POWER(FSheet1!$BG342,1/($A$3-1)),1/POWER(FSheet1!$BH342,1/($A$3-1)),1/POWER(FSheet1!$BI342,1/($A$3-1))))</f>
        <v>8.8979433304012256E-2</v>
      </c>
      <c r="AY343" s="13">
        <f t="shared" si="19"/>
        <v>1.1958707779898861</v>
      </c>
      <c r="BA343" s="45">
        <f>1/(POWER(FSheet1!$BK342,1/($A$3-1))*SUM(1/POWER(FSheet1!$BK342,1/($A$3-1)),1/POWER(FSheet1!$BL342,1/($A$3-1)),1/POWER(FSheet1!$BM342,1/($A$3-1)),1/POWER(FSheet1!$BN342,1/($A$3-1)),1/POWER(FSheet1!$BO342,1/($A$3-1)),1/POWER(FSheet1!$BP342,1/($A$3-1)),1/POWER(FSheet1!$BQ342,1/($A$3-1))))</f>
        <v>3.4117579188881572E-2</v>
      </c>
      <c r="BB343" s="45">
        <f>1/(POWER(FSheet1!$BL342,1/($A$3-1))*SUM(1/POWER(FSheet1!$BK342,1/($A$3-1)),1/POWER(FSheet1!$BL342,1/($A$3-1)),1/POWER(FSheet1!$BM342,1/($A$3-1)),1/POWER(FSheet1!$BN342,1/($A$3-1)),1/POWER(FSheet1!$BO342,1/($A$3-1)),1/POWER(FSheet1!$BP342,1/($A$3-1)),1/POWER(FSheet1!$BQ342,1/($A$3-1))))</f>
        <v>1.9162522428096868E-2</v>
      </c>
      <c r="BC343" s="45">
        <f>1/(POWER(FSheet1!$BM342,1/($A$3-1))*SUM(1/POWER(FSheet1!$BK342,1/($A$3-1)),1/POWER(FSheet1!$BL342,1/($A$3-1)),1/POWER(FSheet1!$BM342,1/($A$3-1)),1/POWER(FSheet1!$BN342,1/($A$3-1)),1/POWER(FSheet1!$BO342,1/($A$3-1)),1/POWER(FSheet1!$BP342,1/($A$3-1)),1/POWER(FSheet1!$BQ342,1/($A$3-1))))</f>
        <v>4.8811900039388352E-2</v>
      </c>
      <c r="BD343" s="45">
        <f>1/(POWER(FSheet1!$BN342,1/($A$3-1))*SUM(1/POWER(FSheet1!$BK342,1/($A$3-1)),1/POWER(FSheet1!$BL342,1/($A$3-1)),1/POWER(FSheet1!$BM342,1/($A$3-1)),1/POWER(FSheet1!$BN342,1/($A$3-1)),1/POWER(FSheet1!$BO342,1/($A$3-1)),1/POWER(FSheet1!$BP342,1/($A$3-1)),1/POWER(FSheet1!$BQ342,1/($A$3-1))))</f>
        <v>0.42151196634698618</v>
      </c>
      <c r="BE343" s="45">
        <f>1/(POWER(FSheet1!$BO342,1/($A$3-1))*SUM(1/POWER(FSheet1!$BK342,1/($A$3-1)),1/POWER(FSheet1!$BL342,1/($A$3-1)),1/POWER(FSheet1!$BM342,1/($A$3-1)),1/POWER(FSheet1!$BN342,1/($A$3-1)),1/POWER(FSheet1!$BO342,1/($A$3-1)),1/POWER(FSheet1!$BP342,1/($A$3-1)),1/POWER(FSheet1!$BQ342,1/($A$3-1))))</f>
        <v>0.3924878071103014</v>
      </c>
      <c r="BF343" s="45">
        <f>1/(POWER(FSheet1!$BP342,1/($A$3-1))*SUM(1/POWER(FSheet1!$BK342,1/($A$3-1)),1/POWER(FSheet1!$BL342,1/($A$3-1)),1/POWER(FSheet1!$BM342,1/($A$3-1)),1/POWER(FSheet1!$BN342,1/($A$3-1)),1/POWER(FSheet1!$BO342,1/($A$3-1)),1/POWER(FSheet1!$BP342,1/($A$3-1)),1/POWER(FSheet1!$BQ342,1/($A$3-1))))</f>
        <v>2.6719049519926676E-2</v>
      </c>
      <c r="BG343" s="45">
        <f>1/(POWER(FSheet1!$BQ342,1/($A$3-1))*SUM(1/POWER(FSheet1!$BK342,1/($A$3-1)),1/POWER(FSheet1!$BL342,1/($A$3-1)),1/POWER(FSheet1!$BM342,1/($A$3-1)),1/POWER(FSheet1!$BN342,1/($A$3-1)),1/POWER(FSheet1!$BO342,1/($A$3-1)),1/POWER(FSheet1!$BP342,1/($A$3-1)),1/POWER(FSheet1!$BQ342,1/($A$3-1))))</f>
        <v>5.71891753664188E-2</v>
      </c>
      <c r="BH343" s="14"/>
      <c r="BW343" s="33">
        <f t="array" ref="BW343">SUM((BA343^$A$3)*(($B343-$AK$3)^2+($C343-$AL$3)^2),(BB343^$A$3)*(($B343-$AM$3)^2+($C343-$AN$3)^2),(BC343^$A$3)*(($B343-$AO$3)^2+($C343-$AP$3)^2),(BD343^$A$3)*(($B343-$AQ$3)^2+($C343-$AR$3)^2),(BE343^$A$3)*(($B343-$AS$3)^2+($C343-$AT$3)^2),(BF343^$A$3)*(($B343-$AU$3)^2+($C343-$AV$3)^2),(BG343^$A$3)*(($B343-$AW$3)^2+($C343-$BV$3)^2))</f>
        <v>1.2213140129459528</v>
      </c>
    </row>
    <row r="344" spans="1:75">
      <c r="A344" s="21" t="str">
        <f>FSheet1!A343</f>
        <v>Brownschidle</v>
      </c>
      <c r="B344" s="20">
        <f>FSheet1!DH343</f>
        <v>2.4598609435695535</v>
      </c>
      <c r="C344" s="20">
        <f>FSheet1!DI343</f>
        <v>2.414281112860893</v>
      </c>
      <c r="E344" s="20">
        <f>1/(POWER(FSheet1!AU343,2/($A$3-1))*SUM(1/POWER(FSheet1!$AU343,2/($A$3-1)),1/POWER(FSheet1!$AV343,2/($A$3-1)),1/POWER(FSheet1!$AW343,2/($A$3-1)),1/POWER(FSheet1!$AX343,2/($A$3-1)),1/POWER(FSheet1!$AY343,2/($A$3-1)),1/POWER(FSheet1!$AZ343,2/($A$3-1)),1/POWER(FSheet1!$BA343,2/($A$3-1))))</f>
        <v>3.6086364901862677E-4</v>
      </c>
      <c r="F344" s="20">
        <f>1/(POWER(FSheet1!AV343,2/($A$3-1))*SUM(1/POWER(FSheet1!$AU343,2/($A$3-1)),1/POWER(FSheet1!$AV343,2/($A$3-1)),1/POWER(FSheet1!$AW343,2/($A$3-1)),1/POWER(FSheet1!$AX343,2/($A$3-1)),1/POWER(FSheet1!$AY343,2/($A$3-1)),1/POWER(FSheet1!$AZ343,2/($A$3-1)),1/POWER(FSheet1!$BA343,2/($A$3-1))))</f>
        <v>1.2065432043254251E-3</v>
      </c>
      <c r="G344" s="20">
        <f>1/(POWER(FSheet1!AW343,2/($A$3-1))*SUM(1/POWER(FSheet1!$AU343,2/($A$3-1)),1/POWER(FSheet1!$AV343,2/($A$3-1)),1/POWER(FSheet1!$AW343,2/($A$3-1)),1/POWER(FSheet1!$AX343,2/($A$3-1)),1/POWER(FSheet1!$AY343,2/($A$3-1)),1/POWER(FSheet1!$AZ343,2/($A$3-1)),1/POWER(FSheet1!$BA343,2/($A$3-1))))</f>
        <v>6.6693010709594248E-3</v>
      </c>
      <c r="H344" s="20">
        <f>1/(POWER(FSheet1!AX343,2/($A$3-1))*SUM(1/POWER(FSheet1!$AU343,2/($A$3-1)),1/POWER(FSheet1!$AV343,2/($A$3-1)),1/POWER(FSheet1!$AW343,2/($A$3-1)),1/POWER(FSheet1!$AX343,2/($A$3-1)),1/POWER(FSheet1!$AY343,2/($A$3-1)),1/POWER(FSheet1!$AZ343,2/($A$3-1)),1/POWER(FSheet1!$BA343,2/($A$3-1))))</f>
        <v>0.11043157489067185</v>
      </c>
      <c r="I344" s="20">
        <f>1/(POWER(FSheet1!AY343,2/($A$3-1))*SUM(1/POWER(FSheet1!$AU343,2/($A$3-1)),1/POWER(FSheet1!$AV343,2/($A$3-1)),1/POWER(FSheet1!$AW343,2/($A$3-1)),1/POWER(FSheet1!$AX343,2/($A$3-1)),1/POWER(FSheet1!$AY343,2/($A$3-1)),1/POWER(FSheet1!$AZ343,2/($A$3-1)),1/POWER(FSheet1!$BA343,2/($A$3-1))))</f>
        <v>0.85466082405476873</v>
      </c>
      <c r="J344" s="20">
        <f>1/(POWER(FSheet1!AZ343,2/($A$3-1))*SUM(1/POWER(FSheet1!$AU343,2/($A$3-1)),1/POWER(FSheet1!$AV343,2/($A$3-1)),1/POWER(FSheet1!$AW343,2/($A$3-1)),1/POWER(FSheet1!$AX343,2/($A$3-1)),1/POWER(FSheet1!$AY343,2/($A$3-1)),1/POWER(FSheet1!$AZ343,2/($A$3-1)),1/POWER(FSheet1!$BA343,2/($A$3-1))))</f>
        <v>2.3944464113689678E-2</v>
      </c>
      <c r="K344" s="20">
        <f>1/(POWER(FSheet1!BA343,2/($A$3-1))*SUM(1/POWER(FSheet1!$AU343,2/($A$3-1)),1/POWER(FSheet1!$AV343,2/($A$3-1)),1/POWER(FSheet1!$AW343,2/($A$3-1)),1/POWER(FSheet1!$AX343,2/($A$3-1)),1/POWER(FSheet1!$AY343,2/($A$3-1)),1/POWER(FSheet1!$AZ343,2/($A$3-1)),1/POWER(FSheet1!$BA343,2/($A$3-1))))</f>
        <v>2.7264290165663007E-3</v>
      </c>
      <c r="M344" s="35"/>
      <c r="AA344" s="34">
        <f t="shared" si="18"/>
        <v>4.9968957352333518</v>
      </c>
      <c r="AC344" s="26">
        <f>1/(POWER(FSheet1!BC343,1/($A$3-1))*SUM(1/POWER(FSheet1!$BC343,1/($A$3-1)),1/POWER(FSheet1!$BD343,1/($A$3-1)),1/POWER(FSheet1!$BE343,1/($A$3-1)),1/POWER(FSheet1!$BF343,1/($A$3-1)),1/POWER(FSheet1!$BG343,1/($A$3-1)),1/POWER(FSheet1!$BH343,1/($A$3-1)),1/POWER(FSheet1!$BI343,1/($A$3-1))))</f>
        <v>3.150860129220294E-2</v>
      </c>
      <c r="AD344" s="26">
        <f>1/(POWER(FSheet1!BD343,1/($A$3-1))*SUM(1/POWER(FSheet1!$BC343,1/($A$3-1)),1/POWER(FSheet1!$BD343,1/($A$3-1)),1/POWER(FSheet1!$BE343,1/($A$3-1)),1/POWER(FSheet1!$BF343,1/($A$3-1)),1/POWER(FSheet1!$BG343,1/($A$3-1)),1/POWER(FSheet1!$BH343,1/($A$3-1)),1/POWER(FSheet1!$BI343,1/($A$3-1))))</f>
        <v>2.5225037743541453E-2</v>
      </c>
      <c r="AE344" s="26">
        <f>1/(POWER(FSheet1!BE343,1/($A$3-1))*SUM(1/POWER(FSheet1!$BC343,1/($A$3-1)),1/POWER(FSheet1!$BD343,1/($A$3-1)),1/POWER(FSheet1!$BE343,1/($A$3-1)),1/POWER(FSheet1!$BF343,1/($A$3-1)),1/POWER(FSheet1!$BG343,1/($A$3-1)),1/POWER(FSheet1!$BH343,1/($A$3-1)),1/POWER(FSheet1!$BI343,1/($A$3-1))))</f>
        <v>4.3008198927352782E-2</v>
      </c>
      <c r="AF344" s="26">
        <f>1/(POWER(FSheet1!BF343,1/($A$3-1))*SUM(1/POWER(FSheet1!$BC343,1/($A$3-1)),1/POWER(FSheet1!$BD343,1/($A$3-1)),1/POWER(FSheet1!$BE343,1/($A$3-1)),1/POWER(FSheet1!$BF343,1/($A$3-1)),1/POWER(FSheet1!$BG343,1/($A$3-1)),1/POWER(FSheet1!$BH343,1/($A$3-1)),1/POWER(FSheet1!$BI343,1/($A$3-1))))</f>
        <v>0.15987868205445177</v>
      </c>
      <c r="AG344" s="26">
        <f>1/(POWER(FSheet1!BG343,1/($A$3-1))*SUM(1/POWER(FSheet1!$BC343,1/($A$3-1)),1/POWER(FSheet1!$BD343,1/($A$3-1)),1/POWER(FSheet1!$BE343,1/($A$3-1)),1/POWER(FSheet1!$BF343,1/($A$3-1)),1/POWER(FSheet1!$BG343,1/($A$3-1)),1/POWER(FSheet1!$BH343,1/($A$3-1)),1/POWER(FSheet1!$BI343,1/($A$3-1))))</f>
        <v>0.43690924951320415</v>
      </c>
      <c r="AH344" s="26">
        <f>1/(POWER(FSheet1!BH343,1/($A$3-1))*SUM(1/POWER(FSheet1!$BC343,1/($A$3-1)),1/POWER(FSheet1!$BD343,1/($A$3-1)),1/POWER(FSheet1!$BE343,1/($A$3-1)),1/POWER(FSheet1!$BF343,1/($A$3-1)),1/POWER(FSheet1!$BG343,1/($A$3-1)),1/POWER(FSheet1!$BH343,1/($A$3-1)),1/POWER(FSheet1!$BI343,1/($A$3-1))))</f>
        <v>9.4177314479325147E-2</v>
      </c>
      <c r="AI344" s="26">
        <f>1/(POWER(FSheet1!BI343,1/($A$3-1))*SUM(1/POWER(FSheet1!$BC343,1/($A$3-1)),1/POWER(FSheet1!$BD343,1/($A$3-1)),1/POWER(FSheet1!$BE343,1/($A$3-1)),1/POWER(FSheet1!$BF343,1/($A$3-1)),1/POWER(FSheet1!$BG343,1/($A$3-1)),1/POWER(FSheet1!$BH343,1/($A$3-1)),1/POWER(FSheet1!$BI343,1/($A$3-1))))</f>
        <v>0.20929291598992167</v>
      </c>
      <c r="AY344" s="13">
        <f t="shared" si="19"/>
        <v>2.1166690506600947</v>
      </c>
      <c r="BA344" s="45">
        <f>1/(POWER(FSheet1!$BK343,1/($A$3-1))*SUM(1/POWER(FSheet1!$BK343,1/($A$3-1)),1/POWER(FSheet1!$BL343,1/($A$3-1)),1/POWER(FSheet1!$BM343,1/($A$3-1)),1/POWER(FSheet1!$BN343,1/($A$3-1)),1/POWER(FSheet1!$BO343,1/($A$3-1)),1/POWER(FSheet1!$BP343,1/($A$3-1)),1/POWER(FSheet1!$BQ343,1/($A$3-1))))</f>
        <v>3.2427407994726987E-2</v>
      </c>
      <c r="BB344" s="45">
        <f>1/(POWER(FSheet1!$BL343,1/($A$3-1))*SUM(1/POWER(FSheet1!$BK343,1/($A$3-1)),1/POWER(FSheet1!$BL343,1/($A$3-1)),1/POWER(FSheet1!$BM343,1/($A$3-1)),1/POWER(FSheet1!$BN343,1/($A$3-1)),1/POWER(FSheet1!$BO343,1/($A$3-1)),1/POWER(FSheet1!$BP343,1/($A$3-1)),1/POWER(FSheet1!$BQ343,1/($A$3-1))))</f>
        <v>1.6798320741464989E-2</v>
      </c>
      <c r="BC344" s="45">
        <f>1/(POWER(FSheet1!$BM343,1/($A$3-1))*SUM(1/POWER(FSheet1!$BK343,1/($A$3-1)),1/POWER(FSheet1!$BL343,1/($A$3-1)),1/POWER(FSheet1!$BM343,1/($A$3-1)),1/POWER(FSheet1!$BN343,1/($A$3-1)),1/POWER(FSheet1!$BO343,1/($A$3-1)),1/POWER(FSheet1!$BP343,1/($A$3-1)),1/POWER(FSheet1!$BQ343,1/($A$3-1))))</f>
        <v>3.2842743829478271E-2</v>
      </c>
      <c r="BD344" s="45">
        <f>1/(POWER(FSheet1!$BN343,1/($A$3-1))*SUM(1/POWER(FSheet1!$BK343,1/($A$3-1)),1/POWER(FSheet1!$BL343,1/($A$3-1)),1/POWER(FSheet1!$BM343,1/($A$3-1)),1/POWER(FSheet1!$BN343,1/($A$3-1)),1/POWER(FSheet1!$BO343,1/($A$3-1)),1/POWER(FSheet1!$BP343,1/($A$3-1)),1/POWER(FSheet1!$BQ343,1/($A$3-1))))</f>
        <v>0.1201674249035653</v>
      </c>
      <c r="BE344" s="45">
        <f>1/(POWER(FSheet1!$BO343,1/($A$3-1))*SUM(1/POWER(FSheet1!$BK343,1/($A$3-1)),1/POWER(FSheet1!$BL343,1/($A$3-1)),1/POWER(FSheet1!$BM343,1/($A$3-1)),1/POWER(FSheet1!$BN343,1/($A$3-1)),1/POWER(FSheet1!$BO343,1/($A$3-1)),1/POWER(FSheet1!$BP343,1/($A$3-1)),1/POWER(FSheet1!$BQ343,1/($A$3-1))))</f>
        <v>0.66861652904112412</v>
      </c>
      <c r="BF344" s="45">
        <f>1/(POWER(FSheet1!$BP343,1/($A$3-1))*SUM(1/POWER(FSheet1!$BK343,1/($A$3-1)),1/POWER(FSheet1!$BL343,1/($A$3-1)),1/POWER(FSheet1!$BM343,1/($A$3-1)),1/POWER(FSheet1!$BN343,1/($A$3-1)),1/POWER(FSheet1!$BO343,1/($A$3-1)),1/POWER(FSheet1!$BP343,1/($A$3-1)),1/POWER(FSheet1!$BQ343,1/($A$3-1))))</f>
        <v>4.8524034104204458E-2</v>
      </c>
      <c r="BG344" s="45">
        <f>1/(POWER(FSheet1!$BQ343,1/($A$3-1))*SUM(1/POWER(FSheet1!$BK343,1/($A$3-1)),1/POWER(FSheet1!$BL343,1/($A$3-1)),1/POWER(FSheet1!$BM343,1/($A$3-1)),1/POWER(FSheet1!$BN343,1/($A$3-1)),1/POWER(FSheet1!$BO343,1/($A$3-1)),1/POWER(FSheet1!$BP343,1/($A$3-1)),1/POWER(FSheet1!$BQ343,1/($A$3-1))))</f>
        <v>8.0623539385435969E-2</v>
      </c>
      <c r="BH344" s="14"/>
      <c r="BW344" s="33">
        <f t="array" ref="BW344">SUM((BA344^$A$3)*(($B344-$AK$3)^2+($C344-$AL$3)^2),(BB344^$A$3)*(($B344-$AM$3)^2+($C344-$AN$3)^2),(BC344^$A$3)*(($B344-$AO$3)^2+($C344-$AP$3)^2),(BD344^$A$3)*(($B344-$AQ$3)^2+($C344-$AR$3)^2),(BE344^$A$3)*(($B344-$AS$3)^2+($C344-$AT$3)^2),(BF344^$A$3)*(($B344-$AU$3)^2+($C344-$AV$3)^2),(BG344^$A$3)*(($B344-$AW$3)^2+($C344-$BV$3)^2))</f>
        <v>2.4085655722047177</v>
      </c>
    </row>
    <row r="345" spans="1:75">
      <c r="A345" s="21" t="str">
        <f>FSheet1!A344</f>
        <v>Foster</v>
      </c>
      <c r="B345" s="20">
        <f>FSheet1!DH344</f>
        <v>1.0047957073490812</v>
      </c>
      <c r="C345" s="20">
        <f>FSheet1!DI344</f>
        <v>1.2163484527559052</v>
      </c>
      <c r="E345" s="20">
        <f>1/(POWER(FSheet1!AU344,2/($A$3-1))*SUM(1/POWER(FSheet1!$AU344,2/($A$3-1)),1/POWER(FSheet1!$AV344,2/($A$3-1)),1/POWER(FSheet1!$AW344,2/($A$3-1)),1/POWER(FSheet1!$AX344,2/($A$3-1)),1/POWER(FSheet1!$AY344,2/($A$3-1)),1/POWER(FSheet1!$AZ344,2/($A$3-1)),1/POWER(FSheet1!$BA344,2/($A$3-1))))</f>
        <v>6.502374214076539E-4</v>
      </c>
      <c r="F345" s="20">
        <f>1/(POWER(FSheet1!AV344,2/($A$3-1))*SUM(1/POWER(FSheet1!$AU344,2/($A$3-1)),1/POWER(FSheet1!$AV344,2/($A$3-1)),1/POWER(FSheet1!$AW344,2/($A$3-1)),1/POWER(FSheet1!$AX344,2/($A$3-1)),1/POWER(FSheet1!$AY344,2/($A$3-1)),1/POWER(FSheet1!$AZ344,2/($A$3-1)),1/POWER(FSheet1!$BA344,2/($A$3-1))))</f>
        <v>2.5873044582151636E-3</v>
      </c>
      <c r="G345" s="20">
        <f>1/(POWER(FSheet1!AW344,2/($A$3-1))*SUM(1/POWER(FSheet1!$AU344,2/($A$3-1)),1/POWER(FSheet1!$AV344,2/($A$3-1)),1/POWER(FSheet1!$AW344,2/($A$3-1)),1/POWER(FSheet1!$AX344,2/($A$3-1)),1/POWER(FSheet1!$AY344,2/($A$3-1)),1/POWER(FSheet1!$AZ344,2/($A$3-1)),1/POWER(FSheet1!$BA344,2/($A$3-1))))</f>
        <v>2.0580060892883372E-2</v>
      </c>
      <c r="H345" s="20">
        <f>1/(POWER(FSheet1!AX344,2/($A$3-1))*SUM(1/POWER(FSheet1!$AU344,2/($A$3-1)),1/POWER(FSheet1!$AV344,2/($A$3-1)),1/POWER(FSheet1!$AW344,2/($A$3-1)),1/POWER(FSheet1!$AX344,2/($A$3-1)),1/POWER(FSheet1!$AY344,2/($A$3-1)),1/POWER(FSheet1!$AZ344,2/($A$3-1)),1/POWER(FSheet1!$BA344,2/($A$3-1))))</f>
        <v>0.75723898235513543</v>
      </c>
      <c r="I345" s="20">
        <f>1/(POWER(FSheet1!AY344,2/($A$3-1))*SUM(1/POWER(FSheet1!$AU344,2/($A$3-1)),1/POWER(FSheet1!$AV344,2/($A$3-1)),1/POWER(FSheet1!$AW344,2/($A$3-1)),1/POWER(FSheet1!$AX344,2/($A$3-1)),1/POWER(FSheet1!$AY344,2/($A$3-1)),1/POWER(FSheet1!$AZ344,2/($A$3-1)),1/POWER(FSheet1!$BA344,2/($A$3-1))))</f>
        <v>0.20754242139104692</v>
      </c>
      <c r="J345" s="20">
        <f>1/(POWER(FSheet1!AZ344,2/($A$3-1))*SUM(1/POWER(FSheet1!$AU344,2/($A$3-1)),1/POWER(FSheet1!$AV344,2/($A$3-1)),1/POWER(FSheet1!$AW344,2/($A$3-1)),1/POWER(FSheet1!$AX344,2/($A$3-1)),1/POWER(FSheet1!$AY344,2/($A$3-1)),1/POWER(FSheet1!$AZ344,2/($A$3-1)),1/POWER(FSheet1!$BA344,2/($A$3-1))))</f>
        <v>9.7867077517887549E-3</v>
      </c>
      <c r="K345" s="20">
        <f>1/(POWER(FSheet1!BA344,2/($A$3-1))*SUM(1/POWER(FSheet1!$AU344,2/($A$3-1)),1/POWER(FSheet1!$AV344,2/($A$3-1)),1/POWER(FSheet1!$AW344,2/($A$3-1)),1/POWER(FSheet1!$AX344,2/($A$3-1)),1/POWER(FSheet1!$AY344,2/($A$3-1)),1/POWER(FSheet1!$AZ344,2/($A$3-1)),1/POWER(FSheet1!$BA344,2/($A$3-1))))</f>
        <v>1.6142857295225897E-3</v>
      </c>
      <c r="M345" s="35"/>
      <c r="AA345" s="34">
        <f t="shared" si="18"/>
        <v>2.6568762625001039</v>
      </c>
      <c r="AC345" s="26">
        <f>1/(POWER(FSheet1!BC344,1/($A$3-1))*SUM(1/POWER(FSheet1!$BC344,1/($A$3-1)),1/POWER(FSheet1!$BD344,1/($A$3-1)),1/POWER(FSheet1!$BE344,1/($A$3-1)),1/POWER(FSheet1!$BF344,1/($A$3-1)),1/POWER(FSheet1!$BG344,1/($A$3-1)),1/POWER(FSheet1!$BH344,1/($A$3-1)),1/POWER(FSheet1!$BI344,1/($A$3-1))))</f>
        <v>4.4360624851236125E-2</v>
      </c>
      <c r="AD345" s="26">
        <f>1/(POWER(FSheet1!BD344,1/($A$3-1))*SUM(1/POWER(FSheet1!$BC344,1/($A$3-1)),1/POWER(FSheet1!$BD344,1/($A$3-1)),1/POWER(FSheet1!$BE344,1/($A$3-1)),1/POWER(FSheet1!$BF344,1/($A$3-1)),1/POWER(FSheet1!$BG344,1/($A$3-1)),1/POWER(FSheet1!$BH344,1/($A$3-1)),1/POWER(FSheet1!$BI344,1/($A$3-1))))</f>
        <v>3.4582530452068612E-2</v>
      </c>
      <c r="AE345" s="26">
        <f>1/(POWER(FSheet1!BE344,1/($A$3-1))*SUM(1/POWER(FSheet1!$BC344,1/($A$3-1)),1/POWER(FSheet1!$BD344,1/($A$3-1)),1/POWER(FSheet1!$BE344,1/($A$3-1)),1/POWER(FSheet1!$BF344,1/($A$3-1)),1/POWER(FSheet1!$BG344,1/($A$3-1)),1/POWER(FSheet1!$BH344,1/($A$3-1)),1/POWER(FSheet1!$BI344,1/($A$3-1))))</f>
        <v>6.9484480187061881E-2</v>
      </c>
      <c r="AF345" s="26">
        <f>1/(POWER(FSheet1!BF344,1/($A$3-1))*SUM(1/POWER(FSheet1!$BC344,1/($A$3-1)),1/POWER(FSheet1!$BD344,1/($A$3-1)),1/POWER(FSheet1!$BE344,1/($A$3-1)),1/POWER(FSheet1!$BF344,1/($A$3-1)),1/POWER(FSheet1!$BG344,1/($A$3-1)),1/POWER(FSheet1!$BH344,1/($A$3-1)),1/POWER(FSheet1!$BI344,1/($A$3-1))))</f>
        <v>0.4831254023788929</v>
      </c>
      <c r="AG345" s="26">
        <f>1/(POWER(FSheet1!BG344,1/($A$3-1))*SUM(1/POWER(FSheet1!$BC344,1/($A$3-1)),1/POWER(FSheet1!$BD344,1/($A$3-1)),1/POWER(FSheet1!$BE344,1/($A$3-1)),1/POWER(FSheet1!$BF344,1/($A$3-1)),1/POWER(FSheet1!$BG344,1/($A$3-1)),1/POWER(FSheet1!$BH344,1/($A$3-1)),1/POWER(FSheet1!$BI344,1/($A$3-1))))</f>
        <v>0.21321333666798817</v>
      </c>
      <c r="AH345" s="26">
        <f>1/(POWER(FSheet1!BH344,1/($A$3-1))*SUM(1/POWER(FSheet1!$BC344,1/($A$3-1)),1/POWER(FSheet1!$BD344,1/($A$3-1)),1/POWER(FSheet1!$BE344,1/($A$3-1)),1/POWER(FSheet1!$BF344,1/($A$3-1)),1/POWER(FSheet1!$BG344,1/($A$3-1)),1/POWER(FSheet1!$BH344,1/($A$3-1)),1/POWER(FSheet1!$BI344,1/($A$3-1))))</f>
        <v>4.9405988343822524E-2</v>
      </c>
      <c r="AI345" s="26">
        <f>1/(POWER(FSheet1!BI344,1/($A$3-1))*SUM(1/POWER(FSheet1!$BC344,1/($A$3-1)),1/POWER(FSheet1!$BD344,1/($A$3-1)),1/POWER(FSheet1!$BE344,1/($A$3-1)),1/POWER(FSheet1!$BF344,1/($A$3-1)),1/POWER(FSheet1!$BG344,1/($A$3-1)),1/POWER(FSheet1!$BH344,1/($A$3-1)),1/POWER(FSheet1!$BI344,1/($A$3-1))))</f>
        <v>0.10582763711892991</v>
      </c>
      <c r="AY345" s="13">
        <f t="shared" si="19"/>
        <v>1.6292607637900822</v>
      </c>
      <c r="BA345" s="45">
        <f>1/(POWER(FSheet1!$BK344,1/($A$3-1))*SUM(1/POWER(FSheet1!$BK344,1/($A$3-1)),1/POWER(FSheet1!$BL344,1/($A$3-1)),1/POWER(FSheet1!$BM344,1/($A$3-1)),1/POWER(FSheet1!$BN344,1/($A$3-1)),1/POWER(FSheet1!$BO344,1/($A$3-1)),1/POWER(FSheet1!$BP344,1/($A$3-1)),1/POWER(FSheet1!$BQ344,1/($A$3-1))))</f>
        <v>5.1058292354257441E-2</v>
      </c>
      <c r="BB345" s="45">
        <f>1/(POWER(FSheet1!$BL344,1/($A$3-1))*SUM(1/POWER(FSheet1!$BK344,1/($A$3-1)),1/POWER(FSheet1!$BL344,1/($A$3-1)),1/POWER(FSheet1!$BM344,1/($A$3-1)),1/POWER(FSheet1!$BN344,1/($A$3-1)),1/POWER(FSheet1!$BO344,1/($A$3-1)),1/POWER(FSheet1!$BP344,1/($A$3-1)),1/POWER(FSheet1!$BQ344,1/($A$3-1))))</f>
        <v>2.5536587780255394E-2</v>
      </c>
      <c r="BC345" s="45">
        <f>1/(POWER(FSheet1!$BM344,1/($A$3-1))*SUM(1/POWER(FSheet1!$BK344,1/($A$3-1)),1/POWER(FSheet1!$BL344,1/($A$3-1)),1/POWER(FSheet1!$BM344,1/($A$3-1)),1/POWER(FSheet1!$BN344,1/($A$3-1)),1/POWER(FSheet1!$BO344,1/($A$3-1)),1/POWER(FSheet1!$BP344,1/($A$3-1)),1/POWER(FSheet1!$BQ344,1/($A$3-1))))</f>
        <v>5.8485369234471077E-2</v>
      </c>
      <c r="BD345" s="45">
        <f>1/(POWER(FSheet1!$BN344,1/($A$3-1))*SUM(1/POWER(FSheet1!$BK344,1/($A$3-1)),1/POWER(FSheet1!$BL344,1/($A$3-1)),1/POWER(FSheet1!$BM344,1/($A$3-1)),1/POWER(FSheet1!$BN344,1/($A$3-1)),1/POWER(FSheet1!$BO344,1/($A$3-1)),1/POWER(FSheet1!$BP344,1/($A$3-1)),1/POWER(FSheet1!$BQ344,1/($A$3-1))))</f>
        <v>0.35057833581275566</v>
      </c>
      <c r="BE345" s="45">
        <f>1/(POWER(FSheet1!$BO344,1/($A$3-1))*SUM(1/POWER(FSheet1!$BK344,1/($A$3-1)),1/POWER(FSheet1!$BL344,1/($A$3-1)),1/POWER(FSheet1!$BM344,1/($A$3-1)),1/POWER(FSheet1!$BN344,1/($A$3-1)),1/POWER(FSheet1!$BO344,1/($A$3-1)),1/POWER(FSheet1!$BP344,1/($A$3-1)),1/POWER(FSheet1!$BQ344,1/($A$3-1))))</f>
        <v>0.41475382574235681</v>
      </c>
      <c r="BF345" s="45">
        <f>1/(POWER(FSheet1!$BP344,1/($A$3-1))*SUM(1/POWER(FSheet1!$BK344,1/($A$3-1)),1/POWER(FSheet1!$BL344,1/($A$3-1)),1/POWER(FSheet1!$BM344,1/($A$3-1)),1/POWER(FSheet1!$BN344,1/($A$3-1)),1/POWER(FSheet1!$BO344,1/($A$3-1)),1/POWER(FSheet1!$BP344,1/($A$3-1)),1/POWER(FSheet1!$BQ344,1/($A$3-1))))</f>
        <v>3.3846317694095157E-2</v>
      </c>
      <c r="BG345" s="45">
        <f>1/(POWER(FSheet1!$BQ344,1/($A$3-1))*SUM(1/POWER(FSheet1!$BK344,1/($A$3-1)),1/POWER(FSheet1!$BL344,1/($A$3-1)),1/POWER(FSheet1!$BM344,1/($A$3-1)),1/POWER(FSheet1!$BN344,1/($A$3-1)),1/POWER(FSheet1!$BO344,1/($A$3-1)),1/POWER(FSheet1!$BP344,1/($A$3-1)),1/POWER(FSheet1!$BQ344,1/($A$3-1))))</f>
        <v>6.5741271381808297E-2</v>
      </c>
      <c r="BH345" s="14"/>
      <c r="BW345" s="33">
        <f t="array" ref="BW345">SUM((BA345^$A$3)*(($B345-$AK$3)^2+($C345-$AL$3)^2),(BB345^$A$3)*(($B345-$AM$3)^2+($C345-$AN$3)^2),(BC345^$A$3)*(($B345-$AO$3)^2+($C345-$AP$3)^2),(BD345^$A$3)*(($B345-$AQ$3)^2+($C345-$AR$3)^2),(BE345^$A$3)*(($B345-$AS$3)^2+($C345-$AT$3)^2),(BF345^$A$3)*(($B345-$AU$3)^2+($C345-$AV$3)^2),(BG345^$A$3)*(($B345-$AW$3)^2+($C345-$BV$3)^2))</f>
        <v>1.7313573164296814</v>
      </c>
    </row>
    <row r="346" spans="1:75">
      <c r="A346" s="21" t="str">
        <f>FSheet1!A345</f>
        <v>Lantz</v>
      </c>
      <c r="B346" s="20">
        <f>FSheet1!DH345</f>
        <v>5.5615771482939627</v>
      </c>
      <c r="C346" s="20">
        <f>FSheet1!DI345</f>
        <v>2.5161446627296598</v>
      </c>
      <c r="E346" s="20">
        <f>1/(POWER(FSheet1!AU345,2/($A$3-1))*SUM(1/POWER(FSheet1!$AU345,2/($A$3-1)),1/POWER(FSheet1!$AV345,2/($A$3-1)),1/POWER(FSheet1!$AW345,2/($A$3-1)),1/POWER(FSheet1!$AX345,2/($A$3-1)),1/POWER(FSheet1!$AY345,2/($A$3-1)),1/POWER(FSheet1!$AZ345,2/($A$3-1)),1/POWER(FSheet1!$BA345,2/($A$3-1))))</f>
        <v>4.0009553112527699E-5</v>
      </c>
      <c r="F346" s="20">
        <f>1/(POWER(FSheet1!AV345,2/($A$3-1))*SUM(1/POWER(FSheet1!$AU345,2/($A$3-1)),1/POWER(FSheet1!$AV345,2/($A$3-1)),1/POWER(FSheet1!$AW345,2/($A$3-1)),1/POWER(FSheet1!$AX345,2/($A$3-1)),1/POWER(FSheet1!$AY345,2/($A$3-1)),1/POWER(FSheet1!$AZ345,2/($A$3-1)),1/POWER(FSheet1!$BA345,2/($A$3-1))))</f>
        <v>1.1413608829779923E-4</v>
      </c>
      <c r="G346" s="20">
        <f>1/(POWER(FSheet1!AW345,2/($A$3-1))*SUM(1/POWER(FSheet1!$AU345,2/($A$3-1)),1/POWER(FSheet1!$AV345,2/($A$3-1)),1/POWER(FSheet1!$AW345,2/($A$3-1)),1/POWER(FSheet1!$AX345,2/($A$3-1)),1/POWER(FSheet1!$AY345,2/($A$3-1)),1/POWER(FSheet1!$AZ345,2/($A$3-1)),1/POWER(FSheet1!$BA345,2/($A$3-1))))</f>
        <v>4.7404274535464903E-4</v>
      </c>
      <c r="H346" s="20">
        <f>1/(POWER(FSheet1!AX345,2/($A$3-1))*SUM(1/POWER(FSheet1!$AU345,2/($A$3-1)),1/POWER(FSheet1!$AV345,2/($A$3-1)),1/POWER(FSheet1!$AW345,2/($A$3-1)),1/POWER(FSheet1!$AX345,2/($A$3-1)),1/POWER(FSheet1!$AY345,2/($A$3-1)),1/POWER(FSheet1!$AZ345,2/($A$3-1)),1/POWER(FSheet1!$BA345,2/($A$3-1))))</f>
        <v>4.4002311777098808E-3</v>
      </c>
      <c r="I346" s="20">
        <f>1/(POWER(FSheet1!AY345,2/($A$3-1))*SUM(1/POWER(FSheet1!$AU345,2/($A$3-1)),1/POWER(FSheet1!$AV345,2/($A$3-1)),1/POWER(FSheet1!$AW345,2/($A$3-1)),1/POWER(FSheet1!$AX345,2/($A$3-1)),1/POWER(FSheet1!$AY345,2/($A$3-1)),1/POWER(FSheet1!$AZ345,2/($A$3-1)),1/POWER(FSheet1!$BA345,2/($A$3-1))))</f>
        <v>0.92474991235392667</v>
      </c>
      <c r="J346" s="20">
        <f>1/(POWER(FSheet1!AZ345,2/($A$3-1))*SUM(1/POWER(FSheet1!$AU345,2/($A$3-1)),1/POWER(FSheet1!$AV345,2/($A$3-1)),1/POWER(FSheet1!$AW345,2/($A$3-1)),1/POWER(FSheet1!$AX345,2/($A$3-1)),1/POWER(FSheet1!$AY345,2/($A$3-1)),1/POWER(FSheet1!$AZ345,2/($A$3-1)),1/POWER(FSheet1!$BA345,2/($A$3-1))))</f>
        <v>6.8399486839909429E-2</v>
      </c>
      <c r="K346" s="20">
        <f>1/(POWER(FSheet1!BA345,2/($A$3-1))*SUM(1/POWER(FSheet1!$AU345,2/($A$3-1)),1/POWER(FSheet1!$AV345,2/($A$3-1)),1/POWER(FSheet1!$AW345,2/($A$3-1)),1/POWER(FSheet1!$AX345,2/($A$3-1)),1/POWER(FSheet1!$AY345,2/($A$3-1)),1/POWER(FSheet1!$AZ345,2/($A$3-1)),1/POWER(FSheet1!$BA345,2/($A$3-1))))</f>
        <v>1.822181241688993E-3</v>
      </c>
      <c r="M346" s="35"/>
      <c r="AA346" s="34">
        <f t="shared" si="18"/>
        <v>4.0311254066064066</v>
      </c>
      <c r="AC346" s="26">
        <f>1/(POWER(FSheet1!BC345,1/($A$3-1))*SUM(1/POWER(FSheet1!$BC345,1/($A$3-1)),1/POWER(FSheet1!$BD345,1/($A$3-1)),1/POWER(FSheet1!$BE345,1/($A$3-1)),1/POWER(FSheet1!$BF345,1/($A$3-1)),1/POWER(FSheet1!$BG345,1/($A$3-1)),1/POWER(FSheet1!$BH345,1/($A$3-1)),1/POWER(FSheet1!$BI345,1/($A$3-1))))</f>
        <v>9.2424568494583297E-3</v>
      </c>
      <c r="AD346" s="26">
        <f>1/(POWER(FSheet1!BD345,1/($A$3-1))*SUM(1/POWER(FSheet1!$BC345,1/($A$3-1)),1/POWER(FSheet1!$BD345,1/($A$3-1)),1/POWER(FSheet1!$BE345,1/($A$3-1)),1/POWER(FSheet1!$BF345,1/($A$3-1)),1/POWER(FSheet1!$BG345,1/($A$3-1)),1/POWER(FSheet1!$BH345,1/($A$3-1)),1/POWER(FSheet1!$BI345,1/($A$3-1))))</f>
        <v>8.0842809938493198E-3</v>
      </c>
      <c r="AE346" s="26">
        <f>1/(POWER(FSheet1!BE345,1/($A$3-1))*SUM(1/POWER(FSheet1!$BC345,1/($A$3-1)),1/POWER(FSheet1!$BD345,1/($A$3-1)),1/POWER(FSheet1!$BE345,1/($A$3-1)),1/POWER(FSheet1!$BF345,1/($A$3-1)),1/POWER(FSheet1!$BG345,1/($A$3-1)),1/POWER(FSheet1!$BH345,1/($A$3-1)),1/POWER(FSheet1!$BI345,1/($A$3-1))))</f>
        <v>1.2584399591829817E-2</v>
      </c>
      <c r="AF346" s="26">
        <f>1/(POWER(FSheet1!BF345,1/($A$3-1))*SUM(1/POWER(FSheet1!$BC345,1/($A$3-1)),1/POWER(FSheet1!$BD345,1/($A$3-1)),1/POWER(FSheet1!$BE345,1/($A$3-1)),1/POWER(FSheet1!$BF345,1/($A$3-1)),1/POWER(FSheet1!$BG345,1/($A$3-1)),1/POWER(FSheet1!$BH345,1/($A$3-1)),1/POWER(FSheet1!$BI345,1/($A$3-1))))</f>
        <v>3.2556899756893007E-2</v>
      </c>
      <c r="AG346" s="26">
        <f>1/(POWER(FSheet1!BG345,1/($A$3-1))*SUM(1/POWER(FSheet1!$BC345,1/($A$3-1)),1/POWER(FSheet1!$BD345,1/($A$3-1)),1/POWER(FSheet1!$BE345,1/($A$3-1)),1/POWER(FSheet1!$BF345,1/($A$3-1)),1/POWER(FSheet1!$BG345,1/($A$3-1)),1/POWER(FSheet1!$BH345,1/($A$3-1)),1/POWER(FSheet1!$BI345,1/($A$3-1))))</f>
        <v>0.21484396274532991</v>
      </c>
      <c r="AH346" s="26">
        <f>1/(POWER(FSheet1!BH345,1/($A$3-1))*SUM(1/POWER(FSheet1!$BC345,1/($A$3-1)),1/POWER(FSheet1!$BD345,1/($A$3-1)),1/POWER(FSheet1!$BE345,1/($A$3-1)),1/POWER(FSheet1!$BF345,1/($A$3-1)),1/POWER(FSheet1!$BG345,1/($A$3-1)),1/POWER(FSheet1!$BH345,1/($A$3-1)),1/POWER(FSheet1!$BI345,1/($A$3-1))))</f>
        <v>0.34095067505581089</v>
      </c>
      <c r="AI346" s="26">
        <f>1/(POWER(FSheet1!BI345,1/($A$3-1))*SUM(1/POWER(FSheet1!$BC345,1/($A$3-1)),1/POWER(FSheet1!$BD345,1/($A$3-1)),1/POWER(FSheet1!$BE345,1/($A$3-1)),1/POWER(FSheet1!$BF345,1/($A$3-1)),1/POWER(FSheet1!$BG345,1/($A$3-1)),1/POWER(FSheet1!$BH345,1/($A$3-1)),1/POWER(FSheet1!$BI345,1/($A$3-1))))</f>
        <v>0.38173732500682878</v>
      </c>
      <c r="AY346" s="13">
        <f t="shared" si="19"/>
        <v>2.1405786125033881</v>
      </c>
      <c r="BA346" s="45">
        <f>1/(POWER(FSheet1!$BK345,1/($A$3-1))*SUM(1/POWER(FSheet1!$BK345,1/($A$3-1)),1/POWER(FSheet1!$BL345,1/($A$3-1)),1/POWER(FSheet1!$BM345,1/($A$3-1)),1/POWER(FSheet1!$BN345,1/($A$3-1)),1/POWER(FSheet1!$BO345,1/($A$3-1)),1/POWER(FSheet1!$BP345,1/($A$3-1)),1/POWER(FSheet1!$BQ345,1/($A$3-1))))</f>
        <v>2.573461510566611E-2</v>
      </c>
      <c r="BB346" s="45">
        <f>1/(POWER(FSheet1!$BL345,1/($A$3-1))*SUM(1/POWER(FSheet1!$BK345,1/($A$3-1)),1/POWER(FSheet1!$BL345,1/($A$3-1)),1/POWER(FSheet1!$BM345,1/($A$3-1)),1/POWER(FSheet1!$BN345,1/($A$3-1)),1/POWER(FSheet1!$BO345,1/($A$3-1)),1/POWER(FSheet1!$BP345,1/($A$3-1)),1/POWER(FSheet1!$BQ345,1/($A$3-1))))</f>
        <v>1.6692801762626438E-2</v>
      </c>
      <c r="BC346" s="45">
        <f>1/(POWER(FSheet1!$BM345,1/($A$3-1))*SUM(1/POWER(FSheet1!$BK345,1/($A$3-1)),1/POWER(FSheet1!$BL345,1/($A$3-1)),1/POWER(FSheet1!$BM345,1/($A$3-1)),1/POWER(FSheet1!$BN345,1/($A$3-1)),1/POWER(FSheet1!$BO345,1/($A$3-1)),1/POWER(FSheet1!$BP345,1/($A$3-1)),1/POWER(FSheet1!$BQ345,1/($A$3-1))))</f>
        <v>3.1075830188969877E-2</v>
      </c>
      <c r="BD346" s="45">
        <f>1/(POWER(FSheet1!$BN345,1/($A$3-1))*SUM(1/POWER(FSheet1!$BK345,1/($A$3-1)),1/POWER(FSheet1!$BL345,1/($A$3-1)),1/POWER(FSheet1!$BM345,1/($A$3-1)),1/POWER(FSheet1!$BN345,1/($A$3-1)),1/POWER(FSheet1!$BO345,1/($A$3-1)),1/POWER(FSheet1!$BP345,1/($A$3-1)),1/POWER(FSheet1!$BQ345,1/($A$3-1))))</f>
        <v>7.9805482095518437E-2</v>
      </c>
      <c r="BE346" s="45">
        <f>1/(POWER(FSheet1!$BO345,1/($A$3-1))*SUM(1/POWER(FSheet1!$BK345,1/($A$3-1)),1/POWER(FSheet1!$BL345,1/($A$3-1)),1/POWER(FSheet1!$BM345,1/($A$3-1)),1/POWER(FSheet1!$BN345,1/($A$3-1)),1/POWER(FSheet1!$BO345,1/($A$3-1)),1/POWER(FSheet1!$BP345,1/($A$3-1)),1/POWER(FSheet1!$BQ345,1/($A$3-1))))</f>
        <v>0.3237701555306306</v>
      </c>
      <c r="BF346" s="45">
        <f>1/(POWER(FSheet1!$BP345,1/($A$3-1))*SUM(1/POWER(FSheet1!$BK345,1/($A$3-1)),1/POWER(FSheet1!$BL345,1/($A$3-1)),1/POWER(FSheet1!$BM345,1/($A$3-1)),1/POWER(FSheet1!$BN345,1/($A$3-1)),1/POWER(FSheet1!$BO345,1/($A$3-1)),1/POWER(FSheet1!$BP345,1/($A$3-1)),1/POWER(FSheet1!$BQ345,1/($A$3-1))))</f>
        <v>0.27540340854685769</v>
      </c>
      <c r="BG346" s="45">
        <f>1/(POWER(FSheet1!$BQ345,1/($A$3-1))*SUM(1/POWER(FSheet1!$BK345,1/($A$3-1)),1/POWER(FSheet1!$BL345,1/($A$3-1)),1/POWER(FSheet1!$BM345,1/($A$3-1)),1/POWER(FSheet1!$BN345,1/($A$3-1)),1/POWER(FSheet1!$BO345,1/($A$3-1)),1/POWER(FSheet1!$BP345,1/($A$3-1)),1/POWER(FSheet1!$BQ345,1/($A$3-1))))</f>
        <v>0.24751770676973081</v>
      </c>
      <c r="BH346" s="14"/>
      <c r="BW346" s="33">
        <f t="array" ref="BW346">SUM((BA346^$A$3)*(($B346-$AK$3)^2+($C346-$AL$3)^2),(BB346^$A$3)*(($B346-$AM$3)^2+($C346-$AN$3)^2),(BC346^$A$3)*(($B346-$AO$3)^2+($C346-$AP$3)^2),(BD346^$A$3)*(($B346-$AQ$3)^2+($C346-$AR$3)^2),(BE346^$A$3)*(($B346-$AS$3)^2+($C346-$AT$3)^2),(BF346^$A$3)*(($B346-$AU$3)^2+($C346-$AV$3)^2),(BG346^$A$3)*(($B346-$AW$3)^2+($C346-$BV$3)^2))</f>
        <v>2.7361227946543605</v>
      </c>
    </row>
    <row r="347" spans="1:75">
      <c r="A347" s="21" t="str">
        <f>FSheet1!A346</f>
        <v>Bellows</v>
      </c>
      <c r="B347" s="20">
        <f>FSheet1!DH346</f>
        <v>-5.3631959107611555</v>
      </c>
      <c r="C347" s="20">
        <f>FSheet1!DI346</f>
        <v>-3.9785841272965872</v>
      </c>
      <c r="E347" s="20">
        <f>1/(POWER(FSheet1!AU346,2/($A$3-1))*SUM(1/POWER(FSheet1!$AU346,2/($A$3-1)),1/POWER(FSheet1!$AV346,2/($A$3-1)),1/POWER(FSheet1!$AW346,2/($A$3-1)),1/POWER(FSheet1!$AX346,2/($A$3-1)),1/POWER(FSheet1!$AY346,2/($A$3-1)),1/POWER(FSheet1!$AZ346,2/($A$3-1)),1/POWER(FSheet1!$BA346,2/($A$3-1))))</f>
        <v>1.0840142869503031E-2</v>
      </c>
      <c r="F347" s="20">
        <f>1/(POWER(FSheet1!AV346,2/($A$3-1))*SUM(1/POWER(FSheet1!$AU346,2/($A$3-1)),1/POWER(FSheet1!$AV346,2/($A$3-1)),1/POWER(FSheet1!$AW346,2/($A$3-1)),1/POWER(FSheet1!$AX346,2/($A$3-1)),1/POWER(FSheet1!$AY346,2/($A$3-1)),1/POWER(FSheet1!$AZ346,2/($A$3-1)),1/POWER(FSheet1!$BA346,2/($A$3-1))))</f>
        <v>0.40136736274454848</v>
      </c>
      <c r="G347" s="20">
        <f>1/(POWER(FSheet1!AW346,2/($A$3-1))*SUM(1/POWER(FSheet1!$AU346,2/($A$3-1)),1/POWER(FSheet1!$AV346,2/($A$3-1)),1/POWER(FSheet1!$AW346,2/($A$3-1)),1/POWER(FSheet1!$AX346,2/($A$3-1)),1/POWER(FSheet1!$AY346,2/($A$3-1)),1/POWER(FSheet1!$AZ346,2/($A$3-1)),1/POWER(FSheet1!$BA346,2/($A$3-1))))</f>
        <v>0.5726442788667474</v>
      </c>
      <c r="H347" s="20">
        <f>1/(POWER(FSheet1!AX346,2/($A$3-1))*SUM(1/POWER(FSheet1!$AU346,2/($A$3-1)),1/POWER(FSheet1!$AV346,2/($A$3-1)),1/POWER(FSheet1!$AW346,2/($A$3-1)),1/POWER(FSheet1!$AX346,2/($A$3-1)),1/POWER(FSheet1!$AY346,2/($A$3-1)),1/POWER(FSheet1!$AZ346,2/($A$3-1)),1/POWER(FSheet1!$BA346,2/($A$3-1))))</f>
        <v>1.2814729846735826E-2</v>
      </c>
      <c r="I347" s="20">
        <f>1/(POWER(FSheet1!AY346,2/($A$3-1))*SUM(1/POWER(FSheet1!$AU346,2/($A$3-1)),1/POWER(FSheet1!$AV346,2/($A$3-1)),1/POWER(FSheet1!$AW346,2/($A$3-1)),1/POWER(FSheet1!$AX346,2/($A$3-1)),1/POWER(FSheet1!$AY346,2/($A$3-1)),1/POWER(FSheet1!$AZ346,2/($A$3-1)),1/POWER(FSheet1!$BA346,2/($A$3-1))))</f>
        <v>1.7195506428512217E-3</v>
      </c>
      <c r="J347" s="20">
        <f>1/(POWER(FSheet1!AZ346,2/($A$3-1))*SUM(1/POWER(FSheet1!$AU346,2/($A$3-1)),1/POWER(FSheet1!$AV346,2/($A$3-1)),1/POWER(FSheet1!$AW346,2/($A$3-1)),1/POWER(FSheet1!$AX346,2/($A$3-1)),1/POWER(FSheet1!$AY346,2/($A$3-1)),1/POWER(FSheet1!$AZ346,2/($A$3-1)),1/POWER(FSheet1!$BA346,2/($A$3-1))))</f>
        <v>4.4951102370090808E-4</v>
      </c>
      <c r="K347" s="20">
        <f>1/(POWER(FSheet1!BA346,2/($A$3-1))*SUM(1/POWER(FSheet1!$AU346,2/($A$3-1)),1/POWER(FSheet1!$AV346,2/($A$3-1)),1/POWER(FSheet1!$AW346,2/($A$3-1)),1/POWER(FSheet1!$AX346,2/($A$3-1)),1/POWER(FSheet1!$AY346,2/($A$3-1)),1/POWER(FSheet1!$AZ346,2/($A$3-1)),1/POWER(FSheet1!$BA346,2/($A$3-1))))</f>
        <v>1.6442400591335418E-4</v>
      </c>
      <c r="M347" s="35"/>
      <c r="AA347" s="34">
        <f t="shared" si="18"/>
        <v>2.8474615923595028</v>
      </c>
      <c r="AC347" s="26">
        <f>1/(POWER(FSheet1!BC346,1/($A$3-1))*SUM(1/POWER(FSheet1!$BC346,1/($A$3-1)),1/POWER(FSheet1!$BD346,1/($A$3-1)),1/POWER(FSheet1!$BE346,1/($A$3-1)),1/POWER(FSheet1!$BF346,1/($A$3-1)),1/POWER(FSheet1!$BG346,1/($A$3-1)),1/POWER(FSheet1!$BH346,1/($A$3-1)),1/POWER(FSheet1!$BI346,1/($A$3-1))))</f>
        <v>0.11571661852580116</v>
      </c>
      <c r="AD347" s="26">
        <f>1/(POWER(FSheet1!BD346,1/($A$3-1))*SUM(1/POWER(FSheet1!$BC346,1/($A$3-1)),1/POWER(FSheet1!$BD346,1/($A$3-1)),1/POWER(FSheet1!$BE346,1/($A$3-1)),1/POWER(FSheet1!$BF346,1/($A$3-1)),1/POWER(FSheet1!$BG346,1/($A$3-1)),1/POWER(FSheet1!$BH346,1/($A$3-1)),1/POWER(FSheet1!$BI346,1/($A$3-1))))</f>
        <v>0.6714602550151717</v>
      </c>
      <c r="AE347" s="26">
        <f>1/(POWER(FSheet1!BE346,1/($A$3-1))*SUM(1/POWER(FSheet1!$BC346,1/($A$3-1)),1/POWER(FSheet1!$BD346,1/($A$3-1)),1/POWER(FSheet1!$BE346,1/($A$3-1)),1/POWER(FSheet1!$BF346,1/($A$3-1)),1/POWER(FSheet1!$BG346,1/($A$3-1)),1/POWER(FSheet1!$BH346,1/($A$3-1)),1/POWER(FSheet1!$BI346,1/($A$3-1))))</f>
        <v>0.15280056809882189</v>
      </c>
      <c r="AF347" s="26">
        <f>1/(POWER(FSheet1!BF346,1/($A$3-1))*SUM(1/POWER(FSheet1!$BC346,1/($A$3-1)),1/POWER(FSheet1!$BD346,1/($A$3-1)),1/POWER(FSheet1!$BE346,1/($A$3-1)),1/POWER(FSheet1!$BF346,1/($A$3-1)),1/POWER(FSheet1!$BG346,1/($A$3-1)),1/POWER(FSheet1!$BH346,1/($A$3-1)),1/POWER(FSheet1!$BI346,1/($A$3-1))))</f>
        <v>3.0566729742117459E-2</v>
      </c>
      <c r="AG347" s="26">
        <f>1/(POWER(FSheet1!BG346,1/($A$3-1))*SUM(1/POWER(FSheet1!$BC346,1/($A$3-1)),1/POWER(FSheet1!$BD346,1/($A$3-1)),1/POWER(FSheet1!$BE346,1/($A$3-1)),1/POWER(FSheet1!$BF346,1/($A$3-1)),1/POWER(FSheet1!$BG346,1/($A$3-1)),1/POWER(FSheet1!$BH346,1/($A$3-1)),1/POWER(FSheet1!$BI346,1/($A$3-1))))</f>
        <v>1.2350391325973219E-2</v>
      </c>
      <c r="AH347" s="26">
        <f>1/(POWER(FSheet1!BH346,1/($A$3-1))*SUM(1/POWER(FSheet1!$BC346,1/($A$3-1)),1/POWER(FSheet1!$BD346,1/($A$3-1)),1/POWER(FSheet1!$BE346,1/($A$3-1)),1/POWER(FSheet1!$BF346,1/($A$3-1)),1/POWER(FSheet1!$BG346,1/($A$3-1)),1/POWER(FSheet1!$BH346,1/($A$3-1)),1/POWER(FSheet1!$BI346,1/($A$3-1))))</f>
        <v>7.0872787032653884E-3</v>
      </c>
      <c r="AI347" s="26">
        <f>1/(POWER(FSheet1!BI346,1/($A$3-1))*SUM(1/POWER(FSheet1!$BC346,1/($A$3-1)),1/POWER(FSheet1!$BD346,1/($A$3-1)),1/POWER(FSheet1!$BE346,1/($A$3-1)),1/POWER(FSheet1!$BF346,1/($A$3-1)),1/POWER(FSheet1!$BG346,1/($A$3-1)),1/POWER(FSheet1!$BH346,1/($A$3-1)),1/POWER(FSheet1!$BI346,1/($A$3-1))))</f>
        <v>1.0018158588849279E-2</v>
      </c>
      <c r="AY347" s="13">
        <f t="shared" si="19"/>
        <v>1.9436270413521586</v>
      </c>
      <c r="BA347" s="45">
        <f>1/(POWER(FSheet1!$BK346,1/($A$3-1))*SUM(1/POWER(FSheet1!$BK346,1/($A$3-1)),1/POWER(FSheet1!$BL346,1/($A$3-1)),1/POWER(FSheet1!$BM346,1/($A$3-1)),1/POWER(FSheet1!$BN346,1/($A$3-1)),1/POWER(FSheet1!$BO346,1/($A$3-1)),1/POWER(FSheet1!$BP346,1/($A$3-1)),1/POWER(FSheet1!$BQ346,1/($A$3-1))))</f>
        <v>3.1229143260478483E-2</v>
      </c>
      <c r="BB347" s="45">
        <f>1/(POWER(FSheet1!$BL346,1/($A$3-1))*SUM(1/POWER(FSheet1!$BK346,1/($A$3-1)),1/POWER(FSheet1!$BL346,1/($A$3-1)),1/POWER(FSheet1!$BM346,1/($A$3-1)),1/POWER(FSheet1!$BN346,1/($A$3-1)),1/POWER(FSheet1!$BO346,1/($A$3-1)),1/POWER(FSheet1!$BP346,1/($A$3-1)),1/POWER(FSheet1!$BQ346,1/($A$3-1))))</f>
        <v>0.84053077241810559</v>
      </c>
      <c r="BC347" s="45">
        <f>1/(POWER(FSheet1!$BM346,1/($A$3-1))*SUM(1/POWER(FSheet1!$BK346,1/($A$3-1)),1/POWER(FSheet1!$BL346,1/($A$3-1)),1/POWER(FSheet1!$BM346,1/($A$3-1)),1/POWER(FSheet1!$BN346,1/($A$3-1)),1/POWER(FSheet1!$BO346,1/($A$3-1)),1/POWER(FSheet1!$BP346,1/($A$3-1)),1/POWER(FSheet1!$BQ346,1/($A$3-1))))</f>
        <v>8.1767873024799237E-2</v>
      </c>
      <c r="BD347" s="45">
        <f>1/(POWER(FSheet1!$BN346,1/($A$3-1))*SUM(1/POWER(FSheet1!$BK346,1/($A$3-1)),1/POWER(FSheet1!$BL346,1/($A$3-1)),1/POWER(FSheet1!$BM346,1/($A$3-1)),1/POWER(FSheet1!$BN346,1/($A$3-1)),1/POWER(FSheet1!$BO346,1/($A$3-1)),1/POWER(FSheet1!$BP346,1/($A$3-1)),1/POWER(FSheet1!$BQ346,1/($A$3-1))))</f>
        <v>2.270458805986332E-2</v>
      </c>
      <c r="BE347" s="45">
        <f>1/(POWER(FSheet1!$BO346,1/($A$3-1))*SUM(1/POWER(FSheet1!$BK346,1/($A$3-1)),1/POWER(FSheet1!$BL346,1/($A$3-1)),1/POWER(FSheet1!$BM346,1/($A$3-1)),1/POWER(FSheet1!$BN346,1/($A$3-1)),1/POWER(FSheet1!$BO346,1/($A$3-1)),1/POWER(FSheet1!$BP346,1/($A$3-1)),1/POWER(FSheet1!$BQ346,1/($A$3-1))))</f>
        <v>1.1035783754360314E-2</v>
      </c>
      <c r="BF347" s="45">
        <f>1/(POWER(FSheet1!$BP346,1/($A$3-1))*SUM(1/POWER(FSheet1!$BK346,1/($A$3-1)),1/POWER(FSheet1!$BL346,1/($A$3-1)),1/POWER(FSheet1!$BM346,1/($A$3-1)),1/POWER(FSheet1!$BN346,1/($A$3-1)),1/POWER(FSheet1!$BO346,1/($A$3-1)),1/POWER(FSheet1!$BP346,1/($A$3-1)),1/POWER(FSheet1!$BQ346,1/($A$3-1))))</f>
        <v>4.97038211978185E-3</v>
      </c>
      <c r="BG347" s="45">
        <f>1/(POWER(FSheet1!$BQ346,1/($A$3-1))*SUM(1/POWER(FSheet1!$BK346,1/($A$3-1)),1/POWER(FSheet1!$BL346,1/($A$3-1)),1/POWER(FSheet1!$BM346,1/($A$3-1)),1/POWER(FSheet1!$BN346,1/($A$3-1)),1/POWER(FSheet1!$BO346,1/($A$3-1)),1/POWER(FSheet1!$BP346,1/($A$3-1)),1/POWER(FSheet1!$BQ346,1/($A$3-1))))</f>
        <v>7.7614573626111497E-3</v>
      </c>
      <c r="BH347" s="14"/>
      <c r="BW347" s="33">
        <f t="array" ref="BW347">SUM((BA347^$A$3)*(($B347-$AK$3)^2+($C347-$AL$3)^2),(BB347^$A$3)*(($B347-$AM$3)^2+($C347-$AN$3)^2),(BC347^$A$3)*(($B347-$AO$3)^2+($C347-$AP$3)^2),(BD347^$A$3)*(($B347-$AQ$3)^2+($C347-$AR$3)^2),(BE347^$A$3)*(($B347-$AS$3)^2+($C347-$AT$3)^2),(BF347^$A$3)*(($B347-$AU$3)^2+($C347-$AV$3)^2),(BG347^$A$3)*(($B347-$AW$3)^2+($C347-$BV$3)^2))</f>
        <v>2.1388266345591029</v>
      </c>
    </row>
    <row r="348" spans="1:75">
      <c r="A348" s="21" t="str">
        <f>FSheet1!A347</f>
        <v>Francoeur</v>
      </c>
      <c r="B348" s="20">
        <f>FSheet1!DH347</f>
        <v>2.6067385301837267</v>
      </c>
      <c r="C348" s="20">
        <f>FSheet1!DI347</f>
        <v>0.55886458267716577</v>
      </c>
      <c r="E348" s="20">
        <f>1/(POWER(FSheet1!AU347,2/($A$3-1))*SUM(1/POWER(FSheet1!$AU347,2/($A$3-1)),1/POWER(FSheet1!$AV347,2/($A$3-1)),1/POWER(FSheet1!$AW347,2/($A$3-1)),1/POWER(FSheet1!$AX347,2/($A$3-1)),1/POWER(FSheet1!$AY347,2/($A$3-1)),1/POWER(FSheet1!$AZ347,2/($A$3-1)),1/POWER(FSheet1!$BA347,2/($A$3-1))))</f>
        <v>2.0483807333374109E-4</v>
      </c>
      <c r="F348" s="20">
        <f>1/(POWER(FSheet1!AV347,2/($A$3-1))*SUM(1/POWER(FSheet1!$AU347,2/($A$3-1)),1/POWER(FSheet1!$AV347,2/($A$3-1)),1/POWER(FSheet1!$AW347,2/($A$3-1)),1/POWER(FSheet1!$AX347,2/($A$3-1)),1/POWER(FSheet1!$AY347,2/($A$3-1)),1/POWER(FSheet1!$AZ347,2/($A$3-1)),1/POWER(FSheet1!$BA347,2/($A$3-1))))</f>
        <v>7.6694946434998767E-4</v>
      </c>
      <c r="G348" s="20">
        <f>1/(POWER(FSheet1!AW347,2/($A$3-1))*SUM(1/POWER(FSheet1!$AU347,2/($A$3-1)),1/POWER(FSheet1!$AV347,2/($A$3-1)),1/POWER(FSheet1!$AW347,2/($A$3-1)),1/POWER(FSheet1!$AX347,2/($A$3-1)),1/POWER(FSheet1!$AY347,2/($A$3-1)),1/POWER(FSheet1!$AZ347,2/($A$3-1)),1/POWER(FSheet1!$BA347,2/($A$3-1))))</f>
        <v>5.5578884802261509E-3</v>
      </c>
      <c r="H348" s="20">
        <f>1/(POWER(FSheet1!AX347,2/($A$3-1))*SUM(1/POWER(FSheet1!$AU347,2/($A$3-1)),1/POWER(FSheet1!$AV347,2/($A$3-1)),1/POWER(FSheet1!$AW347,2/($A$3-1)),1/POWER(FSheet1!$AX347,2/($A$3-1)),1/POWER(FSheet1!$AY347,2/($A$3-1)),1/POWER(FSheet1!$AZ347,2/($A$3-1)),1/POWER(FSheet1!$BA347,2/($A$3-1))))</f>
        <v>0.3141625156130487</v>
      </c>
      <c r="I348" s="20">
        <f>1/(POWER(FSheet1!AY347,2/($A$3-1))*SUM(1/POWER(FSheet1!$AU347,2/($A$3-1)),1/POWER(FSheet1!$AV347,2/($A$3-1)),1/POWER(FSheet1!$AW347,2/($A$3-1)),1/POWER(FSheet1!$AX347,2/($A$3-1)),1/POWER(FSheet1!$AY347,2/($A$3-1)),1/POWER(FSheet1!$AZ347,2/($A$3-1)),1/POWER(FSheet1!$BA347,2/($A$3-1))))</f>
        <v>0.6711293699147195</v>
      </c>
      <c r="J348" s="20">
        <f>1/(POWER(FSheet1!AZ347,2/($A$3-1))*SUM(1/POWER(FSheet1!$AU347,2/($A$3-1)),1/POWER(FSheet1!$AV347,2/($A$3-1)),1/POWER(FSheet1!$AW347,2/($A$3-1)),1/POWER(FSheet1!$AX347,2/($A$3-1)),1/POWER(FSheet1!$AY347,2/($A$3-1)),1/POWER(FSheet1!$AZ347,2/($A$3-1)),1/POWER(FSheet1!$BA347,2/($A$3-1))))</f>
        <v>7.2761943174762811E-3</v>
      </c>
      <c r="K348" s="20">
        <f>1/(POWER(FSheet1!BA347,2/($A$3-1))*SUM(1/POWER(FSheet1!$AU347,2/($A$3-1)),1/POWER(FSheet1!$AV347,2/($A$3-1)),1/POWER(FSheet1!$AW347,2/($A$3-1)),1/POWER(FSheet1!$AX347,2/($A$3-1)),1/POWER(FSheet1!$AY347,2/($A$3-1)),1/POWER(FSheet1!$AZ347,2/($A$3-1)),1/POWER(FSheet1!$BA347,2/($A$3-1))))</f>
        <v>9.022441368457709E-4</v>
      </c>
      <c r="M348" s="35"/>
      <c r="AA348" s="34">
        <f t="shared" si="18"/>
        <v>2.0532769969272056</v>
      </c>
      <c r="AC348" s="26">
        <f>1/(POWER(FSheet1!BC347,1/($A$3-1))*SUM(1/POWER(FSheet1!$BC347,1/($A$3-1)),1/POWER(FSheet1!$BD347,1/($A$3-1)),1/POWER(FSheet1!$BE347,1/($A$3-1)),1/POWER(FSheet1!$BF347,1/($A$3-1)),1/POWER(FSheet1!$BG347,1/($A$3-1)),1/POWER(FSheet1!$BH347,1/($A$3-1)),1/POWER(FSheet1!$BI347,1/($A$3-1))))</f>
        <v>1.6924800003919969E-2</v>
      </c>
      <c r="AD348" s="26">
        <f>1/(POWER(FSheet1!BD347,1/($A$3-1))*SUM(1/POWER(FSheet1!$BC347,1/($A$3-1)),1/POWER(FSheet1!$BD347,1/($A$3-1)),1/POWER(FSheet1!$BE347,1/($A$3-1)),1/POWER(FSheet1!$BF347,1/($A$3-1)),1/POWER(FSheet1!$BG347,1/($A$3-1)),1/POWER(FSheet1!$BH347,1/($A$3-1)),1/POWER(FSheet1!$BI347,1/($A$3-1))))</f>
        <v>1.4655808529657591E-2</v>
      </c>
      <c r="AE348" s="26">
        <f>1/(POWER(FSheet1!BE347,1/($A$3-1))*SUM(1/POWER(FSheet1!$BC347,1/($A$3-1)),1/POWER(FSheet1!$BD347,1/($A$3-1)),1/POWER(FSheet1!$BE347,1/($A$3-1)),1/POWER(FSheet1!$BF347,1/($A$3-1)),1/POWER(FSheet1!$BG347,1/($A$3-1)),1/POWER(FSheet1!$BH347,1/($A$3-1)),1/POWER(FSheet1!$BI347,1/($A$3-1))))</f>
        <v>2.8622333103104091E-2</v>
      </c>
      <c r="AF348" s="26">
        <f>1/(POWER(FSheet1!BF347,1/($A$3-1))*SUM(1/POWER(FSheet1!$BC347,1/($A$3-1)),1/POWER(FSheet1!$BD347,1/($A$3-1)),1/POWER(FSheet1!$BE347,1/($A$3-1)),1/POWER(FSheet1!$BF347,1/($A$3-1)),1/POWER(FSheet1!$BG347,1/($A$3-1)),1/POWER(FSheet1!$BH347,1/($A$3-1)),1/POWER(FSheet1!$BI347,1/($A$3-1))))</f>
        <v>0.1746476467593881</v>
      </c>
      <c r="AG348" s="26">
        <f>1/(POWER(FSheet1!BG347,1/($A$3-1))*SUM(1/POWER(FSheet1!$BC347,1/($A$3-1)),1/POWER(FSheet1!$BD347,1/($A$3-1)),1/POWER(FSheet1!$BE347,1/($A$3-1)),1/POWER(FSheet1!$BF347,1/($A$3-1)),1/POWER(FSheet1!$BG347,1/($A$3-1)),1/POWER(FSheet1!$BH347,1/($A$3-1)),1/POWER(FSheet1!$BI347,1/($A$3-1))))</f>
        <v>0.56289670140865333</v>
      </c>
      <c r="AH348" s="26">
        <f>1/(POWER(FSheet1!BH347,1/($A$3-1))*SUM(1/POWER(FSheet1!$BC347,1/($A$3-1)),1/POWER(FSheet1!$BD347,1/($A$3-1)),1/POWER(FSheet1!$BE347,1/($A$3-1)),1/POWER(FSheet1!$BF347,1/($A$3-1)),1/POWER(FSheet1!$BG347,1/($A$3-1)),1/POWER(FSheet1!$BH347,1/($A$3-1)),1/POWER(FSheet1!$BI347,1/($A$3-1))))</f>
        <v>4.7876677660296518E-2</v>
      </c>
      <c r="AI348" s="26">
        <f>1/(POWER(FSheet1!BI347,1/($A$3-1))*SUM(1/POWER(FSheet1!$BC347,1/($A$3-1)),1/POWER(FSheet1!$BD347,1/($A$3-1)),1/POWER(FSheet1!$BE347,1/($A$3-1)),1/POWER(FSheet1!$BF347,1/($A$3-1)),1/POWER(FSheet1!$BG347,1/($A$3-1)),1/POWER(FSheet1!$BH347,1/($A$3-1)),1/POWER(FSheet1!$BI347,1/($A$3-1))))</f>
        <v>0.15437603253498042</v>
      </c>
      <c r="AY348" s="13">
        <f t="shared" si="19"/>
        <v>0.57559134575412985</v>
      </c>
      <c r="BA348" s="45">
        <f>1/(POWER(FSheet1!$BK347,1/($A$3-1))*SUM(1/POWER(FSheet1!$BK347,1/($A$3-1)),1/POWER(FSheet1!$BL347,1/($A$3-1)),1/POWER(FSheet1!$BM347,1/($A$3-1)),1/POWER(FSheet1!$BN347,1/($A$3-1)),1/POWER(FSheet1!$BO347,1/($A$3-1)),1/POWER(FSheet1!$BP347,1/($A$3-1)),1/POWER(FSheet1!$BQ347,1/($A$3-1))))</f>
        <v>5.1668623943795268E-3</v>
      </c>
      <c r="BB348" s="45">
        <f>1/(POWER(FSheet1!$BL347,1/($A$3-1))*SUM(1/POWER(FSheet1!$BK347,1/($A$3-1)),1/POWER(FSheet1!$BL347,1/($A$3-1)),1/POWER(FSheet1!$BM347,1/($A$3-1)),1/POWER(FSheet1!$BN347,1/($A$3-1)),1/POWER(FSheet1!$BO347,1/($A$3-1)),1/POWER(FSheet1!$BP347,1/($A$3-1)),1/POWER(FSheet1!$BQ347,1/($A$3-1))))</f>
        <v>3.3021987539477867E-3</v>
      </c>
      <c r="BC348" s="45">
        <f>1/(POWER(FSheet1!$BM347,1/($A$3-1))*SUM(1/POWER(FSheet1!$BK347,1/($A$3-1)),1/POWER(FSheet1!$BL347,1/($A$3-1)),1/POWER(FSheet1!$BM347,1/($A$3-1)),1/POWER(FSheet1!$BN347,1/($A$3-1)),1/POWER(FSheet1!$BO347,1/($A$3-1)),1/POWER(FSheet1!$BP347,1/($A$3-1)),1/POWER(FSheet1!$BQ347,1/($A$3-1))))</f>
        <v>8.2120217112713542E-3</v>
      </c>
      <c r="BD348" s="45">
        <f>1/(POWER(FSheet1!$BN347,1/($A$3-1))*SUM(1/POWER(FSheet1!$BK347,1/($A$3-1)),1/POWER(FSheet1!$BL347,1/($A$3-1)),1/POWER(FSheet1!$BM347,1/($A$3-1)),1/POWER(FSheet1!$BN347,1/($A$3-1)),1/POWER(FSheet1!$BO347,1/($A$3-1)),1/POWER(FSheet1!$BP347,1/($A$3-1)),1/POWER(FSheet1!$BQ347,1/($A$3-1))))</f>
        <v>5.0583421684793115E-2</v>
      </c>
      <c r="BE348" s="45">
        <f>1/(POWER(FSheet1!$BO347,1/($A$3-1))*SUM(1/POWER(FSheet1!$BK347,1/($A$3-1)),1/POWER(FSheet1!$BL347,1/($A$3-1)),1/POWER(FSheet1!$BM347,1/($A$3-1)),1/POWER(FSheet1!$BN347,1/($A$3-1)),1/POWER(FSheet1!$BO347,1/($A$3-1)),1/POWER(FSheet1!$BP347,1/($A$3-1)),1/POWER(FSheet1!$BQ347,1/($A$3-1))))</f>
        <v>0.89928932510325044</v>
      </c>
      <c r="BF348" s="45">
        <f>1/(POWER(FSheet1!$BP347,1/($A$3-1))*SUM(1/POWER(FSheet1!$BK347,1/($A$3-1)),1/POWER(FSheet1!$BL347,1/($A$3-1)),1/POWER(FSheet1!$BM347,1/($A$3-1)),1/POWER(FSheet1!$BN347,1/($A$3-1)),1/POWER(FSheet1!$BO347,1/($A$3-1)),1/POWER(FSheet1!$BP347,1/($A$3-1)),1/POWER(FSheet1!$BQ347,1/($A$3-1))))</f>
        <v>9.1976201474853834E-3</v>
      </c>
      <c r="BG348" s="45">
        <f>1/(POWER(FSheet1!$BQ347,1/($A$3-1))*SUM(1/POWER(FSheet1!$BK347,1/($A$3-1)),1/POWER(FSheet1!$BL347,1/($A$3-1)),1/POWER(FSheet1!$BM347,1/($A$3-1)),1/POWER(FSheet1!$BN347,1/($A$3-1)),1/POWER(FSheet1!$BO347,1/($A$3-1)),1/POWER(FSheet1!$BP347,1/($A$3-1)),1/POWER(FSheet1!$BQ347,1/($A$3-1))))</f>
        <v>2.4248550204872467E-2</v>
      </c>
      <c r="BH348" s="14"/>
      <c r="BW348" s="33">
        <f t="array" ref="BW348">SUM((BA348^$A$3)*(($B348-$AK$3)^2+($C348-$AL$3)^2),(BB348^$A$3)*(($B348-$AM$3)^2+($C348-$AN$3)^2),(BC348^$A$3)*(($B348-$AO$3)^2+($C348-$AP$3)^2),(BD348^$A$3)*(($B348-$AQ$3)^2+($C348-$AR$3)^2),(BE348^$A$3)*(($B348-$AS$3)^2+($C348-$AT$3)^2),(BF348^$A$3)*(($B348-$AU$3)^2+($C348-$AV$3)^2),(BG348^$A$3)*(($B348-$AW$3)^2+($C348-$BV$3)^2))</f>
        <v>0.34513962506880197</v>
      </c>
    </row>
    <row r="349" spans="1:75">
      <c r="A349" s="21" t="str">
        <f>FSheet1!A348</f>
        <v>Granstrom</v>
      </c>
      <c r="B349" s="20">
        <f>FSheet1!DH348</f>
        <v>5.5651104120734907</v>
      </c>
      <c r="C349" s="20">
        <f>FSheet1!DI348</f>
        <v>1.3890100026246717</v>
      </c>
      <c r="E349" s="20">
        <f>1/(POWER(FSheet1!AU348,2/($A$3-1))*SUM(1/POWER(FSheet1!$AU348,2/($A$3-1)),1/POWER(FSheet1!$AV348,2/($A$3-1)),1/POWER(FSheet1!$AW348,2/($A$3-1)),1/POWER(FSheet1!$AX348,2/($A$3-1)),1/POWER(FSheet1!$AY348,2/($A$3-1)),1/POWER(FSheet1!$AZ348,2/($A$3-1)),1/POWER(FSheet1!$BA348,2/($A$3-1))))</f>
        <v>6.5195985231220558E-6</v>
      </c>
      <c r="F349" s="20">
        <f>1/(POWER(FSheet1!AV348,2/($A$3-1))*SUM(1/POWER(FSheet1!$AU348,2/($A$3-1)),1/POWER(FSheet1!$AV348,2/($A$3-1)),1/POWER(FSheet1!$AW348,2/($A$3-1)),1/POWER(FSheet1!$AX348,2/($A$3-1)),1/POWER(FSheet1!$AY348,2/($A$3-1)),1/POWER(FSheet1!$AZ348,2/($A$3-1)),1/POWER(FSheet1!$BA348,2/($A$3-1))))</f>
        <v>1.9391873068569041E-5</v>
      </c>
      <c r="G349" s="20">
        <f>1/(POWER(FSheet1!AW348,2/($A$3-1))*SUM(1/POWER(FSheet1!$AU348,2/($A$3-1)),1/POWER(FSheet1!$AV348,2/($A$3-1)),1/POWER(FSheet1!$AW348,2/($A$3-1)),1/POWER(FSheet1!$AX348,2/($A$3-1)),1/POWER(FSheet1!$AY348,2/($A$3-1)),1/POWER(FSheet1!$AZ348,2/($A$3-1)),1/POWER(FSheet1!$BA348,2/($A$3-1))))</f>
        <v>8.7136610454875194E-5</v>
      </c>
      <c r="H349" s="20">
        <f>1/(POWER(FSheet1!AX348,2/($A$3-1))*SUM(1/POWER(FSheet1!$AU348,2/($A$3-1)),1/POWER(FSheet1!$AV348,2/($A$3-1)),1/POWER(FSheet1!$AW348,2/($A$3-1)),1/POWER(FSheet1!$AX348,2/($A$3-1)),1/POWER(FSheet1!$AY348,2/($A$3-1)),1/POWER(FSheet1!$AZ348,2/($A$3-1)),1/POWER(FSheet1!$BA348,2/($A$3-1))))</f>
        <v>9.9099061360874235E-4</v>
      </c>
      <c r="I349" s="20">
        <f>1/(POWER(FSheet1!AY348,2/($A$3-1))*SUM(1/POWER(FSheet1!$AU348,2/($A$3-1)),1/POWER(FSheet1!$AV348,2/($A$3-1)),1/POWER(FSheet1!$AW348,2/($A$3-1)),1/POWER(FSheet1!$AX348,2/($A$3-1)),1/POWER(FSheet1!$AY348,2/($A$3-1)),1/POWER(FSheet1!$AZ348,2/($A$3-1)),1/POWER(FSheet1!$BA348,2/($A$3-1))))</f>
        <v>0.99416728164647716</v>
      </c>
      <c r="J349" s="20">
        <f>1/(POWER(FSheet1!AZ348,2/($A$3-1))*SUM(1/POWER(FSheet1!$AU348,2/($A$3-1)),1/POWER(FSheet1!$AV348,2/($A$3-1)),1/POWER(FSheet1!$AW348,2/($A$3-1)),1/POWER(FSheet1!$AX348,2/($A$3-1)),1/POWER(FSheet1!$AY348,2/($A$3-1)),1/POWER(FSheet1!$AZ348,2/($A$3-1)),1/POWER(FSheet1!$BA348,2/($A$3-1))))</f>
        <v>4.5424052690600635E-3</v>
      </c>
      <c r="K349" s="20">
        <f>1/(POWER(FSheet1!BA348,2/($A$3-1))*SUM(1/POWER(FSheet1!$AU348,2/($A$3-1)),1/POWER(FSheet1!$AV348,2/($A$3-1)),1/POWER(FSheet1!$AW348,2/($A$3-1)),1/POWER(FSheet1!$AX348,2/($A$3-1)),1/POWER(FSheet1!$AY348,2/($A$3-1)),1/POWER(FSheet1!$AZ348,2/($A$3-1)),1/POWER(FSheet1!$BA348,2/($A$3-1))))</f>
        <v>1.8627438880768142E-4</v>
      </c>
      <c r="M349" s="35"/>
      <c r="AA349" s="34">
        <f t="shared" si="18"/>
        <v>1.8474911434726835</v>
      </c>
      <c r="AC349" s="26">
        <f>1/(POWER(FSheet1!BC348,1/($A$3-1))*SUM(1/POWER(FSheet1!$BC348,1/($A$3-1)),1/POWER(FSheet1!$BD348,1/($A$3-1)),1/POWER(FSheet1!$BE348,1/($A$3-1)),1/POWER(FSheet1!$BF348,1/($A$3-1)),1/POWER(FSheet1!$BG348,1/($A$3-1)),1/POWER(FSheet1!$BH348,1/($A$3-1)),1/POWER(FSheet1!$BI348,1/($A$3-1))))</f>
        <v>2.8124172714151475E-3</v>
      </c>
      <c r="AD349" s="26">
        <f>1/(POWER(FSheet1!BD348,1/($A$3-1))*SUM(1/POWER(FSheet1!$BC348,1/($A$3-1)),1/POWER(FSheet1!$BD348,1/($A$3-1)),1/POWER(FSheet1!$BE348,1/($A$3-1)),1/POWER(FSheet1!$BF348,1/($A$3-1)),1/POWER(FSheet1!$BG348,1/($A$3-1)),1/POWER(FSheet1!$BH348,1/($A$3-1)),1/POWER(FSheet1!$BI348,1/($A$3-1))))</f>
        <v>2.5267726596727145E-3</v>
      </c>
      <c r="AE349" s="26">
        <f>1/(POWER(FSheet1!BE348,1/($A$3-1))*SUM(1/POWER(FSheet1!$BC348,1/($A$3-1)),1/POWER(FSheet1!$BD348,1/($A$3-1)),1/POWER(FSheet1!$BE348,1/($A$3-1)),1/POWER(FSheet1!$BF348,1/($A$3-1)),1/POWER(FSheet1!$BG348,1/($A$3-1)),1/POWER(FSheet1!$BH348,1/($A$3-1)),1/POWER(FSheet1!$BI348,1/($A$3-1))))</f>
        <v>4.0891558927167639E-3</v>
      </c>
      <c r="AF349" s="26">
        <f>1/(POWER(FSheet1!BF348,1/($A$3-1))*SUM(1/POWER(FSheet1!$BC348,1/($A$3-1)),1/POWER(FSheet1!$BD348,1/($A$3-1)),1/POWER(FSheet1!$BE348,1/($A$3-1)),1/POWER(FSheet1!$BF348,1/($A$3-1)),1/POWER(FSheet1!$BG348,1/($A$3-1)),1/POWER(FSheet1!$BH348,1/($A$3-1)),1/POWER(FSheet1!$BI348,1/($A$3-1))))</f>
        <v>1.1323387598536157E-2</v>
      </c>
      <c r="AG349" s="26">
        <f>1/(POWER(FSheet1!BG348,1/($A$3-1))*SUM(1/POWER(FSheet1!$BC348,1/($A$3-1)),1/POWER(FSheet1!$BD348,1/($A$3-1)),1/POWER(FSheet1!$BE348,1/($A$3-1)),1/POWER(FSheet1!$BF348,1/($A$3-1)),1/POWER(FSheet1!$BG348,1/($A$3-1)),1/POWER(FSheet1!$BH348,1/($A$3-1)),1/POWER(FSheet1!$BI348,1/($A$3-1))))</f>
        <v>0.12048377621086298</v>
      </c>
      <c r="AH349" s="26">
        <f>1/(POWER(FSheet1!BH348,1/($A$3-1))*SUM(1/POWER(FSheet1!$BC348,1/($A$3-1)),1/POWER(FSheet1!$BD348,1/($A$3-1)),1/POWER(FSheet1!$BE348,1/($A$3-1)),1/POWER(FSheet1!$BF348,1/($A$3-1)),1/POWER(FSheet1!$BG348,1/($A$3-1)),1/POWER(FSheet1!$BH348,1/($A$3-1)),1/POWER(FSheet1!$BI348,1/($A$3-1))))</f>
        <v>0.11745843101243256</v>
      </c>
      <c r="AI349" s="26">
        <f>1/(POWER(FSheet1!BI348,1/($A$3-1))*SUM(1/POWER(FSheet1!$BC348,1/($A$3-1)),1/POWER(FSheet1!$BD348,1/($A$3-1)),1/POWER(FSheet1!$BE348,1/($A$3-1)),1/POWER(FSheet1!$BF348,1/($A$3-1)),1/POWER(FSheet1!$BG348,1/($A$3-1)),1/POWER(FSheet1!$BH348,1/($A$3-1)),1/POWER(FSheet1!$BI348,1/($A$3-1))))</f>
        <v>0.74130605935436367</v>
      </c>
      <c r="AY349" s="13">
        <f t="shared" si="19"/>
        <v>1.2036765381982457</v>
      </c>
      <c r="BA349" s="45">
        <f>1/(POWER(FSheet1!$BK348,1/($A$3-1))*SUM(1/POWER(FSheet1!$BK348,1/($A$3-1)),1/POWER(FSheet1!$BL348,1/($A$3-1)),1/POWER(FSheet1!$BM348,1/($A$3-1)),1/POWER(FSheet1!$BN348,1/($A$3-1)),1/POWER(FSheet1!$BO348,1/($A$3-1)),1/POWER(FSheet1!$BP348,1/($A$3-1)),1/POWER(FSheet1!$BQ348,1/($A$3-1))))</f>
        <v>1.6818592326781096E-2</v>
      </c>
      <c r="BB349" s="45">
        <f>1/(POWER(FSheet1!$BL348,1/($A$3-1))*SUM(1/POWER(FSheet1!$BK348,1/($A$3-1)),1/POWER(FSheet1!$BL348,1/($A$3-1)),1/POWER(FSheet1!$BM348,1/($A$3-1)),1/POWER(FSheet1!$BN348,1/($A$3-1)),1/POWER(FSheet1!$BO348,1/($A$3-1)),1/POWER(FSheet1!$BP348,1/($A$3-1)),1/POWER(FSheet1!$BQ348,1/($A$3-1))))</f>
        <v>1.1673848629229098E-2</v>
      </c>
      <c r="BC349" s="45">
        <f>1/(POWER(FSheet1!$BM348,1/($A$3-1))*SUM(1/POWER(FSheet1!$BK348,1/($A$3-1)),1/POWER(FSheet1!$BL348,1/($A$3-1)),1/POWER(FSheet1!$BM348,1/($A$3-1)),1/POWER(FSheet1!$BN348,1/($A$3-1)),1/POWER(FSheet1!$BO348,1/($A$3-1)),1/POWER(FSheet1!$BP348,1/($A$3-1)),1/POWER(FSheet1!$BQ348,1/($A$3-1))))</f>
        <v>2.3449434406524281E-2</v>
      </c>
      <c r="BD349" s="45">
        <f>1/(POWER(FSheet1!$BN348,1/($A$3-1))*SUM(1/POWER(FSheet1!$BK348,1/($A$3-1)),1/POWER(FSheet1!$BL348,1/($A$3-1)),1/POWER(FSheet1!$BM348,1/($A$3-1)),1/POWER(FSheet1!$BN348,1/($A$3-1)),1/POWER(FSheet1!$BO348,1/($A$3-1)),1/POWER(FSheet1!$BP348,1/($A$3-1)),1/POWER(FSheet1!$BQ348,1/($A$3-1))))</f>
        <v>6.4123782306036145E-2</v>
      </c>
      <c r="BE349" s="45">
        <f>1/(POWER(FSheet1!$BO348,1/($A$3-1))*SUM(1/POWER(FSheet1!$BK348,1/($A$3-1)),1/POWER(FSheet1!$BL348,1/($A$3-1)),1/POWER(FSheet1!$BM348,1/($A$3-1)),1/POWER(FSheet1!$BN348,1/($A$3-1)),1/POWER(FSheet1!$BO348,1/($A$3-1)),1/POWER(FSheet1!$BP348,1/($A$3-1)),1/POWER(FSheet1!$BQ348,1/($A$3-1))))</f>
        <v>0.28821801091005489</v>
      </c>
      <c r="BF349" s="45">
        <f>1/(POWER(FSheet1!$BP348,1/($A$3-1))*SUM(1/POWER(FSheet1!$BK348,1/($A$3-1)),1/POWER(FSheet1!$BL348,1/($A$3-1)),1/POWER(FSheet1!$BM348,1/($A$3-1)),1/POWER(FSheet1!$BN348,1/($A$3-1)),1/POWER(FSheet1!$BO348,1/($A$3-1)),1/POWER(FSheet1!$BP348,1/($A$3-1)),1/POWER(FSheet1!$BQ348,1/($A$3-1))))</f>
        <v>0.23538681265597003</v>
      </c>
      <c r="BG349" s="45">
        <f>1/(POWER(FSheet1!$BQ348,1/($A$3-1))*SUM(1/POWER(FSheet1!$BK348,1/($A$3-1)),1/POWER(FSheet1!$BL348,1/($A$3-1)),1/POWER(FSheet1!$BM348,1/($A$3-1)),1/POWER(FSheet1!$BN348,1/($A$3-1)),1/POWER(FSheet1!$BO348,1/($A$3-1)),1/POWER(FSheet1!$BP348,1/($A$3-1)),1/POWER(FSheet1!$BQ348,1/($A$3-1))))</f>
        <v>0.36032951876540453</v>
      </c>
      <c r="BH349" s="14"/>
      <c r="BW349" s="33">
        <f t="array" ref="BW349">SUM((BA349^$A$3)*(($B349-$AK$3)^2+($C349-$AL$3)^2),(BB349^$A$3)*(($B349-$AM$3)^2+($C349-$AN$3)^2),(BC349^$A$3)*(($B349-$AO$3)^2+($C349-$AP$3)^2),(BD349^$A$3)*(($B349-$AQ$3)^2+($C349-$AR$3)^2),(BE349^$A$3)*(($B349-$AS$3)^2+($C349-$AT$3)^2),(BF349^$A$3)*(($B349-$AU$3)^2+($C349-$AV$3)^2),(BG349^$A$3)*(($B349-$AW$3)^2+($C349-$BV$3)^2))</f>
        <v>1.8140264019147532</v>
      </c>
    </row>
    <row r="350" spans="1:75">
      <c r="A350" s="21" t="str">
        <f>FSheet1!A349</f>
        <v>Boivin</v>
      </c>
      <c r="B350" s="20">
        <f>FSheet1!DH349</f>
        <v>3.1552134120734907</v>
      </c>
      <c r="C350" s="20">
        <f>FSheet1!DI349</f>
        <v>1.5923815026246717</v>
      </c>
      <c r="E350" s="20">
        <f>1/(POWER(FSheet1!AU349,2/($A$3-1))*SUM(1/POWER(FSheet1!$AU349,2/($A$3-1)),1/POWER(FSheet1!$AV349,2/($A$3-1)),1/POWER(FSheet1!$AW349,2/($A$3-1)),1/POWER(FSheet1!$AX349,2/($A$3-1)),1/POWER(FSheet1!$AY349,2/($A$3-1)),1/POWER(FSheet1!$AZ349,2/($A$3-1)),1/POWER(FSheet1!$BA349,2/($A$3-1))))</f>
        <v>5.7718127684850362E-5</v>
      </c>
      <c r="F350" s="20">
        <f>1/(POWER(FSheet1!AV349,2/($A$3-1))*SUM(1/POWER(FSheet1!$AU349,2/($A$3-1)),1/POWER(FSheet1!$AV349,2/($A$3-1)),1/POWER(FSheet1!$AW349,2/($A$3-1)),1/POWER(FSheet1!$AX349,2/($A$3-1)),1/POWER(FSheet1!$AY349,2/($A$3-1)),1/POWER(FSheet1!$AZ349,2/($A$3-1)),1/POWER(FSheet1!$BA349,2/($A$3-1))))</f>
        <v>1.9560317628255461E-4</v>
      </c>
      <c r="G350" s="20">
        <f>1/(POWER(FSheet1!AW349,2/($A$3-1))*SUM(1/POWER(FSheet1!$AU349,2/($A$3-1)),1/POWER(FSheet1!$AV349,2/($A$3-1)),1/POWER(FSheet1!$AW349,2/($A$3-1)),1/POWER(FSheet1!$AX349,2/($A$3-1)),1/POWER(FSheet1!$AY349,2/($A$3-1)),1/POWER(FSheet1!$AZ349,2/($A$3-1)),1/POWER(FSheet1!$BA349,2/($A$3-1))))</f>
        <v>1.1343740432407817E-3</v>
      </c>
      <c r="H350" s="20">
        <f>1/(POWER(FSheet1!AX349,2/($A$3-1))*SUM(1/POWER(FSheet1!$AU349,2/($A$3-1)),1/POWER(FSheet1!$AV349,2/($A$3-1)),1/POWER(FSheet1!$AW349,2/($A$3-1)),1/POWER(FSheet1!$AX349,2/($A$3-1)),1/POWER(FSheet1!$AY349,2/($A$3-1)),1/POWER(FSheet1!$AZ349,2/($A$3-1)),1/POWER(FSheet1!$BA349,2/($A$3-1))))</f>
        <v>2.6047398401392429E-2</v>
      </c>
      <c r="I350" s="20">
        <f>1/(POWER(FSheet1!AY349,2/($A$3-1))*SUM(1/POWER(FSheet1!$AU349,2/($A$3-1)),1/POWER(FSheet1!$AV349,2/($A$3-1)),1/POWER(FSheet1!$AW349,2/($A$3-1)),1/POWER(FSheet1!$AX349,2/($A$3-1)),1/POWER(FSheet1!$AY349,2/($A$3-1)),1/POWER(FSheet1!$AZ349,2/($A$3-1)),1/POWER(FSheet1!$BA349,2/($A$3-1))))</f>
        <v>0.96709186270687675</v>
      </c>
      <c r="J350" s="20">
        <f>1/(POWER(FSheet1!AZ349,2/($A$3-1))*SUM(1/POWER(FSheet1!$AU349,2/($A$3-1)),1/POWER(FSheet1!$AV349,2/($A$3-1)),1/POWER(FSheet1!$AW349,2/($A$3-1)),1/POWER(FSheet1!$AX349,2/($A$3-1)),1/POWER(FSheet1!$AY349,2/($A$3-1)),1/POWER(FSheet1!$AZ349,2/($A$3-1)),1/POWER(FSheet1!$BA349,2/($A$3-1))))</f>
        <v>4.9922294574842232E-3</v>
      </c>
      <c r="K350" s="20">
        <f>1/(POWER(FSheet1!BA349,2/($A$3-1))*SUM(1/POWER(FSheet1!$AU349,2/($A$3-1)),1/POWER(FSheet1!$AV349,2/($A$3-1)),1/POWER(FSheet1!$AW349,2/($A$3-1)),1/POWER(FSheet1!$AX349,2/($A$3-1)),1/POWER(FSheet1!$AY349,2/($A$3-1)),1/POWER(FSheet1!$AZ349,2/($A$3-1)),1/POWER(FSheet1!$BA349,2/($A$3-1))))</f>
        <v>4.8081408703850003E-4</v>
      </c>
      <c r="M350" s="35"/>
      <c r="AA350" s="34">
        <f t="shared" si="18"/>
        <v>2.1349184298888417</v>
      </c>
      <c r="AC350" s="26">
        <f>1/(POWER(FSheet1!BC349,1/($A$3-1))*SUM(1/POWER(FSheet1!$BC349,1/($A$3-1)),1/POWER(FSheet1!$BD349,1/($A$3-1)),1/POWER(FSheet1!$BE349,1/($A$3-1)),1/POWER(FSheet1!$BF349,1/($A$3-1)),1/POWER(FSheet1!$BG349,1/($A$3-1)),1/POWER(FSheet1!$BH349,1/($A$3-1)),1/POWER(FSheet1!$BI349,1/($A$3-1))))</f>
        <v>1.1733006424896004E-2</v>
      </c>
      <c r="AD350" s="26">
        <f>1/(POWER(FSheet1!BD349,1/($A$3-1))*SUM(1/POWER(FSheet1!$BC349,1/($A$3-1)),1/POWER(FSheet1!$BD349,1/($A$3-1)),1/POWER(FSheet1!$BE349,1/($A$3-1)),1/POWER(FSheet1!$BF349,1/($A$3-1)),1/POWER(FSheet1!$BG349,1/($A$3-1)),1/POWER(FSheet1!$BH349,1/($A$3-1)),1/POWER(FSheet1!$BI349,1/($A$3-1))))</f>
        <v>9.9011861831956854E-3</v>
      </c>
      <c r="AE350" s="26">
        <f>1/(POWER(FSheet1!BE349,1/($A$3-1))*SUM(1/POWER(FSheet1!$BC349,1/($A$3-1)),1/POWER(FSheet1!$BD349,1/($A$3-1)),1/POWER(FSheet1!$BE349,1/($A$3-1)),1/POWER(FSheet1!$BF349,1/($A$3-1)),1/POWER(FSheet1!$BG349,1/($A$3-1)),1/POWER(FSheet1!$BH349,1/($A$3-1)),1/POWER(FSheet1!$BI349,1/($A$3-1))))</f>
        <v>1.7480888775803356E-2</v>
      </c>
      <c r="AF350" s="26">
        <f>1/(POWER(FSheet1!BF349,1/($A$3-1))*SUM(1/POWER(FSheet1!$BC349,1/($A$3-1)),1/POWER(FSheet1!$BD349,1/($A$3-1)),1/POWER(FSheet1!$BE349,1/($A$3-1)),1/POWER(FSheet1!$BF349,1/($A$3-1)),1/POWER(FSheet1!$BG349,1/($A$3-1)),1/POWER(FSheet1!$BH349,1/($A$3-1)),1/POWER(FSheet1!$BI349,1/($A$3-1))))</f>
        <v>7.1690808338976897E-2</v>
      </c>
      <c r="AG350" s="26">
        <f>1/(POWER(FSheet1!BG349,1/($A$3-1))*SUM(1/POWER(FSheet1!$BC349,1/($A$3-1)),1/POWER(FSheet1!$BD349,1/($A$3-1)),1/POWER(FSheet1!$BE349,1/($A$3-1)),1/POWER(FSheet1!$BF349,1/($A$3-1)),1/POWER(FSheet1!$BG349,1/($A$3-1)),1/POWER(FSheet1!$BH349,1/($A$3-1)),1/POWER(FSheet1!$BI349,1/($A$3-1))))</f>
        <v>0.65804012838968184</v>
      </c>
      <c r="AH350" s="26">
        <f>1/(POWER(FSheet1!BH349,1/($A$3-1))*SUM(1/POWER(FSheet1!$BC349,1/($A$3-1)),1/POWER(FSheet1!$BD349,1/($A$3-1)),1/POWER(FSheet1!$BE349,1/($A$3-1)),1/POWER(FSheet1!$BF349,1/($A$3-1)),1/POWER(FSheet1!$BG349,1/($A$3-1)),1/POWER(FSheet1!$BH349,1/($A$3-1)),1/POWER(FSheet1!$BI349,1/($A$3-1))))</f>
        <v>5.396024981149275E-2</v>
      </c>
      <c r="AI350" s="26">
        <f>1/(POWER(FSheet1!BI349,1/($A$3-1))*SUM(1/POWER(FSheet1!$BC349,1/($A$3-1)),1/POWER(FSheet1!$BD349,1/($A$3-1)),1/POWER(FSheet1!$BE349,1/($A$3-1)),1/POWER(FSheet1!$BF349,1/($A$3-1)),1/POWER(FSheet1!$BG349,1/($A$3-1)),1/POWER(FSheet1!$BH349,1/($A$3-1)),1/POWER(FSheet1!$BI349,1/($A$3-1))))</f>
        <v>0.17719373207595349</v>
      </c>
      <c r="AY350" s="13">
        <f t="shared" si="19"/>
        <v>0.84853637419349781</v>
      </c>
      <c r="BA350" s="45">
        <f>1/(POWER(FSheet1!$BK349,1/($A$3-1))*SUM(1/POWER(FSheet1!$BK349,1/($A$3-1)),1/POWER(FSheet1!$BL349,1/($A$3-1)),1/POWER(FSheet1!$BM349,1/($A$3-1)),1/POWER(FSheet1!$BN349,1/($A$3-1)),1/POWER(FSheet1!$BO349,1/($A$3-1)),1/POWER(FSheet1!$BP349,1/($A$3-1)),1/POWER(FSheet1!$BQ349,1/($A$3-1))))</f>
        <v>6.6547615756790126E-3</v>
      </c>
      <c r="BB350" s="45">
        <f>1/(POWER(FSheet1!$BL349,1/($A$3-1))*SUM(1/POWER(FSheet1!$BK349,1/($A$3-1)),1/POWER(FSheet1!$BL349,1/($A$3-1)),1/POWER(FSheet1!$BM349,1/($A$3-1)),1/POWER(FSheet1!$BN349,1/($A$3-1)),1/POWER(FSheet1!$BO349,1/($A$3-1)),1/POWER(FSheet1!$BP349,1/($A$3-1)),1/POWER(FSheet1!$BQ349,1/($A$3-1))))</f>
        <v>3.9547630057027014E-3</v>
      </c>
      <c r="BC350" s="45">
        <f>1/(POWER(FSheet1!$BM349,1/($A$3-1))*SUM(1/POWER(FSheet1!$BK349,1/($A$3-1)),1/POWER(FSheet1!$BL349,1/($A$3-1)),1/POWER(FSheet1!$BM349,1/($A$3-1)),1/POWER(FSheet1!$BN349,1/($A$3-1)),1/POWER(FSheet1!$BO349,1/($A$3-1)),1/POWER(FSheet1!$BP349,1/($A$3-1)),1/POWER(FSheet1!$BQ349,1/($A$3-1))))</f>
        <v>8.4528401387450065E-3</v>
      </c>
      <c r="BD350" s="45">
        <f>1/(POWER(FSheet1!$BN349,1/($A$3-1))*SUM(1/POWER(FSheet1!$BK349,1/($A$3-1)),1/POWER(FSheet1!$BL349,1/($A$3-1)),1/POWER(FSheet1!$BM349,1/($A$3-1)),1/POWER(FSheet1!$BN349,1/($A$3-1)),1/POWER(FSheet1!$BO349,1/($A$3-1)),1/POWER(FSheet1!$BP349,1/($A$3-1)),1/POWER(FSheet1!$BQ349,1/($A$3-1))))</f>
        <v>3.4379765177443247E-2</v>
      </c>
      <c r="BE350" s="45">
        <f>1/(POWER(FSheet1!$BO349,1/($A$3-1))*SUM(1/POWER(FSheet1!$BK349,1/($A$3-1)),1/POWER(FSheet1!$BL349,1/($A$3-1)),1/POWER(FSheet1!$BM349,1/($A$3-1)),1/POWER(FSheet1!$BN349,1/($A$3-1)),1/POWER(FSheet1!$BO349,1/($A$3-1)),1/POWER(FSheet1!$BP349,1/($A$3-1)),1/POWER(FSheet1!$BQ349,1/($A$3-1))))</f>
        <v>0.89759863172303811</v>
      </c>
      <c r="BF350" s="45">
        <f>1/(POWER(FSheet1!$BP349,1/($A$3-1))*SUM(1/POWER(FSheet1!$BK349,1/($A$3-1)),1/POWER(FSheet1!$BL349,1/($A$3-1)),1/POWER(FSheet1!$BM349,1/($A$3-1)),1/POWER(FSheet1!$BN349,1/($A$3-1)),1/POWER(FSheet1!$BO349,1/($A$3-1)),1/POWER(FSheet1!$BP349,1/($A$3-1)),1/POWER(FSheet1!$BQ349,1/($A$3-1))))</f>
        <v>1.5988300679795262E-2</v>
      </c>
      <c r="BG350" s="45">
        <f>1/(POWER(FSheet1!$BQ349,1/($A$3-1))*SUM(1/POWER(FSheet1!$BK349,1/($A$3-1)),1/POWER(FSheet1!$BL349,1/($A$3-1)),1/POWER(FSheet1!$BM349,1/($A$3-1)),1/POWER(FSheet1!$BN349,1/($A$3-1)),1/POWER(FSheet1!$BO349,1/($A$3-1)),1/POWER(FSheet1!$BP349,1/($A$3-1)),1/POWER(FSheet1!$BQ349,1/($A$3-1))))</f>
        <v>3.2970937699596609E-2</v>
      </c>
      <c r="BH350" s="14"/>
      <c r="BW350" s="33">
        <f t="array" ref="BW350">SUM((BA350^$A$3)*(($B350-$AK$3)^2+($C350-$AL$3)^2),(BB350^$A$3)*(($B350-$AM$3)^2+($C350-$AN$3)^2),(BC350^$A$3)*(($B350-$AO$3)^2+($C350-$AP$3)^2),(BD350^$A$3)*(($B350-$AQ$3)^2+($C350-$AR$3)^2),(BE350^$A$3)*(($B350-$AS$3)^2+($C350-$AT$3)^2),(BF350^$A$3)*(($B350-$AU$3)^2+($C350-$AV$3)^2),(BG350^$A$3)*(($B350-$AW$3)^2+($C350-$BV$3)^2))</f>
        <v>0.99384850182490048</v>
      </c>
    </row>
    <row r="351" spans="1:75" s="30" customFormat="1">
      <c r="A351" s="28" t="str">
        <f>FSheet1!A350</f>
        <v>Buda</v>
      </c>
      <c r="B351" s="29">
        <f>FSheet1!DH350</f>
        <v>-1.0165865879265092</v>
      </c>
      <c r="C351" s="29">
        <f>FSheet1!DI350</f>
        <v>-3.8420119973753284</v>
      </c>
      <c r="E351" s="20">
        <f>1/(POWER(FSheet1!AU350,2/($A$3-1))*SUM(1/POWER(FSheet1!$AU350,2/($A$3-1)),1/POWER(FSheet1!$AV350,2/($A$3-1)),1/POWER(FSheet1!$AW350,2/($A$3-1)),1/POWER(FSheet1!$AX350,2/($A$3-1)),1/POWER(FSheet1!$AY350,2/($A$3-1)),1/POWER(FSheet1!$AZ350,2/($A$3-1)),1/POWER(FSheet1!$BA350,2/($A$3-1))))</f>
        <v>6.3753360896144466E-4</v>
      </c>
      <c r="F351" s="20">
        <f>1/(POWER(FSheet1!AV350,2/($A$3-1))*SUM(1/POWER(FSheet1!$AU350,2/($A$3-1)),1/POWER(FSheet1!$AV350,2/($A$3-1)),1/POWER(FSheet1!$AW350,2/($A$3-1)),1/POWER(FSheet1!$AX350,2/($A$3-1)),1/POWER(FSheet1!$AY350,2/($A$3-1)),1/POWER(FSheet1!$AZ350,2/($A$3-1)),1/POWER(FSheet1!$BA350,2/($A$3-1))))</f>
        <v>5.8349339976713106E-3</v>
      </c>
      <c r="G351" s="20">
        <f>1/(POWER(FSheet1!AW350,2/($A$3-1))*SUM(1/POWER(FSheet1!$AU350,2/($A$3-1)),1/POWER(FSheet1!$AV350,2/($A$3-1)),1/POWER(FSheet1!$AW350,2/($A$3-1)),1/POWER(FSheet1!$AX350,2/($A$3-1)),1/POWER(FSheet1!$AY350,2/($A$3-1)),1/POWER(FSheet1!$AZ350,2/($A$3-1)),1/POWER(FSheet1!$BA350,2/($A$3-1))))</f>
        <v>0.9080340593632763</v>
      </c>
      <c r="H351" s="20">
        <f>1/(POWER(FSheet1!AX350,2/($A$3-1))*SUM(1/POWER(FSheet1!$AU350,2/($A$3-1)),1/POWER(FSheet1!$AV350,2/($A$3-1)),1/POWER(FSheet1!$AW350,2/($A$3-1)),1/POWER(FSheet1!$AX350,2/($A$3-1)),1/POWER(FSheet1!$AY350,2/($A$3-1)),1/POWER(FSheet1!$AZ350,2/($A$3-1)),1/POWER(FSheet1!$BA350,2/($A$3-1))))</f>
        <v>8.260771336490709E-2</v>
      </c>
      <c r="I351" s="20">
        <f>1/(POWER(FSheet1!AY350,2/($A$3-1))*SUM(1/POWER(FSheet1!$AU350,2/($A$3-1)),1/POWER(FSheet1!$AV350,2/($A$3-1)),1/POWER(FSheet1!$AW350,2/($A$3-1)),1/POWER(FSheet1!$AX350,2/($A$3-1)),1/POWER(FSheet1!$AY350,2/($A$3-1)),1/POWER(FSheet1!$AZ350,2/($A$3-1)),1/POWER(FSheet1!$BA350,2/($A$3-1))))</f>
        <v>2.407435422688284E-3</v>
      </c>
      <c r="J351" s="20">
        <f>1/(POWER(FSheet1!AZ350,2/($A$3-1))*SUM(1/POWER(FSheet1!$AU350,2/($A$3-1)),1/POWER(FSheet1!$AV350,2/($A$3-1)),1/POWER(FSheet1!$AW350,2/($A$3-1)),1/POWER(FSheet1!$AX350,2/($A$3-1)),1/POWER(FSheet1!$AY350,2/($A$3-1)),1/POWER(FSheet1!$AZ350,2/($A$3-1)),1/POWER(FSheet1!$BA350,2/($A$3-1))))</f>
        <v>3.73344031389225E-4</v>
      </c>
      <c r="K351" s="20">
        <f>1/(POWER(FSheet1!BA350,2/($A$3-1))*SUM(1/POWER(FSheet1!$AU350,2/($A$3-1)),1/POWER(FSheet1!$AV350,2/($A$3-1)),1/POWER(FSheet1!$AW350,2/($A$3-1)),1/POWER(FSheet1!$AX350,2/($A$3-1)),1/POWER(FSheet1!$AY350,2/($A$3-1)),1/POWER(FSheet1!$AZ350,2/($A$3-1)),1/POWER(FSheet1!$BA350,2/($A$3-1))))</f>
        <v>1.0498021110612987E-4</v>
      </c>
      <c r="M351" s="35"/>
      <c r="AA351" s="34">
        <f t="shared" si="18"/>
        <v>5.4913230390296848</v>
      </c>
      <c r="AC351" s="26">
        <f>1/(POWER(FSheet1!BC350,1/($A$3-1))*SUM(1/POWER(FSheet1!$BC350,1/($A$3-1)),1/POWER(FSheet1!$BD350,1/($A$3-1)),1/POWER(FSheet1!$BE350,1/($A$3-1)),1/POWER(FSheet1!$BF350,1/($A$3-1)),1/POWER(FSheet1!$BG350,1/($A$3-1)),1/POWER(FSheet1!$BH350,1/($A$3-1)),1/POWER(FSheet1!$BI350,1/($A$3-1))))</f>
        <v>8.2950546801700414E-2</v>
      </c>
      <c r="AD351" s="26">
        <f>1/(POWER(FSheet1!BD350,1/($A$3-1))*SUM(1/POWER(FSheet1!$BC350,1/($A$3-1)),1/POWER(FSheet1!$BD350,1/($A$3-1)),1/POWER(FSheet1!$BE350,1/($A$3-1)),1/POWER(FSheet1!$BF350,1/($A$3-1)),1/POWER(FSheet1!$BG350,1/($A$3-1)),1/POWER(FSheet1!$BH350,1/($A$3-1)),1/POWER(FSheet1!$BI350,1/($A$3-1))))</f>
        <v>0.11519108202026476</v>
      </c>
      <c r="AE351" s="26">
        <f>1/(POWER(FSheet1!BE350,1/($A$3-1))*SUM(1/POWER(FSheet1!$BC350,1/($A$3-1)),1/POWER(FSheet1!$BD350,1/($A$3-1)),1/POWER(FSheet1!$BE350,1/($A$3-1)),1/POWER(FSheet1!$BF350,1/($A$3-1)),1/POWER(FSheet1!$BG350,1/($A$3-1)),1/POWER(FSheet1!$BH350,1/($A$3-1)),1/POWER(FSheet1!$BI350,1/($A$3-1))))</f>
        <v>0.47668067917386259</v>
      </c>
      <c r="AF351" s="26">
        <f>1/(POWER(FSheet1!BF350,1/($A$3-1))*SUM(1/POWER(FSheet1!$BC350,1/($A$3-1)),1/POWER(FSheet1!$BD350,1/($A$3-1)),1/POWER(FSheet1!$BE350,1/($A$3-1)),1/POWER(FSheet1!$BF350,1/($A$3-1)),1/POWER(FSheet1!$BG350,1/($A$3-1)),1/POWER(FSheet1!$BH350,1/($A$3-1)),1/POWER(FSheet1!$BI350,1/($A$3-1))))</f>
        <v>0.20637113981117322</v>
      </c>
      <c r="AG351" s="26">
        <f>1/(POWER(FSheet1!BG350,1/($A$3-1))*SUM(1/POWER(FSheet1!$BC350,1/($A$3-1)),1/POWER(FSheet1!$BD350,1/($A$3-1)),1/POWER(FSheet1!$BE350,1/($A$3-1)),1/POWER(FSheet1!$BF350,1/($A$3-1)),1/POWER(FSheet1!$BG350,1/($A$3-1)),1/POWER(FSheet1!$BH350,1/($A$3-1)),1/POWER(FSheet1!$BI350,1/($A$3-1))))</f>
        <v>5.3336426362376524E-2</v>
      </c>
      <c r="AH351" s="26">
        <f>1/(POWER(FSheet1!BH350,1/($A$3-1))*SUM(1/POWER(FSheet1!$BC350,1/($A$3-1)),1/POWER(FSheet1!$BD350,1/($A$3-1)),1/POWER(FSheet1!$BE350,1/($A$3-1)),1/POWER(FSheet1!$BF350,1/($A$3-1)),1/POWER(FSheet1!$BG350,1/($A$3-1)),1/POWER(FSheet1!$BH350,1/($A$3-1)),1/POWER(FSheet1!$BI350,1/($A$3-1))))</f>
        <v>2.4857528592644049E-2</v>
      </c>
      <c r="AI351" s="26">
        <f>1/(POWER(FSheet1!BI350,1/($A$3-1))*SUM(1/POWER(FSheet1!$BC350,1/($A$3-1)),1/POWER(FSheet1!$BD350,1/($A$3-1)),1/POWER(FSheet1!$BE350,1/($A$3-1)),1/POWER(FSheet1!$BF350,1/($A$3-1)),1/POWER(FSheet1!$BG350,1/($A$3-1)),1/POWER(FSheet1!$BH350,1/($A$3-1)),1/POWER(FSheet1!$BI350,1/($A$3-1))))</f>
        <v>4.0612597237978457E-2</v>
      </c>
      <c r="AY351" s="13">
        <f t="shared" si="19"/>
        <v>2.1646491545630897</v>
      </c>
      <c r="BA351" s="45">
        <f>1/(POWER(FSheet1!$BK350,1/($A$3-1))*SUM(1/POWER(FSheet1!$BK350,1/($A$3-1)),1/POWER(FSheet1!$BL350,1/($A$3-1)),1/POWER(FSheet1!$BM350,1/($A$3-1)),1/POWER(FSheet1!$BN350,1/($A$3-1)),1/POWER(FSheet1!$BO350,1/($A$3-1)),1/POWER(FSheet1!$BP350,1/($A$3-1)),1/POWER(FSheet1!$BQ350,1/($A$3-1))))</f>
        <v>1.2608907070747227E-2</v>
      </c>
      <c r="BB351" s="45">
        <f>1/(POWER(FSheet1!$BL350,1/($A$3-1))*SUM(1/POWER(FSheet1!$BK350,1/($A$3-1)),1/POWER(FSheet1!$BL350,1/($A$3-1)),1/POWER(FSheet1!$BM350,1/($A$3-1)),1/POWER(FSheet1!$BN350,1/($A$3-1)),1/POWER(FSheet1!$BO350,1/($A$3-1)),1/POWER(FSheet1!$BP350,1/($A$3-1)),1/POWER(FSheet1!$BQ350,1/($A$3-1))))</f>
        <v>2.2011985251287811E-2</v>
      </c>
      <c r="BC351" s="45">
        <f>1/(POWER(FSheet1!$BM350,1/($A$3-1))*SUM(1/POWER(FSheet1!$BK350,1/($A$3-1)),1/POWER(FSheet1!$BL350,1/($A$3-1)),1/POWER(FSheet1!$BM350,1/($A$3-1)),1/POWER(FSheet1!$BN350,1/($A$3-1)),1/POWER(FSheet1!$BO350,1/($A$3-1)),1/POWER(FSheet1!$BP350,1/($A$3-1)),1/POWER(FSheet1!$BQ350,1/($A$3-1))))</f>
        <v>0.87999426959852944</v>
      </c>
      <c r="BD351" s="45">
        <f>1/(POWER(FSheet1!$BN350,1/($A$3-1))*SUM(1/POWER(FSheet1!$BK350,1/($A$3-1)),1/POWER(FSheet1!$BL350,1/($A$3-1)),1/POWER(FSheet1!$BM350,1/($A$3-1)),1/POWER(FSheet1!$BN350,1/($A$3-1)),1/POWER(FSheet1!$BO350,1/($A$3-1)),1/POWER(FSheet1!$BP350,1/($A$3-1)),1/POWER(FSheet1!$BQ350,1/($A$3-1))))</f>
        <v>5.413111343355019E-2</v>
      </c>
      <c r="BE351" s="45">
        <f>1/(POWER(FSheet1!$BO350,1/($A$3-1))*SUM(1/POWER(FSheet1!$BK350,1/($A$3-1)),1/POWER(FSheet1!$BL350,1/($A$3-1)),1/POWER(FSheet1!$BM350,1/($A$3-1)),1/POWER(FSheet1!$BN350,1/($A$3-1)),1/POWER(FSheet1!$BO350,1/($A$3-1)),1/POWER(FSheet1!$BP350,1/($A$3-1)),1/POWER(FSheet1!$BQ350,1/($A$3-1))))</f>
        <v>1.5162488591925687E-2</v>
      </c>
      <c r="BF351" s="45">
        <f>1/(POWER(FSheet1!$BP350,1/($A$3-1))*SUM(1/POWER(FSheet1!$BK350,1/($A$3-1)),1/POWER(FSheet1!$BL350,1/($A$3-1)),1/POWER(FSheet1!$BM350,1/($A$3-1)),1/POWER(FSheet1!$BN350,1/($A$3-1)),1/POWER(FSheet1!$BO350,1/($A$3-1)),1/POWER(FSheet1!$BP350,1/($A$3-1)),1/POWER(FSheet1!$BQ350,1/($A$3-1))))</f>
        <v>5.43124427591791E-3</v>
      </c>
      <c r="BG351" s="45">
        <f>1/(POWER(FSheet1!$BQ350,1/($A$3-1))*SUM(1/POWER(FSheet1!$BK350,1/($A$3-1)),1/POWER(FSheet1!$BL350,1/($A$3-1)),1/POWER(FSheet1!$BM350,1/($A$3-1)),1/POWER(FSheet1!$BN350,1/($A$3-1)),1/POWER(FSheet1!$BO350,1/($A$3-1)),1/POWER(FSheet1!$BP350,1/($A$3-1)),1/POWER(FSheet1!$BQ350,1/($A$3-1))))</f>
        <v>1.0659991778041738E-2</v>
      </c>
      <c r="BH351" s="14"/>
      <c r="BW351" s="33">
        <f t="array" ref="BW351">SUM((BA351^$A$3)*(($B351-$AK$3)^2+($C351-$AL$3)^2),(BB351^$A$3)*(($B351-$AM$3)^2+($C351-$AN$3)^2),(BC351^$A$3)*(($B351-$AO$3)^2+($C351-$AP$3)^2),(BD351^$A$3)*(($B351-$AQ$3)^2+($C351-$AR$3)^2),(BE351^$A$3)*(($B351-$AS$3)^2+($C351-$AT$3)^2),(BF351^$A$3)*(($B351-$AU$3)^2+($C351-$AV$3)^2),(BG351^$A$3)*(($B351-$AW$3)^2+($C351-$BV$3)^2))</f>
        <v>2.9799994895956199</v>
      </c>
    </row>
    <row r="352" spans="1:75">
      <c r="A352" s="28" t="str">
        <f>FSheet1!A351</f>
        <v>Cowie</v>
      </c>
      <c r="B352" s="29">
        <f>FSheet1!DH351</f>
        <v>-6.7976225879265089</v>
      </c>
      <c r="C352" s="29">
        <f>FSheet1!DI351</f>
        <v>3.1461540026246717</v>
      </c>
      <c r="D352" s="30"/>
      <c r="E352" s="20">
        <f>1/(POWER(FSheet1!AU351,2/($A$3-1))*SUM(1/POWER(FSheet1!$AU351,2/($A$3-1)),1/POWER(FSheet1!$AV351,2/($A$3-1)),1/POWER(FSheet1!$AW351,2/($A$3-1)),1/POWER(FSheet1!$AX351,2/($A$3-1)),1/POWER(FSheet1!$AY351,2/($A$3-1)),1/POWER(FSheet1!$AZ351,2/($A$3-1)),1/POWER(FSheet1!$BA351,2/($A$3-1))))</f>
        <v>6.1137885180653793E-2</v>
      </c>
      <c r="F352" s="20">
        <f>1/(POWER(FSheet1!AV351,2/($A$3-1))*SUM(1/POWER(FSheet1!$AU351,2/($A$3-1)),1/POWER(FSheet1!$AV351,2/($A$3-1)),1/POWER(FSheet1!$AW351,2/($A$3-1)),1/POWER(FSheet1!$AX351,2/($A$3-1)),1/POWER(FSheet1!$AY351,2/($A$3-1)),1/POWER(FSheet1!$AZ351,2/($A$3-1)),1/POWER(FSheet1!$BA351,2/($A$3-1))))</f>
        <v>0.1803737929768767</v>
      </c>
      <c r="G352" s="20">
        <f>1/(POWER(FSheet1!AW351,2/($A$3-1))*SUM(1/POWER(FSheet1!$AU351,2/($A$3-1)),1/POWER(FSheet1!$AV351,2/($A$3-1)),1/POWER(FSheet1!$AW351,2/($A$3-1)),1/POWER(FSheet1!$AX351,2/($A$3-1)),1/POWER(FSheet1!$AY351,2/($A$3-1)),1/POWER(FSheet1!$AZ351,2/($A$3-1)),1/POWER(FSheet1!$BA351,2/($A$3-1))))</f>
        <v>0.36184342391377033</v>
      </c>
      <c r="H352" s="20">
        <f>1/(POWER(FSheet1!AX351,2/($A$3-1))*SUM(1/POWER(FSheet1!$AU351,2/($A$3-1)),1/POWER(FSheet1!$AV351,2/($A$3-1)),1/POWER(FSheet1!$AW351,2/($A$3-1)),1/POWER(FSheet1!$AX351,2/($A$3-1)),1/POWER(FSheet1!$AY351,2/($A$3-1)),1/POWER(FSheet1!$AZ351,2/($A$3-1)),1/POWER(FSheet1!$BA351,2/($A$3-1))))</f>
        <v>0.25824250290393186</v>
      </c>
      <c r="I352" s="20">
        <f>1/(POWER(FSheet1!AY351,2/($A$3-1))*SUM(1/POWER(FSheet1!$AU351,2/($A$3-1)),1/POWER(FSheet1!$AV351,2/($A$3-1)),1/POWER(FSheet1!$AW351,2/($A$3-1)),1/POWER(FSheet1!$AX351,2/($A$3-1)),1/POWER(FSheet1!$AY351,2/($A$3-1)),1/POWER(FSheet1!$AZ351,2/($A$3-1)),1/POWER(FSheet1!$BA351,2/($A$3-1))))</f>
        <v>9.3474135385829327E-2</v>
      </c>
      <c r="J352" s="20">
        <f>1/(POWER(FSheet1!AZ351,2/($A$3-1))*SUM(1/POWER(FSheet1!$AU351,2/($A$3-1)),1/POWER(FSheet1!$AV351,2/($A$3-1)),1/POWER(FSheet1!$AW351,2/($A$3-1)),1/POWER(FSheet1!$AX351,2/($A$3-1)),1/POWER(FSheet1!$AY351,2/($A$3-1)),1/POWER(FSheet1!$AZ351,2/($A$3-1)),1/POWER(FSheet1!$BA351,2/($A$3-1))))</f>
        <v>3.2216536190714858E-2</v>
      </c>
      <c r="K352" s="20">
        <f>1/(POWER(FSheet1!BA351,2/($A$3-1))*SUM(1/POWER(FSheet1!$AU351,2/($A$3-1)),1/POWER(FSheet1!$AV351,2/($A$3-1)),1/POWER(FSheet1!$AW351,2/($A$3-1)),1/POWER(FSheet1!$AX351,2/($A$3-1)),1/POWER(FSheet1!$AY351,2/($A$3-1)),1/POWER(FSheet1!$AZ351,2/($A$3-1)),1/POWER(FSheet1!$BA351,2/($A$3-1))))</f>
        <v>1.271172344822321E-2</v>
      </c>
      <c r="M352" s="35"/>
      <c r="AA352" s="34">
        <f t="shared" si="18"/>
        <v>12.961631424939544</v>
      </c>
      <c r="AC352" s="26">
        <f>1/(POWER(FSheet1!BC351,1/($A$3-1))*SUM(1/POWER(FSheet1!$BC351,1/($A$3-1)),1/POWER(FSheet1!$BD351,1/($A$3-1)),1/POWER(FSheet1!$BE351,1/($A$3-1)),1/POWER(FSheet1!$BF351,1/($A$3-1)),1/POWER(FSheet1!$BG351,1/($A$3-1)),1/POWER(FSheet1!$BH351,1/($A$3-1)),1/POWER(FSheet1!$BI351,1/($A$3-1))))</f>
        <v>0.42780368429335713</v>
      </c>
      <c r="AD352" s="26">
        <f>1/(POWER(FSheet1!BD351,1/($A$3-1))*SUM(1/POWER(FSheet1!$BC351,1/($A$3-1)),1/POWER(FSheet1!$BD351,1/($A$3-1)),1/POWER(FSheet1!$BE351,1/($A$3-1)),1/POWER(FSheet1!$BF351,1/($A$3-1)),1/POWER(FSheet1!$BG351,1/($A$3-1)),1/POWER(FSheet1!$BH351,1/($A$3-1)),1/POWER(FSheet1!$BI351,1/($A$3-1))))</f>
        <v>0.19595235274093034</v>
      </c>
      <c r="AE352" s="26">
        <f>1/(POWER(FSheet1!BE351,1/($A$3-1))*SUM(1/POWER(FSheet1!$BC351,1/($A$3-1)),1/POWER(FSheet1!$BD351,1/($A$3-1)),1/POWER(FSheet1!$BE351,1/($A$3-1)),1/POWER(FSheet1!$BF351,1/($A$3-1)),1/POWER(FSheet1!$BG351,1/($A$3-1)),1/POWER(FSheet1!$BH351,1/($A$3-1)),1/POWER(FSheet1!$BI351,1/($A$3-1))))</f>
        <v>0.14279934574677636</v>
      </c>
      <c r="AF352" s="26">
        <f>1/(POWER(FSheet1!BF351,1/($A$3-1))*SUM(1/POWER(FSheet1!$BC351,1/($A$3-1)),1/POWER(FSheet1!$BD351,1/($A$3-1)),1/POWER(FSheet1!$BE351,1/($A$3-1)),1/POWER(FSheet1!$BF351,1/($A$3-1)),1/POWER(FSheet1!$BG351,1/($A$3-1)),1/POWER(FSheet1!$BH351,1/($A$3-1)),1/POWER(FSheet1!$BI351,1/($A$3-1))))</f>
        <v>0.10000494234981155</v>
      </c>
      <c r="AG352" s="26">
        <f>1/(POWER(FSheet1!BG351,1/($A$3-1))*SUM(1/POWER(FSheet1!$BC351,1/($A$3-1)),1/POWER(FSheet1!$BD351,1/($A$3-1)),1/POWER(FSheet1!$BE351,1/($A$3-1)),1/POWER(FSheet1!$BF351,1/($A$3-1)),1/POWER(FSheet1!$BG351,1/($A$3-1)),1/POWER(FSheet1!$BH351,1/($A$3-1)),1/POWER(FSheet1!$BI351,1/($A$3-1))))</f>
        <v>5.5162066981385094E-2</v>
      </c>
      <c r="AH352" s="26">
        <f>1/(POWER(FSheet1!BH351,1/($A$3-1))*SUM(1/POWER(FSheet1!$BC351,1/($A$3-1)),1/POWER(FSheet1!$BD351,1/($A$3-1)),1/POWER(FSheet1!$BE351,1/($A$3-1)),1/POWER(FSheet1!$BF351,1/($A$3-1)),1/POWER(FSheet1!$BG351,1/($A$3-1)),1/POWER(FSheet1!$BH351,1/($A$3-1)),1/POWER(FSheet1!$BI351,1/($A$3-1))))</f>
        <v>3.374386786365819E-2</v>
      </c>
      <c r="AI352" s="26">
        <f>1/(POWER(FSheet1!BI351,1/($A$3-1))*SUM(1/POWER(FSheet1!$BC351,1/($A$3-1)),1/POWER(FSheet1!$BD351,1/($A$3-1)),1/POWER(FSheet1!$BE351,1/($A$3-1)),1/POWER(FSheet1!$BF351,1/($A$3-1)),1/POWER(FSheet1!$BG351,1/($A$3-1)),1/POWER(FSheet1!$BH351,1/($A$3-1)),1/POWER(FSheet1!$BI351,1/($A$3-1))))</f>
        <v>4.453374002408142E-2</v>
      </c>
      <c r="AY352" s="33">
        <f t="shared" si="19"/>
        <v>5.3617578570451538</v>
      </c>
      <c r="BA352" s="45">
        <f>1/(POWER(FSheet1!$BK351,1/($A$3-1))*SUM(1/POWER(FSheet1!$BK351,1/($A$3-1)),1/POWER(FSheet1!$BL351,1/($A$3-1)),1/POWER(FSheet1!$BM351,1/($A$3-1)),1/POWER(FSheet1!$BN351,1/($A$3-1)),1/POWER(FSheet1!$BO351,1/($A$3-1)),1/POWER(FSheet1!$BP351,1/($A$3-1)),1/POWER(FSheet1!$BQ351,1/($A$3-1))))</f>
        <v>0.72492224783729786</v>
      </c>
      <c r="BB352" s="45">
        <f>1/(POWER(FSheet1!$BL351,1/($A$3-1))*SUM(1/POWER(FSheet1!$BK351,1/($A$3-1)),1/POWER(FSheet1!$BL351,1/($A$3-1)),1/POWER(FSheet1!$BM351,1/($A$3-1)),1/POWER(FSheet1!$BN351,1/($A$3-1)),1/POWER(FSheet1!$BO351,1/($A$3-1)),1/POWER(FSheet1!$BP351,1/($A$3-1)),1/POWER(FSheet1!$BQ351,1/($A$3-1))))</f>
        <v>9.3873357525624673E-2</v>
      </c>
      <c r="BC352" s="45">
        <f>1/(POWER(FSheet1!$BM351,1/($A$3-1))*SUM(1/POWER(FSheet1!$BK351,1/($A$3-1)),1/POWER(FSheet1!$BL351,1/($A$3-1)),1/POWER(FSheet1!$BM351,1/($A$3-1)),1/POWER(FSheet1!$BN351,1/($A$3-1)),1/POWER(FSheet1!$BO351,1/($A$3-1)),1/POWER(FSheet1!$BP351,1/($A$3-1)),1/POWER(FSheet1!$BQ351,1/($A$3-1))))</f>
        <v>5.4386249025764472E-2</v>
      </c>
      <c r="BD352" s="45">
        <f>1/(POWER(FSheet1!$BN351,1/($A$3-1))*SUM(1/POWER(FSheet1!$BK351,1/($A$3-1)),1/POWER(FSheet1!$BL351,1/($A$3-1)),1/POWER(FSheet1!$BM351,1/($A$3-1)),1/POWER(FSheet1!$BN351,1/($A$3-1)),1/POWER(FSheet1!$BO351,1/($A$3-1)),1/POWER(FSheet1!$BP351,1/($A$3-1)),1/POWER(FSheet1!$BQ351,1/($A$3-1))))</f>
        <v>5.1218284220456371E-2</v>
      </c>
      <c r="BE352" s="45">
        <f>1/(POWER(FSheet1!$BO351,1/($A$3-1))*SUM(1/POWER(FSheet1!$BK351,1/($A$3-1)),1/POWER(FSheet1!$BL351,1/($A$3-1)),1/POWER(FSheet1!$BM351,1/($A$3-1)),1/POWER(FSheet1!$BN351,1/($A$3-1)),1/POWER(FSheet1!$BO351,1/($A$3-1)),1/POWER(FSheet1!$BP351,1/($A$3-1)),1/POWER(FSheet1!$BQ351,1/($A$3-1))))</f>
        <v>3.7392239413140786E-2</v>
      </c>
      <c r="BF352" s="45">
        <f>1/(POWER(FSheet1!$BP351,1/($A$3-1))*SUM(1/POWER(FSheet1!$BK351,1/($A$3-1)),1/POWER(FSheet1!$BL351,1/($A$3-1)),1/POWER(FSheet1!$BM351,1/($A$3-1)),1/POWER(FSheet1!$BN351,1/($A$3-1)),1/POWER(FSheet1!$BO351,1/($A$3-1)),1/POWER(FSheet1!$BP351,1/($A$3-1)),1/POWER(FSheet1!$BQ351,1/($A$3-1))))</f>
        <v>1.6387337308864713E-2</v>
      </c>
      <c r="BG352" s="45">
        <f>1/(POWER(FSheet1!$BQ351,1/($A$3-1))*SUM(1/POWER(FSheet1!$BK351,1/($A$3-1)),1/POWER(FSheet1!$BL351,1/($A$3-1)),1/POWER(FSheet1!$BM351,1/($A$3-1)),1/POWER(FSheet1!$BN351,1/($A$3-1)),1/POWER(FSheet1!$BO351,1/($A$3-1)),1/POWER(FSheet1!$BP351,1/($A$3-1)),1/POWER(FSheet1!$BQ351,1/($A$3-1))))</f>
        <v>2.1820284668851209E-2</v>
      </c>
      <c r="BH352" s="14"/>
      <c r="BW352" s="33">
        <f t="array" ref="BW352">SUM((BA352^$A$3)*(($B352-$AK$3)^2+($C352-$AL$3)^2),(BB352^$A$3)*(($B352-$AM$3)^2+($C352-$AN$3)^2),(BC352^$A$3)*(($B352-$AO$3)^2+($C352-$AP$3)^2),(BD352^$A$3)*(($B352-$AQ$3)^2+($C352-$AR$3)^2),(BE352^$A$3)*(($B352-$AS$3)^2+($C352-$AT$3)^2),(BF352^$A$3)*(($B352-$AU$3)^2+($C352-$AV$3)^2),(BG352^$A$3)*(($B352-$AW$3)^2+($C352-$BV$3)^2))</f>
        <v>5.3657075808743073</v>
      </c>
    </row>
    <row r="353" spans="1:75">
      <c r="A353" s="28" t="str">
        <f>FSheet1!A352</f>
        <v>Kelly</v>
      </c>
      <c r="B353" s="29">
        <f>FSheet1!DH352</f>
        <v>-4.8356597060367461</v>
      </c>
      <c r="C353" s="29">
        <f>FSheet1!DI352</f>
        <v>-2.9402690774278208</v>
      </c>
      <c r="D353" s="30"/>
      <c r="E353" s="20">
        <f>1/(POWER(FSheet1!AU352,2/($A$3-1))*SUM(1/POWER(FSheet1!$AU352,2/($A$3-1)),1/POWER(FSheet1!$AV352,2/($A$3-1)),1/POWER(FSheet1!$AW352,2/($A$3-1)),1/POWER(FSheet1!$AX352,2/($A$3-1)),1/POWER(FSheet1!$AY352,2/($A$3-1)),1/POWER(FSheet1!$AZ352,2/($A$3-1)),1/POWER(FSheet1!$BA352,2/($A$3-1))))</f>
        <v>5.9715489174948866E-3</v>
      </c>
      <c r="F353" s="20">
        <f>1/(POWER(FSheet1!AV352,2/($A$3-1))*SUM(1/POWER(FSheet1!$AU352,2/($A$3-1)),1/POWER(FSheet1!$AV352,2/($A$3-1)),1/POWER(FSheet1!$AW352,2/($A$3-1)),1/POWER(FSheet1!$AX352,2/($A$3-1)),1/POWER(FSheet1!$AY352,2/($A$3-1)),1/POWER(FSheet1!$AZ352,2/($A$3-1)),1/POWER(FSheet1!$BA352,2/($A$3-1))))</f>
        <v>0.10316554017197456</v>
      </c>
      <c r="G353" s="20">
        <f>1/(POWER(FSheet1!AW352,2/($A$3-1))*SUM(1/POWER(FSheet1!$AU352,2/($A$3-1)),1/POWER(FSheet1!$AV352,2/($A$3-1)),1/POWER(FSheet1!$AW352,2/($A$3-1)),1/POWER(FSheet1!$AX352,2/($A$3-1)),1/POWER(FSheet1!$AY352,2/($A$3-1)),1/POWER(FSheet1!$AZ352,2/($A$3-1)),1/POWER(FSheet1!$BA352,2/($A$3-1))))</f>
        <v>0.86620092437719687</v>
      </c>
      <c r="H353" s="20">
        <f>1/(POWER(FSheet1!AX352,2/($A$3-1))*SUM(1/POWER(FSheet1!$AU352,2/($A$3-1)),1/POWER(FSheet1!$AV352,2/($A$3-1)),1/POWER(FSheet1!$AW352,2/($A$3-1)),1/POWER(FSheet1!$AX352,2/($A$3-1)),1/POWER(FSheet1!$AY352,2/($A$3-1)),1/POWER(FSheet1!$AZ352,2/($A$3-1)),1/POWER(FSheet1!$BA352,2/($A$3-1))))</f>
        <v>2.1475114134427001E-2</v>
      </c>
      <c r="I353" s="20">
        <f>1/(POWER(FSheet1!AY352,2/($A$3-1))*SUM(1/POWER(FSheet1!$AU352,2/($A$3-1)),1/POWER(FSheet1!$AV352,2/($A$3-1)),1/POWER(FSheet1!$AW352,2/($A$3-1)),1/POWER(FSheet1!$AX352,2/($A$3-1)),1/POWER(FSheet1!$AY352,2/($A$3-1)),1/POWER(FSheet1!$AZ352,2/($A$3-1)),1/POWER(FSheet1!$BA352,2/($A$3-1))))</f>
        <v>2.4119743970194593E-3</v>
      </c>
      <c r="J353" s="20">
        <f>1/(POWER(FSheet1!AZ352,2/($A$3-1))*SUM(1/POWER(FSheet1!$AU352,2/($A$3-1)),1/POWER(FSheet1!$AV352,2/($A$3-1)),1/POWER(FSheet1!$AW352,2/($A$3-1)),1/POWER(FSheet1!$AX352,2/($A$3-1)),1/POWER(FSheet1!$AY352,2/($A$3-1)),1/POWER(FSheet1!$AZ352,2/($A$3-1)),1/POWER(FSheet1!$BA352,2/($A$3-1))))</f>
        <v>5.7541543150846396E-4</v>
      </c>
      <c r="K353" s="20">
        <f>1/(POWER(FSheet1!BA352,2/($A$3-1))*SUM(1/POWER(FSheet1!$AU352,2/($A$3-1)),1/POWER(FSheet1!$AV352,2/($A$3-1)),1/POWER(FSheet1!$AW352,2/($A$3-1)),1/POWER(FSheet1!$AX352,2/($A$3-1)),1/POWER(FSheet1!$AY352,2/($A$3-1)),1/POWER(FSheet1!$AZ352,2/($A$3-1)),1/POWER(FSheet1!$BA352,2/($A$3-1))))</f>
        <v>1.9948257037856891E-4</v>
      </c>
      <c r="M353" s="35"/>
      <c r="AA353" s="34">
        <f t="shared" si="18"/>
        <v>2.4354484504743268</v>
      </c>
      <c r="AC353" s="26">
        <f>1/(POWER(FSheet1!BC352,1/($A$3-1))*SUM(1/POWER(FSheet1!$BC352,1/($A$3-1)),1/POWER(FSheet1!$BD352,1/($A$3-1)),1/POWER(FSheet1!$BE352,1/($A$3-1)),1/POWER(FSheet1!$BF352,1/($A$3-1)),1/POWER(FSheet1!$BG352,1/($A$3-1)),1/POWER(FSheet1!$BH352,1/($A$3-1)),1/POWER(FSheet1!$BI352,1/($A$3-1))))</f>
        <v>7.247542985877635E-2</v>
      </c>
      <c r="AD353" s="26">
        <f>1/(POWER(FSheet1!BD352,1/($A$3-1))*SUM(1/POWER(FSheet1!$BC352,1/($A$3-1)),1/POWER(FSheet1!$BD352,1/($A$3-1)),1/POWER(FSheet1!$BE352,1/($A$3-1)),1/POWER(FSheet1!$BF352,1/($A$3-1)),1/POWER(FSheet1!$BG352,1/($A$3-1)),1/POWER(FSheet1!$BH352,1/($A$3-1)),1/POWER(FSheet1!$BI352,1/($A$3-1))))</f>
        <v>0.80372835924268471</v>
      </c>
      <c r="AE353" s="26">
        <f>1/(POWER(FSheet1!BE352,1/($A$3-1))*SUM(1/POWER(FSheet1!$BC352,1/($A$3-1)),1/POWER(FSheet1!$BD352,1/($A$3-1)),1/POWER(FSheet1!$BE352,1/($A$3-1)),1/POWER(FSheet1!$BF352,1/($A$3-1)),1/POWER(FSheet1!$BG352,1/($A$3-1)),1/POWER(FSheet1!$BH352,1/($A$3-1)),1/POWER(FSheet1!$BI352,1/($A$3-1))))</f>
        <v>9.9541588219845226E-2</v>
      </c>
      <c r="AF353" s="26">
        <f>1/(POWER(FSheet1!BF352,1/($A$3-1))*SUM(1/POWER(FSheet1!$BC352,1/($A$3-1)),1/POWER(FSheet1!$BD352,1/($A$3-1)),1/POWER(FSheet1!$BE352,1/($A$3-1)),1/POWER(FSheet1!$BF352,1/($A$3-1)),1/POWER(FSheet1!$BG352,1/($A$3-1)),1/POWER(FSheet1!$BH352,1/($A$3-1)),1/POWER(FSheet1!$BI352,1/($A$3-1))))</f>
        <v>1.3193823275645503E-2</v>
      </c>
      <c r="AG353" s="26">
        <f>1/(POWER(FSheet1!BG352,1/($A$3-1))*SUM(1/POWER(FSheet1!$BC352,1/($A$3-1)),1/POWER(FSheet1!$BD352,1/($A$3-1)),1/POWER(FSheet1!$BE352,1/($A$3-1)),1/POWER(FSheet1!$BF352,1/($A$3-1)),1/POWER(FSheet1!$BG352,1/($A$3-1)),1/POWER(FSheet1!$BH352,1/($A$3-1)),1/POWER(FSheet1!$BI352,1/($A$3-1))))</f>
        <v>4.7337860445263611E-3</v>
      </c>
      <c r="AH353" s="26">
        <f>1/(POWER(FSheet1!BH352,1/($A$3-1))*SUM(1/POWER(FSheet1!$BC352,1/($A$3-1)),1/POWER(FSheet1!$BD352,1/($A$3-1)),1/POWER(FSheet1!$BE352,1/($A$3-1)),1/POWER(FSheet1!$BF352,1/($A$3-1)),1/POWER(FSheet1!$BG352,1/($A$3-1)),1/POWER(FSheet1!$BH352,1/($A$3-1)),1/POWER(FSheet1!$BI352,1/($A$3-1))))</f>
        <v>2.5835371667733394E-3</v>
      </c>
      <c r="AI353" s="26">
        <f>1/(POWER(FSheet1!BI352,1/($A$3-1))*SUM(1/POWER(FSheet1!$BC352,1/($A$3-1)),1/POWER(FSheet1!$BD352,1/($A$3-1)),1/POWER(FSheet1!$BE352,1/($A$3-1)),1/POWER(FSheet1!$BF352,1/($A$3-1)),1/POWER(FSheet1!$BG352,1/($A$3-1)),1/POWER(FSheet1!$BH352,1/($A$3-1)),1/POWER(FSheet1!$BI352,1/($A$3-1))))</f>
        <v>3.743476191748407E-3</v>
      </c>
      <c r="AY353" s="33">
        <f t="shared" si="19"/>
        <v>0.47439528229323774</v>
      </c>
      <c r="BA353" s="45">
        <f>1/(POWER(FSheet1!$BK352,1/($A$3-1))*SUM(1/POWER(FSheet1!$BK352,1/($A$3-1)),1/POWER(FSheet1!$BL352,1/($A$3-1)),1/POWER(FSheet1!$BM352,1/($A$3-1)),1/POWER(FSheet1!$BN352,1/($A$3-1)),1/POWER(FSheet1!$BO352,1/($A$3-1)),1/POWER(FSheet1!$BP352,1/($A$3-1)),1/POWER(FSheet1!$BQ352,1/($A$3-1))))</f>
        <v>6.0326966154363663E-2</v>
      </c>
      <c r="BB353" s="45">
        <f>1/(POWER(FSheet1!$BL352,1/($A$3-1))*SUM(1/POWER(FSheet1!$BK352,1/($A$3-1)),1/POWER(FSheet1!$BL352,1/($A$3-1)),1/POWER(FSheet1!$BM352,1/($A$3-1)),1/POWER(FSheet1!$BN352,1/($A$3-1)),1/POWER(FSheet1!$BO352,1/($A$3-1)),1/POWER(FSheet1!$BP352,1/($A$3-1)),1/POWER(FSheet1!$BQ352,1/($A$3-1))))</f>
        <v>0.72397848698789025</v>
      </c>
      <c r="BC353" s="45">
        <f>1/(POWER(FSheet1!$BM352,1/($A$3-1))*SUM(1/POWER(FSheet1!$BK352,1/($A$3-1)),1/POWER(FSheet1!$BL352,1/($A$3-1)),1/POWER(FSheet1!$BM352,1/($A$3-1)),1/POWER(FSheet1!$BN352,1/($A$3-1)),1/POWER(FSheet1!$BO352,1/($A$3-1)),1/POWER(FSheet1!$BP352,1/($A$3-1)),1/POWER(FSheet1!$BQ352,1/($A$3-1))))</f>
        <v>0.14069934570361284</v>
      </c>
      <c r="BD353" s="45">
        <f>1/(POWER(FSheet1!$BN352,1/($A$3-1))*SUM(1/POWER(FSheet1!$BK352,1/($A$3-1)),1/POWER(FSheet1!$BL352,1/($A$3-1)),1/POWER(FSheet1!$BM352,1/($A$3-1)),1/POWER(FSheet1!$BN352,1/($A$3-1)),1/POWER(FSheet1!$BO352,1/($A$3-1)),1/POWER(FSheet1!$BP352,1/($A$3-1)),1/POWER(FSheet1!$BQ352,1/($A$3-1))))</f>
        <v>3.8763118062997058E-2</v>
      </c>
      <c r="BE353" s="45">
        <f>1/(POWER(FSheet1!$BO352,1/($A$3-1))*SUM(1/POWER(FSheet1!$BK352,1/($A$3-1)),1/POWER(FSheet1!$BL352,1/($A$3-1)),1/POWER(FSheet1!$BM352,1/($A$3-1)),1/POWER(FSheet1!$BN352,1/($A$3-1)),1/POWER(FSheet1!$BO352,1/($A$3-1)),1/POWER(FSheet1!$BP352,1/($A$3-1)),1/POWER(FSheet1!$BQ352,1/($A$3-1))))</f>
        <v>1.7535500148923959E-2</v>
      </c>
      <c r="BF353" s="45">
        <f>1/(POWER(FSheet1!$BP352,1/($A$3-1))*SUM(1/POWER(FSheet1!$BK352,1/($A$3-1)),1/POWER(FSheet1!$BL352,1/($A$3-1)),1/POWER(FSheet1!$BM352,1/($A$3-1)),1/POWER(FSheet1!$BN352,1/($A$3-1)),1/POWER(FSheet1!$BO352,1/($A$3-1)),1/POWER(FSheet1!$BP352,1/($A$3-1)),1/POWER(FSheet1!$BQ352,1/($A$3-1))))</f>
        <v>7.2210494394833753E-3</v>
      </c>
      <c r="BG353" s="45">
        <f>1/(POWER(FSheet1!$BQ352,1/($A$3-1))*SUM(1/POWER(FSheet1!$BK352,1/($A$3-1)),1/POWER(FSheet1!$BL352,1/($A$3-1)),1/POWER(FSheet1!$BM352,1/($A$3-1)),1/POWER(FSheet1!$BN352,1/($A$3-1)),1/POWER(FSheet1!$BO352,1/($A$3-1)),1/POWER(FSheet1!$BP352,1/($A$3-1)),1/POWER(FSheet1!$BQ352,1/($A$3-1))))</f>
        <v>1.1475533502728811E-2</v>
      </c>
      <c r="BH353" s="14"/>
      <c r="BW353" s="33">
        <f t="array" ref="BW353">SUM((BA353^$A$3)*(($B353-$AK$3)^2+($C353-$AL$3)^2),(BB353^$A$3)*(($B353-$AM$3)^2+($C353-$AN$3)^2),(BC353^$A$3)*(($B353-$AO$3)^2+($C353-$AP$3)^2),(BD353^$A$3)*(($B353-$AQ$3)^2+($C353-$AR$3)^2),(BE353^$A$3)*(($B353-$AS$3)^2+($C353-$AT$3)^2),(BF353^$A$3)*(($B353-$AU$3)^2+($C353-$AV$3)^2),(BG353^$A$3)*(($B353-$AW$3)^2+($C353-$BV$3)^2))</f>
        <v>0.54881048081736605</v>
      </c>
    </row>
    <row r="354" spans="1:75">
      <c r="A354" s="28" t="str">
        <f>FSheet1!A353</f>
        <v>Beck</v>
      </c>
      <c r="B354" s="29">
        <f>FSheet1!DH353</f>
        <v>-7.0774483832020998</v>
      </c>
      <c r="C354" s="29">
        <f>FSheet1!DI353</f>
        <v>-0.11215544750656159</v>
      </c>
      <c r="D354" s="30"/>
      <c r="E354" s="20">
        <f>1/(POWER(FSheet1!AU353,2/($A$3-1))*SUM(1/POWER(FSheet1!$AU353,2/($A$3-1)),1/POWER(FSheet1!$AV353,2/($A$3-1)),1/POWER(FSheet1!$AW353,2/($A$3-1)),1/POWER(FSheet1!$AX353,2/($A$3-1)),1/POWER(FSheet1!$AY353,2/($A$3-1)),1/POWER(FSheet1!$AZ353,2/($A$3-1)),1/POWER(FSheet1!$BA353,2/($A$3-1))))</f>
        <v>6.3712246606096284E-2</v>
      </c>
      <c r="F354" s="20">
        <f>1/(POWER(FSheet1!AV353,2/($A$3-1))*SUM(1/POWER(FSheet1!$AU353,2/($A$3-1)),1/POWER(FSheet1!$AV353,2/($A$3-1)),1/POWER(FSheet1!$AW353,2/($A$3-1)),1/POWER(FSheet1!$AX353,2/($A$3-1)),1/POWER(FSheet1!$AY353,2/($A$3-1)),1/POWER(FSheet1!$AZ353,2/($A$3-1)),1/POWER(FSheet1!$BA353,2/($A$3-1))))</f>
        <v>0.29488594217937586</v>
      </c>
      <c r="G354" s="20">
        <f>1/(POWER(FSheet1!AW353,2/($A$3-1))*SUM(1/POWER(FSheet1!$AU353,2/($A$3-1)),1/POWER(FSheet1!$AV353,2/($A$3-1)),1/POWER(FSheet1!$AW353,2/($A$3-1)),1/POWER(FSheet1!$AX353,2/($A$3-1)),1/POWER(FSheet1!$AY353,2/($A$3-1)),1/POWER(FSheet1!$AZ353,2/($A$3-1)),1/POWER(FSheet1!$BA353,2/($A$3-1))))</f>
        <v>0.47281628817189414</v>
      </c>
      <c r="H354" s="20">
        <f>1/(POWER(FSheet1!AX353,2/($A$3-1))*SUM(1/POWER(FSheet1!$AU353,2/($A$3-1)),1/POWER(FSheet1!$AV353,2/($A$3-1)),1/POWER(FSheet1!$AW353,2/($A$3-1)),1/POWER(FSheet1!$AX353,2/($A$3-1)),1/POWER(FSheet1!$AY353,2/($A$3-1)),1/POWER(FSheet1!$AZ353,2/($A$3-1)),1/POWER(FSheet1!$BA353,2/($A$3-1))))</f>
        <v>0.12753777021835422</v>
      </c>
      <c r="I354" s="20">
        <f>1/(POWER(FSheet1!AY353,2/($A$3-1))*SUM(1/POWER(FSheet1!$AU353,2/($A$3-1)),1/POWER(FSheet1!$AV353,2/($A$3-1)),1/POWER(FSheet1!$AW353,2/($A$3-1)),1/POWER(FSheet1!$AX353,2/($A$3-1)),1/POWER(FSheet1!$AY353,2/($A$3-1)),1/POWER(FSheet1!$AZ353,2/($A$3-1)),1/POWER(FSheet1!$BA353,2/($A$3-1))))</f>
        <v>2.8932543072375149E-2</v>
      </c>
      <c r="J354" s="20">
        <f>1/(POWER(FSheet1!AZ353,2/($A$3-1))*SUM(1/POWER(FSheet1!$AU353,2/($A$3-1)),1/POWER(FSheet1!$AV353,2/($A$3-1)),1/POWER(FSheet1!$AW353,2/($A$3-1)),1/POWER(FSheet1!$AX353,2/($A$3-1)),1/POWER(FSheet1!$AY353,2/($A$3-1)),1/POWER(FSheet1!$AZ353,2/($A$3-1)),1/POWER(FSheet1!$BA353,2/($A$3-1))))</f>
        <v>8.7491084783178803E-3</v>
      </c>
      <c r="K354" s="20">
        <f>1/(POWER(FSheet1!BA353,2/($A$3-1))*SUM(1/POWER(FSheet1!$AU353,2/($A$3-1)),1/POWER(FSheet1!$AV353,2/($A$3-1)),1/POWER(FSheet1!$AW353,2/($A$3-1)),1/POWER(FSheet1!$AX353,2/($A$3-1)),1/POWER(FSheet1!$AY353,2/($A$3-1)),1/POWER(FSheet1!$AZ353,2/($A$3-1)),1/POWER(FSheet1!$BA353,2/($A$3-1))))</f>
        <v>3.366101273586494E-3</v>
      </c>
      <c r="M354" s="35"/>
      <c r="AA354" s="34">
        <f t="shared" si="18"/>
        <v>6.5115184343925776</v>
      </c>
      <c r="AC354" s="26">
        <f>1/(POWER(FSheet1!BC353,1/($A$3-1))*SUM(1/POWER(FSheet1!$BC353,1/($A$3-1)),1/POWER(FSheet1!$BD353,1/($A$3-1)),1/POWER(FSheet1!$BE353,1/($A$3-1)),1/POWER(FSheet1!$BF353,1/($A$3-1)),1/POWER(FSheet1!$BG353,1/($A$3-1)),1/POWER(FSheet1!$BH353,1/($A$3-1)),1/POWER(FSheet1!$BI353,1/($A$3-1))))</f>
        <v>0.62113383657135812</v>
      </c>
      <c r="AD354" s="26">
        <f>1/(POWER(FSheet1!BD353,1/($A$3-1))*SUM(1/POWER(FSheet1!$BC353,1/($A$3-1)),1/POWER(FSheet1!$BD353,1/($A$3-1)),1/POWER(FSheet1!$BE353,1/($A$3-1)),1/POWER(FSheet1!$BF353,1/($A$3-1)),1/POWER(FSheet1!$BG353,1/($A$3-1)),1/POWER(FSheet1!$BH353,1/($A$3-1)),1/POWER(FSheet1!$BI353,1/($A$3-1))))</f>
        <v>0.22528084186720038</v>
      </c>
      <c r="AE354" s="26">
        <f>1/(POWER(FSheet1!BE353,1/($A$3-1))*SUM(1/POWER(FSheet1!$BC353,1/($A$3-1)),1/POWER(FSheet1!$BD353,1/($A$3-1)),1/POWER(FSheet1!$BE353,1/($A$3-1)),1/POWER(FSheet1!$BF353,1/($A$3-1)),1/POWER(FSheet1!$BG353,1/($A$3-1)),1/POWER(FSheet1!$BH353,1/($A$3-1)),1/POWER(FSheet1!$BI353,1/($A$3-1))))</f>
        <v>8.1916907528908595E-2</v>
      </c>
      <c r="AF354" s="26">
        <f>1/(POWER(FSheet1!BF353,1/($A$3-1))*SUM(1/POWER(FSheet1!$BC353,1/($A$3-1)),1/POWER(FSheet1!$BD353,1/($A$3-1)),1/POWER(FSheet1!$BE353,1/($A$3-1)),1/POWER(FSheet1!$BF353,1/($A$3-1)),1/POWER(FSheet1!$BG353,1/($A$3-1)),1/POWER(FSheet1!$BH353,1/($A$3-1)),1/POWER(FSheet1!$BI353,1/($A$3-1))))</f>
        <v>3.4020488655540783E-2</v>
      </c>
      <c r="AG354" s="26">
        <f>1/(POWER(FSheet1!BG353,1/($A$3-1))*SUM(1/POWER(FSheet1!$BC353,1/($A$3-1)),1/POWER(FSheet1!$BD353,1/($A$3-1)),1/POWER(FSheet1!$BE353,1/($A$3-1)),1/POWER(FSheet1!$BF353,1/($A$3-1)),1/POWER(FSheet1!$BG353,1/($A$3-1)),1/POWER(FSheet1!$BH353,1/($A$3-1)),1/POWER(FSheet1!$BI353,1/($A$3-1))))</f>
        <v>1.5718263816409735E-2</v>
      </c>
      <c r="AH354" s="26">
        <f>1/(POWER(FSheet1!BH353,1/($A$3-1))*SUM(1/POWER(FSheet1!$BC353,1/($A$3-1)),1/POWER(FSheet1!$BD353,1/($A$3-1)),1/POWER(FSheet1!$BE353,1/($A$3-1)),1/POWER(FSheet1!$BF353,1/($A$3-1)),1/POWER(FSheet1!$BG353,1/($A$3-1)),1/POWER(FSheet1!$BH353,1/($A$3-1)),1/POWER(FSheet1!$BI353,1/($A$3-1))))</f>
        <v>9.2804715271935598E-3</v>
      </c>
      <c r="AI354" s="26">
        <f>1/(POWER(FSheet1!BI353,1/($A$3-1))*SUM(1/POWER(FSheet1!$BC353,1/($A$3-1)),1/POWER(FSheet1!$BD353,1/($A$3-1)),1/POWER(FSheet1!$BE353,1/($A$3-1)),1/POWER(FSheet1!$BF353,1/($A$3-1)),1/POWER(FSheet1!$BG353,1/($A$3-1)),1/POWER(FSheet1!$BH353,1/($A$3-1)),1/POWER(FSheet1!$BI353,1/($A$3-1))))</f>
        <v>1.264919003338897E-2</v>
      </c>
      <c r="AY354" s="33">
        <f t="shared" si="19"/>
        <v>2.5395562090960131</v>
      </c>
      <c r="BA354" s="45">
        <f>1/(POWER(FSheet1!$BK353,1/($A$3-1))*SUM(1/POWER(FSheet1!$BK353,1/($A$3-1)),1/POWER(FSheet1!$BL353,1/($A$3-1)),1/POWER(FSheet1!$BM353,1/($A$3-1)),1/POWER(FSheet1!$BN353,1/($A$3-1)),1/POWER(FSheet1!$BO353,1/($A$3-1)),1/POWER(FSheet1!$BP353,1/($A$3-1)),1/POWER(FSheet1!$BQ353,1/($A$3-1))))</f>
        <v>0.43618155290822247</v>
      </c>
      <c r="BB354" s="45">
        <f>1/(POWER(FSheet1!$BL353,1/($A$3-1))*SUM(1/POWER(FSheet1!$BK353,1/($A$3-1)),1/POWER(FSheet1!$BL353,1/($A$3-1)),1/POWER(FSheet1!$BM353,1/($A$3-1)),1/POWER(FSheet1!$BN353,1/($A$3-1)),1/POWER(FSheet1!$BO353,1/($A$3-1)),1/POWER(FSheet1!$BP353,1/($A$3-1)),1/POWER(FSheet1!$BQ353,1/($A$3-1))))</f>
        <v>0.34502556376794502</v>
      </c>
      <c r="BC354" s="45">
        <f>1/(POWER(FSheet1!$BM353,1/($A$3-1))*SUM(1/POWER(FSheet1!$BK353,1/($A$3-1)),1/POWER(FSheet1!$BL353,1/($A$3-1)),1/POWER(FSheet1!$BM353,1/($A$3-1)),1/POWER(FSheet1!$BN353,1/($A$3-1)),1/POWER(FSheet1!$BO353,1/($A$3-1)),1/POWER(FSheet1!$BP353,1/($A$3-1)),1/POWER(FSheet1!$BQ353,1/($A$3-1))))</f>
        <v>8.9966210737841515E-2</v>
      </c>
      <c r="BD354" s="45">
        <f>1/(POWER(FSheet1!$BN353,1/($A$3-1))*SUM(1/POWER(FSheet1!$BK353,1/($A$3-1)),1/POWER(FSheet1!$BL353,1/($A$3-1)),1/POWER(FSheet1!$BM353,1/($A$3-1)),1/POWER(FSheet1!$BN353,1/($A$3-1)),1/POWER(FSheet1!$BO353,1/($A$3-1)),1/POWER(FSheet1!$BP353,1/($A$3-1)),1/POWER(FSheet1!$BQ353,1/($A$3-1))))</f>
        <v>5.7641258532648308E-2</v>
      </c>
      <c r="BE354" s="45">
        <f>1/(POWER(FSheet1!$BO353,1/($A$3-1))*SUM(1/POWER(FSheet1!$BK353,1/($A$3-1)),1/POWER(FSheet1!$BL353,1/($A$3-1)),1/POWER(FSheet1!$BM353,1/($A$3-1)),1/POWER(FSheet1!$BN353,1/($A$3-1)),1/POWER(FSheet1!$BO353,1/($A$3-1)),1/POWER(FSheet1!$BP353,1/($A$3-1)),1/POWER(FSheet1!$BQ353,1/($A$3-1))))</f>
        <v>3.4570163629014966E-2</v>
      </c>
      <c r="BF354" s="45">
        <f>1/(POWER(FSheet1!$BP353,1/($A$3-1))*SUM(1/POWER(FSheet1!$BK353,1/($A$3-1)),1/POWER(FSheet1!$BL353,1/($A$3-1)),1/POWER(FSheet1!$BM353,1/($A$3-1)),1/POWER(FSheet1!$BN353,1/($A$3-1)),1/POWER(FSheet1!$BO353,1/($A$3-1)),1/POWER(FSheet1!$BP353,1/($A$3-1)),1/POWER(FSheet1!$BQ353,1/($A$3-1))))</f>
        <v>1.5104229747979654E-2</v>
      </c>
      <c r="BG354" s="45">
        <f>1/(POWER(FSheet1!$BQ353,1/($A$3-1))*SUM(1/POWER(FSheet1!$BK353,1/($A$3-1)),1/POWER(FSheet1!$BL353,1/($A$3-1)),1/POWER(FSheet1!$BM353,1/($A$3-1)),1/POWER(FSheet1!$BN353,1/($A$3-1)),1/POWER(FSheet1!$BO353,1/($A$3-1)),1/POWER(FSheet1!$BP353,1/($A$3-1)),1/POWER(FSheet1!$BQ353,1/($A$3-1))))</f>
        <v>2.1511020676348271E-2</v>
      </c>
      <c r="BH354" s="14"/>
      <c r="BW354" s="33">
        <f t="array" ref="BW354">SUM((BA354^$A$3)*(($B354-$AK$3)^2+($C354-$AL$3)^2),(BB354^$A$3)*(($B354-$AM$3)^2+($C354-$AN$3)^2),(BC354^$A$3)*(($B354-$AO$3)^2+($C354-$AP$3)^2),(BD354^$A$3)*(($B354-$AQ$3)^2+($C354-$AR$3)^2),(BE354^$A$3)*(($B354-$AS$3)^2+($C354-$AT$3)^2),(BF354^$A$3)*(($B354-$AU$3)^2+($C354-$AV$3)^2),(BG354^$A$3)*(($B354-$AW$3)^2+($C354-$BV$3)^2))</f>
        <v>2.5565002455689836</v>
      </c>
    </row>
    <row r="355" spans="1:75">
      <c r="A355" s="28" t="str">
        <f>FSheet1!A354</f>
        <v>Bourcier</v>
      </c>
      <c r="B355" s="29">
        <f>FSheet1!DH354</f>
        <v>-4.1925807060367459</v>
      </c>
      <c r="C355" s="29">
        <f>FSheet1!DI354</f>
        <v>2.0894354225721794</v>
      </c>
      <c r="D355" s="30"/>
      <c r="E355" s="20">
        <f>1/(POWER(FSheet1!AU354,2/($A$3-1))*SUM(1/POWER(FSheet1!$AU354,2/($A$3-1)),1/POWER(FSheet1!$AV354,2/($A$3-1)),1/POWER(FSheet1!$AW354,2/($A$3-1)),1/POWER(FSheet1!$AX354,2/($A$3-1)),1/POWER(FSheet1!$AY354,2/($A$3-1)),1/POWER(FSheet1!$AZ354,2/($A$3-1)),1/POWER(FSheet1!$BA354,2/($A$3-1))))</f>
        <v>2.1631626909107051E-2</v>
      </c>
      <c r="F355" s="20">
        <f>1/(POWER(FSheet1!AV354,2/($A$3-1))*SUM(1/POWER(FSheet1!$AU354,2/($A$3-1)),1/POWER(FSheet1!$AV354,2/($A$3-1)),1/POWER(FSheet1!$AW354,2/($A$3-1)),1/POWER(FSheet1!$AX354,2/($A$3-1)),1/POWER(FSheet1!$AY354,2/($A$3-1)),1/POWER(FSheet1!$AZ354,2/($A$3-1)),1/POWER(FSheet1!$BA354,2/($A$3-1))))</f>
        <v>8.7848024917821399E-2</v>
      </c>
      <c r="G355" s="20">
        <f>1/(POWER(FSheet1!AW354,2/($A$3-1))*SUM(1/POWER(FSheet1!$AU354,2/($A$3-1)),1/POWER(FSheet1!$AV354,2/($A$3-1)),1/POWER(FSheet1!$AW354,2/($A$3-1)),1/POWER(FSheet1!$AX354,2/($A$3-1)),1/POWER(FSheet1!$AY354,2/($A$3-1)),1/POWER(FSheet1!$AZ354,2/($A$3-1)),1/POWER(FSheet1!$BA354,2/($A$3-1))))</f>
        <v>0.37208418013345013</v>
      </c>
      <c r="H355" s="20">
        <f>1/(POWER(FSheet1!AX354,2/($A$3-1))*SUM(1/POWER(FSheet1!$AU354,2/($A$3-1)),1/POWER(FSheet1!$AV354,2/($A$3-1)),1/POWER(FSheet1!$AW354,2/($A$3-1)),1/POWER(FSheet1!$AX354,2/($A$3-1)),1/POWER(FSheet1!$AY354,2/($A$3-1)),1/POWER(FSheet1!$AZ354,2/($A$3-1)),1/POWER(FSheet1!$BA354,2/($A$3-1))))</f>
        <v>0.39280308538946773</v>
      </c>
      <c r="I355" s="20">
        <f>1/(POWER(FSheet1!AY354,2/($A$3-1))*SUM(1/POWER(FSheet1!$AU354,2/($A$3-1)),1/POWER(FSheet1!$AV354,2/($A$3-1)),1/POWER(FSheet1!$AW354,2/($A$3-1)),1/POWER(FSheet1!$AX354,2/($A$3-1)),1/POWER(FSheet1!$AY354,2/($A$3-1)),1/POWER(FSheet1!$AZ354,2/($A$3-1)),1/POWER(FSheet1!$BA354,2/($A$3-1))))</f>
        <v>9.5115958069264026E-2</v>
      </c>
      <c r="J355" s="20">
        <f>1/(POWER(FSheet1!AZ354,2/($A$3-1))*SUM(1/POWER(FSheet1!$AU354,2/($A$3-1)),1/POWER(FSheet1!$AV354,2/($A$3-1)),1/POWER(FSheet1!$AW354,2/($A$3-1)),1/POWER(FSheet1!$AX354,2/($A$3-1)),1/POWER(FSheet1!$AY354,2/($A$3-1)),1/POWER(FSheet1!$AZ354,2/($A$3-1)),1/POWER(FSheet1!$BA354,2/($A$3-1))))</f>
        <v>2.3096215465552235E-2</v>
      </c>
      <c r="K355" s="20">
        <f>1/(POWER(FSheet1!BA354,2/($A$3-1))*SUM(1/POWER(FSheet1!$AU354,2/($A$3-1)),1/POWER(FSheet1!$AV354,2/($A$3-1)),1/POWER(FSheet1!$AW354,2/($A$3-1)),1/POWER(FSheet1!$AX354,2/($A$3-1)),1/POWER(FSheet1!$AY354,2/($A$3-1)),1/POWER(FSheet1!$AZ354,2/($A$3-1)),1/POWER(FSheet1!$BA354,2/($A$3-1))))</f>
        <v>7.4209091153373567E-3</v>
      </c>
      <c r="M355" s="35"/>
      <c r="AA355" s="34">
        <f t="shared" si="18"/>
        <v>8.3456406347872854</v>
      </c>
      <c r="AC355" s="26">
        <f>1/(POWER(FSheet1!BC354,1/($A$3-1))*SUM(1/POWER(FSheet1!$BC354,1/($A$3-1)),1/POWER(FSheet1!$BD354,1/($A$3-1)),1/POWER(FSheet1!$BE354,1/($A$3-1)),1/POWER(FSheet1!$BF354,1/($A$3-1)),1/POWER(FSheet1!$BG354,1/($A$3-1)),1/POWER(FSheet1!$BH354,1/($A$3-1)),1/POWER(FSheet1!$BI354,1/($A$3-1))))</f>
        <v>0.4356546942791848</v>
      </c>
      <c r="AD355" s="26">
        <f>1/(POWER(FSheet1!BD354,1/($A$3-1))*SUM(1/POWER(FSheet1!$BC354,1/($A$3-1)),1/POWER(FSheet1!$BD354,1/($A$3-1)),1/POWER(FSheet1!$BE354,1/($A$3-1)),1/POWER(FSheet1!$BF354,1/($A$3-1)),1/POWER(FSheet1!$BG354,1/($A$3-1)),1/POWER(FSheet1!$BH354,1/($A$3-1)),1/POWER(FSheet1!$BI354,1/($A$3-1))))</f>
        <v>0.15682685907552268</v>
      </c>
      <c r="AE355" s="26">
        <f>1/(POWER(FSheet1!BE354,1/($A$3-1))*SUM(1/POWER(FSheet1!$BC354,1/($A$3-1)),1/POWER(FSheet1!$BD354,1/($A$3-1)),1/POWER(FSheet1!$BE354,1/($A$3-1)),1/POWER(FSheet1!$BF354,1/($A$3-1)),1/POWER(FSheet1!$BG354,1/($A$3-1)),1/POWER(FSheet1!$BH354,1/($A$3-1)),1/POWER(FSheet1!$BI354,1/($A$3-1))))</f>
        <v>0.1623945933241949</v>
      </c>
      <c r="AF355" s="26">
        <f>1/(POWER(FSheet1!BF354,1/($A$3-1))*SUM(1/POWER(FSheet1!$BC354,1/($A$3-1)),1/POWER(FSheet1!$BD354,1/($A$3-1)),1/POWER(FSheet1!$BE354,1/($A$3-1)),1/POWER(FSheet1!$BF354,1/($A$3-1)),1/POWER(FSheet1!$BG354,1/($A$3-1)),1/POWER(FSheet1!$BH354,1/($A$3-1)),1/POWER(FSheet1!$BI354,1/($A$3-1))))</f>
        <v>0.12428773247446824</v>
      </c>
      <c r="AG355" s="26">
        <f>1/(POWER(FSheet1!BG354,1/($A$3-1))*SUM(1/POWER(FSheet1!$BC354,1/($A$3-1)),1/POWER(FSheet1!$BD354,1/($A$3-1)),1/POWER(FSheet1!$BE354,1/($A$3-1)),1/POWER(FSheet1!$BF354,1/($A$3-1)),1/POWER(FSheet1!$BG354,1/($A$3-1)),1/POWER(FSheet1!$BH354,1/($A$3-1)),1/POWER(FSheet1!$BI354,1/($A$3-1))))</f>
        <v>5.3065997627522885E-2</v>
      </c>
      <c r="AH355" s="26">
        <f>1/(POWER(FSheet1!BH354,1/($A$3-1))*SUM(1/POWER(FSheet1!$BC354,1/($A$3-1)),1/POWER(FSheet1!$BD354,1/($A$3-1)),1/POWER(FSheet1!$BE354,1/($A$3-1)),1/POWER(FSheet1!$BF354,1/($A$3-1)),1/POWER(FSheet1!$BG354,1/($A$3-1)),1/POWER(FSheet1!$BH354,1/($A$3-1)),1/POWER(FSheet1!$BI354,1/($A$3-1))))</f>
        <v>2.779390619020462E-2</v>
      </c>
      <c r="AI355" s="26">
        <f>1/(POWER(FSheet1!BI354,1/($A$3-1))*SUM(1/POWER(FSheet1!$BC354,1/($A$3-1)),1/POWER(FSheet1!$BD354,1/($A$3-1)),1/POWER(FSheet1!$BE354,1/($A$3-1)),1/POWER(FSheet1!$BF354,1/($A$3-1)),1/POWER(FSheet1!$BG354,1/($A$3-1)),1/POWER(FSheet1!$BH354,1/($A$3-1)),1/POWER(FSheet1!$BI354,1/($A$3-1))))</f>
        <v>3.9976217028901757E-2</v>
      </c>
      <c r="AY355" s="33">
        <f t="shared" si="19"/>
        <v>2.4562575487029883</v>
      </c>
      <c r="BA355" s="45">
        <f>1/(POWER(FSheet1!$BK354,1/($A$3-1))*SUM(1/POWER(FSheet1!$BK354,1/($A$3-1)),1/POWER(FSheet1!$BL354,1/($A$3-1)),1/POWER(FSheet1!$BM354,1/($A$3-1)),1/POWER(FSheet1!$BN354,1/($A$3-1)),1/POWER(FSheet1!$BO354,1/($A$3-1)),1/POWER(FSheet1!$BP354,1/($A$3-1)),1/POWER(FSheet1!$BQ354,1/($A$3-1))))</f>
        <v>0.92912290119779406</v>
      </c>
      <c r="BB355" s="45">
        <f>1/(POWER(FSheet1!$BL354,1/($A$3-1))*SUM(1/POWER(FSheet1!$BK354,1/($A$3-1)),1/POWER(FSheet1!$BL354,1/($A$3-1)),1/POWER(FSheet1!$BM354,1/($A$3-1)),1/POWER(FSheet1!$BN354,1/($A$3-1)),1/POWER(FSheet1!$BO354,1/($A$3-1)),1/POWER(FSheet1!$BP354,1/($A$3-1)),1/POWER(FSheet1!$BQ354,1/($A$3-1))))</f>
        <v>1.8365839903819361E-2</v>
      </c>
      <c r="BC355" s="45">
        <f>1/(POWER(FSheet1!$BM354,1/($A$3-1))*SUM(1/POWER(FSheet1!$BK354,1/($A$3-1)),1/POWER(FSheet1!$BL354,1/($A$3-1)),1/POWER(FSheet1!$BM354,1/($A$3-1)),1/POWER(FSheet1!$BN354,1/($A$3-1)),1/POWER(FSheet1!$BO354,1/($A$3-1)),1/POWER(FSheet1!$BP354,1/($A$3-1)),1/POWER(FSheet1!$BQ354,1/($A$3-1))))</f>
        <v>1.5455786377020176E-2</v>
      </c>
      <c r="BD355" s="45">
        <f>1/(POWER(FSheet1!$BN354,1/($A$3-1))*SUM(1/POWER(FSheet1!$BK354,1/($A$3-1)),1/POWER(FSheet1!$BL354,1/($A$3-1)),1/POWER(FSheet1!$BM354,1/($A$3-1)),1/POWER(FSheet1!$BN354,1/($A$3-1)),1/POWER(FSheet1!$BO354,1/($A$3-1)),1/POWER(FSheet1!$BP354,1/($A$3-1)),1/POWER(FSheet1!$BQ354,1/($A$3-1))))</f>
        <v>1.7088119994002175E-2</v>
      </c>
      <c r="BE355" s="45">
        <f>1/(POWER(FSheet1!$BO354,1/($A$3-1))*SUM(1/POWER(FSheet1!$BK354,1/($A$3-1)),1/POWER(FSheet1!$BL354,1/($A$3-1)),1/POWER(FSheet1!$BM354,1/($A$3-1)),1/POWER(FSheet1!$BN354,1/($A$3-1)),1/POWER(FSheet1!$BO354,1/($A$3-1)),1/POWER(FSheet1!$BP354,1/($A$3-1)),1/POWER(FSheet1!$BQ354,1/($A$3-1))))</f>
        <v>1.0857488374574415E-2</v>
      </c>
      <c r="BF355" s="45">
        <f>1/(POWER(FSheet1!$BP354,1/($A$3-1))*SUM(1/POWER(FSheet1!$BK354,1/($A$3-1)),1/POWER(FSheet1!$BL354,1/($A$3-1)),1/POWER(FSheet1!$BM354,1/($A$3-1)),1/POWER(FSheet1!$BN354,1/($A$3-1)),1/POWER(FSheet1!$BO354,1/($A$3-1)),1/POWER(FSheet1!$BP354,1/($A$3-1)),1/POWER(FSheet1!$BQ354,1/($A$3-1))))</f>
        <v>3.7216945669264361E-3</v>
      </c>
      <c r="BG355" s="45">
        <f>1/(POWER(FSheet1!$BQ354,1/($A$3-1))*SUM(1/POWER(FSheet1!$BK354,1/($A$3-1)),1/POWER(FSheet1!$BL354,1/($A$3-1)),1/POWER(FSheet1!$BM354,1/($A$3-1)),1/POWER(FSheet1!$BN354,1/($A$3-1)),1/POWER(FSheet1!$BO354,1/($A$3-1)),1/POWER(FSheet1!$BP354,1/($A$3-1)),1/POWER(FSheet1!$BQ354,1/($A$3-1))))</f>
        <v>5.3881695858632051E-3</v>
      </c>
      <c r="BH355" s="14"/>
      <c r="BW355" s="33">
        <f t="array" ref="BW355">SUM((BA355^$A$3)*(($B355-$AK$3)^2+($C355-$AL$3)^2),(BB355^$A$3)*(($B355-$AM$3)^2+($C355-$AN$3)^2),(BC355^$A$3)*(($B355-$AO$3)^2+($C355-$AP$3)^2),(BD355^$A$3)*(($B355-$AQ$3)^2+($C355-$AR$3)^2),(BE355^$A$3)*(($B355-$AS$3)^2+($C355-$AT$3)^2),(BF355^$A$3)*(($B355-$AU$3)^2+($C355-$AV$3)^2),(BG355^$A$3)*(($B355-$AW$3)^2+($C355-$BV$3)^2))</f>
        <v>2.2857982480154839</v>
      </c>
    </row>
    <row r="356" spans="1:75">
      <c r="A356" s="28" t="str">
        <f>FSheet1!A355</f>
        <v>Carroll</v>
      </c>
      <c r="B356" s="29">
        <f>FSheet1!DH355</f>
        <v>-5.851370824146982</v>
      </c>
      <c r="C356" s="29">
        <f>FSheet1!DI355</f>
        <v>3.0782138425196854</v>
      </c>
      <c r="D356" s="30"/>
      <c r="E356" s="20">
        <f>1/(POWER(FSheet1!AU355,2/($A$3-1))*SUM(1/POWER(FSheet1!$AU355,2/($A$3-1)),1/POWER(FSheet1!$AV355,2/($A$3-1)),1/POWER(FSheet1!$AW355,2/($A$3-1)),1/POWER(FSheet1!$AX355,2/($A$3-1)),1/POWER(FSheet1!$AY355,2/($A$3-1)),1/POWER(FSheet1!$AZ355,2/($A$3-1)),1/POWER(FSheet1!$BA355,2/($A$3-1))))</f>
        <v>4.4988419322611051E-2</v>
      </c>
      <c r="F356" s="20">
        <f>1/(POWER(FSheet1!AV355,2/($A$3-1))*SUM(1/POWER(FSheet1!$AU355,2/($A$3-1)),1/POWER(FSheet1!$AV355,2/($A$3-1)),1/POWER(FSheet1!$AW355,2/($A$3-1)),1/POWER(FSheet1!$AX355,2/($A$3-1)),1/POWER(FSheet1!$AY355,2/($A$3-1)),1/POWER(FSheet1!$AZ355,2/($A$3-1)),1/POWER(FSheet1!$BA355,2/($A$3-1))))</f>
        <v>0.145078960635007</v>
      </c>
      <c r="G356" s="20">
        <f>1/(POWER(FSheet1!AW355,2/($A$3-1))*SUM(1/POWER(FSheet1!$AU355,2/($A$3-1)),1/POWER(FSheet1!$AV355,2/($A$3-1)),1/POWER(FSheet1!$AW355,2/($A$3-1)),1/POWER(FSheet1!$AX355,2/($A$3-1)),1/POWER(FSheet1!$AY355,2/($A$3-1)),1/POWER(FSheet1!$AZ355,2/($A$3-1)),1/POWER(FSheet1!$BA355,2/($A$3-1))))</f>
        <v>0.36188172135280938</v>
      </c>
      <c r="H356" s="20">
        <f>1/(POWER(FSheet1!AX355,2/($A$3-1))*SUM(1/POWER(FSheet1!$AU355,2/($A$3-1)),1/POWER(FSheet1!$AV355,2/($A$3-1)),1/POWER(FSheet1!$AW355,2/($A$3-1)),1/POWER(FSheet1!$AX355,2/($A$3-1)),1/POWER(FSheet1!$AY355,2/($A$3-1)),1/POWER(FSheet1!$AZ355,2/($A$3-1)),1/POWER(FSheet1!$BA355,2/($A$3-1))))</f>
        <v>0.30011446184142043</v>
      </c>
      <c r="I356" s="20">
        <f>1/(POWER(FSheet1!AY355,2/($A$3-1))*SUM(1/POWER(FSheet1!$AU355,2/($A$3-1)),1/POWER(FSheet1!$AV355,2/($A$3-1)),1/POWER(FSheet1!$AW355,2/($A$3-1)),1/POWER(FSheet1!$AX355,2/($A$3-1)),1/POWER(FSheet1!$AY355,2/($A$3-1)),1/POWER(FSheet1!$AZ355,2/($A$3-1)),1/POWER(FSheet1!$BA355,2/($A$3-1))))</f>
        <v>0.10308423732768107</v>
      </c>
      <c r="J356" s="20">
        <f>1/(POWER(FSheet1!AZ355,2/($A$3-1))*SUM(1/POWER(FSheet1!$AU355,2/($A$3-1)),1/POWER(FSheet1!$AV355,2/($A$3-1)),1/POWER(FSheet1!$AW355,2/($A$3-1)),1/POWER(FSheet1!$AX355,2/($A$3-1)),1/POWER(FSheet1!$AY355,2/($A$3-1)),1/POWER(FSheet1!$AZ355,2/($A$3-1)),1/POWER(FSheet1!$BA355,2/($A$3-1))))</f>
        <v>3.2700373567048656E-2</v>
      </c>
      <c r="K356" s="20">
        <f>1/(POWER(FSheet1!BA355,2/($A$3-1))*SUM(1/POWER(FSheet1!$AU355,2/($A$3-1)),1/POWER(FSheet1!$AV355,2/($A$3-1)),1/POWER(FSheet1!$AW355,2/($A$3-1)),1/POWER(FSheet1!$AX355,2/($A$3-1)),1/POWER(FSheet1!$AY355,2/($A$3-1)),1/POWER(FSheet1!$AZ355,2/($A$3-1)),1/POWER(FSheet1!$BA355,2/($A$3-1))))</f>
        <v>1.2151825953422261E-2</v>
      </c>
      <c r="M356" s="35"/>
      <c r="AA356" s="34">
        <f t="shared" si="18"/>
        <v>11.929552085105128</v>
      </c>
      <c r="AC356" s="26">
        <f>1/(POWER(FSheet1!BC355,1/($A$3-1))*SUM(1/POWER(FSheet1!$BC355,1/($A$3-1)),1/POWER(FSheet1!$BD355,1/($A$3-1)),1/POWER(FSheet1!$BE355,1/($A$3-1)),1/POWER(FSheet1!$BF355,1/($A$3-1)),1/POWER(FSheet1!$BG355,1/($A$3-1)),1/POWER(FSheet1!$BH355,1/($A$3-1)),1/POWER(FSheet1!$BI355,1/($A$3-1))))</f>
        <v>0.43109574940361489</v>
      </c>
      <c r="AD356" s="26">
        <f>1/(POWER(FSheet1!BD355,1/($A$3-1))*SUM(1/POWER(FSheet1!$BC355,1/($A$3-1)),1/POWER(FSheet1!$BD355,1/($A$3-1)),1/POWER(FSheet1!$BE355,1/($A$3-1)),1/POWER(FSheet1!$BF355,1/($A$3-1)),1/POWER(FSheet1!$BG355,1/($A$3-1)),1/POWER(FSheet1!$BH355,1/($A$3-1)),1/POWER(FSheet1!$BI355,1/($A$3-1))))</f>
        <v>0.1811324671761686</v>
      </c>
      <c r="AE356" s="26">
        <f>1/(POWER(FSheet1!BE355,1/($A$3-1))*SUM(1/POWER(FSheet1!$BC355,1/($A$3-1)),1/POWER(FSheet1!$BD355,1/($A$3-1)),1/POWER(FSheet1!$BE355,1/($A$3-1)),1/POWER(FSheet1!$BF355,1/($A$3-1)),1/POWER(FSheet1!$BG355,1/($A$3-1)),1/POWER(FSheet1!$BH355,1/($A$3-1)),1/POWER(FSheet1!$BI355,1/($A$3-1))))</f>
        <v>0.14567461201995113</v>
      </c>
      <c r="AF356" s="26">
        <f>1/(POWER(FSheet1!BF355,1/($A$3-1))*SUM(1/POWER(FSheet1!$BC355,1/($A$3-1)),1/POWER(FSheet1!$BD355,1/($A$3-1)),1/POWER(FSheet1!$BE355,1/($A$3-1)),1/POWER(FSheet1!$BF355,1/($A$3-1)),1/POWER(FSheet1!$BG355,1/($A$3-1)),1/POWER(FSheet1!$BH355,1/($A$3-1)),1/POWER(FSheet1!$BI355,1/($A$3-1))))</f>
        <v>0.10722037552467366</v>
      </c>
      <c r="AG356" s="26">
        <f>1/(POWER(FSheet1!BG355,1/($A$3-1))*SUM(1/POWER(FSheet1!$BC355,1/($A$3-1)),1/POWER(FSheet1!$BD355,1/($A$3-1)),1/POWER(FSheet1!$BE355,1/($A$3-1)),1/POWER(FSheet1!$BF355,1/($A$3-1)),1/POWER(FSheet1!$BG355,1/($A$3-1)),1/POWER(FSheet1!$BH355,1/($A$3-1)),1/POWER(FSheet1!$BI355,1/($A$3-1))))</f>
        <v>5.6636291618905391E-2</v>
      </c>
      <c r="AH356" s="26">
        <f>1/(POWER(FSheet1!BH355,1/($A$3-1))*SUM(1/POWER(FSheet1!$BC355,1/($A$3-1)),1/POWER(FSheet1!$BD355,1/($A$3-1)),1/POWER(FSheet1!$BE355,1/($A$3-1)),1/POWER(FSheet1!$BF355,1/($A$3-1)),1/POWER(FSheet1!$BG355,1/($A$3-1)),1/POWER(FSheet1!$BH355,1/($A$3-1)),1/POWER(FSheet1!$BI355,1/($A$3-1))))</f>
        <v>3.3339645583724993E-2</v>
      </c>
      <c r="AI356" s="26">
        <f>1/(POWER(FSheet1!BI355,1/($A$3-1))*SUM(1/POWER(FSheet1!$BC355,1/($A$3-1)),1/POWER(FSheet1!$BD355,1/($A$3-1)),1/POWER(FSheet1!$BE355,1/($A$3-1)),1/POWER(FSheet1!$BF355,1/($A$3-1)),1/POWER(FSheet1!$BG355,1/($A$3-1)),1/POWER(FSheet1!$BH355,1/($A$3-1)),1/POWER(FSheet1!$BI355,1/($A$3-1))))</f>
        <v>4.4900858672961327E-2</v>
      </c>
      <c r="AY356" s="33">
        <f t="shared" si="19"/>
        <v>4.3141044480944268</v>
      </c>
      <c r="BA356" s="45">
        <f>1/(POWER(FSheet1!$BK355,1/($A$3-1))*SUM(1/POWER(FSheet1!$BK355,1/($A$3-1)),1/POWER(FSheet1!$BL355,1/($A$3-1)),1/POWER(FSheet1!$BM355,1/($A$3-1)),1/POWER(FSheet1!$BN355,1/($A$3-1)),1/POWER(FSheet1!$BO355,1/($A$3-1)),1/POWER(FSheet1!$BP355,1/($A$3-1)),1/POWER(FSheet1!$BQ355,1/($A$3-1))))</f>
        <v>0.83237248344597881</v>
      </c>
      <c r="BB356" s="45">
        <f>1/(POWER(FSheet1!$BL355,1/($A$3-1))*SUM(1/POWER(FSheet1!$BK355,1/($A$3-1)),1/POWER(FSheet1!$BL355,1/($A$3-1)),1/POWER(FSheet1!$BM355,1/($A$3-1)),1/POWER(FSheet1!$BN355,1/($A$3-1)),1/POWER(FSheet1!$BO355,1/($A$3-1)),1/POWER(FSheet1!$BP355,1/($A$3-1)),1/POWER(FSheet1!$BQ355,1/($A$3-1))))</f>
        <v>5.194751309297909E-2</v>
      </c>
      <c r="BC356" s="45">
        <f>1/(POWER(FSheet1!$BM355,1/($A$3-1))*SUM(1/POWER(FSheet1!$BK355,1/($A$3-1)),1/POWER(FSheet1!$BL355,1/($A$3-1)),1/POWER(FSheet1!$BM355,1/($A$3-1)),1/POWER(FSheet1!$BN355,1/($A$3-1)),1/POWER(FSheet1!$BO355,1/($A$3-1)),1/POWER(FSheet1!$BP355,1/($A$3-1)),1/POWER(FSheet1!$BQ355,1/($A$3-1))))</f>
        <v>3.3798041563436534E-2</v>
      </c>
      <c r="BD356" s="45">
        <f>1/(POWER(FSheet1!$BN355,1/($A$3-1))*SUM(1/POWER(FSheet1!$BK355,1/($A$3-1)),1/POWER(FSheet1!$BL355,1/($A$3-1)),1/POWER(FSheet1!$BM355,1/($A$3-1)),1/POWER(FSheet1!$BN355,1/($A$3-1)),1/POWER(FSheet1!$BO355,1/($A$3-1)),1/POWER(FSheet1!$BP355,1/($A$3-1)),1/POWER(FSheet1!$BQ355,1/($A$3-1))))</f>
        <v>3.3886170760417285E-2</v>
      </c>
      <c r="BE356" s="45">
        <f>1/(POWER(FSheet1!$BO355,1/($A$3-1))*SUM(1/POWER(FSheet1!$BK355,1/($A$3-1)),1/POWER(FSheet1!$BL355,1/($A$3-1)),1/POWER(FSheet1!$BM355,1/($A$3-1)),1/POWER(FSheet1!$BN355,1/($A$3-1)),1/POWER(FSheet1!$BO355,1/($A$3-1)),1/POWER(FSheet1!$BP355,1/($A$3-1)),1/POWER(FSheet1!$BQ355,1/($A$3-1))))</f>
        <v>2.4424769464911525E-2</v>
      </c>
      <c r="BF356" s="45">
        <f>1/(POWER(FSheet1!$BP355,1/($A$3-1))*SUM(1/POWER(FSheet1!$BK355,1/($A$3-1)),1/POWER(FSheet1!$BL355,1/($A$3-1)),1/POWER(FSheet1!$BM355,1/($A$3-1)),1/POWER(FSheet1!$BN355,1/($A$3-1)),1/POWER(FSheet1!$BO355,1/($A$3-1)),1/POWER(FSheet1!$BP355,1/($A$3-1)),1/POWER(FSheet1!$BQ355,1/($A$3-1))))</f>
        <v>1.0015657572270428E-2</v>
      </c>
      <c r="BG356" s="45">
        <f>1/(POWER(FSheet1!$BQ355,1/($A$3-1))*SUM(1/POWER(FSheet1!$BK355,1/($A$3-1)),1/POWER(FSheet1!$BL355,1/($A$3-1)),1/POWER(FSheet1!$BM355,1/($A$3-1)),1/POWER(FSheet1!$BN355,1/($A$3-1)),1/POWER(FSheet1!$BO355,1/($A$3-1)),1/POWER(FSheet1!$BP355,1/($A$3-1)),1/POWER(FSheet1!$BQ355,1/($A$3-1))))</f>
        <v>1.3555364100006372E-2</v>
      </c>
      <c r="BH356" s="14"/>
      <c r="BW356" s="33">
        <f t="array" ref="BW356">SUM((BA356^$A$3)*(($B356-$AK$3)^2+($C356-$AL$3)^2),(BB356^$A$3)*(($B356-$AM$3)^2+($C356-$AN$3)^2),(BC356^$A$3)*(($B356-$AO$3)^2+($C356-$AP$3)^2),(BD356^$A$3)*(($B356-$AQ$3)^2+($C356-$AR$3)^2),(BE356^$A$3)*(($B356-$AS$3)^2+($C356-$AT$3)^2),(BF356^$A$3)*(($B356-$AU$3)^2+($C356-$AV$3)^2),(BG356^$A$3)*(($B356-$AW$3)^2+($C356-$BV$3)^2))</f>
        <v>4.3765369367821938</v>
      </c>
    </row>
    <row r="357" spans="1:75" s="30" customFormat="1">
      <c r="A357" s="28" t="str">
        <f>FSheet1!A356</f>
        <v>Allen</v>
      </c>
      <c r="B357" s="29">
        <f>FSheet1!DH356</f>
        <v>-3.8202113241469817</v>
      </c>
      <c r="C357" s="29">
        <f>FSheet1!DI356</f>
        <v>3.5740863425196854</v>
      </c>
      <c r="E357" s="20">
        <f>1/(POWER(FSheet1!AU356,2/($A$3-1))*SUM(1/POWER(FSheet1!$AU356,2/($A$3-1)),1/POWER(FSheet1!$AV356,2/($A$3-1)),1/POWER(FSheet1!$AW356,2/($A$3-1)),1/POWER(FSheet1!$AX356,2/($A$3-1)),1/POWER(FSheet1!$AY356,2/($A$3-1)),1/POWER(FSheet1!$AZ356,2/($A$3-1)),1/POWER(FSheet1!$BA356,2/($A$3-1))))</f>
        <v>2.2329329580216519E-2</v>
      </c>
      <c r="F357" s="20">
        <f>1/(POWER(FSheet1!AV356,2/($A$3-1))*SUM(1/POWER(FSheet1!$AU356,2/($A$3-1)),1/POWER(FSheet1!$AV356,2/($A$3-1)),1/POWER(FSheet1!$AW356,2/($A$3-1)),1/POWER(FSheet1!$AX356,2/($A$3-1)),1/POWER(FSheet1!$AY356,2/($A$3-1)),1/POWER(FSheet1!$AZ356,2/($A$3-1)),1/POWER(FSheet1!$BA356,2/($A$3-1))))</f>
        <v>7.5345532993541658E-2</v>
      </c>
      <c r="G357" s="20">
        <f>1/(POWER(FSheet1!AW356,2/($A$3-1))*SUM(1/POWER(FSheet1!$AU356,2/($A$3-1)),1/POWER(FSheet1!$AV356,2/($A$3-1)),1/POWER(FSheet1!$AW356,2/($A$3-1)),1/POWER(FSheet1!$AX356,2/($A$3-1)),1/POWER(FSheet1!$AY356,2/($A$3-1)),1/POWER(FSheet1!$AZ356,2/($A$3-1)),1/POWER(FSheet1!$BA356,2/($A$3-1))))</f>
        <v>0.26877705231766341</v>
      </c>
      <c r="H357" s="20">
        <f>1/(POWER(FSheet1!AX356,2/($A$3-1))*SUM(1/POWER(FSheet1!$AU356,2/($A$3-1)),1/POWER(FSheet1!$AV356,2/($A$3-1)),1/POWER(FSheet1!$AW356,2/($A$3-1)),1/POWER(FSheet1!$AX356,2/($A$3-1)),1/POWER(FSheet1!$AY356,2/($A$3-1)),1/POWER(FSheet1!$AZ356,2/($A$3-1)),1/POWER(FSheet1!$BA356,2/($A$3-1))))</f>
        <v>0.416547608558689</v>
      </c>
      <c r="I357" s="20">
        <f>1/(POWER(FSheet1!AY356,2/($A$3-1))*SUM(1/POWER(FSheet1!$AU356,2/($A$3-1)),1/POWER(FSheet1!$AV356,2/($A$3-1)),1/POWER(FSheet1!$AW356,2/($A$3-1)),1/POWER(FSheet1!$AX356,2/($A$3-1)),1/POWER(FSheet1!$AY356,2/($A$3-1)),1/POWER(FSheet1!$AZ356,2/($A$3-1)),1/POWER(FSheet1!$BA356,2/($A$3-1))))</f>
        <v>0.15939718962489607</v>
      </c>
      <c r="J357" s="20">
        <f>1/(POWER(FSheet1!AZ356,2/($A$3-1))*SUM(1/POWER(FSheet1!$AU356,2/($A$3-1)),1/POWER(FSheet1!$AV356,2/($A$3-1)),1/POWER(FSheet1!$AW356,2/($A$3-1)),1/POWER(FSheet1!$AX356,2/($A$3-1)),1/POWER(FSheet1!$AY356,2/($A$3-1)),1/POWER(FSheet1!$AZ356,2/($A$3-1)),1/POWER(FSheet1!$BA356,2/($A$3-1))))</f>
        <v>4.3496997907860699E-2</v>
      </c>
      <c r="K357" s="20">
        <f>1/(POWER(FSheet1!BA356,2/($A$3-1))*SUM(1/POWER(FSheet1!$AU356,2/($A$3-1)),1/POWER(FSheet1!$AV356,2/($A$3-1)),1/POWER(FSheet1!$AW356,2/($A$3-1)),1/POWER(FSheet1!$AX356,2/($A$3-1)),1/POWER(FSheet1!$AY356,2/($A$3-1)),1/POWER(FSheet1!$AZ356,2/($A$3-1)),1/POWER(FSheet1!$BA356,2/($A$3-1))))</f>
        <v>1.4106289017132645E-2</v>
      </c>
      <c r="M357" s="35"/>
      <c r="AA357" s="34">
        <f t="shared" si="18"/>
        <v>11.281309512531069</v>
      </c>
      <c r="AC357" s="26">
        <f>1/(POWER(FSheet1!BC356,1/($A$3-1))*SUM(1/POWER(FSheet1!$BC356,1/($A$3-1)),1/POWER(FSheet1!$BD356,1/($A$3-1)),1/POWER(FSheet1!$BE356,1/($A$3-1)),1/POWER(FSheet1!$BF356,1/($A$3-1)),1/POWER(FSheet1!$BG356,1/($A$3-1)),1/POWER(FSheet1!$BH356,1/($A$3-1)),1/POWER(FSheet1!$BI356,1/($A$3-1))))</f>
        <v>0.31373172686557665</v>
      </c>
      <c r="AD357" s="26">
        <f>1/(POWER(FSheet1!BD356,1/($A$3-1))*SUM(1/POWER(FSheet1!$BC356,1/($A$3-1)),1/POWER(FSheet1!$BD356,1/($A$3-1)),1/POWER(FSheet1!$BE356,1/($A$3-1)),1/POWER(FSheet1!$BF356,1/($A$3-1)),1/POWER(FSheet1!$BG356,1/($A$3-1)),1/POWER(FSheet1!$BH356,1/($A$3-1)),1/POWER(FSheet1!$BI356,1/($A$3-1))))</f>
        <v>0.15113518184312483</v>
      </c>
      <c r="AE357" s="26">
        <f>1/(POWER(FSheet1!BE356,1/($A$3-1))*SUM(1/POWER(FSheet1!$BC356,1/($A$3-1)),1/POWER(FSheet1!$BD356,1/($A$3-1)),1/POWER(FSheet1!$BE356,1/($A$3-1)),1/POWER(FSheet1!$BF356,1/($A$3-1)),1/POWER(FSheet1!$BG356,1/($A$3-1)),1/POWER(FSheet1!$BH356,1/($A$3-1)),1/POWER(FSheet1!$BI356,1/($A$3-1))))</f>
        <v>0.16383922765014722</v>
      </c>
      <c r="AF357" s="26">
        <f>1/(POWER(FSheet1!BF356,1/($A$3-1))*SUM(1/POWER(FSheet1!$BC356,1/($A$3-1)),1/POWER(FSheet1!$BD356,1/($A$3-1)),1/POWER(FSheet1!$BE356,1/($A$3-1)),1/POWER(FSheet1!$BF356,1/($A$3-1)),1/POWER(FSheet1!$BG356,1/($A$3-1)),1/POWER(FSheet1!$BH356,1/($A$3-1)),1/POWER(FSheet1!$BI356,1/($A$3-1))))</f>
        <v>0.16693673210466428</v>
      </c>
      <c r="AG357" s="26">
        <f>1/(POWER(FSheet1!BG356,1/($A$3-1))*SUM(1/POWER(FSheet1!$BC356,1/($A$3-1)),1/POWER(FSheet1!$BD356,1/($A$3-1)),1/POWER(FSheet1!$BE356,1/($A$3-1)),1/POWER(FSheet1!$BF356,1/($A$3-1)),1/POWER(FSheet1!$BG356,1/($A$3-1)),1/POWER(FSheet1!$BH356,1/($A$3-1)),1/POWER(FSheet1!$BI356,1/($A$3-1))))</f>
        <v>8.8530900128046069E-2</v>
      </c>
      <c r="AH357" s="26">
        <f>1/(POWER(FSheet1!BH356,1/($A$3-1))*SUM(1/POWER(FSheet1!$BC356,1/($A$3-1)),1/POWER(FSheet1!$BD356,1/($A$3-1)),1/POWER(FSheet1!$BE356,1/($A$3-1)),1/POWER(FSheet1!$BF356,1/($A$3-1)),1/POWER(FSheet1!$BG356,1/($A$3-1)),1/POWER(FSheet1!$BH356,1/($A$3-1)),1/POWER(FSheet1!$BI356,1/($A$3-1))))</f>
        <v>4.8365516127408463E-2</v>
      </c>
      <c r="AI357" s="26">
        <f>1/(POWER(FSheet1!BI356,1/($A$3-1))*SUM(1/POWER(FSheet1!$BC356,1/($A$3-1)),1/POWER(FSheet1!$BD356,1/($A$3-1)),1/POWER(FSheet1!$BE356,1/($A$3-1)),1/POWER(FSheet1!$BF356,1/($A$3-1)),1/POWER(FSheet1!$BG356,1/($A$3-1)),1/POWER(FSheet1!$BH356,1/($A$3-1)),1/POWER(FSheet1!$BI356,1/($A$3-1))))</f>
        <v>6.7460715281032549E-2</v>
      </c>
      <c r="AY357" s="33">
        <f t="shared" si="19"/>
        <v>4.9431008057038657</v>
      </c>
      <c r="BA357" s="45">
        <f>1/(POWER(FSheet1!$BK356,1/($A$3-1))*SUM(1/POWER(FSheet1!$BK356,1/($A$3-1)),1/POWER(FSheet1!$BL356,1/($A$3-1)),1/POWER(FSheet1!$BM356,1/($A$3-1)),1/POWER(FSheet1!$BN356,1/($A$3-1)),1/POWER(FSheet1!$BO356,1/($A$3-1)),1/POWER(FSheet1!$BP356,1/($A$3-1)),1/POWER(FSheet1!$BQ356,1/($A$3-1))))</f>
        <v>0.7067058313809903</v>
      </c>
      <c r="BB357" s="45">
        <f>1/(POWER(FSheet1!$BL356,1/($A$3-1))*SUM(1/POWER(FSheet1!$BK356,1/($A$3-1)),1/POWER(FSheet1!$BL356,1/($A$3-1)),1/POWER(FSheet1!$BM356,1/($A$3-1)),1/POWER(FSheet1!$BN356,1/($A$3-1)),1/POWER(FSheet1!$BO356,1/($A$3-1)),1/POWER(FSheet1!$BP356,1/($A$3-1)),1/POWER(FSheet1!$BQ356,1/($A$3-1))))</f>
        <v>6.0091039828530327E-2</v>
      </c>
      <c r="BC357" s="45">
        <f>1/(POWER(FSheet1!$BM356,1/($A$3-1))*SUM(1/POWER(FSheet1!$BK356,1/($A$3-1)),1/POWER(FSheet1!$BL356,1/($A$3-1)),1/POWER(FSheet1!$BM356,1/($A$3-1)),1/POWER(FSheet1!$BN356,1/($A$3-1)),1/POWER(FSheet1!$BO356,1/($A$3-1)),1/POWER(FSheet1!$BP356,1/($A$3-1)),1/POWER(FSheet1!$BQ356,1/($A$3-1))))</f>
        <v>5.5841449556804937E-2</v>
      </c>
      <c r="BD357" s="45">
        <f>1/(POWER(FSheet1!$BN356,1/($A$3-1))*SUM(1/POWER(FSheet1!$BK356,1/($A$3-1)),1/POWER(FSheet1!$BL356,1/($A$3-1)),1/POWER(FSheet1!$BM356,1/($A$3-1)),1/POWER(FSheet1!$BN356,1/($A$3-1)),1/POWER(FSheet1!$BO356,1/($A$3-1)),1/POWER(FSheet1!$BP356,1/($A$3-1)),1/POWER(FSheet1!$BQ356,1/($A$3-1))))</f>
        <v>7.3127913763864405E-2</v>
      </c>
      <c r="BE357" s="45">
        <f>1/(POWER(FSheet1!$BO356,1/($A$3-1))*SUM(1/POWER(FSheet1!$BK356,1/($A$3-1)),1/POWER(FSheet1!$BL356,1/($A$3-1)),1/POWER(FSheet1!$BM356,1/($A$3-1)),1/POWER(FSheet1!$BN356,1/($A$3-1)),1/POWER(FSheet1!$BO356,1/($A$3-1)),1/POWER(FSheet1!$BP356,1/($A$3-1)),1/POWER(FSheet1!$BQ356,1/($A$3-1))))</f>
        <v>5.6724957711864789E-2</v>
      </c>
      <c r="BF357" s="45">
        <f>1/(POWER(FSheet1!$BP356,1/($A$3-1))*SUM(1/POWER(FSheet1!$BK356,1/($A$3-1)),1/POWER(FSheet1!$BL356,1/($A$3-1)),1/POWER(FSheet1!$BM356,1/($A$3-1)),1/POWER(FSheet1!$BN356,1/($A$3-1)),1/POWER(FSheet1!$BO356,1/($A$3-1)),1/POWER(FSheet1!$BP356,1/($A$3-1)),1/POWER(FSheet1!$BQ356,1/($A$3-1))))</f>
        <v>2.0036024810809919E-2</v>
      </c>
      <c r="BG357" s="45">
        <f>1/(POWER(FSheet1!$BQ356,1/($A$3-1))*SUM(1/POWER(FSheet1!$BK356,1/($A$3-1)),1/POWER(FSheet1!$BL356,1/($A$3-1)),1/POWER(FSheet1!$BM356,1/($A$3-1)),1/POWER(FSheet1!$BN356,1/($A$3-1)),1/POWER(FSheet1!$BO356,1/($A$3-1)),1/POWER(FSheet1!$BP356,1/($A$3-1)),1/POWER(FSheet1!$BQ356,1/($A$3-1))))</f>
        <v>2.7472782947135475E-2</v>
      </c>
      <c r="BH357" s="14"/>
      <c r="BW357" s="33">
        <f t="array" ref="BW357">SUM((BA357^$A$3)*(($B357-$AK$3)^2+($C357-$AL$3)^2),(BB357^$A$3)*(($B357-$AM$3)^2+($C357-$AN$3)^2),(BC357^$A$3)*(($B357-$AO$3)^2+($C357-$AP$3)^2),(BD357^$A$3)*(($B357-$AQ$3)^2+($C357-$AR$3)^2),(BE357^$A$3)*(($B357-$AS$3)^2+($C357-$AT$3)^2),(BF357^$A$3)*(($B357-$AU$3)^2+($C357-$AV$3)^2),(BG357^$A$3)*(($B357-$AW$3)^2+($C357-$BV$3)^2))</f>
        <v>5.5400047513287562</v>
      </c>
    </row>
    <row r="358" spans="1:75">
      <c r="A358" s="28" t="str">
        <f>FSheet1!A357</f>
        <v>Frider</v>
      </c>
      <c r="B358" s="29">
        <f>FSheet1!DH357</f>
        <v>6.786181675853018</v>
      </c>
      <c r="C358" s="29">
        <f>FSheet1!DI357</f>
        <v>-1.1133321574803146</v>
      </c>
      <c r="D358" s="30"/>
      <c r="E358" s="20">
        <f>1/(POWER(FSheet1!AU357,2/($A$3-1))*SUM(1/POWER(FSheet1!$AU357,2/($A$3-1)),1/POWER(FSheet1!$AV357,2/($A$3-1)),1/POWER(FSheet1!$AW357,2/($A$3-1)),1/POWER(FSheet1!$AX357,2/($A$3-1)),1/POWER(FSheet1!$AY357,2/($A$3-1)),1/POWER(FSheet1!$AZ357,2/($A$3-1)),1/POWER(FSheet1!$BA357,2/($A$3-1))))</f>
        <v>6.7171525966042654E-4</v>
      </c>
      <c r="F358" s="20">
        <f>1/(POWER(FSheet1!AV357,2/($A$3-1))*SUM(1/POWER(FSheet1!$AU357,2/($A$3-1)),1/POWER(FSheet1!$AV357,2/($A$3-1)),1/POWER(FSheet1!$AW357,2/($A$3-1)),1/POWER(FSheet1!$AX357,2/($A$3-1)),1/POWER(FSheet1!$AY357,2/($A$3-1)),1/POWER(FSheet1!$AZ357,2/($A$3-1)),1/POWER(FSheet1!$BA357,2/($A$3-1))))</f>
        <v>1.9777130896665167E-3</v>
      </c>
      <c r="G358" s="20">
        <f>1/(POWER(FSheet1!AW357,2/($A$3-1))*SUM(1/POWER(FSheet1!$AU357,2/($A$3-1)),1/POWER(FSheet1!$AV357,2/($A$3-1)),1/POWER(FSheet1!$AW357,2/($A$3-1)),1/POWER(FSheet1!$AX357,2/($A$3-1)),1/POWER(FSheet1!$AY357,2/($A$3-1)),1/POWER(FSheet1!$AZ357,2/($A$3-1)),1/POWER(FSheet1!$BA357,2/($A$3-1))))</f>
        <v>8.4526989366984946E-3</v>
      </c>
      <c r="H358" s="20">
        <f>1/(POWER(FSheet1!AX357,2/($A$3-1))*SUM(1/POWER(FSheet1!$AU357,2/($A$3-1)),1/POWER(FSheet1!$AV357,2/($A$3-1)),1/POWER(FSheet1!$AW357,2/($A$3-1)),1/POWER(FSheet1!$AX357,2/($A$3-1)),1/POWER(FSheet1!$AY357,2/($A$3-1)),1/POWER(FSheet1!$AZ357,2/($A$3-1)),1/POWER(FSheet1!$BA357,2/($A$3-1))))</f>
        <v>7.0901297657787118E-2</v>
      </c>
      <c r="I358" s="20">
        <f>1/(POWER(FSheet1!AY357,2/($A$3-1))*SUM(1/POWER(FSheet1!$AU357,2/($A$3-1)),1/POWER(FSheet1!$AV357,2/($A$3-1)),1/POWER(FSheet1!$AW357,2/($A$3-1)),1/POWER(FSheet1!$AX357,2/($A$3-1)),1/POWER(FSheet1!$AY357,2/($A$3-1)),1/POWER(FSheet1!$AZ357,2/($A$3-1)),1/POWER(FSheet1!$BA357,2/($A$3-1))))</f>
        <v>0.7936965082181332</v>
      </c>
      <c r="J358" s="20">
        <f>1/(POWER(FSheet1!AZ357,2/($A$3-1))*SUM(1/POWER(FSheet1!$AU357,2/($A$3-1)),1/POWER(FSheet1!$AV357,2/($A$3-1)),1/POWER(FSheet1!$AW357,2/($A$3-1)),1/POWER(FSheet1!$AX357,2/($A$3-1)),1/POWER(FSheet1!$AY357,2/($A$3-1)),1/POWER(FSheet1!$AZ357,2/($A$3-1)),1/POWER(FSheet1!$BA357,2/($A$3-1))))</f>
        <v>0.11278987959440726</v>
      </c>
      <c r="K358" s="20">
        <f>1/(POWER(FSheet1!BA357,2/($A$3-1))*SUM(1/POWER(FSheet1!$AU357,2/($A$3-1)),1/POWER(FSheet1!$AV357,2/($A$3-1)),1/POWER(FSheet1!$AW357,2/($A$3-1)),1/POWER(FSheet1!$AX357,2/($A$3-1)),1/POWER(FSheet1!$AY357,2/($A$3-1)),1/POWER(FSheet1!$AZ357,2/($A$3-1)),1/POWER(FSheet1!$BA357,2/($A$3-1))))</f>
        <v>1.1510187243646931E-2</v>
      </c>
      <c r="M358" s="35"/>
      <c r="AA358" s="34">
        <f t="shared" si="18"/>
        <v>6.1387443392186043</v>
      </c>
      <c r="AC358" s="26">
        <f>1/(POWER(FSheet1!BC357,1/($A$3-1))*SUM(1/POWER(FSheet1!$BC357,1/($A$3-1)),1/POWER(FSheet1!$BD357,1/($A$3-1)),1/POWER(FSheet1!$BE357,1/($A$3-1)),1/POWER(FSheet1!$BF357,1/($A$3-1)),1/POWER(FSheet1!$BG357,1/($A$3-1)),1/POWER(FSheet1!$BH357,1/($A$3-1)),1/POWER(FSheet1!$BI357,1/($A$3-1))))</f>
        <v>1.577577627815582E-2</v>
      </c>
      <c r="AD358" s="26">
        <f>1/(POWER(FSheet1!BD357,1/($A$3-1))*SUM(1/POWER(FSheet1!$BC357,1/($A$3-1)),1/POWER(FSheet1!$BD357,1/($A$3-1)),1/POWER(FSheet1!$BE357,1/($A$3-1)),1/POWER(FSheet1!$BF357,1/($A$3-1)),1/POWER(FSheet1!$BG357,1/($A$3-1)),1/POWER(FSheet1!$BH357,1/($A$3-1)),1/POWER(FSheet1!$BI357,1/($A$3-1))))</f>
        <v>1.5347668268576415E-2</v>
      </c>
      <c r="AE358" s="26">
        <f>1/(POWER(FSheet1!BE357,1/($A$3-1))*SUM(1/POWER(FSheet1!$BC357,1/($A$3-1)),1/POWER(FSheet1!$BD357,1/($A$3-1)),1/POWER(FSheet1!$BE357,1/($A$3-1)),1/POWER(FSheet1!$BF357,1/($A$3-1)),1/POWER(FSheet1!$BG357,1/($A$3-1)),1/POWER(FSheet1!$BH357,1/($A$3-1)),1/POWER(FSheet1!$BI357,1/($A$3-1))))</f>
        <v>2.488661574242557E-2</v>
      </c>
      <c r="AF358" s="26">
        <f>1/(POWER(FSheet1!BF357,1/($A$3-1))*SUM(1/POWER(FSheet1!$BC357,1/($A$3-1)),1/POWER(FSheet1!$BD357,1/($A$3-1)),1/POWER(FSheet1!$BE357,1/($A$3-1)),1/POWER(FSheet1!$BF357,1/($A$3-1)),1/POWER(FSheet1!$BG357,1/($A$3-1)),1/POWER(FSheet1!$BH357,1/($A$3-1)),1/POWER(FSheet1!$BI357,1/($A$3-1))))</f>
        <v>5.7817070983961869E-2</v>
      </c>
      <c r="AG358" s="26">
        <f>1/(POWER(FSheet1!BG357,1/($A$3-1))*SUM(1/POWER(FSheet1!$BC357,1/($A$3-1)),1/POWER(FSheet1!$BD357,1/($A$3-1)),1/POWER(FSheet1!$BE357,1/($A$3-1)),1/POWER(FSheet1!$BF357,1/($A$3-1)),1/POWER(FSheet1!$BG357,1/($A$3-1)),1/POWER(FSheet1!$BH357,1/($A$3-1)),1/POWER(FSheet1!$BI357,1/($A$3-1))))</f>
        <v>0.20555488934936425</v>
      </c>
      <c r="AH358" s="26">
        <f>1/(POWER(FSheet1!BH357,1/($A$3-1))*SUM(1/POWER(FSheet1!$BC357,1/($A$3-1)),1/POWER(FSheet1!$BD357,1/($A$3-1)),1/POWER(FSheet1!$BE357,1/($A$3-1)),1/POWER(FSheet1!$BF357,1/($A$3-1)),1/POWER(FSheet1!$BG357,1/($A$3-1)),1/POWER(FSheet1!$BH357,1/($A$3-1)),1/POWER(FSheet1!$BI357,1/($A$3-1))))</f>
        <v>0.28368399540051426</v>
      </c>
      <c r="AI358" s="26">
        <f>1/(POWER(FSheet1!BI357,1/($A$3-1))*SUM(1/POWER(FSheet1!$BC357,1/($A$3-1)),1/POWER(FSheet1!$BD357,1/($A$3-1)),1/POWER(FSheet1!$BE357,1/($A$3-1)),1/POWER(FSheet1!$BF357,1/($A$3-1)),1/POWER(FSheet1!$BG357,1/($A$3-1)),1/POWER(FSheet1!$BH357,1/($A$3-1)),1/POWER(FSheet1!$BI357,1/($A$3-1))))</f>
        <v>0.39693398397700191</v>
      </c>
      <c r="AY358" s="33">
        <f t="shared" si="19"/>
        <v>1.9821612977735912</v>
      </c>
      <c r="BA358" s="45">
        <f>1/(POWER(FSheet1!$BK357,1/($A$3-1))*SUM(1/POWER(FSheet1!$BK357,1/($A$3-1)),1/POWER(FSheet1!$BL357,1/($A$3-1)),1/POWER(FSheet1!$BM357,1/($A$3-1)),1/POWER(FSheet1!$BN357,1/($A$3-1)),1/POWER(FSheet1!$BO357,1/($A$3-1)),1/POWER(FSheet1!$BP357,1/($A$3-1)),1/POWER(FSheet1!$BQ357,1/($A$3-1))))</f>
        <v>5.2737234326375206E-3</v>
      </c>
      <c r="BB358" s="45">
        <f>1/(POWER(FSheet1!$BL357,1/($A$3-1))*SUM(1/POWER(FSheet1!$BK357,1/($A$3-1)),1/POWER(FSheet1!$BL357,1/($A$3-1)),1/POWER(FSheet1!$BM357,1/($A$3-1)),1/POWER(FSheet1!$BN357,1/($A$3-1)),1/POWER(FSheet1!$BO357,1/($A$3-1)),1/POWER(FSheet1!$BP357,1/($A$3-1)),1/POWER(FSheet1!$BQ357,1/($A$3-1))))</f>
        <v>4.4602421114711991E-3</v>
      </c>
      <c r="BC358" s="45">
        <f>1/(POWER(FSheet1!$BM357,1/($A$3-1))*SUM(1/POWER(FSheet1!$BK357,1/($A$3-1)),1/POWER(FSheet1!$BL357,1/($A$3-1)),1/POWER(FSheet1!$BM357,1/($A$3-1)),1/POWER(FSheet1!$BN357,1/($A$3-1)),1/POWER(FSheet1!$BO357,1/($A$3-1)),1/POWER(FSheet1!$BP357,1/($A$3-1)),1/POWER(FSheet1!$BQ357,1/($A$3-1))))</f>
        <v>9.6199545352998843E-3</v>
      </c>
      <c r="BD358" s="45">
        <f>1/(POWER(FSheet1!$BN357,1/($A$3-1))*SUM(1/POWER(FSheet1!$BK357,1/($A$3-1)),1/POWER(FSheet1!$BL357,1/($A$3-1)),1/POWER(FSheet1!$BM357,1/($A$3-1)),1/POWER(FSheet1!$BN357,1/($A$3-1)),1/POWER(FSheet1!$BO357,1/($A$3-1)),1/POWER(FSheet1!$BP357,1/($A$3-1)),1/POWER(FSheet1!$BQ357,1/($A$3-1))))</f>
        <v>2.1232680954590945E-2</v>
      </c>
      <c r="BE358" s="45">
        <f>1/(POWER(FSheet1!$BO357,1/($A$3-1))*SUM(1/POWER(FSheet1!$BK357,1/($A$3-1)),1/POWER(FSheet1!$BL357,1/($A$3-1)),1/POWER(FSheet1!$BM357,1/($A$3-1)),1/POWER(FSheet1!$BN357,1/($A$3-1)),1/POWER(FSheet1!$BO357,1/($A$3-1)),1/POWER(FSheet1!$BP357,1/($A$3-1)),1/POWER(FSheet1!$BQ357,1/($A$3-1))))</f>
        <v>4.3132627787822571E-2</v>
      </c>
      <c r="BF358" s="45">
        <f>1/(POWER(FSheet1!$BP357,1/($A$3-1))*SUM(1/POWER(FSheet1!$BK357,1/($A$3-1)),1/POWER(FSheet1!$BL357,1/($A$3-1)),1/POWER(FSheet1!$BM357,1/($A$3-1)),1/POWER(FSheet1!$BN357,1/($A$3-1)),1/POWER(FSheet1!$BO357,1/($A$3-1)),1/POWER(FSheet1!$BP357,1/($A$3-1)),1/POWER(FSheet1!$BQ357,1/($A$3-1))))</f>
        <v>0.12177524245847277</v>
      </c>
      <c r="BG358" s="45">
        <f>1/(POWER(FSheet1!$BQ357,1/($A$3-1))*SUM(1/POWER(FSheet1!$BK357,1/($A$3-1)),1/POWER(FSheet1!$BL357,1/($A$3-1)),1/POWER(FSheet1!$BM357,1/($A$3-1)),1/POWER(FSheet1!$BN357,1/($A$3-1)),1/POWER(FSheet1!$BO357,1/($A$3-1)),1/POWER(FSheet1!$BP357,1/($A$3-1)),1/POWER(FSheet1!$BQ357,1/($A$3-1))))</f>
        <v>0.79450552871970503</v>
      </c>
      <c r="BH358" s="14"/>
      <c r="BW358" s="33">
        <f t="array" ref="BW358">SUM((BA358^$A$3)*(($B358-$AK$3)^2+($C358-$AL$3)^2),(BB358^$A$3)*(($B358-$AM$3)^2+($C358-$AN$3)^2),(BC358^$A$3)*(($B358-$AO$3)^2+($C358-$AP$3)^2),(BD358^$A$3)*(($B358-$AQ$3)^2+($C358-$AR$3)^2),(BE358^$A$3)*(($B358-$AS$3)^2+($C358-$AT$3)^2),(BF358^$A$3)*(($B358-$AU$3)^2+($C358-$AV$3)^2),(BG358^$A$3)*(($B358-$AW$3)^2+($C358-$BV$3)^2))</f>
        <v>2.0111230341974378</v>
      </c>
    </row>
    <row r="359" spans="1:75">
      <c r="A359" s="28" t="str">
        <f>FSheet1!A358</f>
        <v>Teravainen</v>
      </c>
      <c r="B359" s="29">
        <f>FSheet1!DH358</f>
        <v>4.1381481167978995</v>
      </c>
      <c r="C359" s="29">
        <f>FSheet1!DI358</f>
        <v>-5.6286614475065617</v>
      </c>
      <c r="D359" s="30"/>
      <c r="E359" s="20">
        <f>1/(POWER(FSheet1!AU358,2/($A$3-1))*SUM(1/POWER(FSheet1!$AU358,2/($A$3-1)),1/POWER(FSheet1!$AV358,2/($A$3-1)),1/POWER(FSheet1!$AW358,2/($A$3-1)),1/POWER(FSheet1!$AX358,2/($A$3-1)),1/POWER(FSheet1!$AY358,2/($A$3-1)),1/POWER(FSheet1!$AZ358,2/($A$3-1)),1/POWER(FSheet1!$BA358,2/($A$3-1))))</f>
        <v>9.2501117733585284E-3</v>
      </c>
      <c r="F359" s="20">
        <f>1/(POWER(FSheet1!AV358,2/($A$3-1))*SUM(1/POWER(FSheet1!$AU358,2/($A$3-1)),1/POWER(FSheet1!$AV358,2/($A$3-1)),1/POWER(FSheet1!$AW358,2/($A$3-1)),1/POWER(FSheet1!$AX358,2/($A$3-1)),1/POWER(FSheet1!$AY358,2/($A$3-1)),1/POWER(FSheet1!$AZ358,2/($A$3-1)),1/POWER(FSheet1!$BA358,2/($A$3-1))))</f>
        <v>3.4147163055657605E-2</v>
      </c>
      <c r="G359" s="20">
        <f>1/(POWER(FSheet1!AW358,2/($A$3-1))*SUM(1/POWER(FSheet1!$AU358,2/($A$3-1)),1/POWER(FSheet1!$AV358,2/($A$3-1)),1/POWER(FSheet1!$AW358,2/($A$3-1)),1/POWER(FSheet1!$AX358,2/($A$3-1)),1/POWER(FSheet1!$AY358,2/($A$3-1)),1/POWER(FSheet1!$AZ358,2/($A$3-1)),1/POWER(FSheet1!$BA358,2/($A$3-1))))</f>
        <v>0.17395635224465955</v>
      </c>
      <c r="H359" s="20">
        <f>1/(POWER(FSheet1!AX358,2/($A$3-1))*SUM(1/POWER(FSheet1!$AU358,2/($A$3-1)),1/POWER(FSheet1!$AV358,2/($A$3-1)),1/POWER(FSheet1!$AW358,2/($A$3-1)),1/POWER(FSheet1!$AX358,2/($A$3-1)),1/POWER(FSheet1!$AY358,2/($A$3-1)),1/POWER(FSheet1!$AZ358,2/($A$3-1)),1/POWER(FSheet1!$BA358,2/($A$3-1))))</f>
        <v>0.54416800523350717</v>
      </c>
      <c r="I359" s="20">
        <f>1/(POWER(FSheet1!AY358,2/($A$3-1))*SUM(1/POWER(FSheet1!$AU358,2/($A$3-1)),1/POWER(FSheet1!$AV358,2/($A$3-1)),1/POWER(FSheet1!$AW358,2/($A$3-1)),1/POWER(FSheet1!$AX358,2/($A$3-1)),1/POWER(FSheet1!$AY358,2/($A$3-1)),1/POWER(FSheet1!$AZ358,2/($A$3-1)),1/POWER(FSheet1!$BA358,2/($A$3-1))))</f>
        <v>0.19143728571591931</v>
      </c>
      <c r="J359" s="20">
        <f>1/(POWER(FSheet1!AZ358,2/($A$3-1))*SUM(1/POWER(FSheet1!$AU358,2/($A$3-1)),1/POWER(FSheet1!$AV358,2/($A$3-1)),1/POWER(FSheet1!$AW358,2/($A$3-1)),1/POWER(FSheet1!$AX358,2/($A$3-1)),1/POWER(FSheet1!$AY358,2/($A$3-1)),1/POWER(FSheet1!$AZ358,2/($A$3-1)),1/POWER(FSheet1!$BA358,2/($A$3-1))))</f>
        <v>3.7162322938359298E-2</v>
      </c>
      <c r="K359" s="20">
        <f>1/(POWER(FSheet1!BA358,2/($A$3-1))*SUM(1/POWER(FSheet1!$AU358,2/($A$3-1)),1/POWER(FSheet1!$AV358,2/($A$3-1)),1/POWER(FSheet1!$AW358,2/($A$3-1)),1/POWER(FSheet1!$AX358,2/($A$3-1)),1/POWER(FSheet1!$AY358,2/($A$3-1)),1/POWER(FSheet1!$AZ358,2/($A$3-1)),1/POWER(FSheet1!$BA358,2/($A$3-1))))</f>
        <v>9.8787590385385031E-3</v>
      </c>
      <c r="M359" s="35"/>
      <c r="AA359" s="34">
        <f t="shared" si="18"/>
        <v>15.322954977193465</v>
      </c>
      <c r="AC359" s="26">
        <f>1/(POWER(FSheet1!BC358,1/($A$3-1))*SUM(1/POWER(FSheet1!$BC358,1/($A$3-1)),1/POWER(FSheet1!$BD358,1/($A$3-1)),1/POWER(FSheet1!$BE358,1/($A$3-1)),1/POWER(FSheet1!$BF358,1/($A$3-1)),1/POWER(FSheet1!$BG358,1/($A$3-1)),1/POWER(FSheet1!$BH358,1/($A$3-1)),1/POWER(FSheet1!$BI358,1/($A$3-1))))</f>
        <v>6.8462094372231969E-2</v>
      </c>
      <c r="AD359" s="26">
        <f>1/(POWER(FSheet1!BD358,1/($A$3-1))*SUM(1/POWER(FSheet1!$BC358,1/($A$3-1)),1/POWER(FSheet1!$BD358,1/($A$3-1)),1/POWER(FSheet1!$BE358,1/($A$3-1)),1/POWER(FSheet1!$BF358,1/($A$3-1)),1/POWER(FSheet1!$BG358,1/($A$3-1)),1/POWER(FSheet1!$BH358,1/($A$3-1)),1/POWER(FSheet1!$BI358,1/($A$3-1))))</f>
        <v>7.8234844324260824E-2</v>
      </c>
      <c r="AE359" s="26">
        <f>1/(POWER(FSheet1!BE358,1/($A$3-1))*SUM(1/POWER(FSheet1!$BC358,1/($A$3-1)),1/POWER(FSheet1!$BD358,1/($A$3-1)),1/POWER(FSheet1!$BE358,1/($A$3-1)),1/POWER(FSheet1!$BF358,1/($A$3-1)),1/POWER(FSheet1!$BG358,1/($A$3-1)),1/POWER(FSheet1!$BH358,1/($A$3-1)),1/POWER(FSheet1!$BI358,1/($A$3-1))))</f>
        <v>0.13606229336837999</v>
      </c>
      <c r="AF359" s="26">
        <f>1/(POWER(FSheet1!BF358,1/($A$3-1))*SUM(1/POWER(FSheet1!$BC358,1/($A$3-1)),1/POWER(FSheet1!$BD358,1/($A$3-1)),1/POWER(FSheet1!$BE358,1/($A$3-1)),1/POWER(FSheet1!$BF358,1/($A$3-1)),1/POWER(FSheet1!$BG358,1/($A$3-1)),1/POWER(FSheet1!$BH358,1/($A$3-1)),1/POWER(FSheet1!$BI358,1/($A$3-1))))</f>
        <v>0.20994944141344987</v>
      </c>
      <c r="AG359" s="26">
        <f>1/(POWER(FSheet1!BG358,1/($A$3-1))*SUM(1/POWER(FSheet1!$BC358,1/($A$3-1)),1/POWER(FSheet1!$BD358,1/($A$3-1)),1/POWER(FSheet1!$BE358,1/($A$3-1)),1/POWER(FSheet1!$BF358,1/($A$3-1)),1/POWER(FSheet1!$BG358,1/($A$3-1)),1/POWER(FSheet1!$BH358,1/($A$3-1)),1/POWER(FSheet1!$BI358,1/($A$3-1))))</f>
        <v>0.19436275957739427</v>
      </c>
      <c r="AH359" s="26">
        <f>1/(POWER(FSheet1!BH358,1/($A$3-1))*SUM(1/POWER(FSheet1!$BC358,1/($A$3-1)),1/POWER(FSheet1!$BD358,1/($A$3-1)),1/POWER(FSheet1!$BE358,1/($A$3-1)),1/POWER(FSheet1!$BF358,1/($A$3-1)),1/POWER(FSheet1!$BG358,1/($A$3-1)),1/POWER(FSheet1!$BH358,1/($A$3-1)),1/POWER(FSheet1!$BI358,1/($A$3-1))))</f>
        <v>0.12487391221722112</v>
      </c>
      <c r="AI359" s="26">
        <f>1/(POWER(FSheet1!BI358,1/($A$3-1))*SUM(1/POWER(FSheet1!$BC358,1/($A$3-1)),1/POWER(FSheet1!$BD358,1/($A$3-1)),1/POWER(FSheet1!$BE358,1/($A$3-1)),1/POWER(FSheet1!$BF358,1/($A$3-1)),1/POWER(FSheet1!$BG358,1/($A$3-1)),1/POWER(FSheet1!$BH358,1/($A$3-1)),1/POWER(FSheet1!$BI358,1/($A$3-1))))</f>
        <v>0.1880546547270619</v>
      </c>
      <c r="AY359" s="33">
        <f t="shared" si="19"/>
        <v>7.3791852475873565</v>
      </c>
      <c r="BA359" s="45">
        <f>1/(POWER(FSheet1!$BK358,1/($A$3-1))*SUM(1/POWER(FSheet1!$BK358,1/($A$3-1)),1/POWER(FSheet1!$BL358,1/($A$3-1)),1/POWER(FSheet1!$BM358,1/($A$3-1)),1/POWER(FSheet1!$BN358,1/($A$3-1)),1/POWER(FSheet1!$BO358,1/($A$3-1)),1/POWER(FSheet1!$BP358,1/($A$3-1)),1/POWER(FSheet1!$BQ358,1/($A$3-1))))</f>
        <v>4.8117339957875309E-2</v>
      </c>
      <c r="BB359" s="45">
        <f>1/(POWER(FSheet1!$BL358,1/($A$3-1))*SUM(1/POWER(FSheet1!$BK358,1/($A$3-1)),1/POWER(FSheet1!$BL358,1/($A$3-1)),1/POWER(FSheet1!$BM358,1/($A$3-1)),1/POWER(FSheet1!$BN358,1/($A$3-1)),1/POWER(FSheet1!$BO358,1/($A$3-1)),1/POWER(FSheet1!$BP358,1/($A$3-1)),1/POWER(FSheet1!$BQ358,1/($A$3-1))))</f>
        <v>5.8943808993196692E-2</v>
      </c>
      <c r="BC359" s="45">
        <f>1/(POWER(FSheet1!$BM358,1/($A$3-1))*SUM(1/POWER(FSheet1!$BK358,1/($A$3-1)),1/POWER(FSheet1!$BL358,1/($A$3-1)),1/POWER(FSheet1!$BM358,1/($A$3-1)),1/POWER(FSheet1!$BN358,1/($A$3-1)),1/POWER(FSheet1!$BO358,1/($A$3-1)),1/POWER(FSheet1!$BP358,1/($A$3-1)),1/POWER(FSheet1!$BQ358,1/($A$3-1))))</f>
        <v>0.16788285021892338</v>
      </c>
      <c r="BD359" s="45">
        <f>1/(POWER(FSheet1!$BN358,1/($A$3-1))*SUM(1/POWER(FSheet1!$BK358,1/($A$3-1)),1/POWER(FSheet1!$BL358,1/($A$3-1)),1/POWER(FSheet1!$BM358,1/($A$3-1)),1/POWER(FSheet1!$BN358,1/($A$3-1)),1/POWER(FSheet1!$BO358,1/($A$3-1)),1/POWER(FSheet1!$BP358,1/($A$3-1)),1/POWER(FSheet1!$BQ358,1/($A$3-1))))</f>
        <v>0.20457193114065977</v>
      </c>
      <c r="BE359" s="45">
        <f>1/(POWER(FSheet1!$BO358,1/($A$3-1))*SUM(1/POWER(FSheet1!$BK358,1/($A$3-1)),1/POWER(FSheet1!$BL358,1/($A$3-1)),1/POWER(FSheet1!$BM358,1/($A$3-1)),1/POWER(FSheet1!$BN358,1/($A$3-1)),1/POWER(FSheet1!$BO358,1/($A$3-1)),1/POWER(FSheet1!$BP358,1/($A$3-1)),1/POWER(FSheet1!$BQ358,1/($A$3-1))))</f>
        <v>0.15116742260510421</v>
      </c>
      <c r="BF359" s="45">
        <f>1/(POWER(FSheet1!$BP358,1/($A$3-1))*SUM(1/POWER(FSheet1!$BK358,1/($A$3-1)),1/POWER(FSheet1!$BL358,1/($A$3-1)),1/POWER(FSheet1!$BM358,1/($A$3-1)),1/POWER(FSheet1!$BN358,1/($A$3-1)),1/POWER(FSheet1!$BO358,1/($A$3-1)),1/POWER(FSheet1!$BP358,1/($A$3-1)),1/POWER(FSheet1!$BQ358,1/($A$3-1))))</f>
        <v>0.11060582377517841</v>
      </c>
      <c r="BG359" s="45">
        <f>1/(POWER(FSheet1!$BQ358,1/($A$3-1))*SUM(1/POWER(FSheet1!$BK358,1/($A$3-1)),1/POWER(FSheet1!$BL358,1/($A$3-1)),1/POWER(FSheet1!$BM358,1/($A$3-1)),1/POWER(FSheet1!$BN358,1/($A$3-1)),1/POWER(FSheet1!$BO358,1/($A$3-1)),1/POWER(FSheet1!$BP358,1/($A$3-1)),1/POWER(FSheet1!$BQ358,1/($A$3-1))))</f>
        <v>0.25871082330906225</v>
      </c>
      <c r="BH359" s="14"/>
      <c r="BW359" s="33">
        <f t="array" ref="BW359">SUM((BA359^$A$3)*(($B359-$AK$3)^2+($C359-$AL$3)^2),(BB359^$A$3)*(($B359-$AM$3)^2+($C359-$AN$3)^2),(BC359^$A$3)*(($B359-$AO$3)^2+($C359-$AP$3)^2),(BD359^$A$3)*(($B359-$AQ$3)^2+($C359-$AR$3)^2),(BE359^$A$3)*(($B359-$AS$3)^2+($C359-$AT$3)^2),(BF359^$A$3)*(($B359-$AU$3)^2+($C359-$AV$3)^2),(BG359^$A$3)*(($B359-$AW$3)^2+($C359-$BV$3)^2))</f>
        <v>6.6952188245660302</v>
      </c>
    </row>
    <row r="360" spans="1:75">
      <c r="A360" s="28" t="str">
        <f>FSheet1!A359</f>
        <v>Timmins</v>
      </c>
      <c r="B360" s="29">
        <f>FSheet1!DH359</f>
        <v>-1.1781427375328086</v>
      </c>
      <c r="C360" s="29">
        <f>FSheet1!DI359</f>
        <v>-6.5720826876640421</v>
      </c>
      <c r="D360" s="30"/>
      <c r="E360" s="20">
        <f>1/(POWER(FSheet1!AU359,2/($A$3-1))*SUM(1/POWER(FSheet1!$AU359,2/($A$3-1)),1/POWER(FSheet1!$AV359,2/($A$3-1)),1/POWER(FSheet1!$AW359,2/($A$3-1)),1/POWER(FSheet1!$AX359,2/($A$3-1)),1/POWER(FSheet1!$AY359,2/($A$3-1)),1/POWER(FSheet1!$AZ359,2/($A$3-1)),1/POWER(FSheet1!$BA359,2/($A$3-1))))</f>
        <v>8.6578707313108207E-3</v>
      </c>
      <c r="F360" s="20">
        <f>1/(POWER(FSheet1!AV359,2/($A$3-1))*SUM(1/POWER(FSheet1!$AU359,2/($A$3-1)),1/POWER(FSheet1!$AV359,2/($A$3-1)),1/POWER(FSheet1!$AW359,2/($A$3-1)),1/POWER(FSheet1!$AX359,2/($A$3-1)),1/POWER(FSheet1!$AY359,2/($A$3-1)),1/POWER(FSheet1!$AZ359,2/($A$3-1)),1/POWER(FSheet1!$BA359,2/($A$3-1))))</f>
        <v>8.7188270550149508E-2</v>
      </c>
      <c r="G360" s="20">
        <f>1/(POWER(FSheet1!AW359,2/($A$3-1))*SUM(1/POWER(FSheet1!$AU359,2/($A$3-1)),1/POWER(FSheet1!$AV359,2/($A$3-1)),1/POWER(FSheet1!$AW359,2/($A$3-1)),1/POWER(FSheet1!$AX359,2/($A$3-1)),1/POWER(FSheet1!$AY359,2/($A$3-1)),1/POWER(FSheet1!$AZ359,2/($A$3-1)),1/POWER(FSheet1!$BA359,2/($A$3-1))))</f>
        <v>0.82839494220037757</v>
      </c>
      <c r="H360" s="20">
        <f>1/(POWER(FSheet1!AX359,2/($A$3-1))*SUM(1/POWER(FSheet1!$AU359,2/($A$3-1)),1/POWER(FSheet1!$AV359,2/($A$3-1)),1/POWER(FSheet1!$AW359,2/($A$3-1)),1/POWER(FSheet1!$AX359,2/($A$3-1)),1/POWER(FSheet1!$AY359,2/($A$3-1)),1/POWER(FSheet1!$AZ359,2/($A$3-1)),1/POWER(FSheet1!$BA359,2/($A$3-1))))</f>
        <v>6.6311912417077595E-2</v>
      </c>
      <c r="I360" s="20">
        <f>1/(POWER(FSheet1!AY359,2/($A$3-1))*SUM(1/POWER(FSheet1!$AU359,2/($A$3-1)),1/POWER(FSheet1!$AV359,2/($A$3-1)),1/POWER(FSheet1!$AW359,2/($A$3-1)),1/POWER(FSheet1!$AX359,2/($A$3-1)),1/POWER(FSheet1!$AY359,2/($A$3-1)),1/POWER(FSheet1!$AZ359,2/($A$3-1)),1/POWER(FSheet1!$BA359,2/($A$3-1))))</f>
        <v>7.2547898514942503E-3</v>
      </c>
      <c r="J360" s="20">
        <f>1/(POWER(FSheet1!AZ359,2/($A$3-1))*SUM(1/POWER(FSheet1!$AU359,2/($A$3-1)),1/POWER(FSheet1!$AV359,2/($A$3-1)),1/POWER(FSheet1!$AW359,2/($A$3-1)),1/POWER(FSheet1!$AX359,2/($A$3-1)),1/POWER(FSheet1!$AY359,2/($A$3-1)),1/POWER(FSheet1!$AZ359,2/($A$3-1)),1/POWER(FSheet1!$BA359,2/($A$3-1))))</f>
        <v>1.6430516725590609E-3</v>
      </c>
      <c r="K360" s="20">
        <f>1/(POWER(FSheet1!BA359,2/($A$3-1))*SUM(1/POWER(FSheet1!$AU359,2/($A$3-1)),1/POWER(FSheet1!$AV359,2/($A$3-1)),1/POWER(FSheet1!$AW359,2/($A$3-1)),1/POWER(FSheet1!$AX359,2/($A$3-1)),1/POWER(FSheet1!$AY359,2/($A$3-1)),1/POWER(FSheet1!$AZ359,2/($A$3-1)),1/POWER(FSheet1!$BA359,2/($A$3-1))))</f>
        <v>5.491625770311869E-4</v>
      </c>
      <c r="M360" s="35"/>
      <c r="AA360" s="34">
        <f t="shared" si="18"/>
        <v>15.042060673453209</v>
      </c>
      <c r="AC360" s="26">
        <f>1/(POWER(FSheet1!BC359,1/($A$3-1))*SUM(1/POWER(FSheet1!$BC359,1/($A$3-1)),1/POWER(FSheet1!$BD359,1/($A$3-1)),1/POWER(FSheet1!$BE359,1/($A$3-1)),1/POWER(FSheet1!$BF359,1/($A$3-1)),1/POWER(FSheet1!$BG359,1/($A$3-1)),1/POWER(FSheet1!$BH359,1/($A$3-1)),1/POWER(FSheet1!$BI359,1/($A$3-1))))</f>
        <v>0.1196842520818886</v>
      </c>
      <c r="AD360" s="26">
        <f>1/(POWER(FSheet1!BD359,1/($A$3-1))*SUM(1/POWER(FSheet1!$BC359,1/($A$3-1)),1/POWER(FSheet1!$BD359,1/($A$3-1)),1/POWER(FSheet1!$BE359,1/($A$3-1)),1/POWER(FSheet1!$BF359,1/($A$3-1)),1/POWER(FSheet1!$BG359,1/($A$3-1)),1/POWER(FSheet1!$BH359,1/($A$3-1)),1/POWER(FSheet1!$BI359,1/($A$3-1))))</f>
        <v>0.1867639793445372</v>
      </c>
      <c r="AE360" s="26">
        <f>1/(POWER(FSheet1!BE359,1/($A$3-1))*SUM(1/POWER(FSheet1!$BC359,1/($A$3-1)),1/POWER(FSheet1!$BD359,1/($A$3-1)),1/POWER(FSheet1!$BE359,1/($A$3-1)),1/POWER(FSheet1!$BF359,1/($A$3-1)),1/POWER(FSheet1!$BG359,1/($A$3-1)),1/POWER(FSheet1!$BH359,1/($A$3-1)),1/POWER(FSheet1!$BI359,1/($A$3-1))))</f>
        <v>0.32629795912545678</v>
      </c>
      <c r="AF360" s="26">
        <f>1/(POWER(FSheet1!BF359,1/($A$3-1))*SUM(1/POWER(FSheet1!$BC359,1/($A$3-1)),1/POWER(FSheet1!$BD359,1/($A$3-1)),1/POWER(FSheet1!$BE359,1/($A$3-1)),1/POWER(FSheet1!$BF359,1/($A$3-1)),1/POWER(FSheet1!$BG359,1/($A$3-1)),1/POWER(FSheet1!$BH359,1/($A$3-1)),1/POWER(FSheet1!$BI359,1/($A$3-1))))</f>
        <v>0.17385290860470398</v>
      </c>
      <c r="AG360" s="26">
        <f>1/(POWER(FSheet1!BG359,1/($A$3-1))*SUM(1/POWER(FSheet1!$BC359,1/($A$3-1)),1/POWER(FSheet1!$BD359,1/($A$3-1)),1/POWER(FSheet1!$BE359,1/($A$3-1)),1/POWER(FSheet1!$BF359,1/($A$3-1)),1/POWER(FSheet1!$BG359,1/($A$3-1)),1/POWER(FSheet1!$BH359,1/($A$3-1)),1/POWER(FSheet1!$BI359,1/($A$3-1))))</f>
        <v>7.9940012974408628E-2</v>
      </c>
      <c r="AH360" s="26">
        <f>1/(POWER(FSheet1!BH359,1/($A$3-1))*SUM(1/POWER(FSheet1!$BC359,1/($A$3-1)),1/POWER(FSheet1!$BD359,1/($A$3-1)),1/POWER(FSheet1!$BE359,1/($A$3-1)),1/POWER(FSheet1!$BF359,1/($A$3-1)),1/POWER(FSheet1!$BG359,1/($A$3-1)),1/POWER(FSheet1!$BH359,1/($A$3-1)),1/POWER(FSheet1!$BI359,1/($A$3-1))))</f>
        <v>4.6047666710805582E-2</v>
      </c>
      <c r="AI360" s="26">
        <f>1/(POWER(FSheet1!BI359,1/($A$3-1))*SUM(1/POWER(FSheet1!$BC359,1/($A$3-1)),1/POWER(FSheet1!$BD359,1/($A$3-1)),1/POWER(FSheet1!$BE359,1/($A$3-1)),1/POWER(FSheet1!$BF359,1/($A$3-1)),1/POWER(FSheet1!$BG359,1/($A$3-1)),1/POWER(FSheet1!$BH359,1/($A$3-1)),1/POWER(FSheet1!$BI359,1/($A$3-1))))</f>
        <v>6.7413221158199185E-2</v>
      </c>
      <c r="AY360" s="33">
        <f t="shared" si="19"/>
        <v>6.4861311110383397</v>
      </c>
      <c r="BA360" s="45">
        <f>1/(POWER(FSheet1!$BK359,1/($A$3-1))*SUM(1/POWER(FSheet1!$BK359,1/($A$3-1)),1/POWER(FSheet1!$BL359,1/($A$3-1)),1/POWER(FSheet1!$BM359,1/($A$3-1)),1/POWER(FSheet1!$BN359,1/($A$3-1)),1/POWER(FSheet1!$BO359,1/($A$3-1)),1/POWER(FSheet1!$BP359,1/($A$3-1)),1/POWER(FSheet1!$BQ359,1/($A$3-1))))</f>
        <v>5.6639908398493463E-2</v>
      </c>
      <c r="BB360" s="45">
        <f>1/(POWER(FSheet1!$BL359,1/($A$3-1))*SUM(1/POWER(FSheet1!$BK359,1/($A$3-1)),1/POWER(FSheet1!$BL359,1/($A$3-1)),1/POWER(FSheet1!$BM359,1/($A$3-1)),1/POWER(FSheet1!$BN359,1/($A$3-1)),1/POWER(FSheet1!$BO359,1/($A$3-1)),1/POWER(FSheet1!$BP359,1/($A$3-1)),1/POWER(FSheet1!$BQ359,1/($A$3-1))))</f>
        <v>0.13148696739165724</v>
      </c>
      <c r="BC360" s="45">
        <f>1/(POWER(FSheet1!$BM359,1/($A$3-1))*SUM(1/POWER(FSheet1!$BK359,1/($A$3-1)),1/POWER(FSheet1!$BL359,1/($A$3-1)),1/POWER(FSheet1!$BM359,1/($A$3-1)),1/POWER(FSheet1!$BN359,1/($A$3-1)),1/POWER(FSheet1!$BO359,1/($A$3-1)),1/POWER(FSheet1!$BP359,1/($A$3-1)),1/POWER(FSheet1!$BQ359,1/($A$3-1))))</f>
        <v>0.51728178169245798</v>
      </c>
      <c r="BD360" s="45">
        <f>1/(POWER(FSheet1!$BN359,1/($A$3-1))*SUM(1/POWER(FSheet1!$BK359,1/($A$3-1)),1/POWER(FSheet1!$BL359,1/($A$3-1)),1/POWER(FSheet1!$BM359,1/($A$3-1)),1/POWER(FSheet1!$BN359,1/($A$3-1)),1/POWER(FSheet1!$BO359,1/($A$3-1)),1/POWER(FSheet1!$BP359,1/($A$3-1)),1/POWER(FSheet1!$BQ359,1/($A$3-1))))</f>
        <v>0.1390359462039322</v>
      </c>
      <c r="BE360" s="45">
        <f>1/(POWER(FSheet1!$BO359,1/($A$3-1))*SUM(1/POWER(FSheet1!$BK359,1/($A$3-1)),1/POWER(FSheet1!$BL359,1/($A$3-1)),1/POWER(FSheet1!$BM359,1/($A$3-1)),1/POWER(FSheet1!$BN359,1/($A$3-1)),1/POWER(FSheet1!$BO359,1/($A$3-1)),1/POWER(FSheet1!$BP359,1/($A$3-1)),1/POWER(FSheet1!$BQ359,1/($A$3-1))))</f>
        <v>6.4505770862104364E-2</v>
      </c>
      <c r="BF360" s="45">
        <f>1/(POWER(FSheet1!$BP359,1/($A$3-1))*SUM(1/POWER(FSheet1!$BK359,1/($A$3-1)),1/POWER(FSheet1!$BL359,1/($A$3-1)),1/POWER(FSheet1!$BM359,1/($A$3-1)),1/POWER(FSheet1!$BN359,1/($A$3-1)),1/POWER(FSheet1!$BO359,1/($A$3-1)),1/POWER(FSheet1!$BP359,1/($A$3-1)),1/POWER(FSheet1!$BQ359,1/($A$3-1))))</f>
        <v>3.2715704424999027E-2</v>
      </c>
      <c r="BG360" s="45">
        <f>1/(POWER(FSheet1!$BQ359,1/($A$3-1))*SUM(1/POWER(FSheet1!$BK359,1/($A$3-1)),1/POWER(FSheet1!$BL359,1/($A$3-1)),1/POWER(FSheet1!$BM359,1/($A$3-1)),1/POWER(FSheet1!$BN359,1/($A$3-1)),1/POWER(FSheet1!$BO359,1/($A$3-1)),1/POWER(FSheet1!$BP359,1/($A$3-1)),1/POWER(FSheet1!$BQ359,1/($A$3-1))))</f>
        <v>5.8333921026355769E-2</v>
      </c>
      <c r="BH360" s="14"/>
      <c r="BW360" s="33">
        <f t="array" ref="BW360">SUM((BA360^$A$3)*(($B360-$AK$3)^2+($C360-$AL$3)^2),(BB360^$A$3)*(($B360-$AM$3)^2+($C360-$AN$3)^2),(BC360^$A$3)*(($B360-$AO$3)^2+($C360-$AP$3)^2),(BD360^$A$3)*(($B360-$AQ$3)^2+($C360-$AR$3)^2),(BE360^$A$3)*(($B360-$AS$3)^2+($C360-$AT$3)^2),(BF360^$A$3)*(($B360-$AU$3)^2+($C360-$AV$3)^2),(BG360^$A$3)*(($B360-$AW$3)^2+($C360-$BV$3)^2))</f>
        <v>7.3508490524033503</v>
      </c>
    </row>
    <row r="361" spans="1:75">
      <c r="A361" s="28" t="str">
        <f>FSheet1!A360</f>
        <v>Makeyev</v>
      </c>
      <c r="B361" s="29">
        <f>FSheet1!DH360</f>
        <v>0.60043708530183693</v>
      </c>
      <c r="C361" s="29">
        <f>FSheet1!DI360</f>
        <v>-3.8415685577427814</v>
      </c>
      <c r="D361" s="30"/>
      <c r="E361" s="20">
        <f>1/(POWER(FSheet1!AU360,2/($A$3-1))*SUM(1/POWER(FSheet1!$AU360,2/($A$3-1)),1/POWER(FSheet1!$AV360,2/($A$3-1)),1/POWER(FSheet1!$AW360,2/($A$3-1)),1/POWER(FSheet1!$AX360,2/($A$3-1)),1/POWER(FSheet1!$AY360,2/($A$3-1)),1/POWER(FSheet1!$AZ360,2/($A$3-1)),1/POWER(FSheet1!$BA360,2/($A$3-1))))</f>
        <v>1.3418366559478691E-3</v>
      </c>
      <c r="F361" s="20">
        <f>1/(POWER(FSheet1!AV360,2/($A$3-1))*SUM(1/POWER(FSheet1!$AU360,2/($A$3-1)),1/POWER(FSheet1!$AV360,2/($A$3-1)),1/POWER(FSheet1!$AW360,2/($A$3-1)),1/POWER(FSheet1!$AX360,2/($A$3-1)),1/POWER(FSheet1!$AY360,2/($A$3-1)),1/POWER(FSheet1!$AZ360,2/($A$3-1)),1/POWER(FSheet1!$BA360,2/($A$3-1))))</f>
        <v>8.534864122080035E-3</v>
      </c>
      <c r="G361" s="20">
        <f>1/(POWER(FSheet1!AW360,2/($A$3-1))*SUM(1/POWER(FSheet1!$AU360,2/($A$3-1)),1/POWER(FSheet1!$AV360,2/($A$3-1)),1/POWER(FSheet1!$AW360,2/($A$3-1)),1/POWER(FSheet1!$AX360,2/($A$3-1)),1/POWER(FSheet1!$AY360,2/($A$3-1)),1/POWER(FSheet1!$AZ360,2/($A$3-1)),1/POWER(FSheet1!$BA360,2/($A$3-1))))</f>
        <v>0.22457097182504079</v>
      </c>
      <c r="H361" s="20">
        <f>1/(POWER(FSheet1!AX360,2/($A$3-1))*SUM(1/POWER(FSheet1!$AU360,2/($A$3-1)),1/POWER(FSheet1!$AV360,2/($A$3-1)),1/POWER(FSheet1!$AW360,2/($A$3-1)),1/POWER(FSheet1!$AX360,2/($A$3-1)),1/POWER(FSheet1!$AY360,2/($A$3-1)),1/POWER(FSheet1!$AZ360,2/($A$3-1)),1/POWER(FSheet1!$BA360,2/($A$3-1))))</f>
        <v>0.74731940669328067</v>
      </c>
      <c r="I361" s="20">
        <f>1/(POWER(FSheet1!AY360,2/($A$3-1))*SUM(1/POWER(FSheet1!$AU360,2/($A$3-1)),1/POWER(FSheet1!$AV360,2/($A$3-1)),1/POWER(FSheet1!$AW360,2/($A$3-1)),1/POWER(FSheet1!$AX360,2/($A$3-1)),1/POWER(FSheet1!$AY360,2/($A$3-1)),1/POWER(FSheet1!$AZ360,2/($A$3-1)),1/POWER(FSheet1!$BA360,2/($A$3-1))))</f>
        <v>1.576633538755718E-2</v>
      </c>
      <c r="J361" s="20">
        <f>1/(POWER(FSheet1!AZ360,2/($A$3-1))*SUM(1/POWER(FSheet1!$AU360,2/($A$3-1)),1/POWER(FSheet1!$AV360,2/($A$3-1)),1/POWER(FSheet1!$AW360,2/($A$3-1)),1/POWER(FSheet1!$AX360,2/($A$3-1)),1/POWER(FSheet1!$AY360,2/($A$3-1)),1/POWER(FSheet1!$AZ360,2/($A$3-1)),1/POWER(FSheet1!$BA360,2/($A$3-1))))</f>
        <v>1.9696889430680007E-3</v>
      </c>
      <c r="K361" s="20">
        <f>1/(POWER(FSheet1!BA360,2/($A$3-1))*SUM(1/POWER(FSheet1!$AU360,2/($A$3-1)),1/POWER(FSheet1!$AV360,2/($A$3-1)),1/POWER(FSheet1!$AW360,2/($A$3-1)),1/POWER(FSheet1!$AX360,2/($A$3-1)),1/POWER(FSheet1!$AY360,2/($A$3-1)),1/POWER(FSheet1!$AZ360,2/($A$3-1)),1/POWER(FSheet1!$BA360,2/($A$3-1))))</f>
        <v>4.968963730256228E-4</v>
      </c>
      <c r="M361" s="35"/>
      <c r="AA361" s="34">
        <f t="shared" si="18"/>
        <v>6.6887304219938661</v>
      </c>
      <c r="AC361" s="26">
        <f>1/(POWER(FSheet1!BC360,1/($A$3-1))*SUM(1/POWER(FSheet1!$BC360,1/($A$3-1)),1/POWER(FSheet1!$BD360,1/($A$3-1)),1/POWER(FSheet1!$BE360,1/($A$3-1)),1/POWER(FSheet1!$BF360,1/($A$3-1)),1/POWER(FSheet1!$BG360,1/($A$3-1)),1/POWER(FSheet1!$BH360,1/($A$3-1)),1/POWER(FSheet1!$BI360,1/($A$3-1))))</f>
        <v>7.4307368002708554E-2</v>
      </c>
      <c r="AD361" s="26">
        <f>1/(POWER(FSheet1!BD360,1/($A$3-1))*SUM(1/POWER(FSheet1!$BC360,1/($A$3-1)),1/POWER(FSheet1!$BD360,1/($A$3-1)),1/POWER(FSheet1!$BE360,1/($A$3-1)),1/POWER(FSheet1!$BF360,1/($A$3-1)),1/POWER(FSheet1!$BG360,1/($A$3-1)),1/POWER(FSheet1!$BH360,1/($A$3-1)),1/POWER(FSheet1!$BI360,1/($A$3-1))))</f>
        <v>8.9805829008464899E-2</v>
      </c>
      <c r="AE361" s="26">
        <f>1/(POWER(FSheet1!BE360,1/($A$3-1))*SUM(1/POWER(FSheet1!$BC360,1/($A$3-1)),1/POWER(FSheet1!$BD360,1/($A$3-1)),1/POWER(FSheet1!$BE360,1/($A$3-1)),1/POWER(FSheet1!$BF360,1/($A$3-1)),1/POWER(FSheet1!$BG360,1/($A$3-1)),1/POWER(FSheet1!$BH360,1/($A$3-1)),1/POWER(FSheet1!$BI360,1/($A$3-1))))</f>
        <v>0.25391520496916609</v>
      </c>
      <c r="AF361" s="26">
        <f>1/(POWER(FSheet1!BF360,1/($A$3-1))*SUM(1/POWER(FSheet1!$BC360,1/($A$3-1)),1/POWER(FSheet1!$BD360,1/($A$3-1)),1/POWER(FSheet1!$BE360,1/($A$3-1)),1/POWER(FSheet1!$BF360,1/($A$3-1)),1/POWER(FSheet1!$BG360,1/($A$3-1)),1/POWER(FSheet1!$BH360,1/($A$3-1)),1/POWER(FSheet1!$BI360,1/($A$3-1))))</f>
        <v>0.35039723349975194</v>
      </c>
      <c r="AG361" s="26">
        <f>1/(POWER(FSheet1!BG360,1/($A$3-1))*SUM(1/POWER(FSheet1!$BC360,1/($A$3-1)),1/POWER(FSheet1!$BD360,1/($A$3-1)),1/POWER(FSheet1!$BE360,1/($A$3-1)),1/POWER(FSheet1!$BF360,1/($A$3-1)),1/POWER(FSheet1!$BG360,1/($A$3-1)),1/POWER(FSheet1!$BH360,1/($A$3-1)),1/POWER(FSheet1!$BI360,1/($A$3-1))))</f>
        <v>0.1055334199477055</v>
      </c>
      <c r="AH361" s="26">
        <f>1/(POWER(FSheet1!BH360,1/($A$3-1))*SUM(1/POWER(FSheet1!$BC360,1/($A$3-1)),1/POWER(FSheet1!$BD360,1/($A$3-1)),1/POWER(FSheet1!$BE360,1/($A$3-1)),1/POWER(FSheet1!$BF360,1/($A$3-1)),1/POWER(FSheet1!$BG360,1/($A$3-1)),1/POWER(FSheet1!$BH360,1/($A$3-1)),1/POWER(FSheet1!$BI360,1/($A$3-1))))</f>
        <v>4.5915658156038715E-2</v>
      </c>
      <c r="AI361" s="26">
        <f>1/(POWER(FSheet1!BI360,1/($A$3-1))*SUM(1/POWER(FSheet1!$BC360,1/($A$3-1)),1/POWER(FSheet1!$BD360,1/($A$3-1)),1/POWER(FSheet1!$BE360,1/($A$3-1)),1/POWER(FSheet1!$BF360,1/($A$3-1)),1/POWER(FSheet1!$BG360,1/($A$3-1)),1/POWER(FSheet1!$BH360,1/($A$3-1)),1/POWER(FSheet1!$BI360,1/($A$3-1))))</f>
        <v>8.0125286416164121E-2</v>
      </c>
      <c r="AY361" s="33">
        <f t="shared" si="19"/>
        <v>3.2277087809607243</v>
      </c>
      <c r="BA361" s="45">
        <f>1/(POWER(FSheet1!$BK360,1/($A$3-1))*SUM(1/POWER(FSheet1!$BK360,1/($A$3-1)),1/POWER(FSheet1!$BL360,1/($A$3-1)),1/POWER(FSheet1!$BM360,1/($A$3-1)),1/POWER(FSheet1!$BN360,1/($A$3-1)),1/POWER(FSheet1!$BO360,1/($A$3-1)),1/POWER(FSheet1!$BP360,1/($A$3-1)),1/POWER(FSheet1!$BQ360,1/($A$3-1))))</f>
        <v>3.890900393345903E-2</v>
      </c>
      <c r="BB361" s="45">
        <f>1/(POWER(FSheet1!$BL360,1/($A$3-1))*SUM(1/POWER(FSheet1!$BK360,1/($A$3-1)),1/POWER(FSheet1!$BL360,1/($A$3-1)),1/POWER(FSheet1!$BM360,1/($A$3-1)),1/POWER(FSheet1!$BN360,1/($A$3-1)),1/POWER(FSheet1!$BO360,1/($A$3-1)),1/POWER(FSheet1!$BP360,1/($A$3-1)),1/POWER(FSheet1!$BQ360,1/($A$3-1))))</f>
        <v>5.2455206055427646E-2</v>
      </c>
      <c r="BC361" s="45">
        <f>1/(POWER(FSheet1!$BM360,1/($A$3-1))*SUM(1/POWER(FSheet1!$BK360,1/($A$3-1)),1/POWER(FSheet1!$BL360,1/($A$3-1)),1/POWER(FSheet1!$BM360,1/($A$3-1)),1/POWER(FSheet1!$BN360,1/($A$3-1)),1/POWER(FSheet1!$BO360,1/($A$3-1)),1/POWER(FSheet1!$BP360,1/($A$3-1)),1/POWER(FSheet1!$BQ360,1/($A$3-1))))</f>
        <v>0.41664230078599368</v>
      </c>
      <c r="BD361" s="45">
        <f>1/(POWER(FSheet1!$BN360,1/($A$3-1))*SUM(1/POWER(FSheet1!$BK360,1/($A$3-1)),1/POWER(FSheet1!$BL360,1/($A$3-1)),1/POWER(FSheet1!$BM360,1/($A$3-1)),1/POWER(FSheet1!$BN360,1/($A$3-1)),1/POWER(FSheet1!$BO360,1/($A$3-1)),1/POWER(FSheet1!$BP360,1/($A$3-1)),1/POWER(FSheet1!$BQ360,1/($A$3-1))))</f>
        <v>0.31036234812078178</v>
      </c>
      <c r="BE361" s="45">
        <f>1/(POWER(FSheet1!$BO360,1/($A$3-1))*SUM(1/POWER(FSheet1!$BK360,1/($A$3-1)),1/POWER(FSheet1!$BL360,1/($A$3-1)),1/POWER(FSheet1!$BM360,1/($A$3-1)),1/POWER(FSheet1!$BN360,1/($A$3-1)),1/POWER(FSheet1!$BO360,1/($A$3-1)),1/POWER(FSheet1!$BP360,1/($A$3-1)),1/POWER(FSheet1!$BQ360,1/($A$3-1))))</f>
        <v>8.4938972917333613E-2</v>
      </c>
      <c r="BF361" s="45">
        <f>1/(POWER(FSheet1!$BP360,1/($A$3-1))*SUM(1/POWER(FSheet1!$BK360,1/($A$3-1)),1/POWER(FSheet1!$BL360,1/($A$3-1)),1/POWER(FSheet1!$BM360,1/($A$3-1)),1/POWER(FSheet1!$BN360,1/($A$3-1)),1/POWER(FSheet1!$BO360,1/($A$3-1)),1/POWER(FSheet1!$BP360,1/($A$3-1)),1/POWER(FSheet1!$BQ360,1/($A$3-1))))</f>
        <v>2.9665683498749391E-2</v>
      </c>
      <c r="BG361" s="45">
        <f>1/(POWER(FSheet1!$BQ360,1/($A$3-1))*SUM(1/POWER(FSheet1!$BK360,1/($A$3-1)),1/POWER(FSheet1!$BL360,1/($A$3-1)),1/POWER(FSheet1!$BM360,1/($A$3-1)),1/POWER(FSheet1!$BN360,1/($A$3-1)),1/POWER(FSheet1!$BO360,1/($A$3-1)),1/POWER(FSheet1!$BP360,1/($A$3-1)),1/POWER(FSheet1!$BQ360,1/($A$3-1))))</f>
        <v>6.7026484688254812E-2</v>
      </c>
      <c r="BH361" s="14"/>
      <c r="BW361" s="33">
        <f t="array" ref="BW361">SUM((BA361^$A$3)*(($B361-$AK$3)^2+($C361-$AL$3)^2),(BB361^$A$3)*(($B361-$AM$3)^2+($C361-$AN$3)^2),(BC361^$A$3)*(($B361-$AO$3)^2+($C361-$AP$3)^2),(BD361^$A$3)*(($B361-$AQ$3)^2+($C361-$AR$3)^2),(BE361^$A$3)*(($B361-$AS$3)^2+($C361-$AT$3)^2),(BF361^$A$3)*(($B361-$AU$3)^2+($C361-$AV$3)^2),(BG361^$A$3)*(($B361-$AW$3)^2+($C361-$BV$3)^2))</f>
        <v>3.3631113487649187</v>
      </c>
    </row>
    <row r="362" spans="1:75">
      <c r="A362" s="28" t="str">
        <f>FSheet1!A361</f>
        <v>Wilson</v>
      </c>
      <c r="B362" s="29">
        <f>FSheet1!DH361</f>
        <v>2.8446306719160099</v>
      </c>
      <c r="C362" s="29">
        <f>FSheet1!DI361</f>
        <v>-5.0009245879265087</v>
      </c>
      <c r="D362" s="30"/>
      <c r="E362" s="20">
        <f>1/(POWER(FSheet1!AU361,2/($A$3-1))*SUM(1/POWER(FSheet1!$AU361,2/($A$3-1)),1/POWER(FSheet1!$AV361,2/($A$3-1)),1/POWER(FSheet1!$AW361,2/($A$3-1)),1/POWER(FSheet1!$AX361,2/($A$3-1)),1/POWER(FSheet1!$AY361,2/($A$3-1)),1/POWER(FSheet1!$AZ361,2/($A$3-1)),1/POWER(FSheet1!$BA361,2/($A$3-1))))</f>
        <v>5.3482651305274288E-3</v>
      </c>
      <c r="F362" s="20">
        <f>1/(POWER(FSheet1!AV361,2/($A$3-1))*SUM(1/POWER(FSheet1!$AU361,2/($A$3-1)),1/POWER(FSheet1!$AV361,2/($A$3-1)),1/POWER(FSheet1!$AW361,2/($A$3-1)),1/POWER(FSheet1!$AX361,2/($A$3-1)),1/POWER(FSheet1!$AY361,2/($A$3-1)),1/POWER(FSheet1!$AZ361,2/($A$3-1)),1/POWER(FSheet1!$BA361,2/($A$3-1))))</f>
        <v>2.3599220945622695E-2</v>
      </c>
      <c r="G362" s="20">
        <f>1/(POWER(FSheet1!AW361,2/($A$3-1))*SUM(1/POWER(FSheet1!$AU361,2/($A$3-1)),1/POWER(FSheet1!$AV361,2/($A$3-1)),1/POWER(FSheet1!$AW361,2/($A$3-1)),1/POWER(FSheet1!$AX361,2/($A$3-1)),1/POWER(FSheet1!$AY361,2/($A$3-1)),1/POWER(FSheet1!$AZ361,2/($A$3-1)),1/POWER(FSheet1!$BA361,2/($A$3-1))))</f>
        <v>0.1796305589723334</v>
      </c>
      <c r="H362" s="20">
        <f>1/(POWER(FSheet1!AX361,2/($A$3-1))*SUM(1/POWER(FSheet1!$AU361,2/($A$3-1)),1/POWER(FSheet1!$AV361,2/($A$3-1)),1/POWER(FSheet1!$AW361,2/($A$3-1)),1/POWER(FSheet1!$AX361,2/($A$3-1)),1/POWER(FSheet1!$AY361,2/($A$3-1)),1/POWER(FSheet1!$AZ361,2/($A$3-1)),1/POWER(FSheet1!$BA361,2/($A$3-1))))</f>
        <v>0.66790135989014521</v>
      </c>
      <c r="I362" s="20">
        <f>1/(POWER(FSheet1!AY361,2/($A$3-1))*SUM(1/POWER(FSheet1!$AU361,2/($A$3-1)),1/POWER(FSheet1!$AV361,2/($A$3-1)),1/POWER(FSheet1!$AW361,2/($A$3-1)),1/POWER(FSheet1!$AX361,2/($A$3-1)),1/POWER(FSheet1!$AY361,2/($A$3-1)),1/POWER(FSheet1!$AZ361,2/($A$3-1)),1/POWER(FSheet1!$BA361,2/($A$3-1))))</f>
        <v>0.10392048857635858</v>
      </c>
      <c r="J362" s="20">
        <f>1/(POWER(FSheet1!AZ361,2/($A$3-1))*SUM(1/POWER(FSheet1!$AU361,2/($A$3-1)),1/POWER(FSheet1!$AV361,2/($A$3-1)),1/POWER(FSheet1!$AW361,2/($A$3-1)),1/POWER(FSheet1!$AX361,2/($A$3-1)),1/POWER(FSheet1!$AY361,2/($A$3-1)),1/POWER(FSheet1!$AZ361,2/($A$3-1)),1/POWER(FSheet1!$BA361,2/($A$3-1))))</f>
        <v>1.5645444026910406E-2</v>
      </c>
      <c r="K362" s="20">
        <f>1/(POWER(FSheet1!BA361,2/($A$3-1))*SUM(1/POWER(FSheet1!$AU361,2/($A$3-1)),1/POWER(FSheet1!$AV361,2/($A$3-1)),1/POWER(FSheet1!$AW361,2/($A$3-1)),1/POWER(FSheet1!$AX361,2/($A$3-1)),1/POWER(FSheet1!$AY361,2/($A$3-1)),1/POWER(FSheet1!$AZ361,2/($A$3-1)),1/POWER(FSheet1!$BA361,2/($A$3-1))))</f>
        <v>3.9546624581024009E-3</v>
      </c>
      <c r="M362" s="35"/>
      <c r="AA362" s="34">
        <f t="shared" si="18"/>
        <v>13.156806519991111</v>
      </c>
      <c r="AC362" s="26">
        <f>1/(POWER(FSheet1!BC361,1/($A$3-1))*SUM(1/POWER(FSheet1!$BC361,1/($A$3-1)),1/POWER(FSheet1!$BD361,1/($A$3-1)),1/POWER(FSheet1!$BE361,1/($A$3-1)),1/POWER(FSheet1!$BF361,1/($A$3-1)),1/POWER(FSheet1!$BG361,1/($A$3-1)),1/POWER(FSheet1!$BH361,1/($A$3-1)),1/POWER(FSheet1!$BI361,1/($A$3-1))))</f>
        <v>7.0761615685622295E-2</v>
      </c>
      <c r="AD362" s="26">
        <f>1/(POWER(FSheet1!BD361,1/($A$3-1))*SUM(1/POWER(FSheet1!$BC361,1/($A$3-1)),1/POWER(FSheet1!$BD361,1/($A$3-1)),1/POWER(FSheet1!$BE361,1/($A$3-1)),1/POWER(FSheet1!$BF361,1/($A$3-1)),1/POWER(FSheet1!$BG361,1/($A$3-1)),1/POWER(FSheet1!$BH361,1/($A$3-1)),1/POWER(FSheet1!$BI361,1/($A$3-1))))</f>
        <v>8.2306449154025532E-2</v>
      </c>
      <c r="AE362" s="26">
        <f>1/(POWER(FSheet1!BE361,1/($A$3-1))*SUM(1/POWER(FSheet1!$BC361,1/($A$3-1)),1/POWER(FSheet1!$BD361,1/($A$3-1)),1/POWER(FSheet1!$BE361,1/($A$3-1)),1/POWER(FSheet1!$BF361,1/($A$3-1)),1/POWER(FSheet1!$BG361,1/($A$3-1)),1/POWER(FSheet1!$BH361,1/($A$3-1)),1/POWER(FSheet1!$BI361,1/($A$3-1))))</f>
        <v>0.16023071097474037</v>
      </c>
      <c r="AF362" s="26">
        <f>1/(POWER(FSheet1!BF361,1/($A$3-1))*SUM(1/POWER(FSheet1!$BC361,1/($A$3-1)),1/POWER(FSheet1!$BD361,1/($A$3-1)),1/POWER(FSheet1!$BE361,1/($A$3-1)),1/POWER(FSheet1!$BF361,1/($A$3-1)),1/POWER(FSheet1!$BG361,1/($A$3-1)),1/POWER(FSheet1!$BH361,1/($A$3-1)),1/POWER(FSheet1!$BI361,1/($A$3-1))))</f>
        <v>0.25507631409061865</v>
      </c>
      <c r="AG362" s="26">
        <f>1/(POWER(FSheet1!BG361,1/($A$3-1))*SUM(1/POWER(FSheet1!$BC361,1/($A$3-1)),1/POWER(FSheet1!$BD361,1/($A$3-1)),1/POWER(FSheet1!$BE361,1/($A$3-1)),1/POWER(FSheet1!$BF361,1/($A$3-1)),1/POWER(FSheet1!$BG361,1/($A$3-1)),1/POWER(FSheet1!$BH361,1/($A$3-1)),1/POWER(FSheet1!$BI361,1/($A$3-1))))</f>
        <v>0.17862920893603904</v>
      </c>
      <c r="AH362" s="26">
        <f>1/(POWER(FSheet1!BH361,1/($A$3-1))*SUM(1/POWER(FSheet1!$BC361,1/($A$3-1)),1/POWER(FSheet1!$BD361,1/($A$3-1)),1/POWER(FSheet1!$BE361,1/($A$3-1)),1/POWER(FSheet1!$BF361,1/($A$3-1)),1/POWER(FSheet1!$BG361,1/($A$3-1)),1/POWER(FSheet1!$BH361,1/($A$3-1)),1/POWER(FSheet1!$BI361,1/($A$3-1))))</f>
        <v>9.5600669171397451E-2</v>
      </c>
      <c r="AI362" s="26">
        <f>1/(POWER(FSheet1!BI361,1/($A$3-1))*SUM(1/POWER(FSheet1!$BC361,1/($A$3-1)),1/POWER(FSheet1!$BD361,1/($A$3-1)),1/POWER(FSheet1!$BE361,1/($A$3-1)),1/POWER(FSheet1!$BF361,1/($A$3-1)),1/POWER(FSheet1!$BG361,1/($A$3-1)),1/POWER(FSheet1!$BH361,1/($A$3-1)),1/POWER(FSheet1!$BI361,1/($A$3-1))))</f>
        <v>0.15739503198755672</v>
      </c>
      <c r="AY362" s="33">
        <f t="shared" si="19"/>
        <v>5.7386352824790361</v>
      </c>
      <c r="BA362" s="45">
        <f>1/(POWER(FSheet1!$BK361,1/($A$3-1))*SUM(1/POWER(FSheet1!$BK361,1/($A$3-1)),1/POWER(FSheet1!$BL361,1/($A$3-1)),1/POWER(FSheet1!$BM361,1/($A$3-1)),1/POWER(FSheet1!$BN361,1/($A$3-1)),1/POWER(FSheet1!$BO361,1/($A$3-1)),1/POWER(FSheet1!$BP361,1/($A$3-1)),1/POWER(FSheet1!$BQ361,1/($A$3-1))))</f>
        <v>4.7704364437879357E-2</v>
      </c>
      <c r="BB362" s="45">
        <f>1/(POWER(FSheet1!$BL361,1/($A$3-1))*SUM(1/POWER(FSheet1!$BK361,1/($A$3-1)),1/POWER(FSheet1!$BL361,1/($A$3-1)),1/POWER(FSheet1!$BM361,1/($A$3-1)),1/POWER(FSheet1!$BN361,1/($A$3-1)),1/POWER(FSheet1!$BO361,1/($A$3-1)),1/POWER(FSheet1!$BP361,1/($A$3-1)),1/POWER(FSheet1!$BQ361,1/($A$3-1))))</f>
        <v>6.0210486145108176E-2</v>
      </c>
      <c r="BC362" s="45">
        <f>1/(POWER(FSheet1!$BM361,1/($A$3-1))*SUM(1/POWER(FSheet1!$BK361,1/($A$3-1)),1/POWER(FSheet1!$BL361,1/($A$3-1)),1/POWER(FSheet1!$BM361,1/($A$3-1)),1/POWER(FSheet1!$BN361,1/($A$3-1)),1/POWER(FSheet1!$BO361,1/($A$3-1)),1/POWER(FSheet1!$BP361,1/($A$3-1)),1/POWER(FSheet1!$BQ361,1/($A$3-1))))</f>
        <v>0.21618636090902105</v>
      </c>
      <c r="BD362" s="45">
        <f>1/(POWER(FSheet1!$BN361,1/($A$3-1))*SUM(1/POWER(FSheet1!$BK361,1/($A$3-1)),1/POWER(FSheet1!$BL361,1/($A$3-1)),1/POWER(FSheet1!$BM361,1/($A$3-1)),1/POWER(FSheet1!$BN361,1/($A$3-1)),1/POWER(FSheet1!$BO361,1/($A$3-1)),1/POWER(FSheet1!$BP361,1/($A$3-1)),1/POWER(FSheet1!$BQ361,1/($A$3-1))))</f>
        <v>0.25546173041607384</v>
      </c>
      <c r="BE362" s="45">
        <f>1/(POWER(FSheet1!$BO361,1/($A$3-1))*SUM(1/POWER(FSheet1!$BK361,1/($A$3-1)),1/POWER(FSheet1!$BL361,1/($A$3-1)),1/POWER(FSheet1!$BM361,1/($A$3-1)),1/POWER(FSheet1!$BN361,1/($A$3-1)),1/POWER(FSheet1!$BO361,1/($A$3-1)),1/POWER(FSheet1!$BP361,1/($A$3-1)),1/POWER(FSheet1!$BQ361,1/($A$3-1))))</f>
        <v>0.14600555843532848</v>
      </c>
      <c r="BF362" s="45">
        <f>1/(POWER(FSheet1!$BP361,1/($A$3-1))*SUM(1/POWER(FSheet1!$BK361,1/($A$3-1)),1/POWER(FSheet1!$BL361,1/($A$3-1)),1/POWER(FSheet1!$BM361,1/($A$3-1)),1/POWER(FSheet1!$BN361,1/($A$3-1)),1/POWER(FSheet1!$BO361,1/($A$3-1)),1/POWER(FSheet1!$BP361,1/($A$3-1)),1/POWER(FSheet1!$BQ361,1/($A$3-1))))</f>
        <v>7.8896457884013713E-2</v>
      </c>
      <c r="BG362" s="45">
        <f>1/(POWER(FSheet1!$BQ361,1/($A$3-1))*SUM(1/POWER(FSheet1!$BK361,1/($A$3-1)),1/POWER(FSheet1!$BL361,1/($A$3-1)),1/POWER(FSheet1!$BM361,1/($A$3-1)),1/POWER(FSheet1!$BN361,1/($A$3-1)),1/POWER(FSheet1!$BO361,1/($A$3-1)),1/POWER(FSheet1!$BP361,1/($A$3-1)),1/POWER(FSheet1!$BQ361,1/($A$3-1))))</f>
        <v>0.19553504177257544</v>
      </c>
      <c r="BH362" s="14"/>
      <c r="BW362" s="33">
        <f t="array" ref="BW362">SUM((BA362^$A$3)*(($B362-$AK$3)^2+($C362-$AL$3)^2),(BB362^$A$3)*(($B362-$AM$3)^2+($C362-$AN$3)^2),(BC362^$A$3)*(($B362-$AO$3)^2+($C362-$AP$3)^2),(BD362^$A$3)*(($B362-$AQ$3)^2+($C362-$AR$3)^2),(BE362^$A$3)*(($B362-$AS$3)^2+($C362-$AT$3)^2),(BF362^$A$3)*(($B362-$AU$3)^2+($C362-$AV$3)^2),(BG362^$A$3)*(($B362-$AW$3)^2+($C362-$BV$3)^2))</f>
        <v>5.4523291293197875</v>
      </c>
    </row>
    <row r="363" spans="1:75" s="30" customFormat="1">
      <c r="A363" s="40" t="str">
        <f>FSheet1!A362</f>
        <v>Prochazka</v>
      </c>
      <c r="B363" s="41">
        <f>FSheet1!DH362</f>
        <v>3.5129260538057738</v>
      </c>
      <c r="C363" s="41">
        <f>FSheet1!DI362</f>
        <v>1.6871058320209975</v>
      </c>
      <c r="E363" s="20">
        <f>1/(POWER(FSheet1!AU362,2/($A$3-1))*SUM(1/POWER(FSheet1!$AU362,2/($A$3-1)),1/POWER(FSheet1!$AV362,2/($A$3-1)),1/POWER(FSheet1!$AW362,2/($A$3-1)),1/POWER(FSheet1!$AX362,2/($A$3-1)),1/POWER(FSheet1!$AY362,2/($A$3-1)),1/POWER(FSheet1!$AZ362,2/($A$3-1)),1/POWER(FSheet1!$BA362,2/($A$3-1))))</f>
        <v>2.1569948354335447E-5</v>
      </c>
      <c r="F363" s="20">
        <f>1/(POWER(FSheet1!AV362,2/($A$3-1))*SUM(1/POWER(FSheet1!$AU362,2/($A$3-1)),1/POWER(FSheet1!$AV362,2/($A$3-1)),1/POWER(FSheet1!$AW362,2/($A$3-1)),1/POWER(FSheet1!$AX362,2/($A$3-1)),1/POWER(FSheet1!$AY362,2/($A$3-1)),1/POWER(FSheet1!$AZ362,2/($A$3-1)),1/POWER(FSheet1!$BA362,2/($A$3-1))))</f>
        <v>7.1196662787591114E-5</v>
      </c>
      <c r="G363" s="20">
        <f>1/(POWER(FSheet1!AW362,2/($A$3-1))*SUM(1/POWER(FSheet1!$AU362,2/($A$3-1)),1/POWER(FSheet1!$AV362,2/($A$3-1)),1/POWER(FSheet1!$AW362,2/($A$3-1)),1/POWER(FSheet1!$AX362,2/($A$3-1)),1/POWER(FSheet1!$AY362,2/($A$3-1)),1/POWER(FSheet1!$AZ362,2/($A$3-1)),1/POWER(FSheet1!$BA362,2/($A$3-1))))</f>
        <v>3.9167358427485396E-4</v>
      </c>
      <c r="H363" s="20">
        <f>1/(POWER(FSheet1!AX362,2/($A$3-1))*SUM(1/POWER(FSheet1!$AU362,2/($A$3-1)),1/POWER(FSheet1!$AV362,2/($A$3-1)),1/POWER(FSheet1!$AW362,2/($A$3-1)),1/POWER(FSheet1!$AX362,2/($A$3-1)),1/POWER(FSheet1!$AY362,2/($A$3-1)),1/POWER(FSheet1!$AZ362,2/($A$3-1)),1/POWER(FSheet1!$BA362,2/($A$3-1))))</f>
        <v>7.7501140714806554E-3</v>
      </c>
      <c r="I363" s="20">
        <f>1/(POWER(FSheet1!AY362,2/($A$3-1))*SUM(1/POWER(FSheet1!$AU362,2/($A$3-1)),1/POWER(FSheet1!$AV362,2/($A$3-1)),1/POWER(FSheet1!$AW362,2/($A$3-1)),1/POWER(FSheet1!$AX362,2/($A$3-1)),1/POWER(FSheet1!$AY362,2/($A$3-1)),1/POWER(FSheet1!$AZ362,2/($A$3-1)),1/POWER(FSheet1!$BA362,2/($A$3-1))))</f>
        <v>0.98890248017957594</v>
      </c>
      <c r="J363" s="20">
        <f>1/(POWER(FSheet1!AZ362,2/($A$3-1))*SUM(1/POWER(FSheet1!$AU362,2/($A$3-1)),1/POWER(FSheet1!$AV362,2/($A$3-1)),1/POWER(FSheet1!$AW362,2/($A$3-1)),1/POWER(FSheet1!$AX362,2/($A$3-1)),1/POWER(FSheet1!$AY362,2/($A$3-1)),1/POWER(FSheet1!$AZ362,2/($A$3-1)),1/POWER(FSheet1!$BA362,2/($A$3-1))))</f>
        <v>2.6385024847467319E-3</v>
      </c>
      <c r="K363" s="20">
        <f>1/(POWER(FSheet1!BA362,2/($A$3-1))*SUM(1/POWER(FSheet1!$AU362,2/($A$3-1)),1/POWER(FSheet1!$AV362,2/($A$3-1)),1/POWER(FSheet1!$AW362,2/($A$3-1)),1/POWER(FSheet1!$AX362,2/($A$3-1)),1/POWER(FSheet1!$AY362,2/($A$3-1)),1/POWER(FSheet1!$AZ362,2/($A$3-1)),1/POWER(FSheet1!$BA362,2/($A$3-1))))</f>
        <v>2.2446306877976419E-4</v>
      </c>
      <c r="M363" s="35"/>
      <c r="AA363" s="34">
        <f t="shared" si="18"/>
        <v>1.6652726604170551</v>
      </c>
      <c r="AC363" s="26">
        <f>1/(POWER(FSheet1!BC362,1/($A$3-1))*SUM(1/POWER(FSheet1!$BC362,1/($A$3-1)),1/POWER(FSheet1!$BD362,1/($A$3-1)),1/POWER(FSheet1!$BE362,1/($A$3-1)),1/POWER(FSheet1!$BF362,1/($A$3-1)),1/POWER(FSheet1!$BG362,1/($A$3-1)),1/POWER(FSheet1!$BH362,1/($A$3-1)),1/POWER(FSheet1!$BI362,1/($A$3-1))))</f>
        <v>8.7430348074412651E-3</v>
      </c>
      <c r="AD363" s="26">
        <f>1/(POWER(FSheet1!BD362,1/($A$3-1))*SUM(1/POWER(FSheet1!$BC362,1/($A$3-1)),1/POWER(FSheet1!$BD362,1/($A$3-1)),1/POWER(FSheet1!$BE362,1/($A$3-1)),1/POWER(FSheet1!$BF362,1/($A$3-1)),1/POWER(FSheet1!$BG362,1/($A$3-1)),1/POWER(FSheet1!$BH362,1/($A$3-1)),1/POWER(FSheet1!$BI362,1/($A$3-1))))</f>
        <v>7.4363408749242386E-3</v>
      </c>
      <c r="AE363" s="26">
        <f>1/(POWER(FSheet1!BE362,1/($A$3-1))*SUM(1/POWER(FSheet1!$BC362,1/($A$3-1)),1/POWER(FSheet1!$BD362,1/($A$3-1)),1/POWER(FSheet1!$BE362,1/($A$3-1)),1/POWER(FSheet1!$BF362,1/($A$3-1)),1/POWER(FSheet1!$BG362,1/($A$3-1)),1/POWER(FSheet1!$BH362,1/($A$3-1)),1/POWER(FSheet1!$BI362,1/($A$3-1))))</f>
        <v>1.2863722540019907E-2</v>
      </c>
      <c r="AF363" s="26">
        <f>1/(POWER(FSheet1!BF362,1/($A$3-1))*SUM(1/POWER(FSheet1!$BC362,1/($A$3-1)),1/POWER(FSheet1!$BD362,1/($A$3-1)),1/POWER(FSheet1!$BE362,1/($A$3-1)),1/POWER(FSheet1!$BF362,1/($A$3-1)),1/POWER(FSheet1!$BG362,1/($A$3-1)),1/POWER(FSheet1!$BH362,1/($A$3-1)),1/POWER(FSheet1!$BI362,1/($A$3-1))))</f>
        <v>4.8395906983934339E-2</v>
      </c>
      <c r="AG363" s="26">
        <f>1/(POWER(FSheet1!BG362,1/($A$3-1))*SUM(1/POWER(FSheet1!$BC362,1/($A$3-1)),1/POWER(FSheet1!$BD362,1/($A$3-1)),1/POWER(FSheet1!$BE362,1/($A$3-1)),1/POWER(FSheet1!$BF362,1/($A$3-1)),1/POWER(FSheet1!$BG362,1/($A$3-1)),1/POWER(FSheet1!$BH362,1/($A$3-1)),1/POWER(FSheet1!$BI362,1/($A$3-1))))</f>
        <v>0.68193952929617796</v>
      </c>
      <c r="AH363" s="26">
        <f>1/(POWER(FSheet1!BH362,1/($A$3-1))*SUM(1/POWER(FSheet1!$BC362,1/($A$3-1)),1/POWER(FSheet1!$BD362,1/($A$3-1)),1/POWER(FSheet1!$BE362,1/($A$3-1)),1/POWER(FSheet1!$BF362,1/($A$3-1)),1/POWER(FSheet1!$BG362,1/($A$3-1)),1/POWER(FSheet1!$BH362,1/($A$3-1)),1/POWER(FSheet1!$BI362,1/($A$3-1))))</f>
        <v>5.2467602384693092E-2</v>
      </c>
      <c r="AI363" s="26">
        <f>1/(POWER(FSheet1!BI362,1/($A$3-1))*SUM(1/POWER(FSheet1!$BC362,1/($A$3-1)),1/POWER(FSheet1!$BD362,1/($A$3-1)),1/POWER(FSheet1!$BE362,1/($A$3-1)),1/POWER(FSheet1!$BF362,1/($A$3-1)),1/POWER(FSheet1!$BG362,1/($A$3-1)),1/POWER(FSheet1!$BH362,1/($A$3-1)),1/POWER(FSheet1!$BI362,1/($A$3-1))))</f>
        <v>0.18815386311280924</v>
      </c>
      <c r="AY363" s="33">
        <f t="shared" si="19"/>
        <v>0.95860621270828594</v>
      </c>
      <c r="BA363" s="45">
        <f>1/(POWER(FSheet1!$BK362,1/($A$3-1))*SUM(1/POWER(FSheet1!$BK362,1/($A$3-1)),1/POWER(FSheet1!$BL362,1/($A$3-1)),1/POWER(FSheet1!$BM362,1/($A$3-1)),1/POWER(FSheet1!$BN362,1/($A$3-1)),1/POWER(FSheet1!$BO362,1/($A$3-1)),1/POWER(FSheet1!$BP362,1/($A$3-1)),1/POWER(FSheet1!$BQ362,1/($A$3-1))))</f>
        <v>9.5616621089501565E-3</v>
      </c>
      <c r="BB363" s="45">
        <f>1/(POWER(FSheet1!$BL362,1/($A$3-1))*SUM(1/POWER(FSheet1!$BK362,1/($A$3-1)),1/POWER(FSheet1!$BL362,1/($A$3-1)),1/POWER(FSheet1!$BM362,1/($A$3-1)),1/POWER(FSheet1!$BN362,1/($A$3-1)),1/POWER(FSheet1!$BO362,1/($A$3-1)),1/POWER(FSheet1!$BP362,1/($A$3-1)),1/POWER(FSheet1!$BQ362,1/($A$3-1))))</f>
        <v>5.7872761057253599E-3</v>
      </c>
      <c r="BC363" s="45">
        <f>1/(POWER(FSheet1!$BM362,1/($A$3-1))*SUM(1/POWER(FSheet1!$BK362,1/($A$3-1)),1/POWER(FSheet1!$BL362,1/($A$3-1)),1/POWER(FSheet1!$BM362,1/($A$3-1)),1/POWER(FSheet1!$BN362,1/($A$3-1)),1/POWER(FSheet1!$BO362,1/($A$3-1)),1/POWER(FSheet1!$BP362,1/($A$3-1)),1/POWER(FSheet1!$BQ362,1/($A$3-1))))</f>
        <v>1.2137687588240803E-2</v>
      </c>
      <c r="BD363" s="45">
        <f>1/(POWER(FSheet1!$BN362,1/($A$3-1))*SUM(1/POWER(FSheet1!$BK362,1/($A$3-1)),1/POWER(FSheet1!$BL362,1/($A$3-1)),1/POWER(FSheet1!$BM362,1/($A$3-1)),1/POWER(FSheet1!$BN362,1/($A$3-1)),1/POWER(FSheet1!$BO362,1/($A$3-1)),1/POWER(FSheet1!$BP362,1/($A$3-1)),1/POWER(FSheet1!$BQ362,1/($A$3-1))))</f>
        <v>4.543050908811188E-2</v>
      </c>
      <c r="BE363" s="45">
        <f>1/(POWER(FSheet1!$BO362,1/($A$3-1))*SUM(1/POWER(FSheet1!$BK362,1/($A$3-1)),1/POWER(FSheet1!$BL362,1/($A$3-1)),1/POWER(FSheet1!$BM362,1/($A$3-1)),1/POWER(FSheet1!$BN362,1/($A$3-1)),1/POWER(FSheet1!$BO362,1/($A$3-1)),1/POWER(FSheet1!$BP362,1/($A$3-1)),1/POWER(FSheet1!$BQ362,1/($A$3-1))))</f>
        <v>0.84111404387156641</v>
      </c>
      <c r="BF363" s="45">
        <f>1/(POWER(FSheet1!$BP362,1/($A$3-1))*SUM(1/POWER(FSheet1!$BK362,1/($A$3-1)),1/POWER(FSheet1!$BL362,1/($A$3-1)),1/POWER(FSheet1!$BM362,1/($A$3-1)),1/POWER(FSheet1!$BN362,1/($A$3-1)),1/POWER(FSheet1!$BO362,1/($A$3-1)),1/POWER(FSheet1!$BP362,1/($A$3-1)),1/POWER(FSheet1!$BQ362,1/($A$3-1))))</f>
        <v>2.8636861900423832E-2</v>
      </c>
      <c r="BG363" s="45">
        <f>1/(POWER(FSheet1!$BQ362,1/($A$3-1))*SUM(1/POWER(FSheet1!$BK362,1/($A$3-1)),1/POWER(FSheet1!$BL362,1/($A$3-1)),1/POWER(FSheet1!$BM362,1/($A$3-1)),1/POWER(FSheet1!$BN362,1/($A$3-1)),1/POWER(FSheet1!$BO362,1/($A$3-1)),1/POWER(FSheet1!$BP362,1/($A$3-1)),1/POWER(FSheet1!$BQ362,1/($A$3-1))))</f>
        <v>5.7331959336981576E-2</v>
      </c>
      <c r="BH363" s="14"/>
      <c r="BW363" s="33">
        <f t="array" ref="BW363">SUM((BA363^$A$3)*(($B363-$AK$3)^2+($C363-$AL$3)^2),(BB363^$A$3)*(($B363-$AM$3)^2+($C363-$AN$3)^2),(BC363^$A$3)*(($B363-$AO$3)^2+($C363-$AP$3)^2),(BD363^$A$3)*(($B363-$AQ$3)^2+($C363-$AR$3)^2),(BE363^$A$3)*(($B363-$AS$3)^2+($C363-$AT$3)^2),(BF363^$A$3)*(($B363-$AU$3)^2+($C363-$AV$3)^2),(BG363^$A$3)*(($B363-$AW$3)^2+($C363-$BV$3)^2))</f>
        <v>1.1377651673986049</v>
      </c>
    </row>
    <row r="364" spans="1:75">
      <c r="A364" s="40" t="str">
        <f>FSheet1!A363</f>
        <v>Schutz</v>
      </c>
      <c r="B364" s="41">
        <f>FSheet1!DH363</f>
        <v>3.9816624356955379</v>
      </c>
      <c r="C364" s="41">
        <f>FSheet1!DI363</f>
        <v>-0.30674024803149652</v>
      </c>
      <c r="D364" s="30"/>
      <c r="E364" s="20">
        <f>1/(POWER(FSheet1!AU363,2/($A$3-1))*SUM(1/POWER(FSheet1!$AU363,2/($A$3-1)),1/POWER(FSheet1!$AV363,2/($A$3-1)),1/POWER(FSheet1!$AW363,2/($A$3-1)),1/POWER(FSheet1!$AX363,2/($A$3-1)),1/POWER(FSheet1!$AY363,2/($A$3-1)),1/POWER(FSheet1!$AZ363,2/($A$3-1)),1/POWER(FSheet1!$BA363,2/($A$3-1))))</f>
        <v>9.2708665375579714E-5</v>
      </c>
      <c r="F364" s="20">
        <f>1/(POWER(FSheet1!AV363,2/($A$3-1))*SUM(1/POWER(FSheet1!$AU363,2/($A$3-1)),1/POWER(FSheet1!$AV363,2/($A$3-1)),1/POWER(FSheet1!$AW363,2/($A$3-1)),1/POWER(FSheet1!$AX363,2/($A$3-1)),1/POWER(FSheet1!$AY363,2/($A$3-1)),1/POWER(FSheet1!$AZ363,2/($A$3-1)),1/POWER(FSheet1!$BA363,2/($A$3-1))))</f>
        <v>3.2710605792788972E-4</v>
      </c>
      <c r="G364" s="20">
        <f>1/(POWER(FSheet1!AW363,2/($A$3-1))*SUM(1/POWER(FSheet1!$AU363,2/($A$3-1)),1/POWER(FSheet1!$AV363,2/($A$3-1)),1/POWER(FSheet1!$AW363,2/($A$3-1)),1/POWER(FSheet1!$AX363,2/($A$3-1)),1/POWER(FSheet1!$AY363,2/($A$3-1)),1/POWER(FSheet1!$AZ363,2/($A$3-1)),1/POWER(FSheet1!$BA363,2/($A$3-1))))</f>
        <v>2.0725447418032646E-3</v>
      </c>
      <c r="H364" s="20">
        <f>1/(POWER(FSheet1!AX363,2/($A$3-1))*SUM(1/POWER(FSheet1!$AU363,2/($A$3-1)),1/POWER(FSheet1!$AV363,2/($A$3-1)),1/POWER(FSheet1!$AW363,2/($A$3-1)),1/POWER(FSheet1!$AX363,2/($A$3-1)),1/POWER(FSheet1!$AY363,2/($A$3-1)),1/POWER(FSheet1!$AZ363,2/($A$3-1)),1/POWER(FSheet1!$BA363,2/($A$3-1))))</f>
        <v>6.6355833998825317E-2</v>
      </c>
      <c r="I364" s="20">
        <f>1/(POWER(FSheet1!AY363,2/($A$3-1))*SUM(1/POWER(FSheet1!$AU363,2/($A$3-1)),1/POWER(FSheet1!$AV363,2/($A$3-1)),1/POWER(FSheet1!$AW363,2/($A$3-1)),1/POWER(FSheet1!$AX363,2/($A$3-1)),1/POWER(FSheet1!$AY363,2/($A$3-1)),1/POWER(FSheet1!$AZ363,2/($A$3-1)),1/POWER(FSheet1!$BA363,2/($A$3-1))))</f>
        <v>0.92502227941371507</v>
      </c>
      <c r="J364" s="20">
        <f>1/(POWER(FSheet1!AZ363,2/($A$3-1))*SUM(1/POWER(FSheet1!$AU363,2/($A$3-1)),1/POWER(FSheet1!$AV363,2/($A$3-1)),1/POWER(FSheet1!$AW363,2/($A$3-1)),1/POWER(FSheet1!$AX363,2/($A$3-1)),1/POWER(FSheet1!$AY363,2/($A$3-1)),1/POWER(FSheet1!$AZ363,2/($A$3-1)),1/POWER(FSheet1!$BA363,2/($A$3-1))))</f>
        <v>5.5369471975284324E-3</v>
      </c>
      <c r="K364" s="20">
        <f>1/(POWER(FSheet1!BA363,2/($A$3-1))*SUM(1/POWER(FSheet1!$AU363,2/($A$3-1)),1/POWER(FSheet1!$AV363,2/($A$3-1)),1/POWER(FSheet1!$AW363,2/($A$3-1)),1/POWER(FSheet1!$AX363,2/($A$3-1)),1/POWER(FSheet1!$AY363,2/($A$3-1)),1/POWER(FSheet1!$AZ363,2/($A$3-1)),1/POWER(FSheet1!$BA363,2/($A$3-1))))</f>
        <v>5.9257992482427606E-4</v>
      </c>
      <c r="M364" s="35"/>
      <c r="AA364" s="34">
        <f t="shared" si="18"/>
        <v>1.0791804556822149</v>
      </c>
      <c r="AB364" s="30"/>
      <c r="AC364" s="26">
        <f>1/(POWER(FSheet1!BC363,1/($A$3-1))*SUM(1/POWER(FSheet1!$BC363,1/($A$3-1)),1/POWER(FSheet1!$BD363,1/($A$3-1)),1/POWER(FSheet1!$BE363,1/($A$3-1)),1/POWER(FSheet1!$BF363,1/($A$3-1)),1/POWER(FSheet1!$BG363,1/($A$3-1)),1/POWER(FSheet1!$BH363,1/($A$3-1)),1/POWER(FSheet1!$BI363,1/($A$3-1))))</f>
        <v>8.0855012950303527E-3</v>
      </c>
      <c r="AD364" s="26">
        <f>1/(POWER(FSheet1!BD363,1/($A$3-1))*SUM(1/POWER(FSheet1!$BC363,1/($A$3-1)),1/POWER(FSheet1!$BD363,1/($A$3-1)),1/POWER(FSheet1!$BE363,1/($A$3-1)),1/POWER(FSheet1!$BF363,1/($A$3-1)),1/POWER(FSheet1!$BG363,1/($A$3-1)),1/POWER(FSheet1!$BH363,1/($A$3-1)),1/POWER(FSheet1!$BI363,1/($A$3-1))))</f>
        <v>7.5001426396408815E-3</v>
      </c>
      <c r="AE364" s="26">
        <f>1/(POWER(FSheet1!BE363,1/($A$3-1))*SUM(1/POWER(FSheet1!$BC363,1/($A$3-1)),1/POWER(FSheet1!$BD363,1/($A$3-1)),1/POWER(FSheet1!$BE363,1/($A$3-1)),1/POWER(FSheet1!$BF363,1/($A$3-1)),1/POWER(FSheet1!$BG363,1/($A$3-1)),1/POWER(FSheet1!$BH363,1/($A$3-1)),1/POWER(FSheet1!$BI363,1/($A$3-1))))</f>
        <v>1.3956976873770054E-2</v>
      </c>
      <c r="AF364" s="26">
        <f>1/(POWER(FSheet1!BF363,1/($A$3-1))*SUM(1/POWER(FSheet1!$BC363,1/($A$3-1)),1/POWER(FSheet1!$BD363,1/($A$3-1)),1/POWER(FSheet1!$BE363,1/($A$3-1)),1/POWER(FSheet1!$BF363,1/($A$3-1)),1/POWER(FSheet1!$BG363,1/($A$3-1)),1/POWER(FSheet1!$BH363,1/($A$3-1)),1/POWER(FSheet1!$BI363,1/($A$3-1))))</f>
        <v>5.5787521722578524E-2</v>
      </c>
      <c r="AG364" s="26">
        <f>1/(POWER(FSheet1!BG363,1/($A$3-1))*SUM(1/POWER(FSheet1!$BC363,1/($A$3-1)),1/POWER(FSheet1!$BD363,1/($A$3-1)),1/POWER(FSheet1!$BE363,1/($A$3-1)),1/POWER(FSheet1!$BF363,1/($A$3-1)),1/POWER(FSheet1!$BG363,1/($A$3-1)),1/POWER(FSheet1!$BH363,1/($A$3-1)),1/POWER(FSheet1!$BI363,1/($A$3-1))))</f>
        <v>0.61556557376485044</v>
      </c>
      <c r="AH364" s="26">
        <f>1/(POWER(FSheet1!BH363,1/($A$3-1))*SUM(1/POWER(FSheet1!$BC363,1/($A$3-1)),1/POWER(FSheet1!$BD363,1/($A$3-1)),1/POWER(FSheet1!$BE363,1/($A$3-1)),1/POWER(FSheet1!$BF363,1/($A$3-1)),1/POWER(FSheet1!$BG363,1/($A$3-1)),1/POWER(FSheet1!$BH363,1/($A$3-1)),1/POWER(FSheet1!$BI363,1/($A$3-1))))</f>
        <v>4.7816309518009338E-2</v>
      </c>
      <c r="AI364" s="26">
        <f>1/(POWER(FSheet1!BI363,1/($A$3-1))*SUM(1/POWER(FSheet1!$BC363,1/($A$3-1)),1/POWER(FSheet1!$BD363,1/($A$3-1)),1/POWER(FSheet1!$BE363,1/($A$3-1)),1/POWER(FSheet1!$BF363,1/($A$3-1)),1/POWER(FSheet1!$BG363,1/($A$3-1)),1/POWER(FSheet1!$BH363,1/($A$3-1)),1/POWER(FSheet1!$BI363,1/($A$3-1))))</f>
        <v>0.25128797418612042</v>
      </c>
      <c r="AY364" s="33">
        <f t="shared" si="19"/>
        <v>0.63935172932196338</v>
      </c>
      <c r="BA364" s="45">
        <f>1/(POWER(FSheet1!$BK363,1/($A$3-1))*SUM(1/POWER(FSheet1!$BK363,1/($A$3-1)),1/POWER(FSheet1!$BL363,1/($A$3-1)),1/POWER(FSheet1!$BM363,1/($A$3-1)),1/POWER(FSheet1!$BN363,1/($A$3-1)),1/POWER(FSheet1!$BO363,1/($A$3-1)),1/POWER(FSheet1!$BP363,1/($A$3-1)),1/POWER(FSheet1!$BQ363,1/($A$3-1))))</f>
        <v>1.3382756989689692E-2</v>
      </c>
      <c r="BB364" s="45">
        <f>1/(POWER(FSheet1!$BL363,1/($A$3-1))*SUM(1/POWER(FSheet1!$BK363,1/($A$3-1)),1/POWER(FSheet1!$BL363,1/($A$3-1)),1/POWER(FSheet1!$BM363,1/($A$3-1)),1/POWER(FSheet1!$BN363,1/($A$3-1)),1/POWER(FSheet1!$BO363,1/($A$3-1)),1/POWER(FSheet1!$BP363,1/($A$3-1)),1/POWER(FSheet1!$BQ363,1/($A$3-1))))</f>
        <v>1.0060301324384815E-2</v>
      </c>
      <c r="BC364" s="45">
        <f>1/(POWER(FSheet1!$BM363,1/($A$3-1))*SUM(1/POWER(FSheet1!$BK363,1/($A$3-1)),1/POWER(FSheet1!$BL363,1/($A$3-1)),1/POWER(FSheet1!$BM363,1/($A$3-1)),1/POWER(FSheet1!$BN363,1/($A$3-1)),1/POWER(FSheet1!$BO363,1/($A$3-1)),1/POWER(FSheet1!$BP363,1/($A$3-1)),1/POWER(FSheet1!$BQ363,1/($A$3-1))))</f>
        <v>2.5348422303567965E-2</v>
      </c>
      <c r="BD364" s="45">
        <f>1/(POWER(FSheet1!$BN363,1/($A$3-1))*SUM(1/POWER(FSheet1!$BK363,1/($A$3-1)),1/POWER(FSheet1!$BL363,1/($A$3-1)),1/POWER(FSheet1!$BM363,1/($A$3-1)),1/POWER(FSheet1!$BN363,1/($A$3-1)),1/POWER(FSheet1!$BO363,1/($A$3-1)),1/POWER(FSheet1!$BP363,1/($A$3-1)),1/POWER(FSheet1!$BQ363,1/($A$3-1))))</f>
        <v>0.10323891451789732</v>
      </c>
      <c r="BE364" s="45">
        <f>1/(POWER(FSheet1!$BO363,1/($A$3-1))*SUM(1/POWER(FSheet1!$BK363,1/($A$3-1)),1/POWER(FSheet1!$BL363,1/($A$3-1)),1/POWER(FSheet1!$BM363,1/($A$3-1)),1/POWER(FSheet1!$BN363,1/($A$3-1)),1/POWER(FSheet1!$BO363,1/($A$3-1)),1/POWER(FSheet1!$BP363,1/($A$3-1)),1/POWER(FSheet1!$BQ363,1/($A$3-1))))</f>
        <v>0.49253092655326874</v>
      </c>
      <c r="BF364" s="45">
        <f>1/(POWER(FSheet1!$BP363,1/($A$3-1))*SUM(1/POWER(FSheet1!$BK363,1/($A$3-1)),1/POWER(FSheet1!$BL363,1/($A$3-1)),1/POWER(FSheet1!$BM363,1/($A$3-1)),1/POWER(FSheet1!$BN363,1/($A$3-1)),1/POWER(FSheet1!$BO363,1/($A$3-1)),1/POWER(FSheet1!$BP363,1/($A$3-1)),1/POWER(FSheet1!$BQ363,1/($A$3-1))))</f>
        <v>5.5425363938838797E-2</v>
      </c>
      <c r="BG364" s="45">
        <f>1/(POWER(FSheet1!$BQ363,1/($A$3-1))*SUM(1/POWER(FSheet1!$BK363,1/($A$3-1)),1/POWER(FSheet1!$BL363,1/($A$3-1)),1/POWER(FSheet1!$BM363,1/($A$3-1)),1/POWER(FSheet1!$BN363,1/($A$3-1)),1/POWER(FSheet1!$BO363,1/($A$3-1)),1/POWER(FSheet1!$BP363,1/($A$3-1)),1/POWER(FSheet1!$BQ363,1/($A$3-1))))</f>
        <v>0.30001331437235257</v>
      </c>
      <c r="BH364" s="14"/>
      <c r="BW364" s="33">
        <f t="array" ref="BW364">SUM((BA364^$A$3)*(($B364-$AK$3)^2+($C364-$AL$3)^2),(BB364^$A$3)*(($B364-$AM$3)^2+($C364-$AN$3)^2),(BC364^$A$3)*(($B364-$AO$3)^2+($C364-$AP$3)^2),(BD364^$A$3)*(($B364-$AQ$3)^2+($C364-$AR$3)^2),(BE364^$A$3)*(($B364-$AS$3)^2+($C364-$AT$3)^2),(BF364^$A$3)*(($B364-$AU$3)^2+($C364-$AV$3)^2),(BG364^$A$3)*(($B364-$AW$3)^2+($C364-$BV$3)^2))</f>
        <v>0.69507769566537358</v>
      </c>
    </row>
    <row r="365" spans="1:75">
      <c r="A365" s="40" t="str">
        <f>FSheet1!A364</f>
        <v>Filppula</v>
      </c>
      <c r="B365" s="41">
        <f>FSheet1!DH364</f>
        <v>3.3359661994750653</v>
      </c>
      <c r="C365" s="41">
        <f>FSheet1!DI364</f>
        <v>-8.1210699081364837</v>
      </c>
      <c r="D365" s="30"/>
      <c r="E365" s="20">
        <f>1/(POWER(FSheet1!AU364,2/($A$3-1))*SUM(1/POWER(FSheet1!$AU364,2/($A$3-1)),1/POWER(FSheet1!$AV364,2/($A$3-1)),1/POWER(FSheet1!$AW364,2/($A$3-1)),1/POWER(FSheet1!$AX364,2/($A$3-1)),1/POWER(FSheet1!$AY364,2/($A$3-1)),1/POWER(FSheet1!$AZ364,2/($A$3-1)),1/POWER(FSheet1!$BA364,2/($A$3-1))))</f>
        <v>2.9136025080194659E-2</v>
      </c>
      <c r="F365" s="20">
        <f>1/(POWER(FSheet1!AV364,2/($A$3-1))*SUM(1/POWER(FSheet1!$AU364,2/($A$3-1)),1/POWER(FSheet1!$AV364,2/($A$3-1)),1/POWER(FSheet1!$AW364,2/($A$3-1)),1/POWER(FSheet1!$AX364,2/($A$3-1)),1/POWER(FSheet1!$AY364,2/($A$3-1)),1/POWER(FSheet1!$AZ364,2/($A$3-1)),1/POWER(FSheet1!$BA364,2/($A$3-1))))</f>
        <v>0.10186245427021097</v>
      </c>
      <c r="G365" s="20">
        <f>1/(POWER(FSheet1!AW364,2/($A$3-1))*SUM(1/POWER(FSheet1!$AU364,2/($A$3-1)),1/POWER(FSheet1!$AV364,2/($A$3-1)),1/POWER(FSheet1!$AW364,2/($A$3-1)),1/POWER(FSheet1!$AX364,2/($A$3-1)),1/POWER(FSheet1!$AY364,2/($A$3-1)),1/POWER(FSheet1!$AZ364,2/($A$3-1)),1/POWER(FSheet1!$BA364,2/($A$3-1))))</f>
        <v>0.33447155461053707</v>
      </c>
      <c r="H365" s="20">
        <f>1/(POWER(FSheet1!AX364,2/($A$3-1))*SUM(1/POWER(FSheet1!$AU364,2/($A$3-1)),1/POWER(FSheet1!$AV364,2/($A$3-1)),1/POWER(FSheet1!$AW364,2/($A$3-1)),1/POWER(FSheet1!$AX364,2/($A$3-1)),1/POWER(FSheet1!$AY364,2/($A$3-1)),1/POWER(FSheet1!$AZ364,2/($A$3-1)),1/POWER(FSheet1!$BA364,2/($A$3-1))))</f>
        <v>0.36906189835640946</v>
      </c>
      <c r="I365" s="20">
        <f>1/(POWER(FSheet1!AY364,2/($A$3-1))*SUM(1/POWER(FSheet1!$AU364,2/($A$3-1)),1/POWER(FSheet1!$AV364,2/($A$3-1)),1/POWER(FSheet1!$AW364,2/($A$3-1)),1/POWER(FSheet1!$AX364,2/($A$3-1)),1/POWER(FSheet1!$AY364,2/($A$3-1)),1/POWER(FSheet1!$AZ364,2/($A$3-1)),1/POWER(FSheet1!$BA364,2/($A$3-1))))</f>
        <v>0.12021531189262519</v>
      </c>
      <c r="J365" s="20">
        <f>1/(POWER(FSheet1!AZ364,2/($A$3-1))*SUM(1/POWER(FSheet1!$AU364,2/($A$3-1)),1/POWER(FSheet1!$AV364,2/($A$3-1)),1/POWER(FSheet1!$AW364,2/($A$3-1)),1/POWER(FSheet1!$AX364,2/($A$3-1)),1/POWER(FSheet1!$AY364,2/($A$3-1)),1/POWER(FSheet1!$AZ364,2/($A$3-1)),1/POWER(FSheet1!$BA364,2/($A$3-1))))</f>
        <v>3.3749356451836889E-2</v>
      </c>
      <c r="K365" s="20">
        <f>1/(POWER(FSheet1!BA364,2/($A$3-1))*SUM(1/POWER(FSheet1!$AU364,2/($A$3-1)),1/POWER(FSheet1!$AV364,2/($A$3-1)),1/POWER(FSheet1!$AW364,2/($A$3-1)),1/POWER(FSheet1!$AX364,2/($A$3-1)),1/POWER(FSheet1!$AY364,2/($A$3-1)),1/POWER(FSheet1!$AZ364,2/($A$3-1)),1/POWER(FSheet1!$BA364,2/($A$3-1))))</f>
        <v>1.1503399338185541E-2</v>
      </c>
      <c r="M365" s="35"/>
      <c r="AA365" s="34">
        <f t="shared" ref="AA365" si="20">SUM((E365^$A$3)*(($B365-$M$3)^2+($C365-$N$3)^2),(F365^$A$3)*(($B365-$O$3)^2+($C365-$P$3)^2),(G365^$A$3)*(($B365-$Q$3)^2+($C365-$R$3)^2),(H365^$A$3)*(($B365-$S$3)^2+($C365-$T$3)^2),(I365^$A$3)*(($B365-$U$3)^2+($C365-$V$3)^2),(J365^$A$3)*(($B365-$W$3)^2+($C365-$X$3)^2),(K365^$A$3)*(($B365-$Y$3)^2+($C365-$Z$3)^2))</f>
        <v>19.981046580582017</v>
      </c>
      <c r="AB365" s="30"/>
      <c r="AC365" s="26">
        <f>1/(POWER(FSheet1!BC364,1/($A$3-1))*SUM(1/POWER(FSheet1!$BC364,1/($A$3-1)),1/POWER(FSheet1!$BD364,1/($A$3-1)),1/POWER(FSheet1!$BE364,1/($A$3-1)),1/POWER(FSheet1!$BF364,1/($A$3-1)),1/POWER(FSheet1!$BG364,1/($A$3-1)),1/POWER(FSheet1!$BH364,1/($A$3-1)),1/POWER(FSheet1!$BI364,1/($A$3-1))))</f>
        <v>9.3498087555308765E-2</v>
      </c>
      <c r="AD365" s="26">
        <f>1/(POWER(FSheet1!BD364,1/($A$3-1))*SUM(1/POWER(FSheet1!$BC364,1/($A$3-1)),1/POWER(FSheet1!$BD364,1/($A$3-1)),1/POWER(FSheet1!$BE364,1/($A$3-1)),1/POWER(FSheet1!$BF364,1/($A$3-1)),1/POWER(FSheet1!$BG364,1/($A$3-1)),1/POWER(FSheet1!$BH364,1/($A$3-1)),1/POWER(FSheet1!$BI364,1/($A$3-1))))</f>
        <v>0.11477929312725318</v>
      </c>
      <c r="AE365" s="26">
        <f>1/(POWER(FSheet1!BE364,1/($A$3-1))*SUM(1/POWER(FSheet1!$BC364,1/($A$3-1)),1/POWER(FSheet1!$BD364,1/($A$3-1)),1/POWER(FSheet1!$BE364,1/($A$3-1)),1/POWER(FSheet1!$BF364,1/($A$3-1)),1/POWER(FSheet1!$BG364,1/($A$3-1)),1/POWER(FSheet1!$BH364,1/($A$3-1)),1/POWER(FSheet1!$BI364,1/($A$3-1))))</f>
        <v>0.17761283258444333</v>
      </c>
      <c r="AF365" s="26">
        <f>1/(POWER(FSheet1!BF364,1/($A$3-1))*SUM(1/POWER(FSheet1!$BC364,1/($A$3-1)),1/POWER(FSheet1!$BD364,1/($A$3-1)),1/POWER(FSheet1!$BE364,1/($A$3-1)),1/POWER(FSheet1!$BF364,1/($A$3-1)),1/POWER(FSheet1!$BG364,1/($A$3-1)),1/POWER(FSheet1!$BH364,1/($A$3-1)),1/POWER(FSheet1!$BI364,1/($A$3-1))))</f>
        <v>0.19641105860452113</v>
      </c>
      <c r="AG365" s="26">
        <f>1/(POWER(FSheet1!BG364,1/($A$3-1))*SUM(1/POWER(FSheet1!$BC364,1/($A$3-1)),1/POWER(FSheet1!$BD364,1/($A$3-1)),1/POWER(FSheet1!$BE364,1/($A$3-1)),1/POWER(FSheet1!$BF364,1/($A$3-1)),1/POWER(FSheet1!$BG364,1/($A$3-1)),1/POWER(FSheet1!$BH364,1/($A$3-1)),1/POWER(FSheet1!$BI364,1/($A$3-1))))</f>
        <v>0.15667053087778199</v>
      </c>
      <c r="AH365" s="26">
        <f>1/(POWER(FSheet1!BH364,1/($A$3-1))*SUM(1/POWER(FSheet1!$BC364,1/($A$3-1)),1/POWER(FSheet1!$BD364,1/($A$3-1)),1/POWER(FSheet1!$BE364,1/($A$3-1)),1/POWER(FSheet1!$BF364,1/($A$3-1)),1/POWER(FSheet1!$BG364,1/($A$3-1)),1/POWER(FSheet1!$BH364,1/($A$3-1)),1/POWER(FSheet1!$BI364,1/($A$3-1))))</f>
        <v>0.11091779586746607</v>
      </c>
      <c r="AI365" s="26">
        <f>1/(POWER(FSheet1!BI364,1/($A$3-1))*SUM(1/POWER(FSheet1!$BC364,1/($A$3-1)),1/POWER(FSheet1!$BD364,1/($A$3-1)),1/POWER(FSheet1!$BE364,1/($A$3-1)),1/POWER(FSheet1!$BF364,1/($A$3-1)),1/POWER(FSheet1!$BG364,1/($A$3-1)),1/POWER(FSheet1!$BH364,1/($A$3-1)),1/POWER(FSheet1!$BI364,1/($A$3-1))))</f>
        <v>0.15011040138322548</v>
      </c>
      <c r="AY365" s="33">
        <f t="shared" ref="AY365" si="21">SUM((AC365^$A$3)*(($B365-$AK$3)^2+($C365-$AL$3)^2),(AD365^$A$3)*(($B365-$AM$3)^2+($C365-$AN$3)^2),(AE365^$A$3)*(($B365-$AO$3)^2+($C365-$AP$3)^2),(AF365^$A$3)*(($B365-$AQ$3)^2+($C365-$AR$3)^2),(AG365^$A$3)*(($B365-$AS$3)^2+($C365-$AT$3)^2),(AH365^$A$3)*(($B365-$AU$3)^2+($C365-$AV$3)^2),(AI365^$A$3)*(($B365-$AW$3)^2+($C365-$AX$3)^2))</f>
        <v>11.9177390284851</v>
      </c>
      <c r="AZ365" s="33"/>
      <c r="BA365" s="45">
        <f>1/(POWER(FSheet1!$BK364,1/($A$3-1))*SUM(1/POWER(FSheet1!$BK364,1/($A$3-1)),1/POWER(FSheet1!$BL364,1/($A$3-1)),1/POWER(FSheet1!$BM364,1/($A$3-1)),1/POWER(FSheet1!$BN364,1/($A$3-1)),1/POWER(FSheet1!$BO364,1/($A$3-1)),1/POWER(FSheet1!$BP364,1/($A$3-1)),1/POWER(FSheet1!$BQ364,1/($A$3-1))))</f>
        <v>6.4847821765577365E-2</v>
      </c>
      <c r="BB365" s="45">
        <f>1/(POWER(FSheet1!$BL364,1/($A$3-1))*SUM(1/POWER(FSheet1!$BK364,1/($A$3-1)),1/POWER(FSheet1!$BL364,1/($A$3-1)),1/POWER(FSheet1!$BM364,1/($A$3-1)),1/POWER(FSheet1!$BN364,1/($A$3-1)),1/POWER(FSheet1!$BO364,1/($A$3-1)),1/POWER(FSheet1!$BP364,1/($A$3-1)),1/POWER(FSheet1!$BQ364,1/($A$3-1))))</f>
        <v>9.4411327775370799E-2</v>
      </c>
      <c r="BC365" s="45">
        <f>1/(POWER(FSheet1!$BM364,1/($A$3-1))*SUM(1/POWER(FSheet1!$BK364,1/($A$3-1)),1/POWER(FSheet1!$BL364,1/($A$3-1)),1/POWER(FSheet1!$BM364,1/($A$3-1)),1/POWER(FSheet1!$BN364,1/($A$3-1)),1/POWER(FSheet1!$BO364,1/($A$3-1)),1/POWER(FSheet1!$BP364,1/($A$3-1)),1/POWER(FSheet1!$BQ364,1/($A$3-1))))</f>
        <v>0.23095598236996454</v>
      </c>
      <c r="BD365" s="45">
        <f>1/(POWER(FSheet1!$BN364,1/($A$3-1))*SUM(1/POWER(FSheet1!$BK364,1/($A$3-1)),1/POWER(FSheet1!$BL364,1/($A$3-1)),1/POWER(FSheet1!$BM364,1/($A$3-1)),1/POWER(FSheet1!$BN364,1/($A$3-1)),1/POWER(FSheet1!$BO364,1/($A$3-1)),1/POWER(FSheet1!$BP364,1/($A$3-1)),1/POWER(FSheet1!$BQ364,1/($A$3-1))))</f>
        <v>0.19106157056154763</v>
      </c>
      <c r="BE365" s="45">
        <f>1/(POWER(FSheet1!$BO364,1/($A$3-1))*SUM(1/POWER(FSheet1!$BK364,1/($A$3-1)),1/POWER(FSheet1!$BL364,1/($A$3-1)),1/POWER(FSheet1!$BM364,1/($A$3-1)),1/POWER(FSheet1!$BN364,1/($A$3-1)),1/POWER(FSheet1!$BO364,1/($A$3-1)),1/POWER(FSheet1!$BP364,1/($A$3-1)),1/POWER(FSheet1!$BQ364,1/($A$3-1))))</f>
        <v>0.13279795381824852</v>
      </c>
      <c r="BF365" s="45">
        <f>1/(POWER(FSheet1!$BP364,1/($A$3-1))*SUM(1/POWER(FSheet1!$BK364,1/($A$3-1)),1/POWER(FSheet1!$BL364,1/($A$3-1)),1/POWER(FSheet1!$BM364,1/($A$3-1)),1/POWER(FSheet1!$BN364,1/($A$3-1)),1/POWER(FSheet1!$BO364,1/($A$3-1)),1/POWER(FSheet1!$BP364,1/($A$3-1)),1/POWER(FSheet1!$BQ364,1/($A$3-1))))</f>
        <v>0.10224928236401906</v>
      </c>
      <c r="BG365" s="45">
        <f>1/(POWER(FSheet1!$BQ364,1/($A$3-1))*SUM(1/POWER(FSheet1!$BK364,1/($A$3-1)),1/POWER(FSheet1!$BL364,1/($A$3-1)),1/POWER(FSheet1!$BM364,1/($A$3-1)),1/POWER(FSheet1!$BN364,1/($A$3-1)),1/POWER(FSheet1!$BO364,1/($A$3-1)),1/POWER(FSheet1!$BP364,1/($A$3-1)),1/POWER(FSheet1!$BQ364,1/($A$3-1))))</f>
        <v>0.18367606134527209</v>
      </c>
      <c r="BW365" s="33">
        <f t="array" ref="BW365">SUM((BA365^$A$3)*(($B365-$AK$3)^2+($C365-$AL$3)^2),(BB365^$A$3)*(($B365-$AM$3)^2+($C365-$AN$3)^2),(BC365^$A$3)*(($B365-$AO$3)^2+($C365-$AP$3)^2),(BD365^$A$3)*(($B365-$AQ$3)^2+($C365-$AR$3)^2),(BE365^$A$3)*(($B365-$AS$3)^2+($C365-$AT$3)^2),(BF365^$A$3)*(($B365-$AU$3)^2+($C365-$AV$3)^2),(BG365^$A$3)*(($B365-$AW$3)^2+($C365-$BV$3)^2))</f>
        <v>11.51657605388951</v>
      </c>
    </row>
    <row r="366" spans="1:75">
      <c r="A366" s="40" t="str">
        <f>FSheet1!A365</f>
        <v>Golyshev</v>
      </c>
      <c r="B366" s="41">
        <f>FSheet1!DH365</f>
        <v>0.8436275813648294</v>
      </c>
      <c r="C366" s="41">
        <f>FSheet1!DI365</f>
        <v>0.77631051181102317</v>
      </c>
      <c r="D366" s="30"/>
      <c r="E366" s="20">
        <f>1/(POWER(FSheet1!AU365,2/($A$3-1))*SUM(1/POWER(FSheet1!$AU365,2/($A$3-1)),1/POWER(FSheet1!$AV365,2/($A$3-1)),1/POWER(FSheet1!$AW365,2/($A$3-1)),1/POWER(FSheet1!$AX365,2/($A$3-1)),1/POWER(FSheet1!$AY365,2/($A$3-1)),1/POWER(FSheet1!$AZ365,2/($A$3-1)),1/POWER(FSheet1!$BA365,2/($A$3-1))))</f>
        <v>4.0645445643875755E-4</v>
      </c>
      <c r="F366" s="20">
        <f>1/(POWER(FSheet1!AV365,2/($A$3-1))*SUM(1/POWER(FSheet1!$AU365,2/($A$3-1)),1/POWER(FSheet1!$AV365,2/($A$3-1)),1/POWER(FSheet1!$AW365,2/($A$3-1)),1/POWER(FSheet1!$AX365,2/($A$3-1)),1/POWER(FSheet1!$AY365,2/($A$3-1)),1/POWER(FSheet1!$AZ365,2/($A$3-1)),1/POWER(FSheet1!$BA365,2/($A$3-1))))</f>
        <v>1.7018637689820196E-3</v>
      </c>
      <c r="G366" s="20">
        <f>1/(POWER(FSheet1!AW365,2/($A$3-1))*SUM(1/POWER(FSheet1!$AU365,2/($A$3-1)),1/POWER(FSheet1!$AV365,2/($A$3-1)),1/POWER(FSheet1!$AW365,2/($A$3-1)),1/POWER(FSheet1!$AX365,2/($A$3-1)),1/POWER(FSheet1!$AY365,2/($A$3-1)),1/POWER(FSheet1!$AZ365,2/($A$3-1)),1/POWER(FSheet1!$BA365,2/($A$3-1))))</f>
        <v>1.5388132311146063E-2</v>
      </c>
      <c r="H366" s="20">
        <f>1/(POWER(FSheet1!AX365,2/($A$3-1))*SUM(1/POWER(FSheet1!$AU365,2/($A$3-1)),1/POWER(FSheet1!$AV365,2/($A$3-1)),1/POWER(FSheet1!$AW365,2/($A$3-1)),1/POWER(FSheet1!$AX365,2/($A$3-1)),1/POWER(FSheet1!$AY365,2/($A$3-1)),1/POWER(FSheet1!$AZ365,2/($A$3-1)),1/POWER(FSheet1!$BA365,2/($A$3-1))))</f>
        <v>0.88234233162919962</v>
      </c>
      <c r="I366" s="20">
        <f>1/(POWER(FSheet1!AY365,2/($A$3-1))*SUM(1/POWER(FSheet1!$AU365,2/($A$3-1)),1/POWER(FSheet1!$AV365,2/($A$3-1)),1/POWER(FSheet1!$AW365,2/($A$3-1)),1/POWER(FSheet1!$AX365,2/($A$3-1)),1/POWER(FSheet1!$AY365,2/($A$3-1)),1/POWER(FSheet1!$AZ365,2/($A$3-1)),1/POWER(FSheet1!$BA365,2/($A$3-1))))</f>
        <v>9.4672672519680326E-2</v>
      </c>
      <c r="J366" s="20">
        <f>1/(POWER(FSheet1!AZ365,2/($A$3-1))*SUM(1/POWER(FSheet1!$AU365,2/($A$3-1)),1/POWER(FSheet1!$AV365,2/($A$3-1)),1/POWER(FSheet1!$AW365,2/($A$3-1)),1/POWER(FSheet1!$AX365,2/($A$3-1)),1/POWER(FSheet1!$AY365,2/($A$3-1)),1/POWER(FSheet1!$AZ365,2/($A$3-1)),1/POWER(FSheet1!$BA365,2/($A$3-1))))</f>
        <v>4.6799765352281333E-3</v>
      </c>
      <c r="K366" s="20">
        <f>1/(POWER(FSheet1!BA365,2/($A$3-1))*SUM(1/POWER(FSheet1!$AU365,2/($A$3-1)),1/POWER(FSheet1!$AV365,2/($A$3-1)),1/POWER(FSheet1!$AW365,2/($A$3-1)),1/POWER(FSheet1!$AX365,2/($A$3-1)),1/POWER(FSheet1!$AY365,2/($A$3-1)),1/POWER(FSheet1!$AZ365,2/($A$3-1)),1/POWER(FSheet1!$BA365,2/($A$3-1))))</f>
        <v>8.0856877932518963E-4</v>
      </c>
      <c r="M366" s="35"/>
      <c r="AA366" s="34">
        <f t="shared" ref="AA366:AA368" si="22">SUM((E366^$A$3)*(($B366-$M$3)^2+($C366-$N$3)^2),(F366^$A$3)*(($B366-$O$3)^2+($C366-$P$3)^2),(G366^$A$3)*(($B366-$Q$3)^2+($C366-$R$3)^2),(H366^$A$3)*(($B366-$S$3)^2+($C366-$T$3)^2),(I366^$A$3)*(($B366-$U$3)^2+($C366-$V$3)^2),(J366^$A$3)*(($B366-$W$3)^2+($C366-$X$3)^2),(K366^$A$3)*(($B366-$Y$3)^2+($C366-$Z$3)^2))</f>
        <v>1.7832847803794973</v>
      </c>
      <c r="AB366" s="30"/>
      <c r="AC366" s="26">
        <f>1/(POWER(FSheet1!BC365,1/($A$3-1))*SUM(1/POWER(FSheet1!$BC365,1/($A$3-1)),1/POWER(FSheet1!$BD365,1/($A$3-1)),1/POWER(FSheet1!$BE365,1/($A$3-1)),1/POWER(FSheet1!$BF365,1/($A$3-1)),1/POWER(FSheet1!$BG365,1/($A$3-1)),1/POWER(FSheet1!$BH365,1/($A$3-1)),1/POWER(FSheet1!$BI365,1/($A$3-1))))</f>
        <v>3.611714898143107E-2</v>
      </c>
      <c r="AD366" s="26">
        <f>1/(POWER(FSheet1!BD365,1/($A$3-1))*SUM(1/POWER(FSheet1!$BC365,1/($A$3-1)),1/POWER(FSheet1!$BD365,1/($A$3-1)),1/POWER(FSheet1!$BE365,1/($A$3-1)),1/POWER(FSheet1!$BF365,1/($A$3-1)),1/POWER(FSheet1!$BG365,1/($A$3-1)),1/POWER(FSheet1!$BH365,1/($A$3-1)),1/POWER(FSheet1!$BI365,1/($A$3-1))))</f>
        <v>2.8619686991322352E-2</v>
      </c>
      <c r="AE366" s="26">
        <f>1/(POWER(FSheet1!BE365,1/($A$3-1))*SUM(1/POWER(FSheet1!$BC365,1/($A$3-1)),1/POWER(FSheet1!$BD365,1/($A$3-1)),1/POWER(FSheet1!$BE365,1/($A$3-1)),1/POWER(FSheet1!$BF365,1/($A$3-1)),1/POWER(FSheet1!$BG365,1/($A$3-1)),1/POWER(FSheet1!$BH365,1/($A$3-1)),1/POWER(FSheet1!$BI365,1/($A$3-1))))</f>
        <v>6.1498092489905752E-2</v>
      </c>
      <c r="AF366" s="26">
        <f>1/(POWER(FSheet1!BF365,1/($A$3-1))*SUM(1/POWER(FSheet1!$BC365,1/($A$3-1)),1/POWER(FSheet1!$BD365,1/($A$3-1)),1/POWER(FSheet1!$BE365,1/($A$3-1)),1/POWER(FSheet1!$BF365,1/($A$3-1)),1/POWER(FSheet1!$BG365,1/($A$3-1)),1/POWER(FSheet1!$BH365,1/($A$3-1)),1/POWER(FSheet1!$BI365,1/($A$3-1))))</f>
        <v>0.61701104944344121</v>
      </c>
      <c r="AG366" s="26">
        <f>1/(POWER(FSheet1!BG365,1/($A$3-1))*SUM(1/POWER(FSheet1!$BC365,1/($A$3-1)),1/POWER(FSheet1!$BD365,1/($A$3-1)),1/POWER(FSheet1!$BE365,1/($A$3-1)),1/POWER(FSheet1!$BF365,1/($A$3-1)),1/POWER(FSheet1!$BG365,1/($A$3-1)),1/POWER(FSheet1!$BH365,1/($A$3-1)),1/POWER(FSheet1!$BI365,1/($A$3-1))))</f>
        <v>0.14743152276230007</v>
      </c>
      <c r="AH366" s="26">
        <f>1/(POWER(FSheet1!BH365,1/($A$3-1))*SUM(1/POWER(FSheet1!$BC365,1/($A$3-1)),1/POWER(FSheet1!$BD365,1/($A$3-1)),1/POWER(FSheet1!$BE365,1/($A$3-1)),1/POWER(FSheet1!$BF365,1/($A$3-1)),1/POWER(FSheet1!$BG365,1/($A$3-1)),1/POWER(FSheet1!$BH365,1/($A$3-1)),1/POWER(FSheet1!$BI365,1/($A$3-1))))</f>
        <v>3.4739975037201047E-2</v>
      </c>
      <c r="AI366" s="26">
        <f>1/(POWER(FSheet1!BI365,1/($A$3-1))*SUM(1/POWER(FSheet1!$BC365,1/($A$3-1)),1/POWER(FSheet1!$BD365,1/($A$3-1)),1/POWER(FSheet1!$BE365,1/($A$3-1)),1/POWER(FSheet1!$BF365,1/($A$3-1)),1/POWER(FSheet1!$BG365,1/($A$3-1)),1/POWER(FSheet1!$BH365,1/($A$3-1)),1/POWER(FSheet1!$BI365,1/($A$3-1))))</f>
        <v>7.4582524294398447E-2</v>
      </c>
      <c r="AY366" s="33">
        <f t="shared" ref="AY366:AY374" si="23">SUM((AC366^$A$3)*(($B366-$AK$3)^2+($C366-$AL$3)^2),(AD366^$A$3)*(($B366-$AM$3)^2+($C366-$AN$3)^2),(AE366^$A$3)*(($B366-$AO$3)^2+($C366-$AP$3)^2),(AF366^$A$3)*(($B366-$AQ$3)^2+($C366-$AR$3)^2),(AG366^$A$3)*(($B366-$AS$3)^2+($C366-$AT$3)^2),(AH366^$A$3)*(($B366-$AU$3)^2+($C366-$AV$3)^2),(AI366^$A$3)*(($B366-$AW$3)^2+($C366-$AX$3)^2))</f>
        <v>1.2057462152853968</v>
      </c>
      <c r="AZ366" s="33"/>
      <c r="BA366" s="45">
        <f>1/(POWER(FSheet1!$BK365,1/($A$3-1))*SUM(1/POWER(FSheet1!$BK365,1/($A$3-1)),1/POWER(FSheet1!$BL365,1/($A$3-1)),1/POWER(FSheet1!$BM365,1/($A$3-1)),1/POWER(FSheet1!$BN365,1/($A$3-1)),1/POWER(FSheet1!$BO365,1/($A$3-1)),1/POWER(FSheet1!$BP365,1/($A$3-1)),1/POWER(FSheet1!$BQ365,1/($A$3-1))))</f>
        <v>4.5615960441777487E-2</v>
      </c>
      <c r="BB366" s="45">
        <f>1/(POWER(FSheet1!$BL365,1/($A$3-1))*SUM(1/POWER(FSheet1!$BK365,1/($A$3-1)),1/POWER(FSheet1!$BL365,1/($A$3-1)),1/POWER(FSheet1!$BM365,1/($A$3-1)),1/POWER(FSheet1!$BN365,1/($A$3-1)),1/POWER(FSheet1!$BO365,1/($A$3-1)),1/POWER(FSheet1!$BP365,1/($A$3-1)),1/POWER(FSheet1!$BQ365,1/($A$3-1))))</f>
        <v>2.4085357925902058E-2</v>
      </c>
      <c r="BC366" s="45">
        <f>1/(POWER(FSheet1!$BM365,1/($A$3-1))*SUM(1/POWER(FSheet1!$BK365,1/($A$3-1)),1/POWER(FSheet1!$BL365,1/($A$3-1)),1/POWER(FSheet1!$BM365,1/($A$3-1)),1/POWER(FSheet1!$BN365,1/($A$3-1)),1/POWER(FSheet1!$BO365,1/($A$3-1)),1/POWER(FSheet1!$BP365,1/($A$3-1)),1/POWER(FSheet1!$BQ365,1/($A$3-1))))</f>
        <v>6.002754969961259E-2</v>
      </c>
      <c r="BD366" s="45">
        <f>1/(POWER(FSheet1!$BN365,1/($A$3-1))*SUM(1/POWER(FSheet1!$BK365,1/($A$3-1)),1/POWER(FSheet1!$BL365,1/($A$3-1)),1/POWER(FSheet1!$BM365,1/($A$3-1)),1/POWER(FSheet1!$BN365,1/($A$3-1)),1/POWER(FSheet1!$BO365,1/($A$3-1)),1/POWER(FSheet1!$BP365,1/($A$3-1)),1/POWER(FSheet1!$BQ365,1/($A$3-1))))</f>
        <v>0.47075601639385517</v>
      </c>
      <c r="BE366" s="45">
        <f>1/(POWER(FSheet1!$BO365,1/($A$3-1))*SUM(1/POWER(FSheet1!$BK365,1/($A$3-1)),1/POWER(FSheet1!$BL365,1/($A$3-1)),1/POWER(FSheet1!$BM365,1/($A$3-1)),1/POWER(FSheet1!$BN365,1/($A$3-1)),1/POWER(FSheet1!$BO365,1/($A$3-1)),1/POWER(FSheet1!$BP365,1/($A$3-1)),1/POWER(FSheet1!$BQ365,1/($A$3-1))))</f>
        <v>0.3145696023688983</v>
      </c>
      <c r="BF366" s="45">
        <f>1/(POWER(FSheet1!$BP365,1/($A$3-1))*SUM(1/POWER(FSheet1!$BK365,1/($A$3-1)),1/POWER(FSheet1!$BL365,1/($A$3-1)),1/POWER(FSheet1!$BM365,1/($A$3-1)),1/POWER(FSheet1!$BN365,1/($A$3-1)),1/POWER(FSheet1!$BO365,1/($A$3-1)),1/POWER(FSheet1!$BP365,1/($A$3-1)),1/POWER(FSheet1!$BQ365,1/($A$3-1))))</f>
        <v>2.8046337992749054E-2</v>
      </c>
      <c r="BG366" s="45">
        <f>1/(POWER(FSheet1!$BQ365,1/($A$3-1))*SUM(1/POWER(FSheet1!$BK365,1/($A$3-1)),1/POWER(FSheet1!$BL365,1/($A$3-1)),1/POWER(FSheet1!$BM365,1/($A$3-1)),1/POWER(FSheet1!$BN365,1/($A$3-1)),1/POWER(FSheet1!$BO365,1/($A$3-1)),1/POWER(FSheet1!$BP365,1/($A$3-1)),1/POWER(FSheet1!$BQ365,1/($A$3-1))))</f>
        <v>5.6899175177205323E-2</v>
      </c>
      <c r="BW366" s="33">
        <f t="array" ref="BW366">SUM((BA366^$A$3)*(($B366-$AK$3)^2+($C366-$AL$3)^2),(BB366^$A$3)*(($B366-$AM$3)^2+($C366-$AN$3)^2),(BC366^$A$3)*(($B366-$AO$3)^2+($C366-$AP$3)^2),(BD366^$A$3)*(($B366-$AQ$3)^2+($C366-$AR$3)^2),(BE366^$A$3)*(($B366-$AS$3)^2+($C366-$AT$3)^2),(BF366^$A$3)*(($B366-$AU$3)^2+($C366-$AV$3)^2),(BG366^$A$3)*(($B366-$AW$3)^2+($C366-$BV$3)^2))</f>
        <v>1.2921997255789475</v>
      </c>
    </row>
    <row r="367" spans="1:75">
      <c r="A367" s="40" t="str">
        <f>FSheet1!A366</f>
        <v>Armstrong</v>
      </c>
      <c r="B367" s="41">
        <f>FSheet1!DH366</f>
        <v>-2.7350377139107613</v>
      </c>
      <c r="C367" s="41">
        <f>FSheet1!DI366</f>
        <v>-7.6617604383202105</v>
      </c>
      <c r="D367" s="30"/>
      <c r="E367" s="20">
        <f>1/(POWER(FSheet1!AU366,2/($A$3-1))*SUM(1/POWER(FSheet1!$AU366,2/($A$3-1)),1/POWER(FSheet1!$AV366,2/($A$3-1)),1/POWER(FSheet1!$AW366,2/($A$3-1)),1/POWER(FSheet1!$AX366,2/($A$3-1)),1/POWER(FSheet1!$AY366,2/($A$3-1)),1/POWER(FSheet1!$AZ366,2/($A$3-1)),1/POWER(FSheet1!$BA366,2/($A$3-1))))</f>
        <v>2.7639491957774442E-2</v>
      </c>
      <c r="F367" s="20">
        <f>1/(POWER(FSheet1!AV366,2/($A$3-1))*SUM(1/POWER(FSheet1!$AU366,2/($A$3-1)),1/POWER(FSheet1!$AV366,2/($A$3-1)),1/POWER(FSheet1!$AW366,2/($A$3-1)),1/POWER(FSheet1!$AX366,2/($A$3-1)),1/POWER(FSheet1!$AY366,2/($A$3-1)),1/POWER(FSheet1!$AZ366,2/($A$3-1)),1/POWER(FSheet1!$BA366,2/($A$3-1))))</f>
        <v>0.42460675045631435</v>
      </c>
      <c r="G367" s="20">
        <f>1/(POWER(FSheet1!AW366,2/($A$3-1))*SUM(1/POWER(FSheet1!$AU366,2/($A$3-1)),1/POWER(FSheet1!$AV366,2/($A$3-1)),1/POWER(FSheet1!$AW366,2/($A$3-1)),1/POWER(FSheet1!$AX366,2/($A$3-1)),1/POWER(FSheet1!$AY366,2/($A$3-1)),1/POWER(FSheet1!$AZ366,2/($A$3-1)),1/POWER(FSheet1!$BA366,2/($A$3-1))))</f>
        <v>0.50919105938570497</v>
      </c>
      <c r="H367" s="20">
        <f>1/(POWER(FSheet1!AX366,2/($A$3-1))*SUM(1/POWER(FSheet1!$AU366,2/($A$3-1)),1/POWER(FSheet1!$AV366,2/($A$3-1)),1/POWER(FSheet1!$AW366,2/($A$3-1)),1/POWER(FSheet1!$AX366,2/($A$3-1)),1/POWER(FSheet1!$AY366,2/($A$3-1)),1/POWER(FSheet1!$AZ366,2/($A$3-1)),1/POWER(FSheet1!$BA366,2/($A$3-1))))</f>
        <v>3.1714829732125353E-2</v>
      </c>
      <c r="I367" s="20">
        <f>1/(POWER(FSheet1!AY366,2/($A$3-1))*SUM(1/POWER(FSheet1!$AU366,2/($A$3-1)),1/POWER(FSheet1!$AV366,2/($A$3-1)),1/POWER(FSheet1!$AW366,2/($A$3-1)),1/POWER(FSheet1!$AX366,2/($A$3-1)),1/POWER(FSheet1!$AY366,2/($A$3-1)),1/POWER(FSheet1!$AZ366,2/($A$3-1)),1/POWER(FSheet1!$BA366,2/($A$3-1))))</f>
        <v>4.9759974047121529E-3</v>
      </c>
      <c r="J367" s="20">
        <f>1/(POWER(FSheet1!AZ366,2/($A$3-1))*SUM(1/POWER(FSheet1!$AU366,2/($A$3-1)),1/POWER(FSheet1!$AV366,2/($A$3-1)),1/POWER(FSheet1!$AW366,2/($A$3-1)),1/POWER(FSheet1!$AX366,2/($A$3-1)),1/POWER(FSheet1!$AY366,2/($A$3-1)),1/POWER(FSheet1!$AZ366,2/($A$3-1)),1/POWER(FSheet1!$BA366,2/($A$3-1))))</f>
        <v>1.3632200691328679E-3</v>
      </c>
      <c r="K367" s="20">
        <f>1/(POWER(FSheet1!BA366,2/($A$3-1))*SUM(1/POWER(FSheet1!$AU366,2/($A$3-1)),1/POWER(FSheet1!$AV366,2/($A$3-1)),1/POWER(FSheet1!$AW366,2/($A$3-1)),1/POWER(FSheet1!$AX366,2/($A$3-1)),1/POWER(FSheet1!$AY366,2/($A$3-1)),1/POWER(FSheet1!$AZ366,2/($A$3-1)),1/POWER(FSheet1!$BA366,2/($A$3-1))))</f>
        <v>5.086509942358817E-4</v>
      </c>
      <c r="M367" s="35"/>
      <c r="AA367" s="34">
        <f t="shared" si="22"/>
        <v>13.828619897712285</v>
      </c>
      <c r="AB367" s="30"/>
      <c r="AC367" s="26">
        <f>1/(POWER(FSheet1!BC366,1/($A$3-1))*SUM(1/POWER(FSheet1!$BC366,1/($A$3-1)),1/POWER(FSheet1!$BD366,1/($A$3-1)),1/POWER(FSheet1!$BE366,1/($A$3-1)),1/POWER(FSheet1!$BF366,1/($A$3-1)),1/POWER(FSheet1!$BG366,1/($A$3-1)),1/POWER(FSheet1!$BH366,1/($A$3-1)),1/POWER(FSheet1!$BI366,1/($A$3-1))))</f>
        <v>0.14218281840155572</v>
      </c>
      <c r="AD367" s="26">
        <f>1/(POWER(FSheet1!BD366,1/($A$3-1))*SUM(1/POWER(FSheet1!$BC366,1/($A$3-1)),1/POWER(FSheet1!$BD366,1/($A$3-1)),1/POWER(FSheet1!$BE366,1/($A$3-1)),1/POWER(FSheet1!$BF366,1/($A$3-1)),1/POWER(FSheet1!$BG366,1/($A$3-1)),1/POWER(FSheet1!$BH366,1/($A$3-1)),1/POWER(FSheet1!$BI366,1/($A$3-1))))</f>
        <v>0.24408322904183122</v>
      </c>
      <c r="AE367" s="26">
        <f>1/(POWER(FSheet1!BE366,1/($A$3-1))*SUM(1/POWER(FSheet1!$BC366,1/($A$3-1)),1/POWER(FSheet1!$BD366,1/($A$3-1)),1/POWER(FSheet1!$BE366,1/($A$3-1)),1/POWER(FSheet1!$BF366,1/($A$3-1)),1/POWER(FSheet1!$BG366,1/($A$3-1)),1/POWER(FSheet1!$BH366,1/($A$3-1)),1/POWER(FSheet1!$BI366,1/($A$3-1))))</f>
        <v>0.29970500967388108</v>
      </c>
      <c r="AF367" s="26">
        <f>1/(POWER(FSheet1!BF366,1/($A$3-1))*SUM(1/POWER(FSheet1!$BC366,1/($A$3-1)),1/POWER(FSheet1!$BD366,1/($A$3-1)),1/POWER(FSheet1!$BE366,1/($A$3-1)),1/POWER(FSheet1!$BF366,1/($A$3-1)),1/POWER(FSheet1!$BG366,1/($A$3-1)),1/POWER(FSheet1!$BH366,1/($A$3-1)),1/POWER(FSheet1!$BI366,1/($A$3-1))))</f>
        <v>0.13974483080741443</v>
      </c>
      <c r="AG367" s="26">
        <f>1/(POWER(FSheet1!BG366,1/($A$3-1))*SUM(1/POWER(FSheet1!$BC366,1/($A$3-1)),1/POWER(FSheet1!$BD366,1/($A$3-1)),1/POWER(FSheet1!$BE366,1/($A$3-1)),1/POWER(FSheet1!$BF366,1/($A$3-1)),1/POWER(FSheet1!$BG366,1/($A$3-1)),1/POWER(FSheet1!$BH366,1/($A$3-1)),1/POWER(FSheet1!$BI366,1/($A$3-1))))</f>
        <v>7.0309578864678091E-2</v>
      </c>
      <c r="AH367" s="26">
        <f>1/(POWER(FSheet1!BH366,1/($A$3-1))*SUM(1/POWER(FSheet1!$BC366,1/($A$3-1)),1/POWER(FSheet1!$BD366,1/($A$3-1)),1/POWER(FSheet1!$BE366,1/($A$3-1)),1/POWER(FSheet1!$BF366,1/($A$3-1)),1/POWER(FSheet1!$BG366,1/($A$3-1)),1/POWER(FSheet1!$BH366,1/($A$3-1)),1/POWER(FSheet1!$BI366,1/($A$3-1))))</f>
        <v>4.3526637858075083E-2</v>
      </c>
      <c r="AI367" s="26">
        <f>1/(POWER(FSheet1!BI366,1/($A$3-1))*SUM(1/POWER(FSheet1!$BC366,1/($A$3-1)),1/POWER(FSheet1!$BD366,1/($A$3-1)),1/POWER(FSheet1!$BE366,1/($A$3-1)),1/POWER(FSheet1!$BF366,1/($A$3-1)),1/POWER(FSheet1!$BG366,1/($A$3-1)),1/POWER(FSheet1!$BH366,1/($A$3-1)),1/POWER(FSheet1!$BI366,1/($A$3-1))))</f>
        <v>6.0447895352564181E-2</v>
      </c>
      <c r="AY367" s="33">
        <f t="shared" si="23"/>
        <v>8.6533592415507368</v>
      </c>
      <c r="AZ367" s="33"/>
      <c r="BA367" s="45">
        <f>1/(POWER(FSheet1!$BK366,1/($A$3-1))*SUM(1/POWER(FSheet1!$BK366,1/($A$3-1)),1/POWER(FSheet1!$BL366,1/($A$3-1)),1/POWER(FSheet1!$BM366,1/($A$3-1)),1/POWER(FSheet1!$BN366,1/($A$3-1)),1/POWER(FSheet1!$BO366,1/($A$3-1)),1/POWER(FSheet1!$BP366,1/($A$3-1)),1/POWER(FSheet1!$BQ366,1/($A$3-1))))</f>
        <v>7.5441208634489554E-2</v>
      </c>
      <c r="BB367" s="45">
        <f>1/(POWER(FSheet1!$BL366,1/($A$3-1))*SUM(1/POWER(FSheet1!$BK366,1/($A$3-1)),1/POWER(FSheet1!$BL366,1/($A$3-1)),1/POWER(FSheet1!$BM366,1/($A$3-1)),1/POWER(FSheet1!$BN366,1/($A$3-1)),1/POWER(FSheet1!$BO366,1/($A$3-1)),1/POWER(FSheet1!$BP366,1/($A$3-1)),1/POWER(FSheet1!$BQ366,1/($A$3-1))))</f>
        <v>0.22501787748023813</v>
      </c>
      <c r="BC367" s="45">
        <f>1/(POWER(FSheet1!$BM366,1/($A$3-1))*SUM(1/POWER(FSheet1!$BK366,1/($A$3-1)),1/POWER(FSheet1!$BL366,1/($A$3-1)),1/POWER(FSheet1!$BM366,1/($A$3-1)),1/POWER(FSheet1!$BN366,1/($A$3-1)),1/POWER(FSheet1!$BO366,1/($A$3-1)),1/POWER(FSheet1!$BP366,1/($A$3-1)),1/POWER(FSheet1!$BQ366,1/($A$3-1))))</f>
        <v>0.4099944245886521</v>
      </c>
      <c r="BD367" s="45">
        <f>1/(POWER(FSheet1!$BN366,1/($A$3-1))*SUM(1/POWER(FSheet1!$BK366,1/($A$3-1)),1/POWER(FSheet1!$BL366,1/($A$3-1)),1/POWER(FSheet1!$BM366,1/($A$3-1)),1/POWER(FSheet1!$BN366,1/($A$3-1)),1/POWER(FSheet1!$BO366,1/($A$3-1)),1/POWER(FSheet1!$BP366,1/($A$3-1)),1/POWER(FSheet1!$BQ366,1/($A$3-1))))</f>
        <v>0.12709403891533375</v>
      </c>
      <c r="BE367" s="45">
        <f>1/(POWER(FSheet1!$BO366,1/($A$3-1))*SUM(1/POWER(FSheet1!$BK366,1/($A$3-1)),1/POWER(FSheet1!$BL366,1/($A$3-1)),1/POWER(FSheet1!$BM366,1/($A$3-1)),1/POWER(FSheet1!$BN366,1/($A$3-1)),1/POWER(FSheet1!$BO366,1/($A$3-1)),1/POWER(FSheet1!$BP366,1/($A$3-1)),1/POWER(FSheet1!$BQ366,1/($A$3-1))))</f>
        <v>6.6484527379728001E-2</v>
      </c>
      <c r="BF367" s="45">
        <f>1/(POWER(FSheet1!$BP366,1/($A$3-1))*SUM(1/POWER(FSheet1!$BK366,1/($A$3-1)),1/POWER(FSheet1!$BL366,1/($A$3-1)),1/POWER(FSheet1!$BM366,1/($A$3-1)),1/POWER(FSheet1!$BN366,1/($A$3-1)),1/POWER(FSheet1!$BO366,1/($A$3-1)),1/POWER(FSheet1!$BP366,1/($A$3-1)),1/POWER(FSheet1!$BQ366,1/($A$3-1))))</f>
        <v>3.6467630602181229E-2</v>
      </c>
      <c r="BG367" s="45">
        <f>1/(POWER(FSheet1!$BQ366,1/($A$3-1))*SUM(1/POWER(FSheet1!$BK366,1/($A$3-1)),1/POWER(FSheet1!$BL366,1/($A$3-1)),1/POWER(FSheet1!$BM366,1/($A$3-1)),1/POWER(FSheet1!$BN366,1/($A$3-1)),1/POWER(FSheet1!$BO366,1/($A$3-1)),1/POWER(FSheet1!$BP366,1/($A$3-1)),1/POWER(FSheet1!$BQ366,1/($A$3-1))))</f>
        <v>5.9500292399377347E-2</v>
      </c>
      <c r="BW367" s="33">
        <f t="array" ref="BW367">SUM((BA367^$A$3)*(($B367-$AK$3)^2+($C367-$AL$3)^2),(BB367^$A$3)*(($B367-$AM$3)^2+($C367-$AN$3)^2),(BC367^$A$3)*(($B367-$AO$3)^2+($C367-$AP$3)^2),(BD367^$A$3)*(($B367-$AQ$3)^2+($C367-$AR$3)^2),(BE367^$A$3)*(($B367-$AS$3)^2+($C367-$AT$3)^2),(BF367^$A$3)*(($B367-$AU$3)^2+($C367-$AV$3)^2),(BG367^$A$3)*(($B367-$AW$3)^2+($C367-$BV$3)^2))</f>
        <v>9.0573986155707082</v>
      </c>
    </row>
    <row r="368" spans="1:75">
      <c r="A368" s="40" t="str">
        <f>FSheet1!A367</f>
        <v>Lacroix-Courville</v>
      </c>
      <c r="B368" s="41">
        <f>FSheet1!DH367</f>
        <v>-3.0765233910761158</v>
      </c>
      <c r="C368" s="41">
        <f>FSheet1!DI367</f>
        <v>-6.0711178083989497</v>
      </c>
      <c r="D368" s="30"/>
      <c r="E368" s="20">
        <f>1/(POWER(FSheet1!AU367,2/($A$3-1))*SUM(1/POWER(FSheet1!$AU367,2/($A$3-1)),1/POWER(FSheet1!$AV367,2/($A$3-1)),1/POWER(FSheet1!$AW367,2/($A$3-1)),1/POWER(FSheet1!$AX367,2/($A$3-1)),1/POWER(FSheet1!$AY367,2/($A$3-1)),1/POWER(FSheet1!$AZ367,2/($A$3-1)),1/POWER(FSheet1!$BA367,2/($A$3-1))))</f>
        <v>4.4722650242915709E-3</v>
      </c>
      <c r="F368" s="20">
        <f>1/(POWER(FSheet1!AV367,2/($A$3-1))*SUM(1/POWER(FSheet1!$AU367,2/($A$3-1)),1/POWER(FSheet1!$AV367,2/($A$3-1)),1/POWER(FSheet1!$AW367,2/($A$3-1)),1/POWER(FSheet1!$AX367,2/($A$3-1)),1/POWER(FSheet1!$AY367,2/($A$3-1)),1/POWER(FSheet1!$AZ367,2/($A$3-1)),1/POWER(FSheet1!$BA367,2/($A$3-1))))</f>
        <v>0.12131017170332405</v>
      </c>
      <c r="G368" s="20">
        <f>1/(POWER(FSheet1!AW367,2/($A$3-1))*SUM(1/POWER(FSheet1!$AU367,2/($A$3-1)),1/POWER(FSheet1!$AV367,2/($A$3-1)),1/POWER(FSheet1!$AW367,2/($A$3-1)),1/POWER(FSheet1!$AX367,2/($A$3-1)),1/POWER(FSheet1!$AY367,2/($A$3-1)),1/POWER(FSheet1!$AZ367,2/($A$3-1)),1/POWER(FSheet1!$BA367,2/($A$3-1))))</f>
        <v>0.86164903498384082</v>
      </c>
      <c r="H368" s="20">
        <f>1/(POWER(FSheet1!AX367,2/($A$3-1))*SUM(1/POWER(FSheet1!$AU367,2/($A$3-1)),1/POWER(FSheet1!$AV367,2/($A$3-1)),1/POWER(FSheet1!$AW367,2/($A$3-1)),1/POWER(FSheet1!$AX367,2/($A$3-1)),1/POWER(FSheet1!$AY367,2/($A$3-1)),1/POWER(FSheet1!$AZ367,2/($A$3-1)),1/POWER(FSheet1!$BA367,2/($A$3-1))))</f>
        <v>1.0914730560068512E-2</v>
      </c>
      <c r="I368" s="20">
        <f>1/(POWER(FSheet1!AY367,2/($A$3-1))*SUM(1/POWER(FSheet1!$AU367,2/($A$3-1)),1/POWER(FSheet1!$AV367,2/($A$3-1)),1/POWER(FSheet1!$AW367,2/($A$3-1)),1/POWER(FSheet1!$AX367,2/($A$3-1)),1/POWER(FSheet1!$AY367,2/($A$3-1)),1/POWER(FSheet1!$AZ367,2/($A$3-1)),1/POWER(FSheet1!$BA367,2/($A$3-1))))</f>
        <v>1.2438045943578969E-3</v>
      </c>
      <c r="J368" s="20">
        <f>1/(POWER(FSheet1!AZ367,2/($A$3-1))*SUM(1/POWER(FSheet1!$AU367,2/($A$3-1)),1/POWER(FSheet1!$AV367,2/($A$3-1)),1/POWER(FSheet1!$AW367,2/($A$3-1)),1/POWER(FSheet1!$AX367,2/($A$3-1)),1/POWER(FSheet1!$AY367,2/($A$3-1)),1/POWER(FSheet1!$AZ367,2/($A$3-1)),1/POWER(FSheet1!$BA367,2/($A$3-1))))</f>
        <v>3.0323978083513631E-4</v>
      </c>
      <c r="K368" s="20">
        <f>1/(POWER(FSheet1!BA367,2/($A$3-1))*SUM(1/POWER(FSheet1!$AU367,2/($A$3-1)),1/POWER(FSheet1!$AV367,2/($A$3-1)),1/POWER(FSheet1!$AW367,2/($A$3-1)),1/POWER(FSheet1!$AX367,2/($A$3-1)),1/POWER(FSheet1!$AY367,2/($A$3-1)),1/POWER(FSheet1!$AZ367,2/($A$3-1)),1/POWER(FSheet1!$BA367,2/($A$3-1))))</f>
        <v>1.0675335328215901E-4</v>
      </c>
      <c r="M368" s="35"/>
      <c r="AA368" s="34">
        <f t="shared" si="22"/>
        <v>10.303048120811102</v>
      </c>
      <c r="AB368" s="30"/>
      <c r="AC368" s="26">
        <f>1/(POWER(FSheet1!BC367,1/($A$3-1))*SUM(1/POWER(FSheet1!$BC367,1/($A$3-1)),1/POWER(FSheet1!$BD367,1/($A$3-1)),1/POWER(FSheet1!$BE367,1/($A$3-1)),1/POWER(FSheet1!$BF367,1/($A$3-1)),1/POWER(FSheet1!$BG367,1/($A$3-1)),1/POWER(FSheet1!$BH367,1/($A$3-1)),1/POWER(FSheet1!$BI367,1/($A$3-1))))</f>
        <v>0.13456609782284634</v>
      </c>
      <c r="AD368" s="26">
        <f>1/(POWER(FSheet1!BD367,1/($A$3-1))*SUM(1/POWER(FSheet1!$BC367,1/($A$3-1)),1/POWER(FSheet1!$BD367,1/($A$3-1)),1/POWER(FSheet1!$BE367,1/($A$3-1)),1/POWER(FSheet1!$BF367,1/($A$3-1)),1/POWER(FSheet1!$BG367,1/($A$3-1)),1/POWER(FSheet1!$BH367,1/($A$3-1)),1/POWER(FSheet1!$BI367,1/($A$3-1))))</f>
        <v>0.26647444144210752</v>
      </c>
      <c r="AE368" s="26">
        <f>1/(POWER(FSheet1!BE367,1/($A$3-1))*SUM(1/POWER(FSheet1!$BC367,1/($A$3-1)),1/POWER(FSheet1!$BD367,1/($A$3-1)),1/POWER(FSheet1!$BE367,1/($A$3-1)),1/POWER(FSheet1!$BF367,1/($A$3-1)),1/POWER(FSheet1!$BG367,1/($A$3-1)),1/POWER(FSheet1!$BH367,1/($A$3-1)),1/POWER(FSheet1!$BI367,1/($A$3-1))))</f>
        <v>0.36257897897217128</v>
      </c>
      <c r="AF368" s="26">
        <f>1/(POWER(FSheet1!BF367,1/($A$3-1))*SUM(1/POWER(FSheet1!$BC367,1/($A$3-1)),1/POWER(FSheet1!$BD367,1/($A$3-1)),1/POWER(FSheet1!$BE367,1/($A$3-1)),1/POWER(FSheet1!$BF367,1/($A$3-1)),1/POWER(FSheet1!$BG367,1/($A$3-1)),1/POWER(FSheet1!$BH367,1/($A$3-1)),1/POWER(FSheet1!$BI367,1/($A$3-1))))</f>
        <v>0.11670674725982565</v>
      </c>
      <c r="AG368" s="26">
        <f>1/(POWER(FSheet1!BG367,1/($A$3-1))*SUM(1/POWER(FSheet1!$BC367,1/($A$3-1)),1/POWER(FSheet1!$BD367,1/($A$3-1)),1/POWER(FSheet1!$BE367,1/($A$3-1)),1/POWER(FSheet1!$BF367,1/($A$3-1)),1/POWER(FSheet1!$BG367,1/($A$3-1)),1/POWER(FSheet1!$BH367,1/($A$3-1)),1/POWER(FSheet1!$BI367,1/($A$3-1))))</f>
        <v>4.9709786314123247E-2</v>
      </c>
      <c r="AH368" s="26">
        <f>1/(POWER(FSheet1!BH367,1/($A$3-1))*SUM(1/POWER(FSheet1!$BC367,1/($A$3-1)),1/POWER(FSheet1!$BD367,1/($A$3-1)),1/POWER(FSheet1!$BE367,1/($A$3-1)),1/POWER(FSheet1!$BF367,1/($A$3-1)),1/POWER(FSheet1!$BG367,1/($A$3-1)),1/POWER(FSheet1!$BH367,1/($A$3-1)),1/POWER(FSheet1!$BI367,1/($A$3-1))))</f>
        <v>2.8706766977119463E-2</v>
      </c>
      <c r="AI368" s="26">
        <f>1/(POWER(FSheet1!BI367,1/($A$3-1))*SUM(1/POWER(FSheet1!$BC367,1/($A$3-1)),1/POWER(FSheet1!$BD367,1/($A$3-1)),1/POWER(FSheet1!$BE367,1/($A$3-1)),1/POWER(FSheet1!$BF367,1/($A$3-1)),1/POWER(FSheet1!$BG367,1/($A$3-1)),1/POWER(FSheet1!$BH367,1/($A$3-1)),1/POWER(FSheet1!$BI367,1/($A$3-1))))</f>
        <v>4.1257181211806493E-2</v>
      </c>
      <c r="AY368" s="33">
        <f t="shared" si="23"/>
        <v>5.2737842887501474</v>
      </c>
      <c r="AZ368" s="33"/>
      <c r="BA368" s="45">
        <f>1/(POWER(FSheet1!$BK367,1/($A$3-1))*SUM(1/POWER(FSheet1!$BK367,1/($A$3-1)),1/POWER(FSheet1!$BL367,1/($A$3-1)),1/POWER(FSheet1!$BM367,1/($A$3-1)),1/POWER(FSheet1!$BN367,1/($A$3-1)),1/POWER(FSheet1!$BO367,1/($A$3-1)),1/POWER(FSheet1!$BP367,1/($A$3-1)),1/POWER(FSheet1!$BQ367,1/($A$3-1))))</f>
        <v>6.0548497395842171E-2</v>
      </c>
      <c r="BB368" s="45">
        <f>1/(POWER(FSheet1!$BL367,1/($A$3-1))*SUM(1/POWER(FSheet1!$BK367,1/($A$3-1)),1/POWER(FSheet1!$BL367,1/($A$3-1)),1/POWER(FSheet1!$BM367,1/($A$3-1)),1/POWER(FSheet1!$BN367,1/($A$3-1)),1/POWER(FSheet1!$BO367,1/($A$3-1)),1/POWER(FSheet1!$BP367,1/($A$3-1)),1/POWER(FSheet1!$BQ367,1/($A$3-1))))</f>
        <v>0.22273669980409899</v>
      </c>
      <c r="BC368" s="45">
        <f>1/(POWER(FSheet1!$BM367,1/($A$3-1))*SUM(1/POWER(FSheet1!$BK367,1/($A$3-1)),1/POWER(FSheet1!$BL367,1/($A$3-1)),1/POWER(FSheet1!$BM367,1/($A$3-1)),1/POWER(FSheet1!$BN367,1/($A$3-1)),1/POWER(FSheet1!$BO367,1/($A$3-1)),1/POWER(FSheet1!$BP367,1/($A$3-1)),1/POWER(FSheet1!$BQ367,1/($A$3-1))))</f>
        <v>0.51253328938499154</v>
      </c>
      <c r="BD368" s="45">
        <f>1/(POWER(FSheet1!$BN367,1/($A$3-1))*SUM(1/POWER(FSheet1!$BK367,1/($A$3-1)),1/POWER(FSheet1!$BL367,1/($A$3-1)),1/POWER(FSheet1!$BM367,1/($A$3-1)),1/POWER(FSheet1!$BN367,1/($A$3-1)),1/POWER(FSheet1!$BO367,1/($A$3-1)),1/POWER(FSheet1!$BP367,1/($A$3-1)),1/POWER(FSheet1!$BQ367,1/($A$3-1))))</f>
        <v>9.8977435384813336E-2</v>
      </c>
      <c r="BE368" s="45">
        <f>1/(POWER(FSheet1!$BO367,1/($A$3-1))*SUM(1/POWER(FSheet1!$BK367,1/($A$3-1)),1/POWER(FSheet1!$BL367,1/($A$3-1)),1/POWER(FSheet1!$BM367,1/($A$3-1)),1/POWER(FSheet1!$BN367,1/($A$3-1)),1/POWER(FSheet1!$BO367,1/($A$3-1)),1/POWER(FSheet1!$BP367,1/($A$3-1)),1/POWER(FSheet1!$BQ367,1/($A$3-1))))</f>
        <v>4.5809794824661854E-2</v>
      </c>
      <c r="BF368" s="45">
        <f>1/(POWER(FSheet1!$BP367,1/($A$3-1))*SUM(1/POWER(FSheet1!$BK367,1/($A$3-1)),1/POWER(FSheet1!$BL367,1/($A$3-1)),1/POWER(FSheet1!$BM367,1/($A$3-1)),1/POWER(FSheet1!$BN367,1/($A$3-1)),1/POWER(FSheet1!$BO367,1/($A$3-1)),1/POWER(FSheet1!$BP367,1/($A$3-1)),1/POWER(FSheet1!$BQ367,1/($A$3-1))))</f>
        <v>2.2216084476654557E-2</v>
      </c>
      <c r="BG368" s="45">
        <f>1/(POWER(FSheet1!$BQ367,1/($A$3-1))*SUM(1/POWER(FSheet1!$BK367,1/($A$3-1)),1/POWER(FSheet1!$BL367,1/($A$3-1)),1/POWER(FSheet1!$BM367,1/($A$3-1)),1/POWER(FSheet1!$BN367,1/($A$3-1)),1/POWER(FSheet1!$BO367,1/($A$3-1)),1/POWER(FSheet1!$BP367,1/($A$3-1)),1/POWER(FSheet1!$BQ367,1/($A$3-1))))</f>
        <v>3.7178198728937441E-2</v>
      </c>
      <c r="BW368" s="33">
        <f t="array" ref="BW368">SUM((BA368^$A$3)*(($B368-$AK$3)^2+($C368-$AL$3)^2),(BB368^$A$3)*(($B368-$AM$3)^2+($C368-$AN$3)^2),(BC368^$A$3)*(($B368-$AO$3)^2+($C368-$AP$3)^2),(BD368^$A$3)*(($B368-$AQ$3)^2+($C368-$AR$3)^2),(BE368^$A$3)*(($B368-$AS$3)^2+($C368-$AT$3)^2),(BF368^$A$3)*(($B368-$AU$3)^2+($C368-$AV$3)^2),(BG368^$A$3)*(($B368-$AW$3)^2+($C368-$BV$3)^2))</f>
        <v>5.7954086006139578</v>
      </c>
    </row>
    <row r="369" spans="1:75" s="30" customFormat="1">
      <c r="A369" s="44" t="str">
        <f>FSheet1!A368</f>
        <v>Behal</v>
      </c>
      <c r="B369" s="45">
        <f>FSheet1!DH368</f>
        <v>0.1410323451443567</v>
      </c>
      <c r="C369" s="45">
        <f>FSheet1!DI368</f>
        <v>-0.28542014829396328</v>
      </c>
      <c r="E369" s="20">
        <f>1/(POWER(FSheet1!AU368,2/($A$3-1))*SUM(1/POWER(FSheet1!$AU368,2/($A$3-1)),1/POWER(FSheet1!$AV368,2/($A$3-1)),1/POWER(FSheet1!$AW368,2/($A$3-1)),1/POWER(FSheet1!$AX368,2/($A$3-1)),1/POWER(FSheet1!$AY368,2/($A$3-1)),1/POWER(FSheet1!$AZ368,2/($A$3-1)),1/POWER(FSheet1!$BA368,2/($A$3-1))))</f>
        <v>1.0157031459885556E-4</v>
      </c>
      <c r="F369" s="20">
        <f>1/(POWER(FSheet1!AV368,2/($A$3-1))*SUM(1/POWER(FSheet1!$AU368,2/($A$3-1)),1/POWER(FSheet1!$AV368,2/($A$3-1)),1/POWER(FSheet1!$AW368,2/($A$3-1)),1/POWER(FSheet1!$AX368,2/($A$3-1)),1/POWER(FSheet1!$AY368,2/($A$3-1)),1/POWER(FSheet1!$AZ368,2/($A$3-1)),1/POWER(FSheet1!$BA368,2/($A$3-1))))</f>
        <v>5.0178617963513928E-4</v>
      </c>
      <c r="G369" s="20">
        <f>1/(POWER(FSheet1!AW368,2/($A$3-1))*SUM(1/POWER(FSheet1!$AU368,2/($A$3-1)),1/POWER(FSheet1!$AV368,2/($A$3-1)),1/POWER(FSheet1!$AW368,2/($A$3-1)),1/POWER(FSheet1!$AX368,2/($A$3-1)),1/POWER(FSheet1!$AY368,2/($A$3-1)),1/POWER(FSheet1!$AZ368,2/($A$3-1)),1/POWER(FSheet1!$BA368,2/($A$3-1))))</f>
        <v>7.0581583884910849E-3</v>
      </c>
      <c r="H369" s="20">
        <f>1/(POWER(FSheet1!AX368,2/($A$3-1))*SUM(1/POWER(FSheet1!$AU368,2/($A$3-1)),1/POWER(FSheet1!$AV368,2/($A$3-1)),1/POWER(FSheet1!$AW368,2/($A$3-1)),1/POWER(FSheet1!$AX368,2/($A$3-1)),1/POWER(FSheet1!$AY368,2/($A$3-1)),1/POWER(FSheet1!$AZ368,2/($A$3-1)),1/POWER(FSheet1!$BA368,2/($A$3-1))))</f>
        <v>0.98474220333563933</v>
      </c>
      <c r="I369" s="20">
        <f>1/(POWER(FSheet1!AY368,2/($A$3-1))*SUM(1/POWER(FSheet1!$AU368,2/($A$3-1)),1/POWER(FSheet1!$AV368,2/($A$3-1)),1/POWER(FSheet1!$AW368,2/($A$3-1)),1/POWER(FSheet1!$AX368,2/($A$3-1)),1/POWER(FSheet1!$AY368,2/($A$3-1)),1/POWER(FSheet1!$AZ368,2/($A$3-1)),1/POWER(FSheet1!$BA368,2/($A$3-1))))</f>
        <v>6.9956284907515057E-3</v>
      </c>
      <c r="J369" s="20">
        <f>1/(POWER(FSheet1!AZ368,2/($A$3-1))*SUM(1/POWER(FSheet1!$AU368,2/($A$3-1)),1/POWER(FSheet1!$AV368,2/($A$3-1)),1/POWER(FSheet1!$AW368,2/($A$3-1)),1/POWER(FSheet1!$AX368,2/($A$3-1)),1/POWER(FSheet1!$AY368,2/($A$3-1)),1/POWER(FSheet1!$AZ368,2/($A$3-1)),1/POWER(FSheet1!$BA368,2/($A$3-1))))</f>
        <v>4.9940819462700496E-4</v>
      </c>
      <c r="K369" s="20">
        <f>1/(POWER(FSheet1!BA368,2/($A$3-1))*SUM(1/POWER(FSheet1!$AU368,2/($A$3-1)),1/POWER(FSheet1!$AV368,2/($A$3-1)),1/POWER(FSheet1!$AW368,2/($A$3-1)),1/POWER(FSheet1!$AX368,2/($A$3-1)),1/POWER(FSheet1!$AY368,2/($A$3-1)),1/POWER(FSheet1!$AZ368,2/($A$3-1)),1/POWER(FSheet1!$BA368,2/($A$3-1))))</f>
        <v>1.0124509625702512E-4</v>
      </c>
      <c r="M369" s="35"/>
      <c r="AA369" s="34">
        <f t="shared" ref="AA369" si="24">SUM((E369^$A$3)*(($B369-$M$3)^2+($C369-$N$3)^2),(F369^$A$3)*(($B369-$O$3)^2+($C369-$P$3)^2),(G369^$A$3)*(($B369-$Q$3)^2+($C369-$R$3)^2),(H369^$A$3)*(($B369-$S$3)^2+($C369-$T$3)^2),(I369^$A$3)*(($B369-$U$3)^2+($C369-$V$3)^2),(J369^$A$3)*(($B369-$W$3)^2+($C369-$X$3)^2),(K369^$A$3)*(($B369-$Y$3)^2+($C369-$Z$3)^2))</f>
        <v>0.15563588673646672</v>
      </c>
      <c r="AC369" s="26">
        <f>1/(POWER(FSheet1!BC368,1/($A$3-1))*SUM(1/POWER(FSheet1!$BC368,1/($A$3-1)),1/POWER(FSheet1!$BD368,1/($A$3-1)),1/POWER(FSheet1!$BE368,1/($A$3-1)),1/POWER(FSheet1!$BF368,1/($A$3-1)),1/POWER(FSheet1!$BG368,1/($A$3-1)),1/POWER(FSheet1!$BH368,1/($A$3-1)),1/POWER(FSheet1!$BI368,1/($A$3-1))))</f>
        <v>8.3066722729730792E-3</v>
      </c>
      <c r="AD369" s="26">
        <f>1/(POWER(FSheet1!BD368,1/($A$3-1))*SUM(1/POWER(FSheet1!$BC368,1/($A$3-1)),1/POWER(FSheet1!$BD368,1/($A$3-1)),1/POWER(FSheet1!$BE368,1/($A$3-1)),1/POWER(FSheet1!$BF368,1/($A$3-1)),1/POWER(FSheet1!$BG368,1/($A$3-1)),1/POWER(FSheet1!$BH368,1/($A$3-1)),1/POWER(FSheet1!$BI368,1/($A$3-1))))</f>
        <v>6.9053417132319828E-3</v>
      </c>
      <c r="AE369" s="26">
        <f>1/(POWER(FSheet1!BE368,1/($A$3-1))*SUM(1/POWER(FSheet1!$BC368,1/($A$3-1)),1/POWER(FSheet1!$BD368,1/($A$3-1)),1/POWER(FSheet1!$BE368,1/($A$3-1)),1/POWER(FSheet1!$BF368,1/($A$3-1)),1/POWER(FSheet1!$BG368,1/($A$3-1)),1/POWER(FSheet1!$BH368,1/($A$3-1)),1/POWER(FSheet1!$BI368,1/($A$3-1))))</f>
        <v>1.8924144670385522E-2</v>
      </c>
      <c r="AF369" s="26">
        <f>1/(POWER(FSheet1!BF368,1/($A$3-1))*SUM(1/POWER(FSheet1!$BC368,1/($A$3-1)),1/POWER(FSheet1!$BD368,1/($A$3-1)),1/POWER(FSheet1!$BE368,1/($A$3-1)),1/POWER(FSheet1!$BF368,1/($A$3-1)),1/POWER(FSheet1!$BG368,1/($A$3-1)),1/POWER(FSheet1!$BH368,1/($A$3-1)),1/POWER(FSheet1!$BI368,1/($A$3-1))))</f>
        <v>0.93610938481484207</v>
      </c>
      <c r="AG369" s="26">
        <f>1/(POWER(FSheet1!BG368,1/($A$3-1))*SUM(1/POWER(FSheet1!$BC368,1/($A$3-1)),1/POWER(FSheet1!$BD368,1/($A$3-1)),1/POWER(FSheet1!$BE368,1/($A$3-1)),1/POWER(FSheet1!$BF368,1/($A$3-1)),1/POWER(FSheet1!$BG368,1/($A$3-1)),1/POWER(FSheet1!$BH368,1/($A$3-1)),1/POWER(FSheet1!$BI368,1/($A$3-1))))</f>
        <v>1.5892156549048249E-2</v>
      </c>
      <c r="AH369" s="26">
        <f>1/(POWER(FSheet1!BH368,1/($A$3-1))*SUM(1/POWER(FSheet1!$BC368,1/($A$3-1)),1/POWER(FSheet1!$BD368,1/($A$3-1)),1/POWER(FSheet1!$BE368,1/($A$3-1)),1/POWER(FSheet1!$BF368,1/($A$3-1)),1/POWER(FSheet1!$BG368,1/($A$3-1)),1/POWER(FSheet1!$BH368,1/($A$3-1)),1/POWER(FSheet1!$BI368,1/($A$3-1))))</f>
        <v>4.6300564179994411E-3</v>
      </c>
      <c r="AI369" s="26">
        <f>1/(POWER(FSheet1!BI368,1/($A$3-1))*SUM(1/POWER(FSheet1!$BC368,1/($A$3-1)),1/POWER(FSheet1!$BD368,1/($A$3-1)),1/POWER(FSheet1!$BE368,1/($A$3-1)),1/POWER(FSheet1!$BF368,1/($A$3-1)),1/POWER(FSheet1!$BG368,1/($A$3-1)),1/POWER(FSheet1!$BH368,1/($A$3-1)),1/POWER(FSheet1!$BI368,1/($A$3-1))))</f>
        <v>9.2322435615198491E-3</v>
      </c>
      <c r="AY369" s="33">
        <f t="shared" si="23"/>
        <v>0.1362535028402789</v>
      </c>
      <c r="AZ369" s="33"/>
      <c r="BA369" s="45">
        <f>1/(POWER(FSheet1!$BK368,1/($A$3-1))*SUM(1/POWER(FSheet1!$BK368,1/($A$3-1)),1/POWER(FSheet1!$BL368,1/($A$3-1)),1/POWER(FSheet1!$BM368,1/($A$3-1)),1/POWER(FSheet1!$BN368,1/($A$3-1)),1/POWER(FSheet1!$BO368,1/($A$3-1)),1/POWER(FSheet1!$BP368,1/($A$3-1)),1/POWER(FSheet1!$BQ368,1/($A$3-1))))</f>
        <v>2.5715311300998186E-2</v>
      </c>
      <c r="BB369" s="45">
        <f>1/(POWER(FSheet1!$BL368,1/($A$3-1))*SUM(1/POWER(FSheet1!$BK368,1/($A$3-1)),1/POWER(FSheet1!$BL368,1/($A$3-1)),1/POWER(FSheet1!$BM368,1/($A$3-1)),1/POWER(FSheet1!$BN368,1/($A$3-1)),1/POWER(FSheet1!$BO368,1/($A$3-1)),1/POWER(FSheet1!$BP368,1/($A$3-1)),1/POWER(FSheet1!$BQ368,1/($A$3-1))))</f>
        <v>1.5965039927511852E-2</v>
      </c>
      <c r="BC369" s="45">
        <f>1/(POWER(FSheet1!$BM368,1/($A$3-1))*SUM(1/POWER(FSheet1!$BK368,1/($A$3-1)),1/POWER(FSheet1!$BL368,1/($A$3-1)),1/POWER(FSheet1!$BM368,1/($A$3-1)),1/POWER(FSheet1!$BN368,1/($A$3-1)),1/POWER(FSheet1!$BO368,1/($A$3-1)),1/POWER(FSheet1!$BP368,1/($A$3-1)),1/POWER(FSheet1!$BQ368,1/($A$3-1))))</f>
        <v>5.2411263569150331E-2</v>
      </c>
      <c r="BD369" s="45">
        <f>1/(POWER(FSheet1!$BN368,1/($A$3-1))*SUM(1/POWER(FSheet1!$BK368,1/($A$3-1)),1/POWER(FSheet1!$BL368,1/($A$3-1)),1/POWER(FSheet1!$BM368,1/($A$3-1)),1/POWER(FSheet1!$BN368,1/($A$3-1)),1/POWER(FSheet1!$BO368,1/($A$3-1)),1/POWER(FSheet1!$BP368,1/($A$3-1)),1/POWER(FSheet1!$BQ368,1/($A$3-1))))</f>
        <v>0.79362430908393855</v>
      </c>
      <c r="BE369" s="45">
        <f>1/(POWER(FSheet1!$BO368,1/($A$3-1))*SUM(1/POWER(FSheet1!$BK368,1/($A$3-1)),1/POWER(FSheet1!$BL368,1/($A$3-1)),1/POWER(FSheet1!$BM368,1/($A$3-1)),1/POWER(FSheet1!$BN368,1/($A$3-1)),1/POWER(FSheet1!$BO368,1/($A$3-1)),1/POWER(FSheet1!$BP368,1/($A$3-1)),1/POWER(FSheet1!$BQ368,1/($A$3-1))))</f>
        <v>7.7318943823347669E-2</v>
      </c>
      <c r="BF369" s="45">
        <f>1/(POWER(FSheet1!$BP368,1/($A$3-1))*SUM(1/POWER(FSheet1!$BK368,1/($A$3-1)),1/POWER(FSheet1!$BL368,1/($A$3-1)),1/POWER(FSheet1!$BM368,1/($A$3-1)),1/POWER(FSheet1!$BN368,1/($A$3-1)),1/POWER(FSheet1!$BO368,1/($A$3-1)),1/POWER(FSheet1!$BP368,1/($A$3-1)),1/POWER(FSheet1!$BQ368,1/($A$3-1))))</f>
        <v>1.132794210393384E-2</v>
      </c>
      <c r="BG369" s="45">
        <f>1/(POWER(FSheet1!$BQ368,1/($A$3-1))*SUM(1/POWER(FSheet1!$BK368,1/($A$3-1)),1/POWER(FSheet1!$BL368,1/($A$3-1)),1/POWER(FSheet1!$BM368,1/($A$3-1)),1/POWER(FSheet1!$BN368,1/($A$3-1)),1/POWER(FSheet1!$BO368,1/($A$3-1)),1/POWER(FSheet1!$BP368,1/($A$3-1)),1/POWER(FSheet1!$BQ368,1/($A$3-1))))</f>
        <v>2.3637190191119394E-2</v>
      </c>
      <c r="BW369" s="33">
        <f t="array" ref="BW369">SUM((BA369^$A$3)*(($B369-$AK$3)^2+($C369-$AL$3)^2),(BB369^$A$3)*(($B369-$AM$3)^2+($C369-$AN$3)^2),(BC369^$A$3)*(($B369-$AO$3)^2+($C369-$AP$3)^2),(BD369^$A$3)*(($B369-$AQ$3)^2+($C369-$AR$3)^2),(BE369^$A$3)*(($B369-$AS$3)^2+($C369-$AT$3)^2),(BF369^$A$3)*(($B369-$AU$3)^2+($C369-$AV$3)^2),(BG369^$A$3)*(($B369-$AW$3)^2+($C369-$BV$3)^2))</f>
        <v>0.22438566105093882</v>
      </c>
    </row>
    <row r="370" spans="1:75">
      <c r="A370" s="44" t="str">
        <f>FSheet1!A369</f>
        <v>Driscoll</v>
      </c>
      <c r="B370" s="45">
        <f>FSheet1!DH369</f>
        <v>-0.53359845013123397</v>
      </c>
      <c r="C370" s="45">
        <f>FSheet1!DI369</f>
        <v>2.2083259015748036</v>
      </c>
      <c r="D370" s="30"/>
      <c r="E370" s="20">
        <f>1/(POWER(FSheet1!AU369,2/($A$3-1))*SUM(1/POWER(FSheet1!$AU369,2/($A$3-1)),1/POWER(FSheet1!$AV369,2/($A$3-1)),1/POWER(FSheet1!$AW369,2/($A$3-1)),1/POWER(FSheet1!$AX369,2/($A$3-1)),1/POWER(FSheet1!$AY369,2/($A$3-1)),1/POWER(FSheet1!$AZ369,2/($A$3-1)),1/POWER(FSheet1!$BA369,2/($A$3-1))))</f>
        <v>3.0985398672845939E-3</v>
      </c>
      <c r="F370" s="20">
        <f>1/(POWER(FSheet1!AV369,2/($A$3-1))*SUM(1/POWER(FSheet1!$AU369,2/($A$3-1)),1/POWER(FSheet1!$AV369,2/($A$3-1)),1/POWER(FSheet1!$AW369,2/($A$3-1)),1/POWER(FSheet1!$AX369,2/($A$3-1)),1/POWER(FSheet1!$AY369,2/($A$3-1)),1/POWER(FSheet1!$AZ369,2/($A$3-1)),1/POWER(FSheet1!$BA369,2/($A$3-1))))</f>
        <v>1.2079169004994289E-2</v>
      </c>
      <c r="G370" s="20">
        <f>1/(POWER(FSheet1!AW369,2/($A$3-1))*SUM(1/POWER(FSheet1!$AU369,2/($A$3-1)),1/POWER(FSheet1!$AV369,2/($A$3-1)),1/POWER(FSheet1!$AW369,2/($A$3-1)),1/POWER(FSheet1!$AX369,2/($A$3-1)),1/POWER(FSheet1!$AY369,2/($A$3-1)),1/POWER(FSheet1!$AZ369,2/($A$3-1)),1/POWER(FSheet1!$BA369,2/($A$3-1))))</f>
        <v>8.081762307249446E-2</v>
      </c>
      <c r="H370" s="20">
        <f>1/(POWER(FSheet1!AX369,2/($A$3-1))*SUM(1/POWER(FSheet1!$AU369,2/($A$3-1)),1/POWER(FSheet1!$AV369,2/($A$3-1)),1/POWER(FSheet1!$AW369,2/($A$3-1)),1/POWER(FSheet1!$AX369,2/($A$3-1)),1/POWER(FSheet1!$AY369,2/($A$3-1)),1/POWER(FSheet1!$AZ369,2/($A$3-1)),1/POWER(FSheet1!$BA369,2/($A$3-1))))</f>
        <v>0.6703885763859595</v>
      </c>
      <c r="I370" s="20">
        <f>1/(POWER(FSheet1!AY369,2/($A$3-1))*SUM(1/POWER(FSheet1!$AU369,2/($A$3-1)),1/POWER(FSheet1!$AV369,2/($A$3-1)),1/POWER(FSheet1!$AW369,2/($A$3-1)),1/POWER(FSheet1!$AX369,2/($A$3-1)),1/POWER(FSheet1!$AY369,2/($A$3-1)),1/POWER(FSheet1!$AZ369,2/($A$3-1)),1/POWER(FSheet1!$BA369,2/($A$3-1))))</f>
        <v>0.20475470313973465</v>
      </c>
      <c r="J370" s="20">
        <f>1/(POWER(FSheet1!AZ369,2/($A$3-1))*SUM(1/POWER(FSheet1!$AU369,2/($A$3-1)),1/POWER(FSheet1!$AV369,2/($A$3-1)),1/POWER(FSheet1!$AW369,2/($A$3-1)),1/POWER(FSheet1!$AX369,2/($A$3-1)),1/POWER(FSheet1!$AY369,2/($A$3-1)),1/POWER(FSheet1!$AZ369,2/($A$3-1)),1/POWER(FSheet1!$BA369,2/($A$3-1))))</f>
        <v>2.3789684336481869E-2</v>
      </c>
      <c r="K370" s="20">
        <f>1/(POWER(FSheet1!BA369,2/($A$3-1))*SUM(1/POWER(FSheet1!$AU369,2/($A$3-1)),1/POWER(FSheet1!$AV369,2/($A$3-1)),1/POWER(FSheet1!$AW369,2/($A$3-1)),1/POWER(FSheet1!$AX369,2/($A$3-1)),1/POWER(FSheet1!$AY369,2/($A$3-1)),1/POWER(FSheet1!$AZ369,2/($A$3-1)),1/POWER(FSheet1!$BA369,2/($A$3-1))))</f>
        <v>5.0717041930506456E-3</v>
      </c>
      <c r="AA370" s="34">
        <f t="shared" ref="AA370:AA374" si="25">SUM((E370^$A$3)*(($B370-$M$3)^2+($C370-$N$3)^2),(F370^$A$3)*(($B370-$O$3)^2+($C370-$P$3)^2),(G370^$A$3)*(($B370-$Q$3)^2+($C370-$R$3)^2),(H370^$A$3)*(($B370-$S$3)^2+($C370-$T$3)^2),(I370^$A$3)*(($B370-$U$3)^2+($C370-$V$3)^2),(J370^$A$3)*(($B370-$W$3)^2+($C370-$X$3)^2),(K370^$A$3)*(($B370-$Y$3)^2+($C370-$Z$3)^2))</f>
        <v>5.2853346056960548</v>
      </c>
      <c r="AB370" s="30"/>
      <c r="AC370" s="26">
        <f>1/(POWER(FSheet1!BC369,1/($A$3-1))*SUM(1/POWER(FSheet1!$BC369,1/($A$3-1)),1/POWER(FSheet1!$BD369,1/($A$3-1)),1/POWER(FSheet1!$BE369,1/($A$3-1)),1/POWER(FSheet1!$BF369,1/($A$3-1)),1/POWER(FSheet1!$BG369,1/($A$3-1)),1/POWER(FSheet1!$BH369,1/($A$3-1)),1/POWER(FSheet1!$BI369,1/($A$3-1))))</f>
        <v>0.11303034446830403</v>
      </c>
      <c r="AD370" s="26">
        <f>1/(POWER(FSheet1!BD369,1/($A$3-1))*SUM(1/POWER(FSheet1!$BC369,1/($A$3-1)),1/POWER(FSheet1!$BD369,1/($A$3-1)),1/POWER(FSheet1!$BE369,1/($A$3-1)),1/POWER(FSheet1!$BF369,1/($A$3-1)),1/POWER(FSheet1!$BG369,1/($A$3-1)),1/POWER(FSheet1!$BH369,1/($A$3-1)),1/POWER(FSheet1!$BI369,1/($A$3-1))))</f>
        <v>7.4463499595332105E-2</v>
      </c>
      <c r="AE370" s="26">
        <f>1/(POWER(FSheet1!BE369,1/($A$3-1))*SUM(1/POWER(FSheet1!$BC369,1/($A$3-1)),1/POWER(FSheet1!$BD369,1/($A$3-1)),1/POWER(FSheet1!$BE369,1/($A$3-1)),1/POWER(FSheet1!$BF369,1/($A$3-1)),1/POWER(FSheet1!$BG369,1/($A$3-1)),1/POWER(FSheet1!$BH369,1/($A$3-1)),1/POWER(FSheet1!$BI369,1/($A$3-1))))</f>
        <v>0.13073953000787936</v>
      </c>
      <c r="AF370" s="26">
        <f>1/(POWER(FSheet1!BF369,1/($A$3-1))*SUM(1/POWER(FSheet1!$BC369,1/($A$3-1)),1/POWER(FSheet1!$BD369,1/($A$3-1)),1/POWER(FSheet1!$BE369,1/($A$3-1)),1/POWER(FSheet1!$BF369,1/($A$3-1)),1/POWER(FSheet1!$BG369,1/($A$3-1)),1/POWER(FSheet1!$BH369,1/($A$3-1)),1/POWER(FSheet1!$BI369,1/($A$3-1))))</f>
        <v>0.3704256688157907</v>
      </c>
      <c r="AG370" s="26">
        <f>1/(POWER(FSheet1!BG369,1/($A$3-1))*SUM(1/POWER(FSheet1!$BC369,1/($A$3-1)),1/POWER(FSheet1!$BD369,1/($A$3-1)),1/POWER(FSheet1!$BE369,1/($A$3-1)),1/POWER(FSheet1!$BF369,1/($A$3-1)),1/POWER(FSheet1!$BG369,1/($A$3-1)),1/POWER(FSheet1!$BH369,1/($A$3-1)),1/POWER(FSheet1!$BI369,1/($A$3-1))))</f>
        <v>0.1555396881648004</v>
      </c>
      <c r="AH370" s="26">
        <f>1/(POWER(FSheet1!BH369,1/($A$3-1))*SUM(1/POWER(FSheet1!$BC369,1/($A$3-1)),1/POWER(FSheet1!$BD369,1/($A$3-1)),1/POWER(FSheet1!$BE369,1/($A$3-1)),1/POWER(FSheet1!$BF369,1/($A$3-1)),1/POWER(FSheet1!$BG369,1/($A$3-1)),1/POWER(FSheet1!$BH369,1/($A$3-1)),1/POWER(FSheet1!$BI369,1/($A$3-1))))</f>
        <v>5.7574016044191198E-2</v>
      </c>
      <c r="AI370" s="26">
        <f>1/(POWER(FSheet1!BI369,1/($A$3-1))*SUM(1/POWER(FSheet1!$BC369,1/($A$3-1)),1/POWER(FSheet1!$BD369,1/($A$3-1)),1/POWER(FSheet1!$BE369,1/($A$3-1)),1/POWER(FSheet1!$BF369,1/($A$3-1)),1/POWER(FSheet1!$BG369,1/($A$3-1)),1/POWER(FSheet1!$BH369,1/($A$3-1)),1/POWER(FSheet1!$BI369,1/($A$3-1))))</f>
        <v>9.8227252903702086E-2</v>
      </c>
      <c r="AY370" s="33">
        <f t="shared" si="23"/>
        <v>3.078573684482881</v>
      </c>
      <c r="BA370" s="45">
        <f>1/(POWER(FSheet1!$BK369,1/($A$3-1))*SUM(1/POWER(FSheet1!$BK369,1/($A$3-1)),1/POWER(FSheet1!$BL369,1/($A$3-1)),1/POWER(FSheet1!$BM369,1/($A$3-1)),1/POWER(FSheet1!$BN369,1/($A$3-1)),1/POWER(FSheet1!$BO369,1/($A$3-1)),1/POWER(FSheet1!$BP369,1/($A$3-1)),1/POWER(FSheet1!$BQ369,1/($A$3-1))))</f>
        <v>0.18454405241790223</v>
      </c>
      <c r="BB370" s="45">
        <f>1/(POWER(FSheet1!$BL369,1/($A$3-1))*SUM(1/POWER(FSheet1!$BK369,1/($A$3-1)),1/POWER(FSheet1!$BL369,1/($A$3-1)),1/POWER(FSheet1!$BM369,1/($A$3-1)),1/POWER(FSheet1!$BN369,1/($A$3-1)),1/POWER(FSheet1!$BO369,1/($A$3-1)),1/POWER(FSheet1!$BP369,1/($A$3-1)),1/POWER(FSheet1!$BQ369,1/($A$3-1))))</f>
        <v>5.8853045265617035E-2</v>
      </c>
      <c r="BC370" s="45">
        <f>1/(POWER(FSheet1!$BM369,1/($A$3-1))*SUM(1/POWER(FSheet1!$BK369,1/($A$3-1)),1/POWER(FSheet1!$BL369,1/($A$3-1)),1/POWER(FSheet1!$BM369,1/($A$3-1)),1/POWER(FSheet1!$BN369,1/($A$3-1)),1/POWER(FSheet1!$BO369,1/($A$3-1)),1/POWER(FSheet1!$BP369,1/($A$3-1)),1/POWER(FSheet1!$BQ369,1/($A$3-1))))</f>
        <v>0.1019353858025823</v>
      </c>
      <c r="BD370" s="45">
        <f>1/(POWER(FSheet1!$BN369,1/($A$3-1))*SUM(1/POWER(FSheet1!$BK369,1/($A$3-1)),1/POWER(FSheet1!$BL369,1/($A$3-1)),1/POWER(FSheet1!$BM369,1/($A$3-1)),1/POWER(FSheet1!$BN369,1/($A$3-1)),1/POWER(FSheet1!$BO369,1/($A$3-1)),1/POWER(FSheet1!$BP369,1/($A$3-1)),1/POWER(FSheet1!$BQ369,1/($A$3-1))))</f>
        <v>0.29298789624071825</v>
      </c>
      <c r="BE370" s="45">
        <f>1/(POWER(FSheet1!$BO369,1/($A$3-1))*SUM(1/POWER(FSheet1!$BK369,1/($A$3-1)),1/POWER(FSheet1!$BL369,1/($A$3-1)),1/POWER(FSheet1!$BM369,1/($A$3-1)),1/POWER(FSheet1!$BN369,1/($A$3-1)),1/POWER(FSheet1!$BO369,1/($A$3-1)),1/POWER(FSheet1!$BP369,1/($A$3-1)),1/POWER(FSheet1!$BQ369,1/($A$3-1))))</f>
        <v>0.24469202359232287</v>
      </c>
      <c r="BF370" s="45">
        <f>1/(POWER(FSheet1!$BP369,1/($A$3-1))*SUM(1/POWER(FSheet1!$BK369,1/($A$3-1)),1/POWER(FSheet1!$BL369,1/($A$3-1)),1/POWER(FSheet1!$BM369,1/($A$3-1)),1/POWER(FSheet1!$BN369,1/($A$3-1)),1/POWER(FSheet1!$BO369,1/($A$3-1)),1/POWER(FSheet1!$BP369,1/($A$3-1)),1/POWER(FSheet1!$BQ369,1/($A$3-1))))</f>
        <v>4.4897654241103806E-2</v>
      </c>
      <c r="BG370" s="45">
        <f>1/(POWER(FSheet1!$BQ369,1/($A$3-1))*SUM(1/POWER(FSheet1!$BK369,1/($A$3-1)),1/POWER(FSheet1!$BL369,1/($A$3-1)),1/POWER(FSheet1!$BM369,1/($A$3-1)),1/POWER(FSheet1!$BN369,1/($A$3-1)),1/POWER(FSheet1!$BO369,1/($A$3-1)),1/POWER(FSheet1!$BP369,1/($A$3-1)),1/POWER(FSheet1!$BQ369,1/($A$3-1))))</f>
        <v>7.2089942439753529E-2</v>
      </c>
      <c r="BW370" s="33">
        <f t="array" ref="BW370">SUM((BA370^$A$3)*(($B370-$AK$3)^2+($C370-$AL$3)^2),(BB370^$A$3)*(($B370-$AM$3)^2+($C370-$AN$3)^2),(BC370^$A$3)*(($B370-$AO$3)^2+($C370-$AP$3)^2),(BD370^$A$3)*(($B370-$AQ$3)^2+($C370-$AR$3)^2),(BE370^$A$3)*(($B370-$AS$3)^2+($C370-$AT$3)^2),(BF370^$A$3)*(($B370-$AU$3)^2+($C370-$AV$3)^2),(BG370^$A$3)*(($B370-$AW$3)^2+($C370-$BV$3)^2))</f>
        <v>3.2846636382646639</v>
      </c>
    </row>
    <row r="371" spans="1:75">
      <c r="A371" s="44" t="str">
        <f>FSheet1!A370</f>
        <v>Howe</v>
      </c>
      <c r="B371" s="45">
        <f>FSheet1!DH370</f>
        <v>1.5789534317585301</v>
      </c>
      <c r="C371" s="45">
        <f>FSheet1!DI370</f>
        <v>2.3399118215223096</v>
      </c>
      <c r="D371" s="30"/>
      <c r="E371" s="20">
        <f>1/(POWER(FSheet1!AU370,2/($A$3-1))*SUM(1/POWER(FSheet1!$AU370,2/($A$3-1)),1/POWER(FSheet1!$AV370,2/($A$3-1)),1/POWER(FSheet1!$AW370,2/($A$3-1)),1/POWER(FSheet1!$AX370,2/($A$3-1)),1/POWER(FSheet1!$AY370,2/($A$3-1)),1/POWER(FSheet1!$AZ370,2/($A$3-1)),1/POWER(FSheet1!$BA370,2/($A$3-1))))</f>
        <v>9.1554502888487618E-4</v>
      </c>
      <c r="F371" s="20">
        <f>1/(POWER(FSheet1!AV370,2/($A$3-1))*SUM(1/POWER(FSheet1!$AU370,2/($A$3-1)),1/POWER(FSheet1!$AV370,2/($A$3-1)),1/POWER(FSheet1!$AW370,2/($A$3-1)),1/POWER(FSheet1!$AX370,2/($A$3-1)),1/POWER(FSheet1!$AY370,2/($A$3-1)),1/POWER(FSheet1!$AZ370,2/($A$3-1)),1/POWER(FSheet1!$BA370,2/($A$3-1))))</f>
        <v>3.214259546167829E-3</v>
      </c>
      <c r="G371" s="20">
        <f>1/(POWER(FSheet1!AW370,2/($A$3-1))*SUM(1/POWER(FSheet1!$AU370,2/($A$3-1)),1/POWER(FSheet1!$AV370,2/($A$3-1)),1/POWER(FSheet1!$AW370,2/($A$3-1)),1/POWER(FSheet1!$AX370,2/($A$3-1)),1/POWER(FSheet1!$AY370,2/($A$3-1)),1/POWER(FSheet1!$AZ370,2/($A$3-1)),1/POWER(FSheet1!$BA370,2/($A$3-1))))</f>
        <v>1.9259888595213746E-2</v>
      </c>
      <c r="H371" s="20">
        <f>1/(POWER(FSheet1!AX370,2/($A$3-1))*SUM(1/POWER(FSheet1!$AU370,2/($A$3-1)),1/POWER(FSheet1!$AV370,2/($A$3-1)),1/POWER(FSheet1!$AW370,2/($A$3-1)),1/POWER(FSheet1!$AX370,2/($A$3-1)),1/POWER(FSheet1!$AY370,2/($A$3-1)),1/POWER(FSheet1!$AZ370,2/($A$3-1)),1/POWER(FSheet1!$BA370,2/($A$3-1))))</f>
        <v>0.32621563745278531</v>
      </c>
      <c r="I371" s="20">
        <f>1/(POWER(FSheet1!AY370,2/($A$3-1))*SUM(1/POWER(FSheet1!$AU370,2/($A$3-1)),1/POWER(FSheet1!$AV370,2/($A$3-1)),1/POWER(FSheet1!$AW370,2/($A$3-1)),1/POWER(FSheet1!$AX370,2/($A$3-1)),1/POWER(FSheet1!$AY370,2/($A$3-1)),1/POWER(FSheet1!$AZ370,2/($A$3-1)),1/POWER(FSheet1!$BA370,2/($A$3-1))))</f>
        <v>0.61611387132034368</v>
      </c>
      <c r="J371" s="20">
        <f>1/(POWER(FSheet1!AZ370,2/($A$3-1))*SUM(1/POWER(FSheet1!$AU370,2/($A$3-1)),1/POWER(FSheet1!$AV370,2/($A$3-1)),1/POWER(FSheet1!$AW370,2/($A$3-1)),1/POWER(FSheet1!$AX370,2/($A$3-1)),1/POWER(FSheet1!$AY370,2/($A$3-1)),1/POWER(FSheet1!$AZ370,2/($A$3-1)),1/POWER(FSheet1!$BA370,2/($A$3-1))))</f>
        <v>2.9983241562221961E-2</v>
      </c>
      <c r="K371" s="20">
        <f>1/(POWER(FSheet1!BA370,2/($A$3-1))*SUM(1/POWER(FSheet1!$AU370,2/($A$3-1)),1/POWER(FSheet1!$AV370,2/($A$3-1)),1/POWER(FSheet1!$AW370,2/($A$3-1)),1/POWER(FSheet1!$AX370,2/($A$3-1)),1/POWER(FSheet1!$AY370,2/($A$3-1)),1/POWER(FSheet1!$AZ370,2/($A$3-1)),1/POWER(FSheet1!$BA370,2/($A$3-1))))</f>
        <v>4.2975564943825246E-3</v>
      </c>
      <c r="AA371" s="34">
        <f t="shared" si="25"/>
        <v>5.1248326544929945</v>
      </c>
      <c r="AB371" s="30"/>
      <c r="AC371" s="26">
        <f>1/(POWER(FSheet1!BC370,1/($A$3-1))*SUM(1/POWER(FSheet1!$BC370,1/($A$3-1)),1/POWER(FSheet1!$BD370,1/($A$3-1)),1/POWER(FSheet1!$BE370,1/($A$3-1)),1/POWER(FSheet1!$BF370,1/($A$3-1)),1/POWER(FSheet1!$BG370,1/($A$3-1)),1/POWER(FSheet1!$BH370,1/($A$3-1)),1/POWER(FSheet1!$BI370,1/($A$3-1))))</f>
        <v>4.8596374849225479E-2</v>
      </c>
      <c r="AD371" s="26">
        <f>1/(POWER(FSheet1!BD370,1/($A$3-1))*SUM(1/POWER(FSheet1!$BC370,1/($A$3-1)),1/POWER(FSheet1!$BD370,1/($A$3-1)),1/POWER(FSheet1!$BE370,1/($A$3-1)),1/POWER(FSheet1!$BF370,1/($A$3-1)),1/POWER(FSheet1!$BG370,1/($A$3-1)),1/POWER(FSheet1!$BH370,1/($A$3-1)),1/POWER(FSheet1!$BI370,1/($A$3-1))))</f>
        <v>3.7381756099483673E-2</v>
      </c>
      <c r="AE371" s="26">
        <f>1/(POWER(FSheet1!BE370,1/($A$3-1))*SUM(1/POWER(FSheet1!$BC370,1/($A$3-1)),1/POWER(FSheet1!$BD370,1/($A$3-1)),1/POWER(FSheet1!$BE370,1/($A$3-1)),1/POWER(FSheet1!$BF370,1/($A$3-1)),1/POWER(FSheet1!$BG370,1/($A$3-1)),1/POWER(FSheet1!$BH370,1/($A$3-1)),1/POWER(FSheet1!$BI370,1/($A$3-1))))</f>
        <v>6.5340079220946395E-2</v>
      </c>
      <c r="AF371" s="26">
        <f>1/(POWER(FSheet1!BF370,1/($A$3-1))*SUM(1/POWER(FSheet1!$BC370,1/($A$3-1)),1/POWER(FSheet1!$BD370,1/($A$3-1)),1/POWER(FSheet1!$BE370,1/($A$3-1)),1/POWER(FSheet1!$BF370,1/($A$3-1)),1/POWER(FSheet1!$BG370,1/($A$3-1)),1/POWER(FSheet1!$BH370,1/($A$3-1)),1/POWER(FSheet1!$BI370,1/($A$3-1))))</f>
        <v>0.26020113610166062</v>
      </c>
      <c r="AG371" s="26">
        <f>1/(POWER(FSheet1!BG370,1/($A$3-1))*SUM(1/POWER(FSheet1!$BC370,1/($A$3-1)),1/POWER(FSheet1!$BD370,1/($A$3-1)),1/POWER(FSheet1!$BE370,1/($A$3-1)),1/POWER(FSheet1!$BF370,1/($A$3-1)),1/POWER(FSheet1!$BG370,1/($A$3-1)),1/POWER(FSheet1!$BH370,1/($A$3-1)),1/POWER(FSheet1!$BI370,1/($A$3-1))))</f>
        <v>0.33228852640279699</v>
      </c>
      <c r="AH371" s="26">
        <f>1/(POWER(FSheet1!BH370,1/($A$3-1))*SUM(1/POWER(FSheet1!$BC370,1/($A$3-1)),1/POWER(FSheet1!$BD370,1/($A$3-1)),1/POWER(FSheet1!$BE370,1/($A$3-1)),1/POWER(FSheet1!$BF370,1/($A$3-1)),1/POWER(FSheet1!$BG370,1/($A$3-1)),1/POWER(FSheet1!$BH370,1/($A$3-1)),1/POWER(FSheet1!$BI370,1/($A$3-1))))</f>
        <v>8.4501670938156845E-2</v>
      </c>
      <c r="AI371" s="26">
        <f>1/(POWER(FSheet1!BI370,1/($A$3-1))*SUM(1/POWER(FSheet1!$BC370,1/($A$3-1)),1/POWER(FSheet1!$BD370,1/($A$3-1)),1/POWER(FSheet1!$BE370,1/($A$3-1)),1/POWER(FSheet1!$BF370,1/($A$3-1)),1/POWER(FSheet1!$BG370,1/($A$3-1)),1/POWER(FSheet1!$BH370,1/($A$3-1)),1/POWER(FSheet1!$BI370,1/($A$3-1))))</f>
        <v>0.17169045638773001</v>
      </c>
      <c r="AY371" s="33">
        <f t="shared" si="23"/>
        <v>2.4735925324879089</v>
      </c>
      <c r="BA371" s="45">
        <f>1/(POWER(FSheet1!$BK370,1/($A$3-1))*SUM(1/POWER(FSheet1!$BK370,1/($A$3-1)),1/POWER(FSheet1!$BL370,1/($A$3-1)),1/POWER(FSheet1!$BM370,1/($A$3-1)),1/POWER(FSheet1!$BN370,1/($A$3-1)),1/POWER(FSheet1!$BO370,1/($A$3-1)),1/POWER(FSheet1!$BP370,1/($A$3-1)),1/POWER(FSheet1!$BQ370,1/($A$3-1))))</f>
        <v>5.4901804181275576E-2</v>
      </c>
      <c r="BB371" s="45">
        <f>1/(POWER(FSheet1!$BL370,1/($A$3-1))*SUM(1/POWER(FSheet1!$BK370,1/($A$3-1)),1/POWER(FSheet1!$BL370,1/($A$3-1)),1/POWER(FSheet1!$BM370,1/($A$3-1)),1/POWER(FSheet1!$BN370,1/($A$3-1)),1/POWER(FSheet1!$BO370,1/($A$3-1)),1/POWER(FSheet1!$BP370,1/($A$3-1)),1/POWER(FSheet1!$BQ370,1/($A$3-1))))</f>
        <v>2.5770490029198328E-2</v>
      </c>
      <c r="BC371" s="45">
        <f>1/(POWER(FSheet1!$BM370,1/($A$3-1))*SUM(1/POWER(FSheet1!$BK370,1/($A$3-1)),1/POWER(FSheet1!$BL370,1/($A$3-1)),1/POWER(FSheet1!$BM370,1/($A$3-1)),1/POWER(FSheet1!$BN370,1/($A$3-1)),1/POWER(FSheet1!$BO370,1/($A$3-1)),1/POWER(FSheet1!$BP370,1/($A$3-1)),1/POWER(FSheet1!$BQ370,1/($A$3-1))))</f>
        <v>5.0181312515620677E-2</v>
      </c>
      <c r="BD371" s="45">
        <f>1/(POWER(FSheet1!$BN370,1/($A$3-1))*SUM(1/POWER(FSheet1!$BK370,1/($A$3-1)),1/POWER(FSheet1!$BL370,1/($A$3-1)),1/POWER(FSheet1!$BM370,1/($A$3-1)),1/POWER(FSheet1!$BN370,1/($A$3-1)),1/POWER(FSheet1!$BO370,1/($A$3-1)),1/POWER(FSheet1!$BP370,1/($A$3-1)),1/POWER(FSheet1!$BQ370,1/($A$3-1))))</f>
        <v>0.19315360509068244</v>
      </c>
      <c r="BE371" s="45">
        <f>1/(POWER(FSheet1!$BO370,1/($A$3-1))*SUM(1/POWER(FSheet1!$BK370,1/($A$3-1)),1/POWER(FSheet1!$BL370,1/($A$3-1)),1/POWER(FSheet1!$BM370,1/($A$3-1)),1/POWER(FSheet1!$BN370,1/($A$3-1)),1/POWER(FSheet1!$BO370,1/($A$3-1)),1/POWER(FSheet1!$BP370,1/($A$3-1)),1/POWER(FSheet1!$BQ370,1/($A$3-1))))</f>
        <v>0.54418090369362671</v>
      </c>
      <c r="BF371" s="45">
        <f>1/(POWER(FSheet1!$BP370,1/($A$3-1))*SUM(1/POWER(FSheet1!$BK370,1/($A$3-1)),1/POWER(FSheet1!$BL370,1/($A$3-1)),1/POWER(FSheet1!$BM370,1/($A$3-1)),1/POWER(FSheet1!$BN370,1/($A$3-1)),1/POWER(FSheet1!$BO370,1/($A$3-1)),1/POWER(FSheet1!$BP370,1/($A$3-1)),1/POWER(FSheet1!$BQ370,1/($A$3-1))))</f>
        <v>4.918562392027527E-2</v>
      </c>
      <c r="BG371" s="45">
        <f>1/(POWER(FSheet1!$BQ370,1/($A$3-1))*SUM(1/POWER(FSheet1!$BK370,1/($A$3-1)),1/POWER(FSheet1!$BL370,1/($A$3-1)),1/POWER(FSheet1!$BM370,1/($A$3-1)),1/POWER(FSheet1!$BN370,1/($A$3-1)),1/POWER(FSheet1!$BO370,1/($A$3-1)),1/POWER(FSheet1!$BP370,1/($A$3-1)),1/POWER(FSheet1!$BQ370,1/($A$3-1))))</f>
        <v>8.2626260569320986E-2</v>
      </c>
      <c r="BW371" s="33">
        <f t="array" ref="BW371">SUM((BA371^$A$3)*(($B371-$AK$3)^2+($C371-$AL$3)^2),(BB371^$A$3)*(($B371-$AM$3)^2+($C371-$AN$3)^2),(BC371^$A$3)*(($B371-$AO$3)^2+($C371-$AP$3)^2),(BD371^$A$3)*(($B371-$AQ$3)^2+($C371-$AR$3)^2),(BE371^$A$3)*(($B371-$AS$3)^2+($C371-$AT$3)^2),(BF371^$A$3)*(($B371-$AU$3)^2+($C371-$AV$3)^2),(BG371^$A$3)*(($B371-$AW$3)^2+($C371-$BV$3)^2))</f>
        <v>2.7059583338400088</v>
      </c>
    </row>
    <row r="372" spans="1:75">
      <c r="A372" s="44" t="str">
        <f>FSheet1!A371</f>
        <v>Sayapin</v>
      </c>
      <c r="B372" s="45">
        <f>FSheet1!DH371</f>
        <v>-1.370671540682415</v>
      </c>
      <c r="C372" s="45">
        <f>FSheet1!DI371</f>
        <v>-3.7331039986876635</v>
      </c>
      <c r="D372" s="30"/>
      <c r="E372" s="20">
        <f>1/(POWER(FSheet1!AU371,2/($A$3-1))*SUM(1/POWER(FSheet1!$AU371,2/($A$3-1)),1/POWER(FSheet1!$AV371,2/($A$3-1)),1/POWER(FSheet1!$AW371,2/($A$3-1)),1/POWER(FSheet1!$AX371,2/($A$3-1)),1/POWER(FSheet1!$AY371,2/($A$3-1)),1/POWER(FSheet1!$AZ371,2/($A$3-1)),1/POWER(FSheet1!$BA371,2/($A$3-1))))</f>
        <v>3.1547340513154998E-4</v>
      </c>
      <c r="F372" s="20">
        <f>1/(POWER(FSheet1!AV371,2/($A$3-1))*SUM(1/POWER(FSheet1!$AU371,2/($A$3-1)),1/POWER(FSheet1!$AV371,2/($A$3-1)),1/POWER(FSheet1!$AW371,2/($A$3-1)),1/POWER(FSheet1!$AX371,2/($A$3-1)),1/POWER(FSheet1!$AY371,2/($A$3-1)),1/POWER(FSheet1!$AZ371,2/($A$3-1)),1/POWER(FSheet1!$BA371,2/($A$3-1))))</f>
        <v>3.1268876370374767E-3</v>
      </c>
      <c r="G372" s="20">
        <f>1/(POWER(FSheet1!AW371,2/($A$3-1))*SUM(1/POWER(FSheet1!$AU371,2/($A$3-1)),1/POWER(FSheet1!$AV371,2/($A$3-1)),1/POWER(FSheet1!$AW371,2/($A$3-1)),1/POWER(FSheet1!$AX371,2/($A$3-1)),1/POWER(FSheet1!$AY371,2/($A$3-1)),1/POWER(FSheet1!$AZ371,2/($A$3-1)),1/POWER(FSheet1!$BA371,2/($A$3-1))))</f>
        <v>0.96466533222230266</v>
      </c>
      <c r="H372" s="20">
        <f>1/(POWER(FSheet1!AX371,2/($A$3-1))*SUM(1/POWER(FSheet1!$AU371,2/($A$3-1)),1/POWER(FSheet1!$AV371,2/($A$3-1)),1/POWER(FSheet1!$AW371,2/($A$3-1)),1/POWER(FSheet1!$AX371,2/($A$3-1)),1/POWER(FSheet1!$AY371,2/($A$3-1)),1/POWER(FSheet1!$AZ371,2/($A$3-1)),1/POWER(FSheet1!$BA371,2/($A$3-1))))</f>
        <v>3.0710295849340874E-2</v>
      </c>
      <c r="I372" s="20">
        <f>1/(POWER(FSheet1!AY371,2/($A$3-1))*SUM(1/POWER(FSheet1!$AU371,2/($A$3-1)),1/POWER(FSheet1!$AV371,2/($A$3-1)),1/POWER(FSheet1!$AW371,2/($A$3-1)),1/POWER(FSheet1!$AX371,2/($A$3-1)),1/POWER(FSheet1!$AY371,2/($A$3-1)),1/POWER(FSheet1!$AZ371,2/($A$3-1)),1/POWER(FSheet1!$BA371,2/($A$3-1))))</f>
        <v>9.7976074875502596E-4</v>
      </c>
      <c r="J372" s="20">
        <f>1/(POWER(FSheet1!AZ371,2/($A$3-1))*SUM(1/POWER(FSheet1!$AU371,2/($A$3-1)),1/POWER(FSheet1!$AV371,2/($A$3-1)),1/POWER(FSheet1!$AW371,2/($A$3-1)),1/POWER(FSheet1!$AX371,2/($A$3-1)),1/POWER(FSheet1!$AY371,2/($A$3-1)),1/POWER(FSheet1!$AZ371,2/($A$3-1)),1/POWER(FSheet1!$BA371,2/($A$3-1))))</f>
        <v>1.5726152355436234E-4</v>
      </c>
      <c r="K372" s="20">
        <f>1/(POWER(FSheet1!BA371,2/($A$3-1))*SUM(1/POWER(FSheet1!$AU371,2/($A$3-1)),1/POWER(FSheet1!$AV371,2/($A$3-1)),1/POWER(FSheet1!$AW371,2/($A$3-1)),1/POWER(FSheet1!$AX371,2/($A$3-1)),1/POWER(FSheet1!$AY371,2/($A$3-1)),1/POWER(FSheet1!$AZ371,2/($A$3-1)),1/POWER(FSheet1!$BA371,2/($A$3-1))))</f>
        <v>4.4988613878143485E-5</v>
      </c>
      <c r="AA372" s="34">
        <f t="shared" si="25"/>
        <v>4.5527353653865044</v>
      </c>
      <c r="AB372" s="30"/>
      <c r="AC372" s="26">
        <f>1/(POWER(FSheet1!BC371,1/($A$3-1))*SUM(1/POWER(FSheet1!$BC371,1/($A$3-1)),1/POWER(FSheet1!$BD371,1/($A$3-1)),1/POWER(FSheet1!$BE371,1/($A$3-1)),1/POWER(FSheet1!$BF371,1/($A$3-1)),1/POWER(FSheet1!$BG371,1/($A$3-1)),1/POWER(FSheet1!$BH371,1/($A$3-1)),1/POWER(FSheet1!$BI371,1/($A$3-1))))</f>
        <v>7.8733895848813407E-2</v>
      </c>
      <c r="AD372" s="26">
        <f>1/(POWER(FSheet1!BD371,1/($A$3-1))*SUM(1/POWER(FSheet1!$BC371,1/($A$3-1)),1/POWER(FSheet1!$BD371,1/($A$3-1)),1/POWER(FSheet1!$BE371,1/($A$3-1)),1/POWER(FSheet1!$BF371,1/($A$3-1)),1/POWER(FSheet1!$BG371,1/($A$3-1)),1/POWER(FSheet1!$BH371,1/($A$3-1)),1/POWER(FSheet1!$BI371,1/($A$3-1))))</f>
        <v>0.11328860593829587</v>
      </c>
      <c r="AE372" s="26">
        <f>1/(POWER(FSheet1!BE371,1/($A$3-1))*SUM(1/POWER(FSheet1!$BC371,1/($A$3-1)),1/POWER(FSheet1!$BD371,1/($A$3-1)),1/POWER(FSheet1!$BE371,1/($A$3-1)),1/POWER(FSheet1!$BF371,1/($A$3-1)),1/POWER(FSheet1!$BG371,1/($A$3-1)),1/POWER(FSheet1!$BH371,1/($A$3-1)),1/POWER(FSheet1!$BI371,1/($A$3-1))))</f>
        <v>0.54931152501783842</v>
      </c>
      <c r="AF372" s="26">
        <f>1/(POWER(FSheet1!BF371,1/($A$3-1))*SUM(1/POWER(FSheet1!$BC371,1/($A$3-1)),1/POWER(FSheet1!$BD371,1/($A$3-1)),1/POWER(FSheet1!$BE371,1/($A$3-1)),1/POWER(FSheet1!$BF371,1/($A$3-1)),1/POWER(FSheet1!$BG371,1/($A$3-1)),1/POWER(FSheet1!$BH371,1/($A$3-1)),1/POWER(FSheet1!$BI371,1/($A$3-1))))</f>
        <v>0.16503418247543733</v>
      </c>
      <c r="AG372" s="26">
        <f>1/(POWER(FSheet1!BG371,1/($A$3-1))*SUM(1/POWER(FSheet1!$BC371,1/($A$3-1)),1/POWER(FSheet1!$BD371,1/($A$3-1)),1/POWER(FSheet1!$BE371,1/($A$3-1)),1/POWER(FSheet1!$BF371,1/($A$3-1)),1/POWER(FSheet1!$BG371,1/($A$3-1)),1/POWER(FSheet1!$BH371,1/($A$3-1)),1/POWER(FSheet1!$BI371,1/($A$3-1))))</f>
        <v>4.1967295272622801E-2</v>
      </c>
      <c r="AH372" s="26">
        <f>1/(POWER(FSheet1!BH371,1/($A$3-1))*SUM(1/POWER(FSheet1!$BC371,1/($A$3-1)),1/POWER(FSheet1!$BD371,1/($A$3-1)),1/POWER(FSheet1!$BE371,1/($A$3-1)),1/POWER(FSheet1!$BF371,1/($A$3-1)),1/POWER(FSheet1!$BG371,1/($A$3-1)),1/POWER(FSheet1!$BH371,1/($A$3-1)),1/POWER(FSheet1!$BI371,1/($A$3-1))))</f>
        <v>1.9740056335755828E-2</v>
      </c>
      <c r="AI372" s="26">
        <f>1/(POWER(FSheet1!BI371,1/($A$3-1))*SUM(1/POWER(FSheet1!$BC371,1/($A$3-1)),1/POWER(FSheet1!$BD371,1/($A$3-1)),1/POWER(FSheet1!$BE371,1/($A$3-1)),1/POWER(FSheet1!$BF371,1/($A$3-1)),1/POWER(FSheet1!$BG371,1/($A$3-1)),1/POWER(FSheet1!$BH371,1/($A$3-1)),1/POWER(FSheet1!$BI371,1/($A$3-1))))</f>
        <v>3.1924439111236443E-2</v>
      </c>
      <c r="AY372" s="33">
        <f t="shared" si="23"/>
        <v>1.7638840981832427</v>
      </c>
      <c r="BA372" s="45">
        <f>1/(POWER(FSheet1!$BK371,1/($A$3-1))*SUM(1/POWER(FSheet1!$BK371,1/($A$3-1)),1/POWER(FSheet1!$BL371,1/($A$3-1)),1/POWER(FSheet1!$BM371,1/($A$3-1)),1/POWER(FSheet1!$BN371,1/($A$3-1)),1/POWER(FSheet1!$BO371,1/($A$3-1)),1/POWER(FSheet1!$BP371,1/($A$3-1)),1/POWER(FSheet1!$BQ371,1/($A$3-1))))</f>
        <v>4.5268622100417249E-3</v>
      </c>
      <c r="BB372" s="45">
        <f>1/(POWER(FSheet1!$BL371,1/($A$3-1))*SUM(1/POWER(FSheet1!$BK371,1/($A$3-1)),1/POWER(FSheet1!$BL371,1/($A$3-1)),1/POWER(FSheet1!$BM371,1/($A$3-1)),1/POWER(FSheet1!$BN371,1/($A$3-1)),1/POWER(FSheet1!$BO371,1/($A$3-1)),1/POWER(FSheet1!$BP371,1/($A$3-1)),1/POWER(FSheet1!$BQ371,1/($A$3-1))))</f>
        <v>8.3896108678122062E-3</v>
      </c>
      <c r="BC372" s="45">
        <f>1/(POWER(FSheet1!$BM371,1/($A$3-1))*SUM(1/POWER(FSheet1!$BK371,1/($A$3-1)),1/POWER(FSheet1!$BL371,1/($A$3-1)),1/POWER(FSheet1!$BM371,1/($A$3-1)),1/POWER(FSheet1!$BN371,1/($A$3-1)),1/POWER(FSheet1!$BO371,1/($A$3-1)),1/POWER(FSheet1!$BP371,1/($A$3-1)),1/POWER(FSheet1!$BQ371,1/($A$3-1))))</f>
        <v>0.9607260581681073</v>
      </c>
      <c r="BD372" s="45">
        <f>1/(POWER(FSheet1!$BN371,1/($A$3-1))*SUM(1/POWER(FSheet1!$BK371,1/($A$3-1)),1/POWER(FSheet1!$BL371,1/($A$3-1)),1/POWER(FSheet1!$BM371,1/($A$3-1)),1/POWER(FSheet1!$BN371,1/($A$3-1)),1/POWER(FSheet1!$BO371,1/($A$3-1)),1/POWER(FSheet1!$BP371,1/($A$3-1)),1/POWER(FSheet1!$BQ371,1/($A$3-1))))</f>
        <v>1.6641390962027405E-2</v>
      </c>
      <c r="BE372" s="45">
        <f>1/(POWER(FSheet1!$BO371,1/($A$3-1))*SUM(1/POWER(FSheet1!$BK371,1/($A$3-1)),1/POWER(FSheet1!$BL371,1/($A$3-1)),1/POWER(FSheet1!$BM371,1/($A$3-1)),1/POWER(FSheet1!$BN371,1/($A$3-1)),1/POWER(FSheet1!$BO371,1/($A$3-1)),1/POWER(FSheet1!$BP371,1/($A$3-1)),1/POWER(FSheet1!$BQ371,1/($A$3-1))))</f>
        <v>4.7549496573294102E-3</v>
      </c>
      <c r="BF372" s="45">
        <f>1/(POWER(FSheet1!$BP371,1/($A$3-1))*SUM(1/POWER(FSheet1!$BK371,1/($A$3-1)),1/POWER(FSheet1!$BL371,1/($A$3-1)),1/POWER(FSheet1!$BM371,1/($A$3-1)),1/POWER(FSheet1!$BN371,1/($A$3-1)),1/POWER(FSheet1!$BO371,1/($A$3-1)),1/POWER(FSheet1!$BP371,1/($A$3-1)),1/POWER(FSheet1!$BQ371,1/($A$3-1))))</f>
        <v>1.7011838376079075E-3</v>
      </c>
      <c r="BG372" s="45">
        <f>1/(POWER(FSheet1!$BQ371,1/($A$3-1))*SUM(1/POWER(FSheet1!$BK371,1/($A$3-1)),1/POWER(FSheet1!$BL371,1/($A$3-1)),1/POWER(FSheet1!$BM371,1/($A$3-1)),1/POWER(FSheet1!$BN371,1/($A$3-1)),1/POWER(FSheet1!$BO371,1/($A$3-1)),1/POWER(FSheet1!$BP371,1/($A$3-1)),1/POWER(FSheet1!$BQ371,1/($A$3-1))))</f>
        <v>3.2599442970743871E-3</v>
      </c>
      <c r="BW372" s="33">
        <f t="array" ref="BW372">SUM((BA372^$A$3)*(($B372-$AK$3)^2+($C372-$AL$3)^2),(BB372^$A$3)*(($B372-$AM$3)^2+($C372-$AN$3)^2),(BC372^$A$3)*(($B372-$AO$3)^2+($C372-$AP$3)^2),(BD372^$A$3)*(($B372-$AQ$3)^2+($C372-$AR$3)^2),(BE372^$A$3)*(($B372-$AS$3)^2+($C372-$AT$3)^2),(BF372^$A$3)*(($B372-$AU$3)^2+($C372-$AV$3)^2),(BG372^$A$3)*(($B372-$AW$3)^2+($C372-$BV$3)^2))</f>
        <v>2.515108257885216</v>
      </c>
    </row>
    <row r="373" spans="1:75">
      <c r="A373" s="44" t="str">
        <f>FSheet1!A372</f>
        <v>Zalewski</v>
      </c>
      <c r="B373" s="45">
        <f>FSheet1!DH372</f>
        <v>0.25891716404199483</v>
      </c>
      <c r="C373" s="45">
        <f>FSheet1!DI372</f>
        <v>-5.7231164488188986</v>
      </c>
      <c r="D373" s="30"/>
      <c r="E373" s="20">
        <f>1/(POWER(FSheet1!AU372,2/($A$3-1))*SUM(1/POWER(FSheet1!$AU372,2/($A$3-1)),1/POWER(FSheet1!$AV372,2/($A$3-1)),1/POWER(FSheet1!$AW372,2/($A$3-1)),1/POWER(FSheet1!$AX372,2/($A$3-1)),1/POWER(FSheet1!$AY372,2/($A$3-1)),1/POWER(FSheet1!$AZ372,2/($A$3-1)),1/POWER(FSheet1!$BA372,2/($A$3-1))))</f>
        <v>6.5014541560462682E-3</v>
      </c>
      <c r="F373" s="20">
        <f>1/(POWER(FSheet1!AV372,2/($A$3-1))*SUM(1/POWER(FSheet1!$AU372,2/($A$3-1)),1/POWER(FSheet1!$AV372,2/($A$3-1)),1/POWER(FSheet1!$AW372,2/($A$3-1)),1/POWER(FSheet1!$AX372,2/($A$3-1)),1/POWER(FSheet1!$AY372,2/($A$3-1)),1/POWER(FSheet1!$AZ372,2/($A$3-1)),1/POWER(FSheet1!$BA372,2/($A$3-1))))</f>
        <v>4.54140464275926E-2</v>
      </c>
      <c r="G373" s="20">
        <f>1/(POWER(FSheet1!AW372,2/($A$3-1))*SUM(1/POWER(FSheet1!$AU372,2/($A$3-1)),1/POWER(FSheet1!$AV372,2/($A$3-1)),1/POWER(FSheet1!$AW372,2/($A$3-1)),1/POWER(FSheet1!$AX372,2/($A$3-1)),1/POWER(FSheet1!$AY372,2/($A$3-1)),1/POWER(FSheet1!$AZ372,2/($A$3-1)),1/POWER(FSheet1!$BA372,2/($A$3-1))))</f>
        <v>0.67007209990210903</v>
      </c>
      <c r="H373" s="20">
        <f>1/(POWER(FSheet1!AX372,2/($A$3-1))*SUM(1/POWER(FSheet1!$AU372,2/($A$3-1)),1/POWER(FSheet1!$AV372,2/($A$3-1)),1/POWER(FSheet1!$AW372,2/($A$3-1)),1/POWER(FSheet1!$AX372,2/($A$3-1)),1/POWER(FSheet1!$AY372,2/($A$3-1)),1/POWER(FSheet1!$AZ372,2/($A$3-1)),1/POWER(FSheet1!$BA372,2/($A$3-1))))</f>
        <v>0.25265792160881906</v>
      </c>
      <c r="I373" s="20">
        <f>1/(POWER(FSheet1!AY372,2/($A$3-1))*SUM(1/POWER(FSheet1!$AU372,2/($A$3-1)),1/POWER(FSheet1!$AV372,2/($A$3-1)),1/POWER(FSheet1!$AW372,2/($A$3-1)),1/POWER(FSheet1!$AX372,2/($A$3-1)),1/POWER(FSheet1!$AY372,2/($A$3-1)),1/POWER(FSheet1!$AZ372,2/($A$3-1)),1/POWER(FSheet1!$BA372,2/($A$3-1))))</f>
        <v>2.0431637867034336E-2</v>
      </c>
      <c r="J373" s="20">
        <f>1/(POWER(FSheet1!AZ372,2/($A$3-1))*SUM(1/POWER(FSheet1!$AU372,2/($A$3-1)),1/POWER(FSheet1!$AV372,2/($A$3-1)),1/POWER(FSheet1!$AW372,2/($A$3-1)),1/POWER(FSheet1!$AX372,2/($A$3-1)),1/POWER(FSheet1!$AY372,2/($A$3-1)),1/POWER(FSheet1!$AZ372,2/($A$3-1)),1/POWER(FSheet1!$BA372,2/($A$3-1))))</f>
        <v>3.7910851172764672E-3</v>
      </c>
      <c r="K373" s="20">
        <f>1/(POWER(FSheet1!BA372,2/($A$3-1))*SUM(1/POWER(FSheet1!$AU372,2/($A$3-1)),1/POWER(FSheet1!$AV372,2/($A$3-1)),1/POWER(FSheet1!$AW372,2/($A$3-1)),1/POWER(FSheet1!$AX372,2/($A$3-1)),1/POWER(FSheet1!$AY372,2/($A$3-1)),1/POWER(FSheet1!$AZ372,2/($A$3-1)),1/POWER(FSheet1!$BA372,2/($A$3-1))))</f>
        <v>1.1317549211221E-3</v>
      </c>
      <c r="AA373" s="34">
        <f t="shared" si="25"/>
        <v>11.931546397705361</v>
      </c>
      <c r="AB373" s="30"/>
      <c r="AC373" s="26">
        <f>1/(POWER(FSheet1!BC372,1/($A$3-1))*SUM(1/POWER(FSheet1!$BC372,1/($A$3-1)),1/POWER(FSheet1!$BD372,1/($A$3-1)),1/POWER(FSheet1!$BE372,1/($A$3-1)),1/POWER(FSheet1!$BF372,1/($A$3-1)),1/POWER(FSheet1!$BG372,1/($A$3-1)),1/POWER(FSheet1!$BH372,1/($A$3-1)),1/POWER(FSheet1!$BI372,1/($A$3-1))))</f>
        <v>9.9537930606271599E-2</v>
      </c>
      <c r="AD373" s="26">
        <f>1/(POWER(FSheet1!BD372,1/($A$3-1))*SUM(1/POWER(FSheet1!$BC372,1/($A$3-1)),1/POWER(FSheet1!$BD372,1/($A$3-1)),1/POWER(FSheet1!$BE372,1/($A$3-1)),1/POWER(FSheet1!$BF372,1/($A$3-1)),1/POWER(FSheet1!$BG372,1/($A$3-1)),1/POWER(FSheet1!$BH372,1/($A$3-1)),1/POWER(FSheet1!$BI372,1/($A$3-1))))</f>
        <v>0.13592904448206042</v>
      </c>
      <c r="AE373" s="26">
        <f>1/(POWER(FSheet1!BE372,1/($A$3-1))*SUM(1/POWER(FSheet1!$BC372,1/($A$3-1)),1/POWER(FSheet1!$BD372,1/($A$3-1)),1/POWER(FSheet1!$BE372,1/($A$3-1)),1/POWER(FSheet1!$BF372,1/($A$3-1)),1/POWER(FSheet1!$BG372,1/($A$3-1)),1/POWER(FSheet1!$BH372,1/($A$3-1)),1/POWER(FSheet1!$BI372,1/($A$3-1))))</f>
        <v>0.28790668287788507</v>
      </c>
      <c r="AF373" s="26">
        <f>1/(POWER(FSheet1!BF372,1/($A$3-1))*SUM(1/POWER(FSheet1!$BC372,1/($A$3-1)),1/POWER(FSheet1!$BD372,1/($A$3-1)),1/POWER(FSheet1!$BE372,1/($A$3-1)),1/POWER(FSheet1!$BF372,1/($A$3-1)),1/POWER(FSheet1!$BG372,1/($A$3-1)),1/POWER(FSheet1!$BH372,1/($A$3-1)),1/POWER(FSheet1!$BI372,1/($A$3-1))))</f>
        <v>0.23071550497730881</v>
      </c>
      <c r="AG373" s="26">
        <f>1/(POWER(FSheet1!BG372,1/($A$3-1))*SUM(1/POWER(FSheet1!$BC372,1/($A$3-1)),1/POWER(FSheet1!$BD372,1/($A$3-1)),1/POWER(FSheet1!$BE372,1/($A$3-1)),1/POWER(FSheet1!$BF372,1/($A$3-1)),1/POWER(FSheet1!$BG372,1/($A$3-1)),1/POWER(FSheet1!$BH372,1/($A$3-1)),1/POWER(FSheet1!$BI372,1/($A$3-1))))</f>
        <v>0.10378289379723696</v>
      </c>
      <c r="AH373" s="26">
        <f>1/(POWER(FSheet1!BH372,1/($A$3-1))*SUM(1/POWER(FSheet1!$BC372,1/($A$3-1)),1/POWER(FSheet1!$BD372,1/($A$3-1)),1/POWER(FSheet1!$BE372,1/($A$3-1)),1/POWER(FSheet1!$BF372,1/($A$3-1)),1/POWER(FSheet1!$BG372,1/($A$3-1)),1/POWER(FSheet1!$BH372,1/($A$3-1)),1/POWER(FSheet1!$BI372,1/($A$3-1))))</f>
        <v>5.5740863594405679E-2</v>
      </c>
      <c r="AI373" s="26">
        <f>1/(POWER(FSheet1!BI372,1/($A$3-1))*SUM(1/POWER(FSheet1!$BC372,1/($A$3-1)),1/POWER(FSheet1!$BD372,1/($A$3-1)),1/POWER(FSheet1!$BE372,1/($A$3-1)),1/POWER(FSheet1!$BF372,1/($A$3-1)),1/POWER(FSheet1!$BG372,1/($A$3-1)),1/POWER(FSheet1!$BH372,1/($A$3-1)),1/POWER(FSheet1!$BI372,1/($A$3-1))))</f>
        <v>8.6387079664831404E-2</v>
      </c>
      <c r="AY373" s="33">
        <f t="shared" si="23"/>
        <v>5.5821658914865386</v>
      </c>
      <c r="BA373" s="45">
        <f>1/(POWER(FSheet1!$BK372,1/($A$3-1))*SUM(1/POWER(FSheet1!$BK372,1/($A$3-1)),1/POWER(FSheet1!$BL372,1/($A$3-1)),1/POWER(FSheet1!$BM372,1/($A$3-1)),1/POWER(FSheet1!$BN372,1/($A$3-1)),1/POWER(FSheet1!$BO372,1/($A$3-1)),1/POWER(FSheet1!$BP372,1/($A$3-1)),1/POWER(FSheet1!$BQ372,1/($A$3-1))))</f>
        <v>5.0035648332036317E-2</v>
      </c>
      <c r="BB373" s="45">
        <f>1/(POWER(FSheet1!$BL372,1/($A$3-1))*SUM(1/POWER(FSheet1!$BK372,1/($A$3-1)),1/POWER(FSheet1!$BL372,1/($A$3-1)),1/POWER(FSheet1!$BM372,1/($A$3-1)),1/POWER(FSheet1!$BN372,1/($A$3-1)),1/POWER(FSheet1!$BO372,1/($A$3-1)),1/POWER(FSheet1!$BP372,1/($A$3-1)),1/POWER(FSheet1!$BQ372,1/($A$3-1))))</f>
        <v>8.7619020646278065E-2</v>
      </c>
      <c r="BC373" s="45">
        <f>1/(POWER(FSheet1!$BM372,1/($A$3-1))*SUM(1/POWER(FSheet1!$BK372,1/($A$3-1)),1/POWER(FSheet1!$BL372,1/($A$3-1)),1/POWER(FSheet1!$BM372,1/($A$3-1)),1/POWER(FSheet1!$BN372,1/($A$3-1)),1/POWER(FSheet1!$BO372,1/($A$3-1)),1/POWER(FSheet1!$BP372,1/($A$3-1)),1/POWER(FSheet1!$BQ372,1/($A$3-1))))</f>
        <v>0.47760107675298258</v>
      </c>
      <c r="BD373" s="45">
        <f>1/(POWER(FSheet1!$BN372,1/($A$3-1))*SUM(1/POWER(FSheet1!$BK372,1/($A$3-1)),1/POWER(FSheet1!$BL372,1/($A$3-1)),1/POWER(FSheet1!$BM372,1/($A$3-1)),1/POWER(FSheet1!$BN372,1/($A$3-1)),1/POWER(FSheet1!$BO372,1/($A$3-1)),1/POWER(FSheet1!$BP372,1/($A$3-1)),1/POWER(FSheet1!$BQ372,1/($A$3-1))))</f>
        <v>0.18908042178606008</v>
      </c>
      <c r="BE373" s="45">
        <f>1/(POWER(FSheet1!$BO372,1/($A$3-1))*SUM(1/POWER(FSheet1!$BK372,1/($A$3-1)),1/POWER(FSheet1!$BL372,1/($A$3-1)),1/POWER(FSheet1!$BM372,1/($A$3-1)),1/POWER(FSheet1!$BN372,1/($A$3-1)),1/POWER(FSheet1!$BO372,1/($A$3-1)),1/POWER(FSheet1!$BP372,1/($A$3-1)),1/POWER(FSheet1!$BQ372,1/($A$3-1))))</f>
        <v>8.0711177248141114E-2</v>
      </c>
      <c r="BF373" s="45">
        <f>1/(POWER(FSheet1!$BP372,1/($A$3-1))*SUM(1/POWER(FSheet1!$BK372,1/($A$3-1)),1/POWER(FSheet1!$BL372,1/($A$3-1)),1/POWER(FSheet1!$BM372,1/($A$3-1)),1/POWER(FSheet1!$BN372,1/($A$3-1)),1/POWER(FSheet1!$BO372,1/($A$3-1)),1/POWER(FSheet1!$BP372,1/($A$3-1)),1/POWER(FSheet1!$BQ372,1/($A$3-1))))</f>
        <v>3.8502345547032538E-2</v>
      </c>
      <c r="BG373" s="45">
        <f>1/(POWER(FSheet1!$BQ372,1/($A$3-1))*SUM(1/POWER(FSheet1!$BK372,1/($A$3-1)),1/POWER(FSheet1!$BL372,1/($A$3-1)),1/POWER(FSheet1!$BM372,1/($A$3-1)),1/POWER(FSheet1!$BN372,1/($A$3-1)),1/POWER(FSheet1!$BO372,1/($A$3-1)),1/POWER(FSheet1!$BP372,1/($A$3-1)),1/POWER(FSheet1!$BQ372,1/($A$3-1))))</f>
        <v>7.645030968746945E-2</v>
      </c>
      <c r="BW373" s="33">
        <f t="array" ref="BW373">SUM((BA373^$A$3)*(($B373-$AK$3)^2+($C373-$AL$3)^2),(BB373^$A$3)*(($B373-$AM$3)^2+($C373-$AN$3)^2),(BC373^$A$3)*(($B373-$AO$3)^2+($C373-$AP$3)^2),(BD373^$A$3)*(($B373-$AQ$3)^2+($C373-$AR$3)^2),(BE373^$A$3)*(($B373-$AS$3)^2+($C373-$AT$3)^2),(BF373^$A$3)*(($B373-$AU$3)^2+($C373-$AV$3)^2),(BG373^$A$3)*(($B373-$AW$3)^2+($C373-$BV$3)^2))</f>
        <v>6.1956163541155931</v>
      </c>
    </row>
    <row r="374" spans="1:75" s="30" customFormat="1">
      <c r="A374" s="49" t="str">
        <f>FSheet1!A373</f>
        <v>Dean</v>
      </c>
      <c r="B374" s="50">
        <f>FSheet1!DH373</f>
        <v>1.9601475459317581</v>
      </c>
      <c r="C374" s="50">
        <f>FSheet1!DI373</f>
        <v>-3.1118790288713907</v>
      </c>
      <c r="E374" s="20">
        <f>1/(POWER(FSheet1!AU373,2/($A$3-1))*SUM(1/POWER(FSheet1!$AU373,2/($A$3-1)),1/POWER(FSheet1!$AV373,2/($A$3-1)),1/POWER(FSheet1!$AW373,2/($A$3-1)),1/POWER(FSheet1!$AX373,2/($A$3-1)),1/POWER(FSheet1!$AY373,2/($A$3-1)),1/POWER(FSheet1!$AZ373,2/($A$3-1)),1/POWER(FSheet1!$BA373,2/($A$3-1))))</f>
        <v>4.4328037036790193E-4</v>
      </c>
      <c r="F374" s="20">
        <f>1/(POWER(FSheet1!AV373,2/($A$3-1))*SUM(1/POWER(FSheet1!$AU373,2/($A$3-1)),1/POWER(FSheet1!$AV373,2/($A$3-1)),1/POWER(FSheet1!$AW373,2/($A$3-1)),1/POWER(FSheet1!$AX373,2/($A$3-1)),1/POWER(FSheet1!$AY373,2/($A$3-1)),1/POWER(FSheet1!$AZ373,2/($A$3-1)),1/POWER(FSheet1!$BA373,2/($A$3-1))))</f>
        <v>2.1819125267762752E-3</v>
      </c>
      <c r="G374" s="20">
        <f>1/(POWER(FSheet1!AW373,2/($A$3-1))*SUM(1/POWER(FSheet1!$AU373,2/($A$3-1)),1/POWER(FSheet1!$AV373,2/($A$3-1)),1/POWER(FSheet1!$AW373,2/($A$3-1)),1/POWER(FSheet1!$AX373,2/($A$3-1)),1/POWER(FSheet1!$AY373,2/($A$3-1)),1/POWER(FSheet1!$AZ373,2/($A$3-1)),1/POWER(FSheet1!$BA373,2/($A$3-1))))</f>
        <v>2.8542221993055082E-2</v>
      </c>
      <c r="H374" s="20">
        <f>1/(POWER(FSheet1!AX373,2/($A$3-1))*SUM(1/POWER(FSheet1!$AU373,2/($A$3-1)),1/POWER(FSheet1!$AV373,2/($A$3-1)),1/POWER(FSheet1!$AW373,2/($A$3-1)),1/POWER(FSheet1!$AX373,2/($A$3-1)),1/POWER(FSheet1!$AY373,2/($A$3-1)),1/POWER(FSheet1!$AZ373,2/($A$3-1)),1/POWER(FSheet1!$BA373,2/($A$3-1))))</f>
        <v>0.94452144346645883</v>
      </c>
      <c r="I374" s="20">
        <f>1/(POWER(FSheet1!AY373,2/($A$3-1))*SUM(1/POWER(FSheet1!$AU373,2/($A$3-1)),1/POWER(FSheet1!$AV373,2/($A$3-1)),1/POWER(FSheet1!$AW373,2/($A$3-1)),1/POWER(FSheet1!$AX373,2/($A$3-1)),1/POWER(FSheet1!$AY373,2/($A$3-1)),1/POWER(FSheet1!$AZ373,2/($A$3-1)),1/POWER(FSheet1!$BA373,2/($A$3-1))))</f>
        <v>2.2027498140141398E-2</v>
      </c>
      <c r="J374" s="20">
        <f>1/(POWER(FSheet1!AZ373,2/($A$3-1))*SUM(1/POWER(FSheet1!$AU373,2/($A$3-1)),1/POWER(FSheet1!$AV373,2/($A$3-1)),1/POWER(FSheet1!$AW373,2/($A$3-1)),1/POWER(FSheet1!$AX373,2/($A$3-1)),1/POWER(FSheet1!$AY373,2/($A$3-1)),1/POWER(FSheet1!$AZ373,2/($A$3-1)),1/POWER(FSheet1!$BA373,2/($A$3-1))))</f>
        <v>1.8828817096312905E-3</v>
      </c>
      <c r="K374" s="20">
        <f>1/(POWER(FSheet1!BA373,2/($A$3-1))*SUM(1/POWER(FSheet1!$AU373,2/($A$3-1)),1/POWER(FSheet1!$AV373,2/($A$3-1)),1/POWER(FSheet1!$AW373,2/($A$3-1)),1/POWER(FSheet1!$AX373,2/($A$3-1)),1/POWER(FSheet1!$AY373,2/($A$3-1)),1/POWER(FSheet1!$AZ373,2/($A$3-1)),1/POWER(FSheet1!$BA373,2/($A$3-1))))</f>
        <v>4.0076179356943496E-4</v>
      </c>
      <c r="AA374" s="51">
        <f t="shared" si="25"/>
        <v>7.8672105438171602</v>
      </c>
      <c r="AC374" s="50">
        <f>1/(POWER(FSheet1!BC373,1/($A$3-1))*SUM(1/POWER(FSheet1!$BC373,1/($A$3-1)),1/POWER(FSheet1!$BD373,1/($A$3-1)),1/POWER(FSheet1!$BE373,1/($A$3-1)),1/POWER(FSheet1!$BF373,1/($A$3-1)),1/POWER(FSheet1!$BG373,1/($A$3-1)),1/POWER(FSheet1!$BH373,1/($A$3-1)),1/POWER(FSheet1!$BI373,1/($A$3-1))))</f>
        <v>5.3260045322812796E-2</v>
      </c>
      <c r="AD374" s="50">
        <f>1/(POWER(FSheet1!BD373,1/($A$3-1))*SUM(1/POWER(FSheet1!$BC373,1/($A$3-1)),1/POWER(FSheet1!$BD373,1/($A$3-1)),1/POWER(FSheet1!$BE373,1/($A$3-1)),1/POWER(FSheet1!$BF373,1/($A$3-1)),1/POWER(FSheet1!$BG373,1/($A$3-1)),1/POWER(FSheet1!$BH373,1/($A$3-1)),1/POWER(FSheet1!$BI373,1/($A$3-1))))</f>
        <v>5.7894286563965038E-2</v>
      </c>
      <c r="AE374" s="50">
        <f>1/(POWER(FSheet1!BE373,1/($A$3-1))*SUM(1/POWER(FSheet1!$BC373,1/($A$3-1)),1/POWER(FSheet1!$BD373,1/($A$3-1)),1/POWER(FSheet1!$BE373,1/($A$3-1)),1/POWER(FSheet1!$BF373,1/($A$3-1)),1/POWER(FSheet1!$BG373,1/($A$3-1)),1/POWER(FSheet1!$BH373,1/($A$3-1)),1/POWER(FSheet1!$BI373,1/($A$3-1))))</f>
        <v>0.13831245214539578</v>
      </c>
      <c r="AF374" s="50">
        <f>1/(POWER(FSheet1!BF373,1/($A$3-1))*SUM(1/POWER(FSheet1!$BC373,1/($A$3-1)),1/POWER(FSheet1!$BD373,1/($A$3-1)),1/POWER(FSheet1!$BE373,1/($A$3-1)),1/POWER(FSheet1!$BF373,1/($A$3-1)),1/POWER(FSheet1!$BG373,1/($A$3-1)),1/POWER(FSheet1!$BH373,1/($A$3-1)),1/POWER(FSheet1!$BI373,1/($A$3-1))))</f>
        <v>0.39708773908370204</v>
      </c>
      <c r="AG374" s="50">
        <f>1/(POWER(FSheet1!BG373,1/($A$3-1))*SUM(1/POWER(FSheet1!$BC373,1/($A$3-1)),1/POWER(FSheet1!$BD373,1/($A$3-1)),1/POWER(FSheet1!$BE373,1/($A$3-1)),1/POWER(FSheet1!$BF373,1/($A$3-1)),1/POWER(FSheet1!$BG373,1/($A$3-1)),1/POWER(FSheet1!$BH373,1/($A$3-1)),1/POWER(FSheet1!$BI373,1/($A$3-1))))</f>
        <v>0.16762952458907174</v>
      </c>
      <c r="AH374" s="50">
        <f>1/(POWER(FSheet1!BH373,1/($A$3-1))*SUM(1/POWER(FSheet1!$BC373,1/($A$3-1)),1/POWER(FSheet1!$BD373,1/($A$3-1)),1/POWER(FSheet1!$BE373,1/($A$3-1)),1/POWER(FSheet1!$BF373,1/($A$3-1)),1/POWER(FSheet1!$BG373,1/($A$3-1)),1/POWER(FSheet1!$BH373,1/($A$3-1)),1/POWER(FSheet1!$BI373,1/($A$3-1))))</f>
        <v>6.2516242014842391E-2</v>
      </c>
      <c r="AI374" s="50">
        <f>1/(POWER(FSheet1!BI373,1/($A$3-1))*SUM(1/POWER(FSheet1!$BC373,1/($A$3-1)),1/POWER(FSheet1!$BD373,1/($A$3-1)),1/POWER(FSheet1!$BE373,1/($A$3-1)),1/POWER(FSheet1!$BF373,1/($A$3-1)),1/POWER(FSheet1!$BG373,1/($A$3-1)),1/POWER(FSheet1!$BH373,1/($A$3-1)),1/POWER(FSheet1!$BI373,1/($A$3-1))))</f>
        <v>0.12329971028021013</v>
      </c>
      <c r="AY374" s="33">
        <f t="shared" si="23"/>
        <v>3.0123986772998581</v>
      </c>
      <c r="BA374" s="45">
        <f>1/(POWER(FSheet1!$BK373,1/($A$3-1))*SUM(1/POWER(FSheet1!$BK373,1/($A$3-1)),1/POWER(FSheet1!$BL373,1/($A$3-1)),1/POWER(FSheet1!$BM373,1/($A$3-1)),1/POWER(FSheet1!$BN373,1/($A$3-1)),1/POWER(FSheet1!$BO373,1/($A$3-1)),1/POWER(FSheet1!$BP373,1/($A$3-1)),1/POWER(FSheet1!$BQ373,1/($A$3-1))))</f>
        <v>3.4904123675743082E-2</v>
      </c>
      <c r="BB374" s="45">
        <f>1/(POWER(FSheet1!$BL373,1/($A$3-1))*SUM(1/POWER(FSheet1!$BK373,1/($A$3-1)),1/POWER(FSheet1!$BL373,1/($A$3-1)),1/POWER(FSheet1!$BM373,1/($A$3-1)),1/POWER(FSheet1!$BN373,1/($A$3-1)),1/POWER(FSheet1!$BO373,1/($A$3-1)),1/POWER(FSheet1!$BP373,1/($A$3-1)),1/POWER(FSheet1!$BQ373,1/($A$3-1))))</f>
        <v>3.7767508254181167E-2</v>
      </c>
      <c r="BC374" s="45">
        <f>1/(POWER(FSheet1!$BM373,1/($A$3-1))*SUM(1/POWER(FSheet1!$BK373,1/($A$3-1)),1/POWER(FSheet1!$BL373,1/($A$3-1)),1/POWER(FSheet1!$BM373,1/($A$3-1)),1/POWER(FSheet1!$BN373,1/($A$3-1)),1/POWER(FSheet1!$BO373,1/($A$3-1)),1/POWER(FSheet1!$BP373,1/($A$3-1)),1/POWER(FSheet1!$BQ373,1/($A$3-1))))</f>
        <v>0.17371257193756223</v>
      </c>
      <c r="BD374" s="45">
        <f>1/(POWER(FSheet1!$BN373,1/($A$3-1))*SUM(1/POWER(FSheet1!$BK373,1/($A$3-1)),1/POWER(FSheet1!$BL373,1/($A$3-1)),1/POWER(FSheet1!$BM373,1/($A$3-1)),1/POWER(FSheet1!$BN373,1/($A$3-1)),1/POWER(FSheet1!$BO373,1/($A$3-1)),1/POWER(FSheet1!$BP373,1/($A$3-1)),1/POWER(FSheet1!$BQ373,1/($A$3-1))))</f>
        <v>0.44036633116338691</v>
      </c>
      <c r="BE374" s="45">
        <f>1/(POWER(FSheet1!$BO373,1/($A$3-1))*SUM(1/POWER(FSheet1!$BK373,1/($A$3-1)),1/POWER(FSheet1!$BL373,1/($A$3-1)),1/POWER(FSheet1!$BM373,1/($A$3-1)),1/POWER(FSheet1!$BN373,1/($A$3-1)),1/POWER(FSheet1!$BO373,1/($A$3-1)),1/POWER(FSheet1!$BP373,1/($A$3-1)),1/POWER(FSheet1!$BQ373,1/($A$3-1))))</f>
        <v>0.14422179979409536</v>
      </c>
      <c r="BF374" s="45">
        <f>1/(POWER(FSheet1!$BP373,1/($A$3-1))*SUM(1/POWER(FSheet1!$BK373,1/($A$3-1)),1/POWER(FSheet1!$BL373,1/($A$3-1)),1/POWER(FSheet1!$BM373,1/($A$3-1)),1/POWER(FSheet1!$BN373,1/($A$3-1)),1/POWER(FSheet1!$BO373,1/($A$3-1)),1/POWER(FSheet1!$BP373,1/($A$3-1)),1/POWER(FSheet1!$BQ373,1/($A$3-1))))</f>
        <v>4.4340453059880346E-2</v>
      </c>
      <c r="BG374" s="45">
        <f>1/(POWER(FSheet1!$BQ373,1/($A$3-1))*SUM(1/POWER(FSheet1!$BK373,1/($A$3-1)),1/POWER(FSheet1!$BL373,1/($A$3-1)),1/POWER(FSheet1!$BM373,1/($A$3-1)),1/POWER(FSheet1!$BN373,1/($A$3-1)),1/POWER(FSheet1!$BO373,1/($A$3-1)),1/POWER(FSheet1!$BP373,1/($A$3-1)),1/POWER(FSheet1!$BQ373,1/($A$3-1))))</f>
        <v>0.12468721211515091</v>
      </c>
      <c r="BW374" s="33">
        <f t="array" ref="BW374">SUM((BA374^$A$3)*(($B374-$AK$3)^2+($C374-$AL$3)^2),(BB374^$A$3)*(($B374-$AM$3)^2+($C374-$AN$3)^2),(BC374^$A$3)*(($B374-$AO$3)^2+($C374-$AP$3)^2),(BD374^$A$3)*(($B374-$AQ$3)^2+($C374-$AR$3)^2),(BE374^$A$3)*(($B374-$AS$3)^2+($C374-$AT$3)^2),(BF374^$A$3)*(($B374-$AU$3)^2+($C374-$AV$3)^2),(BG374^$A$3)*(($B374-$AW$3)^2+($C374-$BV$3)^2))</f>
        <v>3.0401444186566757</v>
      </c>
    </row>
    <row r="375" spans="1:75">
      <c r="A375" s="49" t="str">
        <f>FSheet1!A374</f>
        <v>Reinbergs</v>
      </c>
      <c r="B375" s="50">
        <f>FSheet1!DH374</f>
        <v>4.1307809278215224</v>
      </c>
      <c r="C375" s="50">
        <f>FSheet1!DI374</f>
        <v>1.9893423910761154</v>
      </c>
      <c r="D375" s="30"/>
      <c r="E375" s="20">
        <f>1/(POWER(FSheet1!AU374,2/($A$3-1))*SUM(1/POWER(FSheet1!$AU374,2/($A$3-1)),1/POWER(FSheet1!$AV374,2/($A$3-1)),1/POWER(FSheet1!$AW374,2/($A$3-1)),1/POWER(FSheet1!$AX374,2/($A$3-1)),1/POWER(FSheet1!$AY374,2/($A$3-1)),1/POWER(FSheet1!$AZ374,2/($A$3-1)),1/POWER(FSheet1!$BA374,2/($A$3-1))))</f>
        <v>5.9596964836794322E-6</v>
      </c>
      <c r="F375" s="20">
        <f>1/(POWER(FSheet1!AV374,2/($A$3-1))*SUM(1/POWER(FSheet1!$AU374,2/($A$3-1)),1/POWER(FSheet1!$AV374,2/($A$3-1)),1/POWER(FSheet1!$AW374,2/($A$3-1)),1/POWER(FSheet1!$AX374,2/($A$3-1)),1/POWER(FSheet1!$AY374,2/($A$3-1)),1/POWER(FSheet1!$AZ374,2/($A$3-1)),1/POWER(FSheet1!$BA374,2/($A$3-1))))</f>
        <v>1.8706363984554323E-5</v>
      </c>
      <c r="G375" s="20">
        <f>1/(POWER(FSheet1!AW374,2/($A$3-1))*SUM(1/POWER(FSheet1!$AU374,2/($A$3-1)),1/POWER(FSheet1!$AV374,2/($A$3-1)),1/POWER(FSheet1!$AW374,2/($A$3-1)),1/POWER(FSheet1!$AX374,2/($A$3-1)),1/POWER(FSheet1!$AY374,2/($A$3-1)),1/POWER(FSheet1!$AZ374,2/($A$3-1)),1/POWER(FSheet1!$BA374,2/($A$3-1))))</f>
        <v>9.3111968594974473E-5</v>
      </c>
      <c r="H375" s="20">
        <f>1/(POWER(FSheet1!AX374,2/($A$3-1))*SUM(1/POWER(FSheet1!$AU374,2/($A$3-1)),1/POWER(FSheet1!$AV374,2/($A$3-1)),1/POWER(FSheet1!$AW374,2/($A$3-1)),1/POWER(FSheet1!$AX374,2/($A$3-1)),1/POWER(FSheet1!$AY374,2/($A$3-1)),1/POWER(FSheet1!$AZ374,2/($A$3-1)),1/POWER(FSheet1!$BA374,2/($A$3-1))))</f>
        <v>1.3822802384591203E-3</v>
      </c>
      <c r="I375" s="20">
        <f>1/(POWER(FSheet1!AY374,2/($A$3-1))*SUM(1/POWER(FSheet1!$AU374,2/($A$3-1)),1/POWER(FSheet1!$AV374,2/($A$3-1)),1/POWER(FSheet1!$AW374,2/($A$3-1)),1/POWER(FSheet1!$AX374,2/($A$3-1)),1/POWER(FSheet1!$AY374,2/($A$3-1)),1/POWER(FSheet1!$AZ374,2/($A$3-1)),1/POWER(FSheet1!$BA374,2/($A$3-1))))</f>
        <v>0.9969179553542008</v>
      </c>
      <c r="J375" s="20">
        <f>1/(POWER(FSheet1!AZ374,2/($A$3-1))*SUM(1/POWER(FSheet1!$AU374,2/($A$3-1)),1/POWER(FSheet1!$AV374,2/($A$3-1)),1/POWER(FSheet1!$AW374,2/($A$3-1)),1/POWER(FSheet1!$AX374,2/($A$3-1)),1/POWER(FSheet1!$AY374,2/($A$3-1)),1/POWER(FSheet1!$AZ374,2/($A$3-1)),1/POWER(FSheet1!$BA374,2/($A$3-1))))</f>
        <v>1.485363585670038E-3</v>
      </c>
      <c r="K375" s="20">
        <f>1/(POWER(FSheet1!BA374,2/($A$3-1))*SUM(1/POWER(FSheet1!$AU374,2/($A$3-1)),1/POWER(FSheet1!$AV374,2/($A$3-1)),1/POWER(FSheet1!$AW374,2/($A$3-1)),1/POWER(FSheet1!$AX374,2/($A$3-1)),1/POWER(FSheet1!$AY374,2/($A$3-1)),1/POWER(FSheet1!$AZ374,2/($A$3-1)),1/POWER(FSheet1!$BA374,2/($A$3-1))))</f>
        <v>9.6622792606856813E-5</v>
      </c>
      <c r="AA375" s="51">
        <f t="shared" ref="AA375:AA378" si="26">SUM((E375^$A$3)*(($B375-$M$3)^2+($C375-$N$3)^2),(F375^$A$3)*(($B375-$O$3)^2+($C375-$P$3)^2),(G375^$A$3)*(($B375-$Q$3)^2+($C375-$R$3)^2),(H375^$A$3)*(($B375-$S$3)^2+($C375-$T$3)^2),(I375^$A$3)*(($B375-$U$3)^2+($C375-$V$3)^2),(J375^$A$3)*(($B375-$W$3)^2+($C375-$X$3)^2),(K375^$A$3)*(($B375-$Y$3)^2+($C375-$Z$3)^2))</f>
        <v>1.6855299287355325</v>
      </c>
      <c r="AB375" s="30"/>
      <c r="AC375" s="50">
        <f>1/(POWER(FSheet1!BC374,1/($A$3-1))*SUM(1/POWER(FSheet1!$BC374,1/($A$3-1)),1/POWER(FSheet1!$BD374,1/($A$3-1)),1/POWER(FSheet1!$BE374,1/($A$3-1)),1/POWER(FSheet1!$BF374,1/($A$3-1)),1/POWER(FSheet1!$BG374,1/($A$3-1)),1/POWER(FSheet1!$BH374,1/($A$3-1)),1/POWER(FSheet1!$BI374,1/($A$3-1))))</f>
        <v>8.5872378344657389E-3</v>
      </c>
      <c r="AD375" s="50">
        <f>1/(POWER(FSheet1!BD374,1/($A$3-1))*SUM(1/POWER(FSheet1!$BC374,1/($A$3-1)),1/POWER(FSheet1!$BD374,1/($A$3-1)),1/POWER(FSheet1!$BE374,1/($A$3-1)),1/POWER(FSheet1!$BF374,1/($A$3-1)),1/POWER(FSheet1!$BG374,1/($A$3-1)),1/POWER(FSheet1!$BH374,1/($A$3-1)),1/POWER(FSheet1!$BI374,1/($A$3-1))))</f>
        <v>7.3632408687185529E-3</v>
      </c>
      <c r="AE375" s="50">
        <f>1/(POWER(FSheet1!BE374,1/($A$3-1))*SUM(1/POWER(FSheet1!$BC374,1/($A$3-1)),1/POWER(FSheet1!$BD374,1/($A$3-1)),1/POWER(FSheet1!$BE374,1/($A$3-1)),1/POWER(FSheet1!$BF374,1/($A$3-1)),1/POWER(FSheet1!$BG374,1/($A$3-1)),1/POWER(FSheet1!$BH374,1/($A$3-1)),1/POWER(FSheet1!$BI374,1/($A$3-1))))</f>
        <v>1.2246767732045942E-2</v>
      </c>
      <c r="AF375" s="50">
        <f>1/(POWER(FSheet1!BF374,1/($A$3-1))*SUM(1/POWER(FSheet1!$BC374,1/($A$3-1)),1/POWER(FSheet1!$BD374,1/($A$3-1)),1/POWER(FSheet1!$BE374,1/($A$3-1)),1/POWER(FSheet1!$BF374,1/($A$3-1)),1/POWER(FSheet1!$BG374,1/($A$3-1)),1/POWER(FSheet1!$BH374,1/($A$3-1)),1/POWER(FSheet1!$BI374,1/($A$3-1))))</f>
        <v>3.9787394838707697E-2</v>
      </c>
      <c r="AG375" s="50">
        <f>1/(POWER(FSheet1!BG374,1/($A$3-1))*SUM(1/POWER(FSheet1!$BC374,1/($A$3-1)),1/POWER(FSheet1!$BD374,1/($A$3-1)),1/POWER(FSheet1!$BE374,1/($A$3-1)),1/POWER(FSheet1!$BF374,1/($A$3-1)),1/POWER(FSheet1!$BG374,1/($A$3-1)),1/POWER(FSheet1!$BH374,1/($A$3-1)),1/POWER(FSheet1!$BI374,1/($A$3-1))))</f>
        <v>0.54643452036102158</v>
      </c>
      <c r="AH375" s="50">
        <f>1/(POWER(FSheet1!BH374,1/($A$3-1))*SUM(1/POWER(FSheet1!$BC374,1/($A$3-1)),1/POWER(FSheet1!$BD374,1/($A$3-1)),1/POWER(FSheet1!$BE374,1/($A$3-1)),1/POWER(FSheet1!$BF374,1/($A$3-1)),1/POWER(FSheet1!$BG374,1/($A$3-1)),1/POWER(FSheet1!$BH374,1/($A$3-1)),1/POWER(FSheet1!$BI374,1/($A$3-1))))</f>
        <v>8.4608942406118631E-2</v>
      </c>
      <c r="AI375" s="50">
        <f>1/(POWER(FSheet1!BI374,1/($A$3-1))*SUM(1/POWER(FSheet1!$BC374,1/($A$3-1)),1/POWER(FSheet1!$BD374,1/($A$3-1)),1/POWER(FSheet1!$BE374,1/($A$3-1)),1/POWER(FSheet1!$BF374,1/($A$3-1)),1/POWER(FSheet1!$BG374,1/($A$3-1)),1/POWER(FSheet1!$BH374,1/($A$3-1)),1/POWER(FSheet1!$BI374,1/($A$3-1))))</f>
        <v>0.30097189595892193</v>
      </c>
      <c r="AY375" s="33">
        <f t="shared" ref="AY375:AY378" si="27">SUM((AC375^$A$3)*(($B375-$AK$3)^2+($C375-$AL$3)^2),(AD375^$A$3)*(($B375-$AM$3)^2+($C375-$AN$3)^2),(AE375^$A$3)*(($B375-$AO$3)^2+($C375-$AP$3)^2),(AF375^$A$3)*(($B375-$AQ$3)^2+($C375-$AR$3)^2),(AG375^$A$3)*(($B375-$AS$3)^2+($C375-$AT$3)^2),(AH375^$A$3)*(($B375-$AU$3)^2+($C375-$AV$3)^2),(AI375^$A$3)*(($B375-$AW$3)^2+($C375-$AX$3)^2))</f>
        <v>1.4435117477506438</v>
      </c>
      <c r="AZ375" s="30"/>
      <c r="BA375" s="45">
        <f>1/(POWER(FSheet1!$BK374,1/($A$3-1))*SUM(1/POWER(FSheet1!$BK374,1/($A$3-1)),1/POWER(FSheet1!$BL374,1/($A$3-1)),1/POWER(FSheet1!$BM374,1/($A$3-1)),1/POWER(FSheet1!$BN374,1/($A$3-1)),1/POWER(FSheet1!$BO374,1/($A$3-1)),1/POWER(FSheet1!$BP374,1/($A$3-1)),1/POWER(FSheet1!$BQ374,1/($A$3-1))))</f>
        <v>1.8391215155559242E-2</v>
      </c>
      <c r="BB375" s="45">
        <f>1/(POWER(FSheet1!$BL374,1/($A$3-1))*SUM(1/POWER(FSheet1!$BK374,1/($A$3-1)),1/POWER(FSheet1!$BL374,1/($A$3-1)),1/POWER(FSheet1!$BM374,1/($A$3-1)),1/POWER(FSheet1!$BN374,1/($A$3-1)),1/POWER(FSheet1!$BO374,1/($A$3-1)),1/POWER(FSheet1!$BP374,1/($A$3-1)),1/POWER(FSheet1!$BQ374,1/($A$3-1))))</f>
        <v>1.1340671437090182E-2</v>
      </c>
      <c r="BC375" s="45">
        <f>1/(POWER(FSheet1!$BM374,1/($A$3-1))*SUM(1/POWER(FSheet1!$BK374,1/($A$3-1)),1/POWER(FSheet1!$BL374,1/($A$3-1)),1/POWER(FSheet1!$BM374,1/($A$3-1)),1/POWER(FSheet1!$BN374,1/($A$3-1)),1/POWER(FSheet1!$BO374,1/($A$3-1)),1/POWER(FSheet1!$BP374,1/($A$3-1)),1/POWER(FSheet1!$BQ374,1/($A$3-1))))</f>
        <v>2.2750161668351622E-2</v>
      </c>
      <c r="BD375" s="45">
        <f>1/(POWER(FSheet1!$BN374,1/($A$3-1))*SUM(1/POWER(FSheet1!$BK374,1/($A$3-1)),1/POWER(FSheet1!$BL374,1/($A$3-1)),1/POWER(FSheet1!$BM374,1/($A$3-1)),1/POWER(FSheet1!$BN374,1/($A$3-1)),1/POWER(FSheet1!$BO374,1/($A$3-1)),1/POWER(FSheet1!$BP374,1/($A$3-1)),1/POWER(FSheet1!$BQ374,1/($A$3-1))))</f>
        <v>7.3611315420661974E-2</v>
      </c>
      <c r="BE375" s="45">
        <f>1/(POWER(FSheet1!$BO374,1/($A$3-1))*SUM(1/POWER(FSheet1!$BK374,1/($A$3-1)),1/POWER(FSheet1!$BL374,1/($A$3-1)),1/POWER(FSheet1!$BM374,1/($A$3-1)),1/POWER(FSheet1!$BN374,1/($A$3-1)),1/POWER(FSheet1!$BO374,1/($A$3-1)),1/POWER(FSheet1!$BP374,1/($A$3-1)),1/POWER(FSheet1!$BQ374,1/($A$3-1))))</f>
        <v>0.65684826408668473</v>
      </c>
      <c r="BF375" s="45">
        <f>1/(POWER(FSheet1!$BP374,1/($A$3-1))*SUM(1/POWER(FSheet1!$BK374,1/($A$3-1)),1/POWER(FSheet1!$BL374,1/($A$3-1)),1/POWER(FSheet1!$BM374,1/($A$3-1)),1/POWER(FSheet1!$BN374,1/($A$3-1)),1/POWER(FSheet1!$BO374,1/($A$3-1)),1/POWER(FSheet1!$BP374,1/($A$3-1)),1/POWER(FSheet1!$BQ374,1/($A$3-1))))</f>
        <v>8.0225235278062967E-2</v>
      </c>
      <c r="BG375" s="45">
        <f>1/(POWER(FSheet1!$BQ374,1/($A$3-1))*SUM(1/POWER(FSheet1!$BK374,1/($A$3-1)),1/POWER(FSheet1!$BL374,1/($A$3-1)),1/POWER(FSheet1!$BM374,1/($A$3-1)),1/POWER(FSheet1!$BN374,1/($A$3-1)),1/POWER(FSheet1!$BO374,1/($A$3-1)),1/POWER(FSheet1!$BP374,1/($A$3-1)),1/POWER(FSheet1!$BQ374,1/($A$3-1))))</f>
        <v>0.13683313695358928</v>
      </c>
      <c r="BW375" s="33">
        <f t="array" ref="BW375">SUM((BA375^$A$3)*(($B375-$AK$3)^2+($C375-$AL$3)^2),(BB375^$A$3)*(($B375-$AM$3)^2+($C375-$AN$3)^2),(BC375^$A$3)*(($B375-$AO$3)^2+($C375-$AP$3)^2),(BD375^$A$3)*(($B375-$AQ$3)^2+($C375-$AR$3)^2),(BE375^$A$3)*(($B375-$AS$3)^2+($C375-$AT$3)^2),(BF375^$A$3)*(($B375-$AU$3)^2+($C375-$AV$3)^2),(BG375^$A$3)*(($B375-$AW$3)^2+($C375-$BV$3)^2))</f>
        <v>1.762288666068343</v>
      </c>
    </row>
    <row r="376" spans="1:75">
      <c r="A376" s="49" t="str">
        <f>FSheet1!A375</f>
        <v>Manista</v>
      </c>
      <c r="B376" s="50">
        <f>FSheet1!DH375</f>
        <v>-2.4484756902887144</v>
      </c>
      <c r="C376" s="50">
        <f>FSheet1!DI375</f>
        <v>-2.4302131889763769</v>
      </c>
      <c r="D376" s="30"/>
      <c r="E376" s="20">
        <f>1/(POWER(FSheet1!AU375,2/($A$3-1))*SUM(1/POWER(FSheet1!$AU375,2/($A$3-1)),1/POWER(FSheet1!$AV375,2/($A$3-1)),1/POWER(FSheet1!$AW375,2/($A$3-1)),1/POWER(FSheet1!$AX375,2/($A$3-1)),1/POWER(FSheet1!$AY375,2/($A$3-1)),1/POWER(FSheet1!$AZ375,2/($A$3-1)),1/POWER(FSheet1!$BA375,2/($A$3-1))))</f>
        <v>5.9835477903505668E-4</v>
      </c>
      <c r="F376" s="20">
        <f>1/(POWER(FSheet1!AV375,2/($A$3-1))*SUM(1/POWER(FSheet1!$AU375,2/($A$3-1)),1/POWER(FSheet1!$AV375,2/($A$3-1)),1/POWER(FSheet1!$AW375,2/($A$3-1)),1/POWER(FSheet1!$AX375,2/($A$3-1)),1/POWER(FSheet1!$AY375,2/($A$3-1)),1/POWER(FSheet1!$AZ375,2/($A$3-1)),1/POWER(FSheet1!$BA375,2/($A$3-1))))</f>
        <v>5.8942917664084726E-3</v>
      </c>
      <c r="G376" s="20">
        <f>1/(POWER(FSheet1!AW375,2/($A$3-1))*SUM(1/POWER(FSheet1!$AU375,2/($A$3-1)),1/POWER(FSheet1!$AV375,2/($A$3-1)),1/POWER(FSheet1!$AW375,2/($A$3-1)),1/POWER(FSheet1!$AX375,2/($A$3-1)),1/POWER(FSheet1!$AY375,2/($A$3-1)),1/POWER(FSheet1!$AZ375,2/($A$3-1)),1/POWER(FSheet1!$BA375,2/($A$3-1))))</f>
        <v>0.94957483701662537</v>
      </c>
      <c r="H376" s="20">
        <f>1/(POWER(FSheet1!AX375,2/($A$3-1))*SUM(1/POWER(FSheet1!$AU375,2/($A$3-1)),1/POWER(FSheet1!$AV375,2/($A$3-1)),1/POWER(FSheet1!$AW375,2/($A$3-1)),1/POWER(FSheet1!$AX375,2/($A$3-1)),1/POWER(FSheet1!$AY375,2/($A$3-1)),1/POWER(FSheet1!$AZ375,2/($A$3-1)),1/POWER(FSheet1!$BA375,2/($A$3-1))))</f>
        <v>4.1923343664642121E-2</v>
      </c>
      <c r="I376" s="20">
        <f>1/(POWER(FSheet1!AY375,2/($A$3-1))*SUM(1/POWER(FSheet1!$AU375,2/($A$3-1)),1/POWER(FSheet1!$AV375,2/($A$3-1)),1/POWER(FSheet1!$AW375,2/($A$3-1)),1/POWER(FSheet1!$AX375,2/($A$3-1)),1/POWER(FSheet1!$AY375,2/($A$3-1)),1/POWER(FSheet1!$AZ375,2/($A$3-1)),1/POWER(FSheet1!$BA375,2/($A$3-1))))</f>
        <v>1.6526641207023961E-3</v>
      </c>
      <c r="J376" s="20">
        <f>1/(POWER(FSheet1!AZ375,2/($A$3-1))*SUM(1/POWER(FSheet1!$AU375,2/($A$3-1)),1/POWER(FSheet1!$AV375,2/($A$3-1)),1/POWER(FSheet1!$AW375,2/($A$3-1)),1/POWER(FSheet1!$AX375,2/($A$3-1)),1/POWER(FSheet1!$AY375,2/($A$3-1)),1/POWER(FSheet1!$AZ375,2/($A$3-1)),1/POWER(FSheet1!$BA375,2/($A$3-1))))</f>
        <v>2.7621337222708019E-4</v>
      </c>
      <c r="K376" s="20">
        <f>1/(POWER(FSheet1!BA375,2/($A$3-1))*SUM(1/POWER(FSheet1!$AU375,2/($A$3-1)),1/POWER(FSheet1!$AV375,2/($A$3-1)),1/POWER(FSheet1!$AW375,2/($A$3-1)),1/POWER(FSheet1!$AX375,2/($A$3-1)),1/POWER(FSheet1!$AY375,2/($A$3-1)),1/POWER(FSheet1!$AZ375,2/($A$3-1)),1/POWER(FSheet1!$BA375,2/($A$3-1))))</f>
        <v>8.0295280359543011E-5</v>
      </c>
      <c r="AA376" s="51">
        <f t="shared" si="26"/>
        <v>0.44761236205043986</v>
      </c>
      <c r="AB376" s="30"/>
      <c r="AC376" s="50">
        <f>1/(POWER(FSheet1!BC375,1/($A$3-1))*SUM(1/POWER(FSheet1!$BC375,1/($A$3-1)),1/POWER(FSheet1!$BD375,1/($A$3-1)),1/POWER(FSheet1!$BE375,1/($A$3-1)),1/POWER(FSheet1!$BF375,1/($A$3-1)),1/POWER(FSheet1!$BG375,1/($A$3-1)),1/POWER(FSheet1!$BH375,1/($A$3-1)),1/POWER(FSheet1!$BI375,1/($A$3-1))))</f>
        <v>1.0392676598958284E-2</v>
      </c>
      <c r="AD376" s="50">
        <f>1/(POWER(FSheet1!BD375,1/($A$3-1))*SUM(1/POWER(FSheet1!$BC375,1/($A$3-1)),1/POWER(FSheet1!$BD375,1/($A$3-1)),1/POWER(FSheet1!$BE375,1/($A$3-1)),1/POWER(FSheet1!$BF375,1/($A$3-1)),1/POWER(FSheet1!$BG375,1/($A$3-1)),1/POWER(FSheet1!$BH375,1/($A$3-1)),1/POWER(FSheet1!$BI375,1/($A$3-1))))</f>
        <v>1.3740871367996026E-2</v>
      </c>
      <c r="AE376" s="50">
        <f>1/(POWER(FSheet1!BE375,1/($A$3-1))*SUM(1/POWER(FSheet1!$BC375,1/($A$3-1)),1/POWER(FSheet1!$BD375,1/($A$3-1)),1/POWER(FSheet1!$BE375,1/($A$3-1)),1/POWER(FSheet1!$BF375,1/($A$3-1)),1/POWER(FSheet1!$BG375,1/($A$3-1)),1/POWER(FSheet1!$BH375,1/($A$3-1)),1/POWER(FSheet1!$BI375,1/($A$3-1))))</f>
        <v>0.9594761422554029</v>
      </c>
      <c r="AF376" s="50">
        <f>1/(POWER(FSheet1!BF375,1/($A$3-1))*SUM(1/POWER(FSheet1!$BC375,1/($A$3-1)),1/POWER(FSheet1!$BD375,1/($A$3-1)),1/POWER(FSheet1!$BE375,1/($A$3-1)),1/POWER(FSheet1!$BF375,1/($A$3-1)),1/POWER(FSheet1!$BG375,1/($A$3-1)),1/POWER(FSheet1!$BH375,1/($A$3-1)),1/POWER(FSheet1!$BI375,1/($A$3-1))))</f>
        <v>1.1046355125332055E-2</v>
      </c>
      <c r="AG376" s="50">
        <f>1/(POWER(FSheet1!BG375,1/($A$3-1))*SUM(1/POWER(FSheet1!$BC375,1/($A$3-1)),1/POWER(FSheet1!$BD375,1/($A$3-1)),1/POWER(FSheet1!$BE375,1/($A$3-1)),1/POWER(FSheet1!$BF375,1/($A$3-1)),1/POWER(FSheet1!$BG375,1/($A$3-1)),1/POWER(FSheet1!$BH375,1/($A$3-1)),1/POWER(FSheet1!$BI375,1/($A$3-1))))</f>
        <v>2.4245362776091827E-3</v>
      </c>
      <c r="AH376" s="50">
        <f>1/(POWER(FSheet1!BH375,1/($A$3-1))*SUM(1/POWER(FSheet1!$BC375,1/($A$3-1)),1/POWER(FSheet1!$BD375,1/($A$3-1)),1/POWER(FSheet1!$BE375,1/($A$3-1)),1/POWER(FSheet1!$BF375,1/($A$3-1)),1/POWER(FSheet1!$BG375,1/($A$3-1)),1/POWER(FSheet1!$BH375,1/($A$3-1)),1/POWER(FSheet1!$BI375,1/($A$3-1))))</f>
        <v>1.1247812766828034E-3</v>
      </c>
      <c r="AI376" s="50">
        <f>1/(POWER(FSheet1!BI375,1/($A$3-1))*SUM(1/POWER(FSheet1!$BC375,1/($A$3-1)),1/POWER(FSheet1!$BD375,1/($A$3-1)),1/POWER(FSheet1!$BE375,1/($A$3-1)),1/POWER(FSheet1!$BF375,1/($A$3-1)),1/POWER(FSheet1!$BG375,1/($A$3-1)),1/POWER(FSheet1!$BH375,1/($A$3-1)),1/POWER(FSheet1!$BI375,1/($A$3-1))))</f>
        <v>1.7946370980188094E-3</v>
      </c>
      <c r="AY376" s="33">
        <f t="shared" si="27"/>
        <v>6.8670171246164563E-2</v>
      </c>
      <c r="AZ376" s="30"/>
      <c r="BA376" s="45">
        <f>1/(POWER(FSheet1!$BK375,1/($A$3-1))*SUM(1/POWER(FSheet1!$BK375,1/($A$3-1)),1/POWER(FSheet1!$BL375,1/($A$3-1)),1/POWER(FSheet1!$BM375,1/($A$3-1)),1/POWER(FSheet1!$BN375,1/($A$3-1)),1/POWER(FSheet1!$BO375,1/($A$3-1)),1/POWER(FSheet1!$BP375,1/($A$3-1)),1/POWER(FSheet1!$BQ375,1/($A$3-1))))</f>
        <v>5.2104543261175598E-2</v>
      </c>
      <c r="BB376" s="45">
        <f>1/(POWER(FSheet1!$BL375,1/($A$3-1))*SUM(1/POWER(FSheet1!$BK375,1/($A$3-1)),1/POWER(FSheet1!$BL375,1/($A$3-1)),1/POWER(FSheet1!$BM375,1/($A$3-1)),1/POWER(FSheet1!$BN375,1/($A$3-1)),1/POWER(FSheet1!$BO375,1/($A$3-1)),1/POWER(FSheet1!$BP375,1/($A$3-1)),1/POWER(FSheet1!$BQ375,1/($A$3-1))))</f>
        <v>8.6412276124464185E-2</v>
      </c>
      <c r="BC376" s="45">
        <f>1/(POWER(FSheet1!$BM375,1/($A$3-1))*SUM(1/POWER(FSheet1!$BK375,1/($A$3-1)),1/POWER(FSheet1!$BL375,1/($A$3-1)),1/POWER(FSheet1!$BM375,1/($A$3-1)),1/POWER(FSheet1!$BN375,1/($A$3-1)),1/POWER(FSheet1!$BO375,1/($A$3-1)),1/POWER(FSheet1!$BP375,1/($A$3-1)),1/POWER(FSheet1!$BQ375,1/($A$3-1))))</f>
        <v>0.70147352894956638</v>
      </c>
      <c r="BD376" s="45">
        <f>1/(POWER(FSheet1!$BN375,1/($A$3-1))*SUM(1/POWER(FSheet1!$BK375,1/($A$3-1)),1/POWER(FSheet1!$BL375,1/($A$3-1)),1/POWER(FSheet1!$BM375,1/($A$3-1)),1/POWER(FSheet1!$BN375,1/($A$3-1)),1/POWER(FSheet1!$BO375,1/($A$3-1)),1/POWER(FSheet1!$BP375,1/($A$3-1)),1/POWER(FSheet1!$BQ375,1/($A$3-1))))</f>
        <v>0.10233755283178891</v>
      </c>
      <c r="BE376" s="45">
        <f>1/(POWER(FSheet1!$BO375,1/($A$3-1))*SUM(1/POWER(FSheet1!$BK375,1/($A$3-1)),1/POWER(FSheet1!$BL375,1/($A$3-1)),1/POWER(FSheet1!$BM375,1/($A$3-1)),1/POWER(FSheet1!$BN375,1/($A$3-1)),1/POWER(FSheet1!$BO375,1/($A$3-1)),1/POWER(FSheet1!$BP375,1/($A$3-1)),1/POWER(FSheet1!$BQ375,1/($A$3-1))))</f>
        <v>3.0148029274691408E-2</v>
      </c>
      <c r="BF376" s="45">
        <f>1/(POWER(FSheet1!$BP375,1/($A$3-1))*SUM(1/POWER(FSheet1!$BK375,1/($A$3-1)),1/POWER(FSheet1!$BL375,1/($A$3-1)),1/POWER(FSheet1!$BM375,1/($A$3-1)),1/POWER(FSheet1!$BN375,1/($A$3-1)),1/POWER(FSheet1!$BO375,1/($A$3-1)),1/POWER(FSheet1!$BP375,1/($A$3-1)),1/POWER(FSheet1!$BQ375,1/($A$3-1))))</f>
        <v>9.8745983597814894E-3</v>
      </c>
      <c r="BG376" s="45">
        <f>1/(POWER(FSheet1!$BQ375,1/($A$3-1))*SUM(1/POWER(FSheet1!$BK375,1/($A$3-1)),1/POWER(FSheet1!$BL375,1/($A$3-1)),1/POWER(FSheet1!$BM375,1/($A$3-1)),1/POWER(FSheet1!$BN375,1/($A$3-1)),1/POWER(FSheet1!$BO375,1/($A$3-1)),1/POWER(FSheet1!$BP375,1/($A$3-1)),1/POWER(FSheet1!$BQ375,1/($A$3-1))))</f>
        <v>1.7649471198532291E-2</v>
      </c>
      <c r="BW376" s="33">
        <f t="array" ref="BW376">SUM((BA376^$A$3)*(($B376-$AK$3)^2+($C376-$AL$3)^2),(BB376^$A$3)*(($B376-$AM$3)^2+($C376-$AN$3)^2),(BC376^$A$3)*(($B376-$AO$3)^2+($C376-$AP$3)^2),(BD376^$A$3)*(($B376-$AQ$3)^2+($C376-$AR$3)^2),(BE376^$A$3)*(($B376-$AS$3)^2+($C376-$AT$3)^2),(BF376^$A$3)*(($B376-$AU$3)^2+($C376-$AV$3)^2),(BG376^$A$3)*(($B376-$AW$3)^2+($C376-$BV$3)^2))</f>
        <v>0.3222074093401267</v>
      </c>
    </row>
    <row r="377" spans="1:75">
      <c r="A377" s="49" t="str">
        <f>FSheet1!A376</f>
        <v>Youso</v>
      </c>
      <c r="B377" s="50">
        <f>FSheet1!DH376</f>
        <v>1.0749435734908135</v>
      </c>
      <c r="C377" s="50">
        <f>FSheet1!DI376</f>
        <v>-2.1832788490813648</v>
      </c>
      <c r="D377" s="30"/>
      <c r="E377" s="20">
        <f>1/(POWER(FSheet1!AU376,2/($A$3-1))*SUM(1/POWER(FSheet1!$AU376,2/($A$3-1)),1/POWER(FSheet1!$AV376,2/($A$3-1)),1/POWER(FSheet1!$AW376,2/($A$3-1)),1/POWER(FSheet1!$AX376,2/($A$3-1)),1/POWER(FSheet1!$AY376,2/($A$3-1)),1/POWER(FSheet1!$AZ376,2/($A$3-1)),1/POWER(FSheet1!$BA376,2/($A$3-1))))</f>
        <v>1.3089893528861015E-5</v>
      </c>
      <c r="F377" s="20">
        <f>1/(POWER(FSheet1!AV376,2/($A$3-1))*SUM(1/POWER(FSheet1!$AU376,2/($A$3-1)),1/POWER(FSheet1!$AV376,2/($A$3-1)),1/POWER(FSheet1!$AW376,2/($A$3-1)),1/POWER(FSheet1!$AX376,2/($A$3-1)),1/POWER(FSheet1!$AY376,2/($A$3-1)),1/POWER(FSheet1!$AZ376,2/($A$3-1)),1/POWER(FSheet1!$BA376,2/($A$3-1))))</f>
        <v>6.9397313743530233E-5</v>
      </c>
      <c r="G377" s="20">
        <f>1/(POWER(FSheet1!AW376,2/($A$3-1))*SUM(1/POWER(FSheet1!$AU376,2/($A$3-1)),1/POWER(FSheet1!$AV376,2/($A$3-1)),1/POWER(FSheet1!$AW376,2/($A$3-1)),1/POWER(FSheet1!$AX376,2/($A$3-1)),1/POWER(FSheet1!$AY376,2/($A$3-1)),1/POWER(FSheet1!$AZ376,2/($A$3-1)),1/POWER(FSheet1!$BA376,2/($A$3-1))))</f>
        <v>1.2537107761513558E-3</v>
      </c>
      <c r="H377" s="20">
        <f>1/(POWER(FSheet1!AX376,2/($A$3-1))*SUM(1/POWER(FSheet1!$AU376,2/($A$3-1)),1/POWER(FSheet1!$AV376,2/($A$3-1)),1/POWER(FSheet1!$AW376,2/($A$3-1)),1/POWER(FSheet1!$AX376,2/($A$3-1)),1/POWER(FSheet1!$AY376,2/($A$3-1)),1/POWER(FSheet1!$AZ376,2/($A$3-1)),1/POWER(FSheet1!$BA376,2/($A$3-1))))</f>
        <v>0.99792116323767643</v>
      </c>
      <c r="I377" s="20">
        <f>1/(POWER(FSheet1!AY376,2/($A$3-1))*SUM(1/POWER(FSheet1!$AU376,2/($A$3-1)),1/POWER(FSheet1!$AV376,2/($A$3-1)),1/POWER(FSheet1!$AW376,2/($A$3-1)),1/POWER(FSheet1!$AX376,2/($A$3-1)),1/POWER(FSheet1!$AY376,2/($A$3-1)),1/POWER(FSheet1!$AZ376,2/($A$3-1)),1/POWER(FSheet1!$BA376,2/($A$3-1))))</f>
        <v>6.8111958224054896E-4</v>
      </c>
      <c r="J377" s="20">
        <f>1/(POWER(FSheet1!AZ376,2/($A$3-1))*SUM(1/POWER(FSheet1!$AU376,2/($A$3-1)),1/POWER(FSheet1!$AV376,2/($A$3-1)),1/POWER(FSheet1!$AW376,2/($A$3-1)),1/POWER(FSheet1!$AX376,2/($A$3-1)),1/POWER(FSheet1!$AY376,2/($A$3-1)),1/POWER(FSheet1!$AZ376,2/($A$3-1)),1/POWER(FSheet1!$BA376,2/($A$3-1))))</f>
        <v>5.0882629210382119E-5</v>
      </c>
      <c r="K377" s="20">
        <f>1/(POWER(FSheet1!BA376,2/($A$3-1))*SUM(1/POWER(FSheet1!$AU376,2/($A$3-1)),1/POWER(FSheet1!$AV376,2/($A$3-1)),1/POWER(FSheet1!$AW376,2/($A$3-1)),1/POWER(FSheet1!$AX376,2/($A$3-1)),1/POWER(FSheet1!$AY376,2/($A$3-1)),1/POWER(FSheet1!$AZ376,2/($A$3-1)),1/POWER(FSheet1!$BA376,2/($A$3-1))))</f>
        <v>1.0636567448738412E-5</v>
      </c>
      <c r="AA377" s="51">
        <f t="shared" si="26"/>
        <v>2.9591641917065998</v>
      </c>
      <c r="AB377" s="30"/>
      <c r="AC377" s="50">
        <f>1/(POWER(FSheet1!BC376,1/($A$3-1))*SUM(1/POWER(FSheet1!$BC376,1/($A$3-1)),1/POWER(FSheet1!$BD376,1/($A$3-1)),1/POWER(FSheet1!$BE376,1/($A$3-1)),1/POWER(FSheet1!$BF376,1/($A$3-1)),1/POWER(FSheet1!$BG376,1/($A$3-1)),1/POWER(FSheet1!$BH376,1/($A$3-1)),1/POWER(FSheet1!$BI376,1/($A$3-1))))</f>
        <v>3.681234262889041E-2</v>
      </c>
      <c r="AD377" s="50">
        <f>1/(POWER(FSheet1!BD376,1/($A$3-1))*SUM(1/POWER(FSheet1!$BC376,1/($A$3-1)),1/POWER(FSheet1!$BD376,1/($A$3-1)),1/POWER(FSheet1!$BE376,1/($A$3-1)),1/POWER(FSheet1!$BF376,1/($A$3-1)),1/POWER(FSheet1!$BG376,1/($A$3-1)),1/POWER(FSheet1!$BH376,1/($A$3-1)),1/POWER(FSheet1!$BI376,1/($A$3-1))))</f>
        <v>3.7898176923312141E-2</v>
      </c>
      <c r="AE377" s="50">
        <f>1/(POWER(FSheet1!BE376,1/($A$3-1))*SUM(1/POWER(FSheet1!$BC376,1/($A$3-1)),1/POWER(FSheet1!$BD376,1/($A$3-1)),1/POWER(FSheet1!$BE376,1/($A$3-1)),1/POWER(FSheet1!$BF376,1/($A$3-1)),1/POWER(FSheet1!$BG376,1/($A$3-1)),1/POWER(FSheet1!$BH376,1/($A$3-1)),1/POWER(FSheet1!$BI376,1/($A$3-1))))</f>
        <v>0.10728318544238628</v>
      </c>
      <c r="AF377" s="50">
        <f>1/(POWER(FSheet1!BF376,1/($A$3-1))*SUM(1/POWER(FSheet1!$BC376,1/($A$3-1)),1/POWER(FSheet1!$BD376,1/($A$3-1)),1/POWER(FSheet1!$BE376,1/($A$3-1)),1/POWER(FSheet1!$BF376,1/($A$3-1)),1/POWER(FSheet1!$BG376,1/($A$3-1)),1/POWER(FSheet1!$BH376,1/($A$3-1)),1/POWER(FSheet1!$BI376,1/($A$3-1))))</f>
        <v>0.6310657852562257</v>
      </c>
      <c r="AG377" s="50">
        <f>1/(POWER(FSheet1!BG376,1/($A$3-1))*SUM(1/POWER(FSheet1!$BC376,1/($A$3-1)),1/POWER(FSheet1!$BD376,1/($A$3-1)),1/POWER(FSheet1!$BE376,1/($A$3-1)),1/POWER(FSheet1!$BF376,1/($A$3-1)),1/POWER(FSheet1!$BG376,1/($A$3-1)),1/POWER(FSheet1!$BH376,1/($A$3-1)),1/POWER(FSheet1!$BI376,1/($A$3-1))))</f>
        <v>9.4656174062903789E-2</v>
      </c>
      <c r="AH377" s="50">
        <f>1/(POWER(FSheet1!BH376,1/($A$3-1))*SUM(1/POWER(FSheet1!$BC376,1/($A$3-1)),1/POWER(FSheet1!$BD376,1/($A$3-1)),1/POWER(FSheet1!$BE376,1/($A$3-1)),1/POWER(FSheet1!$BF376,1/($A$3-1)),1/POWER(FSheet1!$BG376,1/($A$3-1)),1/POWER(FSheet1!$BH376,1/($A$3-1)),1/POWER(FSheet1!$BI376,1/($A$3-1))))</f>
        <v>3.0463902146513754E-2</v>
      </c>
      <c r="AI377" s="50">
        <f>1/(POWER(FSheet1!BI376,1/($A$3-1))*SUM(1/POWER(FSheet1!$BC376,1/($A$3-1)),1/POWER(FSheet1!$BD376,1/($A$3-1)),1/POWER(FSheet1!$BE376,1/($A$3-1)),1/POWER(FSheet1!$BF376,1/($A$3-1)),1/POWER(FSheet1!$BG376,1/($A$3-1)),1/POWER(FSheet1!$BH376,1/($A$3-1)),1/POWER(FSheet1!$BI376,1/($A$3-1))))</f>
        <v>6.1820433539767919E-2</v>
      </c>
      <c r="AY377" s="33">
        <f t="shared" si="27"/>
        <v>1.7045065464105456</v>
      </c>
      <c r="AZ377" s="30"/>
      <c r="BA377" s="45">
        <f>1/(POWER(FSheet1!$BK376,1/($A$3-1))*SUM(1/POWER(FSheet1!$BK376,1/($A$3-1)),1/POWER(FSheet1!$BL376,1/($A$3-1)),1/POWER(FSheet1!$BM376,1/($A$3-1)),1/POWER(FSheet1!$BN376,1/($A$3-1)),1/POWER(FSheet1!$BO376,1/($A$3-1)),1/POWER(FSheet1!$BP376,1/($A$3-1)),1/POWER(FSheet1!$BQ376,1/($A$3-1))))</f>
        <v>1.9440198613325094E-2</v>
      </c>
      <c r="BB377" s="45">
        <f>1/(POWER(FSheet1!$BL376,1/($A$3-1))*SUM(1/POWER(FSheet1!$BK376,1/($A$3-1)),1/POWER(FSheet1!$BL376,1/($A$3-1)),1/POWER(FSheet1!$BM376,1/($A$3-1)),1/POWER(FSheet1!$BN376,1/($A$3-1)),1/POWER(FSheet1!$BO376,1/($A$3-1)),1/POWER(FSheet1!$BP376,1/($A$3-1)),1/POWER(FSheet1!$BQ376,1/($A$3-1))))</f>
        <v>1.8832274698343206E-2</v>
      </c>
      <c r="BC377" s="45">
        <f>1/(POWER(FSheet1!$BM376,1/($A$3-1))*SUM(1/POWER(FSheet1!$BK376,1/($A$3-1)),1/POWER(FSheet1!$BL376,1/($A$3-1)),1/POWER(FSheet1!$BM376,1/($A$3-1)),1/POWER(FSheet1!$BN376,1/($A$3-1)),1/POWER(FSheet1!$BO376,1/($A$3-1)),1/POWER(FSheet1!$BP376,1/($A$3-1)),1/POWER(FSheet1!$BQ376,1/($A$3-1))))</f>
        <v>9.8189440105436801E-2</v>
      </c>
      <c r="BD377" s="45">
        <f>1/(POWER(FSheet1!$BN376,1/($A$3-1))*SUM(1/POWER(FSheet1!$BK376,1/($A$3-1)),1/POWER(FSheet1!$BL376,1/($A$3-1)),1/POWER(FSheet1!$BM376,1/($A$3-1)),1/POWER(FSheet1!$BN376,1/($A$3-1)),1/POWER(FSheet1!$BO376,1/($A$3-1)),1/POWER(FSheet1!$BP376,1/($A$3-1)),1/POWER(FSheet1!$BQ376,1/($A$3-1))))</f>
        <v>0.73100264924968783</v>
      </c>
      <c r="BE377" s="45">
        <f>1/(POWER(FSheet1!$BO376,1/($A$3-1))*SUM(1/POWER(FSheet1!$BK376,1/($A$3-1)),1/POWER(FSheet1!$BL376,1/($A$3-1)),1/POWER(FSheet1!$BM376,1/($A$3-1)),1/POWER(FSheet1!$BN376,1/($A$3-1)),1/POWER(FSheet1!$BO376,1/($A$3-1)),1/POWER(FSheet1!$BP376,1/($A$3-1)),1/POWER(FSheet1!$BQ376,1/($A$3-1))))</f>
        <v>7.4794344194675413E-2</v>
      </c>
      <c r="BF377" s="45">
        <f>1/(POWER(FSheet1!$BP376,1/($A$3-1))*SUM(1/POWER(FSheet1!$BK376,1/($A$3-1)),1/POWER(FSheet1!$BL376,1/($A$3-1)),1/POWER(FSheet1!$BM376,1/($A$3-1)),1/POWER(FSheet1!$BN376,1/($A$3-1)),1/POWER(FSheet1!$BO376,1/($A$3-1)),1/POWER(FSheet1!$BP376,1/($A$3-1)),1/POWER(FSheet1!$BQ376,1/($A$3-1))))</f>
        <v>1.6316842472435252E-2</v>
      </c>
      <c r="BG377" s="45">
        <f>1/(POWER(FSheet1!$BQ376,1/($A$3-1))*SUM(1/POWER(FSheet1!$BK376,1/($A$3-1)),1/POWER(FSheet1!$BL376,1/($A$3-1)),1/POWER(FSheet1!$BM376,1/($A$3-1)),1/POWER(FSheet1!$BN376,1/($A$3-1)),1/POWER(FSheet1!$BO376,1/($A$3-1)),1/POWER(FSheet1!$BP376,1/($A$3-1)),1/POWER(FSheet1!$BQ376,1/($A$3-1))))</f>
        <v>4.1424250666096403E-2</v>
      </c>
      <c r="BW377" s="33">
        <f t="array" ref="BW377">SUM((BA377^$A$3)*(($B377-$AK$3)^2+($C377-$AL$3)^2),(BB377^$A$3)*(($B377-$AM$3)^2+($C377-$AN$3)^2),(BC377^$A$3)*(($B377-$AO$3)^2+($C377-$AP$3)^2),(BD377^$A$3)*(($B377-$AQ$3)^2+($C377-$AR$3)^2),(BE377^$A$3)*(($B377-$AS$3)^2+($C377-$AT$3)^2),(BF377^$A$3)*(($B377-$AU$3)^2+($C377-$AV$3)^2),(BG377^$A$3)*(($B377-$AW$3)^2+($C377-$BV$3)^2))</f>
        <v>1.8898772732291764</v>
      </c>
    </row>
    <row r="378" spans="1:75" s="30" customFormat="1">
      <c r="A378" s="52" t="str">
        <f>FSheet1!A377</f>
        <v>Saukko</v>
      </c>
      <c r="B378" s="53">
        <f>FSheet1!DH377</f>
        <v>6.5944337270340742E-2</v>
      </c>
      <c r="C378" s="53">
        <f>FSheet1!DI377</f>
        <v>-0.28503850918635132</v>
      </c>
      <c r="E378" s="20">
        <f>1/(POWER(FSheet1!AU377,2/($A$3-1))*SUM(1/POWER(FSheet1!$AU377,2/($A$3-1)),1/POWER(FSheet1!$AV377,2/($A$3-1)),1/POWER(FSheet1!$AW377,2/($A$3-1)),1/POWER(FSheet1!$AX377,2/($A$3-1)),1/POWER(FSheet1!$AY377,2/($A$3-1)),1/POWER(FSheet1!$AZ377,2/($A$3-1)),1/POWER(FSheet1!$BA377,2/($A$3-1))))</f>
        <v>1.1744267667328894E-4</v>
      </c>
      <c r="F378" s="20">
        <f>1/(POWER(FSheet1!AV377,2/($A$3-1))*SUM(1/POWER(FSheet1!$AU377,2/($A$3-1)),1/POWER(FSheet1!$AV377,2/($A$3-1)),1/POWER(FSheet1!$AW377,2/($A$3-1)),1/POWER(FSheet1!$AX377,2/($A$3-1)),1/POWER(FSheet1!$AY377,2/($A$3-1)),1/POWER(FSheet1!$AZ377,2/($A$3-1)),1/POWER(FSheet1!$BA377,2/($A$3-1))))</f>
        <v>5.8424690586059646E-4</v>
      </c>
      <c r="G378" s="20">
        <f>1/(POWER(FSheet1!AW377,2/($A$3-1))*SUM(1/POWER(FSheet1!$AU377,2/($A$3-1)),1/POWER(FSheet1!$AV377,2/($A$3-1)),1/POWER(FSheet1!$AW377,2/($A$3-1)),1/POWER(FSheet1!$AX377,2/($A$3-1)),1/POWER(FSheet1!$AY377,2/($A$3-1)),1/POWER(FSheet1!$AZ377,2/($A$3-1)),1/POWER(FSheet1!$BA377,2/($A$3-1))))</f>
        <v>8.3412616739350163E-3</v>
      </c>
      <c r="H378" s="20">
        <f>1/(POWER(FSheet1!AX377,2/($A$3-1))*SUM(1/POWER(FSheet1!$AU377,2/($A$3-1)),1/POWER(FSheet1!$AV377,2/($A$3-1)),1/POWER(FSheet1!$AW377,2/($A$3-1)),1/POWER(FSheet1!$AX377,2/($A$3-1)),1/POWER(FSheet1!$AY377,2/($A$3-1)),1/POWER(FSheet1!$AZ377,2/($A$3-1)),1/POWER(FSheet1!$BA377,2/($A$3-1))))</f>
        <v>0.98279616490238808</v>
      </c>
      <c r="I378" s="20">
        <f>1/(POWER(FSheet1!AY377,2/($A$3-1))*SUM(1/POWER(FSheet1!$AU377,2/($A$3-1)),1/POWER(FSheet1!$AV377,2/($A$3-1)),1/POWER(FSheet1!$AW377,2/($A$3-1)),1/POWER(FSheet1!$AX377,2/($A$3-1)),1/POWER(FSheet1!$AY377,2/($A$3-1)),1/POWER(FSheet1!$AZ377,2/($A$3-1)),1/POWER(FSheet1!$BA377,2/($A$3-1))))</f>
        <v>7.496160948241827E-3</v>
      </c>
      <c r="J378" s="20">
        <f>1/(POWER(FSheet1!AZ377,2/($A$3-1))*SUM(1/POWER(FSheet1!$AU377,2/($A$3-1)),1/POWER(FSheet1!$AV377,2/($A$3-1)),1/POWER(FSheet1!$AW377,2/($A$3-1)),1/POWER(FSheet1!$AX377,2/($A$3-1)),1/POWER(FSheet1!$AY377,2/($A$3-1)),1/POWER(FSheet1!$AZ377,2/($A$3-1)),1/POWER(FSheet1!$BA377,2/($A$3-1))))</f>
        <v>5.5173658396855303E-4</v>
      </c>
      <c r="K378" s="20">
        <f>1/(POWER(FSheet1!BA377,2/($A$3-1))*SUM(1/POWER(FSheet1!$AU377,2/($A$3-1)),1/POWER(FSheet1!$AV377,2/($A$3-1)),1/POWER(FSheet1!$AW377,2/($A$3-1)),1/POWER(FSheet1!$AX377,2/($A$3-1)),1/POWER(FSheet1!$AY377,2/($A$3-1)),1/POWER(FSheet1!$AZ377,2/($A$3-1)),1/POWER(FSheet1!$BA377,2/($A$3-1))))</f>
        <v>1.1298630893279904E-4</v>
      </c>
      <c r="AA378" s="51">
        <f t="shared" si="26"/>
        <v>0.19504557066489062</v>
      </c>
      <c r="AC378" s="50">
        <f>1/(POWER(FSheet1!BC377,1/($A$3-1))*SUM(1/POWER(FSheet1!$BC377,1/($A$3-1)),1/POWER(FSheet1!$BD377,1/($A$3-1)),1/POWER(FSheet1!$BE377,1/($A$3-1)),1/POWER(FSheet1!$BF377,1/($A$3-1)),1/POWER(FSheet1!$BG377,1/($A$3-1)),1/POWER(FSheet1!$BH377,1/($A$3-1)),1/POWER(FSheet1!$BI377,1/($A$3-1))))</f>
        <v>1.0039891934390914E-2</v>
      </c>
      <c r="AD378" s="50">
        <f>1/(POWER(FSheet1!BD377,1/($A$3-1))*SUM(1/POWER(FSheet1!$BC377,1/($A$3-1)),1/POWER(FSheet1!$BD377,1/($A$3-1)),1/POWER(FSheet1!$BE377,1/($A$3-1)),1/POWER(FSheet1!$BF377,1/($A$3-1)),1/POWER(FSheet1!$BG377,1/($A$3-1)),1/POWER(FSheet1!$BH377,1/($A$3-1)),1/POWER(FSheet1!$BI377,1/($A$3-1))))</f>
        <v>8.310275604142792E-3</v>
      </c>
      <c r="AE378" s="50">
        <f>1/(POWER(FSheet1!BE377,1/($A$3-1))*SUM(1/POWER(FSheet1!$BC377,1/($A$3-1)),1/POWER(FSheet1!$BD377,1/($A$3-1)),1/POWER(FSheet1!$BE377,1/($A$3-1)),1/POWER(FSheet1!$BF377,1/($A$3-1)),1/POWER(FSheet1!$BG377,1/($A$3-1)),1/POWER(FSheet1!$BH377,1/($A$3-1)),1/POWER(FSheet1!$BI377,1/($A$3-1))))</f>
        <v>2.3005964979407257E-2</v>
      </c>
      <c r="AF378" s="50">
        <f>1/(POWER(FSheet1!BF377,1/($A$3-1))*SUM(1/POWER(FSheet1!$BC377,1/($A$3-1)),1/POWER(FSheet1!$BD377,1/($A$3-1)),1/POWER(FSheet1!$BE377,1/($A$3-1)),1/POWER(FSheet1!$BF377,1/($A$3-1)),1/POWER(FSheet1!$BG377,1/($A$3-1)),1/POWER(FSheet1!$BH377,1/($A$3-1)),1/POWER(FSheet1!$BI377,1/($A$3-1))))</f>
        <v>0.92471627251147892</v>
      </c>
      <c r="AG378" s="50">
        <f>1/(POWER(FSheet1!BG377,1/($A$3-1))*SUM(1/POWER(FSheet1!$BC377,1/($A$3-1)),1/POWER(FSheet1!$BD377,1/($A$3-1)),1/POWER(FSheet1!$BE377,1/($A$3-1)),1/POWER(FSheet1!$BF377,1/($A$3-1)),1/POWER(FSheet1!$BG377,1/($A$3-1)),1/POWER(FSheet1!$BH377,1/($A$3-1)),1/POWER(FSheet1!$BI377,1/($A$3-1))))</f>
        <v>1.8028891579898426E-2</v>
      </c>
      <c r="AH378" s="50">
        <f>1/(POWER(FSheet1!BH377,1/($A$3-1))*SUM(1/POWER(FSheet1!$BC377,1/($A$3-1)),1/POWER(FSheet1!$BD377,1/($A$3-1)),1/POWER(FSheet1!$BE377,1/($A$3-1)),1/POWER(FSheet1!$BF377,1/($A$3-1)),1/POWER(FSheet1!$BG377,1/($A$3-1)),1/POWER(FSheet1!$BH377,1/($A$3-1)),1/POWER(FSheet1!$BI377,1/($A$3-1))))</f>
        <v>5.3401192267617525E-3</v>
      </c>
      <c r="AI378" s="50">
        <f>1/(POWER(FSheet1!BI377,1/($A$3-1))*SUM(1/POWER(FSheet1!$BC377,1/($A$3-1)),1/POWER(FSheet1!$BD377,1/($A$3-1)),1/POWER(FSheet1!$BE377,1/($A$3-1)),1/POWER(FSheet1!$BF377,1/($A$3-1)),1/POWER(FSheet1!$BG377,1/($A$3-1)),1/POWER(FSheet1!$BH377,1/($A$3-1)),1/POWER(FSheet1!$BI377,1/($A$3-1))))</f>
        <v>1.0558584163919991E-2</v>
      </c>
      <c r="AY378" s="33">
        <f t="shared" si="27"/>
        <v>0.1746850347732877</v>
      </c>
      <c r="BA378" s="45">
        <f>1/(POWER(FSheet1!$BK377,1/($A$3-1))*SUM(1/POWER(FSheet1!$BK377,1/($A$3-1)),1/POWER(FSheet1!$BL377,1/($A$3-1)),1/POWER(FSheet1!$BM377,1/($A$3-1)),1/POWER(FSheet1!$BN377,1/($A$3-1)),1/POWER(FSheet1!$BO377,1/($A$3-1)),1/POWER(FSheet1!$BP377,1/($A$3-1)),1/POWER(FSheet1!$BQ377,1/($A$3-1))))</f>
        <v>2.8553464728598384E-2</v>
      </c>
      <c r="BB378" s="45">
        <f>1/(POWER(FSheet1!$BL377,1/($A$3-1))*SUM(1/POWER(FSheet1!$BK377,1/($A$3-1)),1/POWER(FSheet1!$BL377,1/($A$3-1)),1/POWER(FSheet1!$BM377,1/($A$3-1)),1/POWER(FSheet1!$BN377,1/($A$3-1)),1/POWER(FSheet1!$BO377,1/($A$3-1)),1/POWER(FSheet1!$BP377,1/($A$3-1)),1/POWER(FSheet1!$BQ377,1/($A$3-1))))</f>
        <v>1.7622609004961751E-2</v>
      </c>
      <c r="BC378" s="45">
        <f>1/(POWER(FSheet1!$BM377,1/($A$3-1))*SUM(1/POWER(FSheet1!$BK377,1/($A$3-1)),1/POWER(FSheet1!$BL377,1/($A$3-1)),1/POWER(FSheet1!$BM377,1/($A$3-1)),1/POWER(FSheet1!$BN377,1/($A$3-1)),1/POWER(FSheet1!$BO377,1/($A$3-1)),1/POWER(FSheet1!$BP377,1/($A$3-1)),1/POWER(FSheet1!$BQ377,1/($A$3-1))))</f>
        <v>5.7841261528326852E-2</v>
      </c>
      <c r="BD378" s="45">
        <f>1/(POWER(FSheet1!$BN377,1/($A$3-1))*SUM(1/POWER(FSheet1!$BK377,1/($A$3-1)),1/POWER(FSheet1!$BL377,1/($A$3-1)),1/POWER(FSheet1!$BM377,1/($A$3-1)),1/POWER(FSheet1!$BN377,1/($A$3-1)),1/POWER(FSheet1!$BO377,1/($A$3-1)),1/POWER(FSheet1!$BP377,1/($A$3-1)),1/POWER(FSheet1!$BQ377,1/($A$3-1))))</f>
        <v>0.77888252927503865</v>
      </c>
      <c r="BE378" s="45">
        <f>1/(POWER(FSheet1!$BO377,1/($A$3-1))*SUM(1/POWER(FSheet1!$BK377,1/($A$3-1)),1/POWER(FSheet1!$BL377,1/($A$3-1)),1/POWER(FSheet1!$BM377,1/($A$3-1)),1/POWER(FSheet1!$BN377,1/($A$3-1)),1/POWER(FSheet1!$BO377,1/($A$3-1)),1/POWER(FSheet1!$BP377,1/($A$3-1)),1/POWER(FSheet1!$BQ377,1/($A$3-1))))</f>
        <v>8.012667748559206E-2</v>
      </c>
      <c r="BF378" s="45">
        <f>1/(POWER(FSheet1!$BP377,1/($A$3-1))*SUM(1/POWER(FSheet1!$BK377,1/($A$3-1)),1/POWER(FSheet1!$BL377,1/($A$3-1)),1/POWER(FSheet1!$BM377,1/($A$3-1)),1/POWER(FSheet1!$BN377,1/($A$3-1)),1/POWER(FSheet1!$BO377,1/($A$3-1)),1/POWER(FSheet1!$BP377,1/($A$3-1)),1/POWER(FSheet1!$BQ377,1/($A$3-1))))</f>
        <v>1.2043935128530045E-2</v>
      </c>
      <c r="BG378" s="45">
        <f>1/(POWER(FSheet1!$BQ377,1/($A$3-1))*SUM(1/POWER(FSheet1!$BK377,1/($A$3-1)),1/POWER(FSheet1!$BL377,1/($A$3-1)),1/POWER(FSheet1!$BM377,1/($A$3-1)),1/POWER(FSheet1!$BN377,1/($A$3-1)),1/POWER(FSheet1!$BO377,1/($A$3-1)),1/POWER(FSheet1!$BP377,1/($A$3-1)),1/POWER(FSheet1!$BQ377,1/($A$3-1))))</f>
        <v>2.4929522848952453E-2</v>
      </c>
      <c r="BW378" s="33">
        <f t="array" ref="BW378">SUM((BA378^$A$3)*(($B378-$AK$3)^2+($C378-$AL$3)^2),(BB378^$A$3)*(($B378-$AM$3)^2+($C378-$AN$3)^2),(BC378^$A$3)*(($B378-$AO$3)^2+($C378-$AP$3)^2),(BD378^$A$3)*(($B378-$AQ$3)^2+($C378-$AR$3)^2),(BE378^$A$3)*(($B378-$AS$3)^2+($C378-$AT$3)^2),(BF378^$A$3)*(($B378-$AU$3)^2+($C378-$AV$3)^2),(BG378^$A$3)*(($B378-$AW$3)^2+($C378-$BV$3)^2))</f>
        <v>0.26756416562770402</v>
      </c>
    </row>
    <row r="379" spans="1:75">
      <c r="A379" s="52" t="str">
        <f>FSheet1!A378</f>
        <v>MacKenzie</v>
      </c>
      <c r="B379" s="53">
        <f>FSheet1!DH378</f>
        <v>-2.5451702217847769</v>
      </c>
      <c r="C379" s="53">
        <f>FSheet1!DI378</f>
        <v>-2.579381799212598</v>
      </c>
      <c r="D379" s="30"/>
      <c r="E379" s="20">
        <f>1/(POWER(FSheet1!AU378,2/($A$3-1))*SUM(1/POWER(FSheet1!$AU378,2/($A$3-1)),1/POWER(FSheet1!$AV378,2/($A$3-1)),1/POWER(FSheet1!$AW378,2/($A$3-1)),1/POWER(FSheet1!$AX378,2/($A$3-1)),1/POWER(FSheet1!$AY378,2/($A$3-1)),1/POWER(FSheet1!$AZ378,2/($A$3-1)),1/POWER(FSheet1!$BA378,2/($A$3-1))))</f>
        <v>4.2972287388484605E-4</v>
      </c>
      <c r="F379" s="20">
        <f>1/(POWER(FSheet1!AV378,2/($A$3-1))*SUM(1/POWER(FSheet1!$AU378,2/($A$3-1)),1/POWER(FSheet1!$AV378,2/($A$3-1)),1/POWER(FSheet1!$AW378,2/($A$3-1)),1/POWER(FSheet1!$AX378,2/($A$3-1)),1/POWER(FSheet1!$AY378,2/($A$3-1)),1/POWER(FSheet1!$AZ378,2/($A$3-1)),1/POWER(FSheet1!$BA378,2/($A$3-1))))</f>
        <v>4.4734344210264039E-3</v>
      </c>
      <c r="G379" s="20">
        <f>1/(POWER(FSheet1!AW378,2/($A$3-1))*SUM(1/POWER(FSheet1!$AU378,2/($A$3-1)),1/POWER(FSheet1!$AV378,2/($A$3-1)),1/POWER(FSheet1!$AW378,2/($A$3-1)),1/POWER(FSheet1!$AX378,2/($A$3-1)),1/POWER(FSheet1!$AY378,2/($A$3-1)),1/POWER(FSheet1!$AZ378,2/($A$3-1)),1/POWER(FSheet1!$BA378,2/($A$3-1))))</f>
        <v>0.9696730213011614</v>
      </c>
      <c r="H379" s="20">
        <f>1/(POWER(FSheet1!AX378,2/($A$3-1))*SUM(1/POWER(FSheet1!$AU378,2/($A$3-1)),1/POWER(FSheet1!$AV378,2/($A$3-1)),1/POWER(FSheet1!$AW378,2/($A$3-1)),1/POWER(FSheet1!$AX378,2/($A$3-1)),1/POWER(FSheet1!$AY378,2/($A$3-1)),1/POWER(FSheet1!$AZ378,2/($A$3-1)),1/POWER(FSheet1!$BA378,2/($A$3-1))))</f>
        <v>2.4168515209480292E-2</v>
      </c>
      <c r="I379" s="20">
        <f>1/(POWER(FSheet1!AY378,2/($A$3-1))*SUM(1/POWER(FSheet1!$AU378,2/($A$3-1)),1/POWER(FSheet1!$AV378,2/($A$3-1)),1/POWER(FSheet1!$AW378,2/($A$3-1)),1/POWER(FSheet1!$AX378,2/($A$3-1)),1/POWER(FSheet1!$AY378,2/($A$3-1)),1/POWER(FSheet1!$AZ378,2/($A$3-1)),1/POWER(FSheet1!$BA378,2/($A$3-1))))</f>
        <v>1.0271494995902563E-3</v>
      </c>
      <c r="J379" s="20">
        <f>1/(POWER(FSheet1!AZ378,2/($A$3-1))*SUM(1/POWER(FSheet1!$AU378,2/($A$3-1)),1/POWER(FSheet1!$AV378,2/($A$3-1)),1/POWER(FSheet1!$AW378,2/($A$3-1)),1/POWER(FSheet1!$AX378,2/($A$3-1)),1/POWER(FSheet1!$AY378,2/($A$3-1)),1/POWER(FSheet1!$AZ378,2/($A$3-1)),1/POWER(FSheet1!$BA378,2/($A$3-1))))</f>
        <v>1.7624985448405018E-4</v>
      </c>
      <c r="K379" s="20">
        <f>1/(POWER(FSheet1!BA378,2/($A$3-1))*SUM(1/POWER(FSheet1!$AU378,2/($A$3-1)),1/POWER(FSheet1!$AV378,2/($A$3-1)),1/POWER(FSheet1!$AW378,2/($A$3-1)),1/POWER(FSheet1!$AX378,2/($A$3-1)),1/POWER(FSheet1!$AY378,2/($A$3-1)),1/POWER(FSheet1!$AZ378,2/($A$3-1)),1/POWER(FSheet1!$BA378,2/($A$3-1))))</f>
        <v>5.1906840372752934E-5</v>
      </c>
      <c r="AA379" s="51">
        <f t="shared" ref="AA379:AA382" si="28">SUM((E379^$A$3)*(($B379-$M$3)^2+($C379-$N$3)^2),(F379^$A$3)*(($B379-$O$3)^2+($C379-$P$3)^2),(G379^$A$3)*(($B379-$Q$3)^2+($C379-$R$3)^2),(H379^$A$3)*(($B379-$S$3)^2+($C379-$T$3)^2),(I379^$A$3)*(($B379-$U$3)^2+($C379-$V$3)^2),(J379^$A$3)*(($B379-$W$3)^2+($C379-$X$3)^2),(K379^$A$3)*(($B379-$Y$3)^2+($C379-$Z$3)^2))</f>
        <v>0.36444232852242886</v>
      </c>
      <c r="AB379" s="30"/>
      <c r="AC379" s="50">
        <f>1/(POWER(FSheet1!BC378,1/($A$3-1))*SUM(1/POWER(FSheet1!$BC378,1/($A$3-1)),1/POWER(FSheet1!$BD378,1/($A$3-1)),1/POWER(FSheet1!$BE378,1/($A$3-1)),1/POWER(FSheet1!$BF378,1/($A$3-1)),1/POWER(FSheet1!$BG378,1/($A$3-1)),1/POWER(FSheet1!$BH378,1/($A$3-1)),1/POWER(FSheet1!$BI378,1/($A$3-1))))</f>
        <v>7.1697747265247955E-3</v>
      </c>
      <c r="AD379" s="50">
        <f>1/(POWER(FSheet1!BD378,1/($A$3-1))*SUM(1/POWER(FSheet1!$BC378,1/($A$3-1)),1/POWER(FSheet1!$BD378,1/($A$3-1)),1/POWER(FSheet1!$BE378,1/($A$3-1)),1/POWER(FSheet1!$BF378,1/($A$3-1)),1/POWER(FSheet1!$BG378,1/($A$3-1)),1/POWER(FSheet1!$BH378,1/($A$3-1)),1/POWER(FSheet1!$BI378,1/($A$3-1))))</f>
        <v>1.0159246576499156E-2</v>
      </c>
      <c r="AE379" s="50">
        <f>1/(POWER(FSheet1!BE378,1/($A$3-1))*SUM(1/POWER(FSheet1!$BC378,1/($A$3-1)),1/POWER(FSheet1!$BD378,1/($A$3-1)),1/POWER(FSheet1!$BE378,1/($A$3-1)),1/POWER(FSheet1!$BF378,1/($A$3-1)),1/POWER(FSheet1!$BG378,1/($A$3-1)),1/POWER(FSheet1!$BH378,1/($A$3-1)),1/POWER(FSheet1!$BI378,1/($A$3-1))))</f>
        <v>0.97214997290432958</v>
      </c>
      <c r="AF379" s="50">
        <f>1/(POWER(FSheet1!BF378,1/($A$3-1))*SUM(1/POWER(FSheet1!$BC378,1/($A$3-1)),1/POWER(FSheet1!$BD378,1/($A$3-1)),1/POWER(FSheet1!$BE378,1/($A$3-1)),1/POWER(FSheet1!$BF378,1/($A$3-1)),1/POWER(FSheet1!$BG378,1/($A$3-1)),1/POWER(FSheet1!$BH378,1/($A$3-1)),1/POWER(FSheet1!$BI378,1/($A$3-1))))</f>
        <v>6.9593576350873137E-3</v>
      </c>
      <c r="AG379" s="50">
        <f>1/(POWER(FSheet1!BG378,1/($A$3-1))*SUM(1/POWER(FSheet1!$BC378,1/($A$3-1)),1/POWER(FSheet1!$BD378,1/($A$3-1)),1/POWER(FSheet1!$BE378,1/($A$3-1)),1/POWER(FSheet1!$BF378,1/($A$3-1)),1/POWER(FSheet1!$BG378,1/($A$3-1)),1/POWER(FSheet1!$BH378,1/($A$3-1)),1/POWER(FSheet1!$BI378,1/($A$3-1))))</f>
        <v>1.6070199956771715E-3</v>
      </c>
      <c r="AH379" s="50">
        <f>1/(POWER(FSheet1!BH378,1/($A$3-1))*SUM(1/POWER(FSheet1!$BC378,1/($A$3-1)),1/POWER(FSheet1!$BD378,1/($A$3-1)),1/POWER(FSheet1!$BE378,1/($A$3-1)),1/POWER(FSheet1!$BF378,1/($A$3-1)),1/POWER(FSheet1!$BG378,1/($A$3-1)),1/POWER(FSheet1!$BH378,1/($A$3-1)),1/POWER(FSheet1!$BI378,1/($A$3-1))))</f>
        <v>7.5634222032102392E-4</v>
      </c>
      <c r="AI379" s="50">
        <f>1/(POWER(FSheet1!BI378,1/($A$3-1))*SUM(1/POWER(FSheet1!$BC378,1/($A$3-1)),1/POWER(FSheet1!$BD378,1/($A$3-1)),1/POWER(FSheet1!$BE378,1/($A$3-1)),1/POWER(FSheet1!$BF378,1/($A$3-1)),1/POWER(FSheet1!$BG378,1/($A$3-1)),1/POWER(FSheet1!$BH378,1/($A$3-1)),1/POWER(FSheet1!$BI378,1/($A$3-1))))</f>
        <v>1.1982859415609652E-3</v>
      </c>
      <c r="AY379" s="33">
        <f t="shared" ref="AY379:AY382" si="29">SUM((AC379^$A$3)*(($B379-$AK$3)^2+($C379-$AL$3)^2),(AD379^$A$3)*(($B379-$AM$3)^2+($C379-$AN$3)^2),(AE379^$A$3)*(($B379-$AO$3)^2+($C379-$AP$3)^2),(AF379^$A$3)*(($B379-$AQ$3)^2+($C379-$AR$3)^2),(AG379^$A$3)*(($B379-$AS$3)^2+($C379-$AT$3)^2),(AH379^$A$3)*(($B379-$AU$3)^2+($C379-$AV$3)^2),(AI379^$A$3)*(($B379-$AW$3)^2+($C379-$AX$3)^2))</f>
        <v>0.17293196770683281</v>
      </c>
      <c r="AZ379" s="30"/>
      <c r="BA379" s="45">
        <f>1/(POWER(FSheet1!$BK378,1/($A$3-1))*SUM(1/POWER(FSheet1!$BK378,1/($A$3-1)),1/POWER(FSheet1!$BL378,1/($A$3-1)),1/POWER(FSheet1!$BM378,1/($A$3-1)),1/POWER(FSheet1!$BN378,1/($A$3-1)),1/POWER(FSheet1!$BO378,1/($A$3-1)),1/POWER(FSheet1!$BP378,1/($A$3-1)),1/POWER(FSheet1!$BQ378,1/($A$3-1))))</f>
        <v>4.6731938091597626E-2</v>
      </c>
      <c r="BB379" s="45">
        <f>1/(POWER(FSheet1!$BL378,1/($A$3-1))*SUM(1/POWER(FSheet1!$BK378,1/($A$3-1)),1/POWER(FSheet1!$BL378,1/($A$3-1)),1/POWER(FSheet1!$BM378,1/($A$3-1)),1/POWER(FSheet1!$BN378,1/($A$3-1)),1/POWER(FSheet1!$BO378,1/($A$3-1)),1/POWER(FSheet1!$BP378,1/($A$3-1)),1/POWER(FSheet1!$BQ378,1/($A$3-1))))</f>
        <v>8.5561521903625051E-2</v>
      </c>
      <c r="BC379" s="45">
        <f>1/(POWER(FSheet1!$BM378,1/($A$3-1))*SUM(1/POWER(FSheet1!$BK378,1/($A$3-1)),1/POWER(FSheet1!$BL378,1/($A$3-1)),1/POWER(FSheet1!$BM378,1/($A$3-1)),1/POWER(FSheet1!$BN378,1/($A$3-1)),1/POWER(FSheet1!$BO378,1/($A$3-1)),1/POWER(FSheet1!$BP378,1/($A$3-1)),1/POWER(FSheet1!$BQ378,1/($A$3-1))))</f>
        <v>0.72896884600790102</v>
      </c>
      <c r="BD379" s="45">
        <f>1/(POWER(FSheet1!$BN378,1/($A$3-1))*SUM(1/POWER(FSheet1!$BK378,1/($A$3-1)),1/POWER(FSheet1!$BL378,1/($A$3-1)),1/POWER(FSheet1!$BM378,1/($A$3-1)),1/POWER(FSheet1!$BN378,1/($A$3-1)),1/POWER(FSheet1!$BO378,1/($A$3-1)),1/POWER(FSheet1!$BP378,1/($A$3-1)),1/POWER(FSheet1!$BQ378,1/($A$3-1))))</f>
        <v>8.7292734586061072E-2</v>
      </c>
      <c r="BE379" s="45">
        <f>1/(POWER(FSheet1!$BO378,1/($A$3-1))*SUM(1/POWER(FSheet1!$BK378,1/($A$3-1)),1/POWER(FSheet1!$BL378,1/($A$3-1)),1/POWER(FSheet1!$BM378,1/($A$3-1)),1/POWER(FSheet1!$BN378,1/($A$3-1)),1/POWER(FSheet1!$BO378,1/($A$3-1)),1/POWER(FSheet1!$BP378,1/($A$3-1)),1/POWER(FSheet1!$BQ378,1/($A$3-1))))</f>
        <v>2.6613289230485733E-2</v>
      </c>
      <c r="BF379" s="45">
        <f>1/(POWER(FSheet1!$BP378,1/($A$3-1))*SUM(1/POWER(FSheet1!$BK378,1/($A$3-1)),1/POWER(FSheet1!$BL378,1/($A$3-1)),1/POWER(FSheet1!$BM378,1/($A$3-1)),1/POWER(FSheet1!$BN378,1/($A$3-1)),1/POWER(FSheet1!$BO378,1/($A$3-1)),1/POWER(FSheet1!$BP378,1/($A$3-1)),1/POWER(FSheet1!$BQ378,1/($A$3-1))))</f>
        <v>8.9373057050850732E-3</v>
      </c>
      <c r="BG379" s="45">
        <f>1/(POWER(FSheet1!$BQ378,1/($A$3-1))*SUM(1/POWER(FSheet1!$BK378,1/($A$3-1)),1/POWER(FSheet1!$BL378,1/($A$3-1)),1/POWER(FSheet1!$BM378,1/($A$3-1)),1/POWER(FSheet1!$BN378,1/($A$3-1)),1/POWER(FSheet1!$BO378,1/($A$3-1)),1/POWER(FSheet1!$BP378,1/($A$3-1)),1/POWER(FSheet1!$BQ378,1/($A$3-1))))</f>
        <v>1.5894364475244324E-2</v>
      </c>
      <c r="BW379" s="33">
        <f t="array" ref="BW379">SUM((BA379^$A$3)*(($B379-$AK$3)^2+($C379-$AL$3)^2),(BB379^$A$3)*(($B379-$AM$3)^2+($C379-$AN$3)^2),(BC379^$A$3)*(($B379-$AO$3)^2+($C379-$AP$3)^2),(BD379^$A$3)*(($B379-$AQ$3)^2+($C379-$AR$3)^2),(BE379^$A$3)*(($B379-$AS$3)^2+($C379-$AT$3)^2),(BF379^$A$3)*(($B379-$AU$3)^2+($C379-$AV$3)^2),(BG379^$A$3)*(($B379-$AW$3)^2+($C379-$BV$3)^2))</f>
        <v>0.33595090293619073</v>
      </c>
    </row>
    <row r="380" spans="1:75">
      <c r="A380" s="52" t="str">
        <f>FSheet1!A379</f>
        <v>Baryshev</v>
      </c>
      <c r="B380" s="53">
        <f>FSheet1!DH379</f>
        <v>-2.5545818398950133</v>
      </c>
      <c r="C380" s="53">
        <f>FSheet1!DI379</f>
        <v>3.242319120734908</v>
      </c>
      <c r="D380" s="30"/>
      <c r="E380" s="20">
        <f>1/(POWER(FSheet1!AU379,2/($A$3-1))*SUM(1/POWER(FSheet1!$AU379,2/($A$3-1)),1/POWER(FSheet1!$AV379,2/($A$3-1)),1/POWER(FSheet1!$AW379,2/($A$3-1)),1/POWER(FSheet1!$AX379,2/($A$3-1)),1/POWER(FSheet1!$AY379,2/($A$3-1)),1/POWER(FSheet1!$AZ379,2/($A$3-1)),1/POWER(FSheet1!$BA379,2/($A$3-1))))</f>
        <v>1.2491971460602807E-2</v>
      </c>
      <c r="F380" s="20">
        <f>1/(POWER(FSheet1!AV379,2/($A$3-1))*SUM(1/POWER(FSheet1!$AU379,2/($A$3-1)),1/POWER(FSheet1!$AV379,2/($A$3-1)),1/POWER(FSheet1!$AW379,2/($A$3-1)),1/POWER(FSheet1!$AX379,2/($A$3-1)),1/POWER(FSheet1!$AY379,2/($A$3-1)),1/POWER(FSheet1!$AZ379,2/($A$3-1)),1/POWER(FSheet1!$BA379,2/($A$3-1))))</f>
        <v>4.476516988019965E-2</v>
      </c>
      <c r="G380" s="20">
        <f>1/(POWER(FSheet1!AW379,2/($A$3-1))*SUM(1/POWER(FSheet1!$AU379,2/($A$3-1)),1/POWER(FSheet1!$AV379,2/($A$3-1)),1/POWER(FSheet1!$AW379,2/($A$3-1)),1/POWER(FSheet1!$AX379,2/($A$3-1)),1/POWER(FSheet1!$AY379,2/($A$3-1)),1/POWER(FSheet1!$AZ379,2/($A$3-1)),1/POWER(FSheet1!$BA379,2/($A$3-1))))</f>
        <v>0.20380199486579417</v>
      </c>
      <c r="H380" s="20">
        <f>1/(POWER(FSheet1!AX379,2/($A$3-1))*SUM(1/POWER(FSheet1!$AU379,2/($A$3-1)),1/POWER(FSheet1!$AV379,2/($A$3-1)),1/POWER(FSheet1!$AW379,2/($A$3-1)),1/POWER(FSheet1!$AX379,2/($A$3-1)),1/POWER(FSheet1!$AY379,2/($A$3-1)),1/POWER(FSheet1!$AZ379,2/($A$3-1)),1/POWER(FSheet1!$BA379,2/($A$3-1))))</f>
        <v>0.50064487349947073</v>
      </c>
      <c r="I380" s="20">
        <f>1/(POWER(FSheet1!AY379,2/($A$3-1))*SUM(1/POWER(FSheet1!$AU379,2/($A$3-1)),1/POWER(FSheet1!$AV379,2/($A$3-1)),1/POWER(FSheet1!$AW379,2/($A$3-1)),1/POWER(FSheet1!$AX379,2/($A$3-1)),1/POWER(FSheet1!$AY379,2/($A$3-1)),1/POWER(FSheet1!$AZ379,2/($A$3-1)),1/POWER(FSheet1!$BA379,2/($A$3-1))))</f>
        <v>0.18563650792647066</v>
      </c>
      <c r="J380" s="20">
        <f>1/(POWER(FSheet1!AZ379,2/($A$3-1))*SUM(1/POWER(FSheet1!$AU379,2/($A$3-1)),1/POWER(FSheet1!$AV379,2/($A$3-1)),1/POWER(FSheet1!$AW379,2/($A$3-1)),1/POWER(FSheet1!$AX379,2/($A$3-1)),1/POWER(FSheet1!$AY379,2/($A$3-1)),1/POWER(FSheet1!$AZ379,2/($A$3-1)),1/POWER(FSheet1!$BA379,2/($A$3-1))))</f>
        <v>4.1009174377586395E-2</v>
      </c>
      <c r="K380" s="20">
        <f>1/(POWER(FSheet1!BA379,2/($A$3-1))*SUM(1/POWER(FSheet1!$AU379,2/($A$3-1)),1/POWER(FSheet1!$AV379,2/($A$3-1)),1/POWER(FSheet1!$AW379,2/($A$3-1)),1/POWER(FSheet1!$AX379,2/($A$3-1)),1/POWER(FSheet1!$AY379,2/($A$3-1)),1/POWER(FSheet1!$AZ379,2/($A$3-1)),1/POWER(FSheet1!$BA379,2/($A$3-1))))</f>
        <v>1.1650307989875564E-2</v>
      </c>
      <c r="AA380" s="51">
        <f t="shared" si="28"/>
        <v>9.4415695818574061</v>
      </c>
      <c r="AB380" s="30"/>
      <c r="AC380" s="50">
        <f>1/(POWER(FSheet1!BC379,1/($A$3-1))*SUM(1/POWER(FSheet1!$BC379,1/($A$3-1)),1/POWER(FSheet1!$BD379,1/($A$3-1)),1/POWER(FSheet1!$BE379,1/($A$3-1)),1/POWER(FSheet1!$BF379,1/($A$3-1)),1/POWER(FSheet1!$BG379,1/($A$3-1)),1/POWER(FSheet1!$BH379,1/($A$3-1)),1/POWER(FSheet1!$BI379,1/($A$3-1))))</f>
        <v>0.24144624242065119</v>
      </c>
      <c r="AD380" s="50">
        <f>1/(POWER(FSheet1!BD379,1/($A$3-1))*SUM(1/POWER(FSheet1!$BC379,1/($A$3-1)),1/POWER(FSheet1!$BD379,1/($A$3-1)),1/POWER(FSheet1!$BE379,1/($A$3-1)),1/POWER(FSheet1!$BF379,1/($A$3-1)),1/POWER(FSheet1!$BG379,1/($A$3-1)),1/POWER(FSheet1!$BH379,1/($A$3-1)),1/POWER(FSheet1!$BI379,1/($A$3-1))))</f>
        <v>0.12790077520216467</v>
      </c>
      <c r="AE380" s="50">
        <f>1/(POWER(FSheet1!BE379,1/($A$3-1))*SUM(1/POWER(FSheet1!$BC379,1/($A$3-1)),1/POWER(FSheet1!$BD379,1/($A$3-1)),1/POWER(FSheet1!$BE379,1/($A$3-1)),1/POWER(FSheet1!$BF379,1/($A$3-1)),1/POWER(FSheet1!$BG379,1/($A$3-1)),1/POWER(FSheet1!$BH379,1/($A$3-1)),1/POWER(FSheet1!$BI379,1/($A$3-1))))</f>
        <v>0.16650008772645941</v>
      </c>
      <c r="AF380" s="50">
        <f>1/(POWER(FSheet1!BF379,1/($A$3-1))*SUM(1/POWER(FSheet1!$BC379,1/($A$3-1)),1/POWER(FSheet1!$BD379,1/($A$3-1)),1/POWER(FSheet1!$BE379,1/($A$3-1)),1/POWER(FSheet1!$BF379,1/($A$3-1)),1/POWER(FSheet1!$BG379,1/($A$3-1)),1/POWER(FSheet1!$BH379,1/($A$3-1)),1/POWER(FSheet1!$BI379,1/($A$3-1))))</f>
        <v>0.21913894839086687</v>
      </c>
      <c r="AG380" s="50">
        <f>1/(POWER(FSheet1!BG379,1/($A$3-1))*SUM(1/POWER(FSheet1!$BC379,1/($A$3-1)),1/POWER(FSheet1!$BD379,1/($A$3-1)),1/POWER(FSheet1!$BE379,1/($A$3-1)),1/POWER(FSheet1!$BF379,1/($A$3-1)),1/POWER(FSheet1!$BG379,1/($A$3-1)),1/POWER(FSheet1!$BH379,1/($A$3-1)),1/POWER(FSheet1!$BI379,1/($A$3-1))))</f>
        <v>0.11012209225578788</v>
      </c>
      <c r="AH380" s="50">
        <f>1/(POWER(FSheet1!BH379,1/($A$3-1))*SUM(1/POWER(FSheet1!$BC379,1/($A$3-1)),1/POWER(FSheet1!$BD379,1/($A$3-1)),1/POWER(FSheet1!$BE379,1/($A$3-1)),1/POWER(FSheet1!$BF379,1/($A$3-1)),1/POWER(FSheet1!$BG379,1/($A$3-1)),1/POWER(FSheet1!$BH379,1/($A$3-1)),1/POWER(FSheet1!$BI379,1/($A$3-1))))</f>
        <v>5.4718825260145584E-2</v>
      </c>
      <c r="AI380" s="50">
        <f>1/(POWER(FSheet1!BI379,1/($A$3-1))*SUM(1/POWER(FSheet1!$BC379,1/($A$3-1)),1/POWER(FSheet1!$BD379,1/($A$3-1)),1/POWER(FSheet1!$BE379,1/($A$3-1)),1/POWER(FSheet1!$BF379,1/($A$3-1)),1/POWER(FSheet1!$BG379,1/($A$3-1)),1/POWER(FSheet1!$BH379,1/($A$3-1)),1/POWER(FSheet1!$BI379,1/($A$3-1))))</f>
        <v>8.017302874392436E-2</v>
      </c>
      <c r="AY380" s="33">
        <f t="shared" si="29"/>
        <v>4.5826856797884856</v>
      </c>
      <c r="AZ380" s="30"/>
      <c r="BA380" s="45">
        <f>1/(POWER(FSheet1!$BK379,1/($A$3-1))*SUM(1/POWER(FSheet1!$BK379,1/($A$3-1)),1/POWER(FSheet1!$BL379,1/($A$3-1)),1/POWER(FSheet1!$BM379,1/($A$3-1)),1/POWER(FSheet1!$BN379,1/($A$3-1)),1/POWER(FSheet1!$BO379,1/($A$3-1)),1/POWER(FSheet1!$BP379,1/($A$3-1)),1/POWER(FSheet1!$BQ379,1/($A$3-1))))</f>
        <v>0.51892044325544329</v>
      </c>
      <c r="BB380" s="45">
        <f>1/(POWER(FSheet1!$BL379,1/($A$3-1))*SUM(1/POWER(FSheet1!$BK379,1/($A$3-1)),1/POWER(FSheet1!$BL379,1/($A$3-1)),1/POWER(FSheet1!$BM379,1/($A$3-1)),1/POWER(FSheet1!$BN379,1/($A$3-1)),1/POWER(FSheet1!$BO379,1/($A$3-1)),1/POWER(FSheet1!$BP379,1/($A$3-1)),1/POWER(FSheet1!$BQ379,1/($A$3-1))))</f>
        <v>7.3325584730522267E-2</v>
      </c>
      <c r="BC380" s="45">
        <f>1/(POWER(FSheet1!$BM379,1/($A$3-1))*SUM(1/POWER(FSheet1!$BK379,1/($A$3-1)),1/POWER(FSheet1!$BL379,1/($A$3-1)),1/POWER(FSheet1!$BM379,1/($A$3-1)),1/POWER(FSheet1!$BN379,1/($A$3-1)),1/POWER(FSheet1!$BO379,1/($A$3-1)),1/POWER(FSheet1!$BP379,1/($A$3-1)),1/POWER(FSheet1!$BQ379,1/($A$3-1))))</f>
        <v>8.477540755480302E-2</v>
      </c>
      <c r="BD380" s="45">
        <f>1/(POWER(FSheet1!$BN379,1/($A$3-1))*SUM(1/POWER(FSheet1!$BK379,1/($A$3-1)),1/POWER(FSheet1!$BL379,1/($A$3-1)),1/POWER(FSheet1!$BM379,1/($A$3-1)),1/POWER(FSheet1!$BN379,1/($A$3-1)),1/POWER(FSheet1!$BO379,1/($A$3-1)),1/POWER(FSheet1!$BP379,1/($A$3-1)),1/POWER(FSheet1!$BQ379,1/($A$3-1))))</f>
        <v>0.13642935260434358</v>
      </c>
      <c r="BE380" s="45">
        <f>1/(POWER(FSheet1!$BO379,1/($A$3-1))*SUM(1/POWER(FSheet1!$BK379,1/($A$3-1)),1/POWER(FSheet1!$BL379,1/($A$3-1)),1/POWER(FSheet1!$BM379,1/($A$3-1)),1/POWER(FSheet1!$BN379,1/($A$3-1)),1/POWER(FSheet1!$BO379,1/($A$3-1)),1/POWER(FSheet1!$BP379,1/($A$3-1)),1/POWER(FSheet1!$BQ379,1/($A$3-1))))</f>
        <v>0.10809166321094761</v>
      </c>
      <c r="BF380" s="45">
        <f>1/(POWER(FSheet1!$BP379,1/($A$3-1))*SUM(1/POWER(FSheet1!$BK379,1/($A$3-1)),1/POWER(FSheet1!$BL379,1/($A$3-1)),1/POWER(FSheet1!$BM379,1/($A$3-1)),1/POWER(FSheet1!$BN379,1/($A$3-1)),1/POWER(FSheet1!$BO379,1/($A$3-1)),1/POWER(FSheet1!$BP379,1/($A$3-1)),1/POWER(FSheet1!$BQ379,1/($A$3-1))))</f>
        <v>3.2402890409270371E-2</v>
      </c>
      <c r="BG380" s="45">
        <f>1/(POWER(FSheet1!$BQ379,1/($A$3-1))*SUM(1/POWER(FSheet1!$BK379,1/($A$3-1)),1/POWER(FSheet1!$BL379,1/($A$3-1)),1/POWER(FSheet1!$BM379,1/($A$3-1)),1/POWER(FSheet1!$BN379,1/($A$3-1)),1/POWER(FSheet1!$BO379,1/($A$3-1)),1/POWER(FSheet1!$BP379,1/($A$3-1)),1/POWER(FSheet1!$BQ379,1/($A$3-1))))</f>
        <v>4.6054658234669837E-2</v>
      </c>
      <c r="BW380" s="33">
        <f t="array" ref="BW380">SUM((BA380^$A$3)*(($B380-$AK$3)^2+($C380-$AL$3)^2),(BB380^$A$3)*(($B380-$AM$3)^2+($C380-$AN$3)^2),(BC380^$A$3)*(($B380-$AO$3)^2+($C380-$AP$3)^2),(BD380^$A$3)*(($B380-$AQ$3)^2+($C380-$AR$3)^2),(BE380^$A$3)*(($B380-$AS$3)^2+($C380-$AT$3)^2),(BF380^$A$3)*(($B380-$AU$3)^2+($C380-$AV$3)^2),(BG380^$A$3)*(($B380-$AW$3)^2+($C380-$BV$3)^2))</f>
        <v>5.0317064081525533</v>
      </c>
    </row>
    <row r="381" spans="1:75">
      <c r="A381" s="52" t="str">
        <f>FSheet1!A380</f>
        <v>Curry</v>
      </c>
      <c r="B381" s="53">
        <f>FSheet1!DH380</f>
        <v>0.18017104199475015</v>
      </c>
      <c r="C381" s="53">
        <f>FSheet1!DI380</f>
        <v>0.72676354068241533</v>
      </c>
      <c r="D381" s="30"/>
      <c r="E381" s="20">
        <f>1/(POWER(FSheet1!AU380,2/($A$3-1))*SUM(1/POWER(FSheet1!$AU380,2/($A$3-1)),1/POWER(FSheet1!$AV380,2/($A$3-1)),1/POWER(FSheet1!$AW380,2/($A$3-1)),1/POWER(FSheet1!$AX380,2/($A$3-1)),1/POWER(FSheet1!$AY380,2/($A$3-1)),1/POWER(FSheet1!$AZ380,2/($A$3-1)),1/POWER(FSheet1!$BA380,2/($A$3-1))))</f>
        <v>5.5844045949703233E-4</v>
      </c>
      <c r="F381" s="20">
        <f>1/(POWER(FSheet1!AV380,2/($A$3-1))*SUM(1/POWER(FSheet1!$AU380,2/($A$3-1)),1/POWER(FSheet1!$AV380,2/($A$3-1)),1/POWER(FSheet1!$AW380,2/($A$3-1)),1/POWER(FSheet1!$AX380,2/($A$3-1)),1/POWER(FSheet1!$AY380,2/($A$3-1)),1/POWER(FSheet1!$AZ380,2/($A$3-1)),1/POWER(FSheet1!$BA380,2/($A$3-1))))</f>
        <v>2.4618510026265705E-3</v>
      </c>
      <c r="G381" s="20">
        <f>1/(POWER(FSheet1!AW380,2/($A$3-1))*SUM(1/POWER(FSheet1!$AU380,2/($A$3-1)),1/POWER(FSheet1!$AV380,2/($A$3-1)),1/POWER(FSheet1!$AW380,2/($A$3-1)),1/POWER(FSheet1!$AX380,2/($A$3-1)),1/POWER(FSheet1!$AY380,2/($A$3-1)),1/POWER(FSheet1!$AZ380,2/($A$3-1)),1/POWER(FSheet1!$BA380,2/($A$3-1))))</f>
        <v>2.4425092478381236E-2</v>
      </c>
      <c r="H381" s="20">
        <f>1/(POWER(FSheet1!AX380,2/($A$3-1))*SUM(1/POWER(FSheet1!$AU380,2/($A$3-1)),1/POWER(FSheet1!$AV380,2/($A$3-1)),1/POWER(FSheet1!$AW380,2/($A$3-1)),1/POWER(FSheet1!$AX380,2/($A$3-1)),1/POWER(FSheet1!$AY380,2/($A$3-1)),1/POWER(FSheet1!$AZ380,2/($A$3-1)),1/POWER(FSheet1!$BA380,2/($A$3-1))))</f>
        <v>0.9083316311736167</v>
      </c>
      <c r="I381" s="20">
        <f>1/(POWER(FSheet1!AY380,2/($A$3-1))*SUM(1/POWER(FSheet1!$AU380,2/($A$3-1)),1/POWER(FSheet1!$AV380,2/($A$3-1)),1/POWER(FSheet1!$AW380,2/($A$3-1)),1/POWER(FSheet1!$AX380,2/($A$3-1)),1/POWER(FSheet1!$AY380,2/($A$3-1)),1/POWER(FSheet1!$AZ380,2/($A$3-1)),1/POWER(FSheet1!$BA380,2/($A$3-1))))</f>
        <v>5.9301902685913475E-2</v>
      </c>
      <c r="J381" s="20">
        <f>1/(POWER(FSheet1!AZ380,2/($A$3-1))*SUM(1/POWER(FSheet1!$AU380,2/($A$3-1)),1/POWER(FSheet1!$AV380,2/($A$3-1)),1/POWER(FSheet1!$AW380,2/($A$3-1)),1/POWER(FSheet1!$AX380,2/($A$3-1)),1/POWER(FSheet1!$AY380,2/($A$3-1)),1/POWER(FSheet1!$AZ380,2/($A$3-1)),1/POWER(FSheet1!$BA380,2/($A$3-1))))</f>
        <v>4.1249150322104928E-3</v>
      </c>
      <c r="K381" s="20">
        <f>1/(POWER(FSheet1!BA380,2/($A$3-1))*SUM(1/POWER(FSheet1!$AU380,2/($A$3-1)),1/POWER(FSheet1!$AV380,2/($A$3-1)),1/POWER(FSheet1!$AW380,2/($A$3-1)),1/POWER(FSheet1!$AX380,2/($A$3-1)),1/POWER(FSheet1!$AY380,2/($A$3-1)),1/POWER(FSheet1!$AZ380,2/($A$3-1)),1/POWER(FSheet1!$BA380,2/($A$3-1))))</f>
        <v>7.9616716775461052E-4</v>
      </c>
      <c r="AA381" s="51">
        <f t="shared" si="28"/>
        <v>1.5775645478710116</v>
      </c>
      <c r="AB381" s="30"/>
      <c r="AC381" s="50">
        <f>1/(POWER(FSheet1!BC380,1/($A$3-1))*SUM(1/POWER(FSheet1!$BC380,1/($A$3-1)),1/POWER(FSheet1!$BD380,1/($A$3-1)),1/POWER(FSheet1!$BE380,1/($A$3-1)),1/POWER(FSheet1!$BF380,1/($A$3-1)),1/POWER(FSheet1!$BG380,1/($A$3-1)),1/POWER(FSheet1!$BH380,1/($A$3-1)),1/POWER(FSheet1!$BI380,1/($A$3-1))))</f>
        <v>4.3788737354428516E-2</v>
      </c>
      <c r="AD381" s="50">
        <f>1/(POWER(FSheet1!BD380,1/($A$3-1))*SUM(1/POWER(FSheet1!$BC380,1/($A$3-1)),1/POWER(FSheet1!$BD380,1/($A$3-1)),1/POWER(FSheet1!$BE380,1/($A$3-1)),1/POWER(FSheet1!$BF380,1/($A$3-1)),1/POWER(FSheet1!$BG380,1/($A$3-1)),1/POWER(FSheet1!$BH380,1/($A$3-1)),1/POWER(FSheet1!$BI380,1/($A$3-1))))</f>
        <v>3.3274514440605592E-2</v>
      </c>
      <c r="AE381" s="50">
        <f>1/(POWER(FSheet1!BE380,1/($A$3-1))*SUM(1/POWER(FSheet1!$BC380,1/($A$3-1)),1/POWER(FSheet1!$BD380,1/($A$3-1)),1/POWER(FSheet1!$BE380,1/($A$3-1)),1/POWER(FSheet1!$BF380,1/($A$3-1)),1/POWER(FSheet1!$BG380,1/($A$3-1)),1/POWER(FSheet1!$BH380,1/($A$3-1)),1/POWER(FSheet1!$BI380,1/($A$3-1))))</f>
        <v>7.4818673028580029E-2</v>
      </c>
      <c r="AF381" s="50">
        <f>1/(POWER(FSheet1!BF380,1/($A$3-1))*SUM(1/POWER(FSheet1!$BC380,1/($A$3-1)),1/POWER(FSheet1!$BD380,1/($A$3-1)),1/POWER(FSheet1!$BE380,1/($A$3-1)),1/POWER(FSheet1!$BF380,1/($A$3-1)),1/POWER(FSheet1!$BG380,1/($A$3-1)),1/POWER(FSheet1!$BH380,1/($A$3-1)),1/POWER(FSheet1!$BI380,1/($A$3-1))))</f>
        <v>0.6674429710905454</v>
      </c>
      <c r="AG381" s="50">
        <f>1/(POWER(FSheet1!BG380,1/($A$3-1))*SUM(1/POWER(FSheet1!$BC380,1/($A$3-1)),1/POWER(FSheet1!$BD380,1/($A$3-1)),1/POWER(FSheet1!$BE380,1/($A$3-1)),1/POWER(FSheet1!$BF380,1/($A$3-1)),1/POWER(FSheet1!$BG380,1/($A$3-1)),1/POWER(FSheet1!$BH380,1/($A$3-1)),1/POWER(FSheet1!$BI380,1/($A$3-1))))</f>
        <v>9.7913896446562315E-2</v>
      </c>
      <c r="AH381" s="50">
        <f>1/(POWER(FSheet1!BH380,1/($A$3-1))*SUM(1/POWER(FSheet1!$BC380,1/($A$3-1)),1/POWER(FSheet1!$BD380,1/($A$3-1)),1/POWER(FSheet1!$BE380,1/($A$3-1)),1/POWER(FSheet1!$BF380,1/($A$3-1)),1/POWER(FSheet1!$BG380,1/($A$3-1)),1/POWER(FSheet1!$BH380,1/($A$3-1)),1/POWER(FSheet1!$BI380,1/($A$3-1))))</f>
        <v>2.7840964668226172E-2</v>
      </c>
      <c r="AI381" s="50">
        <f>1/(POWER(FSheet1!BI380,1/($A$3-1))*SUM(1/POWER(FSheet1!$BC380,1/($A$3-1)),1/POWER(FSheet1!$BD380,1/($A$3-1)),1/POWER(FSheet1!$BE380,1/($A$3-1)),1/POWER(FSheet1!$BF380,1/($A$3-1)),1/POWER(FSheet1!$BG380,1/($A$3-1)),1/POWER(FSheet1!$BH380,1/($A$3-1)),1/POWER(FSheet1!$BI380,1/($A$3-1))))</f>
        <v>5.4920242971051976E-2</v>
      </c>
      <c r="AY381" s="33">
        <f t="shared" si="29"/>
        <v>1.151870518945354</v>
      </c>
      <c r="AZ381" s="30"/>
      <c r="BA381" s="45">
        <f>1/(POWER(FSheet1!$BK380,1/($A$3-1))*SUM(1/POWER(FSheet1!$BK380,1/($A$3-1)),1/POWER(FSheet1!$BL380,1/($A$3-1)),1/POWER(FSheet1!$BM380,1/($A$3-1)),1/POWER(FSheet1!$BN380,1/($A$3-1)),1/POWER(FSheet1!$BO380,1/($A$3-1)),1/POWER(FSheet1!$BP380,1/($A$3-1)),1/POWER(FSheet1!$BQ380,1/($A$3-1))))</f>
        <v>6.6884531122786944E-2</v>
      </c>
      <c r="BB381" s="45">
        <f>1/(POWER(FSheet1!$BL380,1/($A$3-1))*SUM(1/POWER(FSheet1!$BK380,1/($A$3-1)),1/POWER(FSheet1!$BL380,1/($A$3-1)),1/POWER(FSheet1!$BM380,1/($A$3-1)),1/POWER(FSheet1!$BN380,1/($A$3-1)),1/POWER(FSheet1!$BO380,1/($A$3-1)),1/POWER(FSheet1!$BP380,1/($A$3-1)),1/POWER(FSheet1!$BQ380,1/($A$3-1))))</f>
        <v>3.2650168528147533E-2</v>
      </c>
      <c r="BC381" s="45">
        <f>1/(POWER(FSheet1!$BM380,1/($A$3-1))*SUM(1/POWER(FSheet1!$BK380,1/($A$3-1)),1/POWER(FSheet1!$BL380,1/($A$3-1)),1/POWER(FSheet1!$BM380,1/($A$3-1)),1/POWER(FSheet1!$BN380,1/($A$3-1)),1/POWER(FSheet1!$BO380,1/($A$3-1)),1/POWER(FSheet1!$BP380,1/($A$3-1)),1/POWER(FSheet1!$BQ380,1/($A$3-1))))</f>
        <v>8.0596377566936245E-2</v>
      </c>
      <c r="BD381" s="45">
        <f>1/(POWER(FSheet1!$BN380,1/($A$3-1))*SUM(1/POWER(FSheet1!$BK380,1/($A$3-1)),1/POWER(FSheet1!$BL380,1/($A$3-1)),1/POWER(FSheet1!$BM380,1/($A$3-1)),1/POWER(FSheet1!$BN380,1/($A$3-1)),1/POWER(FSheet1!$BO380,1/($A$3-1)),1/POWER(FSheet1!$BP380,1/($A$3-1)),1/POWER(FSheet1!$BQ380,1/($A$3-1))))</f>
        <v>0.52220251029156839</v>
      </c>
      <c r="BE381" s="45">
        <f>1/(POWER(FSheet1!$BO380,1/($A$3-1))*SUM(1/POWER(FSheet1!$BK380,1/($A$3-1)),1/POWER(FSheet1!$BL380,1/($A$3-1)),1/POWER(FSheet1!$BM380,1/($A$3-1)),1/POWER(FSheet1!$BN380,1/($A$3-1)),1/POWER(FSheet1!$BO380,1/($A$3-1)),1/POWER(FSheet1!$BP380,1/($A$3-1)),1/POWER(FSheet1!$BQ380,1/($A$3-1))))</f>
        <v>0.21722020163128253</v>
      </c>
      <c r="BF381" s="45">
        <f>1/(POWER(FSheet1!$BP380,1/($A$3-1))*SUM(1/POWER(FSheet1!$BK380,1/($A$3-1)),1/POWER(FSheet1!$BL380,1/($A$3-1)),1/POWER(FSheet1!$BM380,1/($A$3-1)),1/POWER(FSheet1!$BN380,1/($A$3-1)),1/POWER(FSheet1!$BO380,1/($A$3-1)),1/POWER(FSheet1!$BP380,1/($A$3-1)),1/POWER(FSheet1!$BQ380,1/($A$3-1))))</f>
        <v>2.7514526555786675E-2</v>
      </c>
      <c r="BG381" s="45">
        <f>1/(POWER(FSheet1!$BQ380,1/($A$3-1))*SUM(1/POWER(FSheet1!$BK380,1/($A$3-1)),1/POWER(FSheet1!$BL380,1/($A$3-1)),1/POWER(FSheet1!$BM380,1/($A$3-1)),1/POWER(FSheet1!$BN380,1/($A$3-1)),1/POWER(FSheet1!$BO380,1/($A$3-1)),1/POWER(FSheet1!$BP380,1/($A$3-1)),1/POWER(FSheet1!$BQ380,1/($A$3-1))))</f>
        <v>5.2931684303491718E-2</v>
      </c>
      <c r="BW381" s="33">
        <f t="array" ref="BW381">SUM((BA381^$A$3)*(($B381-$AK$3)^2+($C381-$AL$3)^2),(BB381^$A$3)*(($B381-$AM$3)^2+($C381-$AN$3)^2),(BC381^$A$3)*(($B381-$AO$3)^2+($C381-$AP$3)^2),(BD381^$A$3)*(($B381-$AQ$3)^2+($C381-$AR$3)^2),(BE381^$A$3)*(($B381-$AS$3)^2+($C381-$AT$3)^2),(BF381^$A$3)*(($B381-$AU$3)^2+($C381-$AV$3)^2),(BG381^$A$3)*(($B381-$AW$3)^2+($C381-$BV$3)^2))</f>
        <v>1.2917517553790292</v>
      </c>
    </row>
    <row r="382" spans="1:75" s="30" customFormat="1">
      <c r="A382" s="93" t="str">
        <f>FSheet1!A381</f>
        <v>Wroclawski</v>
      </c>
      <c r="B382" s="94">
        <f>FSheet1!DH381</f>
        <v>-0.69567731233595831</v>
      </c>
      <c r="C382" s="94">
        <f>FSheet1!DI381</f>
        <v>0.72279480052493517</v>
      </c>
      <c r="E382" s="20">
        <f>1/(POWER(FSheet1!AU381,2/($A$3-1))*SUM(1/POWER(FSheet1!$AU381,2/($A$3-1)),1/POWER(FSheet1!$AV381,2/($A$3-1)),1/POWER(FSheet1!$AW381,2/($A$3-1)),1/POWER(FSheet1!$AX381,2/($A$3-1)),1/POWER(FSheet1!$AY381,2/($A$3-1)),1/POWER(FSheet1!$AZ381,2/($A$3-1)),1/POWER(FSheet1!$BA381,2/($A$3-1))))</f>
        <v>1.2645929366338741E-3</v>
      </c>
      <c r="F382" s="20">
        <f>1/(POWER(FSheet1!AV381,2/($A$3-1))*SUM(1/POWER(FSheet1!$AU381,2/($A$3-1)),1/POWER(FSheet1!$AV381,2/($A$3-1)),1/POWER(FSheet1!$AW381,2/($A$3-1)),1/POWER(FSheet1!$AX381,2/($A$3-1)),1/POWER(FSheet1!$AY381,2/($A$3-1)),1/POWER(FSheet1!$AZ381,2/($A$3-1)),1/POWER(FSheet1!$BA381,2/($A$3-1))))</f>
        <v>5.9113961022421854E-3</v>
      </c>
      <c r="G382" s="20">
        <f>1/(POWER(FSheet1!AW381,2/($A$3-1))*SUM(1/POWER(FSheet1!$AU381,2/($A$3-1)),1/POWER(FSheet1!$AV381,2/($A$3-1)),1/POWER(FSheet1!$AW381,2/($A$3-1)),1/POWER(FSheet1!$AX381,2/($A$3-1)),1/POWER(FSheet1!$AY381,2/($A$3-1)),1/POWER(FSheet1!$AZ381,2/($A$3-1)),1/POWER(FSheet1!$BA381,2/($A$3-1))))</f>
        <v>6.2796101169714222E-2</v>
      </c>
      <c r="H382" s="20">
        <f>1/(POWER(FSheet1!AX381,2/($A$3-1))*SUM(1/POWER(FSheet1!$AU381,2/($A$3-1)),1/POWER(FSheet1!$AV381,2/($A$3-1)),1/POWER(FSheet1!$AW381,2/($A$3-1)),1/POWER(FSheet1!$AX381,2/($A$3-1)),1/POWER(FSheet1!$AY381,2/($A$3-1)),1/POWER(FSheet1!$AZ381,2/($A$3-1)),1/POWER(FSheet1!$BA381,2/($A$3-1))))</f>
        <v>0.86812526722110106</v>
      </c>
      <c r="I382" s="20">
        <f>1/(POWER(FSheet1!AY381,2/($A$3-1))*SUM(1/POWER(FSheet1!$AU381,2/($A$3-1)),1/POWER(FSheet1!$AV381,2/($A$3-1)),1/POWER(FSheet1!$AW381,2/($A$3-1)),1/POWER(FSheet1!$AX381,2/($A$3-1)),1/POWER(FSheet1!$AY381,2/($A$3-1)),1/POWER(FSheet1!$AZ381,2/($A$3-1)),1/POWER(FSheet1!$BA381,2/($A$3-1))))</f>
        <v>5.5247054172981543E-2</v>
      </c>
      <c r="J382" s="20">
        <f>1/(POWER(FSheet1!AZ381,2/($A$3-1))*SUM(1/POWER(FSheet1!$AU381,2/($A$3-1)),1/POWER(FSheet1!$AV381,2/($A$3-1)),1/POWER(FSheet1!$AW381,2/($A$3-1)),1/POWER(FSheet1!$AX381,2/($A$3-1)),1/POWER(FSheet1!$AY381,2/($A$3-1)),1/POWER(FSheet1!$AZ381,2/($A$3-1)),1/POWER(FSheet1!$BA381,2/($A$3-1))))</f>
        <v>5.4593062899054041E-3</v>
      </c>
      <c r="K382" s="20">
        <f>1/(POWER(FSheet1!BA381,2/($A$3-1))*SUM(1/POWER(FSheet1!$AU381,2/($A$3-1)),1/POWER(FSheet1!$AV381,2/($A$3-1)),1/POWER(FSheet1!$AW381,2/($A$3-1)),1/POWER(FSheet1!$AX381,2/($A$3-1)),1/POWER(FSheet1!$AY381,2/($A$3-1)),1/POWER(FSheet1!$AZ381,2/($A$3-1)),1/POWER(FSheet1!$BA381,2/($A$3-1))))</f>
        <v>1.1962821074215221E-3</v>
      </c>
      <c r="AA382" s="51">
        <f t="shared" si="28"/>
        <v>2.3436841120995515</v>
      </c>
      <c r="AC382" s="50">
        <f>1/(POWER(FSheet1!BC381,1/($A$3-1))*SUM(1/POWER(FSheet1!$BC381,1/($A$3-1)),1/POWER(FSheet1!$BD381,1/($A$3-1)),1/POWER(FSheet1!$BE381,1/($A$3-1)),1/POWER(FSheet1!$BF381,1/($A$3-1)),1/POWER(FSheet1!$BG381,1/($A$3-1)),1/POWER(FSheet1!$BH381,1/($A$3-1)),1/POWER(FSheet1!$BI381,1/($A$3-1))))</f>
        <v>8.0455106773494614E-2</v>
      </c>
      <c r="AD382" s="50">
        <f>1/(POWER(FSheet1!BD381,1/($A$3-1))*SUM(1/POWER(FSheet1!$BC381,1/($A$3-1)),1/POWER(FSheet1!$BD381,1/($A$3-1)),1/POWER(FSheet1!$BE381,1/($A$3-1)),1/POWER(FSheet1!$BF381,1/($A$3-1)),1/POWER(FSheet1!$BG381,1/($A$3-1)),1/POWER(FSheet1!$BH381,1/($A$3-1)),1/POWER(FSheet1!$BI381,1/($A$3-1))))</f>
        <v>5.6308198297548011E-2</v>
      </c>
      <c r="AE382" s="50">
        <f>1/(POWER(FSheet1!BE381,1/($A$3-1))*SUM(1/POWER(FSheet1!$BC381,1/($A$3-1)),1/POWER(FSheet1!$BD381,1/($A$3-1)),1/POWER(FSheet1!$BE381,1/($A$3-1)),1/POWER(FSheet1!$BF381,1/($A$3-1)),1/POWER(FSheet1!$BG381,1/($A$3-1)),1/POWER(FSheet1!$BH381,1/($A$3-1)),1/POWER(FSheet1!$BI381,1/($A$3-1))))</f>
        <v>0.13034760808093732</v>
      </c>
      <c r="AF382" s="50">
        <f>1/(POWER(FSheet1!BF381,1/($A$3-1))*SUM(1/POWER(FSheet1!$BC381,1/($A$3-1)),1/POWER(FSheet1!$BD381,1/($A$3-1)),1/POWER(FSheet1!$BE381,1/($A$3-1)),1/POWER(FSheet1!$BF381,1/($A$3-1)),1/POWER(FSheet1!$BG381,1/($A$3-1)),1/POWER(FSheet1!$BH381,1/($A$3-1)),1/POWER(FSheet1!$BI381,1/($A$3-1))))</f>
        <v>0.56430326506256723</v>
      </c>
      <c r="AG382" s="50">
        <f>1/(POWER(FSheet1!BG381,1/($A$3-1))*SUM(1/POWER(FSheet1!$BC381,1/($A$3-1)),1/POWER(FSheet1!$BD381,1/($A$3-1)),1/POWER(FSheet1!$BE381,1/($A$3-1)),1/POWER(FSheet1!$BF381,1/($A$3-1)),1/POWER(FSheet1!$BG381,1/($A$3-1)),1/POWER(FSheet1!$BH381,1/($A$3-1)),1/POWER(FSheet1!$BI381,1/($A$3-1))))</f>
        <v>8.6036835693036592E-2</v>
      </c>
      <c r="AH382" s="50">
        <f>1/(POWER(FSheet1!BH381,1/($A$3-1))*SUM(1/POWER(FSheet1!$BC381,1/($A$3-1)),1/POWER(FSheet1!$BD381,1/($A$3-1)),1/POWER(FSheet1!$BE381,1/($A$3-1)),1/POWER(FSheet1!$BF381,1/($A$3-1)),1/POWER(FSheet1!$BG381,1/($A$3-1)),1/POWER(FSheet1!$BH381,1/($A$3-1)),1/POWER(FSheet1!$BI381,1/($A$3-1))))</f>
        <v>2.9418686236405981E-2</v>
      </c>
      <c r="AI382" s="50">
        <f>1/(POWER(FSheet1!BI381,1/($A$3-1))*SUM(1/POWER(FSheet1!$BC381,1/($A$3-1)),1/POWER(FSheet1!$BD381,1/($A$3-1)),1/POWER(FSheet1!$BE381,1/($A$3-1)),1/POWER(FSheet1!$BF381,1/($A$3-1)),1/POWER(FSheet1!$BG381,1/($A$3-1)),1/POWER(FSheet1!$BH381,1/($A$3-1)),1/POWER(FSheet1!$BI381,1/($A$3-1))))</f>
        <v>5.3130299856010324E-2</v>
      </c>
      <c r="AY382" s="33">
        <f t="shared" si="29"/>
        <v>1.5869930326557022</v>
      </c>
      <c r="BA382" s="45">
        <f>1/(POWER(FSheet1!$BK381,1/($A$3-1))*SUM(1/POWER(FSheet1!$BK381,1/($A$3-1)),1/POWER(FSheet1!$BL381,1/($A$3-1)),1/POWER(FSheet1!$BM381,1/($A$3-1)),1/POWER(FSheet1!$BN381,1/($A$3-1)),1/POWER(FSheet1!$BO381,1/($A$3-1)),1/POWER(FSheet1!$BP381,1/($A$3-1)),1/POWER(FSheet1!$BQ381,1/($A$3-1))))</f>
        <v>0.12496501679898755</v>
      </c>
      <c r="BB382" s="45">
        <f>1/(POWER(FSheet1!$BL381,1/($A$3-1))*SUM(1/POWER(FSheet1!$BK381,1/($A$3-1)),1/POWER(FSheet1!$BL381,1/($A$3-1)),1/POWER(FSheet1!$BM381,1/($A$3-1)),1/POWER(FSheet1!$BN381,1/($A$3-1)),1/POWER(FSheet1!$BO381,1/($A$3-1)),1/POWER(FSheet1!$BP381,1/($A$3-1)),1/POWER(FSheet1!$BQ381,1/($A$3-1))))</f>
        <v>5.247807149133904E-2</v>
      </c>
      <c r="BC382" s="45">
        <f>1/(POWER(FSheet1!$BM381,1/($A$3-1))*SUM(1/POWER(FSheet1!$BK381,1/($A$3-1)),1/POWER(FSheet1!$BL381,1/($A$3-1)),1/POWER(FSheet1!$BM381,1/($A$3-1)),1/POWER(FSheet1!$BN381,1/($A$3-1)),1/POWER(FSheet1!$BO381,1/($A$3-1)),1/POWER(FSheet1!$BP381,1/($A$3-1)),1/POWER(FSheet1!$BQ381,1/($A$3-1))))</f>
        <v>0.11996415794604484</v>
      </c>
      <c r="BD382" s="45">
        <f>1/(POWER(FSheet1!$BN381,1/($A$3-1))*SUM(1/POWER(FSheet1!$BK381,1/($A$3-1)),1/POWER(FSheet1!$BL381,1/($A$3-1)),1/POWER(FSheet1!$BM381,1/($A$3-1)),1/POWER(FSheet1!$BN381,1/($A$3-1)),1/POWER(FSheet1!$BO381,1/($A$3-1)),1/POWER(FSheet1!$BP381,1/($A$3-1)),1/POWER(FSheet1!$BQ381,1/($A$3-1))))</f>
        <v>0.45259185388609235</v>
      </c>
      <c r="BE382" s="45">
        <f>1/(POWER(FSheet1!$BO381,1/($A$3-1))*SUM(1/POWER(FSheet1!$BK381,1/($A$3-1)),1/POWER(FSheet1!$BL381,1/($A$3-1)),1/POWER(FSheet1!$BM381,1/($A$3-1)),1/POWER(FSheet1!$BN381,1/($A$3-1)),1/POWER(FSheet1!$BO381,1/($A$3-1)),1/POWER(FSheet1!$BP381,1/($A$3-1)),1/POWER(FSheet1!$BQ381,1/($A$3-1))))</f>
        <v>0.16773685500718305</v>
      </c>
      <c r="BF382" s="45">
        <f>1/(POWER(FSheet1!$BP381,1/($A$3-1))*SUM(1/POWER(FSheet1!$BK381,1/($A$3-1)),1/POWER(FSheet1!$BL381,1/($A$3-1)),1/POWER(FSheet1!$BM381,1/($A$3-1)),1/POWER(FSheet1!$BN381,1/($A$3-1)),1/POWER(FSheet1!$BO381,1/($A$3-1)),1/POWER(FSheet1!$BP381,1/($A$3-1)),1/POWER(FSheet1!$BQ381,1/($A$3-1))))</f>
        <v>2.9351735196335462E-2</v>
      </c>
      <c r="BG382" s="45">
        <f>1/(POWER(FSheet1!$BQ381,1/($A$3-1))*SUM(1/POWER(FSheet1!$BK381,1/($A$3-1)),1/POWER(FSheet1!$BL381,1/($A$3-1)),1/POWER(FSheet1!$BM381,1/($A$3-1)),1/POWER(FSheet1!$BN381,1/($A$3-1)),1/POWER(FSheet1!$BO381,1/($A$3-1)),1/POWER(FSheet1!$BP381,1/($A$3-1)),1/POWER(FSheet1!$BQ381,1/($A$3-1))))</f>
        <v>5.2912309674017673E-2</v>
      </c>
      <c r="BW382" s="33">
        <f t="array" ref="BW382">SUM((BA382^$A$3)*(($B382-$AK$3)^2+($C382-$AL$3)^2),(BB382^$A$3)*(($B382-$AM$3)^2+($C382-$AN$3)^2),(BC382^$A$3)*(($B382-$AO$3)^2+($C382-$AP$3)^2),(BD382^$A$3)*(($B382-$AQ$3)^2+($C382-$AR$3)^2),(BE382^$A$3)*(($B382-$AS$3)^2+($C382-$AT$3)^2),(BF382^$A$3)*(($B382-$AU$3)^2+($C382-$AV$3)^2),(BG382^$A$3)*(($B382-$AW$3)^2+($C382-$BV$3)^2))</f>
        <v>1.7288383592012291</v>
      </c>
    </row>
    <row r="383" spans="1:75">
      <c r="A383" s="93" t="str">
        <f>FSheet1!A382</f>
        <v>Mendl</v>
      </c>
      <c r="B383" s="94">
        <f>FSheet1!DH382</f>
        <v>-1.7930993713910766</v>
      </c>
      <c r="C383" s="94">
        <f>FSheet1!DI382</f>
        <v>2.2175590104986882</v>
      </c>
      <c r="D383" s="30"/>
      <c r="E383" s="20">
        <f>1/(POWER(FSheet1!AU382,2/($A$3-1))*SUM(1/POWER(FSheet1!$AU382,2/($A$3-1)),1/POWER(FSheet1!$AV382,2/($A$3-1)),1/POWER(FSheet1!$AW382,2/($A$3-1)),1/POWER(FSheet1!$AX382,2/($A$3-1)),1/POWER(FSheet1!$AY382,2/($A$3-1)),1/POWER(FSheet1!$AZ382,2/($A$3-1)),1/POWER(FSheet1!$BA382,2/($A$3-1))))</f>
        <v>6.5080535690093394E-3</v>
      </c>
      <c r="F383" s="20">
        <f>1/(POWER(FSheet1!AV382,2/($A$3-1))*SUM(1/POWER(FSheet1!$AU382,2/($A$3-1)),1/POWER(FSheet1!$AV382,2/($A$3-1)),1/POWER(FSheet1!$AW382,2/($A$3-1)),1/POWER(FSheet1!$AX382,2/($A$3-1)),1/POWER(FSheet1!$AY382,2/($A$3-1)),1/POWER(FSheet1!$AZ382,2/($A$3-1)),1/POWER(FSheet1!$BA382,2/($A$3-1))))</f>
        <v>2.6274349150165324E-2</v>
      </c>
      <c r="G383" s="20">
        <f>1/(POWER(FSheet1!AW382,2/($A$3-1))*SUM(1/POWER(FSheet1!$AU382,2/($A$3-1)),1/POWER(FSheet1!$AV382,2/($A$3-1)),1/POWER(FSheet1!$AW382,2/($A$3-1)),1/POWER(FSheet1!$AX382,2/($A$3-1)),1/POWER(FSheet1!$AY382,2/($A$3-1)),1/POWER(FSheet1!$AZ382,2/($A$3-1)),1/POWER(FSheet1!$BA382,2/($A$3-1))))</f>
        <v>0.16528151777882127</v>
      </c>
      <c r="H383" s="20">
        <f>1/(POWER(FSheet1!AX382,2/($A$3-1))*SUM(1/POWER(FSheet1!$AU382,2/($A$3-1)),1/POWER(FSheet1!$AV382,2/($A$3-1)),1/POWER(FSheet1!$AW382,2/($A$3-1)),1/POWER(FSheet1!$AX382,2/($A$3-1)),1/POWER(FSheet1!$AY382,2/($A$3-1)),1/POWER(FSheet1!$AZ382,2/($A$3-1)),1/POWER(FSheet1!$BA382,2/($A$3-1))))</f>
        <v>0.6227702593262755</v>
      </c>
      <c r="I383" s="20">
        <f>1/(POWER(FSheet1!AY382,2/($A$3-1))*SUM(1/POWER(FSheet1!$AU382,2/($A$3-1)),1/POWER(FSheet1!$AV382,2/($A$3-1)),1/POWER(FSheet1!$AW382,2/($A$3-1)),1/POWER(FSheet1!$AX382,2/($A$3-1)),1/POWER(FSheet1!$AY382,2/($A$3-1)),1/POWER(FSheet1!$AZ382,2/($A$3-1)),1/POWER(FSheet1!$BA382,2/($A$3-1))))</f>
        <v>0.14888987399753503</v>
      </c>
      <c r="J383" s="20">
        <f>1/(POWER(FSheet1!AZ382,2/($A$3-1))*SUM(1/POWER(FSheet1!$AU382,2/($A$3-1)),1/POWER(FSheet1!$AV382,2/($A$3-1)),1/POWER(FSheet1!$AW382,2/($A$3-1)),1/POWER(FSheet1!$AX382,2/($A$3-1)),1/POWER(FSheet1!$AY382,2/($A$3-1)),1/POWER(FSheet1!$AZ382,2/($A$3-1)),1/POWER(FSheet1!$BA382,2/($A$3-1))))</f>
        <v>2.4164210760639775E-2</v>
      </c>
      <c r="K383" s="20">
        <f>1/(POWER(FSheet1!BA382,2/($A$3-1))*SUM(1/POWER(FSheet1!$AU382,2/($A$3-1)),1/POWER(FSheet1!$AV382,2/($A$3-1)),1/POWER(FSheet1!$AW382,2/($A$3-1)),1/POWER(FSheet1!$AX382,2/($A$3-1)),1/POWER(FSheet1!$AY382,2/($A$3-1)),1/POWER(FSheet1!$AZ382,2/($A$3-1)),1/POWER(FSheet1!$BA382,2/($A$3-1))))</f>
        <v>6.1117354175538206E-3</v>
      </c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51">
        <f t="shared" ref="AA383:AA384" si="30">SUM((E383^$A$3)*(($B383-$M$3)^2+($C383-$N$3)^2),(F383^$A$3)*(($B383-$O$3)^2+($C383-$P$3)^2),(G383^$A$3)*(($B383-$Q$3)^2+($C383-$R$3)^2),(H383^$A$3)*(($B383-$S$3)^2+($C383-$T$3)^2),(I383^$A$3)*(($B383-$U$3)^2+($C383-$V$3)^2),(J383^$A$3)*(($B383-$W$3)^2+($C383-$X$3)^2),(K383^$A$3)*(($B383-$Y$3)^2+($C383-$Z$3)^2))</f>
        <v>6.5543227859739313</v>
      </c>
      <c r="AB383" s="30"/>
      <c r="AC383" s="50">
        <f>1/(POWER(FSheet1!BC382,1/($A$3-1))*SUM(1/POWER(FSheet1!$BC382,1/($A$3-1)),1/POWER(FSheet1!$BD382,1/($A$3-1)),1/POWER(FSheet1!$BE382,1/($A$3-1)),1/POWER(FSheet1!$BF382,1/($A$3-1)),1/POWER(FSheet1!$BG382,1/($A$3-1)),1/POWER(FSheet1!$BH382,1/($A$3-1)),1/POWER(FSheet1!$BI382,1/($A$3-1))))</f>
        <v>0.19264334243623535</v>
      </c>
      <c r="AD383" s="50">
        <f>1/(POWER(FSheet1!BD382,1/($A$3-1))*SUM(1/POWER(FSheet1!$BC382,1/($A$3-1)),1/POWER(FSheet1!$BD382,1/($A$3-1)),1/POWER(FSheet1!$BE382,1/($A$3-1)),1/POWER(FSheet1!$BF382,1/($A$3-1)),1/POWER(FSheet1!$BG382,1/($A$3-1)),1/POWER(FSheet1!$BH382,1/($A$3-1)),1/POWER(FSheet1!$BI382,1/($A$3-1))))</f>
        <v>0.10854629180302566</v>
      </c>
      <c r="AE383" s="50">
        <f>1/(POWER(FSheet1!BE382,1/($A$3-1))*SUM(1/POWER(FSheet1!$BC382,1/($A$3-1)),1/POWER(FSheet1!$BD382,1/($A$3-1)),1/POWER(FSheet1!$BE382,1/($A$3-1)),1/POWER(FSheet1!$BF382,1/($A$3-1)),1/POWER(FSheet1!$BG382,1/($A$3-1)),1/POWER(FSheet1!$BH382,1/($A$3-1)),1/POWER(FSheet1!$BI382,1/($A$3-1))))</f>
        <v>0.17331632827059471</v>
      </c>
      <c r="AF383" s="50">
        <f>1/(POWER(FSheet1!BF382,1/($A$3-1))*SUM(1/POWER(FSheet1!$BC382,1/($A$3-1)),1/POWER(FSheet1!$BD382,1/($A$3-1)),1/POWER(FSheet1!$BE382,1/($A$3-1)),1/POWER(FSheet1!$BF382,1/($A$3-1)),1/POWER(FSheet1!$BG382,1/($A$3-1)),1/POWER(FSheet1!$BH382,1/($A$3-1)),1/POWER(FSheet1!$BI382,1/($A$3-1))))</f>
        <v>0.29060136667774378</v>
      </c>
      <c r="AG383" s="50">
        <f>1/(POWER(FSheet1!BG382,1/($A$3-1))*SUM(1/POWER(FSheet1!$BC382,1/($A$3-1)),1/POWER(FSheet1!$BD382,1/($A$3-1)),1/POWER(FSheet1!$BE382,1/($A$3-1)),1/POWER(FSheet1!$BF382,1/($A$3-1)),1/POWER(FSheet1!$BG382,1/($A$3-1)),1/POWER(FSheet1!$BH382,1/($A$3-1)),1/POWER(FSheet1!$BI382,1/($A$3-1))))</f>
        <v>0.11091994700689144</v>
      </c>
      <c r="AH383" s="50">
        <f>1/(POWER(FSheet1!BH382,1/($A$3-1))*SUM(1/POWER(FSheet1!$BC382,1/($A$3-1)),1/POWER(FSheet1!$BD382,1/($A$3-1)),1/POWER(FSheet1!$BE382,1/($A$3-1)),1/POWER(FSheet1!$BF382,1/($A$3-1)),1/POWER(FSheet1!$BG382,1/($A$3-1)),1/POWER(FSheet1!$BH382,1/($A$3-1)),1/POWER(FSheet1!$BI382,1/($A$3-1))))</f>
        <v>4.8022300995241525E-2</v>
      </c>
      <c r="AI383" s="50">
        <f>1/(POWER(FSheet1!BI382,1/($A$3-1))*SUM(1/POWER(FSheet1!$BC382,1/($A$3-1)),1/POWER(FSheet1!$BD382,1/($A$3-1)),1/POWER(FSheet1!$BE382,1/($A$3-1)),1/POWER(FSheet1!$BF382,1/($A$3-1)),1/POWER(FSheet1!$BG382,1/($A$3-1)),1/POWER(FSheet1!$BH382,1/($A$3-1)),1/POWER(FSheet1!$BI382,1/($A$3-1))))</f>
        <v>7.5950422810267662E-2</v>
      </c>
      <c r="AY383" s="33">
        <f t="shared" ref="AY383:AY384" si="31">SUM((AC383^$A$3)*(($B383-$AK$3)^2+($C383-$AL$3)^2),(AD383^$A$3)*(($B383-$AM$3)^2+($C383-$AN$3)^2),(AE383^$A$3)*(($B383-$AO$3)^2+($C383-$AP$3)^2),(AF383^$A$3)*(($B383-$AQ$3)^2+($C383-$AR$3)^2),(AG383^$A$3)*(($B383-$AS$3)^2+($C383-$AT$3)^2),(AH383^$A$3)*(($B383-$AU$3)^2+($C383-$AV$3)^2),(AI383^$A$3)*(($B383-$AW$3)^2+($C383-$AX$3)^2))</f>
        <v>3.3907104808686173</v>
      </c>
      <c r="AZ383" s="30"/>
      <c r="BA383" s="45">
        <f>1/(POWER(FSheet1!$BK382,1/($A$3-1))*SUM(1/POWER(FSheet1!$BK382,1/($A$3-1)),1/POWER(FSheet1!$BL382,1/($A$3-1)),1/POWER(FSheet1!$BM382,1/($A$3-1)),1/POWER(FSheet1!$BN382,1/($A$3-1)),1/POWER(FSheet1!$BO382,1/($A$3-1)),1/POWER(FSheet1!$BP382,1/($A$3-1)),1/POWER(FSheet1!$BQ382,1/($A$3-1))))</f>
        <v>0.36698123702804508</v>
      </c>
      <c r="BB383" s="45">
        <f>1/(POWER(FSheet1!$BL382,1/($A$3-1))*SUM(1/POWER(FSheet1!$BK382,1/($A$3-1)),1/POWER(FSheet1!$BL382,1/($A$3-1)),1/POWER(FSheet1!$BM382,1/($A$3-1)),1/POWER(FSheet1!$BN382,1/($A$3-1)),1/POWER(FSheet1!$BO382,1/($A$3-1)),1/POWER(FSheet1!$BP382,1/($A$3-1)),1/POWER(FSheet1!$BQ382,1/($A$3-1))))</f>
        <v>7.5635516563581126E-2</v>
      </c>
      <c r="BC383" s="45">
        <f>1/(POWER(FSheet1!$BM382,1/($A$3-1))*SUM(1/POWER(FSheet1!$BK382,1/($A$3-1)),1/POWER(FSheet1!$BL382,1/($A$3-1)),1/POWER(FSheet1!$BM382,1/($A$3-1)),1/POWER(FSheet1!$BN382,1/($A$3-1)),1/POWER(FSheet1!$BO382,1/($A$3-1)),1/POWER(FSheet1!$BP382,1/($A$3-1)),1/POWER(FSheet1!$BQ382,1/($A$3-1))))</f>
        <v>0.10882745716957182</v>
      </c>
      <c r="BD383" s="45">
        <f>1/(POWER(FSheet1!$BN382,1/($A$3-1))*SUM(1/POWER(FSheet1!$BK382,1/($A$3-1)),1/POWER(FSheet1!$BL382,1/($A$3-1)),1/POWER(FSheet1!$BM382,1/($A$3-1)),1/POWER(FSheet1!$BN382,1/($A$3-1)),1/POWER(FSheet1!$BO382,1/($A$3-1)),1/POWER(FSheet1!$BP382,1/($A$3-1)),1/POWER(FSheet1!$BQ382,1/($A$3-1))))</f>
        <v>0.21387491801519118</v>
      </c>
      <c r="BE383" s="45">
        <f>1/(POWER(FSheet1!$BO382,1/($A$3-1))*SUM(1/POWER(FSheet1!$BK382,1/($A$3-1)),1/POWER(FSheet1!$BL382,1/($A$3-1)),1/POWER(FSheet1!$BM382,1/($A$3-1)),1/POWER(FSheet1!$BN382,1/($A$3-1)),1/POWER(FSheet1!$BO382,1/($A$3-1)),1/POWER(FSheet1!$BP382,1/($A$3-1)),1/POWER(FSheet1!$BQ382,1/($A$3-1))))</f>
        <v>0.1448863141149338</v>
      </c>
      <c r="BF383" s="45">
        <f>1/(POWER(FSheet1!$BP382,1/($A$3-1))*SUM(1/POWER(FSheet1!$BK382,1/($A$3-1)),1/POWER(FSheet1!$BL382,1/($A$3-1)),1/POWER(FSheet1!$BM382,1/($A$3-1)),1/POWER(FSheet1!$BN382,1/($A$3-1)),1/POWER(FSheet1!$BO382,1/($A$3-1)),1/POWER(FSheet1!$BP382,1/($A$3-1)),1/POWER(FSheet1!$BQ382,1/($A$3-1))))</f>
        <v>3.5356857141667308E-2</v>
      </c>
      <c r="BG383" s="45">
        <f>1/(POWER(FSheet1!$BQ382,1/($A$3-1))*SUM(1/POWER(FSheet1!$BK382,1/($A$3-1)),1/POWER(FSheet1!$BL382,1/($A$3-1)),1/POWER(FSheet1!$BM382,1/($A$3-1)),1/POWER(FSheet1!$BN382,1/($A$3-1)),1/POWER(FSheet1!$BO382,1/($A$3-1)),1/POWER(FSheet1!$BP382,1/($A$3-1)),1/POWER(FSheet1!$BQ382,1/($A$3-1))))</f>
        <v>5.4437699967009624E-2</v>
      </c>
      <c r="BW383" s="33">
        <f t="array" ref="BW383">SUM((BA383^$A$3)*(($B383-$AK$3)^2+($C383-$AL$3)^2),(BB383^$A$3)*(($B383-$AM$3)^2+($C383-$AN$3)^2),(BC383^$A$3)*(($B383-$AO$3)^2+($C383-$AP$3)^2),(BD383^$A$3)*(($B383-$AQ$3)^2+($C383-$AR$3)^2),(BE383^$A$3)*(($B383-$AS$3)^2+($C383-$AT$3)^2),(BF383^$A$3)*(($B383-$AU$3)^2+($C383-$AV$3)^2),(BG383^$A$3)*(($B383-$AW$3)^2+($C383-$BV$3)^2))</f>
        <v>3.6455402645524817</v>
      </c>
    </row>
    <row r="384" spans="1:75">
      <c r="A384" s="93" t="str">
        <f>FSheet1!A383</f>
        <v>Sedlacek</v>
      </c>
      <c r="B384" s="94">
        <f>FSheet1!DH383</f>
        <v>-2.6813530485564305</v>
      </c>
      <c r="C384" s="94">
        <f>FSheet1!DI383</f>
        <v>0.18913214041994716</v>
      </c>
      <c r="D384" s="30"/>
      <c r="E384" s="20">
        <f>1/(POWER(FSheet1!AU383,2/($A$3-1))*SUM(1/POWER(FSheet1!$AU383,2/($A$3-1)),1/POWER(FSheet1!$AV383,2/($A$3-1)),1/POWER(FSheet1!$AW383,2/($A$3-1)),1/POWER(FSheet1!$AX383,2/($A$3-1)),1/POWER(FSheet1!$AY383,2/($A$3-1)),1/POWER(FSheet1!$AZ383,2/($A$3-1)),1/POWER(FSheet1!$BA383,2/($A$3-1))))</f>
        <v>6.0100186015105339E-3</v>
      </c>
      <c r="F384" s="20">
        <f>1/(POWER(FSheet1!AV383,2/($A$3-1))*SUM(1/POWER(FSheet1!$AU383,2/($A$3-1)),1/POWER(FSheet1!$AV383,2/($A$3-1)),1/POWER(FSheet1!$AW383,2/($A$3-1)),1/POWER(FSheet1!$AX383,2/($A$3-1)),1/POWER(FSheet1!$AY383,2/($A$3-1)),1/POWER(FSheet1!$AZ383,2/($A$3-1)),1/POWER(FSheet1!$BA383,2/($A$3-1))))</f>
        <v>3.4007153443910143E-2</v>
      </c>
      <c r="G384" s="20">
        <f>1/(POWER(FSheet1!AW383,2/($A$3-1))*SUM(1/POWER(FSheet1!$AU383,2/($A$3-1)),1/POWER(FSheet1!$AV383,2/($A$3-1)),1/POWER(FSheet1!$AW383,2/($A$3-1)),1/POWER(FSheet1!$AX383,2/($A$3-1)),1/POWER(FSheet1!$AY383,2/($A$3-1)),1/POWER(FSheet1!$AZ383,2/($A$3-1)),1/POWER(FSheet1!$BA383,2/($A$3-1))))</f>
        <v>0.39620765678945785</v>
      </c>
      <c r="H384" s="20">
        <f>1/(POWER(FSheet1!AX383,2/($A$3-1))*SUM(1/POWER(FSheet1!$AU383,2/($A$3-1)),1/POWER(FSheet1!$AV383,2/($A$3-1)),1/POWER(FSheet1!$AW383,2/($A$3-1)),1/POWER(FSheet1!$AX383,2/($A$3-1)),1/POWER(FSheet1!$AY383,2/($A$3-1)),1/POWER(FSheet1!$AZ383,2/($A$3-1)),1/POWER(FSheet1!$BA383,2/($A$3-1))))</f>
        <v>0.5122729713785904</v>
      </c>
      <c r="I384" s="20">
        <f>1/(POWER(FSheet1!AY383,2/($A$3-1))*SUM(1/POWER(FSheet1!$AU383,2/($A$3-1)),1/POWER(FSheet1!$AV383,2/($A$3-1)),1/POWER(FSheet1!$AW383,2/($A$3-1)),1/POWER(FSheet1!$AX383,2/($A$3-1)),1/POWER(FSheet1!$AY383,2/($A$3-1)),1/POWER(FSheet1!$AZ383,2/($A$3-1)),1/POWER(FSheet1!$BA383,2/($A$3-1))))</f>
        <v>4.2545152947364835E-2</v>
      </c>
      <c r="J384" s="20">
        <f>1/(POWER(FSheet1!AZ383,2/($A$3-1))*SUM(1/POWER(FSheet1!$AU383,2/($A$3-1)),1/POWER(FSheet1!$AV383,2/($A$3-1)),1/POWER(FSheet1!$AW383,2/($A$3-1)),1/POWER(FSheet1!$AX383,2/($A$3-1)),1/POWER(FSheet1!$AY383,2/($A$3-1)),1/POWER(FSheet1!$AZ383,2/($A$3-1)),1/POWER(FSheet1!$BA383,2/($A$3-1))))</f>
        <v>7.012544295306641E-3</v>
      </c>
      <c r="K384" s="20">
        <f>1/(POWER(FSheet1!BA383,2/($A$3-1))*SUM(1/POWER(FSheet1!$AU383,2/($A$3-1)),1/POWER(FSheet1!$AV383,2/($A$3-1)),1/POWER(FSheet1!$AW383,2/($A$3-1)),1/POWER(FSheet1!$AX383,2/($A$3-1)),1/POWER(FSheet1!$AY383,2/($A$3-1)),1/POWER(FSheet1!$AZ383,2/($A$3-1)),1/POWER(FSheet1!$BA383,2/($A$3-1))))</f>
        <v>1.9445025438599281E-3</v>
      </c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51">
        <f t="shared" si="30"/>
        <v>3.8374340038442845</v>
      </c>
      <c r="AB384" s="30"/>
      <c r="AC384" s="50">
        <f>1/(POWER(FSheet1!BC383,1/($A$3-1))*SUM(1/POWER(FSheet1!$BC383,1/($A$3-1)),1/POWER(FSheet1!$BD383,1/($A$3-1)),1/POWER(FSheet1!$BE383,1/($A$3-1)),1/POWER(FSheet1!$BF383,1/($A$3-1)),1/POWER(FSheet1!$BG383,1/($A$3-1)),1/POWER(FSheet1!$BH383,1/($A$3-1)),1/POWER(FSheet1!$BI383,1/($A$3-1))))</f>
        <v>0.2677179100887403</v>
      </c>
      <c r="AD384" s="50">
        <f>1/(POWER(FSheet1!BD383,1/($A$3-1))*SUM(1/POWER(FSheet1!$BC383,1/($A$3-1)),1/POWER(FSheet1!$BD383,1/($A$3-1)),1/POWER(FSheet1!$BE383,1/($A$3-1)),1/POWER(FSheet1!$BF383,1/($A$3-1)),1/POWER(FSheet1!$BG383,1/($A$3-1)),1/POWER(FSheet1!$BH383,1/($A$3-1)),1/POWER(FSheet1!$BI383,1/($A$3-1))))</f>
        <v>0.13590036872603697</v>
      </c>
      <c r="AE384" s="50">
        <f>1/(POWER(FSheet1!BE383,1/($A$3-1))*SUM(1/POWER(FSheet1!$BC383,1/($A$3-1)),1/POWER(FSheet1!$BD383,1/($A$3-1)),1/POWER(FSheet1!$BE383,1/($A$3-1)),1/POWER(FSheet1!$BF383,1/($A$3-1)),1/POWER(FSheet1!$BG383,1/($A$3-1)),1/POWER(FSheet1!$BH383,1/($A$3-1)),1/POWER(FSheet1!$BI383,1/($A$3-1))))</f>
        <v>0.29988327895370043</v>
      </c>
      <c r="AF384" s="50">
        <f>1/(POWER(FSheet1!BF383,1/($A$3-1))*SUM(1/POWER(FSheet1!$BC383,1/($A$3-1)),1/POWER(FSheet1!$BD383,1/($A$3-1)),1/POWER(FSheet1!$BE383,1/($A$3-1)),1/POWER(FSheet1!$BF383,1/($A$3-1)),1/POWER(FSheet1!$BG383,1/($A$3-1)),1/POWER(FSheet1!$BH383,1/($A$3-1)),1/POWER(FSheet1!$BI383,1/($A$3-1))))</f>
        <v>0.19673297708980739</v>
      </c>
      <c r="AG384" s="50">
        <f>1/(POWER(FSheet1!BG383,1/($A$3-1))*SUM(1/POWER(FSheet1!$BC383,1/($A$3-1)),1/POWER(FSheet1!$BD383,1/($A$3-1)),1/POWER(FSheet1!$BE383,1/($A$3-1)),1/POWER(FSheet1!$BF383,1/($A$3-1)),1/POWER(FSheet1!$BG383,1/($A$3-1)),1/POWER(FSheet1!$BH383,1/($A$3-1)),1/POWER(FSheet1!$BI383,1/($A$3-1))))</f>
        <v>4.6412113287725362E-2</v>
      </c>
      <c r="AH384" s="50">
        <f>1/(POWER(FSheet1!BH383,1/($A$3-1))*SUM(1/POWER(FSheet1!$BC383,1/($A$3-1)),1/POWER(FSheet1!$BD383,1/($A$3-1)),1/POWER(FSheet1!$BE383,1/($A$3-1)),1/POWER(FSheet1!$BF383,1/($A$3-1)),1/POWER(FSheet1!$BG383,1/($A$3-1)),1/POWER(FSheet1!$BH383,1/($A$3-1)),1/POWER(FSheet1!$BI383,1/($A$3-1))))</f>
        <v>2.0589594059588212E-2</v>
      </c>
      <c r="AI384" s="50">
        <f>1/(POWER(FSheet1!BI383,1/($A$3-1))*SUM(1/POWER(FSheet1!$BC383,1/($A$3-1)),1/POWER(FSheet1!$BD383,1/($A$3-1)),1/POWER(FSheet1!$BE383,1/($A$3-1)),1/POWER(FSheet1!$BF383,1/($A$3-1)),1/POWER(FSheet1!$BG383,1/($A$3-1)),1/POWER(FSheet1!$BH383,1/($A$3-1)),1/POWER(FSheet1!$BI383,1/($A$3-1))))</f>
        <v>3.2763757794401299E-2</v>
      </c>
      <c r="AY384" s="33">
        <f t="shared" si="31"/>
        <v>1.8316363619372282</v>
      </c>
      <c r="AZ384" s="30"/>
      <c r="BA384" s="45">
        <f>1/(POWER(FSheet1!$BK383,1/($A$3-1))*SUM(1/POWER(FSheet1!$BK383,1/($A$3-1)),1/POWER(FSheet1!$BL383,1/($A$3-1)),1/POWER(FSheet1!$BM383,1/($A$3-1)),1/POWER(FSheet1!$BN383,1/($A$3-1)),1/POWER(FSheet1!$BO383,1/($A$3-1)),1/POWER(FSheet1!$BP383,1/($A$3-1)),1/POWER(FSheet1!$BQ383,1/($A$3-1))))</f>
        <v>0.35780055368356506</v>
      </c>
      <c r="BB384" s="45">
        <f>1/(POWER(FSheet1!$BL383,1/($A$3-1))*SUM(1/POWER(FSheet1!$BK383,1/($A$3-1)),1/POWER(FSheet1!$BL383,1/($A$3-1)),1/POWER(FSheet1!$BM383,1/($A$3-1)),1/POWER(FSheet1!$BN383,1/($A$3-1)),1/POWER(FSheet1!$BO383,1/($A$3-1)),1/POWER(FSheet1!$BP383,1/($A$3-1)),1/POWER(FSheet1!$BQ383,1/($A$3-1))))</f>
        <v>0.11529618029495924</v>
      </c>
      <c r="BC384" s="45">
        <f>1/(POWER(FSheet1!$BM383,1/($A$3-1))*SUM(1/POWER(FSheet1!$BK383,1/($A$3-1)),1/POWER(FSheet1!$BL383,1/($A$3-1)),1/POWER(FSheet1!$BM383,1/($A$3-1)),1/POWER(FSheet1!$BN383,1/($A$3-1)),1/POWER(FSheet1!$BO383,1/($A$3-1)),1/POWER(FSheet1!$BP383,1/($A$3-1)),1/POWER(FSheet1!$BQ383,1/($A$3-1))))</f>
        <v>0.18124285281615032</v>
      </c>
      <c r="BD384" s="45">
        <f>1/(POWER(FSheet1!$BN383,1/($A$3-1))*SUM(1/POWER(FSheet1!$BK383,1/($A$3-1)),1/POWER(FSheet1!$BL383,1/($A$3-1)),1/POWER(FSheet1!$BM383,1/($A$3-1)),1/POWER(FSheet1!$BN383,1/($A$3-1)),1/POWER(FSheet1!$BO383,1/($A$3-1)),1/POWER(FSheet1!$BP383,1/($A$3-1)),1/POWER(FSheet1!$BQ383,1/($A$3-1))))</f>
        <v>0.20428393459714292</v>
      </c>
      <c r="BE384" s="45">
        <f>1/(POWER(FSheet1!$BO383,1/($A$3-1))*SUM(1/POWER(FSheet1!$BK383,1/($A$3-1)),1/POWER(FSheet1!$BL383,1/($A$3-1)),1/POWER(FSheet1!$BM383,1/($A$3-1)),1/POWER(FSheet1!$BN383,1/($A$3-1)),1/POWER(FSheet1!$BO383,1/($A$3-1)),1/POWER(FSheet1!$BP383,1/($A$3-1)),1/POWER(FSheet1!$BQ383,1/($A$3-1))))</f>
        <v>8.156040692016564E-2</v>
      </c>
      <c r="BF384" s="45">
        <f>1/(POWER(FSheet1!$BP383,1/($A$3-1))*SUM(1/POWER(FSheet1!$BK383,1/($A$3-1)),1/POWER(FSheet1!$BL383,1/($A$3-1)),1/POWER(FSheet1!$BM383,1/($A$3-1)),1/POWER(FSheet1!$BN383,1/($A$3-1)),1/POWER(FSheet1!$BO383,1/($A$3-1)),1/POWER(FSheet1!$BP383,1/($A$3-1)),1/POWER(FSheet1!$BQ383,1/($A$3-1))))</f>
        <v>2.2555521609539414E-2</v>
      </c>
      <c r="BG384" s="45">
        <f>1/(POWER(FSheet1!$BQ383,1/($A$3-1))*SUM(1/POWER(FSheet1!$BK383,1/($A$3-1)),1/POWER(FSheet1!$BL383,1/($A$3-1)),1/POWER(FSheet1!$BM383,1/($A$3-1)),1/POWER(FSheet1!$BN383,1/($A$3-1)),1/POWER(FSheet1!$BO383,1/($A$3-1)),1/POWER(FSheet1!$BP383,1/($A$3-1)),1/POWER(FSheet1!$BQ383,1/($A$3-1))))</f>
        <v>3.7260550078477436E-2</v>
      </c>
      <c r="BW384" s="33">
        <f t="array" ref="BW384">SUM((BA384^$A$3)*(($B384-$AK$3)^2+($C384-$AL$3)^2),(BB384^$A$3)*(($B384-$AM$3)^2+($C384-$AN$3)^2),(BC384^$A$3)*(($B384-$AO$3)^2+($C384-$AP$3)^2),(BD384^$A$3)*(($B384-$AQ$3)^2+($C384-$AR$3)^2),(BE384^$A$3)*(($B384-$AS$3)^2+($C384-$AT$3)^2),(BF384^$A$3)*(($B384-$AU$3)^2+($C384-$AV$3)^2),(BG384^$A$3)*(($B384-$AW$3)^2+($C384-$BV$3)^2))</f>
        <v>1.9669117966551799</v>
      </c>
    </row>
    <row r="385" spans="1:75">
      <c r="A385" s="93" t="str">
        <f>FSheet1!A384</f>
        <v>Mellanby</v>
      </c>
      <c r="B385" s="94">
        <f>FSheet1!DH384</f>
        <v>-2.2704839304461943</v>
      </c>
      <c r="C385" s="94">
        <f>FSheet1!DI384</f>
        <v>-0.59582127952755881</v>
      </c>
      <c r="D385" s="30"/>
      <c r="E385" s="20">
        <f>1/(POWER(FSheet1!AU384,2/($A$3-1))*SUM(1/POWER(FSheet1!$AU384,2/($A$3-1)),1/POWER(FSheet1!$AV384,2/($A$3-1)),1/POWER(FSheet1!$AW384,2/($A$3-1)),1/POWER(FSheet1!$AX384,2/($A$3-1)),1/POWER(FSheet1!$AY384,2/($A$3-1)),1/POWER(FSheet1!$AZ384,2/($A$3-1)),1/POWER(FSheet1!$BA384,2/($A$3-1))))</f>
        <v>3.3324312317134079E-3</v>
      </c>
      <c r="F385" s="20">
        <f>1/(POWER(FSheet1!AV384,2/($A$3-1))*SUM(1/POWER(FSheet1!$AU384,2/($A$3-1)),1/POWER(FSheet1!$AV384,2/($A$3-1)),1/POWER(FSheet1!$AW384,2/($A$3-1)),1/POWER(FSheet1!$AX384,2/($A$3-1)),1/POWER(FSheet1!$AY384,2/($A$3-1)),1/POWER(FSheet1!$AZ384,2/($A$3-1)),1/POWER(FSheet1!$BA384,2/($A$3-1))))</f>
        <v>2.1415506298171825E-2</v>
      </c>
      <c r="G385" s="20">
        <f>1/(POWER(FSheet1!AW384,2/($A$3-1))*SUM(1/POWER(FSheet1!$AU384,2/($A$3-1)),1/POWER(FSheet1!$AV384,2/($A$3-1)),1/POWER(FSheet1!$AW384,2/($A$3-1)),1/POWER(FSheet1!$AX384,2/($A$3-1)),1/POWER(FSheet1!$AY384,2/($A$3-1)),1/POWER(FSheet1!$AZ384,2/($A$3-1)),1/POWER(FSheet1!$BA384,2/($A$3-1))))</f>
        <v>0.43094951589377789</v>
      </c>
      <c r="H385" s="20">
        <f>1/(POWER(FSheet1!AX384,2/($A$3-1))*SUM(1/POWER(FSheet1!$AU384,2/($A$3-1)),1/POWER(FSheet1!$AV384,2/($A$3-1)),1/POWER(FSheet1!$AW384,2/($A$3-1)),1/POWER(FSheet1!$AX384,2/($A$3-1)),1/POWER(FSheet1!$AY384,2/($A$3-1)),1/POWER(FSheet1!$AZ384,2/($A$3-1)),1/POWER(FSheet1!$BA384,2/($A$3-1))))</f>
        <v>0.51562994833421172</v>
      </c>
      <c r="I385" s="20">
        <f>1/(POWER(FSheet1!AY384,2/($A$3-1))*SUM(1/POWER(FSheet1!$AU384,2/($A$3-1)),1/POWER(FSheet1!$AV384,2/($A$3-1)),1/POWER(FSheet1!$AW384,2/($A$3-1)),1/POWER(FSheet1!$AX384,2/($A$3-1)),1/POWER(FSheet1!$AY384,2/($A$3-1)),1/POWER(FSheet1!$AZ384,2/($A$3-1)),1/POWER(FSheet1!$BA384,2/($A$3-1))))</f>
        <v>2.410189221500383E-2</v>
      </c>
      <c r="J385" s="20">
        <f>1/(POWER(FSheet1!AZ384,2/($A$3-1))*SUM(1/POWER(FSheet1!$AU384,2/($A$3-1)),1/POWER(FSheet1!$AV384,2/($A$3-1)),1/POWER(FSheet1!$AW384,2/($A$3-1)),1/POWER(FSheet1!$AX384,2/($A$3-1)),1/POWER(FSheet1!$AY384,2/($A$3-1)),1/POWER(FSheet1!$AZ384,2/($A$3-1)),1/POWER(FSheet1!$BA384,2/($A$3-1))))</f>
        <v>3.5988189430293826E-3</v>
      </c>
      <c r="K385" s="20">
        <f>1/(POWER(FSheet1!BA384,2/($A$3-1))*SUM(1/POWER(FSheet1!$AU384,2/($A$3-1)),1/POWER(FSheet1!$AV384,2/($A$3-1)),1/POWER(FSheet1!$AW384,2/($A$3-1)),1/POWER(FSheet1!$AX384,2/($A$3-1)),1/POWER(FSheet1!$AY384,2/($A$3-1)),1/POWER(FSheet1!$AZ384,2/($A$3-1)),1/POWER(FSheet1!$BA384,2/($A$3-1))))</f>
        <v>9.7188708409208144E-4</v>
      </c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51">
        <f t="shared" ref="AA385" si="32">SUM((E385^$A$3)*(($B385-$M$3)^2+($C385-$N$3)^2),(F385^$A$3)*(($B385-$O$3)^2+($C385-$P$3)^2),(G385^$A$3)*(($B385-$Q$3)^2+($C385-$R$3)^2),(H385^$A$3)*(($B385-$S$3)^2+($C385-$T$3)^2),(I385^$A$3)*(($B385-$U$3)^2+($C385-$V$3)^2),(J385^$A$3)*(($B385-$W$3)^2+($C385-$X$3)^2),(K385^$A$3)*(($B385-$Y$3)^2+($C385-$Z$3)^2))</f>
        <v>2.648555113318714</v>
      </c>
      <c r="AB385" s="30"/>
      <c r="AC385" s="50">
        <f>1/(POWER(FSheet1!BC384,1/($A$3-1))*SUM(1/POWER(FSheet1!$BC384,1/($A$3-1)),1/POWER(FSheet1!$BD384,1/($A$3-1)),1/POWER(FSheet1!$BE384,1/($A$3-1)),1/POWER(FSheet1!$BF384,1/($A$3-1)),1/POWER(FSheet1!$BG384,1/($A$3-1)),1/POWER(FSheet1!$BH384,1/($A$3-1)),1/POWER(FSheet1!$BI384,1/($A$3-1))))</f>
        <v>0.16456737344515393</v>
      </c>
      <c r="AD385" s="50">
        <f>1/(POWER(FSheet1!BD384,1/($A$3-1))*SUM(1/POWER(FSheet1!$BC384,1/($A$3-1)),1/POWER(FSheet1!$BD384,1/($A$3-1)),1/POWER(FSheet1!$BE384,1/($A$3-1)),1/POWER(FSheet1!$BF384,1/($A$3-1)),1/POWER(FSheet1!$BG384,1/($A$3-1)),1/POWER(FSheet1!$BH384,1/($A$3-1)),1/POWER(FSheet1!$BI384,1/($A$3-1))))</f>
        <v>0.11232486843381709</v>
      </c>
      <c r="AE385" s="50">
        <f>1/(POWER(FSheet1!BE384,1/($A$3-1))*SUM(1/POWER(FSheet1!$BC384,1/($A$3-1)),1/POWER(FSheet1!$BD384,1/($A$3-1)),1/POWER(FSheet1!$BE384,1/($A$3-1)),1/POWER(FSheet1!$BF384,1/($A$3-1)),1/POWER(FSheet1!$BG384,1/($A$3-1)),1/POWER(FSheet1!$BH384,1/($A$3-1)),1/POWER(FSheet1!$BI384,1/($A$3-1))))</f>
        <v>0.42727588164423969</v>
      </c>
      <c r="AF385" s="50">
        <f>1/(POWER(FSheet1!BF384,1/($A$3-1))*SUM(1/POWER(FSheet1!$BC384,1/($A$3-1)),1/POWER(FSheet1!$BD384,1/($A$3-1)),1/POWER(FSheet1!$BE384,1/($A$3-1)),1/POWER(FSheet1!$BF384,1/($A$3-1)),1/POWER(FSheet1!$BG384,1/($A$3-1)),1/POWER(FSheet1!$BH384,1/($A$3-1)),1/POWER(FSheet1!$BI384,1/($A$3-1))))</f>
        <v>0.21396620898724508</v>
      </c>
      <c r="AG385" s="50">
        <f>1/(POWER(FSheet1!BG384,1/($A$3-1))*SUM(1/POWER(FSheet1!$BC384,1/($A$3-1)),1/POWER(FSheet1!$BD384,1/($A$3-1)),1/POWER(FSheet1!$BE384,1/($A$3-1)),1/POWER(FSheet1!$BF384,1/($A$3-1)),1/POWER(FSheet1!$BG384,1/($A$3-1)),1/POWER(FSheet1!$BH384,1/($A$3-1)),1/POWER(FSheet1!$BI384,1/($A$3-1))))</f>
        <v>3.8497829210829115E-2</v>
      </c>
      <c r="AH385" s="50">
        <f>1/(POWER(FSheet1!BH384,1/($A$3-1))*SUM(1/POWER(FSheet1!$BC384,1/($A$3-1)),1/POWER(FSheet1!$BD384,1/($A$3-1)),1/POWER(FSheet1!$BE384,1/($A$3-1)),1/POWER(FSheet1!$BF384,1/($A$3-1)),1/POWER(FSheet1!$BG384,1/($A$3-1)),1/POWER(FSheet1!$BH384,1/($A$3-1)),1/POWER(FSheet1!$BI384,1/($A$3-1))))</f>
        <v>1.6444017572495143E-2</v>
      </c>
      <c r="AI385" s="50">
        <f>1/(POWER(FSheet1!BI384,1/($A$3-1))*SUM(1/POWER(FSheet1!$BC384,1/($A$3-1)),1/POWER(FSheet1!$BD384,1/($A$3-1)),1/POWER(FSheet1!$BE384,1/($A$3-1)),1/POWER(FSheet1!$BF384,1/($A$3-1)),1/POWER(FSheet1!$BG384,1/($A$3-1)),1/POWER(FSheet1!$BH384,1/($A$3-1)),1/POWER(FSheet1!$BI384,1/($A$3-1))))</f>
        <v>2.6923820706219792E-2</v>
      </c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>
        <f t="shared" ref="AY385" si="33">SUM((AC385^$A$3)*(($B385-$AK$3)^2+($C385-$AL$3)^2),(AD385^$A$3)*(($B385-$AM$3)^2+($C385-$AN$3)^2),(AE385^$A$3)*(($B385-$AO$3)^2+($C385-$AP$3)^2),(AF385^$A$3)*(($B385-$AQ$3)^2+($C385-$AR$3)^2),(AG385^$A$3)*(($B385-$AS$3)^2+($C385-$AT$3)^2),(AH385^$A$3)*(($B385-$AU$3)^2+($C385-$AV$3)^2),(AI385^$A$3)*(($B385-$AW$3)^2+($C385-$AX$3)^2))</f>
        <v>1.3877520463071502</v>
      </c>
      <c r="AZ385" s="30"/>
      <c r="BA385" s="45">
        <f>1/(POWER(FSheet1!$BK384,1/($A$3-1))*SUM(1/POWER(FSheet1!$BK384,1/($A$3-1)),1/POWER(FSheet1!$BL384,1/($A$3-1)),1/POWER(FSheet1!$BM384,1/($A$3-1)),1/POWER(FSheet1!$BN384,1/($A$3-1)),1/POWER(FSheet1!$BO384,1/($A$3-1)),1/POWER(FSheet1!$BP384,1/($A$3-1)),1/POWER(FSheet1!$BQ384,1/($A$3-1))))</f>
        <v>0.19797502328334216</v>
      </c>
      <c r="BB385" s="45">
        <f>1/(POWER(FSheet1!$BL384,1/($A$3-1))*SUM(1/POWER(FSheet1!$BK384,1/($A$3-1)),1/POWER(FSheet1!$BL384,1/($A$3-1)),1/POWER(FSheet1!$BM384,1/($A$3-1)),1/POWER(FSheet1!$BN384,1/($A$3-1)),1/POWER(FSheet1!$BO384,1/($A$3-1)),1/POWER(FSheet1!$BP384,1/($A$3-1)),1/POWER(FSheet1!$BQ384,1/($A$3-1))))</f>
        <v>0.11489608033194033</v>
      </c>
      <c r="BC385" s="45">
        <f>1/(POWER(FSheet1!$BM384,1/($A$3-1))*SUM(1/POWER(FSheet1!$BK384,1/($A$3-1)),1/POWER(FSheet1!$BL384,1/($A$3-1)),1/POWER(FSheet1!$BM384,1/($A$3-1)),1/POWER(FSheet1!$BN384,1/($A$3-1)),1/POWER(FSheet1!$BO384,1/($A$3-1)),1/POWER(FSheet1!$BP384,1/($A$3-1)),1/POWER(FSheet1!$BQ384,1/($A$3-1))))</f>
        <v>0.2746504999300185</v>
      </c>
      <c r="BD385" s="45">
        <f>1/(POWER(FSheet1!$BN384,1/($A$3-1))*SUM(1/POWER(FSheet1!$BK384,1/($A$3-1)),1/POWER(FSheet1!$BL384,1/($A$3-1)),1/POWER(FSheet1!$BM384,1/($A$3-1)),1/POWER(FSheet1!$BN384,1/($A$3-1)),1/POWER(FSheet1!$BO384,1/($A$3-1)),1/POWER(FSheet1!$BP384,1/($A$3-1)),1/POWER(FSheet1!$BQ384,1/($A$3-1))))</f>
        <v>0.26919366901439346</v>
      </c>
      <c r="BE385" s="45">
        <f>1/(POWER(FSheet1!$BO384,1/($A$3-1))*SUM(1/POWER(FSheet1!$BK384,1/($A$3-1)),1/POWER(FSheet1!$BL384,1/($A$3-1)),1/POWER(FSheet1!$BM384,1/($A$3-1)),1/POWER(FSheet1!$BN384,1/($A$3-1)),1/POWER(FSheet1!$BO384,1/($A$3-1)),1/POWER(FSheet1!$BP384,1/($A$3-1)),1/POWER(FSheet1!$BQ384,1/($A$3-1))))</f>
        <v>8.2456627816396039E-2</v>
      </c>
      <c r="BF385" s="45">
        <f>1/(POWER(FSheet1!$BP384,1/($A$3-1))*SUM(1/POWER(FSheet1!$BK384,1/($A$3-1)),1/POWER(FSheet1!$BL384,1/($A$3-1)),1/POWER(FSheet1!$BM384,1/($A$3-1)),1/POWER(FSheet1!$BN384,1/($A$3-1)),1/POWER(FSheet1!$BO384,1/($A$3-1)),1/POWER(FSheet1!$BP384,1/($A$3-1)),1/POWER(FSheet1!$BQ384,1/($A$3-1))))</f>
        <v>2.2197583651607674E-2</v>
      </c>
      <c r="BG385" s="45">
        <f>1/(POWER(FSheet1!$BQ384,1/($A$3-1))*SUM(1/POWER(FSheet1!$BK384,1/($A$3-1)),1/POWER(FSheet1!$BL384,1/($A$3-1)),1/POWER(FSheet1!$BM384,1/($A$3-1)),1/POWER(FSheet1!$BN384,1/($A$3-1)),1/POWER(FSheet1!$BO384,1/($A$3-1)),1/POWER(FSheet1!$BP384,1/($A$3-1)),1/POWER(FSheet1!$BQ384,1/($A$3-1))))</f>
        <v>3.8630515972301827E-2</v>
      </c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>
        <f t="array" ref="BW385">SUM((BA385^$A$3)*(($B385-$AK$3)^2+($C385-$AL$3)^2),(BB385^$A$3)*(($B385-$AM$3)^2+($C385-$AN$3)^2),(BC385^$A$3)*(($B385-$AO$3)^2+($C385-$AP$3)^2),(BD385^$A$3)*(($B385-$AQ$3)^2+($C385-$AR$3)^2),(BE385^$A$3)*(($B385-$AS$3)^2+($C385-$AT$3)^2),(BF385^$A$3)*(($B385-$AU$3)^2+($C385-$AV$3)^2),(BG385^$A$3)*(($B385-$AW$3)^2+($C385-$BV$3)^2))</f>
        <v>1.6162342624235913</v>
      </c>
    </row>
  </sheetData>
  <mergeCells count="7">
    <mergeCell ref="W1:X1"/>
    <mergeCell ref="Y1:Z1"/>
    <mergeCell ref="M1:N1"/>
    <mergeCell ref="O1:P1"/>
    <mergeCell ref="Q1:R1"/>
    <mergeCell ref="S1:T1"/>
    <mergeCell ref="U1:V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2:BM187"/>
  <sheetViews>
    <sheetView workbookViewId="0">
      <selection activeCell="M39" sqref="M39"/>
    </sheetView>
  </sheetViews>
  <sheetFormatPr defaultColWidth="8.88671875" defaultRowHeight="12.6"/>
  <cols>
    <col min="1" max="1" width="14.6640625" style="54" customWidth="1"/>
    <col min="2" max="3" width="8.88671875" style="54"/>
    <col min="4" max="4" width="6.6640625" style="54" customWidth="1"/>
    <col min="5" max="31" width="4.5546875" style="54" customWidth="1"/>
    <col min="32" max="37" width="8.88671875" style="54"/>
    <col min="38" max="38" width="12.6640625" style="54" customWidth="1"/>
    <col min="39" max="16384" width="8.88671875" style="54"/>
  </cols>
  <sheetData>
    <row r="2" spans="1:65" ht="15.6" customHeight="1" thickBot="1">
      <c r="A2" s="299" t="s">
        <v>220</v>
      </c>
      <c r="B2" s="299"/>
      <c r="C2" s="299"/>
      <c r="D2" s="300" t="s">
        <v>221</v>
      </c>
      <c r="E2" s="300"/>
      <c r="F2" s="300"/>
      <c r="G2" s="300"/>
      <c r="H2" s="300"/>
      <c r="I2" s="300"/>
      <c r="J2" s="300"/>
      <c r="K2" s="300" t="s">
        <v>222</v>
      </c>
      <c r="L2" s="300"/>
      <c r="M2" s="300"/>
      <c r="N2" s="300"/>
      <c r="O2" s="300"/>
      <c r="P2" s="300"/>
      <c r="Q2" s="300"/>
      <c r="R2" s="300"/>
      <c r="S2" s="300"/>
      <c r="T2" s="300" t="s">
        <v>223</v>
      </c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76"/>
      <c r="AG2" s="76"/>
      <c r="AH2" s="76"/>
      <c r="AI2" s="76"/>
      <c r="AJ2" s="76"/>
      <c r="AK2" s="76"/>
    </row>
    <row r="3" spans="1:65" ht="13.2" thickBot="1">
      <c r="A3" s="83" t="s">
        <v>321</v>
      </c>
      <c r="B3" s="83" t="s">
        <v>0</v>
      </c>
      <c r="C3" s="83" t="s">
        <v>27</v>
      </c>
      <c r="D3" s="84" t="s">
        <v>31</v>
      </c>
      <c r="E3" s="84" t="s">
        <v>28</v>
      </c>
      <c r="F3" s="84" t="s">
        <v>1</v>
      </c>
      <c r="G3" s="84" t="s">
        <v>2</v>
      </c>
      <c r="H3" s="84" t="s">
        <v>3</v>
      </c>
      <c r="I3" s="84" t="s">
        <v>4</v>
      </c>
      <c r="J3" s="84" t="s">
        <v>5</v>
      </c>
      <c r="K3" s="84" t="s">
        <v>6</v>
      </c>
      <c r="L3" s="84" t="s">
        <v>7</v>
      </c>
      <c r="M3" s="84" t="s">
        <v>8</v>
      </c>
      <c r="N3" s="84" t="s">
        <v>9</v>
      </c>
      <c r="O3" s="84" t="s">
        <v>10</v>
      </c>
      <c r="P3" s="84" t="s">
        <v>11</v>
      </c>
      <c r="Q3" s="84" t="s">
        <v>12</v>
      </c>
      <c r="R3" s="84" t="s">
        <v>13</v>
      </c>
      <c r="S3" s="84" t="s">
        <v>14</v>
      </c>
      <c r="T3" s="84" t="s">
        <v>15</v>
      </c>
      <c r="U3" s="84" t="s">
        <v>16</v>
      </c>
      <c r="V3" s="84" t="s">
        <v>17</v>
      </c>
      <c r="W3" s="84" t="s">
        <v>18</v>
      </c>
      <c r="X3" s="84" t="s">
        <v>19</v>
      </c>
      <c r="Y3" s="84" t="s">
        <v>20</v>
      </c>
      <c r="Z3" s="84" t="s">
        <v>21</v>
      </c>
      <c r="AA3" s="84" t="s">
        <v>22</v>
      </c>
      <c r="AB3" s="84" t="s">
        <v>0</v>
      </c>
      <c r="AC3" s="84" t="s">
        <v>23</v>
      </c>
      <c r="AD3" s="84" t="s">
        <v>24</v>
      </c>
      <c r="AE3" s="84" t="s">
        <v>25</v>
      </c>
      <c r="AG3" s="54" t="s">
        <v>390</v>
      </c>
      <c r="AH3" s="54" t="s">
        <v>265</v>
      </c>
      <c r="AI3" s="54" t="s">
        <v>535</v>
      </c>
      <c r="AM3" s="86" t="s">
        <v>28</v>
      </c>
      <c r="AN3" s="87" t="s">
        <v>1</v>
      </c>
      <c r="AO3" s="87" t="s">
        <v>2</v>
      </c>
      <c r="AP3" s="87" t="s">
        <v>3</v>
      </c>
      <c r="AQ3" s="87" t="s">
        <v>4</v>
      </c>
      <c r="AR3" s="87" t="s">
        <v>5</v>
      </c>
      <c r="AS3" s="87" t="str">
        <f>K3</f>
        <v>AGG</v>
      </c>
      <c r="AT3" s="87" t="str">
        <f t="shared" ref="AT3:AV3" si="0">L3</f>
        <v>ANT</v>
      </c>
      <c r="AU3" s="87" t="str">
        <f t="shared" si="0"/>
        <v>BRA</v>
      </c>
      <c r="AV3" s="87" t="str">
        <f t="shared" si="0"/>
        <v>CRE</v>
      </c>
      <c r="AW3" s="87" t="str">
        <f t="shared" ref="AW3" si="1">O3</f>
        <v>DET</v>
      </c>
      <c r="AX3" s="87" t="str">
        <f t="shared" ref="AX3" si="2">P3</f>
        <v>FLA</v>
      </c>
      <c r="AY3" s="87" t="str">
        <f t="shared" ref="AY3" si="3">Q3</f>
        <v>INF</v>
      </c>
      <c r="AZ3" s="87" t="str">
        <f t="shared" ref="AZ3" si="4">R3</f>
        <v>TEA</v>
      </c>
      <c r="BA3" s="87" t="str">
        <f t="shared" ref="BA3" si="5">S3</f>
        <v>WOR</v>
      </c>
      <c r="BB3" s="87" t="str">
        <f t="shared" ref="BB3" si="6">T3</f>
        <v>CHE</v>
      </c>
      <c r="BC3" s="87" t="str">
        <f t="shared" ref="BC3" si="7">U3</f>
        <v>DEF</v>
      </c>
      <c r="BD3" s="87" t="str">
        <f t="shared" ref="BD3" si="8">V3</f>
        <v>DEK</v>
      </c>
      <c r="BE3" s="87" t="str">
        <f t="shared" ref="BE3" si="9">W3</f>
        <v>FAC</v>
      </c>
      <c r="BF3" s="87" t="str">
        <f t="shared" ref="BF3" si="10">X3</f>
        <v>HIT</v>
      </c>
      <c r="BG3" s="87" t="str">
        <f t="shared" ref="BG3" si="11">Y3</f>
        <v>GTO</v>
      </c>
      <c r="BH3" s="87" t="str">
        <f t="shared" ref="BH3" si="12">Z3</f>
        <v>PAS</v>
      </c>
      <c r="BI3" s="87" t="str">
        <f t="shared" ref="BI3" si="13">AA3</f>
        <v>POK</v>
      </c>
      <c r="BJ3" s="87" t="str">
        <f t="shared" ref="BJ3" si="14">AB3</f>
        <v>POS</v>
      </c>
      <c r="BK3" s="87" t="str">
        <f t="shared" ref="BK3" si="15">AC3</f>
        <v>SLA</v>
      </c>
      <c r="BL3" s="87" t="str">
        <f t="shared" ref="BL3:BM3" si="16">AD3</f>
        <v>STI</v>
      </c>
      <c r="BM3" s="88" t="str">
        <f t="shared" si="16"/>
        <v>WRI</v>
      </c>
    </row>
    <row r="4" spans="1:65" ht="13.2" thickBot="1">
      <c r="A4" s="77" t="s">
        <v>500</v>
      </c>
      <c r="B4" s="78" t="s">
        <v>501</v>
      </c>
      <c r="C4" s="78"/>
      <c r="D4" s="79"/>
      <c r="E4" s="80">
        <v>15</v>
      </c>
      <c r="F4" s="81">
        <v>9</v>
      </c>
      <c r="G4" s="81">
        <v>8</v>
      </c>
      <c r="H4" s="81">
        <v>13</v>
      </c>
      <c r="I4" s="81">
        <v>14</v>
      </c>
      <c r="J4" s="81">
        <v>3</v>
      </c>
      <c r="K4" s="81">
        <v>5</v>
      </c>
      <c r="L4" s="81">
        <v>8</v>
      </c>
      <c r="M4" s="81">
        <v>13</v>
      </c>
      <c r="N4" s="81">
        <v>8</v>
      </c>
      <c r="O4" s="81">
        <v>15</v>
      </c>
      <c r="P4" s="81">
        <v>11</v>
      </c>
      <c r="Q4" s="81">
        <v>13</v>
      </c>
      <c r="R4" s="81">
        <v>6</v>
      </c>
      <c r="S4" s="81">
        <v>11</v>
      </c>
      <c r="T4" s="81">
        <v>10</v>
      </c>
      <c r="U4" s="81">
        <v>6</v>
      </c>
      <c r="V4" s="81">
        <v>9</v>
      </c>
      <c r="W4" s="81">
        <v>1</v>
      </c>
      <c r="X4" s="81">
        <v>8</v>
      </c>
      <c r="Y4" s="81">
        <v>14</v>
      </c>
      <c r="Z4" s="81">
        <v>16</v>
      </c>
      <c r="AA4" s="81">
        <v>17</v>
      </c>
      <c r="AB4" s="81">
        <v>14</v>
      </c>
      <c r="AC4" s="81">
        <v>5</v>
      </c>
      <c r="AD4" s="81">
        <v>13</v>
      </c>
      <c r="AE4" s="82">
        <v>12</v>
      </c>
      <c r="AF4" s="55"/>
      <c r="AG4" s="85">
        <f t="array" ref="AG4">SUM((E4:AE4-$AM$5:$BM$5)^2/$AM$5:$BM$5)</f>
        <v>25.322573988481917</v>
      </c>
      <c r="AH4" s="55">
        <f t="shared" ref="AH4:AH33" si="17">(AVERAGE(E4:AE4)-$AM$18)/((($AM$17+VAR(E4:AE4))/27))^(0.5)</f>
        <v>-0.32287719713441271</v>
      </c>
      <c r="AI4" s="55">
        <f>CORREL(E4:AE4,$AM$5:$BM$5)</f>
        <v>0.66690437591799379</v>
      </c>
      <c r="AJ4" s="55"/>
      <c r="AK4" s="55"/>
      <c r="AL4" s="89" t="s">
        <v>530</v>
      </c>
      <c r="AM4" s="90">
        <f>MODE(E4:E33)</f>
        <v>15</v>
      </c>
      <c r="AN4" s="91">
        <f t="shared" ref="AN4:BM4" si="18">MODE(F4:F33)</f>
        <v>10</v>
      </c>
      <c r="AO4" s="91">
        <f t="shared" si="18"/>
        <v>8</v>
      </c>
      <c r="AP4" s="91">
        <f t="shared" si="18"/>
        <v>13</v>
      </c>
      <c r="AQ4" s="91">
        <f t="shared" si="18"/>
        <v>15</v>
      </c>
      <c r="AR4" s="91">
        <f t="shared" si="18"/>
        <v>10</v>
      </c>
      <c r="AS4" s="91">
        <f t="shared" si="18"/>
        <v>1</v>
      </c>
      <c r="AT4" s="91">
        <f t="shared" si="18"/>
        <v>13</v>
      </c>
      <c r="AU4" s="91">
        <f t="shared" si="18"/>
        <v>15</v>
      </c>
      <c r="AV4" s="91">
        <f t="shared" si="18"/>
        <v>13</v>
      </c>
      <c r="AW4" s="91">
        <f t="shared" si="18"/>
        <v>12</v>
      </c>
      <c r="AX4" s="91">
        <f t="shared" si="18"/>
        <v>15</v>
      </c>
      <c r="AY4" s="91">
        <f t="shared" si="18"/>
        <v>12</v>
      </c>
      <c r="AZ4" s="91">
        <f t="shared" si="18"/>
        <v>12</v>
      </c>
      <c r="BA4" s="91">
        <f t="shared" si="18"/>
        <v>11</v>
      </c>
      <c r="BB4" s="91">
        <f t="shared" si="18"/>
        <v>7</v>
      </c>
      <c r="BC4" s="91">
        <f t="shared" si="18"/>
        <v>8</v>
      </c>
      <c r="BD4" s="91">
        <f t="shared" si="18"/>
        <v>11</v>
      </c>
      <c r="BE4" s="91">
        <f t="shared" si="18"/>
        <v>1</v>
      </c>
      <c r="BF4" s="91">
        <f t="shared" si="18"/>
        <v>5</v>
      </c>
      <c r="BG4" s="91">
        <f t="shared" si="18"/>
        <v>15</v>
      </c>
      <c r="BH4" s="91">
        <f t="shared" si="18"/>
        <v>13</v>
      </c>
      <c r="BI4" s="91">
        <f t="shared" si="18"/>
        <v>9</v>
      </c>
      <c r="BJ4" s="91">
        <f t="shared" si="18"/>
        <v>7</v>
      </c>
      <c r="BK4" s="91">
        <f t="shared" si="18"/>
        <v>17</v>
      </c>
      <c r="BL4" s="91">
        <f t="shared" si="18"/>
        <v>13</v>
      </c>
      <c r="BM4" s="92">
        <f t="shared" si="18"/>
        <v>13</v>
      </c>
    </row>
    <row r="5" spans="1:65" ht="13.8" thickTop="1" thickBot="1">
      <c r="A5" s="56" t="s">
        <v>167</v>
      </c>
      <c r="B5" s="57" t="s">
        <v>502</v>
      </c>
      <c r="C5" s="73"/>
      <c r="D5" s="58"/>
      <c r="E5" s="59">
        <v>13</v>
      </c>
      <c r="F5" s="60">
        <v>9</v>
      </c>
      <c r="G5" s="60">
        <v>9</v>
      </c>
      <c r="H5" s="60">
        <v>14</v>
      </c>
      <c r="I5" s="60">
        <v>12</v>
      </c>
      <c r="J5" s="60">
        <v>12</v>
      </c>
      <c r="K5" s="60">
        <v>4</v>
      </c>
      <c r="L5" s="60">
        <v>13</v>
      </c>
      <c r="M5" s="60">
        <v>15</v>
      </c>
      <c r="N5" s="60">
        <v>13</v>
      </c>
      <c r="O5" s="60">
        <v>16</v>
      </c>
      <c r="P5" s="60">
        <v>15</v>
      </c>
      <c r="Q5" s="60">
        <v>12</v>
      </c>
      <c r="R5" s="60">
        <v>13</v>
      </c>
      <c r="S5" s="60">
        <v>17</v>
      </c>
      <c r="T5" s="60">
        <v>7</v>
      </c>
      <c r="U5" s="60">
        <v>11</v>
      </c>
      <c r="V5" s="60">
        <v>13</v>
      </c>
      <c r="W5" s="60">
        <v>1</v>
      </c>
      <c r="X5" s="60">
        <v>5</v>
      </c>
      <c r="Y5" s="60">
        <v>18</v>
      </c>
      <c r="Z5" s="60">
        <v>13</v>
      </c>
      <c r="AA5" s="60">
        <v>11</v>
      </c>
      <c r="AB5" s="60">
        <v>12</v>
      </c>
      <c r="AC5" s="60">
        <v>10</v>
      </c>
      <c r="AD5" s="60">
        <v>14</v>
      </c>
      <c r="AE5" s="61">
        <v>12</v>
      </c>
      <c r="AF5" s="55"/>
      <c r="AG5" s="85">
        <f t="array" ref="AG5">SUM((E5:AE5-$AM$5:$BM$5)^2/$AM$5:$BM$5)</f>
        <v>13.839221012955027</v>
      </c>
      <c r="AH5" s="55">
        <f t="shared" si="17"/>
        <v>1.0511202548117937</v>
      </c>
      <c r="AI5" s="55">
        <f t="shared" ref="AI5:AI33" si="19">CORREL(E5:AE5,$AM$5:$BM$5)</f>
        <v>0.83444611744739583</v>
      </c>
      <c r="AJ5" s="55"/>
      <c r="AK5" s="55"/>
      <c r="AL5" s="89" t="s">
        <v>529</v>
      </c>
      <c r="AM5" s="90">
        <f>ROUND(MEDIAN(E$4:E$33),1)</f>
        <v>15</v>
      </c>
      <c r="AN5" s="91">
        <f t="shared" ref="AN5:BM5" si="20">ROUND(MEDIAN(F$4:F$33),1)</f>
        <v>9</v>
      </c>
      <c r="AO5" s="91">
        <f t="shared" si="20"/>
        <v>8</v>
      </c>
      <c r="AP5" s="91">
        <f t="shared" si="20"/>
        <v>15</v>
      </c>
      <c r="AQ5" s="91">
        <f t="shared" si="20"/>
        <v>15</v>
      </c>
      <c r="AR5" s="91">
        <f t="shared" si="20"/>
        <v>10</v>
      </c>
      <c r="AS5" s="91">
        <f t="shared" si="20"/>
        <v>3</v>
      </c>
      <c r="AT5" s="91">
        <f t="shared" si="20"/>
        <v>12</v>
      </c>
      <c r="AU5" s="91">
        <f t="shared" si="20"/>
        <v>11.5</v>
      </c>
      <c r="AV5" s="91">
        <f t="shared" si="20"/>
        <v>13</v>
      </c>
      <c r="AW5" s="91">
        <f t="shared" si="20"/>
        <v>12</v>
      </c>
      <c r="AX5" s="91">
        <f t="shared" si="20"/>
        <v>9</v>
      </c>
      <c r="AY5" s="91">
        <f t="shared" si="20"/>
        <v>12</v>
      </c>
      <c r="AZ5" s="91">
        <f t="shared" si="20"/>
        <v>12</v>
      </c>
      <c r="BA5" s="91">
        <f t="shared" si="20"/>
        <v>12.5</v>
      </c>
      <c r="BB5" s="91">
        <f t="shared" si="20"/>
        <v>8.5</v>
      </c>
      <c r="BC5" s="91">
        <f t="shared" si="20"/>
        <v>8</v>
      </c>
      <c r="BD5" s="91">
        <f t="shared" si="20"/>
        <v>11</v>
      </c>
      <c r="BE5" s="91">
        <f t="shared" si="20"/>
        <v>1</v>
      </c>
      <c r="BF5" s="91">
        <f t="shared" si="20"/>
        <v>6</v>
      </c>
      <c r="BG5" s="91">
        <f t="shared" si="20"/>
        <v>14</v>
      </c>
      <c r="BH5" s="91">
        <f t="shared" si="20"/>
        <v>13.5</v>
      </c>
      <c r="BI5" s="91">
        <f t="shared" si="20"/>
        <v>10.5</v>
      </c>
      <c r="BJ5" s="91">
        <f t="shared" si="20"/>
        <v>10</v>
      </c>
      <c r="BK5" s="91">
        <f t="shared" si="20"/>
        <v>10.5</v>
      </c>
      <c r="BL5" s="91">
        <f t="shared" si="20"/>
        <v>12</v>
      </c>
      <c r="BM5" s="92">
        <f t="shared" si="20"/>
        <v>12</v>
      </c>
    </row>
    <row r="6" spans="1:65" ht="13.8" thickTop="1" thickBot="1">
      <c r="A6" s="56" t="s">
        <v>503</v>
      </c>
      <c r="B6" s="62" t="s">
        <v>501</v>
      </c>
      <c r="C6" s="74"/>
      <c r="D6" s="63"/>
      <c r="E6" s="64">
        <v>9</v>
      </c>
      <c r="F6" s="65">
        <v>9</v>
      </c>
      <c r="G6" s="65">
        <v>13</v>
      </c>
      <c r="H6" s="65">
        <v>9</v>
      </c>
      <c r="I6" s="65">
        <v>11</v>
      </c>
      <c r="J6" s="65">
        <v>13</v>
      </c>
      <c r="K6" s="65">
        <v>7</v>
      </c>
      <c r="L6" s="65">
        <v>7</v>
      </c>
      <c r="M6" s="65">
        <v>13</v>
      </c>
      <c r="N6" s="65">
        <v>7</v>
      </c>
      <c r="O6" s="65">
        <v>14</v>
      </c>
      <c r="P6" s="65">
        <v>10</v>
      </c>
      <c r="Q6" s="65">
        <v>12</v>
      </c>
      <c r="R6" s="65">
        <v>6</v>
      </c>
      <c r="S6" s="65">
        <v>11</v>
      </c>
      <c r="T6" s="65">
        <v>17</v>
      </c>
      <c r="U6" s="65">
        <v>6</v>
      </c>
      <c r="V6" s="65">
        <v>7</v>
      </c>
      <c r="W6" s="65">
        <v>1</v>
      </c>
      <c r="X6" s="65">
        <v>16</v>
      </c>
      <c r="Y6" s="65">
        <v>6</v>
      </c>
      <c r="Z6" s="65">
        <v>8</v>
      </c>
      <c r="AA6" s="65">
        <v>15</v>
      </c>
      <c r="AB6" s="65">
        <v>17</v>
      </c>
      <c r="AC6" s="65">
        <v>6</v>
      </c>
      <c r="AD6" s="65">
        <v>7</v>
      </c>
      <c r="AE6" s="66">
        <v>7</v>
      </c>
      <c r="AF6" s="55"/>
      <c r="AG6" s="85">
        <f t="array" ref="AG6">SUM((E6:AE6-$AM$5:$BM$5)^2/$AM$5:$BM$5)</f>
        <v>70.754851678112544</v>
      </c>
      <c r="AH6" s="55">
        <f t="shared" si="17"/>
        <v>-0.81153530981323441</v>
      </c>
      <c r="AI6" s="55">
        <f t="shared" si="19"/>
        <v>7.8974127673047248E-2</v>
      </c>
      <c r="AJ6" s="55"/>
      <c r="AK6" s="55"/>
      <c r="AL6" s="89" t="s">
        <v>531</v>
      </c>
      <c r="AM6" s="90">
        <f>mad(E4:E33)</f>
        <v>2</v>
      </c>
      <c r="AN6" s="91">
        <f t="shared" ref="AN6:BM6" si="21">mad(F4:F33)</f>
        <v>1</v>
      </c>
      <c r="AO6" s="91">
        <f t="shared" si="21"/>
        <v>1</v>
      </c>
      <c r="AP6" s="91">
        <f t="shared" si="21"/>
        <v>3</v>
      </c>
      <c r="AQ6" s="91">
        <f t="shared" si="21"/>
        <v>2</v>
      </c>
      <c r="AR6" s="91">
        <f t="shared" si="21"/>
        <v>3</v>
      </c>
      <c r="AS6" s="91">
        <f t="shared" si="21"/>
        <v>2</v>
      </c>
      <c r="AT6" s="91">
        <f t="shared" si="21"/>
        <v>1</v>
      </c>
      <c r="AU6" s="91">
        <f t="shared" si="21"/>
        <v>3.5</v>
      </c>
      <c r="AV6" s="91">
        <f t="shared" si="21"/>
        <v>1</v>
      </c>
      <c r="AW6" s="91">
        <f t="shared" si="21"/>
        <v>2.5</v>
      </c>
      <c r="AX6" s="91">
        <f t="shared" si="21"/>
        <v>2</v>
      </c>
      <c r="AY6" s="91">
        <f t="shared" si="21"/>
        <v>1</v>
      </c>
      <c r="AZ6" s="91">
        <f t="shared" si="21"/>
        <v>3</v>
      </c>
      <c r="BA6" s="91">
        <f t="shared" si="21"/>
        <v>2.5</v>
      </c>
      <c r="BB6" s="91">
        <f t="shared" si="21"/>
        <v>2.5</v>
      </c>
      <c r="BC6" s="91">
        <f t="shared" si="21"/>
        <v>2</v>
      </c>
      <c r="BD6" s="91">
        <f t="shared" si="21"/>
        <v>1</v>
      </c>
      <c r="BE6" s="91">
        <f t="shared" si="21"/>
        <v>0</v>
      </c>
      <c r="BF6" s="91">
        <f t="shared" si="21"/>
        <v>2</v>
      </c>
      <c r="BG6" s="91">
        <f t="shared" si="21"/>
        <v>2</v>
      </c>
      <c r="BH6" s="91">
        <f t="shared" si="21"/>
        <v>2</v>
      </c>
      <c r="BI6" s="91">
        <f t="shared" si="21"/>
        <v>2</v>
      </c>
      <c r="BJ6" s="91">
        <f t="shared" si="21"/>
        <v>3</v>
      </c>
      <c r="BK6" s="91">
        <f t="shared" si="21"/>
        <v>3.5</v>
      </c>
      <c r="BL6" s="91">
        <f t="shared" si="21"/>
        <v>2</v>
      </c>
      <c r="BM6" s="92">
        <f t="shared" si="21"/>
        <v>1</v>
      </c>
    </row>
    <row r="7" spans="1:65" ht="13.8" thickTop="1" thickBot="1">
      <c r="A7" s="56" t="s">
        <v>504</v>
      </c>
      <c r="B7" s="62" t="s">
        <v>501</v>
      </c>
      <c r="C7" s="74"/>
      <c r="D7" s="63"/>
      <c r="E7" s="64">
        <v>15</v>
      </c>
      <c r="F7" s="65">
        <v>10</v>
      </c>
      <c r="G7" s="65">
        <v>10</v>
      </c>
      <c r="H7" s="65">
        <v>18</v>
      </c>
      <c r="I7" s="65">
        <v>16</v>
      </c>
      <c r="J7" s="65">
        <v>6</v>
      </c>
      <c r="K7" s="65">
        <v>2</v>
      </c>
      <c r="L7" s="65">
        <v>15</v>
      </c>
      <c r="M7" s="65">
        <v>5</v>
      </c>
      <c r="N7" s="65">
        <v>13</v>
      </c>
      <c r="O7" s="65">
        <v>19</v>
      </c>
      <c r="P7" s="65">
        <v>8</v>
      </c>
      <c r="Q7" s="65">
        <v>8</v>
      </c>
      <c r="R7" s="65">
        <v>10</v>
      </c>
      <c r="S7" s="65">
        <v>14</v>
      </c>
      <c r="T7" s="65">
        <v>5</v>
      </c>
      <c r="U7" s="65">
        <v>8</v>
      </c>
      <c r="V7" s="65">
        <v>11</v>
      </c>
      <c r="W7" s="65">
        <v>2</v>
      </c>
      <c r="X7" s="65">
        <v>5</v>
      </c>
      <c r="Y7" s="65">
        <v>15</v>
      </c>
      <c r="Z7" s="65">
        <v>14</v>
      </c>
      <c r="AA7" s="65">
        <v>9</v>
      </c>
      <c r="AB7" s="65">
        <v>7</v>
      </c>
      <c r="AC7" s="65">
        <v>12</v>
      </c>
      <c r="AD7" s="65">
        <v>13</v>
      </c>
      <c r="AE7" s="66">
        <v>12</v>
      </c>
      <c r="AF7" s="55"/>
      <c r="AG7" s="85">
        <f t="array" ref="AG7">SUM((E7:AE7-$AM$5:$BM$5)^2/$AM$5:$BM$5)</f>
        <v>17.785830254807241</v>
      </c>
      <c r="AH7" s="55">
        <f t="shared" si="17"/>
        <v>-0.1349772022154816</v>
      </c>
      <c r="AI7" s="55">
        <f t="shared" si="19"/>
        <v>0.81970276560923716</v>
      </c>
      <c r="AJ7" s="55"/>
      <c r="AK7" s="55"/>
    </row>
    <row r="8" spans="1:65" ht="13.8" thickTop="1" thickBot="1">
      <c r="A8" s="56" t="s">
        <v>505</v>
      </c>
      <c r="B8" s="57" t="s">
        <v>502</v>
      </c>
      <c r="C8" s="73"/>
      <c r="D8" s="58"/>
      <c r="E8" s="59">
        <v>15</v>
      </c>
      <c r="F8" s="60">
        <v>4</v>
      </c>
      <c r="G8" s="60">
        <v>8</v>
      </c>
      <c r="H8" s="60">
        <v>13</v>
      </c>
      <c r="I8" s="60">
        <v>13</v>
      </c>
      <c r="J8" s="60">
        <v>10</v>
      </c>
      <c r="K8" s="60">
        <v>3</v>
      </c>
      <c r="L8" s="60">
        <v>12</v>
      </c>
      <c r="M8" s="60">
        <v>7</v>
      </c>
      <c r="N8" s="60">
        <v>14</v>
      </c>
      <c r="O8" s="60">
        <v>13</v>
      </c>
      <c r="P8" s="60">
        <v>15</v>
      </c>
      <c r="Q8" s="60">
        <v>11</v>
      </c>
      <c r="R8" s="60">
        <v>12</v>
      </c>
      <c r="S8" s="60">
        <v>14</v>
      </c>
      <c r="T8" s="60">
        <v>10</v>
      </c>
      <c r="U8" s="60">
        <v>11</v>
      </c>
      <c r="V8" s="60">
        <v>10</v>
      </c>
      <c r="W8" s="60">
        <v>2</v>
      </c>
      <c r="X8" s="60">
        <v>11</v>
      </c>
      <c r="Y8" s="60">
        <v>11</v>
      </c>
      <c r="Z8" s="60">
        <v>19</v>
      </c>
      <c r="AA8" s="60">
        <v>14</v>
      </c>
      <c r="AB8" s="60">
        <v>10</v>
      </c>
      <c r="AC8" s="60">
        <v>17</v>
      </c>
      <c r="AD8" s="60">
        <v>12</v>
      </c>
      <c r="AE8" s="61">
        <v>14</v>
      </c>
      <c r="AF8" s="55"/>
      <c r="AG8" s="85">
        <f t="array" ref="AG8">SUM((E8:AE8-$AM$5:$BM$5)^2/$AM$5:$BM$5)</f>
        <v>24.550259467254353</v>
      </c>
      <c r="AH8" s="55">
        <f t="shared" si="17"/>
        <v>0.7053897371402239</v>
      </c>
      <c r="AI8" s="55">
        <f t="shared" si="19"/>
        <v>0.69769697475226933</v>
      </c>
      <c r="AJ8" s="55"/>
      <c r="AK8" s="55"/>
    </row>
    <row r="9" spans="1:65" ht="13.8" thickTop="1" thickBot="1">
      <c r="A9" s="56" t="s">
        <v>506</v>
      </c>
      <c r="B9" s="62" t="s">
        <v>502</v>
      </c>
      <c r="C9" s="74"/>
      <c r="D9" s="63"/>
      <c r="E9" s="64">
        <v>15</v>
      </c>
      <c r="F9" s="65">
        <v>7</v>
      </c>
      <c r="G9" s="65">
        <v>10</v>
      </c>
      <c r="H9" s="65">
        <v>18</v>
      </c>
      <c r="I9" s="65">
        <v>14</v>
      </c>
      <c r="J9" s="65">
        <v>9</v>
      </c>
      <c r="K9" s="65">
        <v>2</v>
      </c>
      <c r="L9" s="65">
        <v>12</v>
      </c>
      <c r="M9" s="65">
        <v>7</v>
      </c>
      <c r="N9" s="65">
        <v>1</v>
      </c>
      <c r="O9" s="65">
        <v>17</v>
      </c>
      <c r="P9" s="65">
        <v>11</v>
      </c>
      <c r="Q9" s="65">
        <v>9</v>
      </c>
      <c r="R9" s="65">
        <v>8</v>
      </c>
      <c r="S9" s="65">
        <v>12</v>
      </c>
      <c r="T9" s="65">
        <v>8</v>
      </c>
      <c r="U9" s="65">
        <v>8</v>
      </c>
      <c r="V9" s="65">
        <v>13</v>
      </c>
      <c r="W9" s="65">
        <v>1</v>
      </c>
      <c r="X9" s="65">
        <v>6</v>
      </c>
      <c r="Y9" s="65">
        <v>12</v>
      </c>
      <c r="Z9" s="65">
        <v>15</v>
      </c>
      <c r="AA9" s="65">
        <v>10</v>
      </c>
      <c r="AB9" s="65">
        <v>9</v>
      </c>
      <c r="AC9" s="65">
        <v>14</v>
      </c>
      <c r="AD9" s="65">
        <v>13</v>
      </c>
      <c r="AE9" s="66">
        <v>15</v>
      </c>
      <c r="AF9" s="55"/>
      <c r="AG9" s="85">
        <f t="array" ref="AG9">SUM((E9:AE9-$AM$5:$BM$5)^2/$AM$5:$BM$5)</f>
        <v>22.482586802228745</v>
      </c>
      <c r="AH9" s="55">
        <f t="shared" si="17"/>
        <v>-0.34275298760172423</v>
      </c>
      <c r="AI9" s="55">
        <f t="shared" si="19"/>
        <v>0.70011219377521205</v>
      </c>
      <c r="AJ9" s="55"/>
      <c r="AK9" s="55"/>
      <c r="AM9" s="54">
        <f t="shared" ref="AM9:AR9" si="22">ROUNDDOWN(QUARTILE(E4:E33,1),0)</f>
        <v>12</v>
      </c>
      <c r="AN9" s="54">
        <f t="shared" si="22"/>
        <v>7</v>
      </c>
      <c r="AO9" s="54">
        <f t="shared" si="22"/>
        <v>8</v>
      </c>
      <c r="AP9" s="54">
        <f t="shared" si="22"/>
        <v>13</v>
      </c>
      <c r="AQ9" s="54">
        <f t="shared" si="22"/>
        <v>13</v>
      </c>
      <c r="AR9" s="54">
        <f t="shared" si="22"/>
        <v>6</v>
      </c>
      <c r="AS9" s="54">
        <f t="shared" ref="AS9:BM9" si="23">ROUNDDOWN(QUARTILE(K4:K33,1),0)</f>
        <v>1</v>
      </c>
      <c r="AT9" s="54">
        <f t="shared" si="23"/>
        <v>9</v>
      </c>
      <c r="AU9" s="54">
        <f t="shared" si="23"/>
        <v>9</v>
      </c>
      <c r="AV9" s="54">
        <f t="shared" si="23"/>
        <v>8</v>
      </c>
      <c r="AW9" s="54">
        <f t="shared" si="23"/>
        <v>11</v>
      </c>
      <c r="AX9" s="54">
        <f t="shared" si="23"/>
        <v>8</v>
      </c>
      <c r="AY9" s="54">
        <f t="shared" si="23"/>
        <v>10</v>
      </c>
      <c r="AZ9" s="54">
        <f t="shared" si="23"/>
        <v>8</v>
      </c>
      <c r="BA9" s="54">
        <f t="shared" si="23"/>
        <v>11</v>
      </c>
      <c r="BB9" s="54">
        <f t="shared" si="23"/>
        <v>6</v>
      </c>
      <c r="BC9" s="54">
        <f t="shared" si="23"/>
        <v>6</v>
      </c>
      <c r="BD9" s="54">
        <f t="shared" si="23"/>
        <v>9</v>
      </c>
      <c r="BE9" s="54">
        <f t="shared" si="23"/>
        <v>1</v>
      </c>
      <c r="BF9" s="54">
        <f t="shared" si="23"/>
        <v>5</v>
      </c>
      <c r="BG9" s="54">
        <f t="shared" si="23"/>
        <v>10</v>
      </c>
      <c r="BH9" s="54">
        <f t="shared" si="23"/>
        <v>12</v>
      </c>
      <c r="BI9" s="54">
        <f t="shared" si="23"/>
        <v>9</v>
      </c>
      <c r="BJ9" s="54">
        <f t="shared" si="23"/>
        <v>7</v>
      </c>
      <c r="BK9" s="54">
        <f t="shared" si="23"/>
        <v>7</v>
      </c>
      <c r="BL9" s="54">
        <f t="shared" si="23"/>
        <v>10</v>
      </c>
      <c r="BM9" s="54">
        <f t="shared" si="23"/>
        <v>11</v>
      </c>
    </row>
    <row r="10" spans="1:65" ht="13.8" thickTop="1" thickBot="1">
      <c r="A10" s="56" t="s">
        <v>507</v>
      </c>
      <c r="B10" s="62" t="s">
        <v>502</v>
      </c>
      <c r="C10" s="74"/>
      <c r="D10" s="63"/>
      <c r="E10" s="64">
        <v>16</v>
      </c>
      <c r="F10" s="65">
        <v>10</v>
      </c>
      <c r="G10" s="65">
        <v>9</v>
      </c>
      <c r="H10" s="65">
        <v>16</v>
      </c>
      <c r="I10" s="65">
        <v>15</v>
      </c>
      <c r="J10" s="65">
        <v>7</v>
      </c>
      <c r="K10" s="65">
        <v>3</v>
      </c>
      <c r="L10" s="65">
        <v>14</v>
      </c>
      <c r="M10" s="65">
        <v>11</v>
      </c>
      <c r="N10" s="65">
        <v>14</v>
      </c>
      <c r="O10" s="65">
        <v>11</v>
      </c>
      <c r="P10" s="65">
        <v>13</v>
      </c>
      <c r="Q10" s="65">
        <v>13</v>
      </c>
      <c r="R10" s="65">
        <v>12</v>
      </c>
      <c r="S10" s="65">
        <v>15</v>
      </c>
      <c r="T10" s="65">
        <v>11</v>
      </c>
      <c r="U10" s="65">
        <v>12</v>
      </c>
      <c r="V10" s="65">
        <v>11</v>
      </c>
      <c r="W10" s="65">
        <v>3</v>
      </c>
      <c r="X10" s="65">
        <v>11</v>
      </c>
      <c r="Y10" s="65">
        <v>14</v>
      </c>
      <c r="Z10" s="65">
        <v>16</v>
      </c>
      <c r="AA10" s="65">
        <v>14</v>
      </c>
      <c r="AB10" s="65">
        <v>13</v>
      </c>
      <c r="AC10" s="65">
        <v>17</v>
      </c>
      <c r="AD10" s="65">
        <v>15</v>
      </c>
      <c r="AE10" s="66">
        <v>16</v>
      </c>
      <c r="AF10" s="55"/>
      <c r="AG10" s="85">
        <f t="array" ref="AG10">SUM((E10:AE10-$AM$5:$BM$5)^2/$AM$5:$BM$5)</f>
        <v>23.684617700666291</v>
      </c>
      <c r="AH10" s="55">
        <f t="shared" si="17"/>
        <v>1.7946571891921195</v>
      </c>
      <c r="AI10" s="55">
        <f t="shared" si="19"/>
        <v>0.82780258089753955</v>
      </c>
      <c r="AJ10" s="55"/>
      <c r="AK10" s="55"/>
    </row>
    <row r="11" spans="1:65" ht="13.8" thickTop="1" thickBot="1">
      <c r="A11" s="56" t="s">
        <v>446</v>
      </c>
      <c r="B11" s="62" t="s">
        <v>502</v>
      </c>
      <c r="C11" s="74"/>
      <c r="D11" s="63"/>
      <c r="E11" s="64">
        <v>20</v>
      </c>
      <c r="F11" s="65">
        <v>12</v>
      </c>
      <c r="G11" s="65">
        <v>9</v>
      </c>
      <c r="H11" s="65">
        <v>19</v>
      </c>
      <c r="I11" s="65">
        <v>17</v>
      </c>
      <c r="J11" s="65">
        <v>6</v>
      </c>
      <c r="K11" s="65">
        <v>3</v>
      </c>
      <c r="L11" s="65">
        <v>13</v>
      </c>
      <c r="M11" s="65">
        <v>15</v>
      </c>
      <c r="N11" s="65">
        <v>13</v>
      </c>
      <c r="O11" s="65">
        <v>6</v>
      </c>
      <c r="P11" s="65">
        <v>8</v>
      </c>
      <c r="Q11" s="65">
        <v>14</v>
      </c>
      <c r="R11" s="65">
        <v>12</v>
      </c>
      <c r="S11" s="65">
        <v>18</v>
      </c>
      <c r="T11" s="65">
        <v>12</v>
      </c>
      <c r="U11" s="65">
        <v>11</v>
      </c>
      <c r="V11" s="65">
        <v>15</v>
      </c>
      <c r="W11" s="65">
        <v>4</v>
      </c>
      <c r="X11" s="65">
        <v>11</v>
      </c>
      <c r="Y11" s="65">
        <v>20</v>
      </c>
      <c r="Z11" s="65">
        <v>17</v>
      </c>
      <c r="AA11" s="65">
        <v>16</v>
      </c>
      <c r="AB11" s="65">
        <v>13</v>
      </c>
      <c r="AC11" s="65">
        <v>15</v>
      </c>
      <c r="AD11" s="65">
        <v>18</v>
      </c>
      <c r="AE11" s="66">
        <v>17</v>
      </c>
      <c r="AF11" s="55"/>
      <c r="AG11" s="85">
        <f t="array" ref="AG11">SUM((E11:AE11-$AM$5:$BM$5)^2/$AM$5:$BM$5)</f>
        <v>44.197076882575601</v>
      </c>
      <c r="AH11" s="55">
        <f t="shared" si="17"/>
        <v>2.2498318756817226</v>
      </c>
      <c r="AI11" s="55">
        <f t="shared" si="19"/>
        <v>0.78909099083812984</v>
      </c>
      <c r="AJ11" s="55"/>
      <c r="AK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</row>
    <row r="12" spans="1:65" ht="13.8" thickTop="1" thickBot="1">
      <c r="A12" s="56" t="s">
        <v>508</v>
      </c>
      <c r="B12" s="62" t="s">
        <v>501</v>
      </c>
      <c r="C12" s="74"/>
      <c r="D12" s="63"/>
      <c r="E12" s="64">
        <v>12</v>
      </c>
      <c r="F12" s="65">
        <v>9</v>
      </c>
      <c r="G12" s="65">
        <v>8</v>
      </c>
      <c r="H12" s="65">
        <v>14</v>
      </c>
      <c r="I12" s="65">
        <v>13</v>
      </c>
      <c r="J12" s="65">
        <v>10</v>
      </c>
      <c r="K12" s="65">
        <v>1</v>
      </c>
      <c r="L12" s="65">
        <v>13</v>
      </c>
      <c r="M12" s="65">
        <v>11</v>
      </c>
      <c r="N12" s="65">
        <v>13</v>
      </c>
      <c r="O12" s="65">
        <v>19</v>
      </c>
      <c r="P12" s="65">
        <v>15</v>
      </c>
      <c r="Q12" s="65">
        <v>10</v>
      </c>
      <c r="R12" s="65">
        <v>7</v>
      </c>
      <c r="S12" s="65">
        <v>13</v>
      </c>
      <c r="T12" s="65">
        <v>8</v>
      </c>
      <c r="U12" s="65">
        <v>7</v>
      </c>
      <c r="V12" s="65">
        <v>10</v>
      </c>
      <c r="W12" s="65">
        <v>3</v>
      </c>
      <c r="X12" s="65">
        <v>8</v>
      </c>
      <c r="Y12" s="65">
        <v>17</v>
      </c>
      <c r="Z12" s="65">
        <v>13</v>
      </c>
      <c r="AA12" s="65">
        <v>11</v>
      </c>
      <c r="AB12" s="65">
        <v>10</v>
      </c>
      <c r="AC12" s="65">
        <v>13</v>
      </c>
      <c r="AD12" s="65">
        <v>12</v>
      </c>
      <c r="AE12" s="66">
        <v>13</v>
      </c>
      <c r="AF12" s="55"/>
      <c r="AG12" s="85">
        <f t="array" ref="AG12">SUM((E12:AE12-$AM$5:$BM$5)^2/$AM$5:$BM$5)</f>
        <v>19.167483266473038</v>
      </c>
      <c r="AH12" s="55">
        <f t="shared" si="17"/>
        <v>0.26333731638055624</v>
      </c>
      <c r="AI12" s="55">
        <f t="shared" si="19"/>
        <v>0.77364208584484839</v>
      </c>
      <c r="AJ12" s="55"/>
      <c r="AK12" s="55"/>
    </row>
    <row r="13" spans="1:65" ht="13.8" thickTop="1" thickBot="1">
      <c r="A13" s="56" t="s">
        <v>509</v>
      </c>
      <c r="B13" s="62" t="s">
        <v>501</v>
      </c>
      <c r="C13" s="74"/>
      <c r="D13" s="63"/>
      <c r="E13" s="64">
        <v>11</v>
      </c>
      <c r="F13" s="65">
        <v>10</v>
      </c>
      <c r="G13" s="65">
        <v>13</v>
      </c>
      <c r="H13" s="65">
        <v>11</v>
      </c>
      <c r="I13" s="65">
        <v>18</v>
      </c>
      <c r="J13" s="65">
        <v>16</v>
      </c>
      <c r="K13" s="65">
        <v>11</v>
      </c>
      <c r="L13" s="65">
        <v>13</v>
      </c>
      <c r="M13" s="65">
        <v>20</v>
      </c>
      <c r="N13" s="65">
        <v>13</v>
      </c>
      <c r="O13" s="65">
        <v>19</v>
      </c>
      <c r="P13" s="65">
        <v>9</v>
      </c>
      <c r="Q13" s="65">
        <v>12</v>
      </c>
      <c r="R13" s="65">
        <v>12</v>
      </c>
      <c r="S13" s="65">
        <v>17</v>
      </c>
      <c r="T13" s="65">
        <v>17</v>
      </c>
      <c r="U13" s="67">
        <v>11</v>
      </c>
      <c r="V13" s="65">
        <v>12</v>
      </c>
      <c r="W13" s="65">
        <v>1</v>
      </c>
      <c r="X13" s="65">
        <v>14</v>
      </c>
      <c r="Y13" s="65">
        <v>15</v>
      </c>
      <c r="Z13" s="65">
        <v>13</v>
      </c>
      <c r="AA13" s="65">
        <v>9</v>
      </c>
      <c r="AB13" s="65">
        <v>16</v>
      </c>
      <c r="AC13" s="65">
        <v>12</v>
      </c>
      <c r="AD13" s="65">
        <v>8</v>
      </c>
      <c r="AE13" s="66">
        <v>12</v>
      </c>
      <c r="AF13" s="55"/>
      <c r="AG13" s="85">
        <f t="array" ref="AG13">SUM((E13:AE13-$AM$5:$BM$5)^2/$AM$5:$BM$5)</f>
        <v>68.806480749524212</v>
      </c>
      <c r="AH13" s="55">
        <f t="shared" si="17"/>
        <v>2.2046078777257674</v>
      </c>
      <c r="AI13" s="55">
        <f t="shared" si="19"/>
        <v>0.44708300886042363</v>
      </c>
      <c r="AJ13" s="55"/>
      <c r="AK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</row>
    <row r="14" spans="1:65" ht="13.8" thickTop="1" thickBot="1">
      <c r="A14" s="56" t="s">
        <v>510</v>
      </c>
      <c r="B14" s="57" t="s">
        <v>501</v>
      </c>
      <c r="C14" s="73"/>
      <c r="D14" s="58"/>
      <c r="E14" s="59">
        <v>17</v>
      </c>
      <c r="F14" s="60">
        <v>7</v>
      </c>
      <c r="G14" s="60">
        <v>8</v>
      </c>
      <c r="H14" s="60">
        <v>18</v>
      </c>
      <c r="I14" s="60">
        <v>15</v>
      </c>
      <c r="J14" s="60">
        <v>6</v>
      </c>
      <c r="K14" s="60">
        <v>4</v>
      </c>
      <c r="L14" s="60">
        <v>10</v>
      </c>
      <c r="M14" s="60">
        <v>9</v>
      </c>
      <c r="N14" s="60">
        <v>11</v>
      </c>
      <c r="O14" s="60">
        <v>11</v>
      </c>
      <c r="P14" s="60">
        <v>7</v>
      </c>
      <c r="Q14" s="60">
        <v>7</v>
      </c>
      <c r="R14" s="60">
        <v>11</v>
      </c>
      <c r="S14" s="60">
        <v>10</v>
      </c>
      <c r="T14" s="60">
        <v>5</v>
      </c>
      <c r="U14" s="60">
        <v>5</v>
      </c>
      <c r="V14" s="60">
        <v>11</v>
      </c>
      <c r="W14" s="60">
        <v>2</v>
      </c>
      <c r="X14" s="60">
        <v>3</v>
      </c>
      <c r="Y14" s="60">
        <v>10</v>
      </c>
      <c r="Z14" s="60">
        <v>10</v>
      </c>
      <c r="AA14" s="60">
        <v>5</v>
      </c>
      <c r="AB14" s="60">
        <v>6</v>
      </c>
      <c r="AC14" s="60">
        <v>7</v>
      </c>
      <c r="AD14" s="60">
        <v>8</v>
      </c>
      <c r="AE14" s="61">
        <v>11</v>
      </c>
      <c r="AF14" s="55"/>
      <c r="AG14" s="85">
        <f t="array" ref="AG14">SUM((E14:AE14-$AM$5:$BM$5)^2/$AM$5:$BM$5)</f>
        <v>21.804119525922591</v>
      </c>
      <c r="AH14" s="55">
        <f t="shared" si="17"/>
        <v>-1.9411687557454134</v>
      </c>
      <c r="AI14" s="55">
        <f t="shared" si="19"/>
        <v>0.83479584364230264</v>
      </c>
      <c r="AJ14" s="55"/>
      <c r="AK14" s="55"/>
    </row>
    <row r="15" spans="1:65" ht="13.8" thickTop="1" thickBot="1">
      <c r="A15" s="56" t="s">
        <v>511</v>
      </c>
      <c r="B15" s="57" t="s">
        <v>502</v>
      </c>
      <c r="C15" s="73"/>
      <c r="D15" s="58"/>
      <c r="E15" s="59">
        <v>15</v>
      </c>
      <c r="F15" s="60">
        <v>10</v>
      </c>
      <c r="G15" s="60">
        <v>6</v>
      </c>
      <c r="H15" s="60">
        <v>13</v>
      </c>
      <c r="I15" s="60">
        <v>15</v>
      </c>
      <c r="J15" s="60">
        <v>4</v>
      </c>
      <c r="K15" s="60">
        <v>2</v>
      </c>
      <c r="L15" s="60">
        <v>10</v>
      </c>
      <c r="M15" s="60">
        <v>11</v>
      </c>
      <c r="N15" s="60">
        <v>12</v>
      </c>
      <c r="O15" s="60">
        <v>18</v>
      </c>
      <c r="P15" s="60">
        <v>11</v>
      </c>
      <c r="Q15" s="60">
        <v>9</v>
      </c>
      <c r="R15" s="60">
        <v>9</v>
      </c>
      <c r="S15" s="60">
        <v>13</v>
      </c>
      <c r="T15" s="60">
        <v>3</v>
      </c>
      <c r="U15" s="60">
        <v>6</v>
      </c>
      <c r="V15" s="60">
        <v>9</v>
      </c>
      <c r="W15" s="60">
        <v>1</v>
      </c>
      <c r="X15" s="60">
        <v>4</v>
      </c>
      <c r="Y15" s="60">
        <v>14</v>
      </c>
      <c r="Z15" s="60">
        <v>12</v>
      </c>
      <c r="AA15" s="60">
        <v>10</v>
      </c>
      <c r="AB15" s="60">
        <v>5</v>
      </c>
      <c r="AC15" s="60">
        <v>5</v>
      </c>
      <c r="AD15" s="60">
        <v>8</v>
      </c>
      <c r="AE15" s="61">
        <v>12</v>
      </c>
      <c r="AF15" s="55"/>
      <c r="AG15" s="85">
        <f t="array" ref="AG15">SUM((E15:AE15-$AM$5:$BM$5)^2/$AM$5:$BM$5)</f>
        <v>22.201439560723443</v>
      </c>
      <c r="AH15" s="55">
        <f t="shared" si="17"/>
        <v>-1.3595339618054156</v>
      </c>
      <c r="AI15" s="55">
        <f t="shared" si="19"/>
        <v>0.81350079251891483</v>
      </c>
      <c r="AJ15" s="55"/>
      <c r="AK15" s="55"/>
    </row>
    <row r="16" spans="1:65" ht="13.8" thickTop="1" thickBot="1">
      <c r="A16" s="56" t="s">
        <v>512</v>
      </c>
      <c r="B16" s="62" t="s">
        <v>501</v>
      </c>
      <c r="C16" s="74"/>
      <c r="D16" s="63"/>
      <c r="E16" s="64">
        <v>15</v>
      </c>
      <c r="F16" s="65">
        <v>4</v>
      </c>
      <c r="G16" s="65">
        <v>8</v>
      </c>
      <c r="H16" s="65">
        <v>18</v>
      </c>
      <c r="I16" s="65">
        <v>15</v>
      </c>
      <c r="J16" s="65">
        <v>11</v>
      </c>
      <c r="K16" s="65">
        <v>1</v>
      </c>
      <c r="L16" s="65">
        <v>13</v>
      </c>
      <c r="M16" s="65">
        <v>15</v>
      </c>
      <c r="N16" s="65">
        <v>12</v>
      </c>
      <c r="O16" s="65">
        <v>10</v>
      </c>
      <c r="P16" s="65">
        <v>9</v>
      </c>
      <c r="Q16" s="65">
        <v>13</v>
      </c>
      <c r="R16" s="65">
        <v>20</v>
      </c>
      <c r="S16" s="65">
        <v>19</v>
      </c>
      <c r="T16" s="65">
        <v>8</v>
      </c>
      <c r="U16" s="65">
        <v>7</v>
      </c>
      <c r="V16" s="65">
        <v>8</v>
      </c>
      <c r="W16" s="65">
        <v>2</v>
      </c>
      <c r="X16" s="65">
        <v>4</v>
      </c>
      <c r="Y16" s="65">
        <v>9</v>
      </c>
      <c r="Z16" s="65">
        <v>9</v>
      </c>
      <c r="AA16" s="65">
        <v>9</v>
      </c>
      <c r="AB16" s="65">
        <v>7</v>
      </c>
      <c r="AC16" s="65">
        <v>11</v>
      </c>
      <c r="AD16" s="65">
        <v>8</v>
      </c>
      <c r="AE16" s="66">
        <v>13</v>
      </c>
      <c r="AF16" s="55"/>
      <c r="AG16" s="85">
        <f t="array" ref="AG16">SUM((E16:AE16-$AM$5:$BM$5)^2/$AM$5:$BM$5)</f>
        <v>23.646321352702422</v>
      </c>
      <c r="AH16" s="55">
        <f t="shared" si="17"/>
        <v>-0.26158762732359592</v>
      </c>
      <c r="AI16" s="55">
        <f t="shared" si="19"/>
        <v>0.76830444555777766</v>
      </c>
      <c r="AJ16" s="55"/>
      <c r="AK16" s="55"/>
      <c r="AL16" s="54" t="s">
        <v>257</v>
      </c>
      <c r="AM16" s="85"/>
    </row>
    <row r="17" spans="1:39" ht="13.8" thickTop="1" thickBot="1">
      <c r="A17" s="56" t="s">
        <v>513</v>
      </c>
      <c r="B17" s="62" t="s">
        <v>502</v>
      </c>
      <c r="C17" s="74"/>
      <c r="D17" s="63"/>
      <c r="E17" s="64">
        <v>8</v>
      </c>
      <c r="F17" s="65">
        <v>6</v>
      </c>
      <c r="G17" s="65">
        <v>14</v>
      </c>
      <c r="H17" s="65">
        <v>7</v>
      </c>
      <c r="I17" s="65">
        <v>14</v>
      </c>
      <c r="J17" s="65">
        <v>16</v>
      </c>
      <c r="K17" s="65">
        <v>12</v>
      </c>
      <c r="L17" s="65">
        <v>6</v>
      </c>
      <c r="M17" s="65">
        <v>14</v>
      </c>
      <c r="N17" s="65">
        <v>4</v>
      </c>
      <c r="O17" s="65">
        <v>16</v>
      </c>
      <c r="P17" s="65">
        <v>8</v>
      </c>
      <c r="Q17" s="65">
        <v>10</v>
      </c>
      <c r="R17" s="65">
        <v>8</v>
      </c>
      <c r="S17" s="65">
        <v>12</v>
      </c>
      <c r="T17" s="65">
        <v>9</v>
      </c>
      <c r="U17" s="65">
        <v>5</v>
      </c>
      <c r="V17" s="65">
        <v>3</v>
      </c>
      <c r="W17" s="65">
        <v>1</v>
      </c>
      <c r="X17" s="65">
        <v>11</v>
      </c>
      <c r="Y17" s="65">
        <v>5</v>
      </c>
      <c r="Z17" s="65">
        <v>5</v>
      </c>
      <c r="AA17" s="65">
        <v>11</v>
      </c>
      <c r="AB17" s="65">
        <v>10</v>
      </c>
      <c r="AC17" s="65">
        <v>5</v>
      </c>
      <c r="AD17" s="65">
        <v>4</v>
      </c>
      <c r="AE17" s="66">
        <v>3</v>
      </c>
      <c r="AF17" s="55"/>
      <c r="AG17" s="85">
        <f t="array" ref="AG17">SUM((E17:AE17-$AM$5:$BM$5)^2/$AM$5:$BM$5)</f>
        <v>93.870280227965665</v>
      </c>
      <c r="AH17" s="55">
        <f t="shared" si="17"/>
        <v>-2.0980280418229573</v>
      </c>
      <c r="AI17" s="55">
        <f t="shared" si="19"/>
        <v>3.6339465625461635E-2</v>
      </c>
      <c r="AJ17" s="55"/>
      <c r="AK17" s="55"/>
      <c r="AL17" s="54" t="s">
        <v>532</v>
      </c>
      <c r="AM17" s="54">
        <f>VAR(AM5:BM5)</f>
        <v>11.346866096866105</v>
      </c>
    </row>
    <row r="18" spans="1:39" ht="13.8" thickTop="1" thickBot="1">
      <c r="A18" s="56" t="s">
        <v>514</v>
      </c>
      <c r="B18" s="62" t="s">
        <v>502</v>
      </c>
      <c r="C18" s="74"/>
      <c r="D18" s="63"/>
      <c r="E18" s="64">
        <v>16</v>
      </c>
      <c r="F18" s="65">
        <v>3</v>
      </c>
      <c r="G18" s="65">
        <v>7</v>
      </c>
      <c r="H18" s="65">
        <v>12</v>
      </c>
      <c r="I18" s="65">
        <v>8</v>
      </c>
      <c r="J18" s="65">
        <v>4</v>
      </c>
      <c r="K18" s="65">
        <v>2</v>
      </c>
      <c r="L18" s="65">
        <v>8</v>
      </c>
      <c r="M18" s="65">
        <v>7</v>
      </c>
      <c r="N18" s="65">
        <v>13</v>
      </c>
      <c r="O18" s="65">
        <v>12</v>
      </c>
      <c r="P18" s="65">
        <v>9</v>
      </c>
      <c r="Q18" s="65">
        <v>8</v>
      </c>
      <c r="R18" s="65">
        <v>8</v>
      </c>
      <c r="S18" s="65">
        <v>8</v>
      </c>
      <c r="T18" s="65">
        <v>6</v>
      </c>
      <c r="U18" s="65">
        <v>6</v>
      </c>
      <c r="V18" s="65">
        <v>7</v>
      </c>
      <c r="W18" s="65">
        <v>1</v>
      </c>
      <c r="X18" s="65">
        <v>4</v>
      </c>
      <c r="Y18" s="65">
        <v>13</v>
      </c>
      <c r="Z18" s="65">
        <v>10</v>
      </c>
      <c r="AA18" s="65">
        <v>7</v>
      </c>
      <c r="AB18" s="65">
        <v>7</v>
      </c>
      <c r="AC18" s="65">
        <v>9</v>
      </c>
      <c r="AD18" s="65">
        <v>9</v>
      </c>
      <c r="AE18" s="66">
        <v>12</v>
      </c>
      <c r="AF18" s="55"/>
      <c r="AG18" s="85">
        <f t="array" ref="AG18">SUM((E18:AE18-$AM$5:$BM$5)^2/$AM$5:$BM$5)</f>
        <v>26.738830830531601</v>
      </c>
      <c r="AH18" s="55">
        <f t="shared" si="17"/>
        <v>-2.7609021258744888</v>
      </c>
      <c r="AI18" s="55">
        <f t="shared" si="19"/>
        <v>0.81346869668492083</v>
      </c>
      <c r="AJ18" s="55"/>
      <c r="AK18" s="55"/>
      <c r="AL18" s="54" t="s">
        <v>533</v>
      </c>
      <c r="AM18" s="55">
        <f>AVERAGE(AM5:BM5)</f>
        <v>10.592592592592593</v>
      </c>
    </row>
    <row r="19" spans="1:39" ht="13.8" thickTop="1" thickBot="1">
      <c r="A19" s="68" t="s">
        <v>515</v>
      </c>
      <c r="B19" s="57" t="s">
        <v>501</v>
      </c>
      <c r="C19" s="73"/>
      <c r="D19" s="58"/>
      <c r="E19" s="59">
        <v>16</v>
      </c>
      <c r="F19" s="60">
        <v>6</v>
      </c>
      <c r="G19" s="60">
        <v>8</v>
      </c>
      <c r="H19" s="60">
        <v>15</v>
      </c>
      <c r="I19" s="60">
        <v>13</v>
      </c>
      <c r="J19" s="60">
        <v>11</v>
      </c>
      <c r="K19" s="60">
        <v>3</v>
      </c>
      <c r="L19" s="60">
        <v>13</v>
      </c>
      <c r="M19" s="60">
        <v>13</v>
      </c>
      <c r="N19" s="60">
        <v>14</v>
      </c>
      <c r="O19" s="60">
        <v>11</v>
      </c>
      <c r="P19" s="60">
        <v>16</v>
      </c>
      <c r="Q19" s="60">
        <v>12</v>
      </c>
      <c r="R19" s="60">
        <v>13</v>
      </c>
      <c r="S19" s="60">
        <v>13</v>
      </c>
      <c r="T19" s="60">
        <v>7</v>
      </c>
      <c r="U19" s="60">
        <v>8</v>
      </c>
      <c r="V19" s="60">
        <v>11</v>
      </c>
      <c r="W19" s="60">
        <v>1</v>
      </c>
      <c r="X19" s="60">
        <v>5</v>
      </c>
      <c r="Y19" s="60">
        <v>15</v>
      </c>
      <c r="Z19" s="60">
        <v>17</v>
      </c>
      <c r="AA19" s="60">
        <v>10</v>
      </c>
      <c r="AB19" s="60">
        <v>12</v>
      </c>
      <c r="AC19" s="60">
        <v>17</v>
      </c>
      <c r="AD19" s="60">
        <v>14</v>
      </c>
      <c r="AE19" s="61">
        <v>13</v>
      </c>
      <c r="AF19" s="55"/>
      <c r="AG19" s="85">
        <f t="array" ref="AG19">SUM((E19:AE19-$AM$5:$BM$5)^2/$AM$5:$BM$5)</f>
        <v>13.694847270755199</v>
      </c>
      <c r="AH19" s="55">
        <f t="shared" si="17"/>
        <v>0.75282134977520265</v>
      </c>
      <c r="AI19" s="55">
        <f t="shared" si="19"/>
        <v>0.85653657309436149</v>
      </c>
      <c r="AJ19" s="55"/>
      <c r="AK19" s="55"/>
      <c r="AL19" s="54" t="s">
        <v>534</v>
      </c>
      <c r="AM19" s="54">
        <f>COUNT(E4:AE33)</f>
        <v>810</v>
      </c>
    </row>
    <row r="20" spans="1:39" ht="13.8" thickTop="1" thickBot="1">
      <c r="A20" s="68" t="s">
        <v>516</v>
      </c>
      <c r="B20" s="62" t="s">
        <v>502</v>
      </c>
      <c r="C20" s="74"/>
      <c r="D20" s="63"/>
      <c r="E20" s="64">
        <v>12</v>
      </c>
      <c r="F20" s="65">
        <v>6</v>
      </c>
      <c r="G20" s="65">
        <v>6</v>
      </c>
      <c r="H20" s="65">
        <v>11</v>
      </c>
      <c r="I20" s="65">
        <v>10</v>
      </c>
      <c r="J20" s="65">
        <v>12</v>
      </c>
      <c r="K20" s="65">
        <v>1</v>
      </c>
      <c r="L20" s="65">
        <v>14</v>
      </c>
      <c r="M20" s="65">
        <v>2</v>
      </c>
      <c r="N20" s="65">
        <v>15</v>
      </c>
      <c r="O20" s="65">
        <v>2</v>
      </c>
      <c r="P20" s="65">
        <v>9</v>
      </c>
      <c r="Q20" s="65">
        <v>13</v>
      </c>
      <c r="R20" s="65">
        <v>14</v>
      </c>
      <c r="S20" s="65">
        <v>14</v>
      </c>
      <c r="T20" s="65">
        <v>9</v>
      </c>
      <c r="U20" s="65">
        <v>9</v>
      </c>
      <c r="V20" s="65">
        <v>11</v>
      </c>
      <c r="W20" s="65">
        <v>1</v>
      </c>
      <c r="X20" s="65">
        <v>8</v>
      </c>
      <c r="Y20" s="65">
        <v>8</v>
      </c>
      <c r="Z20" s="65">
        <v>17</v>
      </c>
      <c r="AA20" s="65">
        <v>15</v>
      </c>
      <c r="AB20" s="65">
        <v>16</v>
      </c>
      <c r="AC20" s="65">
        <v>17</v>
      </c>
      <c r="AD20" s="65">
        <v>13</v>
      </c>
      <c r="AE20" s="66">
        <v>13</v>
      </c>
      <c r="AF20" s="55"/>
      <c r="AG20" s="85">
        <f t="array" ref="AG20">SUM((E20:AE20-$AM$5:$BM$5)^2/$AM$5:$BM$5)</f>
        <v>38.004480423904987</v>
      </c>
      <c r="AH20" s="55">
        <f t="shared" si="17"/>
        <v>-0.26246333641099096</v>
      </c>
      <c r="AI20" s="55">
        <f t="shared" si="19"/>
        <v>0.55459086393821189</v>
      </c>
      <c r="AJ20" s="55"/>
      <c r="AK20" s="55"/>
    </row>
    <row r="21" spans="1:39" ht="13.8" thickTop="1" thickBot="1">
      <c r="A21" s="68" t="s">
        <v>517</v>
      </c>
      <c r="B21" s="62" t="s">
        <v>501</v>
      </c>
      <c r="C21" s="74"/>
      <c r="D21" s="63"/>
      <c r="E21" s="64">
        <v>19</v>
      </c>
      <c r="F21" s="65">
        <v>7</v>
      </c>
      <c r="G21" s="65">
        <v>12</v>
      </c>
      <c r="H21" s="65">
        <v>19</v>
      </c>
      <c r="I21" s="65">
        <v>17</v>
      </c>
      <c r="J21" s="65">
        <v>7</v>
      </c>
      <c r="K21" s="65">
        <v>1</v>
      </c>
      <c r="L21" s="65">
        <v>9</v>
      </c>
      <c r="M21" s="65">
        <v>16</v>
      </c>
      <c r="N21" s="65">
        <v>9</v>
      </c>
      <c r="O21" s="65">
        <v>12</v>
      </c>
      <c r="P21" s="65">
        <v>8</v>
      </c>
      <c r="Q21" s="65">
        <v>12</v>
      </c>
      <c r="R21" s="65">
        <v>14</v>
      </c>
      <c r="S21" s="65">
        <v>10</v>
      </c>
      <c r="T21" s="65">
        <v>9</v>
      </c>
      <c r="U21" s="65">
        <v>4</v>
      </c>
      <c r="V21" s="65">
        <v>7</v>
      </c>
      <c r="W21" s="65">
        <v>1</v>
      </c>
      <c r="X21" s="65">
        <v>6</v>
      </c>
      <c r="Y21" s="65">
        <v>11</v>
      </c>
      <c r="Z21" s="65">
        <v>16</v>
      </c>
      <c r="AA21" s="65">
        <v>12</v>
      </c>
      <c r="AB21" s="65">
        <v>13</v>
      </c>
      <c r="AC21" s="65">
        <v>6</v>
      </c>
      <c r="AD21" s="65">
        <v>14</v>
      </c>
      <c r="AE21" s="66">
        <v>11</v>
      </c>
      <c r="AF21" s="55"/>
      <c r="AG21" s="85">
        <f t="array" ref="AG21">SUM((E21:AE21-$AM$5:$BM$5)^2/$AM$5:$BM$5)</f>
        <v>19.813162152804093</v>
      </c>
      <c r="AH21" s="55">
        <f t="shared" si="17"/>
        <v>-0.13115567525742852</v>
      </c>
      <c r="AI21" s="55">
        <f t="shared" si="19"/>
        <v>0.81572699292565642</v>
      </c>
      <c r="AJ21" s="55"/>
      <c r="AK21" s="55"/>
    </row>
    <row r="22" spans="1:39" ht="13.8" thickTop="1" thickBot="1">
      <c r="A22" s="68" t="s">
        <v>518</v>
      </c>
      <c r="B22" s="62" t="s">
        <v>501</v>
      </c>
      <c r="C22" s="74"/>
      <c r="D22" s="63"/>
      <c r="E22" s="64">
        <v>11</v>
      </c>
      <c r="F22" s="65">
        <v>9</v>
      </c>
      <c r="G22" s="65">
        <v>20</v>
      </c>
      <c r="H22" s="65">
        <v>10</v>
      </c>
      <c r="I22" s="65">
        <v>17</v>
      </c>
      <c r="J22" s="65">
        <v>19</v>
      </c>
      <c r="K22" s="65">
        <v>16</v>
      </c>
      <c r="L22" s="65">
        <v>8</v>
      </c>
      <c r="M22" s="65">
        <v>12</v>
      </c>
      <c r="N22" s="65">
        <v>8</v>
      </c>
      <c r="O22" s="65">
        <v>12</v>
      </c>
      <c r="P22" s="65">
        <v>7</v>
      </c>
      <c r="Q22" s="65">
        <v>14</v>
      </c>
      <c r="R22" s="65">
        <v>12</v>
      </c>
      <c r="S22" s="65">
        <v>16</v>
      </c>
      <c r="T22" s="65">
        <v>20</v>
      </c>
      <c r="U22" s="65">
        <v>8</v>
      </c>
      <c r="V22" s="65">
        <v>13</v>
      </c>
      <c r="W22" s="65">
        <v>4</v>
      </c>
      <c r="X22" s="65">
        <v>20</v>
      </c>
      <c r="Y22" s="65">
        <v>10</v>
      </c>
      <c r="Z22" s="65">
        <v>15</v>
      </c>
      <c r="AA22" s="65">
        <v>18</v>
      </c>
      <c r="AB22" s="65">
        <v>20</v>
      </c>
      <c r="AC22" s="65">
        <v>9</v>
      </c>
      <c r="AD22" s="65">
        <v>12</v>
      </c>
      <c r="AE22" s="66">
        <v>8</v>
      </c>
      <c r="AF22" s="55"/>
      <c r="AG22" s="85">
        <f t="array" ref="AG22">SUM((E22:AE22-$AM$5:$BM$5)^2/$AM$5:$BM$5)</f>
        <v>166.27267277195665</v>
      </c>
      <c r="AH22" s="55">
        <f t="shared" si="17"/>
        <v>2.0678378894694265</v>
      </c>
      <c r="AI22" s="55">
        <f t="shared" si="19"/>
        <v>-3.2224676056950868E-2</v>
      </c>
      <c r="AJ22" s="55"/>
      <c r="AK22" s="55"/>
    </row>
    <row r="23" spans="1:39" ht="13.8" thickTop="1" thickBot="1">
      <c r="A23" s="68" t="s">
        <v>519</v>
      </c>
      <c r="B23" s="62" t="s">
        <v>501</v>
      </c>
      <c r="C23" s="74"/>
      <c r="D23" s="63"/>
      <c r="E23" s="64">
        <v>19</v>
      </c>
      <c r="F23" s="65">
        <v>7</v>
      </c>
      <c r="G23" s="65">
        <v>8</v>
      </c>
      <c r="H23" s="65">
        <v>19</v>
      </c>
      <c r="I23" s="65">
        <v>16</v>
      </c>
      <c r="J23" s="65">
        <v>4</v>
      </c>
      <c r="K23" s="65">
        <v>6</v>
      </c>
      <c r="L23" s="65">
        <v>13</v>
      </c>
      <c r="M23" s="65">
        <v>9</v>
      </c>
      <c r="N23" s="65">
        <v>14</v>
      </c>
      <c r="O23" s="65">
        <v>12</v>
      </c>
      <c r="P23" s="65">
        <v>9</v>
      </c>
      <c r="Q23" s="65">
        <v>11</v>
      </c>
      <c r="R23" s="65">
        <v>16</v>
      </c>
      <c r="S23" s="65">
        <v>10</v>
      </c>
      <c r="T23" s="65">
        <v>12</v>
      </c>
      <c r="U23" s="65">
        <v>9</v>
      </c>
      <c r="V23" s="65">
        <v>12</v>
      </c>
      <c r="W23" s="65">
        <v>2</v>
      </c>
      <c r="X23" s="65">
        <v>8</v>
      </c>
      <c r="Y23" s="65">
        <v>18</v>
      </c>
      <c r="Z23" s="65">
        <v>13</v>
      </c>
      <c r="AA23" s="65">
        <v>13</v>
      </c>
      <c r="AB23" s="65">
        <v>14</v>
      </c>
      <c r="AC23" s="65">
        <v>15</v>
      </c>
      <c r="AD23" s="65">
        <v>13</v>
      </c>
      <c r="AE23" s="66">
        <v>15</v>
      </c>
      <c r="AF23" s="55"/>
      <c r="AG23" s="85">
        <f t="array" ref="AG23">SUM((E23:AE23-$AM$5:$BM$5)^2/$AM$5:$BM$5)</f>
        <v>21.307116528919597</v>
      </c>
      <c r="AH23" s="55">
        <f t="shared" si="17"/>
        <v>1.0904853589406482</v>
      </c>
      <c r="AI23" s="55">
        <f t="shared" si="19"/>
        <v>0.81086805799593864</v>
      </c>
      <c r="AJ23" s="55"/>
      <c r="AK23" s="55"/>
    </row>
    <row r="24" spans="1:39" ht="13.8" thickTop="1" thickBot="1">
      <c r="A24" s="68" t="s">
        <v>520</v>
      </c>
      <c r="B24" s="62" t="s">
        <v>502</v>
      </c>
      <c r="C24" s="74"/>
      <c r="D24" s="63"/>
      <c r="E24" s="64">
        <v>14</v>
      </c>
      <c r="F24" s="65">
        <v>10</v>
      </c>
      <c r="G24" s="65">
        <v>10</v>
      </c>
      <c r="H24" s="65">
        <v>19</v>
      </c>
      <c r="I24" s="65">
        <v>18</v>
      </c>
      <c r="J24" s="65">
        <v>10</v>
      </c>
      <c r="K24" s="65">
        <v>1</v>
      </c>
      <c r="L24" s="65">
        <v>16</v>
      </c>
      <c r="M24" s="65">
        <v>15</v>
      </c>
      <c r="N24" s="65">
        <v>18</v>
      </c>
      <c r="O24" s="65">
        <v>12</v>
      </c>
      <c r="P24" s="65">
        <v>5</v>
      </c>
      <c r="Q24" s="65">
        <v>16</v>
      </c>
      <c r="R24" s="65">
        <v>14</v>
      </c>
      <c r="S24" s="65">
        <v>10</v>
      </c>
      <c r="T24" s="65">
        <v>14</v>
      </c>
      <c r="U24" s="65">
        <v>11</v>
      </c>
      <c r="V24" s="65">
        <v>13</v>
      </c>
      <c r="W24" s="65">
        <v>2</v>
      </c>
      <c r="X24" s="65">
        <v>11</v>
      </c>
      <c r="Y24" s="65">
        <v>16</v>
      </c>
      <c r="Z24" s="65">
        <v>17</v>
      </c>
      <c r="AA24" s="65">
        <v>16</v>
      </c>
      <c r="AB24" s="65">
        <v>18</v>
      </c>
      <c r="AC24" s="65">
        <v>20</v>
      </c>
      <c r="AD24" s="65">
        <v>16</v>
      </c>
      <c r="AE24" s="66">
        <v>18</v>
      </c>
      <c r="AF24" s="55"/>
      <c r="AG24" s="85">
        <f t="array" ref="AG24">SUM((E24:AE24-$AM$5:$BM$5)^2/$AM$5:$BM$5)</f>
        <v>45.560621932297124</v>
      </c>
      <c r="AH24" s="55">
        <f t="shared" si="17"/>
        <v>2.3953797858829984</v>
      </c>
      <c r="AI24" s="55">
        <f t="shared" si="19"/>
        <v>0.78000165531232835</v>
      </c>
      <c r="AJ24" s="55"/>
      <c r="AK24" s="55"/>
    </row>
    <row r="25" spans="1:39" ht="13.8" thickTop="1" thickBot="1">
      <c r="A25" s="68" t="s">
        <v>521</v>
      </c>
      <c r="B25" s="62" t="s">
        <v>502</v>
      </c>
      <c r="C25" s="74"/>
      <c r="D25" s="63"/>
      <c r="E25" s="64">
        <v>10</v>
      </c>
      <c r="F25" s="65">
        <v>7</v>
      </c>
      <c r="G25" s="65">
        <v>11</v>
      </c>
      <c r="H25" s="65">
        <v>8</v>
      </c>
      <c r="I25" s="65">
        <v>12</v>
      </c>
      <c r="J25" s="65">
        <v>17</v>
      </c>
      <c r="K25" s="65">
        <v>3</v>
      </c>
      <c r="L25" s="65">
        <v>5</v>
      </c>
      <c r="M25" s="65">
        <v>17</v>
      </c>
      <c r="N25" s="65">
        <v>5</v>
      </c>
      <c r="O25" s="65">
        <v>13</v>
      </c>
      <c r="P25" s="65">
        <v>8</v>
      </c>
      <c r="Q25" s="65">
        <v>14</v>
      </c>
      <c r="R25" s="65">
        <v>13</v>
      </c>
      <c r="S25" s="65">
        <v>10</v>
      </c>
      <c r="T25" s="65">
        <v>18</v>
      </c>
      <c r="U25" s="65">
        <v>5</v>
      </c>
      <c r="V25" s="65">
        <v>7</v>
      </c>
      <c r="W25" s="65">
        <v>1</v>
      </c>
      <c r="X25" s="65">
        <v>17</v>
      </c>
      <c r="Y25" s="65">
        <v>8</v>
      </c>
      <c r="Z25" s="65">
        <v>13</v>
      </c>
      <c r="AA25" s="65">
        <v>12</v>
      </c>
      <c r="AB25" s="65">
        <v>16</v>
      </c>
      <c r="AC25" s="65">
        <v>8</v>
      </c>
      <c r="AD25" s="65">
        <v>10</v>
      </c>
      <c r="AE25" s="66">
        <v>6</v>
      </c>
      <c r="AF25" s="55"/>
      <c r="AG25" s="85">
        <f t="array" ref="AG25">SUM((E25:AE25-$AM$5:$BM$5)^2/$AM$5:$BM$5)</f>
        <v>68.447397340747727</v>
      </c>
      <c r="AH25" s="55">
        <f t="shared" si="17"/>
        <v>-0.4042770354881845</v>
      </c>
      <c r="AI25" s="55">
        <f t="shared" si="19"/>
        <v>0.24162091181248185</v>
      </c>
      <c r="AJ25" s="55"/>
      <c r="AK25" s="55"/>
    </row>
    <row r="26" spans="1:39" ht="13.8" thickTop="1" thickBot="1">
      <c r="A26" s="68" t="s">
        <v>522</v>
      </c>
      <c r="B26" s="62" t="s">
        <v>502</v>
      </c>
      <c r="C26" s="74"/>
      <c r="D26" s="63"/>
      <c r="E26" s="64">
        <v>13</v>
      </c>
      <c r="F26" s="65">
        <v>8</v>
      </c>
      <c r="G26" s="65">
        <v>7</v>
      </c>
      <c r="H26" s="65">
        <v>13</v>
      </c>
      <c r="I26" s="65">
        <v>15</v>
      </c>
      <c r="J26" s="65">
        <v>10</v>
      </c>
      <c r="K26" s="65">
        <v>3</v>
      </c>
      <c r="L26" s="65">
        <v>12</v>
      </c>
      <c r="M26" s="65">
        <v>9</v>
      </c>
      <c r="N26" s="65">
        <v>12</v>
      </c>
      <c r="O26" s="65">
        <v>9</v>
      </c>
      <c r="P26" s="65">
        <v>6</v>
      </c>
      <c r="Q26" s="65">
        <v>10</v>
      </c>
      <c r="R26" s="65">
        <v>8</v>
      </c>
      <c r="S26" s="65">
        <v>11</v>
      </c>
      <c r="T26" s="65">
        <v>5</v>
      </c>
      <c r="U26" s="65">
        <v>8</v>
      </c>
      <c r="V26" s="65">
        <v>12</v>
      </c>
      <c r="W26" s="65">
        <v>1</v>
      </c>
      <c r="X26" s="65">
        <v>5</v>
      </c>
      <c r="Y26" s="65">
        <v>15</v>
      </c>
      <c r="Z26" s="65">
        <v>12</v>
      </c>
      <c r="AA26" s="65">
        <v>10</v>
      </c>
      <c r="AB26" s="65">
        <v>10</v>
      </c>
      <c r="AC26" s="65">
        <v>8</v>
      </c>
      <c r="AD26" s="65">
        <v>10</v>
      </c>
      <c r="AE26" s="66">
        <v>13</v>
      </c>
      <c r="AF26" s="55"/>
      <c r="AG26" s="85">
        <f t="array" ref="AG26">SUM((E26:AE26-$AM$5:$BM$5)^2/$AM$5:$BM$5)</f>
        <v>7.9590742008772688</v>
      </c>
      <c r="AH26" s="55">
        <f t="shared" si="17"/>
        <v>-1.2381156884514106</v>
      </c>
      <c r="AI26" s="55">
        <f t="shared" si="19"/>
        <v>0.91590636074277176</v>
      </c>
      <c r="AJ26" s="55"/>
      <c r="AK26" s="55"/>
    </row>
    <row r="27" spans="1:39" ht="13.8" thickTop="1" thickBot="1">
      <c r="A27" s="68" t="s">
        <v>523</v>
      </c>
      <c r="B27" s="62" t="s">
        <v>501</v>
      </c>
      <c r="C27" s="74"/>
      <c r="D27" s="63"/>
      <c r="E27" s="64">
        <v>20</v>
      </c>
      <c r="F27" s="65">
        <v>10</v>
      </c>
      <c r="G27" s="65">
        <v>9</v>
      </c>
      <c r="H27" s="65">
        <v>19</v>
      </c>
      <c r="I27" s="65">
        <v>16</v>
      </c>
      <c r="J27" s="65">
        <v>14</v>
      </c>
      <c r="K27" s="65">
        <v>1</v>
      </c>
      <c r="L27" s="65">
        <v>13</v>
      </c>
      <c r="M27" s="65">
        <v>12</v>
      </c>
      <c r="N27" s="65">
        <v>15</v>
      </c>
      <c r="O27" s="65">
        <v>12</v>
      </c>
      <c r="P27" s="65">
        <v>13</v>
      </c>
      <c r="Q27" s="65">
        <v>13</v>
      </c>
      <c r="R27" s="65">
        <v>16</v>
      </c>
      <c r="S27" s="65">
        <v>11</v>
      </c>
      <c r="T27" s="65">
        <v>6</v>
      </c>
      <c r="U27" s="65">
        <v>10</v>
      </c>
      <c r="V27" s="65">
        <v>12</v>
      </c>
      <c r="W27" s="65">
        <v>2</v>
      </c>
      <c r="X27" s="65">
        <v>5</v>
      </c>
      <c r="Y27" s="65">
        <v>15</v>
      </c>
      <c r="Z27" s="65">
        <v>15</v>
      </c>
      <c r="AA27" s="65">
        <v>8</v>
      </c>
      <c r="AB27" s="65">
        <v>9</v>
      </c>
      <c r="AC27" s="65">
        <v>11</v>
      </c>
      <c r="AD27" s="65">
        <v>13</v>
      </c>
      <c r="AE27" s="66">
        <v>11</v>
      </c>
      <c r="AF27" s="55"/>
      <c r="AG27" s="85">
        <f t="array" ref="AG27">SUM((E27:AE27-$AM$5:$BM$5)^2/$AM$5:$BM$5)</f>
        <v>13.37333305938165</v>
      </c>
      <c r="AH27" s="55">
        <f t="shared" si="17"/>
        <v>0.8568437538518443</v>
      </c>
      <c r="AI27" s="55">
        <f t="shared" si="19"/>
        <v>0.90531850985288298</v>
      </c>
      <c r="AJ27" s="55"/>
      <c r="AK27" s="55"/>
    </row>
    <row r="28" spans="1:39" ht="13.8" thickTop="1" thickBot="1">
      <c r="A28" s="68" t="s">
        <v>273</v>
      </c>
      <c r="B28" s="57" t="s">
        <v>501</v>
      </c>
      <c r="C28" s="73"/>
      <c r="D28" s="58"/>
      <c r="E28" s="59">
        <v>12</v>
      </c>
      <c r="F28" s="60">
        <v>9</v>
      </c>
      <c r="G28" s="60">
        <v>8</v>
      </c>
      <c r="H28" s="60">
        <v>16</v>
      </c>
      <c r="I28" s="60">
        <v>13</v>
      </c>
      <c r="J28" s="60">
        <v>5</v>
      </c>
      <c r="K28" s="60">
        <v>5</v>
      </c>
      <c r="L28" s="60">
        <v>9</v>
      </c>
      <c r="M28" s="60">
        <v>17</v>
      </c>
      <c r="N28" s="60">
        <v>13</v>
      </c>
      <c r="O28" s="60">
        <v>14</v>
      </c>
      <c r="P28" s="60">
        <v>1</v>
      </c>
      <c r="Q28" s="60">
        <v>12</v>
      </c>
      <c r="R28" s="60">
        <v>19</v>
      </c>
      <c r="S28" s="60">
        <v>16</v>
      </c>
      <c r="T28" s="60">
        <v>10</v>
      </c>
      <c r="U28" s="60">
        <v>7</v>
      </c>
      <c r="V28" s="60">
        <v>13</v>
      </c>
      <c r="W28" s="60">
        <v>1</v>
      </c>
      <c r="X28" s="60">
        <v>6</v>
      </c>
      <c r="Y28" s="60">
        <v>16</v>
      </c>
      <c r="Z28" s="60">
        <v>13</v>
      </c>
      <c r="AA28" s="60">
        <v>8</v>
      </c>
      <c r="AB28" s="60">
        <v>8</v>
      </c>
      <c r="AC28" s="60">
        <v>12</v>
      </c>
      <c r="AD28" s="60">
        <v>10</v>
      </c>
      <c r="AE28" s="61">
        <v>13</v>
      </c>
      <c r="AG28" s="85">
        <f t="array" ref="AG28">SUM((E28:AE28-$AM$5:$BM$5)^2/$AM$5:$BM$5)</f>
        <v>23.338644753465722</v>
      </c>
      <c r="AH28" s="55">
        <f t="shared" si="17"/>
        <v>0</v>
      </c>
      <c r="AI28" s="55">
        <f t="shared" si="19"/>
        <v>0.75177371246894675</v>
      </c>
    </row>
    <row r="29" spans="1:39" ht="13.8" thickTop="1" thickBot="1">
      <c r="A29" s="68" t="s">
        <v>524</v>
      </c>
      <c r="B29" s="62" t="s">
        <v>502</v>
      </c>
      <c r="C29" s="74"/>
      <c r="D29" s="63"/>
      <c r="E29" s="64">
        <v>13</v>
      </c>
      <c r="F29" s="65">
        <v>10</v>
      </c>
      <c r="G29" s="65">
        <v>8</v>
      </c>
      <c r="H29" s="65">
        <v>17</v>
      </c>
      <c r="I29" s="65">
        <v>16</v>
      </c>
      <c r="J29" s="65">
        <v>13</v>
      </c>
      <c r="K29" s="65">
        <v>1</v>
      </c>
      <c r="L29" s="65">
        <v>11</v>
      </c>
      <c r="M29" s="65">
        <v>11</v>
      </c>
      <c r="N29" s="65">
        <v>14</v>
      </c>
      <c r="O29" s="65">
        <v>15</v>
      </c>
      <c r="P29" s="65">
        <v>7</v>
      </c>
      <c r="Q29" s="65">
        <v>12</v>
      </c>
      <c r="R29" s="65">
        <v>7</v>
      </c>
      <c r="S29" s="65">
        <v>11</v>
      </c>
      <c r="T29" s="65">
        <v>7</v>
      </c>
      <c r="U29" s="65">
        <v>8</v>
      </c>
      <c r="V29" s="65">
        <v>11</v>
      </c>
      <c r="W29" s="65">
        <v>1</v>
      </c>
      <c r="X29" s="65">
        <v>5</v>
      </c>
      <c r="Y29" s="65">
        <v>13</v>
      </c>
      <c r="Z29" s="65">
        <v>14</v>
      </c>
      <c r="AA29" s="65">
        <v>9</v>
      </c>
      <c r="AB29" s="65">
        <v>8</v>
      </c>
      <c r="AC29" s="65">
        <v>11</v>
      </c>
      <c r="AD29" s="65">
        <v>11</v>
      </c>
      <c r="AE29" s="66">
        <v>13</v>
      </c>
      <c r="AG29" s="85">
        <f t="array" ref="AG29">SUM((E29:AE29-$AM$5:$BM$5)^2/$AM$5:$BM$5)</f>
        <v>7.9102993066420169</v>
      </c>
      <c r="AH29" s="55">
        <f t="shared" si="17"/>
        <v>-0.33187015984662915</v>
      </c>
      <c r="AI29" s="55">
        <f t="shared" si="19"/>
        <v>0.90609424380153913</v>
      </c>
    </row>
    <row r="30" spans="1:39" ht="13.8" thickTop="1" thickBot="1">
      <c r="A30" s="68" t="s">
        <v>525</v>
      </c>
      <c r="B30" s="62" t="s">
        <v>501</v>
      </c>
      <c r="C30" s="74"/>
      <c r="D30" s="63"/>
      <c r="E30" s="64">
        <v>13</v>
      </c>
      <c r="F30" s="65">
        <v>9</v>
      </c>
      <c r="G30" s="65">
        <v>7</v>
      </c>
      <c r="H30" s="65">
        <v>18</v>
      </c>
      <c r="I30" s="65">
        <v>13</v>
      </c>
      <c r="J30" s="65">
        <v>4</v>
      </c>
      <c r="K30" s="65">
        <v>1</v>
      </c>
      <c r="L30" s="65">
        <v>13</v>
      </c>
      <c r="M30" s="65">
        <v>7</v>
      </c>
      <c r="N30" s="65">
        <v>8</v>
      </c>
      <c r="O30" s="65">
        <v>7</v>
      </c>
      <c r="P30" s="65">
        <v>3</v>
      </c>
      <c r="Q30" s="65">
        <v>8</v>
      </c>
      <c r="R30" s="65">
        <v>9</v>
      </c>
      <c r="S30" s="65">
        <v>8</v>
      </c>
      <c r="T30" s="65">
        <v>7</v>
      </c>
      <c r="U30" s="65">
        <v>6</v>
      </c>
      <c r="V30" s="65">
        <v>10</v>
      </c>
      <c r="W30" s="65">
        <v>2</v>
      </c>
      <c r="X30" s="65">
        <v>3</v>
      </c>
      <c r="Y30" s="65">
        <v>8</v>
      </c>
      <c r="Z30" s="65">
        <v>9</v>
      </c>
      <c r="AA30" s="65">
        <v>7</v>
      </c>
      <c r="AB30" s="65">
        <v>5</v>
      </c>
      <c r="AC30" s="65">
        <v>7</v>
      </c>
      <c r="AD30" s="65">
        <v>10</v>
      </c>
      <c r="AE30" s="66">
        <v>9</v>
      </c>
      <c r="AG30" s="85">
        <f t="array" ref="AG30">SUM((E30:AE30-$AM$5:$BM$5)^2/$AM$5:$BM$5)</f>
        <v>33.089323366318254</v>
      </c>
      <c r="AH30" s="55">
        <f t="shared" si="17"/>
        <v>-2.8843282132959223</v>
      </c>
      <c r="AI30" s="55">
        <f t="shared" si="19"/>
        <v>0.79127936389018183</v>
      </c>
    </row>
    <row r="31" spans="1:39" ht="13.8" thickTop="1" thickBot="1">
      <c r="A31" s="68" t="s">
        <v>526</v>
      </c>
      <c r="B31" s="57" t="s">
        <v>502</v>
      </c>
      <c r="C31" s="73"/>
      <c r="D31" s="58"/>
      <c r="E31" s="59">
        <v>18</v>
      </c>
      <c r="F31" s="60">
        <v>8</v>
      </c>
      <c r="G31" s="60">
        <v>8</v>
      </c>
      <c r="H31" s="60">
        <v>17</v>
      </c>
      <c r="I31" s="60">
        <v>15</v>
      </c>
      <c r="J31" s="60">
        <v>8</v>
      </c>
      <c r="K31" s="60">
        <v>7</v>
      </c>
      <c r="L31" s="60">
        <v>12</v>
      </c>
      <c r="M31" s="60">
        <v>17</v>
      </c>
      <c r="N31" s="60">
        <v>4</v>
      </c>
      <c r="O31" s="60">
        <v>17</v>
      </c>
      <c r="P31" s="60">
        <v>15</v>
      </c>
      <c r="Q31" s="60">
        <v>12</v>
      </c>
      <c r="R31" s="60">
        <v>19</v>
      </c>
      <c r="S31" s="60">
        <v>20</v>
      </c>
      <c r="T31" s="60">
        <v>5</v>
      </c>
      <c r="U31" s="60">
        <v>8</v>
      </c>
      <c r="V31" s="60">
        <v>10</v>
      </c>
      <c r="W31" s="60">
        <v>1</v>
      </c>
      <c r="X31" s="60">
        <v>5</v>
      </c>
      <c r="Y31" s="60">
        <v>16</v>
      </c>
      <c r="Z31" s="60">
        <v>11</v>
      </c>
      <c r="AA31" s="60">
        <v>10</v>
      </c>
      <c r="AB31" s="60">
        <v>7</v>
      </c>
      <c r="AC31" s="60">
        <v>9</v>
      </c>
      <c r="AD31" s="60">
        <v>13</v>
      </c>
      <c r="AE31" s="61">
        <v>12</v>
      </c>
      <c r="AG31" s="85">
        <f t="array" ref="AG31">SUM((E31:AE31-$AM$5:$BM$5)^2/$AM$5:$BM$5)</f>
        <v>33.90783983942552</v>
      </c>
      <c r="AH31" s="55">
        <f t="shared" si="17"/>
        <v>0.57181658571340421</v>
      </c>
      <c r="AI31" s="55">
        <f t="shared" si="19"/>
        <v>0.70036083468683352</v>
      </c>
    </row>
    <row r="32" spans="1:39" ht="13.8" thickTop="1" thickBot="1">
      <c r="A32" s="68" t="s">
        <v>527</v>
      </c>
      <c r="B32" s="57" t="s">
        <v>502</v>
      </c>
      <c r="C32" s="73"/>
      <c r="D32" s="58"/>
      <c r="E32" s="59">
        <v>18</v>
      </c>
      <c r="F32" s="60">
        <v>10</v>
      </c>
      <c r="G32" s="60">
        <v>8</v>
      </c>
      <c r="H32" s="60">
        <v>15</v>
      </c>
      <c r="I32" s="60">
        <v>16</v>
      </c>
      <c r="J32" s="60">
        <v>10</v>
      </c>
      <c r="K32" s="60">
        <v>8</v>
      </c>
      <c r="L32" s="60">
        <v>12</v>
      </c>
      <c r="M32" s="60">
        <v>8</v>
      </c>
      <c r="N32" s="60">
        <v>14</v>
      </c>
      <c r="O32" s="60">
        <v>6</v>
      </c>
      <c r="P32" s="60">
        <v>15</v>
      </c>
      <c r="Q32" s="60">
        <v>12</v>
      </c>
      <c r="R32" s="60">
        <v>6</v>
      </c>
      <c r="S32" s="60">
        <v>11</v>
      </c>
      <c r="T32" s="60">
        <v>4</v>
      </c>
      <c r="U32" s="60">
        <v>7</v>
      </c>
      <c r="V32" s="60">
        <v>10</v>
      </c>
      <c r="W32" s="60">
        <v>3</v>
      </c>
      <c r="X32" s="60">
        <v>3</v>
      </c>
      <c r="Y32" s="60">
        <v>14</v>
      </c>
      <c r="Z32" s="60">
        <v>14</v>
      </c>
      <c r="AA32" s="60">
        <v>9</v>
      </c>
      <c r="AB32" s="60">
        <v>7</v>
      </c>
      <c r="AC32" s="60">
        <v>8</v>
      </c>
      <c r="AD32" s="60">
        <v>11</v>
      </c>
      <c r="AE32" s="61">
        <v>10</v>
      </c>
      <c r="AG32" s="85">
        <f t="array" ref="AG32">SUM((E32:AE32-$AM$5:$BM$5)^2/$AM$5:$BM$5)</f>
        <v>30.676222606133088</v>
      </c>
      <c r="AH32" s="55">
        <f t="shared" si="17"/>
        <v>-0.62874290276277678</v>
      </c>
      <c r="AI32" s="55">
        <f t="shared" si="19"/>
        <v>0.7156844075404255</v>
      </c>
    </row>
    <row r="33" spans="1:35" ht="13.8" thickTop="1" thickBot="1">
      <c r="A33" s="68" t="s">
        <v>528</v>
      </c>
      <c r="B33" s="57" t="s">
        <v>502</v>
      </c>
      <c r="C33" s="73"/>
      <c r="D33" s="58"/>
      <c r="E33" s="59">
        <v>15</v>
      </c>
      <c r="F33" s="60">
        <v>6</v>
      </c>
      <c r="G33" s="60">
        <v>10</v>
      </c>
      <c r="H33" s="60">
        <v>13</v>
      </c>
      <c r="I33" s="60">
        <v>11</v>
      </c>
      <c r="J33" s="60">
        <v>8</v>
      </c>
      <c r="K33" s="60">
        <v>1</v>
      </c>
      <c r="L33" s="60">
        <v>13</v>
      </c>
      <c r="M33" s="60">
        <v>10</v>
      </c>
      <c r="N33" s="60">
        <v>13</v>
      </c>
      <c r="O33" s="60">
        <v>10</v>
      </c>
      <c r="P33" s="60">
        <v>12</v>
      </c>
      <c r="Q33" s="60">
        <v>13</v>
      </c>
      <c r="R33" s="60">
        <v>13</v>
      </c>
      <c r="S33" s="60">
        <v>17</v>
      </c>
      <c r="T33" s="60">
        <v>9</v>
      </c>
      <c r="U33" s="60">
        <v>8</v>
      </c>
      <c r="V33" s="60">
        <v>11</v>
      </c>
      <c r="W33" s="60">
        <v>2</v>
      </c>
      <c r="X33" s="60">
        <v>9</v>
      </c>
      <c r="Y33" s="60">
        <v>16</v>
      </c>
      <c r="Z33" s="60">
        <v>14</v>
      </c>
      <c r="AA33" s="60">
        <v>13</v>
      </c>
      <c r="AB33" s="60">
        <v>8</v>
      </c>
      <c r="AC33" s="60">
        <v>7</v>
      </c>
      <c r="AD33" s="60">
        <v>13</v>
      </c>
      <c r="AE33" s="61">
        <v>13</v>
      </c>
      <c r="AG33" s="85">
        <f t="array" ref="AG33">SUM((E33:AE33-$AM$5:$BM$5)^2/$AM$5:$BM$5)</f>
        <v>13.12786817142316</v>
      </c>
      <c r="AH33" s="55">
        <f t="shared" si="17"/>
        <v>7.57648093355687E-2</v>
      </c>
      <c r="AI33" s="55">
        <f t="shared" si="19"/>
        <v>0.82968781974478689</v>
      </c>
    </row>
    <row r="34" spans="1:35" ht="13.8" thickTop="1" thickBot="1">
      <c r="A34" s="68"/>
      <c r="B34" s="57"/>
      <c r="C34" s="73"/>
      <c r="D34" s="58"/>
      <c r="E34" s="59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1"/>
    </row>
    <row r="35" spans="1:35" ht="13.8" thickTop="1" thickBot="1">
      <c r="A35" s="68"/>
      <c r="B35" s="57"/>
      <c r="C35" s="73"/>
      <c r="D35" s="58"/>
      <c r="E35" s="59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1"/>
    </row>
    <row r="36" spans="1:35" ht="13.8" thickTop="1" thickBot="1">
      <c r="A36" s="68"/>
      <c r="B36" s="57"/>
      <c r="C36" s="73"/>
      <c r="D36" s="58"/>
      <c r="E36" s="59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1"/>
    </row>
    <row r="37" spans="1:35" ht="13.8" thickTop="1" thickBot="1">
      <c r="A37" s="68"/>
      <c r="B37" s="57"/>
      <c r="C37" s="73"/>
      <c r="D37" s="58"/>
      <c r="E37" s="59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1"/>
    </row>
    <row r="38" spans="1:35" ht="13.8" thickTop="1" thickBot="1">
      <c r="A38" s="68"/>
      <c r="B38" s="57"/>
      <c r="C38" s="73"/>
      <c r="D38" s="58"/>
      <c r="E38" s="59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1"/>
    </row>
    <row r="39" spans="1:35" ht="13.8" thickTop="1" thickBot="1">
      <c r="A39" s="68"/>
      <c r="B39" s="57"/>
      <c r="C39" s="73"/>
      <c r="D39" s="58"/>
      <c r="E39" s="59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1"/>
    </row>
    <row r="40" spans="1:35" ht="13.8" thickTop="1" thickBot="1">
      <c r="A40" s="68"/>
      <c r="B40" s="57"/>
      <c r="C40" s="73"/>
      <c r="D40" s="58"/>
      <c r="E40" s="59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1"/>
    </row>
    <row r="41" spans="1:35" ht="13.8" thickTop="1" thickBot="1">
      <c r="A41" s="68"/>
      <c r="B41" s="57"/>
      <c r="C41" s="73"/>
      <c r="D41" s="58"/>
      <c r="E41" s="59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1"/>
    </row>
    <row r="42" spans="1:35" ht="13.8" thickTop="1" thickBot="1">
      <c r="A42" s="68"/>
      <c r="B42" s="57"/>
      <c r="C42" s="73"/>
      <c r="D42" s="58"/>
      <c r="E42" s="59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1"/>
    </row>
    <row r="43" spans="1:35" ht="13.8" thickTop="1" thickBot="1">
      <c r="A43" s="68"/>
      <c r="B43" s="57"/>
      <c r="C43" s="73"/>
      <c r="D43" s="58"/>
      <c r="E43" s="59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1"/>
    </row>
    <row r="44" spans="1:35" ht="13.8" thickTop="1" thickBot="1">
      <c r="A44" s="68"/>
      <c r="B44" s="57"/>
      <c r="C44" s="73"/>
      <c r="D44" s="58"/>
      <c r="E44" s="59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1"/>
    </row>
    <row r="45" spans="1:35" ht="13.8" thickTop="1" thickBot="1">
      <c r="A45" s="68"/>
      <c r="B45" s="69"/>
      <c r="C45" s="75"/>
      <c r="D45" s="58"/>
      <c r="E45" s="59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1"/>
    </row>
    <row r="46" spans="1:35" ht="13.8" thickTop="1" thickBot="1">
      <c r="A46" s="68"/>
      <c r="B46" s="57"/>
      <c r="C46" s="73"/>
      <c r="D46" s="58"/>
      <c r="E46" s="70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2"/>
    </row>
    <row r="47" spans="1:35" ht="13.8" thickTop="1" thickBot="1">
      <c r="A47" s="68"/>
      <c r="B47" s="57"/>
      <c r="C47" s="73"/>
      <c r="D47" s="58"/>
      <c r="E47" s="59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1"/>
    </row>
    <row r="48" spans="1:35" ht="13.8" thickTop="1" thickBot="1">
      <c r="A48" s="68"/>
      <c r="B48" s="57"/>
      <c r="C48" s="73"/>
      <c r="D48" s="58"/>
      <c r="E48" s="59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1"/>
    </row>
    <row r="49" spans="1:31" ht="13.8" thickTop="1" thickBot="1">
      <c r="A49" s="68"/>
      <c r="B49" s="57"/>
      <c r="C49" s="73"/>
      <c r="D49" s="58"/>
      <c r="E49" s="59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1"/>
    </row>
    <row r="50" spans="1:31" ht="13.8" thickTop="1" thickBot="1">
      <c r="A50" s="68"/>
      <c r="B50" s="57"/>
      <c r="C50" s="73"/>
      <c r="D50" s="58"/>
      <c r="E50" s="59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1"/>
    </row>
    <row r="51" spans="1:31" ht="13.8" thickTop="1" thickBot="1">
      <c r="A51" s="68"/>
      <c r="B51" s="57"/>
      <c r="C51" s="73"/>
      <c r="D51" s="58"/>
      <c r="E51" s="59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1"/>
    </row>
    <row r="52" spans="1:31" ht="13.8" thickTop="1" thickBot="1">
      <c r="A52" s="68"/>
      <c r="B52" s="57"/>
      <c r="C52" s="73"/>
      <c r="D52" s="58"/>
      <c r="E52" s="59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1"/>
    </row>
    <row r="53" spans="1:31" ht="13.8" thickTop="1" thickBot="1">
      <c r="A53" s="68"/>
      <c r="B53" s="62"/>
      <c r="C53" s="74"/>
      <c r="D53" s="63"/>
      <c r="E53" s="59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1"/>
    </row>
    <row r="54" spans="1:31" ht="13.8" thickTop="1" thickBot="1">
      <c r="A54" s="68"/>
      <c r="B54" s="62"/>
      <c r="C54" s="74"/>
      <c r="D54" s="63"/>
      <c r="E54" s="59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1"/>
    </row>
    <row r="55" spans="1:31" ht="13.8" thickTop="1" thickBot="1">
      <c r="A55" s="68"/>
      <c r="B55" s="57"/>
      <c r="C55" s="73"/>
      <c r="D55" s="58"/>
      <c r="E55" s="59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1"/>
    </row>
    <row r="56" spans="1:31" ht="13.8" thickTop="1" thickBot="1">
      <c r="A56" s="68"/>
      <c r="B56" s="62"/>
      <c r="C56" s="74"/>
      <c r="D56" s="63"/>
      <c r="E56" s="59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1"/>
    </row>
    <row r="57" spans="1:31" ht="13.8" thickTop="1" thickBot="1">
      <c r="A57" s="68"/>
      <c r="B57" s="57"/>
      <c r="C57" s="73"/>
      <c r="D57" s="58"/>
      <c r="E57" s="59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1"/>
    </row>
    <row r="58" spans="1:31" ht="13.8" thickTop="1" thickBot="1">
      <c r="A58" s="68"/>
      <c r="B58" s="57"/>
      <c r="C58" s="73"/>
      <c r="D58" s="58"/>
      <c r="E58" s="59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1"/>
    </row>
    <row r="59" spans="1:31" ht="13.8" thickTop="1" thickBot="1">
      <c r="A59" s="68"/>
      <c r="B59" s="62"/>
      <c r="C59" s="74"/>
      <c r="D59" s="63"/>
      <c r="E59" s="59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1"/>
    </row>
    <row r="60" spans="1:31" ht="13.8" thickTop="1" thickBot="1">
      <c r="A60" s="68"/>
      <c r="B60" s="57"/>
      <c r="C60" s="73"/>
      <c r="D60" s="58"/>
      <c r="E60" s="59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1"/>
    </row>
    <row r="61" spans="1:31" ht="13.8" thickTop="1" thickBot="1">
      <c r="A61" s="68"/>
      <c r="B61" s="57"/>
      <c r="C61" s="73"/>
      <c r="D61" s="58"/>
      <c r="E61" s="59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1"/>
    </row>
    <row r="62" spans="1:31" ht="13.8" thickTop="1" thickBot="1">
      <c r="A62" s="68"/>
      <c r="B62" s="69"/>
      <c r="C62" s="75"/>
      <c r="D62" s="58"/>
      <c r="E62" s="59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1"/>
    </row>
    <row r="63" spans="1:31" ht="13.8" thickTop="1" thickBot="1">
      <c r="A63" s="68"/>
      <c r="B63" s="57"/>
      <c r="C63" s="73"/>
      <c r="D63" s="58"/>
      <c r="E63" s="59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1"/>
    </row>
    <row r="64" spans="1:31" ht="13.8" thickTop="1" thickBot="1">
      <c r="A64" s="68"/>
      <c r="B64" s="62"/>
      <c r="C64" s="74"/>
      <c r="D64" s="63"/>
      <c r="E64" s="59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1"/>
    </row>
    <row r="65" spans="1:31" ht="13.8" thickTop="1" thickBot="1">
      <c r="A65" s="68"/>
      <c r="B65" s="57"/>
      <c r="C65" s="73"/>
      <c r="D65" s="58"/>
      <c r="E65" s="59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1"/>
    </row>
    <row r="66" spans="1:31" ht="13.8" thickTop="1" thickBot="1">
      <c r="A66" s="68"/>
      <c r="B66" s="57"/>
      <c r="C66" s="73"/>
      <c r="D66" s="58"/>
      <c r="E66" s="59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1"/>
    </row>
    <row r="67" spans="1:31" ht="13.8" thickTop="1" thickBot="1">
      <c r="A67" s="68"/>
      <c r="B67" s="57"/>
      <c r="C67" s="73"/>
      <c r="D67" s="58"/>
      <c r="E67" s="59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1"/>
    </row>
    <row r="68" spans="1:31" ht="13.8" thickTop="1" thickBot="1">
      <c r="A68" s="68"/>
      <c r="B68" s="57"/>
      <c r="C68" s="73"/>
      <c r="D68" s="58"/>
      <c r="E68" s="59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1"/>
    </row>
    <row r="69" spans="1:31" ht="13.8" thickTop="1" thickBot="1">
      <c r="A69" s="68"/>
      <c r="B69" s="57"/>
      <c r="C69" s="73"/>
      <c r="D69" s="58"/>
      <c r="E69" s="59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1"/>
    </row>
    <row r="70" spans="1:31" ht="13.8" thickTop="1" thickBot="1">
      <c r="A70" s="68"/>
      <c r="B70" s="57"/>
      <c r="C70" s="73"/>
      <c r="D70" s="58"/>
      <c r="E70" s="59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1"/>
    </row>
    <row r="71" spans="1:31" ht="13.8" thickTop="1" thickBot="1">
      <c r="A71" s="68"/>
      <c r="B71" s="62"/>
      <c r="C71" s="74"/>
      <c r="D71" s="63"/>
      <c r="E71" s="59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1"/>
    </row>
    <row r="72" spans="1:31" ht="13.8" thickTop="1" thickBot="1">
      <c r="A72" s="68"/>
      <c r="B72" s="57"/>
      <c r="C72" s="73"/>
      <c r="D72" s="58"/>
      <c r="E72" s="59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1"/>
    </row>
    <row r="73" spans="1:31" ht="13.8" thickTop="1" thickBot="1">
      <c r="A73" s="68"/>
      <c r="B73" s="57"/>
      <c r="C73" s="73"/>
      <c r="D73" s="58"/>
      <c r="E73" s="59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1"/>
    </row>
    <row r="74" spans="1:31" ht="13.8" thickTop="1" thickBot="1">
      <c r="A74" s="68"/>
      <c r="B74" s="62"/>
      <c r="C74" s="74"/>
      <c r="D74" s="63"/>
      <c r="E74" s="64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6"/>
    </row>
    <row r="75" spans="1:31" ht="13.8" thickTop="1" thickBot="1">
      <c r="A75" s="68"/>
      <c r="B75" s="62"/>
      <c r="C75" s="74"/>
      <c r="D75" s="63"/>
      <c r="E75" s="64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6"/>
    </row>
    <row r="76" spans="1:31" ht="13.8" thickTop="1" thickBot="1">
      <c r="A76" s="68"/>
      <c r="B76" s="62"/>
      <c r="C76" s="74"/>
      <c r="D76" s="63"/>
      <c r="E76" s="64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6"/>
    </row>
    <row r="77" spans="1:31" ht="13.8" thickTop="1" thickBot="1">
      <c r="A77" s="68"/>
      <c r="B77" s="57"/>
      <c r="C77" s="73"/>
      <c r="D77" s="58"/>
      <c r="E77" s="59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1"/>
    </row>
    <row r="78" spans="1:31" ht="13.8" thickTop="1" thickBot="1">
      <c r="A78" s="68"/>
      <c r="B78" s="62"/>
      <c r="C78" s="74"/>
      <c r="D78" s="63"/>
      <c r="E78" s="64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6"/>
    </row>
    <row r="79" spans="1:31" ht="13.8" thickTop="1" thickBot="1">
      <c r="A79" s="68"/>
      <c r="B79" s="57"/>
      <c r="C79" s="73"/>
      <c r="D79" s="58"/>
      <c r="E79" s="59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1"/>
    </row>
    <row r="80" spans="1:31" ht="13.8" thickTop="1" thickBot="1">
      <c r="A80" s="68"/>
      <c r="B80" s="57"/>
      <c r="C80" s="73"/>
      <c r="D80" s="58"/>
      <c r="E80" s="59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1"/>
    </row>
    <row r="81" spans="1:31" ht="13.8" thickTop="1" thickBot="1">
      <c r="A81" s="68"/>
      <c r="B81" s="57"/>
      <c r="C81" s="73"/>
      <c r="D81" s="58"/>
      <c r="E81" s="59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1"/>
    </row>
    <row r="82" spans="1:31" ht="13.8" thickTop="1" thickBot="1">
      <c r="A82" s="68"/>
      <c r="B82" s="57"/>
      <c r="C82" s="73"/>
      <c r="D82" s="58"/>
      <c r="E82" s="59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1"/>
    </row>
    <row r="83" spans="1:31" ht="13.8" thickTop="1" thickBot="1">
      <c r="A83" s="68"/>
      <c r="B83" s="62"/>
      <c r="C83" s="74"/>
      <c r="D83" s="63"/>
      <c r="E83" s="64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6"/>
    </row>
    <row r="84" spans="1:31" ht="13.8" thickTop="1" thickBot="1">
      <c r="A84" s="68"/>
      <c r="B84" s="57"/>
      <c r="C84" s="73"/>
      <c r="D84" s="58"/>
      <c r="E84" s="59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1"/>
    </row>
    <row r="85" spans="1:31" ht="13.8" thickTop="1" thickBot="1">
      <c r="A85" s="68"/>
      <c r="B85" s="62"/>
      <c r="C85" s="74"/>
      <c r="D85" s="63"/>
      <c r="E85" s="64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6"/>
    </row>
    <row r="86" spans="1:31" ht="13.8" thickTop="1" thickBot="1">
      <c r="A86" s="68"/>
      <c r="B86" s="62"/>
      <c r="C86" s="74"/>
      <c r="D86" s="63"/>
      <c r="E86" s="59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1"/>
    </row>
    <row r="87" spans="1:31" ht="13.8" thickTop="1" thickBot="1">
      <c r="A87" s="68"/>
      <c r="B87" s="57"/>
      <c r="C87" s="73"/>
      <c r="D87" s="58"/>
      <c r="E87" s="59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1"/>
    </row>
    <row r="88" spans="1:31" ht="13.8" thickTop="1" thickBot="1">
      <c r="A88" s="68"/>
      <c r="B88" s="57"/>
      <c r="C88" s="73"/>
      <c r="D88" s="58"/>
      <c r="E88" s="59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1"/>
    </row>
    <row r="89" spans="1:31" ht="13.8" thickTop="1" thickBot="1">
      <c r="A89" s="68"/>
      <c r="B89" s="57"/>
      <c r="C89" s="73"/>
      <c r="D89" s="58"/>
      <c r="E89" s="59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1"/>
    </row>
    <row r="90" spans="1:31" ht="13.8" thickTop="1" thickBot="1">
      <c r="A90" s="68"/>
      <c r="B90" s="57"/>
      <c r="C90" s="73"/>
      <c r="D90" s="58"/>
      <c r="E90" s="59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1"/>
    </row>
    <row r="91" spans="1:31" ht="13.8" thickTop="1" thickBot="1">
      <c r="A91" s="68"/>
      <c r="B91" s="57"/>
      <c r="C91" s="73"/>
      <c r="D91" s="58"/>
      <c r="E91" s="59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1"/>
    </row>
    <row r="92" spans="1:31" ht="13.8" thickTop="1" thickBot="1">
      <c r="A92" s="68"/>
      <c r="B92" s="57"/>
      <c r="C92" s="73"/>
      <c r="D92" s="58"/>
      <c r="E92" s="59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1"/>
    </row>
    <row r="93" spans="1:31" ht="13.8" thickTop="1" thickBot="1">
      <c r="A93" s="68"/>
      <c r="B93" s="57"/>
      <c r="C93" s="73"/>
      <c r="D93" s="58"/>
      <c r="E93" s="59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1"/>
    </row>
    <row r="94" spans="1:31" ht="13.8" thickTop="1" thickBot="1">
      <c r="A94" s="68"/>
      <c r="B94" s="57"/>
      <c r="C94" s="73"/>
      <c r="D94" s="58"/>
      <c r="E94" s="59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1"/>
    </row>
    <row r="95" spans="1:31" ht="13.8" thickTop="1" thickBot="1">
      <c r="A95" s="68"/>
      <c r="B95" s="57"/>
      <c r="C95" s="73"/>
      <c r="D95" s="58"/>
      <c r="E95" s="59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1"/>
    </row>
    <row r="96" spans="1:31" ht="13.8" thickTop="1" thickBot="1">
      <c r="A96" s="68"/>
      <c r="B96" s="57"/>
      <c r="C96" s="73"/>
      <c r="D96" s="58"/>
      <c r="E96" s="59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1"/>
    </row>
    <row r="97" spans="1:31" ht="13.8" thickTop="1" thickBot="1">
      <c r="A97" s="68"/>
      <c r="B97" s="57"/>
      <c r="C97" s="73"/>
      <c r="D97" s="58"/>
      <c r="E97" s="59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1"/>
    </row>
    <row r="98" spans="1:31" ht="13.8" thickTop="1" thickBot="1">
      <c r="A98" s="68"/>
      <c r="B98" s="57"/>
      <c r="C98" s="73"/>
      <c r="D98" s="58"/>
      <c r="E98" s="59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1"/>
    </row>
    <row r="99" spans="1:31" ht="13.8" thickTop="1" thickBot="1">
      <c r="A99" s="68"/>
      <c r="B99" s="57"/>
      <c r="C99" s="73"/>
      <c r="D99" s="58"/>
      <c r="E99" s="59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1"/>
    </row>
    <row r="100" spans="1:31" ht="13.8" thickTop="1" thickBot="1">
      <c r="A100" s="68"/>
      <c r="B100" s="57"/>
      <c r="C100" s="73"/>
      <c r="D100" s="58"/>
      <c r="E100" s="59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1"/>
    </row>
    <row r="101" spans="1:31" ht="13.8" thickTop="1" thickBot="1">
      <c r="A101" s="68"/>
      <c r="B101" s="57"/>
      <c r="C101" s="73"/>
      <c r="D101" s="58"/>
      <c r="E101" s="59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1"/>
    </row>
    <row r="102" spans="1:31" ht="13.8" thickTop="1" thickBot="1">
      <c r="A102" s="68"/>
      <c r="B102" s="57"/>
      <c r="C102" s="73"/>
      <c r="D102" s="58"/>
      <c r="E102" s="59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1"/>
    </row>
    <row r="103" spans="1:31" ht="13.8" thickTop="1" thickBot="1">
      <c r="A103" s="68"/>
      <c r="B103" s="57"/>
      <c r="C103" s="73"/>
      <c r="D103" s="58"/>
      <c r="E103" s="59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1"/>
    </row>
    <row r="104" spans="1:31" ht="13.8" thickTop="1" thickBot="1">
      <c r="A104" s="68"/>
      <c r="B104" s="57"/>
      <c r="C104" s="73"/>
      <c r="D104" s="58"/>
      <c r="E104" s="59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1"/>
    </row>
    <row r="105" spans="1:31" ht="13.8" thickTop="1" thickBot="1">
      <c r="A105" s="56"/>
      <c r="B105" s="57"/>
      <c r="C105" s="73"/>
      <c r="D105" s="58"/>
      <c r="E105" s="59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1"/>
    </row>
    <row r="106" spans="1:31" ht="13.8" thickTop="1" thickBot="1">
      <c r="A106" s="56"/>
      <c r="B106" s="57"/>
      <c r="C106" s="73"/>
      <c r="D106" s="58"/>
      <c r="E106" s="59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1"/>
    </row>
    <row r="107" spans="1:31" ht="13.8" thickTop="1" thickBot="1">
      <c r="A107" s="56"/>
      <c r="B107" s="57"/>
      <c r="C107" s="73"/>
      <c r="D107" s="58"/>
      <c r="E107" s="59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1"/>
    </row>
    <row r="108" spans="1:31" ht="13.8" thickTop="1" thickBot="1">
      <c r="A108" s="56"/>
      <c r="B108" s="57"/>
      <c r="C108" s="73"/>
      <c r="D108" s="58"/>
      <c r="E108" s="59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1"/>
    </row>
    <row r="109" spans="1:31" ht="13.8" thickTop="1" thickBot="1">
      <c r="A109" s="56"/>
      <c r="B109" s="57"/>
      <c r="C109" s="73"/>
      <c r="D109" s="58"/>
      <c r="E109" s="59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1"/>
    </row>
    <row r="110" spans="1:31" ht="13.8" thickTop="1" thickBot="1">
      <c r="A110" s="56"/>
      <c r="B110" s="57"/>
      <c r="C110" s="73"/>
      <c r="D110" s="58"/>
      <c r="E110" s="59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1"/>
    </row>
    <row r="111" spans="1:31" ht="13.8" thickTop="1" thickBot="1">
      <c r="A111" s="56"/>
      <c r="B111" s="57"/>
      <c r="C111" s="73"/>
      <c r="D111" s="58"/>
      <c r="E111" s="59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1"/>
    </row>
    <row r="112" spans="1:31" ht="13.8" thickTop="1" thickBot="1">
      <c r="A112" s="56"/>
      <c r="B112" s="57"/>
      <c r="C112" s="73"/>
      <c r="D112" s="58"/>
      <c r="E112" s="59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1"/>
    </row>
    <row r="113" spans="1:31" ht="13.8" thickTop="1" thickBot="1">
      <c r="A113" s="56"/>
      <c r="B113" s="57"/>
      <c r="C113" s="73"/>
      <c r="D113" s="58"/>
      <c r="E113" s="59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1"/>
    </row>
    <row r="114" spans="1:31" ht="13.8" thickTop="1" thickBot="1">
      <c r="A114" s="56"/>
      <c r="B114" s="57"/>
      <c r="C114" s="73"/>
      <c r="D114" s="58"/>
      <c r="E114" s="59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1"/>
    </row>
    <row r="115" spans="1:31" ht="13.8" thickTop="1" thickBot="1">
      <c r="A115" s="56"/>
      <c r="B115" s="57"/>
      <c r="C115" s="73"/>
      <c r="D115" s="58"/>
      <c r="E115" s="59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1"/>
    </row>
    <row r="116" spans="1:31" ht="13.8" thickTop="1" thickBot="1">
      <c r="A116" s="56"/>
      <c r="B116" s="57"/>
      <c r="C116" s="73"/>
      <c r="D116" s="58"/>
      <c r="E116" s="59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1"/>
    </row>
    <row r="117" spans="1:31" ht="13.8" thickTop="1" thickBot="1">
      <c r="A117" s="56"/>
      <c r="B117" s="57"/>
      <c r="C117" s="73"/>
      <c r="D117" s="58"/>
      <c r="E117" s="59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1"/>
    </row>
    <row r="118" spans="1:31" ht="13.8" thickTop="1" thickBot="1">
      <c r="A118" s="56"/>
      <c r="B118" s="57"/>
      <c r="C118" s="73"/>
      <c r="D118" s="58"/>
      <c r="E118" s="59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1"/>
    </row>
    <row r="119" spans="1:31" ht="13.8" thickTop="1" thickBot="1">
      <c r="A119" s="56"/>
      <c r="B119" s="57"/>
      <c r="C119" s="73"/>
      <c r="D119" s="58"/>
      <c r="E119" s="59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1"/>
    </row>
    <row r="120" spans="1:31" ht="13.8" thickTop="1" thickBot="1">
      <c r="A120" s="56"/>
      <c r="B120" s="57"/>
      <c r="C120" s="73"/>
      <c r="D120" s="58"/>
      <c r="E120" s="59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1"/>
    </row>
    <row r="121" spans="1:31" ht="13.8" thickTop="1" thickBot="1">
      <c r="A121" s="56"/>
      <c r="B121" s="57"/>
      <c r="C121" s="73"/>
      <c r="D121" s="58"/>
      <c r="E121" s="59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1"/>
    </row>
    <row r="122" spans="1:31" ht="13.8" thickTop="1" thickBot="1">
      <c r="A122" s="56"/>
      <c r="B122" s="57"/>
      <c r="C122" s="73"/>
      <c r="D122" s="58"/>
      <c r="E122" s="59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1"/>
    </row>
    <row r="123" spans="1:31" ht="13.8" thickTop="1" thickBot="1">
      <c r="A123" s="56"/>
      <c r="B123" s="57"/>
      <c r="C123" s="73"/>
      <c r="D123" s="58"/>
      <c r="E123" s="59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1"/>
    </row>
    <row r="124" spans="1:31" ht="13.8" thickTop="1" thickBot="1">
      <c r="A124" s="56"/>
      <c r="B124" s="57"/>
      <c r="C124" s="73"/>
      <c r="D124" s="58"/>
      <c r="E124" s="59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1"/>
    </row>
    <row r="125" spans="1:31" ht="13.8" thickTop="1" thickBot="1">
      <c r="A125" s="56"/>
      <c r="B125" s="57"/>
      <c r="C125" s="73"/>
      <c r="D125" s="58"/>
      <c r="E125" s="59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1"/>
    </row>
    <row r="126" spans="1:31" ht="13.8" thickTop="1" thickBot="1">
      <c r="A126" s="56"/>
      <c r="B126" s="57"/>
      <c r="C126" s="73"/>
      <c r="D126" s="58"/>
      <c r="E126" s="59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1"/>
    </row>
    <row r="127" spans="1:31" ht="13.8" thickTop="1" thickBot="1">
      <c r="A127" s="56"/>
      <c r="B127" s="57"/>
      <c r="C127" s="73"/>
      <c r="D127" s="58"/>
      <c r="E127" s="59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1"/>
    </row>
    <row r="128" spans="1:31" ht="13.8" thickTop="1" thickBot="1">
      <c r="A128" s="56"/>
      <c r="B128" s="57"/>
      <c r="C128" s="73"/>
      <c r="D128" s="58"/>
      <c r="E128" s="59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1"/>
    </row>
    <row r="129" spans="1:31" ht="13.8" thickTop="1" thickBot="1">
      <c r="A129" s="56"/>
      <c r="B129" s="57"/>
      <c r="C129" s="73"/>
      <c r="D129" s="58"/>
      <c r="E129" s="59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1"/>
    </row>
    <row r="130" spans="1:31" ht="13.8" thickTop="1" thickBot="1">
      <c r="A130" s="56"/>
      <c r="B130" s="57"/>
      <c r="C130" s="73"/>
      <c r="D130" s="58"/>
      <c r="E130" s="59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1"/>
    </row>
    <row r="131" spans="1:31" ht="13.8" thickTop="1" thickBot="1">
      <c r="A131" s="56"/>
      <c r="B131" s="57"/>
      <c r="C131" s="73"/>
      <c r="D131" s="58"/>
      <c r="E131" s="59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1"/>
    </row>
    <row r="132" spans="1:31" ht="13.8" thickTop="1" thickBot="1">
      <c r="A132" s="56"/>
      <c r="B132" s="57"/>
      <c r="C132" s="73"/>
      <c r="D132" s="58"/>
      <c r="E132" s="59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1"/>
    </row>
    <row r="133" spans="1:31" ht="13.8" thickTop="1" thickBot="1">
      <c r="A133" s="56"/>
      <c r="B133" s="57"/>
      <c r="C133" s="73"/>
      <c r="D133" s="58"/>
      <c r="E133" s="59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1"/>
    </row>
    <row r="134" spans="1:31" ht="13.8" thickTop="1" thickBot="1">
      <c r="A134" s="56"/>
      <c r="B134" s="57"/>
      <c r="C134" s="73"/>
      <c r="D134" s="58"/>
      <c r="E134" s="59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1"/>
    </row>
    <row r="135" spans="1:31" ht="13.8" thickTop="1" thickBot="1">
      <c r="A135" s="56"/>
      <c r="B135" s="57"/>
      <c r="C135" s="73"/>
      <c r="D135" s="58"/>
      <c r="E135" s="59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1"/>
    </row>
    <row r="136" spans="1:31" ht="13.8" thickTop="1" thickBot="1">
      <c r="A136" s="56"/>
      <c r="B136" s="57"/>
      <c r="C136" s="73"/>
      <c r="D136" s="58"/>
      <c r="E136" s="59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1"/>
    </row>
    <row r="137" spans="1:31" ht="13.8" thickTop="1" thickBot="1">
      <c r="A137" s="56"/>
      <c r="B137" s="57"/>
      <c r="C137" s="73"/>
      <c r="D137" s="58"/>
      <c r="E137" s="59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1"/>
    </row>
    <row r="138" spans="1:31" ht="13.8" thickTop="1" thickBot="1">
      <c r="A138" s="56"/>
      <c r="B138" s="57"/>
      <c r="C138" s="73"/>
      <c r="D138" s="58"/>
      <c r="E138" s="59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1"/>
    </row>
    <row r="139" spans="1:31" ht="13.8" thickTop="1" thickBot="1">
      <c r="A139" s="56"/>
      <c r="B139" s="57"/>
      <c r="C139" s="73"/>
      <c r="D139" s="58"/>
      <c r="E139" s="59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1"/>
    </row>
    <row r="140" spans="1:31" ht="13.8" thickTop="1" thickBot="1">
      <c r="A140" s="56"/>
      <c r="B140" s="57"/>
      <c r="C140" s="73"/>
      <c r="D140" s="58"/>
      <c r="E140" s="59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1"/>
    </row>
    <row r="141" spans="1:31" ht="13.8" thickTop="1" thickBot="1">
      <c r="A141" s="56"/>
      <c r="B141" s="57"/>
      <c r="C141" s="73"/>
      <c r="D141" s="58"/>
      <c r="E141" s="59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1"/>
    </row>
    <row r="142" spans="1:31" ht="13.8" thickTop="1" thickBot="1">
      <c r="A142" s="56"/>
      <c r="B142" s="57"/>
      <c r="C142" s="73"/>
      <c r="D142" s="58"/>
      <c r="E142" s="59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1"/>
    </row>
    <row r="143" spans="1:31" ht="13.8" thickTop="1" thickBot="1">
      <c r="A143" s="56"/>
      <c r="B143" s="57"/>
      <c r="C143" s="73"/>
      <c r="D143" s="58"/>
      <c r="E143" s="59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1"/>
    </row>
    <row r="144" spans="1:31" ht="13.8" thickTop="1" thickBot="1">
      <c r="A144" s="56"/>
      <c r="B144" s="57"/>
      <c r="C144" s="73"/>
      <c r="D144" s="58"/>
      <c r="E144" s="59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1"/>
    </row>
    <row r="145" spans="1:31" ht="13.8" thickTop="1" thickBot="1">
      <c r="A145" s="56"/>
      <c r="B145" s="57"/>
      <c r="C145" s="73"/>
      <c r="D145" s="58"/>
      <c r="E145" s="59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1"/>
    </row>
    <row r="146" spans="1:31" ht="13.8" thickTop="1" thickBot="1">
      <c r="A146" s="56"/>
      <c r="B146" s="57"/>
      <c r="C146" s="73"/>
      <c r="D146" s="58"/>
      <c r="E146" s="59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1"/>
    </row>
    <row r="147" spans="1:31" ht="13.8" thickTop="1" thickBot="1">
      <c r="A147" s="56"/>
      <c r="B147" s="57"/>
      <c r="C147" s="73"/>
      <c r="D147" s="58"/>
      <c r="E147" s="59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1"/>
    </row>
    <row r="148" spans="1:31" ht="13.8" thickTop="1" thickBot="1">
      <c r="A148" s="56"/>
      <c r="B148" s="57"/>
      <c r="C148" s="73"/>
      <c r="D148" s="58"/>
      <c r="E148" s="59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1"/>
    </row>
    <row r="149" spans="1:31" ht="13.8" thickTop="1" thickBot="1">
      <c r="A149" s="56"/>
      <c r="B149" s="57"/>
      <c r="C149" s="73"/>
      <c r="D149" s="58"/>
      <c r="E149" s="59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1"/>
    </row>
    <row r="150" spans="1:31" ht="13.8" thickTop="1" thickBot="1">
      <c r="A150" s="56"/>
      <c r="B150" s="57"/>
      <c r="C150" s="73"/>
      <c r="D150" s="58"/>
      <c r="E150" s="59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1"/>
    </row>
    <row r="151" spans="1:31" ht="13.8" thickTop="1" thickBot="1">
      <c r="A151" s="56"/>
      <c r="B151" s="57"/>
      <c r="C151" s="73"/>
      <c r="D151" s="58"/>
      <c r="E151" s="59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1"/>
    </row>
    <row r="152" spans="1:31" ht="13.8" thickTop="1" thickBot="1">
      <c r="A152" s="56"/>
      <c r="B152" s="57"/>
      <c r="C152" s="73"/>
      <c r="D152" s="58"/>
      <c r="E152" s="59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1"/>
    </row>
    <row r="153" spans="1:31" ht="13.8" thickTop="1" thickBot="1">
      <c r="A153" s="56"/>
      <c r="B153" s="57"/>
      <c r="C153" s="73"/>
      <c r="D153" s="58"/>
      <c r="E153" s="59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1"/>
    </row>
    <row r="154" spans="1:31" ht="13.8" thickTop="1" thickBot="1">
      <c r="A154" s="56"/>
      <c r="B154" s="57"/>
      <c r="C154" s="73"/>
      <c r="D154" s="58"/>
      <c r="E154" s="59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1"/>
    </row>
    <row r="155" spans="1:31" ht="13.8" thickTop="1" thickBot="1">
      <c r="A155" s="56"/>
      <c r="B155" s="57"/>
      <c r="C155" s="73"/>
      <c r="D155" s="58"/>
      <c r="E155" s="59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1"/>
    </row>
    <row r="156" spans="1:31" ht="13.8" thickTop="1" thickBot="1">
      <c r="A156" s="56"/>
      <c r="B156" s="57"/>
      <c r="C156" s="73"/>
      <c r="D156" s="58"/>
      <c r="E156" s="59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1"/>
    </row>
    <row r="157" spans="1:31" ht="13.8" thickTop="1" thickBot="1">
      <c r="A157" s="56"/>
      <c r="B157" s="57"/>
      <c r="C157" s="73"/>
      <c r="D157" s="58"/>
      <c r="E157" s="59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1"/>
    </row>
    <row r="158" spans="1:31" ht="13.8" thickTop="1" thickBot="1">
      <c r="A158" s="56"/>
      <c r="B158" s="57"/>
      <c r="C158" s="73"/>
      <c r="D158" s="58"/>
      <c r="E158" s="59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1"/>
    </row>
    <row r="159" spans="1:31" ht="13.8" thickTop="1" thickBot="1">
      <c r="A159" s="56"/>
      <c r="B159" s="57"/>
      <c r="C159" s="73"/>
      <c r="D159" s="58"/>
      <c r="E159" s="59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1"/>
    </row>
    <row r="160" spans="1:31" ht="13.8" thickTop="1" thickBot="1">
      <c r="A160" s="56"/>
      <c r="B160" s="57"/>
      <c r="C160" s="73"/>
      <c r="D160" s="58"/>
      <c r="E160" s="59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1"/>
    </row>
    <row r="161" spans="1:31" ht="13.8" thickTop="1" thickBot="1">
      <c r="A161" s="56"/>
      <c r="B161" s="57"/>
      <c r="C161" s="73"/>
      <c r="D161" s="58"/>
      <c r="E161" s="59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1"/>
    </row>
    <row r="162" spans="1:31" ht="13.8" thickTop="1" thickBot="1">
      <c r="A162" s="56"/>
      <c r="B162" s="57"/>
      <c r="C162" s="73"/>
      <c r="D162" s="58"/>
      <c r="E162" s="59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1"/>
    </row>
    <row r="163" spans="1:31" ht="13.8" thickTop="1" thickBot="1">
      <c r="A163" s="56"/>
      <c r="B163" s="57"/>
      <c r="C163" s="73"/>
      <c r="D163" s="58"/>
      <c r="E163" s="59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1"/>
    </row>
    <row r="164" spans="1:31" ht="13.8" thickTop="1" thickBot="1">
      <c r="A164" s="56"/>
      <c r="B164" s="57"/>
      <c r="C164" s="73"/>
      <c r="D164" s="58"/>
      <c r="E164" s="59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1"/>
    </row>
    <row r="165" spans="1:31" ht="13.8" thickTop="1" thickBot="1">
      <c r="A165" s="56"/>
      <c r="B165" s="57"/>
      <c r="C165" s="73"/>
      <c r="D165" s="58"/>
      <c r="E165" s="59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1"/>
    </row>
    <row r="166" spans="1:31" ht="13.8" thickTop="1" thickBot="1">
      <c r="A166" s="56"/>
      <c r="B166" s="57"/>
      <c r="C166" s="73"/>
      <c r="D166" s="58"/>
      <c r="E166" s="59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1"/>
    </row>
    <row r="167" spans="1:31" ht="13.8" thickTop="1" thickBot="1">
      <c r="A167" s="56"/>
      <c r="B167" s="57"/>
      <c r="C167" s="73"/>
      <c r="D167" s="58"/>
      <c r="E167" s="59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1"/>
    </row>
    <row r="168" spans="1:31" ht="13.8" thickTop="1" thickBot="1">
      <c r="A168" s="56"/>
      <c r="B168" s="57"/>
      <c r="C168" s="73"/>
      <c r="D168" s="58"/>
      <c r="E168" s="59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1"/>
    </row>
    <row r="169" spans="1:31" ht="13.8" thickTop="1" thickBot="1">
      <c r="A169" s="56"/>
      <c r="B169" s="57"/>
      <c r="C169" s="73"/>
      <c r="D169" s="58"/>
      <c r="E169" s="59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1"/>
    </row>
    <row r="170" spans="1:31" ht="13.8" thickTop="1" thickBot="1">
      <c r="A170" s="56"/>
      <c r="B170" s="57"/>
      <c r="C170" s="73"/>
      <c r="D170" s="58"/>
      <c r="E170" s="59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1"/>
    </row>
    <row r="171" spans="1:31" ht="13.8" thickTop="1" thickBot="1">
      <c r="A171" s="56"/>
      <c r="B171" s="57"/>
      <c r="C171" s="73"/>
      <c r="D171" s="58"/>
      <c r="E171" s="59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1"/>
    </row>
    <row r="172" spans="1:31" ht="13.8" thickTop="1" thickBot="1">
      <c r="A172" s="56"/>
      <c r="B172" s="57"/>
      <c r="C172" s="73"/>
      <c r="D172" s="58"/>
      <c r="E172" s="59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1"/>
    </row>
    <row r="173" spans="1:31" ht="13.8" thickTop="1" thickBot="1">
      <c r="A173" s="56"/>
      <c r="B173" s="57"/>
      <c r="C173" s="73"/>
      <c r="D173" s="58"/>
      <c r="E173" s="59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1"/>
    </row>
    <row r="174" spans="1:31" ht="13.8" thickTop="1" thickBot="1">
      <c r="A174" s="56"/>
      <c r="B174" s="57"/>
      <c r="C174" s="73"/>
      <c r="D174" s="58"/>
      <c r="E174" s="59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1"/>
    </row>
    <row r="175" spans="1:31" ht="13.8" thickTop="1" thickBot="1">
      <c r="A175" s="56"/>
      <c r="B175" s="57"/>
      <c r="C175" s="73"/>
      <c r="D175" s="58"/>
      <c r="E175" s="59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1"/>
    </row>
    <row r="176" spans="1:31" ht="13.8" thickTop="1" thickBot="1">
      <c r="A176" s="56"/>
      <c r="B176" s="57"/>
      <c r="C176" s="73"/>
      <c r="D176" s="58"/>
      <c r="E176" s="59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1"/>
    </row>
    <row r="177" spans="1:31" ht="13.8" thickTop="1" thickBot="1">
      <c r="A177" s="56"/>
      <c r="B177" s="57"/>
      <c r="C177" s="73"/>
      <c r="D177" s="58"/>
      <c r="E177" s="59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1"/>
    </row>
    <row r="178" spans="1:31" ht="13.8" thickTop="1" thickBot="1">
      <c r="A178" s="56"/>
      <c r="B178" s="57"/>
      <c r="C178" s="73"/>
      <c r="D178" s="58"/>
      <c r="E178" s="59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1"/>
    </row>
    <row r="179" spans="1:31" ht="13.8" thickTop="1" thickBot="1">
      <c r="A179" s="56"/>
      <c r="B179" s="57"/>
      <c r="C179" s="73"/>
      <c r="D179" s="58"/>
      <c r="E179" s="59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1"/>
    </row>
    <row r="180" spans="1:31" ht="13.8" thickTop="1" thickBot="1">
      <c r="A180" s="56"/>
      <c r="B180" s="57"/>
      <c r="C180" s="73"/>
      <c r="D180" s="58"/>
      <c r="E180" s="59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1"/>
    </row>
    <row r="181" spans="1:31" ht="13.8" thickTop="1" thickBot="1">
      <c r="A181" s="56"/>
      <c r="B181" s="57"/>
      <c r="C181" s="73"/>
      <c r="D181" s="58"/>
      <c r="E181" s="59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1"/>
    </row>
    <row r="182" spans="1:31" ht="13.8" thickTop="1" thickBot="1">
      <c r="A182" s="56"/>
      <c r="B182" s="57"/>
      <c r="C182" s="73"/>
      <c r="D182" s="58"/>
      <c r="E182" s="59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1"/>
    </row>
    <row r="183" spans="1:31" ht="13.8" thickTop="1" thickBot="1">
      <c r="A183" s="56"/>
      <c r="B183" s="57"/>
      <c r="C183" s="73"/>
      <c r="D183" s="58"/>
      <c r="E183" s="59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1"/>
    </row>
    <row r="184" spans="1:31" ht="13.8" thickTop="1" thickBot="1">
      <c r="A184" s="56"/>
      <c r="B184" s="57"/>
      <c r="C184" s="73"/>
      <c r="D184" s="58"/>
      <c r="E184" s="59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1"/>
    </row>
    <row r="185" spans="1:31" ht="13.8" thickTop="1" thickBot="1">
      <c r="A185" s="56"/>
      <c r="B185" s="57"/>
      <c r="C185" s="73"/>
      <c r="D185" s="58"/>
      <c r="E185" s="59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1"/>
    </row>
    <row r="186" spans="1:31" ht="13.8" thickTop="1" thickBot="1">
      <c r="A186" s="56"/>
      <c r="B186" s="57"/>
      <c r="C186" s="73"/>
      <c r="D186" s="58"/>
      <c r="E186" s="59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1"/>
    </row>
    <row r="187" spans="1:31" ht="13.2" thickTop="1"/>
  </sheetData>
  <mergeCells count="4">
    <mergeCell ref="A2:C2"/>
    <mergeCell ref="D2:J2"/>
    <mergeCell ref="K2:S2"/>
    <mergeCell ref="T2:AE2"/>
  </mergeCells>
  <conditionalFormatting sqref="A4 A7 A14:A15 A20:A186">
    <cfRule type="expression" dxfId="34" priority="1">
      <formula>$AL4=1</formula>
    </cfRule>
    <cfRule type="expression" dxfId="33" priority="2">
      <formula>$AL4=4</formula>
    </cfRule>
    <cfRule type="expression" dxfId="32" priority="3">
      <formula>$AL4=7</formula>
    </cfRule>
    <cfRule type="expression" dxfId="31" priority="4">
      <formula>$AL4=6</formula>
    </cfRule>
    <cfRule type="expression" dxfId="30" priority="5">
      <formula>$AL4=5</formula>
    </cfRule>
    <cfRule type="expression" dxfId="29" priority="6">
      <formula>$AL4=3</formula>
    </cfRule>
    <cfRule type="expression" dxfId="28" priority="7">
      <formula>$AL4=2</formula>
    </cfRule>
  </conditionalFormatting>
  <conditionalFormatting sqref="A8:A11 A13">
    <cfRule type="expression" dxfId="27" priority="22">
      <formula>#REF!=1</formula>
    </cfRule>
    <cfRule type="expression" dxfId="26" priority="23">
      <formula>#REF!=4</formula>
    </cfRule>
    <cfRule type="expression" dxfId="25" priority="24">
      <formula>#REF!=7</formula>
    </cfRule>
    <cfRule type="expression" dxfId="24" priority="25">
      <formula>#REF!=6</formula>
    </cfRule>
    <cfRule type="expression" dxfId="23" priority="26">
      <formula>#REF!=5</formula>
    </cfRule>
    <cfRule type="expression" dxfId="22" priority="27">
      <formula>#REF!=3</formula>
    </cfRule>
    <cfRule type="expression" dxfId="21" priority="28">
      <formula>#REF!=2</formula>
    </cfRule>
  </conditionalFormatting>
  <conditionalFormatting sqref="A6 A12">
    <cfRule type="expression" dxfId="20" priority="85">
      <formula>$AL13=1</formula>
    </cfRule>
    <cfRule type="expression" dxfId="19" priority="86">
      <formula>$AL13=4</formula>
    </cfRule>
    <cfRule type="expression" dxfId="18" priority="87">
      <formula>$AL13=7</formula>
    </cfRule>
    <cfRule type="expression" dxfId="17" priority="88">
      <formula>$AL13=6</formula>
    </cfRule>
    <cfRule type="expression" dxfId="16" priority="89">
      <formula>$AL13=5</formula>
    </cfRule>
    <cfRule type="expression" dxfId="15" priority="90">
      <formula>$AL13=3</formula>
    </cfRule>
    <cfRule type="expression" dxfId="14" priority="91">
      <formula>$AL13=2</formula>
    </cfRule>
  </conditionalFormatting>
  <conditionalFormatting sqref="A16:A19">
    <cfRule type="expression" dxfId="13" priority="120">
      <formula>#REF!=1</formula>
    </cfRule>
    <cfRule type="expression" dxfId="12" priority="121">
      <formula>#REF!=4</formula>
    </cfRule>
    <cfRule type="expression" dxfId="11" priority="122">
      <formula>#REF!=7</formula>
    </cfRule>
    <cfRule type="expression" dxfId="10" priority="123">
      <formula>#REF!=6</formula>
    </cfRule>
    <cfRule type="expression" dxfId="9" priority="124">
      <formula>#REF!=5</formula>
    </cfRule>
    <cfRule type="expression" dxfId="8" priority="125">
      <formula>#REF!=3</formula>
    </cfRule>
    <cfRule type="expression" dxfId="7" priority="126">
      <formula>#REF!=2</formula>
    </cfRule>
  </conditionalFormatting>
  <conditionalFormatting sqref="A5">
    <cfRule type="expression" dxfId="6" priority="162">
      <formula>$AL18=1</formula>
    </cfRule>
    <cfRule type="expression" dxfId="5" priority="163">
      <formula>$AL18=4</formula>
    </cfRule>
    <cfRule type="expression" dxfId="4" priority="164">
      <formula>$AL18=7</formula>
    </cfRule>
    <cfRule type="expression" dxfId="3" priority="165">
      <formula>$AL18=6</formula>
    </cfRule>
    <cfRule type="expression" dxfId="2" priority="166">
      <formula>$AL18=5</formula>
    </cfRule>
    <cfRule type="expression" dxfId="1" priority="167">
      <formula>$AL18=3</formula>
    </cfRule>
    <cfRule type="expression" dxfId="0" priority="168">
      <formula>$AL18=2</formula>
    </cfRule>
  </conditionalFormatting>
  <pageMargins left="0.7" right="0.7" top="0.75" bottom="0.75" header="0.3" footer="0.3"/>
  <pageSetup scale="1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B1:R21"/>
  <sheetViews>
    <sheetView zoomScale="70" zoomScaleNormal="70" workbookViewId="0">
      <selection activeCell="D1" sqref="D1:E8"/>
    </sheetView>
  </sheetViews>
  <sheetFormatPr defaultColWidth="8.88671875" defaultRowHeight="14.4"/>
  <cols>
    <col min="1" max="16384" width="8.88671875" style="33"/>
  </cols>
  <sheetData>
    <row r="1" spans="2:18">
      <c r="B1" s="131" t="s">
        <v>296</v>
      </c>
      <c r="C1" s="131" t="s">
        <v>271</v>
      </c>
      <c r="D1" s="131" t="s">
        <v>35</v>
      </c>
      <c r="E1" s="131" t="s">
        <v>550</v>
      </c>
      <c r="F1" s="131" t="s">
        <v>365</v>
      </c>
      <c r="G1" s="134" t="s">
        <v>263</v>
      </c>
      <c r="H1" s="114" t="s">
        <v>563</v>
      </c>
    </row>
    <row r="2" spans="2:18">
      <c r="B2" s="132" t="s">
        <v>0</v>
      </c>
      <c r="C2" s="132" t="s">
        <v>562</v>
      </c>
      <c r="D2" s="132" t="s">
        <v>23</v>
      </c>
      <c r="E2" s="132" t="s">
        <v>17</v>
      </c>
      <c r="F2" s="132" t="s">
        <v>7</v>
      </c>
      <c r="G2" s="35" t="s">
        <v>5</v>
      </c>
      <c r="H2" s="33" t="s">
        <v>14</v>
      </c>
    </row>
    <row r="3" spans="2:18">
      <c r="B3" s="132" t="s">
        <v>15</v>
      </c>
      <c r="C3" s="132" t="s">
        <v>28</v>
      </c>
      <c r="D3" s="132" t="s">
        <v>25</v>
      </c>
      <c r="E3" s="132" t="s">
        <v>24</v>
      </c>
      <c r="F3" s="132" t="s">
        <v>9</v>
      </c>
      <c r="G3" s="35" t="s">
        <v>2</v>
      </c>
      <c r="H3" s="33" t="s">
        <v>13</v>
      </c>
    </row>
    <row r="4" spans="2:18">
      <c r="C4" s="35"/>
      <c r="E4" s="35"/>
      <c r="F4" s="35"/>
    </row>
    <row r="5" spans="2:18">
      <c r="B5" s="35" t="s">
        <v>22</v>
      </c>
      <c r="C5" s="35" t="s">
        <v>4</v>
      </c>
      <c r="D5" s="137" t="s">
        <v>20</v>
      </c>
      <c r="E5" s="35" t="s">
        <v>21</v>
      </c>
      <c r="F5" s="35"/>
      <c r="G5" s="35" t="s">
        <v>19</v>
      </c>
      <c r="H5" s="33" t="s">
        <v>8</v>
      </c>
    </row>
    <row r="6" spans="2:18">
      <c r="B6" s="35"/>
      <c r="C6" s="35"/>
      <c r="D6" s="35"/>
      <c r="E6" s="35"/>
      <c r="F6" s="35"/>
      <c r="G6" s="35"/>
    </row>
    <row r="7" spans="2:18">
      <c r="B7" s="33" t="s">
        <v>12</v>
      </c>
      <c r="D7" s="35" t="s">
        <v>16</v>
      </c>
      <c r="G7" s="33" t="s">
        <v>6</v>
      </c>
    </row>
    <row r="9" spans="2:18">
      <c r="B9" s="33" t="s">
        <v>18</v>
      </c>
    </row>
    <row r="11" spans="2:18">
      <c r="B11" s="33" t="s">
        <v>1</v>
      </c>
    </row>
    <row r="13" spans="2:18">
      <c r="K13" s="33" t="s">
        <v>565</v>
      </c>
      <c r="L13" s="127" t="s">
        <v>271</v>
      </c>
      <c r="M13" s="127" t="s">
        <v>564</v>
      </c>
      <c r="N13" s="127" t="s">
        <v>263</v>
      </c>
      <c r="O13" s="128" t="s">
        <v>10</v>
      </c>
      <c r="P13" s="128" t="s">
        <v>11</v>
      </c>
      <c r="Q13" s="117"/>
    </row>
    <row r="14" spans="2:18">
      <c r="J14" s="33" t="s">
        <v>565</v>
      </c>
      <c r="K14" s="33">
        <v>0</v>
      </c>
      <c r="L14" s="127">
        <v>0.83983848595874178</v>
      </c>
      <c r="M14" s="127">
        <v>0.8624211110879203</v>
      </c>
      <c r="N14" s="127">
        <v>0.95366148611253831</v>
      </c>
      <c r="O14" s="127">
        <v>0.96411631902832662</v>
      </c>
      <c r="P14" s="127">
        <v>0.87015654267291465</v>
      </c>
      <c r="Q14" s="117"/>
    </row>
    <row r="15" spans="2:18">
      <c r="J15" s="130" t="s">
        <v>271</v>
      </c>
      <c r="K15" s="130">
        <v>0.83983848595874178</v>
      </c>
      <c r="L15" s="135">
        <v>0</v>
      </c>
      <c r="M15" s="135">
        <v>0.99993754648749411</v>
      </c>
      <c r="N15" s="133">
        <v>0.98482050621130102</v>
      </c>
      <c r="O15" s="135">
        <v>0.94029154278126614</v>
      </c>
      <c r="P15" s="135">
        <v>0.98430024662151572</v>
      </c>
      <c r="Q15" s="117">
        <f t="array" ref="Q15">MIN(IF(K14:P14&gt;0,K14:P14))</f>
        <v>0.83983848595874178</v>
      </c>
      <c r="R15" s="129"/>
    </row>
    <row r="16" spans="2:18">
      <c r="J16" s="130" t="s">
        <v>564</v>
      </c>
      <c r="K16" s="130">
        <v>0.8624211110879203</v>
      </c>
      <c r="L16" s="135">
        <v>0.99993754648749411</v>
      </c>
      <c r="M16" s="135">
        <v>0</v>
      </c>
      <c r="N16" s="135">
        <v>0.99121418024164276</v>
      </c>
      <c r="O16" s="135">
        <v>0.91343373454968413</v>
      </c>
      <c r="P16" s="135">
        <v>0.96461525582717822</v>
      </c>
      <c r="Q16" s="117">
        <f t="array" ref="Q16">MIN(IF(K15:P15&gt;0,K15:P15))</f>
        <v>0.83983848595874178</v>
      </c>
      <c r="R16" s="129"/>
    </row>
    <row r="17" spans="10:18">
      <c r="J17" s="130" t="s">
        <v>263</v>
      </c>
      <c r="K17" s="130">
        <v>0.95366148611253831</v>
      </c>
      <c r="L17" s="135">
        <v>0.98482050621130102</v>
      </c>
      <c r="M17" s="135">
        <v>0.99121418024164276</v>
      </c>
      <c r="N17" s="133">
        <v>0</v>
      </c>
      <c r="O17" s="135">
        <v>0.99230057385898429</v>
      </c>
      <c r="P17" s="135">
        <v>0.98096137200897882</v>
      </c>
      <c r="Q17" s="117">
        <f t="array" ref="Q17">MIN(IF(K16:P16&gt;0,K16:P16))</f>
        <v>0.8624211110879203</v>
      </c>
      <c r="R17" s="129" t="str">
        <f>IF((Q17-$Q$20)&lt;0.0001,"X","")</f>
        <v/>
      </c>
    </row>
    <row r="18" spans="10:18">
      <c r="J18" s="126" t="s">
        <v>11</v>
      </c>
      <c r="K18" s="130">
        <v>0.87015654267291465</v>
      </c>
      <c r="L18" s="135">
        <v>0.98430024662151572</v>
      </c>
      <c r="M18" s="135">
        <v>0.96461525582717822</v>
      </c>
      <c r="N18" s="133">
        <v>0.98096137200897882</v>
      </c>
      <c r="O18" s="136">
        <v>0.97123698438660755</v>
      </c>
      <c r="P18" s="136">
        <v>0</v>
      </c>
      <c r="Q18" s="117">
        <f t="array" ref="Q18">MIN(IF(K17:P17&gt;0,K17:P17))</f>
        <v>0.95366148611253831</v>
      </c>
      <c r="R18" s="129" t="str">
        <f>IF((Q18-$Q$20)&lt;0.0001,"X","")</f>
        <v/>
      </c>
    </row>
    <row r="19" spans="10:18">
      <c r="J19" s="126" t="s">
        <v>10</v>
      </c>
      <c r="K19" s="130">
        <v>0.96411631902832662</v>
      </c>
      <c r="L19" s="135">
        <v>0.94029154278126614</v>
      </c>
      <c r="M19" s="135">
        <v>0.91343373454968413</v>
      </c>
      <c r="N19" s="133">
        <v>0.99230057385898429</v>
      </c>
      <c r="O19" s="136">
        <v>0</v>
      </c>
      <c r="P19" s="136">
        <v>0.97123698438660755</v>
      </c>
      <c r="Q19" s="117">
        <f t="array" ref="Q19">MIN(IF(K18:P18&gt;0,K18:P18))</f>
        <v>0.87015654267291465</v>
      </c>
      <c r="R19" s="129" t="str">
        <f>IF((Q19-$Q$20)&lt;0.0001,"X","")</f>
        <v/>
      </c>
    </row>
    <row r="20" spans="10:18">
      <c r="J20" s="117"/>
      <c r="K20" s="117">
        <f t="array" ref="K20">MIN(IF(K14:K19&gt;0,K14:K19))</f>
        <v>0.83983848595874178</v>
      </c>
      <c r="L20" s="117">
        <f t="array" ref="L20">MIN(IF(L14:L19&gt;0,L14:L19))</f>
        <v>0.83983848595874178</v>
      </c>
      <c r="M20" s="117">
        <f t="array" ref="M20">MIN(IF(M14:M19&gt;0,M14:M19))</f>
        <v>0.8624211110879203</v>
      </c>
      <c r="N20" s="117">
        <f t="array" ref="N20">MIN(IF(N14:N19&gt;0,N14:N19))</f>
        <v>0.95366148611253831</v>
      </c>
      <c r="O20" s="117">
        <f t="array" ref="O20">MIN(IF(O14:O19&gt;0,O14:O19))</f>
        <v>0.91343373454968413</v>
      </c>
      <c r="P20" s="117">
        <f t="array" ref="P20">MIN(IF(P14:P19&gt;0,P14:P19))</f>
        <v>0.87015654267291465</v>
      </c>
      <c r="Q20" s="117">
        <f>MIN(L20:P20,Q15:Q19)</f>
        <v>0.83983848595874178</v>
      </c>
    </row>
    <row r="21" spans="10:18">
      <c r="L21" s="129"/>
      <c r="M21" s="129"/>
      <c r="N21" s="129"/>
      <c r="O21" s="129"/>
      <c r="P21" s="129" t="str">
        <f>IF((P20-$Q$20)&lt;0.0001,"X","")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3:BG91"/>
  <sheetViews>
    <sheetView zoomScale="70" zoomScaleNormal="70" workbookViewId="0">
      <selection activeCell="AH8" sqref="AH8"/>
    </sheetView>
  </sheetViews>
  <sheetFormatPr defaultColWidth="6.6640625" defaultRowHeight="14.4"/>
  <cols>
    <col min="1" max="1" width="6.6640625" style="33"/>
    <col min="2" max="2" width="11" style="33" customWidth="1"/>
    <col min="3" max="3" width="8.88671875" style="33" bestFit="1" customWidth="1"/>
    <col min="4" max="5" width="6.6640625" style="33"/>
    <col min="6" max="6" width="8.44140625" style="33" bestFit="1" customWidth="1"/>
    <col min="7" max="27" width="6.6640625" style="33"/>
    <col min="28" max="28" width="8.44140625" style="33" bestFit="1" customWidth="1"/>
    <col min="29" max="29" width="6.6640625" style="33"/>
    <col min="30" max="30" width="8.44140625" style="33" bestFit="1" customWidth="1"/>
    <col min="31" max="32" width="6.6640625" style="33"/>
    <col min="33" max="33" width="9.6640625" style="33" customWidth="1"/>
    <col min="34" max="34" width="9.109375" style="102" bestFit="1" customWidth="1"/>
    <col min="35" max="35" width="10.6640625" style="33" customWidth="1"/>
    <col min="36" max="36" width="11.5546875" style="33" customWidth="1"/>
    <col min="37" max="40" width="8.6640625" style="33" customWidth="1"/>
    <col min="41" max="41" width="10.33203125" style="33" customWidth="1"/>
    <col min="42" max="56" width="7.6640625" style="33" customWidth="1"/>
    <col min="57" max="57" width="12.33203125" style="33" customWidth="1"/>
    <col min="58" max="58" width="8.88671875" style="33" bestFit="1" customWidth="1"/>
    <col min="59" max="59" width="10.6640625" style="33" customWidth="1"/>
    <col min="60" max="16384" width="6.6640625" style="33"/>
  </cols>
  <sheetData>
    <row r="3" spans="2:30">
      <c r="C3" s="33">
        <f ca="1">AVERAGE(OFFSET(FSheet1!$E$4:$E$304,0,MATCH(C$5,FSheet1!$E$3:$AE$3,0)-1))</f>
        <v>13.162790697674419</v>
      </c>
    </row>
    <row r="4" spans="2:30" ht="15" thickBot="1"/>
    <row r="5" spans="2:30" ht="15" thickTop="1">
      <c r="C5" s="96" t="s">
        <v>28</v>
      </c>
      <c r="D5" s="96" t="s">
        <v>1</v>
      </c>
      <c r="E5" s="96" t="s">
        <v>2</v>
      </c>
      <c r="F5" s="96" t="s">
        <v>3</v>
      </c>
      <c r="G5" s="96" t="s">
        <v>4</v>
      </c>
      <c r="H5" s="96" t="s">
        <v>5</v>
      </c>
      <c r="I5" s="96" t="s">
        <v>6</v>
      </c>
      <c r="J5" s="96" t="s">
        <v>7</v>
      </c>
      <c r="K5" s="96" t="s">
        <v>8</v>
      </c>
      <c r="L5" s="96" t="s">
        <v>9</v>
      </c>
      <c r="M5" s="96" t="s">
        <v>10</v>
      </c>
      <c r="N5" s="96" t="s">
        <v>11</v>
      </c>
      <c r="O5" s="96" t="s">
        <v>12</v>
      </c>
      <c r="P5" s="96" t="s">
        <v>13</v>
      </c>
      <c r="Q5" s="96" t="s">
        <v>14</v>
      </c>
      <c r="R5" s="96" t="s">
        <v>15</v>
      </c>
      <c r="S5" s="96" t="s">
        <v>16</v>
      </c>
      <c r="T5" s="96" t="s">
        <v>17</v>
      </c>
      <c r="U5" s="96" t="s">
        <v>18</v>
      </c>
      <c r="V5" s="96" t="s">
        <v>19</v>
      </c>
      <c r="W5" s="96" t="s">
        <v>20</v>
      </c>
      <c r="X5" s="96" t="s">
        <v>21</v>
      </c>
      <c r="Y5" s="96" t="s">
        <v>22</v>
      </c>
      <c r="Z5" s="96" t="s">
        <v>0</v>
      </c>
      <c r="AA5" s="96" t="s">
        <v>23</v>
      </c>
      <c r="AB5" s="96" t="s">
        <v>24</v>
      </c>
      <c r="AC5" s="97" t="s">
        <v>25</v>
      </c>
    </row>
    <row r="6" spans="2:30">
      <c r="B6" s="95" t="str">
        <f>AC5</f>
        <v>WRI</v>
      </c>
      <c r="C6" s="98">
        <f ca="1">1-ABS(CORREL(OFFSET(FSheet1!$E$4:$E$304,0,MATCH(C$5,FSheet1!$E$3:$AE$3,0)-1),OFFSET(FSheet1!$E$4:$E$304,0,MATCH($B6,FSheet1!$E$3:$AE$3,0)-1)))</f>
        <v>0.72950137142042593</v>
      </c>
      <c r="D6" s="98">
        <f ca="1">1-ABS(CORREL(OFFSET(FSheet1!$E$4:$E$304,0,MATCH(D$5,FSheet1!$E$3:$AE$3,0)-1),OFFSET(FSheet1!$E$4:$E$304,0,MATCH($B6,FSheet1!$E$3:$AE$3,0)-1)))</f>
        <v>0.72539079859810385</v>
      </c>
      <c r="E6" s="98">
        <f ca="1">1-ABS(CORREL(OFFSET(FSheet1!$E$4:$E$304,0,MATCH(E$5,FSheet1!$E$3:$AE$3,0)-1),OFFSET(FSheet1!$E$4:$E$304,0,MATCH($B6,FSheet1!$E$3:$AE$3,0)-1)))</f>
        <v>0.99121418024164276</v>
      </c>
      <c r="F6" s="98">
        <f ca="1">1-ABS(CORREL(OFFSET(FSheet1!$E$4:$E$304,0,MATCH(F$5,FSheet1!$E$3:$AE$3,0)-1),OFFSET(FSheet1!$E$4:$E$304,0,MATCH($B6,FSheet1!$E$3:$AE$3,0)-1)))</f>
        <v>0.76667011866623247</v>
      </c>
      <c r="G6" s="98">
        <f ca="1">1-ABS(CORREL(OFFSET(FSheet1!$E$4:$E$304,0,MATCH(G$5,FSheet1!$E$3:$AE$3,0)-1),OFFSET(FSheet1!$E$4:$E$304,0,MATCH($B6,FSheet1!$E$3:$AE$3,0)-1)))</f>
        <v>0.67594910815448517</v>
      </c>
      <c r="H6" s="98">
        <f ca="1">1-ABS(CORREL(OFFSET(FSheet1!$E$4:$E$304,0,MATCH(H$5,FSheet1!$E$3:$AE$3,0)-1),OFFSET(FSheet1!$E$4:$E$304,0,MATCH($B6,FSheet1!$E$3:$AE$3,0)-1)))</f>
        <v>0.97702177448418293</v>
      </c>
      <c r="I6" s="98">
        <f ca="1">1-ABS(CORREL(OFFSET(FSheet1!$E$4:$E$304,0,MATCH(I$5,FSheet1!$E$3:$AE$3,0)-1),OFFSET(FSheet1!$E$4:$E$304,0,MATCH($B6,FSheet1!$E$3:$AE$3,0)-1)))</f>
        <v>0.92303102633828393</v>
      </c>
      <c r="J6" s="98">
        <f ca="1">1-ABS(CORREL(OFFSET(FSheet1!$E$4:$E$304,0,MATCH(J$5,FSheet1!$E$3:$AE$3,0)-1),OFFSET(FSheet1!$E$4:$E$304,0,MATCH($B6,FSheet1!$E$3:$AE$3,0)-1)))</f>
        <v>0.3001993267617431</v>
      </c>
      <c r="K6" s="98">
        <f ca="1">1-ABS(CORREL(OFFSET(FSheet1!$E$4:$E$304,0,MATCH(K$5,FSheet1!$E$3:$AE$3,0)-1),OFFSET(FSheet1!$E$4:$E$304,0,MATCH($B6,FSheet1!$E$3:$AE$3,0)-1)))</f>
        <v>0.75914240705721403</v>
      </c>
      <c r="L6" s="98">
        <f ca="1">1-ABS(CORREL(OFFSET(FSheet1!$E$4:$E$304,0,MATCH(L$5,FSheet1!$E$3:$AE$3,0)-1),OFFSET(FSheet1!$E$4:$E$304,0,MATCH($B6,FSheet1!$E$3:$AE$3,0)-1)))</f>
        <v>0.38479824486237235</v>
      </c>
      <c r="M6" s="98">
        <f ca="1">1-ABS(CORREL(OFFSET(FSheet1!$E$4:$E$304,0,MATCH(M$5,FSheet1!$E$3:$AE$3,0)-1),OFFSET(FSheet1!$E$4:$E$304,0,MATCH($B6,FSheet1!$E$3:$AE$3,0)-1)))</f>
        <v>0.84733166691815309</v>
      </c>
      <c r="N6" s="98">
        <f ca="1">1-ABS(CORREL(OFFSET(FSheet1!$E$4:$E$304,0,MATCH(N$5,FSheet1!$E$3:$AE$3,0)-1),OFFSET(FSheet1!$E$4:$E$304,0,MATCH($B6,FSheet1!$E$3:$AE$3,0)-1)))</f>
        <v>0.91636016100446038</v>
      </c>
      <c r="O6" s="98">
        <f ca="1">1-ABS(CORREL(OFFSET(FSheet1!$E$4:$E$304,0,MATCH(O$5,FSheet1!$E$3:$AE$3,0)-1),OFFSET(FSheet1!$E$4:$E$304,0,MATCH($B6,FSheet1!$E$3:$AE$3,0)-1)))</f>
        <v>0.50222547049564936</v>
      </c>
      <c r="P6" s="98">
        <f ca="1">1-ABS(CORREL(OFFSET(FSheet1!$E$4:$E$304,0,MATCH(P$5,FSheet1!$E$3:$AE$3,0)-1),OFFSET(FSheet1!$E$4:$E$304,0,MATCH($B6,FSheet1!$E$3:$AE$3,0)-1)))</f>
        <v>0.63362232369827964</v>
      </c>
      <c r="Q6" s="98">
        <f ca="1">1-ABS(CORREL(OFFSET(FSheet1!$E$4:$E$304,0,MATCH(Q$5,FSheet1!$E$3:$AE$3,0)-1),OFFSET(FSheet1!$E$4:$E$304,0,MATCH($B6,FSheet1!$E$3:$AE$3,0)-1)))</f>
        <v>0.59502959191015425</v>
      </c>
      <c r="R6" s="98">
        <f ca="1">1-ABS(CORREL(OFFSET(FSheet1!$E$4:$E$304,0,MATCH(R$5,FSheet1!$E$3:$AE$3,0)-1),OFFSET(FSheet1!$E$4:$E$304,0,MATCH($B6,FSheet1!$E$3:$AE$3,0)-1)))</f>
        <v>0.67816857259702612</v>
      </c>
      <c r="S6" s="98">
        <f ca="1">1-ABS(CORREL(OFFSET(FSheet1!$E$4:$E$304,0,MATCH(S$5,FSheet1!$E$3:$AE$3,0)-1),OFFSET(FSheet1!$E$4:$E$304,0,MATCH($B6,FSheet1!$E$3:$AE$3,0)-1)))</f>
        <v>0.28124769344816147</v>
      </c>
      <c r="T6" s="98">
        <f ca="1">1-ABS(CORREL(OFFSET(FSheet1!$E$4:$E$304,0,MATCH(T$5,FSheet1!$E$3:$AE$3,0)-1),OFFSET(FSheet1!$E$4:$E$304,0,MATCH($B6,FSheet1!$E$3:$AE$3,0)-1)))</f>
        <v>0.27863665431840923</v>
      </c>
      <c r="U6" s="98">
        <f ca="1">1-ABS(CORREL(OFFSET(FSheet1!$E$4:$E$304,0,MATCH(U$5,FSheet1!$E$3:$AE$3,0)-1),OFFSET(FSheet1!$E$4:$E$304,0,MATCH($B6,FSheet1!$E$3:$AE$3,0)-1)))</f>
        <v>0.62845728245601673</v>
      </c>
      <c r="V6" s="98">
        <f ca="1">1-ABS(CORREL(OFFSET(FSheet1!$E$4:$E$304,0,MATCH(V$5,FSheet1!$E$3:$AE$3,0)-1),OFFSET(FSheet1!$E$4:$E$304,0,MATCH($B6,FSheet1!$E$3:$AE$3,0)-1)))</f>
        <v>0.72461447428386538</v>
      </c>
      <c r="W6" s="98">
        <f ca="1">1-ABS(CORREL(OFFSET(FSheet1!$E$4:$E$304,0,MATCH(W$5,FSheet1!$E$3:$AE$3,0)-1),OFFSET(FSheet1!$E$4:$E$304,0,MATCH($B6,FSheet1!$E$3:$AE$3,0)-1)))</f>
        <v>0.21109298922780129</v>
      </c>
      <c r="X6" s="98">
        <f ca="1">1-ABS(CORREL(OFFSET(FSheet1!$E$4:$E$304,0,MATCH(X$5,FSheet1!$E$3:$AE$3,0)-1),OFFSET(FSheet1!$E$4:$E$304,0,MATCH($B6,FSheet1!$E$3:$AE$3,0)-1)))</f>
        <v>0.41406367666800026</v>
      </c>
      <c r="Y6" s="98">
        <f ca="1">1-ABS(CORREL(OFFSET(FSheet1!$E$4:$E$304,0,MATCH(Y$5,FSheet1!$E$3:$AE$3,0)-1),OFFSET(FSheet1!$E$4:$E$304,0,MATCH($B6,FSheet1!$E$3:$AE$3,0)-1)))</f>
        <v>0.74355372089559491</v>
      </c>
      <c r="Z6" s="98">
        <f ca="1">1-ABS(CORREL(OFFSET(FSheet1!$E$4:$E$304,0,MATCH(Z$5,FSheet1!$E$3:$AE$3,0)-1),OFFSET(FSheet1!$E$4:$E$304,0,MATCH($B6,FSheet1!$E$3:$AE$3,0)-1)))</f>
        <v>0.56537305914290936</v>
      </c>
      <c r="AA6" s="98">
        <f ca="1">1-ABS(CORREL(OFFSET(FSheet1!$E$4:$E$304,0,MATCH(AA$5,FSheet1!$E$3:$AE$3,0)-1),OFFSET(FSheet1!$E$4:$E$304,0,MATCH($B6,FSheet1!$E$3:$AE$3,0)-1)))</f>
        <v>0.20357469421693197</v>
      </c>
      <c r="AB6" s="98">
        <f ca="1">1-ABS(CORREL(OFFSET(FSheet1!$E$4:$E$304,0,MATCH(AB$5,FSheet1!$E$3:$AE$3,0)-1),OFFSET(FSheet1!$E$4:$E$304,0,MATCH($B6,FSheet1!$E$3:$AE$3,0)-1)))</f>
        <v>0.39331852719905802</v>
      </c>
      <c r="AC6" s="98">
        <f ca="1">1-ABS(CORREL(OFFSET(FSheet1!$E$4:$E$304,0,MATCH(AC$5,FSheet1!$E$3:$AE$3,0)-1),OFFSET(FSheet1!$E$4:$E$304,0,MATCH($B6,FSheet1!$E$3:$AE$3,0)-1)))</f>
        <v>0</v>
      </c>
      <c r="AD6" s="33">
        <f t="array" aca="1" ref="AD6" ca="1">MIN(IF(C6:AC6&gt;0,C6:AC6))</f>
        <v>0.20357469421693197</v>
      </c>
    </row>
    <row r="7" spans="2:30">
      <c r="B7" s="95" t="str">
        <f>AB5</f>
        <v>STI</v>
      </c>
      <c r="C7" s="98">
        <f ca="1">1-ABS(CORREL(OFFSET(FSheet1!$E$4:$E$304,0,MATCH(C$5,FSheet1!$E$3:$AE$3,0)-1),OFFSET(FSheet1!$E$4:$E$304,0,MATCH($B7,FSheet1!$E$3:$AE$3,0)-1)))</f>
        <v>0.59387647715303227</v>
      </c>
      <c r="D7" s="98">
        <f ca="1">1-ABS(CORREL(OFFSET(FSheet1!$E$4:$E$304,0,MATCH(D$5,FSheet1!$E$3:$AE$3,0)-1),OFFSET(FSheet1!$E$4:$E$304,0,MATCH($B7,FSheet1!$E$3:$AE$3,0)-1)))</f>
        <v>0.73941391663644951</v>
      </c>
      <c r="E7" s="98">
        <f ca="1">1-ABS(CORREL(OFFSET(FSheet1!$E$4:$E$304,0,MATCH(E$5,FSheet1!$E$3:$AE$3,0)-1),OFFSET(FSheet1!$E$4:$E$304,0,MATCH($B7,FSheet1!$E$3:$AE$3,0)-1)))</f>
        <v>0.9269016119293314</v>
      </c>
      <c r="F7" s="98">
        <f ca="1">1-ABS(CORREL(OFFSET(FSheet1!$E$4:$E$304,0,MATCH(F$5,FSheet1!$E$3:$AE$3,0)-1),OFFSET(FSheet1!$E$4:$E$304,0,MATCH($B7,FSheet1!$E$3:$AE$3,0)-1)))</f>
        <v>0.60231110008631672</v>
      </c>
      <c r="G7" s="98">
        <f ca="1">1-ABS(CORREL(OFFSET(FSheet1!$E$4:$E$304,0,MATCH(G$5,FSheet1!$E$3:$AE$3,0)-1),OFFSET(FSheet1!$E$4:$E$304,0,MATCH($B7,FSheet1!$E$3:$AE$3,0)-1)))</f>
        <v>0.57151296353671244</v>
      </c>
      <c r="H7" s="98">
        <f ca="1">1-ABS(CORREL(OFFSET(FSheet1!$E$4:$E$304,0,MATCH(H$5,FSheet1!$E$3:$AE$3,0)-1),OFFSET(FSheet1!$E$4:$E$304,0,MATCH($B7,FSheet1!$E$3:$AE$3,0)-1)))</f>
        <v>0.88424060134124993</v>
      </c>
      <c r="I7" s="98">
        <f ca="1">1-ABS(CORREL(OFFSET(FSheet1!$E$4:$E$304,0,MATCH(I$5,FSheet1!$E$3:$AE$3,0)-1),OFFSET(FSheet1!$E$4:$E$304,0,MATCH($B7,FSheet1!$E$3:$AE$3,0)-1)))</f>
        <v>0.81998346980110359</v>
      </c>
      <c r="J7" s="98">
        <f ca="1">1-ABS(CORREL(OFFSET(FSheet1!$E$4:$E$304,0,MATCH(J$5,FSheet1!$E$3:$AE$3,0)-1),OFFSET(FSheet1!$E$4:$E$304,0,MATCH($B7,FSheet1!$E$3:$AE$3,0)-1)))</f>
        <v>0.55332878512688111</v>
      </c>
      <c r="K7" s="98">
        <f ca="1">1-ABS(CORREL(OFFSET(FSheet1!$E$4:$E$304,0,MATCH(K$5,FSheet1!$E$3:$AE$3,0)-1),OFFSET(FSheet1!$E$4:$E$304,0,MATCH($B7,FSheet1!$E$3:$AE$3,0)-1)))</f>
        <v>0.77805881580960845</v>
      </c>
      <c r="L7" s="98">
        <f ca="1">1-ABS(CORREL(OFFSET(FSheet1!$E$4:$E$304,0,MATCH(L$5,FSheet1!$E$3:$AE$3,0)-1),OFFSET(FSheet1!$E$4:$E$304,0,MATCH($B7,FSheet1!$E$3:$AE$3,0)-1)))</f>
        <v>0.5463388287009544</v>
      </c>
      <c r="M7" s="98">
        <f ca="1">1-ABS(CORREL(OFFSET(FSheet1!$E$4:$E$304,0,MATCH(M$5,FSheet1!$E$3:$AE$3,0)-1),OFFSET(FSheet1!$E$4:$E$304,0,MATCH($B7,FSheet1!$E$3:$AE$3,0)-1)))</f>
        <v>0.85730829266810005</v>
      </c>
      <c r="N7" s="98">
        <f ca="1">1-ABS(CORREL(OFFSET(FSheet1!$E$4:$E$304,0,MATCH(N$5,FSheet1!$E$3:$AE$3,0)-1),OFFSET(FSheet1!$E$4:$E$304,0,MATCH($B7,FSheet1!$E$3:$AE$3,0)-1)))</f>
        <v>0.93574777163676515</v>
      </c>
      <c r="O7" s="98">
        <f ca="1">1-ABS(CORREL(OFFSET(FSheet1!$E$4:$E$304,0,MATCH(O$5,FSheet1!$E$3:$AE$3,0)-1),OFFSET(FSheet1!$E$4:$E$304,0,MATCH($B7,FSheet1!$E$3:$AE$3,0)-1)))</f>
        <v>0.54595401525008147</v>
      </c>
      <c r="P7" s="98">
        <f ca="1">1-ABS(CORREL(OFFSET(FSheet1!$E$4:$E$304,0,MATCH(P$5,FSheet1!$E$3:$AE$3,0)-1),OFFSET(FSheet1!$E$4:$E$304,0,MATCH($B7,FSheet1!$E$3:$AE$3,0)-1)))</f>
        <v>0.60881098011225032</v>
      </c>
      <c r="Q7" s="98">
        <f ca="1">1-ABS(CORREL(OFFSET(FSheet1!$E$4:$E$304,0,MATCH(Q$5,FSheet1!$E$3:$AE$3,0)-1),OFFSET(FSheet1!$E$4:$E$304,0,MATCH($B7,FSheet1!$E$3:$AE$3,0)-1)))</f>
        <v>0.65124699292330113</v>
      </c>
      <c r="R7" s="98">
        <f ca="1">1-ABS(CORREL(OFFSET(FSheet1!$E$4:$E$304,0,MATCH(R$5,FSheet1!$E$3:$AE$3,0)-1),OFFSET(FSheet1!$E$4:$E$304,0,MATCH($B7,FSheet1!$E$3:$AE$3,0)-1)))</f>
        <v>0.56859112573892512</v>
      </c>
      <c r="S7" s="98">
        <f ca="1">1-ABS(CORREL(OFFSET(FSheet1!$E$4:$E$304,0,MATCH(S$5,FSheet1!$E$3:$AE$3,0)-1),OFFSET(FSheet1!$E$4:$E$304,0,MATCH($B7,FSheet1!$E$3:$AE$3,0)-1)))</f>
        <v>0.48736260453722258</v>
      </c>
      <c r="T7" s="98">
        <f ca="1">1-ABS(CORREL(OFFSET(FSheet1!$E$4:$E$304,0,MATCH(T$5,FSheet1!$E$3:$AE$3,0)-1),OFFSET(FSheet1!$E$4:$E$304,0,MATCH($B7,FSheet1!$E$3:$AE$3,0)-1)))</f>
        <v>0.22601516928854937</v>
      </c>
      <c r="U7" s="98">
        <f ca="1">1-ABS(CORREL(OFFSET(FSheet1!$E$4:$E$304,0,MATCH(U$5,FSheet1!$E$3:$AE$3,0)-1),OFFSET(FSheet1!$E$4:$E$304,0,MATCH($B7,FSheet1!$E$3:$AE$3,0)-1)))</f>
        <v>0.61940593458282578</v>
      </c>
      <c r="V7" s="98">
        <f ca="1">1-ABS(CORREL(OFFSET(FSheet1!$E$4:$E$304,0,MATCH(V$5,FSheet1!$E$3:$AE$3,0)-1),OFFSET(FSheet1!$E$4:$E$304,0,MATCH($B7,FSheet1!$E$3:$AE$3,0)-1)))</f>
        <v>0.73519004613797678</v>
      </c>
      <c r="W7" s="98">
        <f ca="1">1-ABS(CORREL(OFFSET(FSheet1!$E$4:$E$304,0,MATCH(W$5,FSheet1!$E$3:$AE$3,0)-1),OFFSET(FSheet1!$E$4:$E$304,0,MATCH($B7,FSheet1!$E$3:$AE$3,0)-1)))</f>
        <v>0.31745959118948297</v>
      </c>
      <c r="X7" s="98">
        <f ca="1">1-ABS(CORREL(OFFSET(FSheet1!$E$4:$E$304,0,MATCH(X$5,FSheet1!$E$3:$AE$3,0)-1),OFFSET(FSheet1!$E$4:$E$304,0,MATCH($B7,FSheet1!$E$3:$AE$3,0)-1)))</f>
        <v>0.25309812567418843</v>
      </c>
      <c r="Y7" s="98">
        <f ca="1">1-ABS(CORREL(OFFSET(FSheet1!$E$4:$E$304,0,MATCH(Y$5,FSheet1!$E$3:$AE$3,0)-1),OFFSET(FSheet1!$E$4:$E$304,0,MATCH($B7,FSheet1!$E$3:$AE$3,0)-1)))</f>
        <v>0.47927358198440984</v>
      </c>
      <c r="Z7" s="98">
        <f ca="1">1-ABS(CORREL(OFFSET(FSheet1!$E$4:$E$304,0,MATCH(Z$5,FSheet1!$E$3:$AE$3,0)-1),OFFSET(FSheet1!$E$4:$E$304,0,MATCH($B7,FSheet1!$E$3:$AE$3,0)-1)))</f>
        <v>0.52489246528844247</v>
      </c>
      <c r="AA7" s="98">
        <f ca="1">1-ABS(CORREL(OFFSET(FSheet1!$E$4:$E$304,0,MATCH(AA$5,FSheet1!$E$3:$AE$3,0)-1),OFFSET(FSheet1!$E$4:$E$304,0,MATCH($B7,FSheet1!$E$3:$AE$3,0)-1)))</f>
        <v>0.39473107149599396</v>
      </c>
      <c r="AB7" s="98">
        <f ca="1">1-ABS(CORREL(OFFSET(FSheet1!$E$4:$E$304,0,MATCH(AB$5,FSheet1!$E$3:$AE$3,0)-1),OFFSET(FSheet1!$E$4:$E$304,0,MATCH($B7,FSheet1!$E$3:$AE$3,0)-1)))</f>
        <v>0</v>
      </c>
      <c r="AC7" s="98">
        <f ca="1">1-ABS(CORREL(OFFSET(FSheet1!$E$4:$E$304,0,MATCH(AC$5,FSheet1!$E$3:$AE$3,0)-1),OFFSET(FSheet1!$E$4:$E$304,0,MATCH($B7,FSheet1!$E$3:$AE$3,0)-1)))</f>
        <v>0.39331852719905802</v>
      </c>
      <c r="AD7" s="33">
        <f t="array" aca="1" ref="AD7" ca="1">MIN(IF(C7:AC7&gt;0,C7:AC7))</f>
        <v>0.22601516928854937</v>
      </c>
    </row>
    <row r="8" spans="2:30">
      <c r="B8" s="95" t="str">
        <f>AA5</f>
        <v>SLA</v>
      </c>
      <c r="C8" s="98">
        <f ca="1">1-ABS(CORREL(OFFSET(FSheet1!$E$4:$E$304,0,MATCH(C$5,FSheet1!$E$3:$AE$3,0)-1),OFFSET(FSheet1!$E$4:$E$304,0,MATCH($B8,FSheet1!$E$3:$AE$3,0)-1)))</f>
        <v>0.83511542119313731</v>
      </c>
      <c r="D8" s="98">
        <f ca="1">1-ABS(CORREL(OFFSET(FSheet1!$E$4:$E$304,0,MATCH(D$5,FSheet1!$E$3:$AE$3,0)-1),OFFSET(FSheet1!$E$4:$E$304,0,MATCH($B8,FSheet1!$E$3:$AE$3,0)-1)))</f>
        <v>0.75420489011221603</v>
      </c>
      <c r="E8" s="98">
        <f ca="1">1-ABS(CORREL(OFFSET(FSheet1!$E$4:$E$304,0,MATCH(E$5,FSheet1!$E$3:$AE$3,0)-1),OFFSET(FSheet1!$E$4:$E$304,0,MATCH($B8,FSheet1!$E$3:$AE$3,0)-1)))</f>
        <v>0.9098570560437147</v>
      </c>
      <c r="F8" s="98">
        <f ca="1">1-ABS(CORREL(OFFSET(FSheet1!$E$4:$E$304,0,MATCH(F$5,FSheet1!$E$3:$AE$3,0)-1),OFFSET(FSheet1!$E$4:$E$304,0,MATCH($B8,FSheet1!$E$3:$AE$3,0)-1)))</f>
        <v>0.83762069867691191</v>
      </c>
      <c r="G8" s="98">
        <f ca="1">1-ABS(CORREL(OFFSET(FSheet1!$E$4:$E$304,0,MATCH(G$5,FSheet1!$E$3:$AE$3,0)-1),OFFSET(FSheet1!$E$4:$E$304,0,MATCH($B8,FSheet1!$E$3:$AE$3,0)-1)))</f>
        <v>0.66023480945893276</v>
      </c>
      <c r="H8" s="98">
        <f ca="1">1-ABS(CORREL(OFFSET(FSheet1!$E$4:$E$304,0,MATCH(H$5,FSheet1!$E$3:$AE$3,0)-1),OFFSET(FSheet1!$E$4:$E$304,0,MATCH($B8,FSheet1!$E$3:$AE$3,0)-1)))</f>
        <v>0.93022771084927192</v>
      </c>
      <c r="I8" s="98">
        <f ca="1">1-ABS(CORREL(OFFSET(FSheet1!$E$4:$E$304,0,MATCH(I$5,FSheet1!$E$3:$AE$3,0)-1),OFFSET(FSheet1!$E$4:$E$304,0,MATCH($B8,FSheet1!$E$3:$AE$3,0)-1)))</f>
        <v>0.96948840326937713</v>
      </c>
      <c r="J8" s="98">
        <f ca="1">1-ABS(CORREL(OFFSET(FSheet1!$E$4:$E$304,0,MATCH(J$5,FSheet1!$E$3:$AE$3,0)-1),OFFSET(FSheet1!$E$4:$E$304,0,MATCH($B8,FSheet1!$E$3:$AE$3,0)-1)))</f>
        <v>0.34021613178857935</v>
      </c>
      <c r="K8" s="98">
        <f ca="1">1-ABS(CORREL(OFFSET(FSheet1!$E$4:$E$304,0,MATCH(K$5,FSheet1!$E$3:$AE$3,0)-1),OFFSET(FSheet1!$E$4:$E$304,0,MATCH($B8,FSheet1!$E$3:$AE$3,0)-1)))</f>
        <v>0.73730404977692998</v>
      </c>
      <c r="L8" s="98">
        <f ca="1">1-ABS(CORREL(OFFSET(FSheet1!$E$4:$E$304,0,MATCH(L$5,FSheet1!$E$3:$AE$3,0)-1),OFFSET(FSheet1!$E$4:$E$304,0,MATCH($B8,FSheet1!$E$3:$AE$3,0)-1)))</f>
        <v>0.41501076371574841</v>
      </c>
      <c r="M8" s="98">
        <f ca="1">1-ABS(CORREL(OFFSET(FSheet1!$E$4:$E$304,0,MATCH(M$5,FSheet1!$E$3:$AE$3,0)-1),OFFSET(FSheet1!$E$4:$E$304,0,MATCH($B8,FSheet1!$E$3:$AE$3,0)-1)))</f>
        <v>0.81308207921013653</v>
      </c>
      <c r="N8" s="98">
        <f ca="1">1-ABS(CORREL(OFFSET(FSheet1!$E$4:$E$304,0,MATCH(N$5,FSheet1!$E$3:$AE$3,0)-1),OFFSET(FSheet1!$E$4:$E$304,0,MATCH($B8,FSheet1!$E$3:$AE$3,0)-1)))</f>
        <v>0.93596692409029802</v>
      </c>
      <c r="O8" s="98">
        <f ca="1">1-ABS(CORREL(OFFSET(FSheet1!$E$4:$E$304,0,MATCH(O$5,FSheet1!$E$3:$AE$3,0)-1),OFFSET(FSheet1!$E$4:$E$304,0,MATCH($B8,FSheet1!$E$3:$AE$3,0)-1)))</f>
        <v>0.55170901538688244</v>
      </c>
      <c r="P8" s="98">
        <f ca="1">1-ABS(CORREL(OFFSET(FSheet1!$E$4:$E$304,0,MATCH(P$5,FSheet1!$E$3:$AE$3,0)-1),OFFSET(FSheet1!$E$4:$E$304,0,MATCH($B8,FSheet1!$E$3:$AE$3,0)-1)))</f>
        <v>0.67221134712100727</v>
      </c>
      <c r="Q8" s="98">
        <f ca="1">1-ABS(CORREL(OFFSET(FSheet1!$E$4:$E$304,0,MATCH(Q$5,FSheet1!$E$3:$AE$3,0)-1),OFFSET(FSheet1!$E$4:$E$304,0,MATCH($B8,FSheet1!$E$3:$AE$3,0)-1)))</f>
        <v>0.67869352113260195</v>
      </c>
      <c r="R8" s="98">
        <f ca="1">1-ABS(CORREL(OFFSET(FSheet1!$E$4:$E$304,0,MATCH(R$5,FSheet1!$E$3:$AE$3,0)-1),OFFSET(FSheet1!$E$4:$E$304,0,MATCH($B8,FSheet1!$E$3:$AE$3,0)-1)))</f>
        <v>0.7279796212201004</v>
      </c>
      <c r="S8" s="98">
        <f ca="1">1-ABS(CORREL(OFFSET(FSheet1!$E$4:$E$304,0,MATCH(S$5,FSheet1!$E$3:$AE$3,0)-1),OFFSET(FSheet1!$E$4:$E$304,0,MATCH($B8,FSheet1!$E$3:$AE$3,0)-1)))</f>
        <v>0.23904049620876466</v>
      </c>
      <c r="T8" s="98">
        <f ca="1">1-ABS(CORREL(OFFSET(FSheet1!$E$4:$E$304,0,MATCH(T$5,FSheet1!$E$3:$AE$3,0)-1),OFFSET(FSheet1!$E$4:$E$304,0,MATCH($B8,FSheet1!$E$3:$AE$3,0)-1)))</f>
        <v>0.3142933575046889</v>
      </c>
      <c r="U8" s="98">
        <f ca="1">1-ABS(CORREL(OFFSET(FSheet1!$E$4:$E$304,0,MATCH(U$5,FSheet1!$E$3:$AE$3,0)-1),OFFSET(FSheet1!$E$4:$E$304,0,MATCH($B8,FSheet1!$E$3:$AE$3,0)-1)))</f>
        <v>0.67068589115054911</v>
      </c>
      <c r="V8" s="98">
        <f ca="1">1-ABS(CORREL(OFFSET(FSheet1!$E$4:$E$304,0,MATCH(V$5,FSheet1!$E$3:$AE$3,0)-1),OFFSET(FSheet1!$E$4:$E$304,0,MATCH($B8,FSheet1!$E$3:$AE$3,0)-1)))</f>
        <v>0.64080685749613808</v>
      </c>
      <c r="W8" s="98">
        <f ca="1">1-ABS(CORREL(OFFSET(FSheet1!$E$4:$E$304,0,MATCH(W$5,FSheet1!$E$3:$AE$3,0)-1),OFFSET(FSheet1!$E$4:$E$304,0,MATCH($B8,FSheet1!$E$3:$AE$3,0)-1)))</f>
        <v>0.24710251633052105</v>
      </c>
      <c r="X8" s="98">
        <f ca="1">1-ABS(CORREL(OFFSET(FSheet1!$E$4:$E$304,0,MATCH(X$5,FSheet1!$E$3:$AE$3,0)-1),OFFSET(FSheet1!$E$4:$E$304,0,MATCH($B8,FSheet1!$E$3:$AE$3,0)-1)))</f>
        <v>0.47467892901052455</v>
      </c>
      <c r="Y8" s="98">
        <f ca="1">1-ABS(CORREL(OFFSET(FSheet1!$E$4:$E$304,0,MATCH(Y$5,FSheet1!$E$3:$AE$3,0)-1),OFFSET(FSheet1!$E$4:$E$304,0,MATCH($B8,FSheet1!$E$3:$AE$3,0)-1)))</f>
        <v>0.77462876544246517</v>
      </c>
      <c r="Z8" s="98">
        <f ca="1">1-ABS(CORREL(OFFSET(FSheet1!$E$4:$E$304,0,MATCH(Z$5,FSheet1!$E$3:$AE$3,0)-1),OFFSET(FSheet1!$E$4:$E$304,0,MATCH($B8,FSheet1!$E$3:$AE$3,0)-1)))</f>
        <v>0.64108809770958874</v>
      </c>
      <c r="AA8" s="98">
        <f ca="1">1-ABS(CORREL(OFFSET(FSheet1!$E$4:$E$304,0,MATCH(AA$5,FSheet1!$E$3:$AE$3,0)-1),OFFSET(FSheet1!$E$4:$E$304,0,MATCH($B8,FSheet1!$E$3:$AE$3,0)-1)))</f>
        <v>0</v>
      </c>
      <c r="AB8" s="98">
        <f ca="1">1-ABS(CORREL(OFFSET(FSheet1!$E$4:$E$304,0,MATCH(AB$5,FSheet1!$E$3:$AE$3,0)-1),OFFSET(FSheet1!$E$4:$E$304,0,MATCH($B8,FSheet1!$E$3:$AE$3,0)-1)))</f>
        <v>0.39473107149599396</v>
      </c>
      <c r="AC8" s="98">
        <f ca="1">1-ABS(CORREL(OFFSET(FSheet1!$E$4:$E$304,0,MATCH(AC$5,FSheet1!$E$3:$AE$3,0)-1),OFFSET(FSheet1!$E$4:$E$304,0,MATCH($B8,FSheet1!$E$3:$AE$3,0)-1)))</f>
        <v>0.20357469421693197</v>
      </c>
      <c r="AD8" s="33">
        <f t="array" aca="1" ref="AD8" ca="1">MIN(IF(C8:AC8&gt;0,C8:AC8))</f>
        <v>0.20357469421693197</v>
      </c>
    </row>
    <row r="9" spans="2:30">
      <c r="B9" s="95" t="str">
        <f>Z5</f>
        <v>POS</v>
      </c>
      <c r="C9" s="98">
        <f ca="1">1-ABS(CORREL(OFFSET(FSheet1!$E$4:$E$304,0,MATCH(C$5,FSheet1!$E$3:$AE$3,0)-1),OFFSET(FSheet1!$E$4:$E$304,0,MATCH($B9,FSheet1!$E$3:$AE$3,0)-1)))</f>
        <v>0.72901794376652918</v>
      </c>
      <c r="D9" s="98">
        <f ca="1">1-ABS(CORREL(OFFSET(FSheet1!$E$4:$E$304,0,MATCH(D$5,FSheet1!$E$3:$AE$3,0)-1),OFFSET(FSheet1!$E$4:$E$304,0,MATCH($B9,FSheet1!$E$3:$AE$3,0)-1)))</f>
        <v>0.60275301617488086</v>
      </c>
      <c r="E9" s="98">
        <f ca="1">1-ABS(CORREL(OFFSET(FSheet1!$E$4:$E$304,0,MATCH(E$5,FSheet1!$E$3:$AE$3,0)-1),OFFSET(FSheet1!$E$4:$E$304,0,MATCH($B9,FSheet1!$E$3:$AE$3,0)-1)))</f>
        <v>0.70350202740694323</v>
      </c>
      <c r="F9" s="98">
        <f ca="1">1-ABS(CORREL(OFFSET(FSheet1!$E$4:$E$304,0,MATCH(F$5,FSheet1!$E$3:$AE$3,0)-1),OFFSET(FSheet1!$E$4:$E$304,0,MATCH($B9,FSheet1!$E$3:$AE$3,0)-1)))</f>
        <v>0.77374476140285298</v>
      </c>
      <c r="G9" s="98">
        <f ca="1">1-ABS(CORREL(OFFSET(FSheet1!$E$4:$E$304,0,MATCH(G$5,FSheet1!$E$3:$AE$3,0)-1),OFFSET(FSheet1!$E$4:$E$304,0,MATCH($B9,FSheet1!$E$3:$AE$3,0)-1)))</f>
        <v>0.67737542195743661</v>
      </c>
      <c r="H9" s="98">
        <f ca="1">1-ABS(CORREL(OFFSET(FSheet1!$E$4:$E$304,0,MATCH(H$5,FSheet1!$E$3:$AE$3,0)-1),OFFSET(FSheet1!$E$4:$E$304,0,MATCH($B9,FSheet1!$E$3:$AE$3,0)-1)))</f>
        <v>0.79406161002584763</v>
      </c>
      <c r="I9" s="98">
        <f ca="1">1-ABS(CORREL(OFFSET(FSheet1!$E$4:$E$304,0,MATCH(I$5,FSheet1!$E$3:$AE$3,0)-1),OFFSET(FSheet1!$E$4:$E$304,0,MATCH($B9,FSheet1!$E$3:$AE$3,0)-1)))</f>
        <v>0.98189631731991134</v>
      </c>
      <c r="J9" s="98">
        <f ca="1">1-ABS(CORREL(OFFSET(FSheet1!$E$4:$E$304,0,MATCH(J$5,FSheet1!$E$3:$AE$3,0)-1),OFFSET(FSheet1!$E$4:$E$304,0,MATCH($B9,FSheet1!$E$3:$AE$3,0)-1)))</f>
        <v>0.85045704933908839</v>
      </c>
      <c r="K9" s="98">
        <f ca="1">1-ABS(CORREL(OFFSET(FSheet1!$E$4:$E$304,0,MATCH(K$5,FSheet1!$E$3:$AE$3,0)-1),OFFSET(FSheet1!$E$4:$E$304,0,MATCH($B9,FSheet1!$E$3:$AE$3,0)-1)))</f>
        <v>0.64157247646032367</v>
      </c>
      <c r="L9" s="98">
        <f ca="1">1-ABS(CORREL(OFFSET(FSheet1!$E$4:$E$304,0,MATCH(L$5,FSheet1!$E$3:$AE$3,0)-1),OFFSET(FSheet1!$E$4:$E$304,0,MATCH($B9,FSheet1!$E$3:$AE$3,0)-1)))</f>
        <v>0.85369807101564676</v>
      </c>
      <c r="M9" s="98">
        <f ca="1">1-ABS(CORREL(OFFSET(FSheet1!$E$4:$E$304,0,MATCH(M$5,FSheet1!$E$3:$AE$3,0)-1),OFFSET(FSheet1!$E$4:$E$304,0,MATCH($B9,FSheet1!$E$3:$AE$3,0)-1)))</f>
        <v>0.94216070619728531</v>
      </c>
      <c r="N9" s="98">
        <f ca="1">1-ABS(CORREL(OFFSET(FSheet1!$E$4:$E$304,0,MATCH(N$5,FSheet1!$E$3:$AE$3,0)-1),OFFSET(FSheet1!$E$4:$E$304,0,MATCH($B9,FSheet1!$E$3:$AE$3,0)-1)))</f>
        <v>0.82691229164005609</v>
      </c>
      <c r="O9" s="98">
        <f ca="1">1-ABS(CORREL(OFFSET(FSheet1!$E$4:$E$304,0,MATCH(O$5,FSheet1!$E$3:$AE$3,0)-1),OFFSET(FSheet1!$E$4:$E$304,0,MATCH($B9,FSheet1!$E$3:$AE$3,0)-1)))</f>
        <v>0.45856634728655754</v>
      </c>
      <c r="P9" s="98">
        <f ca="1">1-ABS(CORREL(OFFSET(FSheet1!$E$4:$E$304,0,MATCH(P$5,FSheet1!$E$3:$AE$3,0)-1),OFFSET(FSheet1!$E$4:$E$304,0,MATCH($B9,FSheet1!$E$3:$AE$3,0)-1)))</f>
        <v>0.62069472411617221</v>
      </c>
      <c r="Q9" s="98">
        <f ca="1">1-ABS(CORREL(OFFSET(FSheet1!$E$4:$E$304,0,MATCH(Q$5,FSheet1!$E$3:$AE$3,0)-1),OFFSET(FSheet1!$E$4:$E$304,0,MATCH($B9,FSheet1!$E$3:$AE$3,0)-1)))</f>
        <v>0.52837935670796532</v>
      </c>
      <c r="R9" s="98">
        <f ca="1">1-ABS(CORREL(OFFSET(FSheet1!$E$4:$E$304,0,MATCH(R$5,FSheet1!$E$3:$AE$3,0)-1),OFFSET(FSheet1!$E$4:$E$304,0,MATCH($B9,FSheet1!$E$3:$AE$3,0)-1)))</f>
        <v>0.15398905490932768</v>
      </c>
      <c r="S9" s="98">
        <f ca="1">1-ABS(CORREL(OFFSET(FSheet1!$E$4:$E$304,0,MATCH(S$5,FSheet1!$E$3:$AE$3,0)-1),OFFSET(FSheet1!$E$4:$E$304,0,MATCH($B9,FSheet1!$E$3:$AE$3,0)-1)))</f>
        <v>0.69575478972189231</v>
      </c>
      <c r="T9" s="98">
        <f ca="1">1-ABS(CORREL(OFFSET(FSheet1!$E$4:$E$304,0,MATCH(T$5,FSheet1!$E$3:$AE$3,0)-1),OFFSET(FSheet1!$E$4:$E$304,0,MATCH($B9,FSheet1!$E$3:$AE$3,0)-1)))</f>
        <v>0.72588078741574202</v>
      </c>
      <c r="U9" s="98">
        <f ca="1">1-ABS(CORREL(OFFSET(FSheet1!$E$4:$E$304,0,MATCH(U$5,FSheet1!$E$3:$AE$3,0)-1),OFFSET(FSheet1!$E$4:$E$304,0,MATCH($B9,FSheet1!$E$3:$AE$3,0)-1)))</f>
        <v>0.57134871017966526</v>
      </c>
      <c r="V9" s="98">
        <f ca="1">1-ABS(CORREL(OFFSET(FSheet1!$E$4:$E$304,0,MATCH(V$5,FSheet1!$E$3:$AE$3,0)-1),OFFSET(FSheet1!$E$4:$E$304,0,MATCH($B9,FSheet1!$E$3:$AE$3,0)-1)))</f>
        <v>0.52204446061770304</v>
      </c>
      <c r="W9" s="98">
        <f ca="1">1-ABS(CORREL(OFFSET(FSheet1!$E$4:$E$304,0,MATCH(W$5,FSheet1!$E$3:$AE$3,0)-1),OFFSET(FSheet1!$E$4:$E$304,0,MATCH($B9,FSheet1!$E$3:$AE$3,0)-1)))</f>
        <v>0.59590496914330238</v>
      </c>
      <c r="X9" s="98">
        <f ca="1">1-ABS(CORREL(OFFSET(FSheet1!$E$4:$E$304,0,MATCH(X$5,FSheet1!$E$3:$AE$3,0)-1),OFFSET(FSheet1!$E$4:$E$304,0,MATCH($B9,FSheet1!$E$3:$AE$3,0)-1)))</f>
        <v>0.36632552472228641</v>
      </c>
      <c r="Y9" s="98">
        <f ca="1">1-ABS(CORREL(OFFSET(FSheet1!$E$4:$E$304,0,MATCH(Y$5,FSheet1!$E$3:$AE$3,0)-1),OFFSET(FSheet1!$E$4:$E$304,0,MATCH($B9,FSheet1!$E$3:$AE$3,0)-1)))</f>
        <v>0.26881526255655919</v>
      </c>
      <c r="Z9" s="98">
        <f ca="1">1-ABS(CORREL(OFFSET(FSheet1!$E$4:$E$304,0,MATCH(Z$5,FSheet1!$E$3:$AE$3,0)-1),OFFSET(FSheet1!$E$4:$E$304,0,MATCH($B9,FSheet1!$E$3:$AE$3,0)-1)))</f>
        <v>0</v>
      </c>
      <c r="AA9" s="98">
        <f ca="1">1-ABS(CORREL(OFFSET(FSheet1!$E$4:$E$304,0,MATCH(AA$5,FSheet1!$E$3:$AE$3,0)-1),OFFSET(FSheet1!$E$4:$E$304,0,MATCH($B9,FSheet1!$E$3:$AE$3,0)-1)))</f>
        <v>0.64108809770958874</v>
      </c>
      <c r="AB9" s="98">
        <f ca="1">1-ABS(CORREL(OFFSET(FSheet1!$E$4:$E$304,0,MATCH(AB$5,FSheet1!$E$3:$AE$3,0)-1),OFFSET(FSheet1!$E$4:$E$304,0,MATCH($B9,FSheet1!$E$3:$AE$3,0)-1)))</f>
        <v>0.52489246528844247</v>
      </c>
      <c r="AC9" s="98">
        <f ca="1">1-ABS(CORREL(OFFSET(FSheet1!$E$4:$E$304,0,MATCH(AC$5,FSheet1!$E$3:$AE$3,0)-1),OFFSET(FSheet1!$E$4:$E$304,0,MATCH($B9,FSheet1!$E$3:$AE$3,0)-1)))</f>
        <v>0.56537305914290936</v>
      </c>
      <c r="AD9" s="33">
        <f t="array" aca="1" ref="AD9" ca="1">MIN(IF(C9:AC9&gt;0,C9:AC9))</f>
        <v>0.15398905490932768</v>
      </c>
    </row>
    <row r="10" spans="2:30">
      <c r="B10" s="95" t="str">
        <f>Y5</f>
        <v>POK</v>
      </c>
      <c r="C10" s="98">
        <f ca="1">1-ABS(CORREL(OFFSET(FSheet1!$E$4:$E$304,0,MATCH(C$5,FSheet1!$E$3:$AE$3,0)-1),OFFSET(FSheet1!$E$4:$E$304,0,MATCH($B10,FSheet1!$E$3:$AE$3,0)-1)))</f>
        <v>0.73594272770147828</v>
      </c>
      <c r="D10" s="98">
        <f ca="1">1-ABS(CORREL(OFFSET(FSheet1!$E$4:$E$304,0,MATCH(D$5,FSheet1!$E$3:$AE$3,0)-1),OFFSET(FSheet1!$E$4:$E$304,0,MATCH($B10,FSheet1!$E$3:$AE$3,0)-1)))</f>
        <v>0.57251492174440588</v>
      </c>
      <c r="E10" s="98">
        <f ca="1">1-ABS(CORREL(OFFSET(FSheet1!$E$4:$E$304,0,MATCH(E$5,FSheet1!$E$3:$AE$3,0)-1),OFFSET(FSheet1!$E$4:$E$304,0,MATCH($B10,FSheet1!$E$3:$AE$3,0)-1)))</f>
        <v>0.61876125580346342</v>
      </c>
      <c r="F10" s="98">
        <f ca="1">1-ABS(CORREL(OFFSET(FSheet1!$E$4:$E$304,0,MATCH(F$5,FSheet1!$E$3:$AE$3,0)-1),OFFSET(FSheet1!$E$4:$E$304,0,MATCH($B10,FSheet1!$E$3:$AE$3,0)-1)))</f>
        <v>0.79424288474202531</v>
      </c>
      <c r="G10" s="98">
        <f ca="1">1-ABS(CORREL(OFFSET(FSheet1!$E$4:$E$304,0,MATCH(G$5,FSheet1!$E$3:$AE$3,0)-1),OFFSET(FSheet1!$E$4:$E$304,0,MATCH($B10,FSheet1!$E$3:$AE$3,0)-1)))</f>
        <v>0.63568838579764253</v>
      </c>
      <c r="H10" s="98">
        <f ca="1">1-ABS(CORREL(OFFSET(FSheet1!$E$4:$E$304,0,MATCH(H$5,FSheet1!$E$3:$AE$3,0)-1),OFFSET(FSheet1!$E$4:$E$304,0,MATCH($B10,FSheet1!$E$3:$AE$3,0)-1)))</f>
        <v>0.81705722054209806</v>
      </c>
      <c r="I10" s="98">
        <f ca="1">1-ABS(CORREL(OFFSET(FSheet1!$E$4:$E$304,0,MATCH(I$5,FSheet1!$E$3:$AE$3,0)-1),OFFSET(FSheet1!$E$4:$E$304,0,MATCH($B10,FSheet1!$E$3:$AE$3,0)-1)))</f>
        <v>0.9897832600508244</v>
      </c>
      <c r="J10" s="98">
        <f ca="1">1-ABS(CORREL(OFFSET(FSheet1!$E$4:$E$304,0,MATCH(J$5,FSheet1!$E$3:$AE$3,0)-1),OFFSET(FSheet1!$E$4:$E$304,0,MATCH($B10,FSheet1!$E$3:$AE$3,0)-1)))</f>
        <v>0.98320827822609369</v>
      </c>
      <c r="K10" s="98">
        <f ca="1">1-ABS(CORREL(OFFSET(FSheet1!$E$4:$E$304,0,MATCH(K$5,FSheet1!$E$3:$AE$3,0)-1),OFFSET(FSheet1!$E$4:$E$304,0,MATCH($B10,FSheet1!$E$3:$AE$3,0)-1)))</f>
        <v>0.6404665377642853</v>
      </c>
      <c r="L10" s="98">
        <f ca="1">1-ABS(CORREL(OFFSET(FSheet1!$E$4:$E$304,0,MATCH(L$5,FSheet1!$E$3:$AE$3,0)-1),OFFSET(FSheet1!$E$4:$E$304,0,MATCH($B10,FSheet1!$E$3:$AE$3,0)-1)))</f>
        <v>0.93691122977449315</v>
      </c>
      <c r="M10" s="98">
        <f ca="1">1-ABS(CORREL(OFFSET(FSheet1!$E$4:$E$304,0,MATCH(M$5,FSheet1!$E$3:$AE$3,0)-1),OFFSET(FSheet1!$E$4:$E$304,0,MATCH($B10,FSheet1!$E$3:$AE$3,0)-1)))</f>
        <v>0.97355151241012539</v>
      </c>
      <c r="N10" s="98">
        <f ca="1">1-ABS(CORREL(OFFSET(FSheet1!$E$4:$E$304,0,MATCH(N$5,FSheet1!$E$3:$AE$3,0)-1),OFFSET(FSheet1!$E$4:$E$304,0,MATCH($B10,FSheet1!$E$3:$AE$3,0)-1)))</f>
        <v>0.88277157710348486</v>
      </c>
      <c r="O10" s="98">
        <f ca="1">1-ABS(CORREL(OFFSET(FSheet1!$E$4:$E$304,0,MATCH(O$5,FSheet1!$E$3:$AE$3,0)-1),OFFSET(FSheet1!$E$4:$E$304,0,MATCH($B10,FSheet1!$E$3:$AE$3,0)-1)))</f>
        <v>0.52553862289006836</v>
      </c>
      <c r="P10" s="98">
        <f ca="1">1-ABS(CORREL(OFFSET(FSheet1!$E$4:$E$304,0,MATCH(P$5,FSheet1!$E$3:$AE$3,0)-1),OFFSET(FSheet1!$E$4:$E$304,0,MATCH($B10,FSheet1!$E$3:$AE$3,0)-1)))</f>
        <v>0.62713425970900505</v>
      </c>
      <c r="Q10" s="98">
        <f ca="1">1-ABS(CORREL(OFFSET(FSheet1!$E$4:$E$304,0,MATCH(Q$5,FSheet1!$E$3:$AE$3,0)-1),OFFSET(FSheet1!$E$4:$E$304,0,MATCH($B10,FSheet1!$E$3:$AE$3,0)-1)))</f>
        <v>0.56403808494070606</v>
      </c>
      <c r="R10" s="98">
        <f ca="1">1-ABS(CORREL(OFFSET(FSheet1!$E$4:$E$304,0,MATCH(R$5,FSheet1!$E$3:$AE$3,0)-1),OFFSET(FSheet1!$E$4:$E$304,0,MATCH($B10,FSheet1!$E$3:$AE$3,0)-1)))</f>
        <v>0.22682183733961314</v>
      </c>
      <c r="S10" s="98">
        <f ca="1">1-ABS(CORREL(OFFSET(FSheet1!$E$4:$E$304,0,MATCH(S$5,FSheet1!$E$3:$AE$3,0)-1),OFFSET(FSheet1!$E$4:$E$304,0,MATCH($B10,FSheet1!$E$3:$AE$3,0)-1)))</f>
        <v>0.74553891684779461</v>
      </c>
      <c r="T10" s="98">
        <f ca="1">1-ABS(CORREL(OFFSET(FSheet1!$E$4:$E$304,0,MATCH(T$5,FSheet1!$E$3:$AE$3,0)-1),OFFSET(FSheet1!$E$4:$E$304,0,MATCH($B10,FSheet1!$E$3:$AE$3,0)-1)))</f>
        <v>0.71961566816796241</v>
      </c>
      <c r="U10" s="98">
        <f ca="1">1-ABS(CORREL(OFFSET(FSheet1!$E$4:$E$304,0,MATCH(U$5,FSheet1!$E$3:$AE$3,0)-1),OFFSET(FSheet1!$E$4:$E$304,0,MATCH($B10,FSheet1!$E$3:$AE$3,0)-1)))</f>
        <v>0.5425063761765736</v>
      </c>
      <c r="V10" s="98">
        <f ca="1">1-ABS(CORREL(OFFSET(FSheet1!$E$4:$E$304,0,MATCH(V$5,FSheet1!$E$3:$AE$3,0)-1),OFFSET(FSheet1!$E$4:$E$304,0,MATCH($B10,FSheet1!$E$3:$AE$3,0)-1)))</f>
        <v>0.49970329522665746</v>
      </c>
      <c r="W10" s="98">
        <f ca="1">1-ABS(CORREL(OFFSET(FSheet1!$E$4:$E$304,0,MATCH(W$5,FSheet1!$E$3:$AE$3,0)-1),OFFSET(FSheet1!$E$4:$E$304,0,MATCH($B10,FSheet1!$E$3:$AE$3,0)-1)))</f>
        <v>0.73299185411602963</v>
      </c>
      <c r="X10" s="98">
        <f ca="1">1-ABS(CORREL(OFFSET(FSheet1!$E$4:$E$304,0,MATCH(X$5,FSheet1!$E$3:$AE$3,0)-1),OFFSET(FSheet1!$E$4:$E$304,0,MATCH($B10,FSheet1!$E$3:$AE$3,0)-1)))</f>
        <v>0.354054294311548</v>
      </c>
      <c r="Y10" s="98">
        <f ca="1">1-ABS(CORREL(OFFSET(FSheet1!$E$4:$E$304,0,MATCH(Y$5,FSheet1!$E$3:$AE$3,0)-1),OFFSET(FSheet1!$E$4:$E$304,0,MATCH($B10,FSheet1!$E$3:$AE$3,0)-1)))</f>
        <v>0</v>
      </c>
      <c r="Z10" s="98">
        <f ca="1">1-ABS(CORREL(OFFSET(FSheet1!$E$4:$E$304,0,MATCH(Z$5,FSheet1!$E$3:$AE$3,0)-1),OFFSET(FSheet1!$E$4:$E$304,0,MATCH($B10,FSheet1!$E$3:$AE$3,0)-1)))</f>
        <v>0.26881526255655919</v>
      </c>
      <c r="AA10" s="98">
        <f ca="1">1-ABS(CORREL(OFFSET(FSheet1!$E$4:$E$304,0,MATCH(AA$5,FSheet1!$E$3:$AE$3,0)-1),OFFSET(FSheet1!$E$4:$E$304,0,MATCH($B10,FSheet1!$E$3:$AE$3,0)-1)))</f>
        <v>0.77462876544246517</v>
      </c>
      <c r="AB10" s="98">
        <f ca="1">1-ABS(CORREL(OFFSET(FSheet1!$E$4:$E$304,0,MATCH(AB$5,FSheet1!$E$3:$AE$3,0)-1),OFFSET(FSheet1!$E$4:$E$304,0,MATCH($B10,FSheet1!$E$3:$AE$3,0)-1)))</f>
        <v>0.47927358198440984</v>
      </c>
      <c r="AC10" s="98">
        <f ca="1">1-ABS(CORREL(OFFSET(FSheet1!$E$4:$E$304,0,MATCH(AC$5,FSheet1!$E$3:$AE$3,0)-1),OFFSET(FSheet1!$E$4:$E$304,0,MATCH($B10,FSheet1!$E$3:$AE$3,0)-1)))</f>
        <v>0.74355372089559491</v>
      </c>
      <c r="AD10" s="33">
        <f t="array" aca="1" ref="AD10" ca="1">MIN(IF(C10:AC10&gt;0,C10:AC10))</f>
        <v>0.22682183733961314</v>
      </c>
    </row>
    <row r="11" spans="2:30">
      <c r="B11" s="95" t="str">
        <f>X5</f>
        <v>PAS</v>
      </c>
      <c r="C11" s="98">
        <f ca="1">1-ABS(CORREL(OFFSET(FSheet1!$E$4:$E$304,0,MATCH(C$5,FSheet1!$E$3:$AE$3,0)-1),OFFSET(FSheet1!$E$4:$E$304,0,MATCH($B11,FSheet1!$E$3:$AE$3,0)-1)))</f>
        <v>0.63385363970489472</v>
      </c>
      <c r="D11" s="98">
        <f ca="1">1-ABS(CORREL(OFFSET(FSheet1!$E$4:$E$304,0,MATCH(D$5,FSheet1!$E$3:$AE$3,0)-1),OFFSET(FSheet1!$E$4:$E$304,0,MATCH($B11,FSheet1!$E$3:$AE$3,0)-1)))</f>
        <v>0.63132017527956197</v>
      </c>
      <c r="E11" s="98">
        <f ca="1">1-ABS(CORREL(OFFSET(FSheet1!$E$4:$E$304,0,MATCH(E$5,FSheet1!$E$3:$AE$3,0)-1),OFFSET(FSheet1!$E$4:$E$304,0,MATCH($B11,FSheet1!$E$3:$AE$3,0)-1)))</f>
        <v>0.82186578952411438</v>
      </c>
      <c r="F11" s="98">
        <f ca="1">1-ABS(CORREL(OFFSET(FSheet1!$E$4:$E$304,0,MATCH(F$5,FSheet1!$E$3:$AE$3,0)-1),OFFSET(FSheet1!$E$4:$E$304,0,MATCH($B11,FSheet1!$E$3:$AE$3,0)-1)))</f>
        <v>0.66937632769706945</v>
      </c>
      <c r="G11" s="98">
        <f ca="1">1-ABS(CORREL(OFFSET(FSheet1!$E$4:$E$304,0,MATCH(G$5,FSheet1!$E$3:$AE$3,0)-1),OFFSET(FSheet1!$E$4:$E$304,0,MATCH($B11,FSheet1!$E$3:$AE$3,0)-1)))</f>
        <v>0.53740616012830633</v>
      </c>
      <c r="H11" s="98">
        <f ca="1">1-ABS(CORREL(OFFSET(FSheet1!$E$4:$E$304,0,MATCH(H$5,FSheet1!$E$3:$AE$3,0)-1),OFFSET(FSheet1!$E$4:$E$304,0,MATCH($B11,FSheet1!$E$3:$AE$3,0)-1)))</f>
        <v>0.92451389519428684</v>
      </c>
      <c r="I11" s="98">
        <f ca="1">1-ABS(CORREL(OFFSET(FSheet1!$E$4:$E$304,0,MATCH(I$5,FSheet1!$E$3:$AE$3,0)-1),OFFSET(FSheet1!$E$4:$E$304,0,MATCH($B11,FSheet1!$E$3:$AE$3,0)-1)))</f>
        <v>0.92039828588765837</v>
      </c>
      <c r="J11" s="98">
        <f ca="1">1-ABS(CORREL(OFFSET(FSheet1!$E$4:$E$304,0,MATCH(J$5,FSheet1!$E$3:$AE$3,0)-1),OFFSET(FSheet1!$E$4:$E$304,0,MATCH($B11,FSheet1!$E$3:$AE$3,0)-1)))</f>
        <v>0.61362438653855955</v>
      </c>
      <c r="K11" s="98">
        <f ca="1">1-ABS(CORREL(OFFSET(FSheet1!$E$4:$E$304,0,MATCH(K$5,FSheet1!$E$3:$AE$3,0)-1),OFFSET(FSheet1!$E$4:$E$304,0,MATCH($B11,FSheet1!$E$3:$AE$3,0)-1)))</f>
        <v>0.73949514829240404</v>
      </c>
      <c r="L11" s="98">
        <f ca="1">1-ABS(CORREL(OFFSET(FSheet1!$E$4:$E$304,0,MATCH(L$5,FSheet1!$E$3:$AE$3,0)-1),OFFSET(FSheet1!$E$4:$E$304,0,MATCH($B11,FSheet1!$E$3:$AE$3,0)-1)))</f>
        <v>0.55975677394798895</v>
      </c>
      <c r="M11" s="98">
        <f ca="1">1-ABS(CORREL(OFFSET(FSheet1!$E$4:$E$304,0,MATCH(M$5,FSheet1!$E$3:$AE$3,0)-1),OFFSET(FSheet1!$E$4:$E$304,0,MATCH($B11,FSheet1!$E$3:$AE$3,0)-1)))</f>
        <v>0.91343373454968413</v>
      </c>
      <c r="N11" s="98">
        <f ca="1">1-ABS(CORREL(OFFSET(FSheet1!$E$4:$E$304,0,MATCH(N$5,FSheet1!$E$3:$AE$3,0)-1),OFFSET(FSheet1!$E$4:$E$304,0,MATCH($B11,FSheet1!$E$3:$AE$3,0)-1)))</f>
        <v>0.96461525582717822</v>
      </c>
      <c r="O11" s="98">
        <f ca="1">1-ABS(CORREL(OFFSET(FSheet1!$E$4:$E$304,0,MATCH(O$5,FSheet1!$E$3:$AE$3,0)-1),OFFSET(FSheet1!$E$4:$E$304,0,MATCH($B11,FSheet1!$E$3:$AE$3,0)-1)))</f>
        <v>0.51307666198813917</v>
      </c>
      <c r="P11" s="98">
        <f ca="1">1-ABS(CORREL(OFFSET(FSheet1!$E$4:$E$304,0,MATCH(P$5,FSheet1!$E$3:$AE$3,0)-1),OFFSET(FSheet1!$E$4:$E$304,0,MATCH($B11,FSheet1!$E$3:$AE$3,0)-1)))</f>
        <v>0.56603072696934775</v>
      </c>
      <c r="Q11" s="98">
        <f ca="1">1-ABS(CORREL(OFFSET(FSheet1!$E$4:$E$304,0,MATCH(Q$5,FSheet1!$E$3:$AE$3,0)-1),OFFSET(FSheet1!$E$4:$E$304,0,MATCH($B11,FSheet1!$E$3:$AE$3,0)-1)))</f>
        <v>0.54744748953004385</v>
      </c>
      <c r="R11" s="98">
        <f ca="1">1-ABS(CORREL(OFFSET(FSheet1!$E$4:$E$304,0,MATCH(R$5,FSheet1!$E$3:$AE$3,0)-1),OFFSET(FSheet1!$E$4:$E$304,0,MATCH($B11,FSheet1!$E$3:$AE$3,0)-1)))</f>
        <v>0.414696259373868</v>
      </c>
      <c r="S11" s="98">
        <f ca="1">1-ABS(CORREL(OFFSET(FSheet1!$E$4:$E$304,0,MATCH(S$5,FSheet1!$E$3:$AE$3,0)-1),OFFSET(FSheet1!$E$4:$E$304,0,MATCH($B11,FSheet1!$E$3:$AE$3,0)-1)))</f>
        <v>0.44585460730529558</v>
      </c>
      <c r="T11" s="98">
        <f ca="1">1-ABS(CORREL(OFFSET(FSheet1!$E$4:$E$304,0,MATCH(T$5,FSheet1!$E$3:$AE$3,0)-1),OFFSET(FSheet1!$E$4:$E$304,0,MATCH($B11,FSheet1!$E$3:$AE$3,0)-1)))</f>
        <v>0.35866191346814025</v>
      </c>
      <c r="U11" s="98">
        <f ca="1">1-ABS(CORREL(OFFSET(FSheet1!$E$4:$E$304,0,MATCH(U$5,FSheet1!$E$3:$AE$3,0)-1),OFFSET(FSheet1!$E$4:$E$304,0,MATCH($B11,FSheet1!$E$3:$AE$3,0)-1)))</f>
        <v>0.42327076345170533</v>
      </c>
      <c r="V11" s="98">
        <f ca="1">1-ABS(CORREL(OFFSET(FSheet1!$E$4:$E$304,0,MATCH(V$5,FSheet1!$E$3:$AE$3,0)-1),OFFSET(FSheet1!$E$4:$E$304,0,MATCH($B11,FSheet1!$E$3:$AE$3,0)-1)))</f>
        <v>0.60025689567559137</v>
      </c>
      <c r="W11" s="98">
        <f ca="1">1-ABS(CORREL(OFFSET(FSheet1!$E$4:$E$304,0,MATCH(W$5,FSheet1!$E$3:$AE$3,0)-1),OFFSET(FSheet1!$E$4:$E$304,0,MATCH($B11,FSheet1!$E$3:$AE$3,0)-1)))</f>
        <v>0.27948009888866121</v>
      </c>
      <c r="X11" s="98">
        <f ca="1">1-ABS(CORREL(OFFSET(FSheet1!$E$4:$E$304,0,MATCH(X$5,FSheet1!$E$3:$AE$3,0)-1),OFFSET(FSheet1!$E$4:$E$304,0,MATCH($B11,FSheet1!$E$3:$AE$3,0)-1)))</f>
        <v>0</v>
      </c>
      <c r="Y11" s="98">
        <f ca="1">1-ABS(CORREL(OFFSET(FSheet1!$E$4:$E$304,0,MATCH(Y$5,FSheet1!$E$3:$AE$3,0)-1),OFFSET(FSheet1!$E$4:$E$304,0,MATCH($B11,FSheet1!$E$3:$AE$3,0)-1)))</f>
        <v>0.354054294311548</v>
      </c>
      <c r="Z11" s="98">
        <f ca="1">1-ABS(CORREL(OFFSET(FSheet1!$E$4:$E$304,0,MATCH(Z$5,FSheet1!$E$3:$AE$3,0)-1),OFFSET(FSheet1!$E$4:$E$304,0,MATCH($B11,FSheet1!$E$3:$AE$3,0)-1)))</f>
        <v>0.36632552472228641</v>
      </c>
      <c r="AA11" s="98">
        <f ca="1">1-ABS(CORREL(OFFSET(FSheet1!$E$4:$E$304,0,MATCH(AA$5,FSheet1!$E$3:$AE$3,0)-1),OFFSET(FSheet1!$E$4:$E$304,0,MATCH($B11,FSheet1!$E$3:$AE$3,0)-1)))</f>
        <v>0.47467892901052455</v>
      </c>
      <c r="AB11" s="98">
        <f ca="1">1-ABS(CORREL(OFFSET(FSheet1!$E$4:$E$304,0,MATCH(AB$5,FSheet1!$E$3:$AE$3,0)-1),OFFSET(FSheet1!$E$4:$E$304,0,MATCH($B11,FSheet1!$E$3:$AE$3,0)-1)))</f>
        <v>0.25309812567418843</v>
      </c>
      <c r="AC11" s="98">
        <f ca="1">1-ABS(CORREL(OFFSET(FSheet1!$E$4:$E$304,0,MATCH(AC$5,FSheet1!$E$3:$AE$3,0)-1),OFFSET(FSheet1!$E$4:$E$304,0,MATCH($B11,FSheet1!$E$3:$AE$3,0)-1)))</f>
        <v>0.41406367666800026</v>
      </c>
      <c r="AD11" s="33">
        <f t="array" aca="1" ref="AD11" ca="1">MIN(IF(C11:AC11&gt;0,C11:AC11))</f>
        <v>0.25309812567418843</v>
      </c>
    </row>
    <row r="12" spans="2:30">
      <c r="B12" s="95" t="str">
        <f>W5</f>
        <v>GTO</v>
      </c>
      <c r="C12" s="98">
        <f ca="1">1-ABS(CORREL(OFFSET(FSheet1!$E$4:$E$304,0,MATCH(C$5,FSheet1!$E$3:$AE$3,0)-1),OFFSET(FSheet1!$E$4:$E$304,0,MATCH($B12,FSheet1!$E$3:$AE$3,0)-1)))</f>
        <v>0.66716538442828455</v>
      </c>
      <c r="D12" s="98">
        <f ca="1">1-ABS(CORREL(OFFSET(FSheet1!$E$4:$E$304,0,MATCH(D$5,FSheet1!$E$3:$AE$3,0)-1),OFFSET(FSheet1!$E$4:$E$304,0,MATCH($B12,FSheet1!$E$3:$AE$3,0)-1)))</f>
        <v>0.7711538780332724</v>
      </c>
      <c r="E12" s="98">
        <f ca="1">1-ABS(CORREL(OFFSET(FSheet1!$E$4:$E$304,0,MATCH(E$5,FSheet1!$E$3:$AE$3,0)-1),OFFSET(FSheet1!$E$4:$E$304,0,MATCH($B12,FSheet1!$E$3:$AE$3,0)-1)))</f>
        <v>0.95293464362183944</v>
      </c>
      <c r="F12" s="98">
        <f ca="1">1-ABS(CORREL(OFFSET(FSheet1!$E$4:$E$304,0,MATCH(F$5,FSheet1!$E$3:$AE$3,0)-1),OFFSET(FSheet1!$E$4:$E$304,0,MATCH($B12,FSheet1!$E$3:$AE$3,0)-1)))</f>
        <v>0.6871849573684099</v>
      </c>
      <c r="G12" s="98">
        <f ca="1">1-ABS(CORREL(OFFSET(FSheet1!$E$4:$E$304,0,MATCH(G$5,FSheet1!$E$3:$AE$3,0)-1),OFFSET(FSheet1!$E$4:$E$304,0,MATCH($B12,FSheet1!$E$3:$AE$3,0)-1)))</f>
        <v>0.63776185265408425</v>
      </c>
      <c r="H12" s="98">
        <f ca="1">1-ABS(CORREL(OFFSET(FSheet1!$E$4:$E$304,0,MATCH(H$5,FSheet1!$E$3:$AE$3,0)-1),OFFSET(FSheet1!$E$4:$E$304,0,MATCH($B12,FSheet1!$E$3:$AE$3,0)-1)))</f>
        <v>0.96735894071140782</v>
      </c>
      <c r="I12" s="98">
        <f ca="1">1-ABS(CORREL(OFFSET(FSheet1!$E$4:$E$304,0,MATCH(I$5,FSheet1!$E$3:$AE$3,0)-1),OFFSET(FSheet1!$E$4:$E$304,0,MATCH($B12,FSheet1!$E$3:$AE$3,0)-1)))</f>
        <v>0.91857688042480157</v>
      </c>
      <c r="J12" s="98">
        <f ca="1">1-ABS(CORREL(OFFSET(FSheet1!$E$4:$E$304,0,MATCH(J$5,FSheet1!$E$3:$AE$3,0)-1),OFFSET(FSheet1!$E$4:$E$304,0,MATCH($B12,FSheet1!$E$3:$AE$3,0)-1)))</f>
        <v>0.36274321728044123</v>
      </c>
      <c r="K12" s="98">
        <f ca="1">1-ABS(CORREL(OFFSET(FSheet1!$E$4:$E$304,0,MATCH(K$5,FSheet1!$E$3:$AE$3,0)-1),OFFSET(FSheet1!$E$4:$E$304,0,MATCH($B12,FSheet1!$E$3:$AE$3,0)-1)))</f>
        <v>0.82602434158373206</v>
      </c>
      <c r="L12" s="98">
        <f ca="1">1-ABS(CORREL(OFFSET(FSheet1!$E$4:$E$304,0,MATCH(L$5,FSheet1!$E$3:$AE$3,0)-1),OFFSET(FSheet1!$E$4:$E$304,0,MATCH($B12,FSheet1!$E$3:$AE$3,0)-1)))</f>
        <v>0.37904011030887741</v>
      </c>
      <c r="M12" s="98">
        <f ca="1">1-ABS(CORREL(OFFSET(FSheet1!$E$4:$E$304,0,MATCH(M$5,FSheet1!$E$3:$AE$3,0)-1),OFFSET(FSheet1!$E$4:$E$304,0,MATCH($B12,FSheet1!$E$3:$AE$3,0)-1)))</f>
        <v>0.85519467890793832</v>
      </c>
      <c r="N12" s="98">
        <f ca="1">1-ABS(CORREL(OFFSET(FSheet1!$E$4:$E$304,0,MATCH(N$5,FSheet1!$E$3:$AE$3,0)-1),OFFSET(FSheet1!$E$4:$E$304,0,MATCH($B12,FSheet1!$E$3:$AE$3,0)-1)))</f>
        <v>0.83851571916565915</v>
      </c>
      <c r="O12" s="98">
        <f ca="1">1-ABS(CORREL(OFFSET(FSheet1!$E$4:$E$304,0,MATCH(O$5,FSheet1!$E$3:$AE$3,0)-1),OFFSET(FSheet1!$E$4:$E$304,0,MATCH($B12,FSheet1!$E$3:$AE$3,0)-1)))</f>
        <v>0.5800374668517263</v>
      </c>
      <c r="P12" s="98">
        <f ca="1">1-ABS(CORREL(OFFSET(FSheet1!$E$4:$E$304,0,MATCH(P$5,FSheet1!$E$3:$AE$3,0)-1),OFFSET(FSheet1!$E$4:$E$304,0,MATCH($B12,FSheet1!$E$3:$AE$3,0)-1)))</f>
        <v>0.67293725470356225</v>
      </c>
      <c r="Q12" s="98">
        <f ca="1">1-ABS(CORREL(OFFSET(FSheet1!$E$4:$E$304,0,MATCH(Q$5,FSheet1!$E$3:$AE$3,0)-1),OFFSET(FSheet1!$E$4:$E$304,0,MATCH($B12,FSheet1!$E$3:$AE$3,0)-1)))</f>
        <v>0.68337179612036181</v>
      </c>
      <c r="R12" s="98">
        <f ca="1">1-ABS(CORREL(OFFSET(FSheet1!$E$4:$E$304,0,MATCH(R$5,FSheet1!$E$3:$AE$3,0)-1),OFFSET(FSheet1!$E$4:$E$304,0,MATCH($B12,FSheet1!$E$3:$AE$3,0)-1)))</f>
        <v>0.72163582468147469</v>
      </c>
      <c r="S12" s="98">
        <f ca="1">1-ABS(CORREL(OFFSET(FSheet1!$E$4:$E$304,0,MATCH(S$5,FSheet1!$E$3:$AE$3,0)-1),OFFSET(FSheet1!$E$4:$E$304,0,MATCH($B12,FSheet1!$E$3:$AE$3,0)-1)))</f>
        <v>0.30108957480970189</v>
      </c>
      <c r="T12" s="98">
        <f ca="1">1-ABS(CORREL(OFFSET(FSheet1!$E$4:$E$304,0,MATCH(T$5,FSheet1!$E$3:$AE$3,0)-1),OFFSET(FSheet1!$E$4:$E$304,0,MATCH($B12,FSheet1!$E$3:$AE$3,0)-1)))</f>
        <v>0.23354199569714518</v>
      </c>
      <c r="U12" s="98">
        <f ca="1">1-ABS(CORREL(OFFSET(FSheet1!$E$4:$E$304,0,MATCH(U$5,FSheet1!$E$3:$AE$3,0)-1),OFFSET(FSheet1!$E$4:$E$304,0,MATCH($B12,FSheet1!$E$3:$AE$3,0)-1)))</f>
        <v>0.56535589920551477</v>
      </c>
      <c r="V12" s="98">
        <f ca="1">1-ABS(CORREL(OFFSET(FSheet1!$E$4:$E$304,0,MATCH(V$5,FSheet1!$E$3:$AE$3,0)-1),OFFSET(FSheet1!$E$4:$E$304,0,MATCH($B12,FSheet1!$E$3:$AE$3,0)-1)))</f>
        <v>0.796776595649486</v>
      </c>
      <c r="W12" s="98">
        <f ca="1">1-ABS(CORREL(OFFSET(FSheet1!$E$4:$E$304,0,MATCH(W$5,FSheet1!$E$3:$AE$3,0)-1),OFFSET(FSheet1!$E$4:$E$304,0,MATCH($B12,FSheet1!$E$3:$AE$3,0)-1)))</f>
        <v>0</v>
      </c>
      <c r="X12" s="98">
        <f ca="1">1-ABS(CORREL(OFFSET(FSheet1!$E$4:$E$304,0,MATCH(X$5,FSheet1!$E$3:$AE$3,0)-1),OFFSET(FSheet1!$E$4:$E$304,0,MATCH($B12,FSheet1!$E$3:$AE$3,0)-1)))</f>
        <v>0.27948009888866121</v>
      </c>
      <c r="Y12" s="98">
        <f ca="1">1-ABS(CORREL(OFFSET(FSheet1!$E$4:$E$304,0,MATCH(Y$5,FSheet1!$E$3:$AE$3,0)-1),OFFSET(FSheet1!$E$4:$E$304,0,MATCH($B12,FSheet1!$E$3:$AE$3,0)-1)))</f>
        <v>0.73299185411602963</v>
      </c>
      <c r="Z12" s="98">
        <f ca="1">1-ABS(CORREL(OFFSET(FSheet1!$E$4:$E$304,0,MATCH(Z$5,FSheet1!$E$3:$AE$3,0)-1),OFFSET(FSheet1!$E$4:$E$304,0,MATCH($B12,FSheet1!$E$3:$AE$3,0)-1)))</f>
        <v>0.59590496914330238</v>
      </c>
      <c r="AA12" s="98">
        <f ca="1">1-ABS(CORREL(OFFSET(FSheet1!$E$4:$E$304,0,MATCH(AA$5,FSheet1!$E$3:$AE$3,0)-1),OFFSET(FSheet1!$E$4:$E$304,0,MATCH($B12,FSheet1!$E$3:$AE$3,0)-1)))</f>
        <v>0.24710251633052105</v>
      </c>
      <c r="AB12" s="98">
        <f ca="1">1-ABS(CORREL(OFFSET(FSheet1!$E$4:$E$304,0,MATCH(AB$5,FSheet1!$E$3:$AE$3,0)-1),OFFSET(FSheet1!$E$4:$E$304,0,MATCH($B12,FSheet1!$E$3:$AE$3,0)-1)))</f>
        <v>0.31745959118948297</v>
      </c>
      <c r="AC12" s="98">
        <f ca="1">1-ABS(CORREL(OFFSET(FSheet1!$E$4:$E$304,0,MATCH(AC$5,FSheet1!$E$3:$AE$3,0)-1),OFFSET(FSheet1!$E$4:$E$304,0,MATCH($B12,FSheet1!$E$3:$AE$3,0)-1)))</f>
        <v>0.21109298922780129</v>
      </c>
      <c r="AD12" s="33">
        <f t="array" aca="1" ref="AD12" ca="1">MIN(IF(C12:AC12&gt;0,C12:AC12))</f>
        <v>0.21109298922780129</v>
      </c>
    </row>
    <row r="13" spans="2:30">
      <c r="B13" s="95" t="str">
        <f>V5</f>
        <v>HIT</v>
      </c>
      <c r="C13" s="98">
        <f ca="1">1-ABS(CORREL(OFFSET(FSheet1!$E$4:$E$304,0,MATCH(C$5,FSheet1!$E$3:$AE$3,0)-1),OFFSET(FSheet1!$E$4:$E$304,0,MATCH($B13,FSheet1!$E$3:$AE$3,0)-1)))</f>
        <v>0.74940679431556378</v>
      </c>
      <c r="D13" s="98">
        <f ca="1">1-ABS(CORREL(OFFSET(FSheet1!$E$4:$E$304,0,MATCH(D$5,FSheet1!$E$3:$AE$3,0)-1),OFFSET(FSheet1!$E$4:$E$304,0,MATCH($B13,FSheet1!$E$3:$AE$3,0)-1)))</f>
        <v>0.6571777264075318</v>
      </c>
      <c r="E13" s="98">
        <f ca="1">1-ABS(CORREL(OFFSET(FSheet1!$E$4:$E$304,0,MATCH(E$5,FSheet1!$E$3:$AE$3,0)-1),OFFSET(FSheet1!$E$4:$E$304,0,MATCH($B13,FSheet1!$E$3:$AE$3,0)-1)))</f>
        <v>0.32847457136041291</v>
      </c>
      <c r="F13" s="98">
        <f ca="1">1-ABS(CORREL(OFFSET(FSheet1!$E$4:$E$304,0,MATCH(F$5,FSheet1!$E$3:$AE$3,0)-1),OFFSET(FSheet1!$E$4:$E$304,0,MATCH($B13,FSheet1!$E$3:$AE$3,0)-1)))</f>
        <v>0.71118811366524648</v>
      </c>
      <c r="G13" s="98">
        <f ca="1">1-ABS(CORREL(OFFSET(FSheet1!$E$4:$E$304,0,MATCH(G$5,FSheet1!$E$3:$AE$3,0)-1),OFFSET(FSheet1!$E$4:$E$304,0,MATCH($B13,FSheet1!$E$3:$AE$3,0)-1)))</f>
        <v>0.70670108121174335</v>
      </c>
      <c r="H13" s="98">
        <f ca="1">1-ABS(CORREL(OFFSET(FSheet1!$E$4:$E$304,0,MATCH(H$5,FSheet1!$E$3:$AE$3,0)-1),OFFSET(FSheet1!$E$4:$E$304,0,MATCH($B13,FSheet1!$E$3:$AE$3,0)-1)))</f>
        <v>0.35444585189948663</v>
      </c>
      <c r="I13" s="98">
        <f ca="1">1-ABS(CORREL(OFFSET(FSheet1!$E$4:$E$304,0,MATCH(I$5,FSheet1!$E$3:$AE$3,0)-1),OFFSET(FSheet1!$E$4:$E$304,0,MATCH($B13,FSheet1!$E$3:$AE$3,0)-1)))</f>
        <v>0.58862110087263264</v>
      </c>
      <c r="J13" s="98">
        <f ca="1">1-ABS(CORREL(OFFSET(FSheet1!$E$4:$E$304,0,MATCH(J$5,FSheet1!$E$3:$AE$3,0)-1),OFFSET(FSheet1!$E$4:$E$304,0,MATCH($B13,FSheet1!$E$3:$AE$3,0)-1)))</f>
        <v>0.94051105440628091</v>
      </c>
      <c r="K13" s="98">
        <f ca="1">1-ABS(CORREL(OFFSET(FSheet1!$E$4:$E$304,0,MATCH(K$5,FSheet1!$E$3:$AE$3,0)-1),OFFSET(FSheet1!$E$4:$E$304,0,MATCH($B13,FSheet1!$E$3:$AE$3,0)-1)))</f>
        <v>0.55883851229009052</v>
      </c>
      <c r="L13" s="98">
        <f ca="1">1-ABS(CORREL(OFFSET(FSheet1!$E$4:$E$304,0,MATCH(L$5,FSheet1!$E$3:$AE$3,0)-1),OFFSET(FSheet1!$E$4:$E$304,0,MATCH($B13,FSheet1!$E$3:$AE$3,0)-1)))</f>
        <v>0.9428519372574462</v>
      </c>
      <c r="M13" s="98">
        <f ca="1">1-ABS(CORREL(OFFSET(FSheet1!$E$4:$E$304,0,MATCH(M$5,FSheet1!$E$3:$AE$3,0)-1),OFFSET(FSheet1!$E$4:$E$304,0,MATCH($B13,FSheet1!$E$3:$AE$3,0)-1)))</f>
        <v>0.94132850259987466</v>
      </c>
      <c r="N13" s="98">
        <f ca="1">1-ABS(CORREL(OFFSET(FSheet1!$E$4:$E$304,0,MATCH(N$5,FSheet1!$E$3:$AE$3,0)-1),OFFSET(FSheet1!$E$4:$E$304,0,MATCH($B13,FSheet1!$E$3:$AE$3,0)-1)))</f>
        <v>0.8677538612149116</v>
      </c>
      <c r="O13" s="98">
        <f ca="1">1-ABS(CORREL(OFFSET(FSheet1!$E$4:$E$304,0,MATCH(O$5,FSheet1!$E$3:$AE$3,0)-1),OFFSET(FSheet1!$E$4:$E$304,0,MATCH($B13,FSheet1!$E$3:$AE$3,0)-1)))</f>
        <v>0.60241937440605065</v>
      </c>
      <c r="P13" s="98">
        <f ca="1">1-ABS(CORREL(OFFSET(FSheet1!$E$4:$E$304,0,MATCH(P$5,FSheet1!$E$3:$AE$3,0)-1),OFFSET(FSheet1!$E$4:$E$304,0,MATCH($B13,FSheet1!$E$3:$AE$3,0)-1)))</f>
        <v>0.68776952280540082</v>
      </c>
      <c r="Q13" s="98">
        <f ca="1">1-ABS(CORREL(OFFSET(FSheet1!$E$4:$E$304,0,MATCH(Q$5,FSheet1!$E$3:$AE$3,0)-1),OFFSET(FSheet1!$E$4:$E$304,0,MATCH($B13,FSheet1!$E$3:$AE$3,0)-1)))</f>
        <v>0.58708826596545394</v>
      </c>
      <c r="R13" s="98">
        <f ca="1">1-ABS(CORREL(OFFSET(FSheet1!$E$4:$E$304,0,MATCH(R$5,FSheet1!$E$3:$AE$3,0)-1),OFFSET(FSheet1!$E$4:$E$304,0,MATCH($B13,FSheet1!$E$3:$AE$3,0)-1)))</f>
        <v>0.45494331684419487</v>
      </c>
      <c r="S13" s="98">
        <f ca="1">1-ABS(CORREL(OFFSET(FSheet1!$E$4:$E$304,0,MATCH(S$5,FSheet1!$E$3:$AE$3,0)-1),OFFSET(FSheet1!$E$4:$E$304,0,MATCH($B13,FSheet1!$E$3:$AE$3,0)-1)))</f>
        <v>0.48304057950039447</v>
      </c>
      <c r="T13" s="98">
        <f ca="1">1-ABS(CORREL(OFFSET(FSheet1!$E$4:$E$304,0,MATCH(T$5,FSheet1!$E$3:$AE$3,0)-1),OFFSET(FSheet1!$E$4:$E$304,0,MATCH($B13,FSheet1!$E$3:$AE$3,0)-1)))</f>
        <v>0.86560459968766723</v>
      </c>
      <c r="U13" s="98">
        <f ca="1">1-ABS(CORREL(OFFSET(FSheet1!$E$4:$E$304,0,MATCH(U$5,FSheet1!$E$3:$AE$3,0)-1),OFFSET(FSheet1!$E$4:$E$304,0,MATCH($B13,FSheet1!$E$3:$AE$3,0)-1)))</f>
        <v>0.66753396780944163</v>
      </c>
      <c r="V13" s="98">
        <f ca="1">1-ABS(CORREL(OFFSET(FSheet1!$E$4:$E$304,0,MATCH(V$5,FSheet1!$E$3:$AE$3,0)-1),OFFSET(FSheet1!$E$4:$E$304,0,MATCH($B13,FSheet1!$E$3:$AE$3,0)-1)))</f>
        <v>0</v>
      </c>
      <c r="W13" s="98">
        <f ca="1">1-ABS(CORREL(OFFSET(FSheet1!$E$4:$E$304,0,MATCH(W$5,FSheet1!$E$3:$AE$3,0)-1),OFFSET(FSheet1!$E$4:$E$304,0,MATCH($B13,FSheet1!$E$3:$AE$3,0)-1)))</f>
        <v>0.796776595649486</v>
      </c>
      <c r="X13" s="98">
        <f ca="1">1-ABS(CORREL(OFFSET(FSheet1!$E$4:$E$304,0,MATCH(X$5,FSheet1!$E$3:$AE$3,0)-1),OFFSET(FSheet1!$E$4:$E$304,0,MATCH($B13,FSheet1!$E$3:$AE$3,0)-1)))</f>
        <v>0.60025689567559137</v>
      </c>
      <c r="Y13" s="98">
        <f ca="1">1-ABS(CORREL(OFFSET(FSheet1!$E$4:$E$304,0,MATCH(Y$5,FSheet1!$E$3:$AE$3,0)-1),OFFSET(FSheet1!$E$4:$E$304,0,MATCH($B13,FSheet1!$E$3:$AE$3,0)-1)))</f>
        <v>0.49970329522665746</v>
      </c>
      <c r="Z13" s="98">
        <f ca="1">1-ABS(CORREL(OFFSET(FSheet1!$E$4:$E$304,0,MATCH(Z$5,FSheet1!$E$3:$AE$3,0)-1),OFFSET(FSheet1!$E$4:$E$304,0,MATCH($B13,FSheet1!$E$3:$AE$3,0)-1)))</f>
        <v>0.52204446061770304</v>
      </c>
      <c r="AA13" s="98">
        <f ca="1">1-ABS(CORREL(OFFSET(FSheet1!$E$4:$E$304,0,MATCH(AA$5,FSheet1!$E$3:$AE$3,0)-1),OFFSET(FSheet1!$E$4:$E$304,0,MATCH($B13,FSheet1!$E$3:$AE$3,0)-1)))</f>
        <v>0.64080685749613808</v>
      </c>
      <c r="AB13" s="98">
        <f ca="1">1-ABS(CORREL(OFFSET(FSheet1!$E$4:$E$304,0,MATCH(AB$5,FSheet1!$E$3:$AE$3,0)-1),OFFSET(FSheet1!$E$4:$E$304,0,MATCH($B13,FSheet1!$E$3:$AE$3,0)-1)))</f>
        <v>0.73519004613797678</v>
      </c>
      <c r="AC13" s="98">
        <f ca="1">1-ABS(CORREL(OFFSET(FSheet1!$E$4:$E$304,0,MATCH(AC$5,FSheet1!$E$3:$AE$3,0)-1),OFFSET(FSheet1!$E$4:$E$304,0,MATCH($B13,FSheet1!$E$3:$AE$3,0)-1)))</f>
        <v>0.72461447428386538</v>
      </c>
      <c r="AD13" s="33">
        <f t="array" aca="1" ref="AD13" ca="1">MIN(IF(C13:AC13&gt;0,C13:AC13))</f>
        <v>0.32847457136041291</v>
      </c>
    </row>
    <row r="14" spans="2:30">
      <c r="B14" s="95" t="str">
        <f>U5</f>
        <v>FAC</v>
      </c>
      <c r="C14" s="98">
        <f ca="1">1-ABS(CORREL(OFFSET(FSheet1!$E$4:$E$304,0,MATCH(C$5,FSheet1!$E$3:$AE$3,0)-1),OFFSET(FSheet1!$E$4:$E$304,0,MATCH($B14,FSheet1!$E$3:$AE$3,0)-1)))</f>
        <v>0.82165162654662705</v>
      </c>
      <c r="D14" s="98">
        <f ca="1">1-ABS(CORREL(OFFSET(FSheet1!$E$4:$E$304,0,MATCH(D$5,FSheet1!$E$3:$AE$3,0)-1),OFFSET(FSheet1!$E$4:$E$304,0,MATCH($B14,FSheet1!$E$3:$AE$3,0)-1)))</f>
        <v>0.71227130687967599</v>
      </c>
      <c r="E14" s="98">
        <f ca="1">1-ABS(CORREL(OFFSET(FSheet1!$E$4:$E$304,0,MATCH(E$5,FSheet1!$E$3:$AE$3,0)-1),OFFSET(FSheet1!$E$4:$E$304,0,MATCH($B14,FSheet1!$E$3:$AE$3,0)-1)))</f>
        <v>0.87345023973637004</v>
      </c>
      <c r="F14" s="98">
        <f ca="1">1-ABS(CORREL(OFFSET(FSheet1!$E$4:$E$304,0,MATCH(F$5,FSheet1!$E$3:$AE$3,0)-1),OFFSET(FSheet1!$E$4:$E$304,0,MATCH($B14,FSheet1!$E$3:$AE$3,0)-1)))</f>
        <v>0.84477134038557966</v>
      </c>
      <c r="G14" s="98">
        <f ca="1">1-ABS(CORREL(OFFSET(FSheet1!$E$4:$E$304,0,MATCH(G$5,FSheet1!$E$3:$AE$3,0)-1),OFFSET(FSheet1!$E$4:$E$304,0,MATCH($B14,FSheet1!$E$3:$AE$3,0)-1)))</f>
        <v>0.73524172862182213</v>
      </c>
      <c r="H14" s="98">
        <f ca="1">1-ABS(CORREL(OFFSET(FSheet1!$E$4:$E$304,0,MATCH(H$5,FSheet1!$E$3:$AE$3,0)-1),OFFSET(FSheet1!$E$4:$E$304,0,MATCH($B14,FSheet1!$E$3:$AE$3,0)-1)))</f>
        <v>0.88460452724434657</v>
      </c>
      <c r="I14" s="98">
        <f ca="1">1-ABS(CORREL(OFFSET(FSheet1!$E$4:$E$304,0,MATCH(I$5,FSheet1!$E$3:$AE$3,0)-1),OFFSET(FSheet1!$E$4:$E$304,0,MATCH($B14,FSheet1!$E$3:$AE$3,0)-1)))</f>
        <v>0.98384436213904025</v>
      </c>
      <c r="J14" s="98">
        <f ca="1">1-ABS(CORREL(OFFSET(FSheet1!$E$4:$E$304,0,MATCH(J$5,FSheet1!$E$3:$AE$3,0)-1),OFFSET(FSheet1!$E$4:$E$304,0,MATCH($B14,FSheet1!$E$3:$AE$3,0)-1)))</f>
        <v>0.71369175273374363</v>
      </c>
      <c r="K14" s="98">
        <f ca="1">1-ABS(CORREL(OFFSET(FSheet1!$E$4:$E$304,0,MATCH(K$5,FSheet1!$E$3:$AE$3,0)-1),OFFSET(FSheet1!$E$4:$E$304,0,MATCH($B14,FSheet1!$E$3:$AE$3,0)-1)))</f>
        <v>0.81166635201528681</v>
      </c>
      <c r="L14" s="98">
        <f ca="1">1-ABS(CORREL(OFFSET(FSheet1!$E$4:$E$304,0,MATCH(L$5,FSheet1!$E$3:$AE$3,0)-1),OFFSET(FSheet1!$E$4:$E$304,0,MATCH($B14,FSheet1!$E$3:$AE$3,0)-1)))</f>
        <v>0.66511848298969323</v>
      </c>
      <c r="M14" s="98">
        <f ca="1">1-ABS(CORREL(OFFSET(FSheet1!$E$4:$E$304,0,MATCH(M$5,FSheet1!$E$3:$AE$3,0)-1),OFFSET(FSheet1!$E$4:$E$304,0,MATCH($B14,FSheet1!$E$3:$AE$3,0)-1)))</f>
        <v>0.98958010300219112</v>
      </c>
      <c r="N14" s="98">
        <f ca="1">1-ABS(CORREL(OFFSET(FSheet1!$E$4:$E$304,0,MATCH(N$5,FSheet1!$E$3:$AE$3,0)-1),OFFSET(FSheet1!$E$4:$E$304,0,MATCH($B14,FSheet1!$E$3:$AE$3,0)-1)))</f>
        <v>0.99950989871651852</v>
      </c>
      <c r="O14" s="98">
        <f ca="1">1-ABS(CORREL(OFFSET(FSheet1!$E$4:$E$304,0,MATCH(O$5,FSheet1!$E$3:$AE$3,0)-1),OFFSET(FSheet1!$E$4:$E$304,0,MATCH($B14,FSheet1!$E$3:$AE$3,0)-1)))</f>
        <v>0.61535510769131874</v>
      </c>
      <c r="P14" s="98">
        <f ca="1">1-ABS(CORREL(OFFSET(FSheet1!$E$4:$E$304,0,MATCH(P$5,FSheet1!$E$3:$AE$3,0)-1),OFFSET(FSheet1!$E$4:$E$304,0,MATCH($B14,FSheet1!$E$3:$AE$3,0)-1)))</f>
        <v>0.65746526322063747</v>
      </c>
      <c r="Q14" s="98">
        <f ca="1">1-ABS(CORREL(OFFSET(FSheet1!$E$4:$E$304,0,MATCH(Q$5,FSheet1!$E$3:$AE$3,0)-1),OFFSET(FSheet1!$E$4:$E$304,0,MATCH($B14,FSheet1!$E$3:$AE$3,0)-1)))</f>
        <v>0.66294726964155704</v>
      </c>
      <c r="R14" s="98">
        <f ca="1">1-ABS(CORREL(OFFSET(FSheet1!$E$4:$E$304,0,MATCH(R$5,FSheet1!$E$3:$AE$3,0)-1),OFFSET(FSheet1!$E$4:$E$304,0,MATCH($B14,FSheet1!$E$3:$AE$3,0)-1)))</f>
        <v>0.59529291073822199</v>
      </c>
      <c r="S14" s="98">
        <f ca="1">1-ABS(CORREL(OFFSET(FSheet1!$E$4:$E$304,0,MATCH(S$5,FSheet1!$E$3:$AE$3,0)-1),OFFSET(FSheet1!$E$4:$E$304,0,MATCH($B14,FSheet1!$E$3:$AE$3,0)-1)))</f>
        <v>0.56941729770462279</v>
      </c>
      <c r="T14" s="98">
        <f ca="1">1-ABS(CORREL(OFFSET(FSheet1!$E$4:$E$304,0,MATCH(T$5,FSheet1!$E$3:$AE$3,0)-1),OFFSET(FSheet1!$E$4:$E$304,0,MATCH($B14,FSheet1!$E$3:$AE$3,0)-1)))</f>
        <v>0.58234607813628836</v>
      </c>
      <c r="U14" s="98">
        <f ca="1">1-ABS(CORREL(OFFSET(FSheet1!$E$4:$E$304,0,MATCH(U$5,FSheet1!$E$3:$AE$3,0)-1),OFFSET(FSheet1!$E$4:$E$304,0,MATCH($B14,FSheet1!$E$3:$AE$3,0)-1)))</f>
        <v>0</v>
      </c>
      <c r="V14" s="98">
        <f ca="1">1-ABS(CORREL(OFFSET(FSheet1!$E$4:$E$304,0,MATCH(V$5,FSheet1!$E$3:$AE$3,0)-1),OFFSET(FSheet1!$E$4:$E$304,0,MATCH($B14,FSheet1!$E$3:$AE$3,0)-1)))</f>
        <v>0.66753396780944163</v>
      </c>
      <c r="W14" s="98">
        <f ca="1">1-ABS(CORREL(OFFSET(FSheet1!$E$4:$E$304,0,MATCH(W$5,FSheet1!$E$3:$AE$3,0)-1),OFFSET(FSheet1!$E$4:$E$304,0,MATCH($B14,FSheet1!$E$3:$AE$3,0)-1)))</f>
        <v>0.56535589920551477</v>
      </c>
      <c r="X14" s="98">
        <f ca="1">1-ABS(CORREL(OFFSET(FSheet1!$E$4:$E$304,0,MATCH(X$5,FSheet1!$E$3:$AE$3,0)-1),OFFSET(FSheet1!$E$4:$E$304,0,MATCH($B14,FSheet1!$E$3:$AE$3,0)-1)))</f>
        <v>0.42327076345170533</v>
      </c>
      <c r="Y14" s="98">
        <f ca="1">1-ABS(CORREL(OFFSET(FSheet1!$E$4:$E$304,0,MATCH(Y$5,FSheet1!$E$3:$AE$3,0)-1),OFFSET(FSheet1!$E$4:$E$304,0,MATCH($B14,FSheet1!$E$3:$AE$3,0)-1)))</f>
        <v>0.5425063761765736</v>
      </c>
      <c r="Z14" s="98">
        <f ca="1">1-ABS(CORREL(OFFSET(FSheet1!$E$4:$E$304,0,MATCH(Z$5,FSheet1!$E$3:$AE$3,0)-1),OFFSET(FSheet1!$E$4:$E$304,0,MATCH($B14,FSheet1!$E$3:$AE$3,0)-1)))</f>
        <v>0.57134871017966526</v>
      </c>
      <c r="AA14" s="98">
        <f ca="1">1-ABS(CORREL(OFFSET(FSheet1!$E$4:$E$304,0,MATCH(AA$5,FSheet1!$E$3:$AE$3,0)-1),OFFSET(FSheet1!$E$4:$E$304,0,MATCH($B14,FSheet1!$E$3:$AE$3,0)-1)))</f>
        <v>0.67068589115054911</v>
      </c>
      <c r="AB14" s="98">
        <f ca="1">1-ABS(CORREL(OFFSET(FSheet1!$E$4:$E$304,0,MATCH(AB$5,FSheet1!$E$3:$AE$3,0)-1),OFFSET(FSheet1!$E$4:$E$304,0,MATCH($B14,FSheet1!$E$3:$AE$3,0)-1)))</f>
        <v>0.61940593458282578</v>
      </c>
      <c r="AC14" s="98">
        <f ca="1">1-ABS(CORREL(OFFSET(FSheet1!$E$4:$E$304,0,MATCH(AC$5,FSheet1!$E$3:$AE$3,0)-1),OFFSET(FSheet1!$E$4:$E$304,0,MATCH($B14,FSheet1!$E$3:$AE$3,0)-1)))</f>
        <v>0.62845728245601673</v>
      </c>
      <c r="AD14" s="33">
        <f t="array" aca="1" ref="AD14" ca="1">MIN(IF(C14:AC14&gt;0,C14:AC14))</f>
        <v>0.42327076345170533</v>
      </c>
    </row>
    <row r="15" spans="2:30">
      <c r="B15" s="95" t="str">
        <f>T5</f>
        <v>DEK</v>
      </c>
      <c r="C15" s="98">
        <f ca="1">1-ABS(CORREL(OFFSET(FSheet1!$E$4:$E$304,0,MATCH(C$5,FSheet1!$E$3:$AE$3,0)-1),OFFSET(FSheet1!$E$4:$E$304,0,MATCH($B15,FSheet1!$E$3:$AE$3,0)-1)))</f>
        <v>0.61292548551232451</v>
      </c>
      <c r="D15" s="98">
        <f ca="1">1-ABS(CORREL(OFFSET(FSheet1!$E$4:$E$304,0,MATCH(D$5,FSheet1!$E$3:$AE$3,0)-1),OFFSET(FSheet1!$E$4:$E$304,0,MATCH($B15,FSheet1!$E$3:$AE$3,0)-1)))</f>
        <v>0.79634675841141689</v>
      </c>
      <c r="E15" s="98">
        <f ca="1">1-ABS(CORREL(OFFSET(FSheet1!$E$4:$E$304,0,MATCH(E$5,FSheet1!$E$3:$AE$3,0)-1),OFFSET(FSheet1!$E$4:$E$304,0,MATCH($B15,FSheet1!$E$3:$AE$3,0)-1)))</f>
        <v>0.86857837456957898</v>
      </c>
      <c r="F15" s="98">
        <f ca="1">1-ABS(CORREL(OFFSET(FSheet1!$E$4:$E$304,0,MATCH(F$5,FSheet1!$E$3:$AE$3,0)-1),OFFSET(FSheet1!$E$4:$E$304,0,MATCH($B15,FSheet1!$E$3:$AE$3,0)-1)))</f>
        <v>0.64638552217644174</v>
      </c>
      <c r="G15" s="98">
        <f ca="1">1-ABS(CORREL(OFFSET(FSheet1!$E$4:$E$304,0,MATCH(G$5,FSheet1!$E$3:$AE$3,0)-1),OFFSET(FSheet1!$E$4:$E$304,0,MATCH($B15,FSheet1!$E$3:$AE$3,0)-1)))</f>
        <v>0.66674204032829198</v>
      </c>
      <c r="H15" s="98">
        <f ca="1">1-ABS(CORREL(OFFSET(FSheet1!$E$4:$E$304,0,MATCH(H$5,FSheet1!$E$3:$AE$3,0)-1),OFFSET(FSheet1!$E$4:$E$304,0,MATCH($B15,FSheet1!$E$3:$AE$3,0)-1)))</f>
        <v>0.79369764784057406</v>
      </c>
      <c r="I15" s="98">
        <f ca="1">1-ABS(CORREL(OFFSET(FSheet1!$E$4:$E$304,0,MATCH(I$5,FSheet1!$E$3:$AE$3,0)-1),OFFSET(FSheet1!$E$4:$E$304,0,MATCH($B15,FSheet1!$E$3:$AE$3,0)-1)))</f>
        <v>0.78378333217937413</v>
      </c>
      <c r="J15" s="98">
        <f ca="1">1-ABS(CORREL(OFFSET(FSheet1!$E$4:$E$304,0,MATCH(J$5,FSheet1!$E$3:$AE$3,0)-1),OFFSET(FSheet1!$E$4:$E$304,0,MATCH($B15,FSheet1!$E$3:$AE$3,0)-1)))</f>
        <v>0.3443246634066055</v>
      </c>
      <c r="K15" s="98">
        <f ca="1">1-ABS(CORREL(OFFSET(FSheet1!$E$4:$E$304,0,MATCH(K$5,FSheet1!$E$3:$AE$3,0)-1),OFFSET(FSheet1!$E$4:$E$304,0,MATCH($B15,FSheet1!$E$3:$AE$3,0)-1)))</f>
        <v>0.8624211110879203</v>
      </c>
      <c r="L15" s="98">
        <f ca="1">1-ABS(CORREL(OFFSET(FSheet1!$E$4:$E$304,0,MATCH(L$5,FSheet1!$E$3:$AE$3,0)-1),OFFSET(FSheet1!$E$4:$E$304,0,MATCH($B15,FSheet1!$E$3:$AE$3,0)-1)))</f>
        <v>0.35950780252232351</v>
      </c>
      <c r="M15" s="98">
        <f ca="1">1-ABS(CORREL(OFFSET(FSheet1!$E$4:$E$304,0,MATCH(M$5,FSheet1!$E$3:$AE$3,0)-1),OFFSET(FSheet1!$E$4:$E$304,0,MATCH($B15,FSheet1!$E$3:$AE$3,0)-1)))</f>
        <v>0.88944253427917741</v>
      </c>
      <c r="N15" s="98">
        <f ca="1">1-ABS(CORREL(OFFSET(FSheet1!$E$4:$E$304,0,MATCH(N$5,FSheet1!$E$3:$AE$3,0)-1),OFFSET(FSheet1!$E$4:$E$304,0,MATCH($B15,FSheet1!$E$3:$AE$3,0)-1)))</f>
        <v>0.87424093994929064</v>
      </c>
      <c r="O15" s="98">
        <f ca="1">1-ABS(CORREL(OFFSET(FSheet1!$E$4:$E$304,0,MATCH(O$5,FSheet1!$E$3:$AE$3,0)-1),OFFSET(FSheet1!$E$4:$E$304,0,MATCH($B15,FSheet1!$E$3:$AE$3,0)-1)))</f>
        <v>0.57214760685395238</v>
      </c>
      <c r="P15" s="98">
        <f ca="1">1-ABS(CORREL(OFFSET(FSheet1!$E$4:$E$304,0,MATCH(P$5,FSheet1!$E$3:$AE$3,0)-1),OFFSET(FSheet1!$E$4:$E$304,0,MATCH($B15,FSheet1!$E$3:$AE$3,0)-1)))</f>
        <v>0.64748402336523758</v>
      </c>
      <c r="Q15" s="98">
        <f ca="1">1-ABS(CORREL(OFFSET(FSheet1!$E$4:$E$304,0,MATCH(Q$5,FSheet1!$E$3:$AE$3,0)-1),OFFSET(FSheet1!$E$4:$E$304,0,MATCH($B15,FSheet1!$E$3:$AE$3,0)-1)))</f>
        <v>0.71005055616208246</v>
      </c>
      <c r="R15" s="98">
        <f ca="1">1-ABS(CORREL(OFFSET(FSheet1!$E$4:$E$304,0,MATCH(R$5,FSheet1!$E$3:$AE$3,0)-1),OFFSET(FSheet1!$E$4:$E$304,0,MATCH($B15,FSheet1!$E$3:$AE$3,0)-1)))</f>
        <v>0.81436363101733777</v>
      </c>
      <c r="S15" s="98">
        <f ca="1">1-ABS(CORREL(OFFSET(FSheet1!$E$4:$E$304,0,MATCH(S$5,FSheet1!$E$3:$AE$3,0)-1),OFFSET(FSheet1!$E$4:$E$304,0,MATCH($B15,FSheet1!$E$3:$AE$3,0)-1)))</f>
        <v>0.37943910450045226</v>
      </c>
      <c r="T15" s="98">
        <f ca="1">1-ABS(CORREL(OFFSET(FSheet1!$E$4:$E$304,0,MATCH(T$5,FSheet1!$E$3:$AE$3,0)-1),OFFSET(FSheet1!$E$4:$E$304,0,MATCH($B15,FSheet1!$E$3:$AE$3,0)-1)))</f>
        <v>0</v>
      </c>
      <c r="U15" s="98">
        <f ca="1">1-ABS(CORREL(OFFSET(FSheet1!$E$4:$E$304,0,MATCH(U$5,FSheet1!$E$3:$AE$3,0)-1),OFFSET(FSheet1!$E$4:$E$304,0,MATCH($B15,FSheet1!$E$3:$AE$3,0)-1)))</f>
        <v>0.58234607813628836</v>
      </c>
      <c r="V15" s="98">
        <f ca="1">1-ABS(CORREL(OFFSET(FSheet1!$E$4:$E$304,0,MATCH(V$5,FSheet1!$E$3:$AE$3,0)-1),OFFSET(FSheet1!$E$4:$E$304,0,MATCH($B15,FSheet1!$E$3:$AE$3,0)-1)))</f>
        <v>0.86560459968766723</v>
      </c>
      <c r="W15" s="98">
        <f ca="1">1-ABS(CORREL(OFFSET(FSheet1!$E$4:$E$304,0,MATCH(W$5,FSheet1!$E$3:$AE$3,0)-1),OFFSET(FSheet1!$E$4:$E$304,0,MATCH($B15,FSheet1!$E$3:$AE$3,0)-1)))</f>
        <v>0.23354199569714518</v>
      </c>
      <c r="X15" s="98">
        <f ca="1">1-ABS(CORREL(OFFSET(FSheet1!$E$4:$E$304,0,MATCH(X$5,FSheet1!$E$3:$AE$3,0)-1),OFFSET(FSheet1!$E$4:$E$304,0,MATCH($B15,FSheet1!$E$3:$AE$3,0)-1)))</f>
        <v>0.35866191346814025</v>
      </c>
      <c r="Y15" s="98">
        <f ca="1">1-ABS(CORREL(OFFSET(FSheet1!$E$4:$E$304,0,MATCH(Y$5,FSheet1!$E$3:$AE$3,0)-1),OFFSET(FSheet1!$E$4:$E$304,0,MATCH($B15,FSheet1!$E$3:$AE$3,0)-1)))</f>
        <v>0.71961566816796241</v>
      </c>
      <c r="Z15" s="98">
        <f ca="1">1-ABS(CORREL(OFFSET(FSheet1!$E$4:$E$304,0,MATCH(Z$5,FSheet1!$E$3:$AE$3,0)-1),OFFSET(FSheet1!$E$4:$E$304,0,MATCH($B15,FSheet1!$E$3:$AE$3,0)-1)))</f>
        <v>0.72588078741574202</v>
      </c>
      <c r="AA15" s="98">
        <f ca="1">1-ABS(CORREL(OFFSET(FSheet1!$E$4:$E$304,0,MATCH(AA$5,FSheet1!$E$3:$AE$3,0)-1),OFFSET(FSheet1!$E$4:$E$304,0,MATCH($B15,FSheet1!$E$3:$AE$3,0)-1)))</f>
        <v>0.3142933575046889</v>
      </c>
      <c r="AB15" s="98">
        <f ca="1">1-ABS(CORREL(OFFSET(FSheet1!$E$4:$E$304,0,MATCH(AB$5,FSheet1!$E$3:$AE$3,0)-1),OFFSET(FSheet1!$E$4:$E$304,0,MATCH($B15,FSheet1!$E$3:$AE$3,0)-1)))</f>
        <v>0.22601516928854937</v>
      </c>
      <c r="AC15" s="98">
        <f ca="1">1-ABS(CORREL(OFFSET(FSheet1!$E$4:$E$304,0,MATCH(AC$5,FSheet1!$E$3:$AE$3,0)-1),OFFSET(FSheet1!$E$4:$E$304,0,MATCH($B15,FSheet1!$E$3:$AE$3,0)-1)))</f>
        <v>0.27863665431840923</v>
      </c>
      <c r="AD15" s="33">
        <f t="array" aca="1" ref="AD15" ca="1">MIN(IF(C15:AC15&gt;0,C15:AC15))</f>
        <v>0.22601516928854937</v>
      </c>
    </row>
    <row r="16" spans="2:30">
      <c r="B16" s="95" t="str">
        <f>S5</f>
        <v>DEF</v>
      </c>
      <c r="C16" s="98">
        <f ca="1">1-ABS(CORREL(OFFSET(FSheet1!$E$4:$E$304,0,MATCH(C$5,FSheet1!$E$3:$AE$3,0)-1),OFFSET(FSheet1!$E$4:$E$304,0,MATCH($B16,FSheet1!$E$3:$AE$3,0)-1)))</f>
        <v>0.976018558811382</v>
      </c>
      <c r="D16" s="98">
        <f ca="1">1-ABS(CORREL(OFFSET(FSheet1!$E$4:$E$304,0,MATCH(D$5,FSheet1!$E$3:$AE$3,0)-1),OFFSET(FSheet1!$E$4:$E$304,0,MATCH($B16,FSheet1!$E$3:$AE$3,0)-1)))</f>
        <v>0.76157126937012531</v>
      </c>
      <c r="E16" s="98">
        <f ca="1">1-ABS(CORREL(OFFSET(FSheet1!$E$4:$E$304,0,MATCH(E$5,FSheet1!$E$3:$AE$3,0)-1),OFFSET(FSheet1!$E$4:$E$304,0,MATCH($B16,FSheet1!$E$3:$AE$3,0)-1)))</f>
        <v>0.80688625175219908</v>
      </c>
      <c r="F16" s="98">
        <f ca="1">1-ABS(CORREL(OFFSET(FSheet1!$E$4:$E$304,0,MATCH(F$5,FSheet1!$E$3:$AE$3,0)-1),OFFSET(FSheet1!$E$4:$E$304,0,MATCH($B16,FSheet1!$E$3:$AE$3,0)-1)))</f>
        <v>0.99993754648749411</v>
      </c>
      <c r="G16" s="98">
        <f ca="1">1-ABS(CORREL(OFFSET(FSheet1!$E$4:$E$304,0,MATCH(G$5,FSheet1!$E$3:$AE$3,0)-1),OFFSET(FSheet1!$E$4:$E$304,0,MATCH($B16,FSheet1!$E$3:$AE$3,0)-1)))</f>
        <v>0.63698942712959172</v>
      </c>
      <c r="H16" s="98">
        <f ca="1">1-ABS(CORREL(OFFSET(FSheet1!$E$4:$E$304,0,MATCH(H$5,FSheet1!$E$3:$AE$3,0)-1),OFFSET(FSheet1!$E$4:$E$304,0,MATCH($B16,FSheet1!$E$3:$AE$3,0)-1)))</f>
        <v>0.71668858224324861</v>
      </c>
      <c r="I16" s="98">
        <f ca="1">1-ABS(CORREL(OFFSET(FSheet1!$E$4:$E$304,0,MATCH(I$5,FSheet1!$E$3:$AE$3,0)-1),OFFSET(FSheet1!$E$4:$E$304,0,MATCH($B16,FSheet1!$E$3:$AE$3,0)-1)))</f>
        <v>0.86673307808315359</v>
      </c>
      <c r="J16" s="98">
        <f ca="1">1-ABS(CORREL(OFFSET(FSheet1!$E$4:$E$304,0,MATCH(J$5,FSheet1!$E$3:$AE$3,0)-1),OFFSET(FSheet1!$E$4:$E$304,0,MATCH($B16,FSheet1!$E$3:$AE$3,0)-1)))</f>
        <v>0.40289423129503155</v>
      </c>
      <c r="K16" s="98">
        <f ca="1">1-ABS(CORREL(OFFSET(FSheet1!$E$4:$E$304,0,MATCH(K$5,FSheet1!$E$3:$AE$3,0)-1),OFFSET(FSheet1!$E$4:$E$304,0,MATCH($B16,FSheet1!$E$3:$AE$3,0)-1)))</f>
        <v>0.68994293555381259</v>
      </c>
      <c r="L16" s="98">
        <f ca="1">1-ABS(CORREL(OFFSET(FSheet1!$E$4:$E$304,0,MATCH(L$5,FSheet1!$E$3:$AE$3,0)-1),OFFSET(FSheet1!$E$4:$E$304,0,MATCH($B16,FSheet1!$E$3:$AE$3,0)-1)))</f>
        <v>0.41910721236271165</v>
      </c>
      <c r="M16" s="98">
        <f ca="1">1-ABS(CORREL(OFFSET(FSheet1!$E$4:$E$304,0,MATCH(M$5,FSheet1!$E$3:$AE$3,0)-1),OFFSET(FSheet1!$E$4:$E$304,0,MATCH($B16,FSheet1!$E$3:$AE$3,0)-1)))</f>
        <v>0.86688821996573306</v>
      </c>
      <c r="N16" s="98">
        <f ca="1">1-ABS(CORREL(OFFSET(FSheet1!$E$4:$E$304,0,MATCH(N$5,FSheet1!$E$3:$AE$3,0)-1),OFFSET(FSheet1!$E$4:$E$304,0,MATCH($B16,FSheet1!$E$3:$AE$3,0)-1)))</f>
        <v>0.9267845502053943</v>
      </c>
      <c r="O16" s="98">
        <f ca="1">1-ABS(CORREL(OFFSET(FSheet1!$E$4:$E$304,0,MATCH(O$5,FSheet1!$E$3:$AE$3,0)-1),OFFSET(FSheet1!$E$4:$E$304,0,MATCH($B16,FSheet1!$E$3:$AE$3,0)-1)))</f>
        <v>0.56979624689170882</v>
      </c>
      <c r="P16" s="98">
        <f ca="1">1-ABS(CORREL(OFFSET(FSheet1!$E$4:$E$304,0,MATCH(P$5,FSheet1!$E$3:$AE$3,0)-1),OFFSET(FSheet1!$E$4:$E$304,0,MATCH($B16,FSheet1!$E$3:$AE$3,0)-1)))</f>
        <v>0.67261627611431085</v>
      </c>
      <c r="Q16" s="98">
        <f ca="1">1-ABS(CORREL(OFFSET(FSheet1!$E$4:$E$304,0,MATCH(Q$5,FSheet1!$E$3:$AE$3,0)-1),OFFSET(FSheet1!$E$4:$E$304,0,MATCH($B16,FSheet1!$E$3:$AE$3,0)-1)))</f>
        <v>0.64427192928495625</v>
      </c>
      <c r="R16" s="98">
        <f ca="1">1-ABS(CORREL(OFFSET(FSheet1!$E$4:$E$304,0,MATCH(R$5,FSheet1!$E$3:$AE$3,0)-1),OFFSET(FSheet1!$E$4:$E$304,0,MATCH($B16,FSheet1!$E$3:$AE$3,0)-1)))</f>
        <v>0.75450712686323818</v>
      </c>
      <c r="S16" s="98">
        <f ca="1">1-ABS(CORREL(OFFSET(FSheet1!$E$4:$E$304,0,MATCH(S$5,FSheet1!$E$3:$AE$3,0)-1),OFFSET(FSheet1!$E$4:$E$304,0,MATCH($B16,FSheet1!$E$3:$AE$3,0)-1)))</f>
        <v>0</v>
      </c>
      <c r="T16" s="98">
        <f ca="1">1-ABS(CORREL(OFFSET(FSheet1!$E$4:$E$304,0,MATCH(T$5,FSheet1!$E$3:$AE$3,0)-1),OFFSET(FSheet1!$E$4:$E$304,0,MATCH($B16,FSheet1!$E$3:$AE$3,0)-1)))</f>
        <v>0.37943910450045226</v>
      </c>
      <c r="U16" s="98">
        <f ca="1">1-ABS(CORREL(OFFSET(FSheet1!$E$4:$E$304,0,MATCH(U$5,FSheet1!$E$3:$AE$3,0)-1),OFFSET(FSheet1!$E$4:$E$304,0,MATCH($B16,FSheet1!$E$3:$AE$3,0)-1)))</f>
        <v>0.56941729770462279</v>
      </c>
      <c r="V16" s="98">
        <f ca="1">1-ABS(CORREL(OFFSET(FSheet1!$E$4:$E$304,0,MATCH(V$5,FSheet1!$E$3:$AE$3,0)-1),OFFSET(FSheet1!$E$4:$E$304,0,MATCH($B16,FSheet1!$E$3:$AE$3,0)-1)))</f>
        <v>0.48304057950039447</v>
      </c>
      <c r="W16" s="98">
        <f ca="1">1-ABS(CORREL(OFFSET(FSheet1!$E$4:$E$304,0,MATCH(W$5,FSheet1!$E$3:$AE$3,0)-1),OFFSET(FSheet1!$E$4:$E$304,0,MATCH($B16,FSheet1!$E$3:$AE$3,0)-1)))</f>
        <v>0.30108957480970189</v>
      </c>
      <c r="X16" s="98">
        <f ca="1">1-ABS(CORREL(OFFSET(FSheet1!$E$4:$E$304,0,MATCH(X$5,FSheet1!$E$3:$AE$3,0)-1),OFFSET(FSheet1!$E$4:$E$304,0,MATCH($B16,FSheet1!$E$3:$AE$3,0)-1)))</f>
        <v>0.44585460730529558</v>
      </c>
      <c r="Y16" s="98">
        <f ca="1">1-ABS(CORREL(OFFSET(FSheet1!$E$4:$E$304,0,MATCH(Y$5,FSheet1!$E$3:$AE$3,0)-1),OFFSET(FSheet1!$E$4:$E$304,0,MATCH($B16,FSheet1!$E$3:$AE$3,0)-1)))</f>
        <v>0.74553891684779461</v>
      </c>
      <c r="Z16" s="98">
        <f ca="1">1-ABS(CORREL(OFFSET(FSheet1!$E$4:$E$304,0,MATCH(Z$5,FSheet1!$E$3:$AE$3,0)-1),OFFSET(FSheet1!$E$4:$E$304,0,MATCH($B16,FSheet1!$E$3:$AE$3,0)-1)))</f>
        <v>0.69575478972189231</v>
      </c>
      <c r="AA16" s="98">
        <f ca="1">1-ABS(CORREL(OFFSET(FSheet1!$E$4:$E$304,0,MATCH(AA$5,FSheet1!$E$3:$AE$3,0)-1),OFFSET(FSheet1!$E$4:$E$304,0,MATCH($B16,FSheet1!$E$3:$AE$3,0)-1)))</f>
        <v>0.23904049620876466</v>
      </c>
      <c r="AB16" s="98">
        <f ca="1">1-ABS(CORREL(OFFSET(FSheet1!$E$4:$E$304,0,MATCH(AB$5,FSheet1!$E$3:$AE$3,0)-1),OFFSET(FSheet1!$E$4:$E$304,0,MATCH($B16,FSheet1!$E$3:$AE$3,0)-1)))</f>
        <v>0.48736260453722258</v>
      </c>
      <c r="AC16" s="98">
        <f ca="1">1-ABS(CORREL(OFFSET(FSheet1!$E$4:$E$304,0,MATCH(AC$5,FSheet1!$E$3:$AE$3,0)-1),OFFSET(FSheet1!$E$4:$E$304,0,MATCH($B16,FSheet1!$E$3:$AE$3,0)-1)))</f>
        <v>0.28124769344816147</v>
      </c>
      <c r="AD16" s="33">
        <f t="array" aca="1" ref="AD16" ca="1">MIN(IF(C16:AC16&gt;0,C16:AC16))</f>
        <v>0.23904049620876466</v>
      </c>
    </row>
    <row r="17" spans="2:43">
      <c r="B17" s="95" t="str">
        <f>R5</f>
        <v>CHE</v>
      </c>
      <c r="C17" s="98">
        <f ca="1">1-ABS(CORREL(OFFSET(FSheet1!$E$4:$E$304,0,MATCH(C$5,FSheet1!$E$3:$AE$3,0)-1),OFFSET(FSheet1!$E$4:$E$304,0,MATCH($B17,FSheet1!$E$3:$AE$3,0)-1)))</f>
        <v>0.76128946547245946</v>
      </c>
      <c r="D17" s="98">
        <f ca="1">1-ABS(CORREL(OFFSET(FSheet1!$E$4:$E$304,0,MATCH(D$5,FSheet1!$E$3:$AE$3,0)-1),OFFSET(FSheet1!$E$4:$E$304,0,MATCH($B17,FSheet1!$E$3:$AE$3,0)-1)))</f>
        <v>0.57850658134478383</v>
      </c>
      <c r="E17" s="98">
        <f ca="1">1-ABS(CORREL(OFFSET(FSheet1!$E$4:$E$304,0,MATCH(E$5,FSheet1!$E$3:$AE$3,0)-1),OFFSET(FSheet1!$E$4:$E$304,0,MATCH($B17,FSheet1!$E$3:$AE$3,0)-1)))</f>
        <v>0.61596195450063962</v>
      </c>
      <c r="F17" s="98">
        <f ca="1">1-ABS(CORREL(OFFSET(FSheet1!$E$4:$E$304,0,MATCH(F$5,FSheet1!$E$3:$AE$3,0)-1),OFFSET(FSheet1!$E$4:$E$304,0,MATCH($B17,FSheet1!$E$3:$AE$3,0)-1)))</f>
        <v>0.79754216700852032</v>
      </c>
      <c r="G17" s="98">
        <f ca="1">1-ABS(CORREL(OFFSET(FSheet1!$E$4:$E$304,0,MATCH(G$5,FSheet1!$E$3:$AE$3,0)-1),OFFSET(FSheet1!$E$4:$E$304,0,MATCH($B17,FSheet1!$E$3:$AE$3,0)-1)))</f>
        <v>0.63051999630076172</v>
      </c>
      <c r="H17" s="98">
        <f ca="1">1-ABS(CORREL(OFFSET(FSheet1!$E$4:$E$304,0,MATCH(H$5,FSheet1!$E$3:$AE$3,0)-1),OFFSET(FSheet1!$E$4:$E$304,0,MATCH($B17,FSheet1!$E$3:$AE$3,0)-1)))</f>
        <v>0.7254684071671571</v>
      </c>
      <c r="I17" s="98">
        <f ca="1">1-ABS(CORREL(OFFSET(FSheet1!$E$4:$E$304,0,MATCH(I$5,FSheet1!$E$3:$AE$3,0)-1),OFFSET(FSheet1!$E$4:$E$304,0,MATCH($B17,FSheet1!$E$3:$AE$3,0)-1)))</f>
        <v>0.97918942770900619</v>
      </c>
      <c r="J17" s="98">
        <f ca="1">1-ABS(CORREL(OFFSET(FSheet1!$E$4:$E$304,0,MATCH(J$5,FSheet1!$E$3:$AE$3,0)-1),OFFSET(FSheet1!$E$4:$E$304,0,MATCH($B17,FSheet1!$E$3:$AE$3,0)-1)))</f>
        <v>0.99447984675617163</v>
      </c>
      <c r="K17" s="98">
        <f ca="1">1-ABS(CORREL(OFFSET(FSheet1!$E$4:$E$304,0,MATCH(K$5,FSheet1!$E$3:$AE$3,0)-1),OFFSET(FSheet1!$E$4:$E$304,0,MATCH($B17,FSheet1!$E$3:$AE$3,0)-1)))</f>
        <v>0.6340439886688225</v>
      </c>
      <c r="L17" s="98">
        <f ca="1">1-ABS(CORREL(OFFSET(FSheet1!$E$4:$E$304,0,MATCH(L$5,FSheet1!$E$3:$AE$3,0)-1),OFFSET(FSheet1!$E$4:$E$304,0,MATCH($B17,FSheet1!$E$3:$AE$3,0)-1)))</f>
        <v>0.9718917153553136</v>
      </c>
      <c r="M17" s="98">
        <f ca="1">1-ABS(CORREL(OFFSET(FSheet1!$E$4:$E$304,0,MATCH(M$5,FSheet1!$E$3:$AE$3,0)-1),OFFSET(FSheet1!$E$4:$E$304,0,MATCH($B17,FSheet1!$E$3:$AE$3,0)-1)))</f>
        <v>0.98204722480011164</v>
      </c>
      <c r="N17" s="98">
        <f ca="1">1-ABS(CORREL(OFFSET(FSheet1!$E$4:$E$304,0,MATCH(N$5,FSheet1!$E$3:$AE$3,0)-1),OFFSET(FSheet1!$E$4:$E$304,0,MATCH($B17,FSheet1!$E$3:$AE$3,0)-1)))</f>
        <v>0.78298370953351681</v>
      </c>
      <c r="O17" s="98">
        <f ca="1">1-ABS(CORREL(OFFSET(FSheet1!$E$4:$E$304,0,MATCH(O$5,FSheet1!$E$3:$AE$3,0)-1),OFFSET(FSheet1!$E$4:$E$304,0,MATCH($B17,FSheet1!$E$3:$AE$3,0)-1)))</f>
        <v>0.52881655549390616</v>
      </c>
      <c r="P17" s="98">
        <f ca="1">1-ABS(CORREL(OFFSET(FSheet1!$E$4:$E$304,0,MATCH(P$5,FSheet1!$E$3:$AE$3,0)-1),OFFSET(FSheet1!$E$4:$E$304,0,MATCH($B17,FSheet1!$E$3:$AE$3,0)-1)))</f>
        <v>0.617309377725893</v>
      </c>
      <c r="Q17" s="98">
        <f ca="1">1-ABS(CORREL(OFFSET(FSheet1!$E$4:$E$304,0,MATCH(Q$5,FSheet1!$E$3:$AE$3,0)-1),OFFSET(FSheet1!$E$4:$E$304,0,MATCH($B17,FSheet1!$E$3:$AE$3,0)-1)))</f>
        <v>0.52097825495539829</v>
      </c>
      <c r="R17" s="98">
        <f ca="1">1-ABS(CORREL(OFFSET(FSheet1!$E$4:$E$304,0,MATCH(R$5,FSheet1!$E$3:$AE$3,0)-1),OFFSET(FSheet1!$E$4:$E$304,0,MATCH($B17,FSheet1!$E$3:$AE$3,0)-1)))</f>
        <v>0</v>
      </c>
      <c r="S17" s="98">
        <f ca="1">1-ABS(CORREL(OFFSET(FSheet1!$E$4:$E$304,0,MATCH(S$5,FSheet1!$E$3:$AE$3,0)-1),OFFSET(FSheet1!$E$4:$E$304,0,MATCH($B17,FSheet1!$E$3:$AE$3,0)-1)))</f>
        <v>0.75450712686323818</v>
      </c>
      <c r="T17" s="98">
        <f ca="1">1-ABS(CORREL(OFFSET(FSheet1!$E$4:$E$304,0,MATCH(T$5,FSheet1!$E$3:$AE$3,0)-1),OFFSET(FSheet1!$E$4:$E$304,0,MATCH($B17,FSheet1!$E$3:$AE$3,0)-1)))</f>
        <v>0.81436363101733777</v>
      </c>
      <c r="U17" s="98">
        <f ca="1">1-ABS(CORREL(OFFSET(FSheet1!$E$4:$E$304,0,MATCH(U$5,FSheet1!$E$3:$AE$3,0)-1),OFFSET(FSheet1!$E$4:$E$304,0,MATCH($B17,FSheet1!$E$3:$AE$3,0)-1)))</f>
        <v>0.59529291073822199</v>
      </c>
      <c r="V17" s="98">
        <f ca="1">1-ABS(CORREL(OFFSET(FSheet1!$E$4:$E$304,0,MATCH(V$5,FSheet1!$E$3:$AE$3,0)-1),OFFSET(FSheet1!$E$4:$E$304,0,MATCH($B17,FSheet1!$E$3:$AE$3,0)-1)))</f>
        <v>0.45494331684419487</v>
      </c>
      <c r="W17" s="98">
        <f ca="1">1-ABS(CORREL(OFFSET(FSheet1!$E$4:$E$304,0,MATCH(W$5,FSheet1!$E$3:$AE$3,0)-1),OFFSET(FSheet1!$E$4:$E$304,0,MATCH($B17,FSheet1!$E$3:$AE$3,0)-1)))</f>
        <v>0.72163582468147469</v>
      </c>
      <c r="X17" s="98">
        <f ca="1">1-ABS(CORREL(OFFSET(FSheet1!$E$4:$E$304,0,MATCH(X$5,FSheet1!$E$3:$AE$3,0)-1),OFFSET(FSheet1!$E$4:$E$304,0,MATCH($B17,FSheet1!$E$3:$AE$3,0)-1)))</f>
        <v>0.414696259373868</v>
      </c>
      <c r="Y17" s="98">
        <f ca="1">1-ABS(CORREL(OFFSET(FSheet1!$E$4:$E$304,0,MATCH(Y$5,FSheet1!$E$3:$AE$3,0)-1),OFFSET(FSheet1!$E$4:$E$304,0,MATCH($B17,FSheet1!$E$3:$AE$3,0)-1)))</f>
        <v>0.22682183733961314</v>
      </c>
      <c r="Z17" s="98">
        <f ca="1">1-ABS(CORREL(OFFSET(FSheet1!$E$4:$E$304,0,MATCH(Z$5,FSheet1!$E$3:$AE$3,0)-1),OFFSET(FSheet1!$E$4:$E$304,0,MATCH($B17,FSheet1!$E$3:$AE$3,0)-1)))</f>
        <v>0.15398905490932768</v>
      </c>
      <c r="AA17" s="98">
        <f ca="1">1-ABS(CORREL(OFFSET(FSheet1!$E$4:$E$304,0,MATCH(AA$5,FSheet1!$E$3:$AE$3,0)-1),OFFSET(FSheet1!$E$4:$E$304,0,MATCH($B17,FSheet1!$E$3:$AE$3,0)-1)))</f>
        <v>0.7279796212201004</v>
      </c>
      <c r="AB17" s="98">
        <f ca="1">1-ABS(CORREL(OFFSET(FSheet1!$E$4:$E$304,0,MATCH(AB$5,FSheet1!$E$3:$AE$3,0)-1),OFFSET(FSheet1!$E$4:$E$304,0,MATCH($B17,FSheet1!$E$3:$AE$3,0)-1)))</f>
        <v>0.56859112573892512</v>
      </c>
      <c r="AC17" s="98">
        <f ca="1">1-ABS(CORREL(OFFSET(FSheet1!$E$4:$E$304,0,MATCH(AC$5,FSheet1!$E$3:$AE$3,0)-1),OFFSET(FSheet1!$E$4:$E$304,0,MATCH($B17,FSheet1!$E$3:$AE$3,0)-1)))</f>
        <v>0.67816857259702612</v>
      </c>
      <c r="AD17" s="33">
        <f t="array" aca="1" ref="AD17" ca="1">MIN(IF(C17:AC17&gt;0,C17:AC17))</f>
        <v>0.15398905490932768</v>
      </c>
    </row>
    <row r="18" spans="2:43">
      <c r="B18" s="95" t="str">
        <f>Q5</f>
        <v>WOR</v>
      </c>
      <c r="C18" s="98">
        <f ca="1">1-ABS(CORREL(OFFSET(FSheet1!$E$4:$E$304,0,MATCH(C$5,FSheet1!$E$3:$AE$3,0)-1),OFFSET(FSheet1!$E$4:$E$304,0,MATCH($B18,FSheet1!$E$3:$AE$3,0)-1)))</f>
        <v>0.77501919508405759</v>
      </c>
      <c r="D18" s="98">
        <f ca="1">1-ABS(CORREL(OFFSET(FSheet1!$E$4:$E$304,0,MATCH(D$5,FSheet1!$E$3:$AE$3,0)-1),OFFSET(FSheet1!$E$4:$E$304,0,MATCH($B18,FSheet1!$E$3:$AE$3,0)-1)))</f>
        <v>0.64487919293526419</v>
      </c>
      <c r="E18" s="98">
        <f ca="1">1-ABS(CORREL(OFFSET(FSheet1!$E$4:$E$304,0,MATCH(E$5,FSheet1!$E$3:$AE$3,0)-1),OFFSET(FSheet1!$E$4:$E$304,0,MATCH($B18,FSheet1!$E$3:$AE$3,0)-1)))</f>
        <v>0.75015404055592627</v>
      </c>
      <c r="F18" s="98">
        <f ca="1">1-ABS(CORREL(OFFSET(FSheet1!$E$4:$E$304,0,MATCH(F$5,FSheet1!$E$3:$AE$3,0)-1),OFFSET(FSheet1!$E$4:$E$304,0,MATCH($B18,FSheet1!$E$3:$AE$3,0)-1)))</f>
        <v>0.84169092067832851</v>
      </c>
      <c r="G18" s="98">
        <f ca="1">1-ABS(CORREL(OFFSET(FSheet1!$E$4:$E$304,0,MATCH(G$5,FSheet1!$E$3:$AE$3,0)-1),OFFSET(FSheet1!$E$4:$E$304,0,MATCH($B18,FSheet1!$E$3:$AE$3,0)-1)))</f>
        <v>0.68819878446182126</v>
      </c>
      <c r="H18" s="98">
        <f ca="1">1-ABS(CORREL(OFFSET(FSheet1!$E$4:$E$304,0,MATCH(H$5,FSheet1!$E$3:$AE$3,0)-1),OFFSET(FSheet1!$E$4:$E$304,0,MATCH($B18,FSheet1!$E$3:$AE$3,0)-1)))</f>
        <v>0.83241436440889871</v>
      </c>
      <c r="I18" s="98">
        <f ca="1">1-ABS(CORREL(OFFSET(FSheet1!$E$4:$E$304,0,MATCH(I$5,FSheet1!$E$3:$AE$3,0)-1),OFFSET(FSheet1!$E$4:$E$304,0,MATCH($B18,FSheet1!$E$3:$AE$3,0)-1)))</f>
        <v>0.99699059111951671</v>
      </c>
      <c r="J18" s="98">
        <f ca="1">1-ABS(CORREL(OFFSET(FSheet1!$E$4:$E$304,0,MATCH(J$5,FSheet1!$E$3:$AE$3,0)-1),OFFSET(FSheet1!$E$4:$E$304,0,MATCH($B18,FSheet1!$E$3:$AE$3,0)-1)))</f>
        <v>0.751843379159012</v>
      </c>
      <c r="K18" s="98">
        <f ca="1">1-ABS(CORREL(OFFSET(FSheet1!$E$4:$E$304,0,MATCH(K$5,FSheet1!$E$3:$AE$3,0)-1),OFFSET(FSheet1!$E$4:$E$304,0,MATCH($B18,FSheet1!$E$3:$AE$3,0)-1)))</f>
        <v>0.54888958429819978</v>
      </c>
      <c r="L18" s="98">
        <f ca="1">1-ABS(CORREL(OFFSET(FSheet1!$E$4:$E$304,0,MATCH(L$5,FSheet1!$E$3:$AE$3,0)-1),OFFSET(FSheet1!$E$4:$E$304,0,MATCH($B18,FSheet1!$E$3:$AE$3,0)-1)))</f>
        <v>0.71442166687713682</v>
      </c>
      <c r="M18" s="98">
        <f ca="1">1-ABS(CORREL(OFFSET(FSheet1!$E$4:$E$304,0,MATCH(M$5,FSheet1!$E$3:$AE$3,0)-1),OFFSET(FSheet1!$E$4:$E$304,0,MATCH($B18,FSheet1!$E$3:$AE$3,0)-1)))</f>
        <v>0.99969261325239578</v>
      </c>
      <c r="N18" s="98">
        <f ca="1">1-ABS(CORREL(OFFSET(FSheet1!$E$4:$E$304,0,MATCH(N$5,FSheet1!$E$3:$AE$3,0)-1),OFFSET(FSheet1!$E$4:$E$304,0,MATCH($B18,FSheet1!$E$3:$AE$3,0)-1)))</f>
        <v>0.82314877717204193</v>
      </c>
      <c r="O18" s="98">
        <f ca="1">1-ABS(CORREL(OFFSET(FSheet1!$E$4:$E$304,0,MATCH(O$5,FSheet1!$E$3:$AE$3,0)-1),OFFSET(FSheet1!$E$4:$E$304,0,MATCH($B18,FSheet1!$E$3:$AE$3,0)-1)))</f>
        <v>0.5111618558432458</v>
      </c>
      <c r="P18" s="98">
        <f ca="1">1-ABS(CORREL(OFFSET(FSheet1!$E$4:$E$304,0,MATCH(P$5,FSheet1!$E$3:$AE$3,0)-1),OFFSET(FSheet1!$E$4:$E$304,0,MATCH($B18,FSheet1!$E$3:$AE$3,0)-1)))</f>
        <v>0.37719393542148028</v>
      </c>
      <c r="Q18" s="98">
        <f ca="1">1-ABS(CORREL(OFFSET(FSheet1!$E$4:$E$304,0,MATCH(Q$5,FSheet1!$E$3:$AE$3,0)-1),OFFSET(FSheet1!$E$4:$E$304,0,MATCH($B18,FSheet1!$E$3:$AE$3,0)-1)))</f>
        <v>0</v>
      </c>
      <c r="R18" s="98">
        <f ca="1">1-ABS(CORREL(OFFSET(FSheet1!$E$4:$E$304,0,MATCH(R$5,FSheet1!$E$3:$AE$3,0)-1),OFFSET(FSheet1!$E$4:$E$304,0,MATCH($B18,FSheet1!$E$3:$AE$3,0)-1)))</f>
        <v>0.52097825495539829</v>
      </c>
      <c r="S18" s="98">
        <f ca="1">1-ABS(CORREL(OFFSET(FSheet1!$E$4:$E$304,0,MATCH(S$5,FSheet1!$E$3:$AE$3,0)-1),OFFSET(FSheet1!$E$4:$E$304,0,MATCH($B18,FSheet1!$E$3:$AE$3,0)-1)))</f>
        <v>0.64427192928495625</v>
      </c>
      <c r="T18" s="98">
        <f ca="1">1-ABS(CORREL(OFFSET(FSheet1!$E$4:$E$304,0,MATCH(T$5,FSheet1!$E$3:$AE$3,0)-1),OFFSET(FSheet1!$E$4:$E$304,0,MATCH($B18,FSheet1!$E$3:$AE$3,0)-1)))</f>
        <v>0.71005055616208246</v>
      </c>
      <c r="U18" s="98">
        <f ca="1">1-ABS(CORREL(OFFSET(FSheet1!$E$4:$E$304,0,MATCH(U$5,FSheet1!$E$3:$AE$3,0)-1),OFFSET(FSheet1!$E$4:$E$304,0,MATCH($B18,FSheet1!$E$3:$AE$3,0)-1)))</f>
        <v>0.66294726964155704</v>
      </c>
      <c r="V18" s="98">
        <f ca="1">1-ABS(CORREL(OFFSET(FSheet1!$E$4:$E$304,0,MATCH(V$5,FSheet1!$E$3:$AE$3,0)-1),OFFSET(FSheet1!$E$4:$E$304,0,MATCH($B18,FSheet1!$E$3:$AE$3,0)-1)))</f>
        <v>0.58708826596545394</v>
      </c>
      <c r="W18" s="98">
        <f ca="1">1-ABS(CORREL(OFFSET(FSheet1!$E$4:$E$304,0,MATCH(W$5,FSheet1!$E$3:$AE$3,0)-1),OFFSET(FSheet1!$E$4:$E$304,0,MATCH($B18,FSheet1!$E$3:$AE$3,0)-1)))</f>
        <v>0.68337179612036181</v>
      </c>
      <c r="X18" s="98">
        <f ca="1">1-ABS(CORREL(OFFSET(FSheet1!$E$4:$E$304,0,MATCH(X$5,FSheet1!$E$3:$AE$3,0)-1),OFFSET(FSheet1!$E$4:$E$304,0,MATCH($B18,FSheet1!$E$3:$AE$3,0)-1)))</f>
        <v>0.54744748953004385</v>
      </c>
      <c r="Y18" s="98">
        <f ca="1">1-ABS(CORREL(OFFSET(FSheet1!$E$4:$E$304,0,MATCH(Y$5,FSheet1!$E$3:$AE$3,0)-1),OFFSET(FSheet1!$E$4:$E$304,0,MATCH($B18,FSheet1!$E$3:$AE$3,0)-1)))</f>
        <v>0.56403808494070606</v>
      </c>
      <c r="Z18" s="98">
        <f ca="1">1-ABS(CORREL(OFFSET(FSheet1!$E$4:$E$304,0,MATCH(Z$5,FSheet1!$E$3:$AE$3,0)-1),OFFSET(FSheet1!$E$4:$E$304,0,MATCH($B18,FSheet1!$E$3:$AE$3,0)-1)))</f>
        <v>0.52837935670796532</v>
      </c>
      <c r="AA18" s="98">
        <f ca="1">1-ABS(CORREL(OFFSET(FSheet1!$E$4:$E$304,0,MATCH(AA$5,FSheet1!$E$3:$AE$3,0)-1),OFFSET(FSheet1!$E$4:$E$304,0,MATCH($B18,FSheet1!$E$3:$AE$3,0)-1)))</f>
        <v>0.67869352113260195</v>
      </c>
      <c r="AB18" s="98">
        <f ca="1">1-ABS(CORREL(OFFSET(FSheet1!$E$4:$E$304,0,MATCH(AB$5,FSheet1!$E$3:$AE$3,0)-1),OFFSET(FSheet1!$E$4:$E$304,0,MATCH($B18,FSheet1!$E$3:$AE$3,0)-1)))</f>
        <v>0.65124699292330113</v>
      </c>
      <c r="AC18" s="98">
        <f ca="1">1-ABS(CORREL(OFFSET(FSheet1!$E$4:$E$304,0,MATCH(AC$5,FSheet1!$E$3:$AE$3,0)-1),OFFSET(FSheet1!$E$4:$E$304,0,MATCH($B18,FSheet1!$E$3:$AE$3,0)-1)))</f>
        <v>0.59502959191015425</v>
      </c>
      <c r="AD18" s="33">
        <f t="array" aca="1" ref="AD18" ca="1">MIN(IF(C18:AC18&gt;0,C18:AC18))</f>
        <v>0.37719393542148028</v>
      </c>
    </row>
    <row r="19" spans="2:43">
      <c r="B19" s="95" t="str">
        <f>P5</f>
        <v>TEA</v>
      </c>
      <c r="C19" s="98">
        <f ca="1">1-ABS(CORREL(OFFSET(FSheet1!$E$4:$E$304,0,MATCH(C$5,FSheet1!$E$3:$AE$3,0)-1),OFFSET(FSheet1!$E$4:$E$304,0,MATCH($B19,FSheet1!$E$3:$AE$3,0)-1)))</f>
        <v>0.76545404058471034</v>
      </c>
      <c r="D19" s="98">
        <f ca="1">1-ABS(CORREL(OFFSET(FSheet1!$E$4:$E$304,0,MATCH(D$5,FSheet1!$E$3:$AE$3,0)-1),OFFSET(FSheet1!$E$4:$E$304,0,MATCH($B19,FSheet1!$E$3:$AE$3,0)-1)))</f>
        <v>0.7669851986789169</v>
      </c>
      <c r="E19" s="98">
        <f ca="1">1-ABS(CORREL(OFFSET(FSheet1!$E$4:$E$304,0,MATCH(E$5,FSheet1!$E$3:$AE$3,0)-1),OFFSET(FSheet1!$E$4:$E$304,0,MATCH($B19,FSheet1!$E$3:$AE$3,0)-1)))</f>
        <v>0.75718501278551154</v>
      </c>
      <c r="F19" s="98">
        <f ca="1">1-ABS(CORREL(OFFSET(FSheet1!$E$4:$E$304,0,MATCH(F$5,FSheet1!$E$3:$AE$3,0)-1),OFFSET(FSheet1!$E$4:$E$304,0,MATCH($B19,FSheet1!$E$3:$AE$3,0)-1)))</f>
        <v>0.78631539821665886</v>
      </c>
      <c r="G19" s="98">
        <f ca="1">1-ABS(CORREL(OFFSET(FSheet1!$E$4:$E$304,0,MATCH(G$5,FSheet1!$E$3:$AE$3,0)-1),OFFSET(FSheet1!$E$4:$E$304,0,MATCH($B19,FSheet1!$E$3:$AE$3,0)-1)))</f>
        <v>0.65416923087495737</v>
      </c>
      <c r="H19" s="98">
        <f ca="1">1-ABS(CORREL(OFFSET(FSheet1!$E$4:$E$304,0,MATCH(H$5,FSheet1!$E$3:$AE$3,0)-1),OFFSET(FSheet1!$E$4:$E$304,0,MATCH($B19,FSheet1!$E$3:$AE$3,0)-1)))</f>
        <v>0.87834745668231307</v>
      </c>
      <c r="I19" s="98">
        <f ca="1">1-ABS(CORREL(OFFSET(FSheet1!$E$4:$E$304,0,MATCH(I$5,FSheet1!$E$3:$AE$3,0)-1),OFFSET(FSheet1!$E$4:$E$304,0,MATCH($B19,FSheet1!$E$3:$AE$3,0)-1)))</f>
        <v>0.98938523423708835</v>
      </c>
      <c r="J19" s="98">
        <f ca="1">1-ABS(CORREL(OFFSET(FSheet1!$E$4:$E$304,0,MATCH(J$5,FSheet1!$E$3:$AE$3,0)-1),OFFSET(FSheet1!$E$4:$E$304,0,MATCH($B19,FSheet1!$E$3:$AE$3,0)-1)))</f>
        <v>0.67965289932891382</v>
      </c>
      <c r="K19" s="98">
        <f ca="1">1-ABS(CORREL(OFFSET(FSheet1!$E$4:$E$304,0,MATCH(K$5,FSheet1!$E$3:$AE$3,0)-1),OFFSET(FSheet1!$E$4:$E$304,0,MATCH($B19,FSheet1!$E$3:$AE$3,0)-1)))</f>
        <v>0.61552602335938977</v>
      </c>
      <c r="L19" s="98">
        <f ca="1">1-ABS(CORREL(OFFSET(FSheet1!$E$4:$E$304,0,MATCH(L$5,FSheet1!$E$3:$AE$3,0)-1),OFFSET(FSheet1!$E$4:$E$304,0,MATCH($B19,FSheet1!$E$3:$AE$3,0)-1)))</f>
        <v>0.68819073894735205</v>
      </c>
      <c r="M19" s="98">
        <f ca="1">1-ABS(CORREL(OFFSET(FSheet1!$E$4:$E$304,0,MATCH(M$5,FSheet1!$E$3:$AE$3,0)-1),OFFSET(FSheet1!$E$4:$E$304,0,MATCH($B19,FSheet1!$E$3:$AE$3,0)-1)))</f>
        <v>0.98176228057149895</v>
      </c>
      <c r="N19" s="98">
        <f ca="1">1-ABS(CORREL(OFFSET(FSheet1!$E$4:$E$304,0,MATCH(N$5,FSheet1!$E$3:$AE$3,0)-1),OFFSET(FSheet1!$E$4:$E$304,0,MATCH($B19,FSheet1!$E$3:$AE$3,0)-1)))</f>
        <v>0.88118783900065156</v>
      </c>
      <c r="O19" s="98">
        <f ca="1">1-ABS(CORREL(OFFSET(FSheet1!$E$4:$E$304,0,MATCH(O$5,FSheet1!$E$3:$AE$3,0)-1),OFFSET(FSheet1!$E$4:$E$304,0,MATCH($B19,FSheet1!$E$3:$AE$3,0)-1)))</f>
        <v>0.6256047862689329</v>
      </c>
      <c r="P19" s="98">
        <f ca="1">1-ABS(CORREL(OFFSET(FSheet1!$E$4:$E$304,0,MATCH(P$5,FSheet1!$E$3:$AE$3,0)-1),OFFSET(FSheet1!$E$4:$E$304,0,MATCH($B19,FSheet1!$E$3:$AE$3,0)-1)))</f>
        <v>0</v>
      </c>
      <c r="Q19" s="98">
        <f ca="1">1-ABS(CORREL(OFFSET(FSheet1!$E$4:$E$304,0,MATCH(Q$5,FSheet1!$E$3:$AE$3,0)-1),OFFSET(FSheet1!$E$4:$E$304,0,MATCH($B19,FSheet1!$E$3:$AE$3,0)-1)))</f>
        <v>0.37719393542148028</v>
      </c>
      <c r="R19" s="98">
        <f ca="1">1-ABS(CORREL(OFFSET(FSheet1!$E$4:$E$304,0,MATCH(R$5,FSheet1!$E$3:$AE$3,0)-1),OFFSET(FSheet1!$E$4:$E$304,0,MATCH($B19,FSheet1!$E$3:$AE$3,0)-1)))</f>
        <v>0.617309377725893</v>
      </c>
      <c r="S19" s="98">
        <f ca="1">1-ABS(CORREL(OFFSET(FSheet1!$E$4:$E$304,0,MATCH(S$5,FSheet1!$E$3:$AE$3,0)-1),OFFSET(FSheet1!$E$4:$E$304,0,MATCH($B19,FSheet1!$E$3:$AE$3,0)-1)))</f>
        <v>0.67261627611431085</v>
      </c>
      <c r="T19" s="98">
        <f ca="1">1-ABS(CORREL(OFFSET(FSheet1!$E$4:$E$304,0,MATCH(T$5,FSheet1!$E$3:$AE$3,0)-1),OFFSET(FSheet1!$E$4:$E$304,0,MATCH($B19,FSheet1!$E$3:$AE$3,0)-1)))</f>
        <v>0.64748402336523758</v>
      </c>
      <c r="U19" s="98">
        <f ca="1">1-ABS(CORREL(OFFSET(FSheet1!$E$4:$E$304,0,MATCH(U$5,FSheet1!$E$3:$AE$3,0)-1),OFFSET(FSheet1!$E$4:$E$304,0,MATCH($B19,FSheet1!$E$3:$AE$3,0)-1)))</f>
        <v>0.65746526322063747</v>
      </c>
      <c r="V19" s="98">
        <f ca="1">1-ABS(CORREL(OFFSET(FSheet1!$E$4:$E$304,0,MATCH(V$5,FSheet1!$E$3:$AE$3,0)-1),OFFSET(FSheet1!$E$4:$E$304,0,MATCH($B19,FSheet1!$E$3:$AE$3,0)-1)))</f>
        <v>0.68776952280540082</v>
      </c>
      <c r="W19" s="98">
        <f ca="1">1-ABS(CORREL(OFFSET(FSheet1!$E$4:$E$304,0,MATCH(W$5,FSheet1!$E$3:$AE$3,0)-1),OFFSET(FSheet1!$E$4:$E$304,0,MATCH($B19,FSheet1!$E$3:$AE$3,0)-1)))</f>
        <v>0.67293725470356225</v>
      </c>
      <c r="X19" s="98">
        <f ca="1">1-ABS(CORREL(OFFSET(FSheet1!$E$4:$E$304,0,MATCH(X$5,FSheet1!$E$3:$AE$3,0)-1),OFFSET(FSheet1!$E$4:$E$304,0,MATCH($B19,FSheet1!$E$3:$AE$3,0)-1)))</f>
        <v>0.56603072696934775</v>
      </c>
      <c r="Y19" s="98">
        <f ca="1">1-ABS(CORREL(OFFSET(FSheet1!$E$4:$E$304,0,MATCH(Y$5,FSheet1!$E$3:$AE$3,0)-1),OFFSET(FSheet1!$E$4:$E$304,0,MATCH($B19,FSheet1!$E$3:$AE$3,0)-1)))</f>
        <v>0.62713425970900505</v>
      </c>
      <c r="Z19" s="98">
        <f ca="1">1-ABS(CORREL(OFFSET(FSheet1!$E$4:$E$304,0,MATCH(Z$5,FSheet1!$E$3:$AE$3,0)-1),OFFSET(FSheet1!$E$4:$E$304,0,MATCH($B19,FSheet1!$E$3:$AE$3,0)-1)))</f>
        <v>0.62069472411617221</v>
      </c>
      <c r="AA19" s="98">
        <f ca="1">1-ABS(CORREL(OFFSET(FSheet1!$E$4:$E$304,0,MATCH(AA$5,FSheet1!$E$3:$AE$3,0)-1),OFFSET(FSheet1!$E$4:$E$304,0,MATCH($B19,FSheet1!$E$3:$AE$3,0)-1)))</f>
        <v>0.67221134712100727</v>
      </c>
      <c r="AB19" s="98">
        <f ca="1">1-ABS(CORREL(OFFSET(FSheet1!$E$4:$E$304,0,MATCH(AB$5,FSheet1!$E$3:$AE$3,0)-1),OFFSET(FSheet1!$E$4:$E$304,0,MATCH($B19,FSheet1!$E$3:$AE$3,0)-1)))</f>
        <v>0.60881098011225032</v>
      </c>
      <c r="AC19" s="98">
        <f ca="1">1-ABS(CORREL(OFFSET(FSheet1!$E$4:$E$304,0,MATCH(AC$5,FSheet1!$E$3:$AE$3,0)-1),OFFSET(FSheet1!$E$4:$E$304,0,MATCH($B19,FSheet1!$E$3:$AE$3,0)-1)))</f>
        <v>0.63362232369827964</v>
      </c>
      <c r="AD19" s="33">
        <f t="array" aca="1" ref="AD19" ca="1">MIN(IF(C19:AC19&gt;0,C19:AC19))</f>
        <v>0.37719393542148028</v>
      </c>
    </row>
    <row r="20" spans="2:43">
      <c r="B20" s="95" t="str">
        <f>O5</f>
        <v>INF</v>
      </c>
      <c r="C20" s="98">
        <f ca="1">1-ABS(CORREL(OFFSET(FSheet1!$E$4:$E$304,0,MATCH(C$5,FSheet1!$E$3:$AE$3,0)-1),OFFSET(FSheet1!$E$4:$E$304,0,MATCH($B20,FSheet1!$E$3:$AE$3,0)-1)))</f>
        <v>0.81175449032116176</v>
      </c>
      <c r="D20" s="98">
        <f ca="1">1-ABS(CORREL(OFFSET(FSheet1!$E$4:$E$304,0,MATCH(D$5,FSheet1!$E$3:$AE$3,0)-1),OFFSET(FSheet1!$E$4:$E$304,0,MATCH($B20,FSheet1!$E$3:$AE$3,0)-1)))</f>
        <v>0.63738284437275472</v>
      </c>
      <c r="E20" s="98">
        <f ca="1">1-ABS(CORREL(OFFSET(FSheet1!$E$4:$E$304,0,MATCH(E$5,FSheet1!$E$3:$AE$3,0)-1),OFFSET(FSheet1!$E$4:$E$304,0,MATCH($B20,FSheet1!$E$3:$AE$3,0)-1)))</f>
        <v>0.75051250869499209</v>
      </c>
      <c r="F20" s="98">
        <f ca="1">1-ABS(CORREL(OFFSET(FSheet1!$E$4:$E$304,0,MATCH(F$5,FSheet1!$E$3:$AE$3,0)-1),OFFSET(FSheet1!$E$4:$E$304,0,MATCH($B20,FSheet1!$E$3:$AE$3,0)-1)))</f>
        <v>0.86967022284152551</v>
      </c>
      <c r="G20" s="98">
        <f ca="1">1-ABS(CORREL(OFFSET(FSheet1!$E$4:$E$304,0,MATCH(G$5,FSheet1!$E$3:$AE$3,0)-1),OFFSET(FSheet1!$E$4:$E$304,0,MATCH($B20,FSheet1!$E$3:$AE$3,0)-1)))</f>
        <v>0.70672885924642093</v>
      </c>
      <c r="H20" s="98">
        <f ca="1">1-ABS(CORREL(OFFSET(FSheet1!$E$4:$E$304,0,MATCH(H$5,FSheet1!$E$3:$AE$3,0)-1),OFFSET(FSheet1!$E$4:$E$304,0,MATCH($B20,FSheet1!$E$3:$AE$3,0)-1)))</f>
        <v>0.80051156170423232</v>
      </c>
      <c r="I20" s="98">
        <f ca="1">1-ABS(CORREL(OFFSET(FSheet1!$E$4:$E$304,0,MATCH(I$5,FSheet1!$E$3:$AE$3,0)-1),OFFSET(FSheet1!$E$4:$E$304,0,MATCH($B20,FSheet1!$E$3:$AE$3,0)-1)))</f>
        <v>0.90382146427483945</v>
      </c>
      <c r="J20" s="98">
        <f ca="1">1-ABS(CORREL(OFFSET(FSheet1!$E$4:$E$304,0,MATCH(J$5,FSheet1!$E$3:$AE$3,0)-1),OFFSET(FSheet1!$E$4:$E$304,0,MATCH($B20,FSheet1!$E$3:$AE$3,0)-1)))</f>
        <v>0.57832503365261012</v>
      </c>
      <c r="K20" s="98">
        <f ca="1">1-ABS(CORREL(OFFSET(FSheet1!$E$4:$E$304,0,MATCH(K$5,FSheet1!$E$3:$AE$3,0)-1),OFFSET(FSheet1!$E$4:$E$304,0,MATCH($B20,FSheet1!$E$3:$AE$3,0)-1)))</f>
        <v>0.63624840334963784</v>
      </c>
      <c r="L20" s="98">
        <f ca="1">1-ABS(CORREL(OFFSET(FSheet1!$E$4:$E$304,0,MATCH(L$5,FSheet1!$E$3:$AE$3,0)-1),OFFSET(FSheet1!$E$4:$E$304,0,MATCH($B20,FSheet1!$E$3:$AE$3,0)-1)))</f>
        <v>0.65219583426771766</v>
      </c>
      <c r="M20" s="98">
        <f ca="1">1-ABS(CORREL(OFFSET(FSheet1!$E$4:$E$304,0,MATCH(M$5,FSheet1!$E$3:$AE$3,0)-1),OFFSET(FSheet1!$E$4:$E$304,0,MATCH($B20,FSheet1!$E$3:$AE$3,0)-1)))</f>
        <v>0.91025480787111135</v>
      </c>
      <c r="N20" s="98">
        <f ca="1">1-ABS(CORREL(OFFSET(FSheet1!$E$4:$E$304,0,MATCH(N$5,FSheet1!$E$3:$AE$3,0)-1),OFFSET(FSheet1!$E$4:$E$304,0,MATCH($B20,FSheet1!$E$3:$AE$3,0)-1)))</f>
        <v>0.96630614141874749</v>
      </c>
      <c r="O20" s="98">
        <f ca="1">1-ABS(CORREL(OFFSET(FSheet1!$E$4:$E$304,0,MATCH(O$5,FSheet1!$E$3:$AE$3,0)-1),OFFSET(FSheet1!$E$4:$E$304,0,MATCH($B20,FSheet1!$E$3:$AE$3,0)-1)))</f>
        <v>0</v>
      </c>
      <c r="P20" s="98">
        <f ca="1">1-ABS(CORREL(OFFSET(FSheet1!$E$4:$E$304,0,MATCH(P$5,FSheet1!$E$3:$AE$3,0)-1),OFFSET(FSheet1!$E$4:$E$304,0,MATCH($B20,FSheet1!$E$3:$AE$3,0)-1)))</f>
        <v>0.6256047862689329</v>
      </c>
      <c r="Q20" s="98">
        <f ca="1">1-ABS(CORREL(OFFSET(FSheet1!$E$4:$E$304,0,MATCH(Q$5,FSheet1!$E$3:$AE$3,0)-1),OFFSET(FSheet1!$E$4:$E$304,0,MATCH($B20,FSheet1!$E$3:$AE$3,0)-1)))</f>
        <v>0.5111618558432458</v>
      </c>
      <c r="R20" s="98">
        <f ca="1">1-ABS(CORREL(OFFSET(FSheet1!$E$4:$E$304,0,MATCH(R$5,FSheet1!$E$3:$AE$3,0)-1),OFFSET(FSheet1!$E$4:$E$304,0,MATCH($B20,FSheet1!$E$3:$AE$3,0)-1)))</f>
        <v>0.52881655549390616</v>
      </c>
      <c r="S20" s="98">
        <f ca="1">1-ABS(CORREL(OFFSET(FSheet1!$E$4:$E$304,0,MATCH(S$5,FSheet1!$E$3:$AE$3,0)-1),OFFSET(FSheet1!$E$4:$E$304,0,MATCH($B20,FSheet1!$E$3:$AE$3,0)-1)))</f>
        <v>0.56979624689170882</v>
      </c>
      <c r="T20" s="98">
        <f ca="1">1-ABS(CORREL(OFFSET(FSheet1!$E$4:$E$304,0,MATCH(T$5,FSheet1!$E$3:$AE$3,0)-1),OFFSET(FSheet1!$E$4:$E$304,0,MATCH($B20,FSheet1!$E$3:$AE$3,0)-1)))</f>
        <v>0.57214760685395238</v>
      </c>
      <c r="U20" s="98">
        <f ca="1">1-ABS(CORREL(OFFSET(FSheet1!$E$4:$E$304,0,MATCH(U$5,FSheet1!$E$3:$AE$3,0)-1),OFFSET(FSheet1!$E$4:$E$304,0,MATCH($B20,FSheet1!$E$3:$AE$3,0)-1)))</f>
        <v>0.61535510769131874</v>
      </c>
      <c r="V20" s="98">
        <f ca="1">1-ABS(CORREL(OFFSET(FSheet1!$E$4:$E$304,0,MATCH(V$5,FSheet1!$E$3:$AE$3,0)-1),OFFSET(FSheet1!$E$4:$E$304,0,MATCH($B20,FSheet1!$E$3:$AE$3,0)-1)))</f>
        <v>0.60241937440605065</v>
      </c>
      <c r="W20" s="98">
        <f ca="1">1-ABS(CORREL(OFFSET(FSheet1!$E$4:$E$304,0,MATCH(W$5,FSheet1!$E$3:$AE$3,0)-1),OFFSET(FSheet1!$E$4:$E$304,0,MATCH($B20,FSheet1!$E$3:$AE$3,0)-1)))</f>
        <v>0.5800374668517263</v>
      </c>
      <c r="X20" s="98">
        <f ca="1">1-ABS(CORREL(OFFSET(FSheet1!$E$4:$E$304,0,MATCH(X$5,FSheet1!$E$3:$AE$3,0)-1),OFFSET(FSheet1!$E$4:$E$304,0,MATCH($B20,FSheet1!$E$3:$AE$3,0)-1)))</f>
        <v>0.51307666198813917</v>
      </c>
      <c r="Y20" s="98">
        <f ca="1">1-ABS(CORREL(OFFSET(FSheet1!$E$4:$E$304,0,MATCH(Y$5,FSheet1!$E$3:$AE$3,0)-1),OFFSET(FSheet1!$E$4:$E$304,0,MATCH($B20,FSheet1!$E$3:$AE$3,0)-1)))</f>
        <v>0.52553862289006836</v>
      </c>
      <c r="Z20" s="98">
        <f ca="1">1-ABS(CORREL(OFFSET(FSheet1!$E$4:$E$304,0,MATCH(Z$5,FSheet1!$E$3:$AE$3,0)-1),OFFSET(FSheet1!$E$4:$E$304,0,MATCH($B20,FSheet1!$E$3:$AE$3,0)-1)))</f>
        <v>0.45856634728655754</v>
      </c>
      <c r="AA20" s="98">
        <f ca="1">1-ABS(CORREL(OFFSET(FSheet1!$E$4:$E$304,0,MATCH(AA$5,FSheet1!$E$3:$AE$3,0)-1),OFFSET(FSheet1!$E$4:$E$304,0,MATCH($B20,FSheet1!$E$3:$AE$3,0)-1)))</f>
        <v>0.55170901538688244</v>
      </c>
      <c r="AB20" s="98">
        <f ca="1">1-ABS(CORREL(OFFSET(FSheet1!$E$4:$E$304,0,MATCH(AB$5,FSheet1!$E$3:$AE$3,0)-1),OFFSET(FSheet1!$E$4:$E$304,0,MATCH($B20,FSheet1!$E$3:$AE$3,0)-1)))</f>
        <v>0.54595401525008147</v>
      </c>
      <c r="AC20" s="98">
        <f ca="1">1-ABS(CORREL(OFFSET(FSheet1!$E$4:$E$304,0,MATCH(AC$5,FSheet1!$E$3:$AE$3,0)-1),OFFSET(FSheet1!$E$4:$E$304,0,MATCH($B20,FSheet1!$E$3:$AE$3,0)-1)))</f>
        <v>0.50222547049564936</v>
      </c>
      <c r="AD20" s="33">
        <f t="array" aca="1" ref="AD20" ca="1">MIN(IF(C20:AC20&gt;0,C20:AC20))</f>
        <v>0.45856634728655754</v>
      </c>
      <c r="AH20" s="121"/>
      <c r="AI20" s="122"/>
      <c r="AJ20" s="122"/>
      <c r="AK20" s="122"/>
      <c r="AL20" s="122"/>
      <c r="AM20" s="122"/>
      <c r="AN20" s="122"/>
      <c r="AO20" s="122"/>
      <c r="AP20" s="123"/>
      <c r="AQ20" s="123"/>
    </row>
    <row r="21" spans="2:43">
      <c r="B21" s="95" t="str">
        <f>N5</f>
        <v>FLA</v>
      </c>
      <c r="C21" s="98">
        <f ca="1">1-ABS(CORREL(OFFSET(FSheet1!$E$4:$E$304,0,MATCH(C$5,FSheet1!$E$3:$AE$3,0)-1),OFFSET(FSheet1!$E$4:$E$304,0,MATCH($B21,FSheet1!$E$3:$AE$3,0)-1)))</f>
        <v>0.98430024662151572</v>
      </c>
      <c r="D21" s="98">
        <f ca="1">1-ABS(CORREL(OFFSET(FSheet1!$E$4:$E$304,0,MATCH(D$5,FSheet1!$E$3:$AE$3,0)-1),OFFSET(FSheet1!$E$4:$E$304,0,MATCH($B21,FSheet1!$E$3:$AE$3,0)-1)))</f>
        <v>0.87015654267291465</v>
      </c>
      <c r="E21" s="98">
        <f ca="1">1-ABS(CORREL(OFFSET(FSheet1!$E$4:$E$304,0,MATCH(E$5,FSheet1!$E$3:$AE$3,0)-1),OFFSET(FSheet1!$E$4:$E$304,0,MATCH($B21,FSheet1!$E$3:$AE$3,0)-1)))</f>
        <v>0.83889573718196009</v>
      </c>
      <c r="F21" s="98">
        <f ca="1">1-ABS(CORREL(OFFSET(FSheet1!$E$4:$E$304,0,MATCH(F$5,FSheet1!$E$3:$AE$3,0)-1),OFFSET(FSheet1!$E$4:$E$304,0,MATCH($B21,FSheet1!$E$3:$AE$3,0)-1)))</f>
        <v>0.97648947940105124</v>
      </c>
      <c r="G21" s="98">
        <f ca="1">1-ABS(CORREL(OFFSET(FSheet1!$E$4:$E$304,0,MATCH(G$5,FSheet1!$E$3:$AE$3,0)-1),OFFSET(FSheet1!$E$4:$E$304,0,MATCH($B21,FSheet1!$E$3:$AE$3,0)-1)))</f>
        <v>0.92019403322637938</v>
      </c>
      <c r="H21" s="98">
        <f ca="1">1-ABS(CORREL(OFFSET(FSheet1!$E$4:$E$304,0,MATCH(H$5,FSheet1!$E$3:$AE$3,0)-1),OFFSET(FSheet1!$E$4:$E$304,0,MATCH($B21,FSheet1!$E$3:$AE$3,0)-1)))</f>
        <v>0.88099466894837619</v>
      </c>
      <c r="I21" s="98">
        <f ca="1">1-ABS(CORREL(OFFSET(FSheet1!$E$4:$E$304,0,MATCH(I$5,FSheet1!$E$3:$AE$3,0)-1),OFFSET(FSheet1!$E$4:$E$304,0,MATCH($B21,FSheet1!$E$3:$AE$3,0)-1)))</f>
        <v>0.98096137200897882</v>
      </c>
      <c r="J21" s="98">
        <f ca="1">1-ABS(CORREL(OFFSET(FSheet1!$E$4:$E$304,0,MATCH(J$5,FSheet1!$E$3:$AE$3,0)-1),OFFSET(FSheet1!$E$4:$E$304,0,MATCH($B21,FSheet1!$E$3:$AE$3,0)-1)))</f>
        <v>0.90249383006490236</v>
      </c>
      <c r="K21" s="98">
        <f ca="1">1-ABS(CORREL(OFFSET(FSheet1!$E$4:$E$304,0,MATCH(K$5,FSheet1!$E$3:$AE$3,0)-1),OFFSET(FSheet1!$E$4:$E$304,0,MATCH($B21,FSheet1!$E$3:$AE$3,0)-1)))</f>
        <v>0.84919256673537191</v>
      </c>
      <c r="L21" s="98">
        <f ca="1">1-ABS(CORREL(OFFSET(FSheet1!$E$4:$E$304,0,MATCH(L$5,FSheet1!$E$3:$AE$3,0)-1),OFFSET(FSheet1!$E$4:$E$304,0,MATCH($B21,FSheet1!$E$3:$AE$3,0)-1)))</f>
        <v>0.85423006146144942</v>
      </c>
      <c r="M21" s="98">
        <f ca="1">1-ABS(CORREL(OFFSET(FSheet1!$E$4:$E$304,0,MATCH(M$5,FSheet1!$E$3:$AE$3,0)-1),OFFSET(FSheet1!$E$4:$E$304,0,MATCH($B21,FSheet1!$E$3:$AE$3,0)-1)))</f>
        <v>0.97123698438660755</v>
      </c>
      <c r="N21" s="98">
        <f ca="1">1-ABS(CORREL(OFFSET(FSheet1!$E$4:$E$304,0,MATCH(N$5,FSheet1!$E$3:$AE$3,0)-1),OFFSET(FSheet1!$E$4:$E$304,0,MATCH($B21,FSheet1!$E$3:$AE$3,0)-1)))</f>
        <v>0</v>
      </c>
      <c r="O21" s="98">
        <f ca="1">1-ABS(CORREL(OFFSET(FSheet1!$E$4:$E$304,0,MATCH(O$5,FSheet1!$E$3:$AE$3,0)-1),OFFSET(FSheet1!$E$4:$E$304,0,MATCH($B21,FSheet1!$E$3:$AE$3,0)-1)))</f>
        <v>0.96630614141874749</v>
      </c>
      <c r="P21" s="98">
        <f ca="1">1-ABS(CORREL(OFFSET(FSheet1!$E$4:$E$304,0,MATCH(P$5,FSheet1!$E$3:$AE$3,0)-1),OFFSET(FSheet1!$E$4:$E$304,0,MATCH($B21,FSheet1!$E$3:$AE$3,0)-1)))</f>
        <v>0.88118783900065156</v>
      </c>
      <c r="Q21" s="98">
        <f ca="1">1-ABS(CORREL(OFFSET(FSheet1!$E$4:$E$304,0,MATCH(Q$5,FSheet1!$E$3:$AE$3,0)-1),OFFSET(FSheet1!$E$4:$E$304,0,MATCH($B21,FSheet1!$E$3:$AE$3,0)-1)))</f>
        <v>0.82314877717204193</v>
      </c>
      <c r="R21" s="98">
        <f ca="1">1-ABS(CORREL(OFFSET(FSheet1!$E$4:$E$304,0,MATCH(R$5,FSheet1!$E$3:$AE$3,0)-1),OFFSET(FSheet1!$E$4:$E$304,0,MATCH($B21,FSheet1!$E$3:$AE$3,0)-1)))</f>
        <v>0.78298370953351681</v>
      </c>
      <c r="S21" s="98">
        <f ca="1">1-ABS(CORREL(OFFSET(FSheet1!$E$4:$E$304,0,MATCH(S$5,FSheet1!$E$3:$AE$3,0)-1),OFFSET(FSheet1!$E$4:$E$304,0,MATCH($B21,FSheet1!$E$3:$AE$3,0)-1)))</f>
        <v>0.9267845502053943</v>
      </c>
      <c r="T21" s="98">
        <f ca="1">1-ABS(CORREL(OFFSET(FSheet1!$E$4:$E$304,0,MATCH(T$5,FSheet1!$E$3:$AE$3,0)-1),OFFSET(FSheet1!$E$4:$E$304,0,MATCH($B21,FSheet1!$E$3:$AE$3,0)-1)))</f>
        <v>0.87424093994929064</v>
      </c>
      <c r="U21" s="98">
        <f ca="1">1-ABS(CORREL(OFFSET(FSheet1!$E$4:$E$304,0,MATCH(U$5,FSheet1!$E$3:$AE$3,0)-1),OFFSET(FSheet1!$E$4:$E$304,0,MATCH($B21,FSheet1!$E$3:$AE$3,0)-1)))</f>
        <v>0.99950989871651852</v>
      </c>
      <c r="V21" s="98">
        <f ca="1">1-ABS(CORREL(OFFSET(FSheet1!$E$4:$E$304,0,MATCH(V$5,FSheet1!$E$3:$AE$3,0)-1),OFFSET(FSheet1!$E$4:$E$304,0,MATCH($B21,FSheet1!$E$3:$AE$3,0)-1)))</f>
        <v>0.8677538612149116</v>
      </c>
      <c r="W21" s="98">
        <f ca="1">1-ABS(CORREL(OFFSET(FSheet1!$E$4:$E$304,0,MATCH(W$5,FSheet1!$E$3:$AE$3,0)-1),OFFSET(FSheet1!$E$4:$E$304,0,MATCH($B21,FSheet1!$E$3:$AE$3,0)-1)))</f>
        <v>0.83851571916565915</v>
      </c>
      <c r="X21" s="98">
        <f ca="1">1-ABS(CORREL(OFFSET(FSheet1!$E$4:$E$304,0,MATCH(X$5,FSheet1!$E$3:$AE$3,0)-1),OFFSET(FSheet1!$E$4:$E$304,0,MATCH($B21,FSheet1!$E$3:$AE$3,0)-1)))</f>
        <v>0.96461525582717822</v>
      </c>
      <c r="Y21" s="98">
        <f ca="1">1-ABS(CORREL(OFFSET(FSheet1!$E$4:$E$304,0,MATCH(Y$5,FSheet1!$E$3:$AE$3,0)-1),OFFSET(FSheet1!$E$4:$E$304,0,MATCH($B21,FSheet1!$E$3:$AE$3,0)-1)))</f>
        <v>0.88277157710348486</v>
      </c>
      <c r="Z21" s="98">
        <f ca="1">1-ABS(CORREL(OFFSET(FSheet1!$E$4:$E$304,0,MATCH(Z$5,FSheet1!$E$3:$AE$3,0)-1),OFFSET(FSheet1!$E$4:$E$304,0,MATCH($B21,FSheet1!$E$3:$AE$3,0)-1)))</f>
        <v>0.82691229164005609</v>
      </c>
      <c r="AA21" s="98">
        <f ca="1">1-ABS(CORREL(OFFSET(FSheet1!$E$4:$E$304,0,MATCH(AA$5,FSheet1!$E$3:$AE$3,0)-1),OFFSET(FSheet1!$E$4:$E$304,0,MATCH($B21,FSheet1!$E$3:$AE$3,0)-1)))</f>
        <v>0.93596692409029802</v>
      </c>
      <c r="AB21" s="98">
        <f ca="1">1-ABS(CORREL(OFFSET(FSheet1!$E$4:$E$304,0,MATCH(AB$5,FSheet1!$E$3:$AE$3,0)-1),OFFSET(FSheet1!$E$4:$E$304,0,MATCH($B21,FSheet1!$E$3:$AE$3,0)-1)))</f>
        <v>0.93574777163676515</v>
      </c>
      <c r="AC21" s="98">
        <f ca="1">1-ABS(CORREL(OFFSET(FSheet1!$E$4:$E$304,0,MATCH(AC$5,FSheet1!$E$3:$AE$3,0)-1),OFFSET(FSheet1!$E$4:$E$304,0,MATCH($B21,FSheet1!$E$3:$AE$3,0)-1)))</f>
        <v>0.91636016100446038</v>
      </c>
      <c r="AD21" s="33">
        <f t="array" aca="1" ref="AD21" ca="1">MIN(IF(C21:AC21&gt;0,C21:AC21))</f>
        <v>0.78298370953351681</v>
      </c>
      <c r="AH21" s="123"/>
      <c r="AI21" s="124"/>
      <c r="AJ21" s="124"/>
      <c r="AK21" s="124"/>
      <c r="AL21" s="124"/>
      <c r="AM21" s="124"/>
      <c r="AN21" s="124"/>
      <c r="AO21" s="124"/>
      <c r="AP21" s="125"/>
      <c r="AQ21" s="125"/>
    </row>
    <row r="22" spans="2:43">
      <c r="B22" s="95" t="str">
        <f>M5</f>
        <v>DET</v>
      </c>
      <c r="C22" s="98">
        <f ca="1">1-ABS(CORREL(OFFSET(FSheet1!$E$4:$E$304,0,MATCH(C$5,FSheet1!$E$3:$AE$3,0)-1),OFFSET(FSheet1!$E$4:$E$304,0,MATCH($B22,FSheet1!$E$3:$AE$3,0)-1)))</f>
        <v>0.92180428678199167</v>
      </c>
      <c r="D22" s="98">
        <f ca="1">1-ABS(CORREL(OFFSET(FSheet1!$E$4:$E$304,0,MATCH(D$5,FSheet1!$E$3:$AE$3,0)-1),OFFSET(FSheet1!$E$4:$E$304,0,MATCH($B22,FSheet1!$E$3:$AE$3,0)-1)))</f>
        <v>0.96411631902832662</v>
      </c>
      <c r="E22" s="98">
        <f ca="1">1-ABS(CORREL(OFFSET(FSheet1!$E$4:$E$304,0,MATCH(E$5,FSheet1!$E$3:$AE$3,0)-1),OFFSET(FSheet1!$E$4:$E$304,0,MATCH($B22,FSheet1!$E$3:$AE$3,0)-1)))</f>
        <v>0.97844506901081285</v>
      </c>
      <c r="F22" s="98">
        <f ca="1">1-ABS(CORREL(OFFSET(FSheet1!$E$4:$E$304,0,MATCH(F$5,FSheet1!$E$3:$AE$3,0)-1),OFFSET(FSheet1!$E$4:$E$304,0,MATCH($B22,FSheet1!$E$3:$AE$3,0)-1)))</f>
        <v>0.94029154278126614</v>
      </c>
      <c r="G22" s="98">
        <f ca="1">1-ABS(CORREL(OFFSET(FSheet1!$E$4:$E$304,0,MATCH(G$5,FSheet1!$E$3:$AE$3,0)-1),OFFSET(FSheet1!$E$4:$E$304,0,MATCH($B22,FSheet1!$E$3:$AE$3,0)-1)))</f>
        <v>0.90624627329369567</v>
      </c>
      <c r="H22" s="98">
        <f ca="1">1-ABS(CORREL(OFFSET(FSheet1!$E$4:$E$304,0,MATCH(H$5,FSheet1!$E$3:$AE$3,0)-1),OFFSET(FSheet1!$E$4:$E$304,0,MATCH($B22,FSheet1!$E$3:$AE$3,0)-1)))</f>
        <v>0.99230057385898429</v>
      </c>
      <c r="I22" s="98">
        <f ca="1">1-ABS(CORREL(OFFSET(FSheet1!$E$4:$E$304,0,MATCH(I$5,FSheet1!$E$3:$AE$3,0)-1),OFFSET(FSheet1!$E$4:$E$304,0,MATCH($B22,FSheet1!$E$3:$AE$3,0)-1)))</f>
        <v>0.9535316310342038</v>
      </c>
      <c r="J22" s="98">
        <f ca="1">1-ABS(CORREL(OFFSET(FSheet1!$E$4:$E$304,0,MATCH(J$5,FSheet1!$E$3:$AE$3,0)-1),OFFSET(FSheet1!$E$4:$E$304,0,MATCH($B22,FSheet1!$E$3:$AE$3,0)-1)))</f>
        <v>0.88299450537406832</v>
      </c>
      <c r="K22" s="98">
        <f ca="1">1-ABS(CORREL(OFFSET(FSheet1!$E$4:$E$304,0,MATCH(K$5,FSheet1!$E$3:$AE$3,0)-1),OFFSET(FSheet1!$E$4:$E$304,0,MATCH($B22,FSheet1!$E$3:$AE$3,0)-1)))</f>
        <v>0.91292495372924687</v>
      </c>
      <c r="L22" s="98">
        <f ca="1">1-ABS(CORREL(OFFSET(FSheet1!$E$4:$E$304,0,MATCH(L$5,FSheet1!$E$3:$AE$3,0)-1),OFFSET(FSheet1!$E$4:$E$304,0,MATCH($B22,FSheet1!$E$3:$AE$3,0)-1)))</f>
        <v>0.89024306979413437</v>
      </c>
      <c r="M22" s="98">
        <f ca="1">1-ABS(CORREL(OFFSET(FSheet1!$E$4:$E$304,0,MATCH(M$5,FSheet1!$E$3:$AE$3,0)-1),OFFSET(FSheet1!$E$4:$E$304,0,MATCH($B22,FSheet1!$E$3:$AE$3,0)-1)))</f>
        <v>0</v>
      </c>
      <c r="N22" s="98">
        <f ca="1">1-ABS(CORREL(OFFSET(FSheet1!$E$4:$E$304,0,MATCH(N$5,FSheet1!$E$3:$AE$3,0)-1),OFFSET(FSheet1!$E$4:$E$304,0,MATCH($B22,FSheet1!$E$3:$AE$3,0)-1)))</f>
        <v>0.97123698438660755</v>
      </c>
      <c r="O22" s="98">
        <f ca="1">1-ABS(CORREL(OFFSET(FSheet1!$E$4:$E$304,0,MATCH(O$5,FSheet1!$E$3:$AE$3,0)-1),OFFSET(FSheet1!$E$4:$E$304,0,MATCH($B22,FSheet1!$E$3:$AE$3,0)-1)))</f>
        <v>0.91025480787111135</v>
      </c>
      <c r="P22" s="98">
        <f ca="1">1-ABS(CORREL(OFFSET(FSheet1!$E$4:$E$304,0,MATCH(P$5,FSheet1!$E$3:$AE$3,0)-1),OFFSET(FSheet1!$E$4:$E$304,0,MATCH($B22,FSheet1!$E$3:$AE$3,0)-1)))</f>
        <v>0.98176228057149895</v>
      </c>
      <c r="Q22" s="98">
        <f ca="1">1-ABS(CORREL(OFFSET(FSheet1!$E$4:$E$304,0,MATCH(Q$5,FSheet1!$E$3:$AE$3,0)-1),OFFSET(FSheet1!$E$4:$E$304,0,MATCH($B22,FSheet1!$E$3:$AE$3,0)-1)))</f>
        <v>0.99969261325239578</v>
      </c>
      <c r="R22" s="98">
        <f ca="1">1-ABS(CORREL(OFFSET(FSheet1!$E$4:$E$304,0,MATCH(R$5,FSheet1!$E$3:$AE$3,0)-1),OFFSET(FSheet1!$E$4:$E$304,0,MATCH($B22,FSheet1!$E$3:$AE$3,0)-1)))</f>
        <v>0.98204722480011164</v>
      </c>
      <c r="S22" s="98">
        <f ca="1">1-ABS(CORREL(OFFSET(FSheet1!$E$4:$E$304,0,MATCH(S$5,FSheet1!$E$3:$AE$3,0)-1),OFFSET(FSheet1!$E$4:$E$304,0,MATCH($B22,FSheet1!$E$3:$AE$3,0)-1)))</f>
        <v>0.86688821996573306</v>
      </c>
      <c r="T22" s="98">
        <f ca="1">1-ABS(CORREL(OFFSET(FSheet1!$E$4:$E$304,0,MATCH(T$5,FSheet1!$E$3:$AE$3,0)-1),OFFSET(FSheet1!$E$4:$E$304,0,MATCH($B22,FSheet1!$E$3:$AE$3,0)-1)))</f>
        <v>0.88944253427917741</v>
      </c>
      <c r="U22" s="98">
        <f ca="1">1-ABS(CORREL(OFFSET(FSheet1!$E$4:$E$304,0,MATCH(U$5,FSheet1!$E$3:$AE$3,0)-1),OFFSET(FSheet1!$E$4:$E$304,0,MATCH($B22,FSheet1!$E$3:$AE$3,0)-1)))</f>
        <v>0.98958010300219112</v>
      </c>
      <c r="V22" s="98">
        <f ca="1">1-ABS(CORREL(OFFSET(FSheet1!$E$4:$E$304,0,MATCH(V$5,FSheet1!$E$3:$AE$3,0)-1),OFFSET(FSheet1!$E$4:$E$304,0,MATCH($B22,FSheet1!$E$3:$AE$3,0)-1)))</f>
        <v>0.94132850259987466</v>
      </c>
      <c r="W22" s="98">
        <f ca="1">1-ABS(CORREL(OFFSET(FSheet1!$E$4:$E$304,0,MATCH(W$5,FSheet1!$E$3:$AE$3,0)-1),OFFSET(FSheet1!$E$4:$E$304,0,MATCH($B22,FSheet1!$E$3:$AE$3,0)-1)))</f>
        <v>0.85519467890793832</v>
      </c>
      <c r="X22" s="98">
        <f ca="1">1-ABS(CORREL(OFFSET(FSheet1!$E$4:$E$304,0,MATCH(X$5,FSheet1!$E$3:$AE$3,0)-1),OFFSET(FSheet1!$E$4:$E$304,0,MATCH($B22,FSheet1!$E$3:$AE$3,0)-1)))</f>
        <v>0.91343373454968413</v>
      </c>
      <c r="Y22" s="98">
        <f ca="1">1-ABS(CORREL(OFFSET(FSheet1!$E$4:$E$304,0,MATCH(Y$5,FSheet1!$E$3:$AE$3,0)-1),OFFSET(FSheet1!$E$4:$E$304,0,MATCH($B22,FSheet1!$E$3:$AE$3,0)-1)))</f>
        <v>0.97355151241012539</v>
      </c>
      <c r="Z22" s="98">
        <f ca="1">1-ABS(CORREL(OFFSET(FSheet1!$E$4:$E$304,0,MATCH(Z$5,FSheet1!$E$3:$AE$3,0)-1),OFFSET(FSheet1!$E$4:$E$304,0,MATCH($B22,FSheet1!$E$3:$AE$3,0)-1)))</f>
        <v>0.94216070619728531</v>
      </c>
      <c r="AA22" s="98">
        <f ca="1">1-ABS(CORREL(OFFSET(FSheet1!$E$4:$E$304,0,MATCH(AA$5,FSheet1!$E$3:$AE$3,0)-1),OFFSET(FSheet1!$E$4:$E$304,0,MATCH($B22,FSheet1!$E$3:$AE$3,0)-1)))</f>
        <v>0.81308207921013653</v>
      </c>
      <c r="AB22" s="98">
        <f ca="1">1-ABS(CORREL(OFFSET(FSheet1!$E$4:$E$304,0,MATCH(AB$5,FSheet1!$E$3:$AE$3,0)-1),OFFSET(FSheet1!$E$4:$E$304,0,MATCH($B22,FSheet1!$E$3:$AE$3,0)-1)))</f>
        <v>0.85730829266810005</v>
      </c>
      <c r="AC22" s="98">
        <f ca="1">1-ABS(CORREL(OFFSET(FSheet1!$E$4:$E$304,0,MATCH(AC$5,FSheet1!$E$3:$AE$3,0)-1),OFFSET(FSheet1!$E$4:$E$304,0,MATCH($B22,FSheet1!$E$3:$AE$3,0)-1)))</f>
        <v>0.84733166691815309</v>
      </c>
      <c r="AD22" s="33">
        <f t="array" aca="1" ref="AD22" ca="1">MIN(IF(C22:AC22&gt;0,C22:AC22))</f>
        <v>0.81308207921013653</v>
      </c>
      <c r="AH22" s="123"/>
      <c r="AI22" s="124"/>
      <c r="AJ22" s="124"/>
      <c r="AK22" s="124"/>
      <c r="AL22" s="124"/>
      <c r="AM22" s="124"/>
      <c r="AN22" s="124"/>
      <c r="AO22" s="124"/>
      <c r="AP22" s="125"/>
      <c r="AQ22" s="125"/>
    </row>
    <row r="23" spans="2:43">
      <c r="B23" s="95" t="str">
        <f>L5</f>
        <v>CRE</v>
      </c>
      <c r="C23" s="98">
        <f ca="1">1-ABS(CORREL(OFFSET(FSheet1!$E$4:$E$304,0,MATCH(C$5,FSheet1!$E$3:$AE$3,0)-1),OFFSET(FSheet1!$E$4:$E$304,0,MATCH($B23,FSheet1!$E$3:$AE$3,0)-1)))</f>
        <v>0.76574175871782535</v>
      </c>
      <c r="D23" s="98">
        <f ca="1">1-ABS(CORREL(OFFSET(FSheet1!$E$4:$E$304,0,MATCH(D$5,FSheet1!$E$3:$AE$3,0)-1),OFFSET(FSheet1!$E$4:$E$304,0,MATCH($B23,FSheet1!$E$3:$AE$3,0)-1)))</f>
        <v>0.86302791053170003</v>
      </c>
      <c r="E23" s="98">
        <f ca="1">1-ABS(CORREL(OFFSET(FSheet1!$E$4:$E$304,0,MATCH(E$5,FSheet1!$E$3:$AE$3,0)-1),OFFSET(FSheet1!$E$4:$E$304,0,MATCH($B23,FSheet1!$E$3:$AE$3,0)-1)))</f>
        <v>0.90139521814279822</v>
      </c>
      <c r="F23" s="98">
        <f ca="1">1-ABS(CORREL(OFFSET(FSheet1!$E$4:$E$304,0,MATCH(F$5,FSheet1!$E$3:$AE$3,0)-1),OFFSET(FSheet1!$E$4:$E$304,0,MATCH($B23,FSheet1!$E$3:$AE$3,0)-1)))</f>
        <v>0.77179695543727522</v>
      </c>
      <c r="G23" s="98">
        <f ca="1">1-ABS(CORREL(OFFSET(FSheet1!$E$4:$E$304,0,MATCH(G$5,FSheet1!$E$3:$AE$3,0)-1),OFFSET(FSheet1!$E$4:$E$304,0,MATCH($B23,FSheet1!$E$3:$AE$3,0)-1)))</f>
        <v>0.74214176387074859</v>
      </c>
      <c r="H23" s="98">
        <f ca="1">1-ABS(CORREL(OFFSET(FSheet1!$E$4:$E$304,0,MATCH(H$5,FSheet1!$E$3:$AE$3,0)-1),OFFSET(FSheet1!$E$4:$E$304,0,MATCH($B23,FSheet1!$E$3:$AE$3,0)-1)))</f>
        <v>0.94668895743839554</v>
      </c>
      <c r="I23" s="98">
        <f ca="1">1-ABS(CORREL(OFFSET(FSheet1!$E$4:$E$304,0,MATCH(I$5,FSheet1!$E$3:$AE$3,0)-1),OFFSET(FSheet1!$E$4:$E$304,0,MATCH($B23,FSheet1!$E$3:$AE$3,0)-1)))</f>
        <v>0.90538381565302839</v>
      </c>
      <c r="J23" s="98">
        <f ca="1">1-ABS(CORREL(OFFSET(FSheet1!$E$4:$E$304,0,MATCH(J$5,FSheet1!$E$3:$AE$3,0)-1),OFFSET(FSheet1!$E$4:$E$304,0,MATCH($B23,FSheet1!$E$3:$AE$3,0)-1)))</f>
        <v>0.24249643374523422</v>
      </c>
      <c r="K23" s="98">
        <f ca="1">1-ABS(CORREL(OFFSET(FSheet1!$E$4:$E$304,0,MATCH(K$5,FSheet1!$E$3:$AE$3,0)-1),OFFSET(FSheet1!$E$4:$E$304,0,MATCH($B23,FSheet1!$E$3:$AE$3,0)-1)))</f>
        <v>0.79130303754535503</v>
      </c>
      <c r="L23" s="98">
        <f ca="1">1-ABS(CORREL(OFFSET(FSheet1!$E$4:$E$304,0,MATCH(L$5,FSheet1!$E$3:$AE$3,0)-1),OFFSET(FSheet1!$E$4:$E$304,0,MATCH($B23,FSheet1!$E$3:$AE$3,0)-1)))</f>
        <v>0</v>
      </c>
      <c r="M23" s="98">
        <f ca="1">1-ABS(CORREL(OFFSET(FSheet1!$E$4:$E$304,0,MATCH(M$5,FSheet1!$E$3:$AE$3,0)-1),OFFSET(FSheet1!$E$4:$E$304,0,MATCH($B23,FSheet1!$E$3:$AE$3,0)-1)))</f>
        <v>0.89024306979413437</v>
      </c>
      <c r="N23" s="98">
        <f ca="1">1-ABS(CORREL(OFFSET(FSheet1!$E$4:$E$304,0,MATCH(N$5,FSheet1!$E$3:$AE$3,0)-1),OFFSET(FSheet1!$E$4:$E$304,0,MATCH($B23,FSheet1!$E$3:$AE$3,0)-1)))</f>
        <v>0.85423006146144942</v>
      </c>
      <c r="O23" s="98">
        <f ca="1">1-ABS(CORREL(OFFSET(FSheet1!$E$4:$E$304,0,MATCH(O$5,FSheet1!$E$3:$AE$3,0)-1),OFFSET(FSheet1!$E$4:$E$304,0,MATCH($B23,FSheet1!$E$3:$AE$3,0)-1)))</f>
        <v>0.65219583426771766</v>
      </c>
      <c r="P23" s="98">
        <f ca="1">1-ABS(CORREL(OFFSET(FSheet1!$E$4:$E$304,0,MATCH(P$5,FSheet1!$E$3:$AE$3,0)-1),OFFSET(FSheet1!$E$4:$E$304,0,MATCH($B23,FSheet1!$E$3:$AE$3,0)-1)))</f>
        <v>0.68819073894735205</v>
      </c>
      <c r="Q23" s="98">
        <f ca="1">1-ABS(CORREL(OFFSET(FSheet1!$E$4:$E$304,0,MATCH(Q$5,FSheet1!$E$3:$AE$3,0)-1),OFFSET(FSheet1!$E$4:$E$304,0,MATCH($B23,FSheet1!$E$3:$AE$3,0)-1)))</f>
        <v>0.71442166687713682</v>
      </c>
      <c r="R23" s="98">
        <f ca="1">1-ABS(CORREL(OFFSET(FSheet1!$E$4:$E$304,0,MATCH(R$5,FSheet1!$E$3:$AE$3,0)-1),OFFSET(FSheet1!$E$4:$E$304,0,MATCH($B23,FSheet1!$E$3:$AE$3,0)-1)))</f>
        <v>0.9718917153553136</v>
      </c>
      <c r="S23" s="98">
        <f ca="1">1-ABS(CORREL(OFFSET(FSheet1!$E$4:$E$304,0,MATCH(S$5,FSheet1!$E$3:$AE$3,0)-1),OFFSET(FSheet1!$E$4:$E$304,0,MATCH($B23,FSheet1!$E$3:$AE$3,0)-1)))</f>
        <v>0.41910721236271165</v>
      </c>
      <c r="T23" s="98">
        <f ca="1">1-ABS(CORREL(OFFSET(FSheet1!$E$4:$E$304,0,MATCH(T$5,FSheet1!$E$3:$AE$3,0)-1),OFFSET(FSheet1!$E$4:$E$304,0,MATCH($B23,FSheet1!$E$3:$AE$3,0)-1)))</f>
        <v>0.35950780252232351</v>
      </c>
      <c r="U23" s="98">
        <f ca="1">1-ABS(CORREL(OFFSET(FSheet1!$E$4:$E$304,0,MATCH(U$5,FSheet1!$E$3:$AE$3,0)-1),OFFSET(FSheet1!$E$4:$E$304,0,MATCH($B23,FSheet1!$E$3:$AE$3,0)-1)))</f>
        <v>0.66511848298969323</v>
      </c>
      <c r="V23" s="98">
        <f ca="1">1-ABS(CORREL(OFFSET(FSheet1!$E$4:$E$304,0,MATCH(V$5,FSheet1!$E$3:$AE$3,0)-1),OFFSET(FSheet1!$E$4:$E$304,0,MATCH($B23,FSheet1!$E$3:$AE$3,0)-1)))</f>
        <v>0.9428519372574462</v>
      </c>
      <c r="W23" s="98">
        <f ca="1">1-ABS(CORREL(OFFSET(FSheet1!$E$4:$E$304,0,MATCH(W$5,FSheet1!$E$3:$AE$3,0)-1),OFFSET(FSheet1!$E$4:$E$304,0,MATCH($B23,FSheet1!$E$3:$AE$3,0)-1)))</f>
        <v>0.37904011030887741</v>
      </c>
      <c r="X23" s="98">
        <f ca="1">1-ABS(CORREL(OFFSET(FSheet1!$E$4:$E$304,0,MATCH(X$5,FSheet1!$E$3:$AE$3,0)-1),OFFSET(FSheet1!$E$4:$E$304,0,MATCH($B23,FSheet1!$E$3:$AE$3,0)-1)))</f>
        <v>0.55975677394798895</v>
      </c>
      <c r="Y23" s="98">
        <f ca="1">1-ABS(CORREL(OFFSET(FSheet1!$E$4:$E$304,0,MATCH(Y$5,FSheet1!$E$3:$AE$3,0)-1),OFFSET(FSheet1!$E$4:$E$304,0,MATCH($B23,FSheet1!$E$3:$AE$3,0)-1)))</f>
        <v>0.93691122977449315</v>
      </c>
      <c r="Z23" s="98">
        <f ca="1">1-ABS(CORREL(OFFSET(FSheet1!$E$4:$E$304,0,MATCH(Z$5,FSheet1!$E$3:$AE$3,0)-1),OFFSET(FSheet1!$E$4:$E$304,0,MATCH($B23,FSheet1!$E$3:$AE$3,0)-1)))</f>
        <v>0.85369807101564676</v>
      </c>
      <c r="AA23" s="98">
        <f ca="1">1-ABS(CORREL(OFFSET(FSheet1!$E$4:$E$304,0,MATCH(AA$5,FSheet1!$E$3:$AE$3,0)-1),OFFSET(FSheet1!$E$4:$E$304,0,MATCH($B23,FSheet1!$E$3:$AE$3,0)-1)))</f>
        <v>0.41501076371574841</v>
      </c>
      <c r="AB23" s="98">
        <f ca="1">1-ABS(CORREL(OFFSET(FSheet1!$E$4:$E$304,0,MATCH(AB$5,FSheet1!$E$3:$AE$3,0)-1),OFFSET(FSheet1!$E$4:$E$304,0,MATCH($B23,FSheet1!$E$3:$AE$3,0)-1)))</f>
        <v>0.5463388287009544</v>
      </c>
      <c r="AC23" s="98">
        <f ca="1">1-ABS(CORREL(OFFSET(FSheet1!$E$4:$E$304,0,MATCH(AC$5,FSheet1!$E$3:$AE$3,0)-1),OFFSET(FSheet1!$E$4:$E$304,0,MATCH($B23,FSheet1!$E$3:$AE$3,0)-1)))</f>
        <v>0.38479824486237235</v>
      </c>
      <c r="AD23" s="33">
        <f t="array" aca="1" ref="AD23" ca="1">MIN(IF(C23:AC23&gt;0,C23:AC23))</f>
        <v>0.24249643374523422</v>
      </c>
      <c r="AH23" s="123"/>
      <c r="AI23" s="124"/>
      <c r="AJ23" s="124"/>
      <c r="AK23" s="124"/>
      <c r="AL23" s="124"/>
      <c r="AM23" s="124"/>
      <c r="AN23" s="124"/>
      <c r="AO23" s="124"/>
      <c r="AP23" s="125"/>
      <c r="AQ23" s="125"/>
    </row>
    <row r="24" spans="2:43">
      <c r="B24" s="95" t="str">
        <f>K5</f>
        <v>BRA</v>
      </c>
      <c r="C24" s="98">
        <f ca="1">1-ABS(CORREL(OFFSET(FSheet1!$E$4:$E$304,0,MATCH(C$5,FSheet1!$E$3:$AE$3,0)-1),OFFSET(FSheet1!$E$4:$E$304,0,MATCH($B24,FSheet1!$E$3:$AE$3,0)-1)))</f>
        <v>0.97204417223086181</v>
      </c>
      <c r="D24" s="98">
        <f ca="1">1-ABS(CORREL(OFFSET(FSheet1!$E$4:$E$304,0,MATCH(D$5,FSheet1!$E$3:$AE$3,0)-1),OFFSET(FSheet1!$E$4:$E$304,0,MATCH($B24,FSheet1!$E$3:$AE$3,0)-1)))</f>
        <v>0.7022322366098257</v>
      </c>
      <c r="E24" s="98">
        <f ca="1">1-ABS(CORREL(OFFSET(FSheet1!$E$4:$E$304,0,MATCH(E$5,FSheet1!$E$3:$AE$3,0)-1),OFFSET(FSheet1!$E$4:$E$304,0,MATCH($B24,FSheet1!$E$3:$AE$3,0)-1)))</f>
        <v>0.63471701736942165</v>
      </c>
      <c r="F24" s="98">
        <f ca="1">1-ABS(CORREL(OFFSET(FSheet1!$E$4:$E$304,0,MATCH(F$5,FSheet1!$E$3:$AE$3,0)-1),OFFSET(FSheet1!$E$4:$E$304,0,MATCH($B24,FSheet1!$E$3:$AE$3,0)-1)))</f>
        <v>0.98410860122468546</v>
      </c>
      <c r="G24" s="98">
        <f ca="1">1-ABS(CORREL(OFFSET(FSheet1!$E$4:$E$304,0,MATCH(G$5,FSheet1!$E$3:$AE$3,0)-1),OFFSET(FSheet1!$E$4:$E$304,0,MATCH($B24,FSheet1!$E$3:$AE$3,0)-1)))</f>
        <v>0.75018912238542956</v>
      </c>
      <c r="H24" s="98">
        <f ca="1">1-ABS(CORREL(OFFSET(FSheet1!$E$4:$E$304,0,MATCH(H$5,FSheet1!$E$3:$AE$3,0)-1),OFFSET(FSheet1!$E$4:$E$304,0,MATCH($B24,FSheet1!$E$3:$AE$3,0)-1)))</f>
        <v>0.69508971937220831</v>
      </c>
      <c r="I24" s="98">
        <f ca="1">1-ABS(CORREL(OFFSET(FSheet1!$E$4:$E$304,0,MATCH(I$5,FSheet1!$E$3:$AE$3,0)-1),OFFSET(FSheet1!$E$4:$E$304,0,MATCH($B24,FSheet1!$E$3:$AE$3,0)-1)))</f>
        <v>0.9193097346895911</v>
      </c>
      <c r="J24" s="98">
        <f ca="1">1-ABS(CORREL(OFFSET(FSheet1!$E$4:$E$304,0,MATCH(J$5,FSheet1!$E$3:$AE$3,0)-1),OFFSET(FSheet1!$E$4:$E$304,0,MATCH($B24,FSheet1!$E$3:$AE$3,0)-1)))</f>
        <v>0.81274906640799272</v>
      </c>
      <c r="K24" s="98">
        <f ca="1">1-ABS(CORREL(OFFSET(FSheet1!$E$4:$E$304,0,MATCH(K$5,FSheet1!$E$3:$AE$3,0)-1),OFFSET(FSheet1!$E$4:$E$304,0,MATCH($B24,FSheet1!$E$3:$AE$3,0)-1)))</f>
        <v>0</v>
      </c>
      <c r="L24" s="98">
        <f ca="1">1-ABS(CORREL(OFFSET(FSheet1!$E$4:$E$304,0,MATCH(L$5,FSheet1!$E$3:$AE$3,0)-1),OFFSET(FSheet1!$E$4:$E$304,0,MATCH($B24,FSheet1!$E$3:$AE$3,0)-1)))</f>
        <v>0.79130303754535503</v>
      </c>
      <c r="M24" s="98">
        <f ca="1">1-ABS(CORREL(OFFSET(FSheet1!$E$4:$E$304,0,MATCH(M$5,FSheet1!$E$3:$AE$3,0)-1),OFFSET(FSheet1!$E$4:$E$304,0,MATCH($B24,FSheet1!$E$3:$AE$3,0)-1)))</f>
        <v>0.91292495372924687</v>
      </c>
      <c r="N24" s="98">
        <f ca="1">1-ABS(CORREL(OFFSET(FSheet1!$E$4:$E$304,0,MATCH(N$5,FSheet1!$E$3:$AE$3,0)-1),OFFSET(FSheet1!$E$4:$E$304,0,MATCH($B24,FSheet1!$E$3:$AE$3,0)-1)))</f>
        <v>0.84919256673537191</v>
      </c>
      <c r="O24" s="98">
        <f ca="1">1-ABS(CORREL(OFFSET(FSheet1!$E$4:$E$304,0,MATCH(O$5,FSheet1!$E$3:$AE$3,0)-1),OFFSET(FSheet1!$E$4:$E$304,0,MATCH($B24,FSheet1!$E$3:$AE$3,0)-1)))</f>
        <v>0.63624840334963784</v>
      </c>
      <c r="P24" s="98">
        <f ca="1">1-ABS(CORREL(OFFSET(FSheet1!$E$4:$E$304,0,MATCH(P$5,FSheet1!$E$3:$AE$3,0)-1),OFFSET(FSheet1!$E$4:$E$304,0,MATCH($B24,FSheet1!$E$3:$AE$3,0)-1)))</f>
        <v>0.61552602335938977</v>
      </c>
      <c r="Q24" s="98">
        <f ca="1">1-ABS(CORREL(OFFSET(FSheet1!$E$4:$E$304,0,MATCH(Q$5,FSheet1!$E$3:$AE$3,0)-1),OFFSET(FSheet1!$E$4:$E$304,0,MATCH($B24,FSheet1!$E$3:$AE$3,0)-1)))</f>
        <v>0.54888958429819978</v>
      </c>
      <c r="R24" s="98">
        <f ca="1">1-ABS(CORREL(OFFSET(FSheet1!$E$4:$E$304,0,MATCH(R$5,FSheet1!$E$3:$AE$3,0)-1),OFFSET(FSheet1!$E$4:$E$304,0,MATCH($B24,FSheet1!$E$3:$AE$3,0)-1)))</f>
        <v>0.6340439886688225</v>
      </c>
      <c r="S24" s="98">
        <f ca="1">1-ABS(CORREL(OFFSET(FSheet1!$E$4:$E$304,0,MATCH(S$5,FSheet1!$E$3:$AE$3,0)-1),OFFSET(FSheet1!$E$4:$E$304,0,MATCH($B24,FSheet1!$E$3:$AE$3,0)-1)))</f>
        <v>0.68994293555381259</v>
      </c>
      <c r="T24" s="98">
        <f ca="1">1-ABS(CORREL(OFFSET(FSheet1!$E$4:$E$304,0,MATCH(T$5,FSheet1!$E$3:$AE$3,0)-1),OFFSET(FSheet1!$E$4:$E$304,0,MATCH($B24,FSheet1!$E$3:$AE$3,0)-1)))</f>
        <v>0.8624211110879203</v>
      </c>
      <c r="U24" s="98">
        <f ca="1">1-ABS(CORREL(OFFSET(FSheet1!$E$4:$E$304,0,MATCH(U$5,FSheet1!$E$3:$AE$3,0)-1),OFFSET(FSheet1!$E$4:$E$304,0,MATCH($B24,FSheet1!$E$3:$AE$3,0)-1)))</f>
        <v>0.81166635201528681</v>
      </c>
      <c r="V24" s="98">
        <f ca="1">1-ABS(CORREL(OFFSET(FSheet1!$E$4:$E$304,0,MATCH(V$5,FSheet1!$E$3:$AE$3,0)-1),OFFSET(FSheet1!$E$4:$E$304,0,MATCH($B24,FSheet1!$E$3:$AE$3,0)-1)))</f>
        <v>0.55883851229009052</v>
      </c>
      <c r="W24" s="98">
        <f ca="1">1-ABS(CORREL(OFFSET(FSheet1!$E$4:$E$304,0,MATCH(W$5,FSheet1!$E$3:$AE$3,0)-1),OFFSET(FSheet1!$E$4:$E$304,0,MATCH($B24,FSheet1!$E$3:$AE$3,0)-1)))</f>
        <v>0.82602434158373206</v>
      </c>
      <c r="X24" s="98">
        <f ca="1">1-ABS(CORREL(OFFSET(FSheet1!$E$4:$E$304,0,MATCH(X$5,FSheet1!$E$3:$AE$3,0)-1),OFFSET(FSheet1!$E$4:$E$304,0,MATCH($B24,FSheet1!$E$3:$AE$3,0)-1)))</f>
        <v>0.73949514829240404</v>
      </c>
      <c r="Y24" s="98">
        <f ca="1">1-ABS(CORREL(OFFSET(FSheet1!$E$4:$E$304,0,MATCH(Y$5,FSheet1!$E$3:$AE$3,0)-1),OFFSET(FSheet1!$E$4:$E$304,0,MATCH($B24,FSheet1!$E$3:$AE$3,0)-1)))</f>
        <v>0.6404665377642853</v>
      </c>
      <c r="Z24" s="98">
        <f ca="1">1-ABS(CORREL(OFFSET(FSheet1!$E$4:$E$304,0,MATCH(Z$5,FSheet1!$E$3:$AE$3,0)-1),OFFSET(FSheet1!$E$4:$E$304,0,MATCH($B24,FSheet1!$E$3:$AE$3,0)-1)))</f>
        <v>0.64157247646032367</v>
      </c>
      <c r="AA24" s="98">
        <f ca="1">1-ABS(CORREL(OFFSET(FSheet1!$E$4:$E$304,0,MATCH(AA$5,FSheet1!$E$3:$AE$3,0)-1),OFFSET(FSheet1!$E$4:$E$304,0,MATCH($B24,FSheet1!$E$3:$AE$3,0)-1)))</f>
        <v>0.73730404977692998</v>
      </c>
      <c r="AB24" s="98">
        <f ca="1">1-ABS(CORREL(OFFSET(FSheet1!$E$4:$E$304,0,MATCH(AB$5,FSheet1!$E$3:$AE$3,0)-1),OFFSET(FSheet1!$E$4:$E$304,0,MATCH($B24,FSheet1!$E$3:$AE$3,0)-1)))</f>
        <v>0.77805881580960845</v>
      </c>
      <c r="AC24" s="98">
        <f ca="1">1-ABS(CORREL(OFFSET(FSheet1!$E$4:$E$304,0,MATCH(AC$5,FSheet1!$E$3:$AE$3,0)-1),OFFSET(FSheet1!$E$4:$E$304,0,MATCH($B24,FSheet1!$E$3:$AE$3,0)-1)))</f>
        <v>0.75914240705721403</v>
      </c>
      <c r="AD24" s="33">
        <f t="array" aca="1" ref="AD24" ca="1">MIN(IF(C24:AC24&gt;0,C24:AC24))</f>
        <v>0.54888958429819978</v>
      </c>
      <c r="AH24" s="123"/>
      <c r="AI24" s="124"/>
      <c r="AJ24" s="124"/>
      <c r="AK24" s="124"/>
      <c r="AL24" s="124"/>
      <c r="AM24" s="124"/>
      <c r="AN24" s="124"/>
      <c r="AO24" s="124"/>
      <c r="AP24" s="124"/>
      <c r="AQ24" s="124"/>
    </row>
    <row r="25" spans="2:43">
      <c r="B25" s="95" t="str">
        <f>J5</f>
        <v>ANT</v>
      </c>
      <c r="C25" s="98">
        <f ca="1">1-ABS(CORREL(OFFSET(FSheet1!$E$4:$E$304,0,MATCH(C$5,FSheet1!$E$3:$AE$3,0)-1),OFFSET(FSheet1!$E$4:$E$304,0,MATCH($B25,FSheet1!$E$3:$AE$3,0)-1)))</f>
        <v>0.8040793359171392</v>
      </c>
      <c r="D25" s="98">
        <f ca="1">1-ABS(CORREL(OFFSET(FSheet1!$E$4:$E$304,0,MATCH(D$5,FSheet1!$E$3:$AE$3,0)-1),OFFSET(FSheet1!$E$4:$E$304,0,MATCH($B25,FSheet1!$E$3:$AE$3,0)-1)))</f>
        <v>0.81637886397566195</v>
      </c>
      <c r="E25" s="98">
        <f ca="1">1-ABS(CORREL(OFFSET(FSheet1!$E$4:$E$304,0,MATCH(E$5,FSheet1!$E$3:$AE$3,0)-1),OFFSET(FSheet1!$E$4:$E$304,0,MATCH($B25,FSheet1!$E$3:$AE$3,0)-1)))</f>
        <v>0.87862577077278003</v>
      </c>
      <c r="F25" s="98">
        <f ca="1">1-ABS(CORREL(OFFSET(FSheet1!$E$4:$E$304,0,MATCH(F$5,FSheet1!$E$3:$AE$3,0)-1),OFFSET(FSheet1!$E$4:$E$304,0,MATCH($B25,FSheet1!$E$3:$AE$3,0)-1)))</f>
        <v>0.78839911050236178</v>
      </c>
      <c r="G25" s="98">
        <f ca="1">1-ABS(CORREL(OFFSET(FSheet1!$E$4:$E$304,0,MATCH(G$5,FSheet1!$E$3:$AE$3,0)-1),OFFSET(FSheet1!$E$4:$E$304,0,MATCH($B25,FSheet1!$E$3:$AE$3,0)-1)))</f>
        <v>0.76612305991146723</v>
      </c>
      <c r="H25" s="98">
        <f ca="1">1-ABS(CORREL(OFFSET(FSheet1!$E$4:$E$304,0,MATCH(H$5,FSheet1!$E$3:$AE$3,0)-1),OFFSET(FSheet1!$E$4:$E$304,0,MATCH($B25,FSheet1!$E$3:$AE$3,0)-1)))</f>
        <v>0.90867663147534117</v>
      </c>
      <c r="I25" s="98">
        <f ca="1">1-ABS(CORREL(OFFSET(FSheet1!$E$4:$E$304,0,MATCH(I$5,FSheet1!$E$3:$AE$3,0)-1),OFFSET(FSheet1!$E$4:$E$304,0,MATCH($B25,FSheet1!$E$3:$AE$3,0)-1)))</f>
        <v>0.92282497806229513</v>
      </c>
      <c r="J25" s="98">
        <f ca="1">1-ABS(CORREL(OFFSET(FSheet1!$E$4:$E$304,0,MATCH(J$5,FSheet1!$E$3:$AE$3,0)-1),OFFSET(FSheet1!$E$4:$E$304,0,MATCH($B25,FSheet1!$E$3:$AE$3,0)-1)))</f>
        <v>0</v>
      </c>
      <c r="K25" s="98">
        <f ca="1">1-ABS(CORREL(OFFSET(FSheet1!$E$4:$E$304,0,MATCH(K$5,FSheet1!$E$3:$AE$3,0)-1),OFFSET(FSheet1!$E$4:$E$304,0,MATCH($B25,FSheet1!$E$3:$AE$3,0)-1)))</f>
        <v>0.81274906640799272</v>
      </c>
      <c r="L25" s="98">
        <f ca="1">1-ABS(CORREL(OFFSET(FSheet1!$E$4:$E$304,0,MATCH(L$5,FSheet1!$E$3:$AE$3,0)-1),OFFSET(FSheet1!$E$4:$E$304,0,MATCH($B25,FSheet1!$E$3:$AE$3,0)-1)))</f>
        <v>0.24249643374523422</v>
      </c>
      <c r="M25" s="98">
        <f ca="1">1-ABS(CORREL(OFFSET(FSheet1!$E$4:$E$304,0,MATCH(M$5,FSheet1!$E$3:$AE$3,0)-1),OFFSET(FSheet1!$E$4:$E$304,0,MATCH($B25,FSheet1!$E$3:$AE$3,0)-1)))</f>
        <v>0.88299450537406832</v>
      </c>
      <c r="N25" s="98">
        <f ca="1">1-ABS(CORREL(OFFSET(FSheet1!$E$4:$E$304,0,MATCH(N$5,FSheet1!$E$3:$AE$3,0)-1),OFFSET(FSheet1!$E$4:$E$304,0,MATCH($B25,FSheet1!$E$3:$AE$3,0)-1)))</f>
        <v>0.90249383006490236</v>
      </c>
      <c r="O25" s="98">
        <f ca="1">1-ABS(CORREL(OFFSET(FSheet1!$E$4:$E$304,0,MATCH(O$5,FSheet1!$E$3:$AE$3,0)-1),OFFSET(FSheet1!$E$4:$E$304,0,MATCH($B25,FSheet1!$E$3:$AE$3,0)-1)))</f>
        <v>0.57832503365261012</v>
      </c>
      <c r="P25" s="98">
        <f ca="1">1-ABS(CORREL(OFFSET(FSheet1!$E$4:$E$304,0,MATCH(P$5,FSheet1!$E$3:$AE$3,0)-1),OFFSET(FSheet1!$E$4:$E$304,0,MATCH($B25,FSheet1!$E$3:$AE$3,0)-1)))</f>
        <v>0.67965289932891382</v>
      </c>
      <c r="Q25" s="98">
        <f ca="1">1-ABS(CORREL(OFFSET(FSheet1!$E$4:$E$304,0,MATCH(Q$5,FSheet1!$E$3:$AE$3,0)-1),OFFSET(FSheet1!$E$4:$E$304,0,MATCH($B25,FSheet1!$E$3:$AE$3,0)-1)))</f>
        <v>0.751843379159012</v>
      </c>
      <c r="R25" s="98">
        <f ca="1">1-ABS(CORREL(OFFSET(FSheet1!$E$4:$E$304,0,MATCH(R$5,FSheet1!$E$3:$AE$3,0)-1),OFFSET(FSheet1!$E$4:$E$304,0,MATCH($B25,FSheet1!$E$3:$AE$3,0)-1)))</f>
        <v>0.99447984675617163</v>
      </c>
      <c r="S25" s="98">
        <f ca="1">1-ABS(CORREL(OFFSET(FSheet1!$E$4:$E$304,0,MATCH(S$5,FSheet1!$E$3:$AE$3,0)-1),OFFSET(FSheet1!$E$4:$E$304,0,MATCH($B25,FSheet1!$E$3:$AE$3,0)-1)))</f>
        <v>0.40289423129503155</v>
      </c>
      <c r="T25" s="98">
        <f ca="1">1-ABS(CORREL(OFFSET(FSheet1!$E$4:$E$304,0,MATCH(T$5,FSheet1!$E$3:$AE$3,0)-1),OFFSET(FSheet1!$E$4:$E$304,0,MATCH($B25,FSheet1!$E$3:$AE$3,0)-1)))</f>
        <v>0.3443246634066055</v>
      </c>
      <c r="U25" s="98">
        <f ca="1">1-ABS(CORREL(OFFSET(FSheet1!$E$4:$E$304,0,MATCH(U$5,FSheet1!$E$3:$AE$3,0)-1),OFFSET(FSheet1!$E$4:$E$304,0,MATCH($B25,FSheet1!$E$3:$AE$3,0)-1)))</f>
        <v>0.71369175273374363</v>
      </c>
      <c r="V25" s="98">
        <f ca="1">1-ABS(CORREL(OFFSET(FSheet1!$E$4:$E$304,0,MATCH(V$5,FSheet1!$E$3:$AE$3,0)-1),OFFSET(FSheet1!$E$4:$E$304,0,MATCH($B25,FSheet1!$E$3:$AE$3,0)-1)))</f>
        <v>0.94051105440628091</v>
      </c>
      <c r="W25" s="98">
        <f ca="1">1-ABS(CORREL(OFFSET(FSheet1!$E$4:$E$304,0,MATCH(W$5,FSheet1!$E$3:$AE$3,0)-1),OFFSET(FSheet1!$E$4:$E$304,0,MATCH($B25,FSheet1!$E$3:$AE$3,0)-1)))</f>
        <v>0.36274321728044123</v>
      </c>
      <c r="X25" s="98">
        <f ca="1">1-ABS(CORREL(OFFSET(FSheet1!$E$4:$E$304,0,MATCH(X$5,FSheet1!$E$3:$AE$3,0)-1),OFFSET(FSheet1!$E$4:$E$304,0,MATCH($B25,FSheet1!$E$3:$AE$3,0)-1)))</f>
        <v>0.61362438653855955</v>
      </c>
      <c r="Y25" s="98">
        <f ca="1">1-ABS(CORREL(OFFSET(FSheet1!$E$4:$E$304,0,MATCH(Y$5,FSheet1!$E$3:$AE$3,0)-1),OFFSET(FSheet1!$E$4:$E$304,0,MATCH($B25,FSheet1!$E$3:$AE$3,0)-1)))</f>
        <v>0.98320827822609369</v>
      </c>
      <c r="Z25" s="98">
        <f ca="1">1-ABS(CORREL(OFFSET(FSheet1!$E$4:$E$304,0,MATCH(Z$5,FSheet1!$E$3:$AE$3,0)-1),OFFSET(FSheet1!$E$4:$E$304,0,MATCH($B25,FSheet1!$E$3:$AE$3,0)-1)))</f>
        <v>0.85045704933908839</v>
      </c>
      <c r="AA25" s="98">
        <f ca="1">1-ABS(CORREL(OFFSET(FSheet1!$E$4:$E$304,0,MATCH(AA$5,FSheet1!$E$3:$AE$3,0)-1),OFFSET(FSheet1!$E$4:$E$304,0,MATCH($B25,FSheet1!$E$3:$AE$3,0)-1)))</f>
        <v>0.34021613178857935</v>
      </c>
      <c r="AB25" s="98">
        <f ca="1">1-ABS(CORREL(OFFSET(FSheet1!$E$4:$E$304,0,MATCH(AB$5,FSheet1!$E$3:$AE$3,0)-1),OFFSET(FSheet1!$E$4:$E$304,0,MATCH($B25,FSheet1!$E$3:$AE$3,0)-1)))</f>
        <v>0.55332878512688111</v>
      </c>
      <c r="AC25" s="98">
        <f ca="1">1-ABS(CORREL(OFFSET(FSheet1!$E$4:$E$304,0,MATCH(AC$5,FSheet1!$E$3:$AE$3,0)-1),OFFSET(FSheet1!$E$4:$E$304,0,MATCH($B25,FSheet1!$E$3:$AE$3,0)-1)))</f>
        <v>0.3001993267617431</v>
      </c>
      <c r="AD25" s="33">
        <f t="array" aca="1" ref="AD25" ca="1">MIN(IF(C25:AC25&gt;0,C25:AC25))</f>
        <v>0.24249643374523422</v>
      </c>
      <c r="AH25" s="123"/>
      <c r="AI25" s="124"/>
      <c r="AJ25" s="124"/>
      <c r="AK25" s="124"/>
      <c r="AL25" s="124"/>
      <c r="AM25" s="124"/>
      <c r="AN25" s="124"/>
      <c r="AO25" s="124"/>
      <c r="AP25" s="124"/>
      <c r="AQ25" s="124"/>
    </row>
    <row r="26" spans="2:43">
      <c r="B26" s="95" t="str">
        <f>I5</f>
        <v>AGG</v>
      </c>
      <c r="C26" s="98">
        <f ca="1">1-ABS(CORREL(OFFSET(FSheet1!$E$4:$E$304,0,MATCH(C$5,FSheet1!$E$3:$AE$3,0)-1),OFFSET(FSheet1!$E$4:$E$304,0,MATCH($B26,FSheet1!$E$3:$AE$3,0)-1)))</f>
        <v>0.60617824803391263</v>
      </c>
      <c r="D26" s="98">
        <f ca="1">1-ABS(CORREL(OFFSET(FSheet1!$E$4:$E$304,0,MATCH(D$5,FSheet1!$E$3:$AE$3,0)-1),OFFSET(FSheet1!$E$4:$E$304,0,MATCH($B26,FSheet1!$E$3:$AE$3,0)-1)))</f>
        <v>0.95366148611253831</v>
      </c>
      <c r="E26" s="98">
        <f ca="1">1-ABS(CORREL(OFFSET(FSheet1!$E$4:$E$304,0,MATCH(E$5,FSheet1!$E$3:$AE$3,0)-1),OFFSET(FSheet1!$E$4:$E$304,0,MATCH($B26,FSheet1!$E$3:$AE$3,0)-1)))</f>
        <v>0.61183187367464287</v>
      </c>
      <c r="F26" s="98">
        <f ca="1">1-ABS(CORREL(OFFSET(FSheet1!$E$4:$E$304,0,MATCH(F$5,FSheet1!$E$3:$AE$3,0)-1),OFFSET(FSheet1!$E$4:$E$304,0,MATCH($B26,FSheet1!$E$3:$AE$3,0)-1)))</f>
        <v>0.5976098855365054</v>
      </c>
      <c r="G26" s="98">
        <f ca="1">1-ABS(CORREL(OFFSET(FSheet1!$E$4:$E$304,0,MATCH(G$5,FSheet1!$E$3:$AE$3,0)-1),OFFSET(FSheet1!$E$4:$E$304,0,MATCH($B26,FSheet1!$E$3:$AE$3,0)-1)))</f>
        <v>0.98482050621130102</v>
      </c>
      <c r="H26" s="98">
        <f ca="1">1-ABS(CORREL(OFFSET(FSheet1!$E$4:$E$304,0,MATCH(H$5,FSheet1!$E$3:$AE$3,0)-1),OFFSET(FSheet1!$E$4:$E$304,0,MATCH($B26,FSheet1!$E$3:$AE$3,0)-1)))</f>
        <v>0.55824099426885199</v>
      </c>
      <c r="I26" s="98">
        <f ca="1">1-ABS(CORREL(OFFSET(FSheet1!$E$4:$E$304,0,MATCH(I$5,FSheet1!$E$3:$AE$3,0)-1),OFFSET(FSheet1!$E$4:$E$304,0,MATCH($B26,FSheet1!$E$3:$AE$3,0)-1)))</f>
        <v>0</v>
      </c>
      <c r="J26" s="98">
        <f ca="1">1-ABS(CORREL(OFFSET(FSheet1!$E$4:$E$304,0,MATCH(J$5,FSheet1!$E$3:$AE$3,0)-1),OFFSET(FSheet1!$E$4:$E$304,0,MATCH($B26,FSheet1!$E$3:$AE$3,0)-1)))</f>
        <v>0.92282497806229513</v>
      </c>
      <c r="K26" s="98">
        <f ca="1">1-ABS(CORREL(OFFSET(FSheet1!$E$4:$E$304,0,MATCH(K$5,FSheet1!$E$3:$AE$3,0)-1),OFFSET(FSheet1!$E$4:$E$304,0,MATCH($B26,FSheet1!$E$3:$AE$3,0)-1)))</f>
        <v>0.9193097346895911</v>
      </c>
      <c r="L26" s="98">
        <f ca="1">1-ABS(CORREL(OFFSET(FSheet1!$E$4:$E$304,0,MATCH(L$5,FSheet1!$E$3:$AE$3,0)-1),OFFSET(FSheet1!$E$4:$E$304,0,MATCH($B26,FSheet1!$E$3:$AE$3,0)-1)))</f>
        <v>0.90538381565302839</v>
      </c>
      <c r="M26" s="98">
        <f ca="1">1-ABS(CORREL(OFFSET(FSheet1!$E$4:$E$304,0,MATCH(M$5,FSheet1!$E$3:$AE$3,0)-1),OFFSET(FSheet1!$E$4:$E$304,0,MATCH($B26,FSheet1!$E$3:$AE$3,0)-1)))</f>
        <v>0.9535316310342038</v>
      </c>
      <c r="N26" s="98">
        <f ca="1">1-ABS(CORREL(OFFSET(FSheet1!$E$4:$E$304,0,MATCH(N$5,FSheet1!$E$3:$AE$3,0)-1),OFFSET(FSheet1!$E$4:$E$304,0,MATCH($B26,FSheet1!$E$3:$AE$3,0)-1)))</f>
        <v>0.98096137200897882</v>
      </c>
      <c r="O26" s="98">
        <f ca="1">1-ABS(CORREL(OFFSET(FSheet1!$E$4:$E$304,0,MATCH(O$5,FSheet1!$E$3:$AE$3,0)-1),OFFSET(FSheet1!$E$4:$E$304,0,MATCH($B26,FSheet1!$E$3:$AE$3,0)-1)))</f>
        <v>0.90382146427483945</v>
      </c>
      <c r="P26" s="98">
        <f ca="1">1-ABS(CORREL(OFFSET(FSheet1!$E$4:$E$304,0,MATCH(P$5,FSheet1!$E$3:$AE$3,0)-1),OFFSET(FSheet1!$E$4:$E$304,0,MATCH($B26,FSheet1!$E$3:$AE$3,0)-1)))</f>
        <v>0.98938523423708835</v>
      </c>
      <c r="Q26" s="98">
        <f ca="1">1-ABS(CORREL(OFFSET(FSheet1!$E$4:$E$304,0,MATCH(Q$5,FSheet1!$E$3:$AE$3,0)-1),OFFSET(FSheet1!$E$4:$E$304,0,MATCH($B26,FSheet1!$E$3:$AE$3,0)-1)))</f>
        <v>0.99699059111951671</v>
      </c>
      <c r="R26" s="98">
        <f ca="1">1-ABS(CORREL(OFFSET(FSheet1!$E$4:$E$304,0,MATCH(R$5,FSheet1!$E$3:$AE$3,0)-1),OFFSET(FSheet1!$E$4:$E$304,0,MATCH($B26,FSheet1!$E$3:$AE$3,0)-1)))</f>
        <v>0.97918942770900619</v>
      </c>
      <c r="S26" s="98">
        <f ca="1">1-ABS(CORREL(OFFSET(FSheet1!$E$4:$E$304,0,MATCH(S$5,FSheet1!$E$3:$AE$3,0)-1),OFFSET(FSheet1!$E$4:$E$304,0,MATCH($B26,FSheet1!$E$3:$AE$3,0)-1)))</f>
        <v>0.86673307808315359</v>
      </c>
      <c r="T26" s="98">
        <f ca="1">1-ABS(CORREL(OFFSET(FSheet1!$E$4:$E$304,0,MATCH(T$5,FSheet1!$E$3:$AE$3,0)-1),OFFSET(FSheet1!$E$4:$E$304,0,MATCH($B26,FSheet1!$E$3:$AE$3,0)-1)))</f>
        <v>0.78378333217937413</v>
      </c>
      <c r="U26" s="98">
        <f ca="1">1-ABS(CORREL(OFFSET(FSheet1!$E$4:$E$304,0,MATCH(U$5,FSheet1!$E$3:$AE$3,0)-1),OFFSET(FSheet1!$E$4:$E$304,0,MATCH($B26,FSheet1!$E$3:$AE$3,0)-1)))</f>
        <v>0.98384436213904025</v>
      </c>
      <c r="V26" s="98">
        <f ca="1">1-ABS(CORREL(OFFSET(FSheet1!$E$4:$E$304,0,MATCH(V$5,FSheet1!$E$3:$AE$3,0)-1),OFFSET(FSheet1!$E$4:$E$304,0,MATCH($B26,FSheet1!$E$3:$AE$3,0)-1)))</f>
        <v>0.58862110087263264</v>
      </c>
      <c r="W26" s="98">
        <f ca="1">1-ABS(CORREL(OFFSET(FSheet1!$E$4:$E$304,0,MATCH(W$5,FSheet1!$E$3:$AE$3,0)-1),OFFSET(FSheet1!$E$4:$E$304,0,MATCH($B26,FSheet1!$E$3:$AE$3,0)-1)))</f>
        <v>0.91857688042480157</v>
      </c>
      <c r="X26" s="98">
        <f ca="1">1-ABS(CORREL(OFFSET(FSheet1!$E$4:$E$304,0,MATCH(X$5,FSheet1!$E$3:$AE$3,0)-1),OFFSET(FSheet1!$E$4:$E$304,0,MATCH($B26,FSheet1!$E$3:$AE$3,0)-1)))</f>
        <v>0.92039828588765837</v>
      </c>
      <c r="Y26" s="98">
        <f ca="1">1-ABS(CORREL(OFFSET(FSheet1!$E$4:$E$304,0,MATCH(Y$5,FSheet1!$E$3:$AE$3,0)-1),OFFSET(FSheet1!$E$4:$E$304,0,MATCH($B26,FSheet1!$E$3:$AE$3,0)-1)))</f>
        <v>0.9897832600508244</v>
      </c>
      <c r="Z26" s="98">
        <f ca="1">1-ABS(CORREL(OFFSET(FSheet1!$E$4:$E$304,0,MATCH(Z$5,FSheet1!$E$3:$AE$3,0)-1),OFFSET(FSheet1!$E$4:$E$304,0,MATCH($B26,FSheet1!$E$3:$AE$3,0)-1)))</f>
        <v>0.98189631731991134</v>
      </c>
      <c r="AA26" s="98">
        <f ca="1">1-ABS(CORREL(OFFSET(FSheet1!$E$4:$E$304,0,MATCH(AA$5,FSheet1!$E$3:$AE$3,0)-1),OFFSET(FSheet1!$E$4:$E$304,0,MATCH($B26,FSheet1!$E$3:$AE$3,0)-1)))</f>
        <v>0.96948840326937713</v>
      </c>
      <c r="AB26" s="98">
        <f ca="1">1-ABS(CORREL(OFFSET(FSheet1!$E$4:$E$304,0,MATCH(AB$5,FSheet1!$E$3:$AE$3,0)-1),OFFSET(FSheet1!$E$4:$E$304,0,MATCH($B26,FSheet1!$E$3:$AE$3,0)-1)))</f>
        <v>0.81998346980110359</v>
      </c>
      <c r="AC26" s="98">
        <f ca="1">1-ABS(CORREL(OFFSET(FSheet1!$E$4:$E$304,0,MATCH(AC$5,FSheet1!$E$3:$AE$3,0)-1),OFFSET(FSheet1!$E$4:$E$304,0,MATCH($B26,FSheet1!$E$3:$AE$3,0)-1)))</f>
        <v>0.92303102633828393</v>
      </c>
      <c r="AD26" s="33">
        <f t="array" aca="1" ref="AD26" ca="1">MIN(IF(C26:AC26&gt;0,C26:AC26))</f>
        <v>0.55824099426885199</v>
      </c>
      <c r="AH26" s="123"/>
      <c r="AI26" s="124"/>
      <c r="AJ26" s="124"/>
      <c r="AK26" s="124"/>
      <c r="AL26" s="124"/>
      <c r="AM26" s="124"/>
      <c r="AN26" s="124"/>
      <c r="AO26" s="124"/>
      <c r="AP26" s="125"/>
      <c r="AQ26" s="125"/>
    </row>
    <row r="27" spans="2:43">
      <c r="B27" s="95" t="str">
        <f>H5</f>
        <v>STR</v>
      </c>
      <c r="C27" s="98">
        <f ca="1">1-ABS(CORREL(OFFSET(FSheet1!$E$4:$E$304,0,MATCH(C$5,FSheet1!$E$3:$AE$3,0)-1),OFFSET(FSheet1!$E$4:$E$304,0,MATCH($B27,FSheet1!$E$3:$AE$3,0)-1)))</f>
        <v>0.64319960087489725</v>
      </c>
      <c r="D27" s="98">
        <f ca="1">1-ABS(CORREL(OFFSET(FSheet1!$E$4:$E$304,0,MATCH(D$5,FSheet1!$E$3:$AE$3,0)-1),OFFSET(FSheet1!$E$4:$E$304,0,MATCH($B27,FSheet1!$E$3:$AE$3,0)-1)))</f>
        <v>0.71607132285098962</v>
      </c>
      <c r="E27" s="98">
        <f ca="1">1-ABS(CORREL(OFFSET(FSheet1!$E$4:$E$304,0,MATCH(E$5,FSheet1!$E$3:$AE$3,0)-1),OFFSET(FSheet1!$E$4:$E$304,0,MATCH($B27,FSheet1!$E$3:$AE$3,0)-1)))</f>
        <v>0.32231457207226211</v>
      </c>
      <c r="F27" s="98">
        <f ca="1">1-ABS(CORREL(OFFSET(FSheet1!$E$4:$E$304,0,MATCH(F$5,FSheet1!$E$3:$AE$3,0)-1),OFFSET(FSheet1!$E$4:$E$304,0,MATCH($B27,FSheet1!$E$3:$AE$3,0)-1)))</f>
        <v>0.66440874569551145</v>
      </c>
      <c r="G27" s="98">
        <f ca="1">1-ABS(CORREL(OFFSET(FSheet1!$E$4:$E$304,0,MATCH(G$5,FSheet1!$E$3:$AE$3,0)-1),OFFSET(FSheet1!$E$4:$E$304,0,MATCH($B27,FSheet1!$E$3:$AE$3,0)-1)))</f>
        <v>0.76072202526312416</v>
      </c>
      <c r="H27" s="98">
        <f ca="1">1-ABS(CORREL(OFFSET(FSheet1!$E$4:$E$304,0,MATCH(H$5,FSheet1!$E$3:$AE$3,0)-1),OFFSET(FSheet1!$E$4:$E$304,0,MATCH($B27,FSheet1!$E$3:$AE$3,0)-1)))</f>
        <v>0</v>
      </c>
      <c r="I27" s="98">
        <f ca="1">1-ABS(CORREL(OFFSET(FSheet1!$E$4:$E$304,0,MATCH(I$5,FSheet1!$E$3:$AE$3,0)-1),OFFSET(FSheet1!$E$4:$E$304,0,MATCH($B27,FSheet1!$E$3:$AE$3,0)-1)))</f>
        <v>0.55824099426885199</v>
      </c>
      <c r="J27" s="98">
        <f ca="1">1-ABS(CORREL(OFFSET(FSheet1!$E$4:$E$304,0,MATCH(J$5,FSheet1!$E$3:$AE$3,0)-1),OFFSET(FSheet1!$E$4:$E$304,0,MATCH($B27,FSheet1!$E$3:$AE$3,0)-1)))</f>
        <v>0.90867663147534117</v>
      </c>
      <c r="K27" s="98">
        <f ca="1">1-ABS(CORREL(OFFSET(FSheet1!$E$4:$E$304,0,MATCH(K$5,FSheet1!$E$3:$AE$3,0)-1),OFFSET(FSheet1!$E$4:$E$304,0,MATCH($B27,FSheet1!$E$3:$AE$3,0)-1)))</f>
        <v>0.69508971937220831</v>
      </c>
      <c r="L27" s="98">
        <f ca="1">1-ABS(CORREL(OFFSET(FSheet1!$E$4:$E$304,0,MATCH(L$5,FSheet1!$E$3:$AE$3,0)-1),OFFSET(FSheet1!$E$4:$E$304,0,MATCH($B27,FSheet1!$E$3:$AE$3,0)-1)))</f>
        <v>0.94668895743839554</v>
      </c>
      <c r="M27" s="98">
        <f ca="1">1-ABS(CORREL(OFFSET(FSheet1!$E$4:$E$304,0,MATCH(M$5,FSheet1!$E$3:$AE$3,0)-1),OFFSET(FSheet1!$E$4:$E$304,0,MATCH($B27,FSheet1!$E$3:$AE$3,0)-1)))</f>
        <v>0.99230057385898429</v>
      </c>
      <c r="N27" s="98">
        <f ca="1">1-ABS(CORREL(OFFSET(FSheet1!$E$4:$E$304,0,MATCH(N$5,FSheet1!$E$3:$AE$3,0)-1),OFFSET(FSheet1!$E$4:$E$304,0,MATCH($B27,FSheet1!$E$3:$AE$3,0)-1)))</f>
        <v>0.88099466894837619</v>
      </c>
      <c r="O27" s="98">
        <f ca="1">1-ABS(CORREL(OFFSET(FSheet1!$E$4:$E$304,0,MATCH(O$5,FSheet1!$E$3:$AE$3,0)-1),OFFSET(FSheet1!$E$4:$E$304,0,MATCH($B27,FSheet1!$E$3:$AE$3,0)-1)))</f>
        <v>0.80051156170423232</v>
      </c>
      <c r="P27" s="98">
        <f ca="1">1-ABS(CORREL(OFFSET(FSheet1!$E$4:$E$304,0,MATCH(P$5,FSheet1!$E$3:$AE$3,0)-1),OFFSET(FSheet1!$E$4:$E$304,0,MATCH($B27,FSheet1!$E$3:$AE$3,0)-1)))</f>
        <v>0.87834745668231307</v>
      </c>
      <c r="Q27" s="98">
        <f ca="1">1-ABS(CORREL(OFFSET(FSheet1!$E$4:$E$304,0,MATCH(Q$5,FSheet1!$E$3:$AE$3,0)-1),OFFSET(FSheet1!$E$4:$E$304,0,MATCH($B27,FSheet1!$E$3:$AE$3,0)-1)))</f>
        <v>0.83241436440889871</v>
      </c>
      <c r="R27" s="98">
        <f ca="1">1-ABS(CORREL(OFFSET(FSheet1!$E$4:$E$304,0,MATCH(R$5,FSheet1!$E$3:$AE$3,0)-1),OFFSET(FSheet1!$E$4:$E$304,0,MATCH($B27,FSheet1!$E$3:$AE$3,0)-1)))</f>
        <v>0.7254684071671571</v>
      </c>
      <c r="S27" s="98">
        <f ca="1">1-ABS(CORREL(OFFSET(FSheet1!$E$4:$E$304,0,MATCH(S$5,FSheet1!$E$3:$AE$3,0)-1),OFFSET(FSheet1!$E$4:$E$304,0,MATCH($B27,FSheet1!$E$3:$AE$3,0)-1)))</f>
        <v>0.71668858224324861</v>
      </c>
      <c r="T27" s="98">
        <f ca="1">1-ABS(CORREL(OFFSET(FSheet1!$E$4:$E$304,0,MATCH(T$5,FSheet1!$E$3:$AE$3,0)-1),OFFSET(FSheet1!$E$4:$E$304,0,MATCH($B27,FSheet1!$E$3:$AE$3,0)-1)))</f>
        <v>0.79369764784057406</v>
      </c>
      <c r="U27" s="98">
        <f ca="1">1-ABS(CORREL(OFFSET(FSheet1!$E$4:$E$304,0,MATCH(U$5,FSheet1!$E$3:$AE$3,0)-1),OFFSET(FSheet1!$E$4:$E$304,0,MATCH($B27,FSheet1!$E$3:$AE$3,0)-1)))</f>
        <v>0.88460452724434657</v>
      </c>
      <c r="V27" s="98">
        <f ca="1">1-ABS(CORREL(OFFSET(FSheet1!$E$4:$E$304,0,MATCH(V$5,FSheet1!$E$3:$AE$3,0)-1),OFFSET(FSheet1!$E$4:$E$304,0,MATCH($B27,FSheet1!$E$3:$AE$3,0)-1)))</f>
        <v>0.35444585189948663</v>
      </c>
      <c r="W27" s="98">
        <f ca="1">1-ABS(CORREL(OFFSET(FSheet1!$E$4:$E$304,0,MATCH(W$5,FSheet1!$E$3:$AE$3,0)-1),OFFSET(FSheet1!$E$4:$E$304,0,MATCH($B27,FSheet1!$E$3:$AE$3,0)-1)))</f>
        <v>0.96735894071140782</v>
      </c>
      <c r="X27" s="98">
        <f ca="1">1-ABS(CORREL(OFFSET(FSheet1!$E$4:$E$304,0,MATCH(X$5,FSheet1!$E$3:$AE$3,0)-1),OFFSET(FSheet1!$E$4:$E$304,0,MATCH($B27,FSheet1!$E$3:$AE$3,0)-1)))</f>
        <v>0.92451389519428684</v>
      </c>
      <c r="Y27" s="98">
        <f ca="1">1-ABS(CORREL(OFFSET(FSheet1!$E$4:$E$304,0,MATCH(Y$5,FSheet1!$E$3:$AE$3,0)-1),OFFSET(FSheet1!$E$4:$E$304,0,MATCH($B27,FSheet1!$E$3:$AE$3,0)-1)))</f>
        <v>0.81705722054209806</v>
      </c>
      <c r="Z27" s="98">
        <f ca="1">1-ABS(CORREL(OFFSET(FSheet1!$E$4:$E$304,0,MATCH(Z$5,FSheet1!$E$3:$AE$3,0)-1),OFFSET(FSheet1!$E$4:$E$304,0,MATCH($B27,FSheet1!$E$3:$AE$3,0)-1)))</f>
        <v>0.79406161002584763</v>
      </c>
      <c r="AA27" s="98">
        <f ca="1">1-ABS(CORREL(OFFSET(FSheet1!$E$4:$E$304,0,MATCH(AA$5,FSheet1!$E$3:$AE$3,0)-1),OFFSET(FSheet1!$E$4:$E$304,0,MATCH($B27,FSheet1!$E$3:$AE$3,0)-1)))</f>
        <v>0.93022771084927192</v>
      </c>
      <c r="AB27" s="98">
        <f ca="1">1-ABS(CORREL(OFFSET(FSheet1!$E$4:$E$304,0,MATCH(AB$5,FSheet1!$E$3:$AE$3,0)-1),OFFSET(FSheet1!$E$4:$E$304,0,MATCH($B27,FSheet1!$E$3:$AE$3,0)-1)))</f>
        <v>0.88424060134124993</v>
      </c>
      <c r="AC27" s="98">
        <f ca="1">1-ABS(CORREL(OFFSET(FSheet1!$E$4:$E$304,0,MATCH(AC$5,FSheet1!$E$3:$AE$3,0)-1),OFFSET(FSheet1!$E$4:$E$304,0,MATCH($B27,FSheet1!$E$3:$AE$3,0)-1)))</f>
        <v>0.97702177448418293</v>
      </c>
      <c r="AD27" s="33">
        <f t="array" aca="1" ref="AD27" ca="1">MIN(IF(C27:AC27&gt;0,C27:AC27))</f>
        <v>0.32231457207226211</v>
      </c>
      <c r="AH27" s="123"/>
      <c r="AI27" s="124"/>
      <c r="AJ27" s="124"/>
      <c r="AK27" s="124"/>
      <c r="AL27" s="124"/>
      <c r="AM27" s="124"/>
      <c r="AN27" s="124"/>
      <c r="AO27" s="124"/>
      <c r="AP27" s="125"/>
      <c r="AQ27" s="125"/>
    </row>
    <row r="28" spans="2:43">
      <c r="B28" s="95" t="str">
        <f>G5</f>
        <v>STA</v>
      </c>
      <c r="C28" s="98">
        <f ca="1">1-ABS(CORREL(OFFSET(FSheet1!$E$4:$E$304,0,MATCH(C$5,FSheet1!$E$3:$AE$3,0)-1),OFFSET(FSheet1!$E$4:$E$304,0,MATCH($B28,FSheet1!$E$3:$AE$3,0)-1)))</f>
        <v>0.56665838029151039</v>
      </c>
      <c r="D28" s="98">
        <f ca="1">1-ABS(CORREL(OFFSET(FSheet1!$E$4:$E$304,0,MATCH(D$5,FSheet1!$E$3:$AE$3,0)-1),OFFSET(FSheet1!$E$4:$E$304,0,MATCH($B28,FSheet1!$E$3:$AE$3,0)-1)))</f>
        <v>0.59148490095434458</v>
      </c>
      <c r="E28" s="98">
        <f ca="1">1-ABS(CORREL(OFFSET(FSheet1!$E$4:$E$304,0,MATCH(E$5,FSheet1!$E$3:$AE$3,0)-1),OFFSET(FSheet1!$E$4:$E$304,0,MATCH($B28,FSheet1!$E$3:$AE$3,0)-1)))</f>
        <v>0.63074427851247139</v>
      </c>
      <c r="F28" s="98">
        <f ca="1">1-ABS(CORREL(OFFSET(FSheet1!$E$4:$E$304,0,MATCH(F$5,FSheet1!$E$3:$AE$3,0)-1),OFFSET(FSheet1!$E$4:$E$304,0,MATCH($B28,FSheet1!$E$3:$AE$3,0)-1)))</f>
        <v>0.57015433328444365</v>
      </c>
      <c r="G28" s="98">
        <f ca="1">1-ABS(CORREL(OFFSET(FSheet1!$E$4:$E$304,0,MATCH(G$5,FSheet1!$E$3:$AE$3,0)-1),OFFSET(FSheet1!$E$4:$E$304,0,MATCH($B28,FSheet1!$E$3:$AE$3,0)-1)))</f>
        <v>0</v>
      </c>
      <c r="H28" s="98">
        <f ca="1">1-ABS(CORREL(OFFSET(FSheet1!$E$4:$E$304,0,MATCH(H$5,FSheet1!$E$3:$AE$3,0)-1),OFFSET(FSheet1!$E$4:$E$304,0,MATCH($B28,FSheet1!$E$3:$AE$3,0)-1)))</f>
        <v>0.76072202526312416</v>
      </c>
      <c r="I28" s="98">
        <f ca="1">1-ABS(CORREL(OFFSET(FSheet1!$E$4:$E$304,0,MATCH(I$5,FSheet1!$E$3:$AE$3,0)-1),OFFSET(FSheet1!$E$4:$E$304,0,MATCH($B28,FSheet1!$E$3:$AE$3,0)-1)))</f>
        <v>0.98482050621130102</v>
      </c>
      <c r="J28" s="98">
        <f ca="1">1-ABS(CORREL(OFFSET(FSheet1!$E$4:$E$304,0,MATCH(J$5,FSheet1!$E$3:$AE$3,0)-1),OFFSET(FSheet1!$E$4:$E$304,0,MATCH($B28,FSheet1!$E$3:$AE$3,0)-1)))</f>
        <v>0.76612305991146723</v>
      </c>
      <c r="K28" s="98">
        <f ca="1">1-ABS(CORREL(OFFSET(FSheet1!$E$4:$E$304,0,MATCH(K$5,FSheet1!$E$3:$AE$3,0)-1),OFFSET(FSheet1!$E$4:$E$304,0,MATCH($B28,FSheet1!$E$3:$AE$3,0)-1)))</f>
        <v>0.75018912238542956</v>
      </c>
      <c r="L28" s="98">
        <f ca="1">1-ABS(CORREL(OFFSET(FSheet1!$E$4:$E$304,0,MATCH(L$5,FSheet1!$E$3:$AE$3,0)-1),OFFSET(FSheet1!$E$4:$E$304,0,MATCH($B28,FSheet1!$E$3:$AE$3,0)-1)))</f>
        <v>0.74214176387074859</v>
      </c>
      <c r="M28" s="98">
        <f ca="1">1-ABS(CORREL(OFFSET(FSheet1!$E$4:$E$304,0,MATCH(M$5,FSheet1!$E$3:$AE$3,0)-1),OFFSET(FSheet1!$E$4:$E$304,0,MATCH($B28,FSheet1!$E$3:$AE$3,0)-1)))</f>
        <v>0.90624627329369567</v>
      </c>
      <c r="N28" s="98">
        <f ca="1">1-ABS(CORREL(OFFSET(FSheet1!$E$4:$E$304,0,MATCH(N$5,FSheet1!$E$3:$AE$3,0)-1),OFFSET(FSheet1!$E$4:$E$304,0,MATCH($B28,FSheet1!$E$3:$AE$3,0)-1)))</f>
        <v>0.92019403322637938</v>
      </c>
      <c r="O28" s="98">
        <f ca="1">1-ABS(CORREL(OFFSET(FSheet1!$E$4:$E$304,0,MATCH(O$5,FSheet1!$E$3:$AE$3,0)-1),OFFSET(FSheet1!$E$4:$E$304,0,MATCH($B28,FSheet1!$E$3:$AE$3,0)-1)))</f>
        <v>0.70672885924642093</v>
      </c>
      <c r="P28" s="98">
        <f ca="1">1-ABS(CORREL(OFFSET(FSheet1!$E$4:$E$304,0,MATCH(P$5,FSheet1!$E$3:$AE$3,0)-1),OFFSET(FSheet1!$E$4:$E$304,0,MATCH($B28,FSheet1!$E$3:$AE$3,0)-1)))</f>
        <v>0.65416923087495737</v>
      </c>
      <c r="Q28" s="98">
        <f ca="1">1-ABS(CORREL(OFFSET(FSheet1!$E$4:$E$304,0,MATCH(Q$5,FSheet1!$E$3:$AE$3,0)-1),OFFSET(FSheet1!$E$4:$E$304,0,MATCH($B28,FSheet1!$E$3:$AE$3,0)-1)))</f>
        <v>0.68819878446182126</v>
      </c>
      <c r="R28" s="98">
        <f ca="1">1-ABS(CORREL(OFFSET(FSheet1!$E$4:$E$304,0,MATCH(R$5,FSheet1!$E$3:$AE$3,0)-1),OFFSET(FSheet1!$E$4:$E$304,0,MATCH($B28,FSheet1!$E$3:$AE$3,0)-1)))</f>
        <v>0.63051999630076172</v>
      </c>
      <c r="S28" s="98">
        <f ca="1">1-ABS(CORREL(OFFSET(FSheet1!$E$4:$E$304,0,MATCH(S$5,FSheet1!$E$3:$AE$3,0)-1),OFFSET(FSheet1!$E$4:$E$304,0,MATCH($B28,FSheet1!$E$3:$AE$3,0)-1)))</f>
        <v>0.63698942712959172</v>
      </c>
      <c r="T28" s="98">
        <f ca="1">1-ABS(CORREL(OFFSET(FSheet1!$E$4:$E$304,0,MATCH(T$5,FSheet1!$E$3:$AE$3,0)-1),OFFSET(FSheet1!$E$4:$E$304,0,MATCH($B28,FSheet1!$E$3:$AE$3,0)-1)))</f>
        <v>0.66674204032829198</v>
      </c>
      <c r="U28" s="98">
        <f ca="1">1-ABS(CORREL(OFFSET(FSheet1!$E$4:$E$304,0,MATCH(U$5,FSheet1!$E$3:$AE$3,0)-1),OFFSET(FSheet1!$E$4:$E$304,0,MATCH($B28,FSheet1!$E$3:$AE$3,0)-1)))</f>
        <v>0.73524172862182213</v>
      </c>
      <c r="V28" s="98">
        <f ca="1">1-ABS(CORREL(OFFSET(FSheet1!$E$4:$E$304,0,MATCH(V$5,FSheet1!$E$3:$AE$3,0)-1),OFFSET(FSheet1!$E$4:$E$304,0,MATCH($B28,FSheet1!$E$3:$AE$3,0)-1)))</f>
        <v>0.70670108121174335</v>
      </c>
      <c r="W28" s="98">
        <f ca="1">1-ABS(CORREL(OFFSET(FSheet1!$E$4:$E$304,0,MATCH(W$5,FSheet1!$E$3:$AE$3,0)-1),OFFSET(FSheet1!$E$4:$E$304,0,MATCH($B28,FSheet1!$E$3:$AE$3,0)-1)))</f>
        <v>0.63776185265408425</v>
      </c>
      <c r="X28" s="98">
        <f ca="1">1-ABS(CORREL(OFFSET(FSheet1!$E$4:$E$304,0,MATCH(X$5,FSheet1!$E$3:$AE$3,0)-1),OFFSET(FSheet1!$E$4:$E$304,0,MATCH($B28,FSheet1!$E$3:$AE$3,0)-1)))</f>
        <v>0.53740616012830633</v>
      </c>
      <c r="Y28" s="98">
        <f ca="1">1-ABS(CORREL(OFFSET(FSheet1!$E$4:$E$304,0,MATCH(Y$5,FSheet1!$E$3:$AE$3,0)-1),OFFSET(FSheet1!$E$4:$E$304,0,MATCH($B28,FSheet1!$E$3:$AE$3,0)-1)))</f>
        <v>0.63568838579764253</v>
      </c>
      <c r="Z28" s="98">
        <f ca="1">1-ABS(CORREL(OFFSET(FSheet1!$E$4:$E$304,0,MATCH(Z$5,FSheet1!$E$3:$AE$3,0)-1),OFFSET(FSheet1!$E$4:$E$304,0,MATCH($B28,FSheet1!$E$3:$AE$3,0)-1)))</f>
        <v>0.67737542195743661</v>
      </c>
      <c r="AA28" s="98">
        <f ca="1">1-ABS(CORREL(OFFSET(FSheet1!$E$4:$E$304,0,MATCH(AA$5,FSheet1!$E$3:$AE$3,0)-1),OFFSET(FSheet1!$E$4:$E$304,0,MATCH($B28,FSheet1!$E$3:$AE$3,0)-1)))</f>
        <v>0.66023480945893276</v>
      </c>
      <c r="AB28" s="98">
        <f ca="1">1-ABS(CORREL(OFFSET(FSheet1!$E$4:$E$304,0,MATCH(AB$5,FSheet1!$E$3:$AE$3,0)-1),OFFSET(FSheet1!$E$4:$E$304,0,MATCH($B28,FSheet1!$E$3:$AE$3,0)-1)))</f>
        <v>0.57151296353671244</v>
      </c>
      <c r="AC28" s="98">
        <f ca="1">1-ABS(CORREL(OFFSET(FSheet1!$E$4:$E$304,0,MATCH(AC$5,FSheet1!$E$3:$AE$3,0)-1),OFFSET(FSheet1!$E$4:$E$304,0,MATCH($B28,FSheet1!$E$3:$AE$3,0)-1)))</f>
        <v>0.67594910815448517</v>
      </c>
      <c r="AD28" s="33">
        <f t="array" aca="1" ref="AD28" ca="1">MIN(IF(C28:AC28&gt;0,C28:AC28))</f>
        <v>0.53740616012830633</v>
      </c>
      <c r="AH28" s="105"/>
    </row>
    <row r="29" spans="2:43">
      <c r="B29" s="95" t="str">
        <f>F5</f>
        <v>SPD</v>
      </c>
      <c r="C29" s="98">
        <f ca="1">1-ABS(CORREL(OFFSET(FSheet1!$E$4:$E$304,0,MATCH(C$5,FSheet1!$E$3:$AE$3,0)-1),OFFSET(FSheet1!$E$4:$E$304,0,MATCH($B29,FSheet1!$E$3:$AE$3,0)-1)))</f>
        <v>0.19282267527205177</v>
      </c>
      <c r="D29" s="98">
        <f ca="1">1-ABS(CORREL(OFFSET(FSheet1!$E$4:$E$304,0,MATCH(D$5,FSheet1!$E$3:$AE$3,0)-1),OFFSET(FSheet1!$E$4:$E$304,0,MATCH($B29,FSheet1!$E$3:$AE$3,0)-1)))</f>
        <v>0.83983848595874178</v>
      </c>
      <c r="E29" s="98">
        <f ca="1">1-ABS(CORREL(OFFSET(FSheet1!$E$4:$E$304,0,MATCH(E$5,FSheet1!$E$3:$AE$3,0)-1),OFFSET(FSheet1!$E$4:$E$304,0,MATCH($B29,FSheet1!$E$3:$AE$3,0)-1)))</f>
        <v>0.75467046894010126</v>
      </c>
      <c r="F29" s="98">
        <f ca="1">1-ABS(CORREL(OFFSET(FSheet1!$E$4:$E$304,0,MATCH(F$5,FSheet1!$E$3:$AE$3,0)-1),OFFSET(FSheet1!$E$4:$E$304,0,MATCH($B29,FSheet1!$E$3:$AE$3,0)-1)))</f>
        <v>0</v>
      </c>
      <c r="G29" s="98">
        <f ca="1">1-ABS(CORREL(OFFSET(FSheet1!$E$4:$E$304,0,MATCH(G$5,FSheet1!$E$3:$AE$3,0)-1),OFFSET(FSheet1!$E$4:$E$304,0,MATCH($B29,FSheet1!$E$3:$AE$3,0)-1)))</f>
        <v>0.57015433328444365</v>
      </c>
      <c r="H29" s="98">
        <f ca="1">1-ABS(CORREL(OFFSET(FSheet1!$E$4:$E$304,0,MATCH(H$5,FSheet1!$E$3:$AE$3,0)-1),OFFSET(FSheet1!$E$4:$E$304,0,MATCH($B29,FSheet1!$E$3:$AE$3,0)-1)))</f>
        <v>0.66440874569551145</v>
      </c>
      <c r="I29" s="98">
        <f ca="1">1-ABS(CORREL(OFFSET(FSheet1!$E$4:$E$304,0,MATCH(I$5,FSheet1!$E$3:$AE$3,0)-1),OFFSET(FSheet1!$E$4:$E$304,0,MATCH($B29,FSheet1!$E$3:$AE$3,0)-1)))</f>
        <v>0.5976098855365054</v>
      </c>
      <c r="J29" s="98">
        <f ca="1">1-ABS(CORREL(OFFSET(FSheet1!$E$4:$E$304,0,MATCH(J$5,FSheet1!$E$3:$AE$3,0)-1),OFFSET(FSheet1!$E$4:$E$304,0,MATCH($B29,FSheet1!$E$3:$AE$3,0)-1)))</f>
        <v>0.78839911050236178</v>
      </c>
      <c r="K29" s="98">
        <f ca="1">1-ABS(CORREL(OFFSET(FSheet1!$E$4:$E$304,0,MATCH(K$5,FSheet1!$E$3:$AE$3,0)-1),OFFSET(FSheet1!$E$4:$E$304,0,MATCH($B29,FSheet1!$E$3:$AE$3,0)-1)))</f>
        <v>0.98410860122468546</v>
      </c>
      <c r="L29" s="98">
        <f ca="1">1-ABS(CORREL(OFFSET(FSheet1!$E$4:$E$304,0,MATCH(L$5,FSheet1!$E$3:$AE$3,0)-1),OFFSET(FSheet1!$E$4:$E$304,0,MATCH($B29,FSheet1!$E$3:$AE$3,0)-1)))</f>
        <v>0.77179695543727522</v>
      </c>
      <c r="M29" s="98">
        <f ca="1">1-ABS(CORREL(OFFSET(FSheet1!$E$4:$E$304,0,MATCH(M$5,FSheet1!$E$3:$AE$3,0)-1),OFFSET(FSheet1!$E$4:$E$304,0,MATCH($B29,FSheet1!$E$3:$AE$3,0)-1)))</f>
        <v>0.94029154278126614</v>
      </c>
      <c r="N29" s="98">
        <f ca="1">1-ABS(CORREL(OFFSET(FSheet1!$E$4:$E$304,0,MATCH(N$5,FSheet1!$E$3:$AE$3,0)-1),OFFSET(FSheet1!$E$4:$E$304,0,MATCH($B29,FSheet1!$E$3:$AE$3,0)-1)))</f>
        <v>0.97648947940105124</v>
      </c>
      <c r="O29" s="98">
        <f ca="1">1-ABS(CORREL(OFFSET(FSheet1!$E$4:$E$304,0,MATCH(O$5,FSheet1!$E$3:$AE$3,0)-1),OFFSET(FSheet1!$E$4:$E$304,0,MATCH($B29,FSheet1!$E$3:$AE$3,0)-1)))</f>
        <v>0.86967022284152551</v>
      </c>
      <c r="P29" s="98">
        <f ca="1">1-ABS(CORREL(OFFSET(FSheet1!$E$4:$E$304,0,MATCH(P$5,FSheet1!$E$3:$AE$3,0)-1),OFFSET(FSheet1!$E$4:$E$304,0,MATCH($B29,FSheet1!$E$3:$AE$3,0)-1)))</f>
        <v>0.78631539821665886</v>
      </c>
      <c r="Q29" s="98">
        <f ca="1">1-ABS(CORREL(OFFSET(FSheet1!$E$4:$E$304,0,MATCH(Q$5,FSheet1!$E$3:$AE$3,0)-1),OFFSET(FSheet1!$E$4:$E$304,0,MATCH($B29,FSheet1!$E$3:$AE$3,0)-1)))</f>
        <v>0.84169092067832851</v>
      </c>
      <c r="R29" s="98">
        <f ca="1">1-ABS(CORREL(OFFSET(FSheet1!$E$4:$E$304,0,MATCH(R$5,FSheet1!$E$3:$AE$3,0)-1),OFFSET(FSheet1!$E$4:$E$304,0,MATCH($B29,FSheet1!$E$3:$AE$3,0)-1)))</f>
        <v>0.79754216700852032</v>
      </c>
      <c r="S29" s="98">
        <f ca="1">1-ABS(CORREL(OFFSET(FSheet1!$E$4:$E$304,0,MATCH(S$5,FSheet1!$E$3:$AE$3,0)-1),OFFSET(FSheet1!$E$4:$E$304,0,MATCH($B29,FSheet1!$E$3:$AE$3,0)-1)))</f>
        <v>0.99993754648749411</v>
      </c>
      <c r="T29" s="98">
        <f ca="1">1-ABS(CORREL(OFFSET(FSheet1!$E$4:$E$304,0,MATCH(T$5,FSheet1!$E$3:$AE$3,0)-1),OFFSET(FSheet1!$E$4:$E$304,0,MATCH($B29,FSheet1!$E$3:$AE$3,0)-1)))</f>
        <v>0.64638552217644174</v>
      </c>
      <c r="U29" s="98">
        <f ca="1">1-ABS(CORREL(OFFSET(FSheet1!$E$4:$E$304,0,MATCH(U$5,FSheet1!$E$3:$AE$3,0)-1),OFFSET(FSheet1!$E$4:$E$304,0,MATCH($B29,FSheet1!$E$3:$AE$3,0)-1)))</f>
        <v>0.84477134038557966</v>
      </c>
      <c r="V29" s="98">
        <f ca="1">1-ABS(CORREL(OFFSET(FSheet1!$E$4:$E$304,0,MATCH(V$5,FSheet1!$E$3:$AE$3,0)-1),OFFSET(FSheet1!$E$4:$E$304,0,MATCH($B29,FSheet1!$E$3:$AE$3,0)-1)))</f>
        <v>0.71118811366524648</v>
      </c>
      <c r="W29" s="98">
        <f ca="1">1-ABS(CORREL(OFFSET(FSheet1!$E$4:$E$304,0,MATCH(W$5,FSheet1!$E$3:$AE$3,0)-1),OFFSET(FSheet1!$E$4:$E$304,0,MATCH($B29,FSheet1!$E$3:$AE$3,0)-1)))</f>
        <v>0.6871849573684099</v>
      </c>
      <c r="X29" s="98">
        <f ca="1">1-ABS(CORREL(OFFSET(FSheet1!$E$4:$E$304,0,MATCH(X$5,FSheet1!$E$3:$AE$3,0)-1),OFFSET(FSheet1!$E$4:$E$304,0,MATCH($B29,FSheet1!$E$3:$AE$3,0)-1)))</f>
        <v>0.66937632769706945</v>
      </c>
      <c r="Y29" s="98">
        <f ca="1">1-ABS(CORREL(OFFSET(FSheet1!$E$4:$E$304,0,MATCH(Y$5,FSheet1!$E$3:$AE$3,0)-1),OFFSET(FSheet1!$E$4:$E$304,0,MATCH($B29,FSheet1!$E$3:$AE$3,0)-1)))</f>
        <v>0.79424288474202531</v>
      </c>
      <c r="Z29" s="98">
        <f ca="1">1-ABS(CORREL(OFFSET(FSheet1!$E$4:$E$304,0,MATCH(Z$5,FSheet1!$E$3:$AE$3,0)-1),OFFSET(FSheet1!$E$4:$E$304,0,MATCH($B29,FSheet1!$E$3:$AE$3,0)-1)))</f>
        <v>0.77374476140285298</v>
      </c>
      <c r="AA29" s="98">
        <f ca="1">1-ABS(CORREL(OFFSET(FSheet1!$E$4:$E$304,0,MATCH(AA$5,FSheet1!$E$3:$AE$3,0)-1),OFFSET(FSheet1!$E$4:$E$304,0,MATCH($B29,FSheet1!$E$3:$AE$3,0)-1)))</f>
        <v>0.83762069867691191</v>
      </c>
      <c r="AB29" s="98">
        <f ca="1">1-ABS(CORREL(OFFSET(FSheet1!$E$4:$E$304,0,MATCH(AB$5,FSheet1!$E$3:$AE$3,0)-1),OFFSET(FSheet1!$E$4:$E$304,0,MATCH($B29,FSheet1!$E$3:$AE$3,0)-1)))</f>
        <v>0.60231110008631672</v>
      </c>
      <c r="AC29" s="98">
        <f ca="1">1-ABS(CORREL(OFFSET(FSheet1!$E$4:$E$304,0,MATCH(AC$5,FSheet1!$E$3:$AE$3,0)-1),OFFSET(FSheet1!$E$4:$E$304,0,MATCH($B29,FSheet1!$E$3:$AE$3,0)-1)))</f>
        <v>0.76667011866623247</v>
      </c>
      <c r="AD29" s="33">
        <f t="array" aca="1" ref="AD29" ca="1">MIN(IF(C29:AC29&gt;0,C29:AC29))</f>
        <v>0.19282267527205177</v>
      </c>
    </row>
    <row r="30" spans="2:43">
      <c r="B30" s="95" t="str">
        <f>E5</f>
        <v>BAL</v>
      </c>
      <c r="C30" s="98">
        <f ca="1">1-ABS(CORREL(OFFSET(FSheet1!$E$4:$E$304,0,MATCH(C$5,FSheet1!$E$3:$AE$3,0)-1),OFFSET(FSheet1!$E$4:$E$304,0,MATCH($B30,FSheet1!$E$3:$AE$3,0)-1)))</f>
        <v>0.74922470994719303</v>
      </c>
      <c r="D30" s="98">
        <f ca="1">1-ABS(CORREL(OFFSET(FSheet1!$E$4:$E$304,0,MATCH(D$5,FSheet1!$E$3:$AE$3,0)-1),OFFSET(FSheet1!$E$4:$E$304,0,MATCH($B30,FSheet1!$E$3:$AE$3,0)-1)))</f>
        <v>0.66850945445646759</v>
      </c>
      <c r="E30" s="98">
        <f ca="1">1-ABS(CORREL(OFFSET(FSheet1!$E$4:$E$304,0,MATCH(E$5,FSheet1!$E$3:$AE$3,0)-1),OFFSET(FSheet1!$E$4:$E$304,0,MATCH($B30,FSheet1!$E$3:$AE$3,0)-1)))</f>
        <v>0</v>
      </c>
      <c r="F30" s="98">
        <f ca="1">1-ABS(CORREL(OFFSET(FSheet1!$E$4:$E$304,0,MATCH(F$5,FSheet1!$E$3:$AE$3,0)-1),OFFSET(FSheet1!$E$4:$E$304,0,MATCH($B30,FSheet1!$E$3:$AE$3,0)-1)))</f>
        <v>0.75467046894010126</v>
      </c>
      <c r="G30" s="98">
        <f ca="1">1-ABS(CORREL(OFFSET(FSheet1!$E$4:$E$304,0,MATCH(G$5,FSheet1!$E$3:$AE$3,0)-1),OFFSET(FSheet1!$E$4:$E$304,0,MATCH($B30,FSheet1!$E$3:$AE$3,0)-1)))</f>
        <v>0.63074427851247139</v>
      </c>
      <c r="H30" s="98">
        <f ca="1">1-ABS(CORREL(OFFSET(FSheet1!$E$4:$E$304,0,MATCH(H$5,FSheet1!$E$3:$AE$3,0)-1),OFFSET(FSheet1!$E$4:$E$304,0,MATCH($B30,FSheet1!$E$3:$AE$3,0)-1)))</f>
        <v>0.32231457207226211</v>
      </c>
      <c r="I30" s="98">
        <f ca="1">1-ABS(CORREL(OFFSET(FSheet1!$E$4:$E$304,0,MATCH(I$5,FSheet1!$E$3:$AE$3,0)-1),OFFSET(FSheet1!$E$4:$E$304,0,MATCH($B30,FSheet1!$E$3:$AE$3,0)-1)))</f>
        <v>0.61183187367464287</v>
      </c>
      <c r="J30" s="98">
        <f ca="1">1-ABS(CORREL(OFFSET(FSheet1!$E$4:$E$304,0,MATCH(J$5,FSheet1!$E$3:$AE$3,0)-1),OFFSET(FSheet1!$E$4:$E$304,0,MATCH($B30,FSheet1!$E$3:$AE$3,0)-1)))</f>
        <v>0.87862577077278003</v>
      </c>
      <c r="K30" s="98">
        <f ca="1">1-ABS(CORREL(OFFSET(FSheet1!$E$4:$E$304,0,MATCH(K$5,FSheet1!$E$3:$AE$3,0)-1),OFFSET(FSheet1!$E$4:$E$304,0,MATCH($B30,FSheet1!$E$3:$AE$3,0)-1)))</f>
        <v>0.63471701736942165</v>
      </c>
      <c r="L30" s="98">
        <f ca="1">1-ABS(CORREL(OFFSET(FSheet1!$E$4:$E$304,0,MATCH(L$5,FSheet1!$E$3:$AE$3,0)-1),OFFSET(FSheet1!$E$4:$E$304,0,MATCH($B30,FSheet1!$E$3:$AE$3,0)-1)))</f>
        <v>0.90139521814279822</v>
      </c>
      <c r="M30" s="98">
        <f ca="1">1-ABS(CORREL(OFFSET(FSheet1!$E$4:$E$304,0,MATCH(M$5,FSheet1!$E$3:$AE$3,0)-1),OFFSET(FSheet1!$E$4:$E$304,0,MATCH($B30,FSheet1!$E$3:$AE$3,0)-1)))</f>
        <v>0.97844506901081285</v>
      </c>
      <c r="N30" s="98">
        <f ca="1">1-ABS(CORREL(OFFSET(FSheet1!$E$4:$E$304,0,MATCH(N$5,FSheet1!$E$3:$AE$3,0)-1),OFFSET(FSheet1!$E$4:$E$304,0,MATCH($B30,FSheet1!$E$3:$AE$3,0)-1)))</f>
        <v>0.83889573718196009</v>
      </c>
      <c r="O30" s="98">
        <f ca="1">1-ABS(CORREL(OFFSET(FSheet1!$E$4:$E$304,0,MATCH(O$5,FSheet1!$E$3:$AE$3,0)-1),OFFSET(FSheet1!$E$4:$E$304,0,MATCH($B30,FSheet1!$E$3:$AE$3,0)-1)))</f>
        <v>0.75051250869499209</v>
      </c>
      <c r="P30" s="98">
        <f ca="1">1-ABS(CORREL(OFFSET(FSheet1!$E$4:$E$304,0,MATCH(P$5,FSheet1!$E$3:$AE$3,0)-1),OFFSET(FSheet1!$E$4:$E$304,0,MATCH($B30,FSheet1!$E$3:$AE$3,0)-1)))</f>
        <v>0.75718501278551154</v>
      </c>
      <c r="Q30" s="98">
        <f ca="1">1-ABS(CORREL(OFFSET(FSheet1!$E$4:$E$304,0,MATCH(Q$5,FSheet1!$E$3:$AE$3,0)-1),OFFSET(FSheet1!$E$4:$E$304,0,MATCH($B30,FSheet1!$E$3:$AE$3,0)-1)))</f>
        <v>0.75015404055592627</v>
      </c>
      <c r="R30" s="98">
        <f ca="1">1-ABS(CORREL(OFFSET(FSheet1!$E$4:$E$304,0,MATCH(R$5,FSheet1!$E$3:$AE$3,0)-1),OFFSET(FSheet1!$E$4:$E$304,0,MATCH($B30,FSheet1!$E$3:$AE$3,0)-1)))</f>
        <v>0.61596195450063962</v>
      </c>
      <c r="S30" s="98">
        <f ca="1">1-ABS(CORREL(OFFSET(FSheet1!$E$4:$E$304,0,MATCH(S$5,FSheet1!$E$3:$AE$3,0)-1),OFFSET(FSheet1!$E$4:$E$304,0,MATCH($B30,FSheet1!$E$3:$AE$3,0)-1)))</f>
        <v>0.80688625175219908</v>
      </c>
      <c r="T30" s="98">
        <f ca="1">1-ABS(CORREL(OFFSET(FSheet1!$E$4:$E$304,0,MATCH(T$5,FSheet1!$E$3:$AE$3,0)-1),OFFSET(FSheet1!$E$4:$E$304,0,MATCH($B30,FSheet1!$E$3:$AE$3,0)-1)))</f>
        <v>0.86857837456957898</v>
      </c>
      <c r="U30" s="98">
        <f ca="1">1-ABS(CORREL(OFFSET(FSheet1!$E$4:$E$304,0,MATCH(U$5,FSheet1!$E$3:$AE$3,0)-1),OFFSET(FSheet1!$E$4:$E$304,0,MATCH($B30,FSheet1!$E$3:$AE$3,0)-1)))</f>
        <v>0.87345023973637004</v>
      </c>
      <c r="V30" s="98">
        <f ca="1">1-ABS(CORREL(OFFSET(FSheet1!$E$4:$E$304,0,MATCH(V$5,FSheet1!$E$3:$AE$3,0)-1),OFFSET(FSheet1!$E$4:$E$304,0,MATCH($B30,FSheet1!$E$3:$AE$3,0)-1)))</f>
        <v>0.32847457136041291</v>
      </c>
      <c r="W30" s="98">
        <f ca="1">1-ABS(CORREL(OFFSET(FSheet1!$E$4:$E$304,0,MATCH(W$5,FSheet1!$E$3:$AE$3,0)-1),OFFSET(FSheet1!$E$4:$E$304,0,MATCH($B30,FSheet1!$E$3:$AE$3,0)-1)))</f>
        <v>0.95293464362183944</v>
      </c>
      <c r="X30" s="98">
        <f ca="1">1-ABS(CORREL(OFFSET(FSheet1!$E$4:$E$304,0,MATCH(X$5,FSheet1!$E$3:$AE$3,0)-1),OFFSET(FSheet1!$E$4:$E$304,0,MATCH($B30,FSheet1!$E$3:$AE$3,0)-1)))</f>
        <v>0.82186578952411438</v>
      </c>
      <c r="Y30" s="98">
        <f ca="1">1-ABS(CORREL(OFFSET(FSheet1!$E$4:$E$304,0,MATCH(Y$5,FSheet1!$E$3:$AE$3,0)-1),OFFSET(FSheet1!$E$4:$E$304,0,MATCH($B30,FSheet1!$E$3:$AE$3,0)-1)))</f>
        <v>0.61876125580346342</v>
      </c>
      <c r="Z30" s="98">
        <f ca="1">1-ABS(CORREL(OFFSET(FSheet1!$E$4:$E$304,0,MATCH(Z$5,FSheet1!$E$3:$AE$3,0)-1),OFFSET(FSheet1!$E$4:$E$304,0,MATCH($B30,FSheet1!$E$3:$AE$3,0)-1)))</f>
        <v>0.70350202740694323</v>
      </c>
      <c r="AA30" s="98">
        <f ca="1">1-ABS(CORREL(OFFSET(FSheet1!$E$4:$E$304,0,MATCH(AA$5,FSheet1!$E$3:$AE$3,0)-1),OFFSET(FSheet1!$E$4:$E$304,0,MATCH($B30,FSheet1!$E$3:$AE$3,0)-1)))</f>
        <v>0.9098570560437147</v>
      </c>
      <c r="AB30" s="98">
        <f ca="1">1-ABS(CORREL(OFFSET(FSheet1!$E$4:$E$304,0,MATCH(AB$5,FSheet1!$E$3:$AE$3,0)-1),OFFSET(FSheet1!$E$4:$E$304,0,MATCH($B30,FSheet1!$E$3:$AE$3,0)-1)))</f>
        <v>0.9269016119293314</v>
      </c>
      <c r="AC30" s="98">
        <f ca="1">1-ABS(CORREL(OFFSET(FSheet1!$E$4:$E$304,0,MATCH(AC$5,FSheet1!$E$3:$AE$3,0)-1),OFFSET(FSheet1!$E$4:$E$304,0,MATCH($B30,FSheet1!$E$3:$AE$3,0)-1)))</f>
        <v>0.99121418024164276</v>
      </c>
      <c r="AD30" s="33">
        <f t="array" aca="1" ref="AD30" ca="1">MIN(IF(C30:AC30&gt;0,C30:AC30))</f>
        <v>0.32231457207226211</v>
      </c>
    </row>
    <row r="31" spans="2:43">
      <c r="B31" s="95" t="str">
        <f>D5</f>
        <v>AGI</v>
      </c>
      <c r="C31" s="98">
        <f ca="1">1-ABS(CORREL(OFFSET(FSheet1!$E$4:$E$304,0,MATCH(C$5,FSheet1!$E$3:$AE$3,0)-1),OFFSET(FSheet1!$E$4:$E$304,0,MATCH($B31,FSheet1!$E$3:$AE$3,0)-1)))</f>
        <v>0.80020496873490587</v>
      </c>
      <c r="D31" s="98">
        <f ca="1">1-ABS(CORREL(OFFSET(FSheet1!$E$4:$E$304,0,MATCH(D$5,FSheet1!$E$3:$AE$3,0)-1),OFFSET(FSheet1!$E$4:$E$304,0,MATCH($B31,FSheet1!$E$3:$AE$3,0)-1)))</f>
        <v>0</v>
      </c>
      <c r="E31" s="98">
        <f ca="1">1-ABS(CORREL(OFFSET(FSheet1!$E$4:$E$304,0,MATCH(E$5,FSheet1!$E$3:$AE$3,0)-1),OFFSET(FSheet1!$E$4:$E$304,0,MATCH($B31,FSheet1!$E$3:$AE$3,0)-1)))</f>
        <v>0.66850945445646759</v>
      </c>
      <c r="F31" s="98">
        <f ca="1">1-ABS(CORREL(OFFSET(FSheet1!$E$4:$E$304,0,MATCH(F$5,FSheet1!$E$3:$AE$3,0)-1),OFFSET(FSheet1!$E$4:$E$304,0,MATCH($B31,FSheet1!$E$3:$AE$3,0)-1)))</f>
        <v>0.83983848595874178</v>
      </c>
      <c r="G31" s="98">
        <f ca="1">1-ABS(CORREL(OFFSET(FSheet1!$E$4:$E$304,0,MATCH(G$5,FSheet1!$E$3:$AE$3,0)-1),OFFSET(FSheet1!$E$4:$E$304,0,MATCH($B31,FSheet1!$E$3:$AE$3,0)-1)))</f>
        <v>0.59148490095434458</v>
      </c>
      <c r="H31" s="98">
        <f ca="1">1-ABS(CORREL(OFFSET(FSheet1!$E$4:$E$304,0,MATCH(H$5,FSheet1!$E$3:$AE$3,0)-1),OFFSET(FSheet1!$E$4:$E$304,0,MATCH($B31,FSheet1!$E$3:$AE$3,0)-1)))</f>
        <v>0.71607132285098962</v>
      </c>
      <c r="I31" s="98">
        <f ca="1">1-ABS(CORREL(OFFSET(FSheet1!$E$4:$E$304,0,MATCH(I$5,FSheet1!$E$3:$AE$3,0)-1),OFFSET(FSheet1!$E$4:$E$304,0,MATCH($B31,FSheet1!$E$3:$AE$3,0)-1)))</f>
        <v>0.95366148611253831</v>
      </c>
      <c r="J31" s="98">
        <f ca="1">1-ABS(CORREL(OFFSET(FSheet1!$E$4:$E$304,0,MATCH(J$5,FSheet1!$E$3:$AE$3,0)-1),OFFSET(FSheet1!$E$4:$E$304,0,MATCH($B31,FSheet1!$E$3:$AE$3,0)-1)))</f>
        <v>0.81637886397566195</v>
      </c>
      <c r="K31" s="98">
        <f ca="1">1-ABS(CORREL(OFFSET(FSheet1!$E$4:$E$304,0,MATCH(K$5,FSheet1!$E$3:$AE$3,0)-1),OFFSET(FSheet1!$E$4:$E$304,0,MATCH($B31,FSheet1!$E$3:$AE$3,0)-1)))</f>
        <v>0.7022322366098257</v>
      </c>
      <c r="L31" s="98">
        <f ca="1">1-ABS(CORREL(OFFSET(FSheet1!$E$4:$E$304,0,MATCH(L$5,FSheet1!$E$3:$AE$3,0)-1),OFFSET(FSheet1!$E$4:$E$304,0,MATCH($B31,FSheet1!$E$3:$AE$3,0)-1)))</f>
        <v>0.86302791053170003</v>
      </c>
      <c r="M31" s="98">
        <f ca="1">1-ABS(CORREL(OFFSET(FSheet1!$E$4:$E$304,0,MATCH(M$5,FSheet1!$E$3:$AE$3,0)-1),OFFSET(FSheet1!$E$4:$E$304,0,MATCH($B31,FSheet1!$E$3:$AE$3,0)-1)))</f>
        <v>0.96411631902832662</v>
      </c>
      <c r="N31" s="98">
        <f ca="1">1-ABS(CORREL(OFFSET(FSheet1!$E$4:$E$304,0,MATCH(N$5,FSheet1!$E$3:$AE$3,0)-1),OFFSET(FSheet1!$E$4:$E$304,0,MATCH($B31,FSheet1!$E$3:$AE$3,0)-1)))</f>
        <v>0.87015654267291465</v>
      </c>
      <c r="O31" s="98">
        <f ca="1">1-ABS(CORREL(OFFSET(FSheet1!$E$4:$E$304,0,MATCH(O$5,FSheet1!$E$3:$AE$3,0)-1),OFFSET(FSheet1!$E$4:$E$304,0,MATCH($B31,FSheet1!$E$3:$AE$3,0)-1)))</f>
        <v>0.63738284437275472</v>
      </c>
      <c r="P31" s="98">
        <f ca="1">1-ABS(CORREL(OFFSET(FSheet1!$E$4:$E$304,0,MATCH(P$5,FSheet1!$E$3:$AE$3,0)-1),OFFSET(FSheet1!$E$4:$E$304,0,MATCH($B31,FSheet1!$E$3:$AE$3,0)-1)))</f>
        <v>0.7669851986789169</v>
      </c>
      <c r="Q31" s="98">
        <f ca="1">1-ABS(CORREL(OFFSET(FSheet1!$E$4:$E$304,0,MATCH(Q$5,FSheet1!$E$3:$AE$3,0)-1),OFFSET(FSheet1!$E$4:$E$304,0,MATCH($B31,FSheet1!$E$3:$AE$3,0)-1)))</f>
        <v>0.64487919293526419</v>
      </c>
      <c r="R31" s="98">
        <f ca="1">1-ABS(CORREL(OFFSET(FSheet1!$E$4:$E$304,0,MATCH(R$5,FSheet1!$E$3:$AE$3,0)-1),OFFSET(FSheet1!$E$4:$E$304,0,MATCH($B31,FSheet1!$E$3:$AE$3,0)-1)))</f>
        <v>0.57850658134478383</v>
      </c>
      <c r="S31" s="98">
        <f ca="1">1-ABS(CORREL(OFFSET(FSheet1!$E$4:$E$304,0,MATCH(S$5,FSheet1!$E$3:$AE$3,0)-1),OFFSET(FSheet1!$E$4:$E$304,0,MATCH($B31,FSheet1!$E$3:$AE$3,0)-1)))</f>
        <v>0.76157126937012531</v>
      </c>
      <c r="T31" s="98">
        <f ca="1">1-ABS(CORREL(OFFSET(FSheet1!$E$4:$E$304,0,MATCH(T$5,FSheet1!$E$3:$AE$3,0)-1),OFFSET(FSheet1!$E$4:$E$304,0,MATCH($B31,FSheet1!$E$3:$AE$3,0)-1)))</f>
        <v>0.79634675841141689</v>
      </c>
      <c r="U31" s="98">
        <f ca="1">1-ABS(CORREL(OFFSET(FSheet1!$E$4:$E$304,0,MATCH(U$5,FSheet1!$E$3:$AE$3,0)-1),OFFSET(FSheet1!$E$4:$E$304,0,MATCH($B31,FSheet1!$E$3:$AE$3,0)-1)))</f>
        <v>0.71227130687967599</v>
      </c>
      <c r="V31" s="98">
        <f ca="1">1-ABS(CORREL(OFFSET(FSheet1!$E$4:$E$304,0,MATCH(V$5,FSheet1!$E$3:$AE$3,0)-1),OFFSET(FSheet1!$E$4:$E$304,0,MATCH($B31,FSheet1!$E$3:$AE$3,0)-1)))</f>
        <v>0.6571777264075318</v>
      </c>
      <c r="W31" s="98">
        <f ca="1">1-ABS(CORREL(OFFSET(FSheet1!$E$4:$E$304,0,MATCH(W$5,FSheet1!$E$3:$AE$3,0)-1),OFFSET(FSheet1!$E$4:$E$304,0,MATCH($B31,FSheet1!$E$3:$AE$3,0)-1)))</f>
        <v>0.7711538780332724</v>
      </c>
      <c r="X31" s="98">
        <f ca="1">1-ABS(CORREL(OFFSET(FSheet1!$E$4:$E$304,0,MATCH(X$5,FSheet1!$E$3:$AE$3,0)-1),OFFSET(FSheet1!$E$4:$E$304,0,MATCH($B31,FSheet1!$E$3:$AE$3,0)-1)))</f>
        <v>0.63132017527956197</v>
      </c>
      <c r="Y31" s="98">
        <f ca="1">1-ABS(CORREL(OFFSET(FSheet1!$E$4:$E$304,0,MATCH(Y$5,FSheet1!$E$3:$AE$3,0)-1),OFFSET(FSheet1!$E$4:$E$304,0,MATCH($B31,FSheet1!$E$3:$AE$3,0)-1)))</f>
        <v>0.57251492174440588</v>
      </c>
      <c r="Z31" s="98">
        <f ca="1">1-ABS(CORREL(OFFSET(FSheet1!$E$4:$E$304,0,MATCH(Z$5,FSheet1!$E$3:$AE$3,0)-1),OFFSET(FSheet1!$E$4:$E$304,0,MATCH($B31,FSheet1!$E$3:$AE$3,0)-1)))</f>
        <v>0.60275301617488086</v>
      </c>
      <c r="AA31" s="98">
        <f ca="1">1-ABS(CORREL(OFFSET(FSheet1!$E$4:$E$304,0,MATCH(AA$5,FSheet1!$E$3:$AE$3,0)-1),OFFSET(FSheet1!$E$4:$E$304,0,MATCH($B31,FSheet1!$E$3:$AE$3,0)-1)))</f>
        <v>0.75420489011221603</v>
      </c>
      <c r="AB31" s="98">
        <f ca="1">1-ABS(CORREL(OFFSET(FSheet1!$E$4:$E$304,0,MATCH(AB$5,FSheet1!$E$3:$AE$3,0)-1),OFFSET(FSheet1!$E$4:$E$304,0,MATCH($B31,FSheet1!$E$3:$AE$3,0)-1)))</f>
        <v>0.73941391663644951</v>
      </c>
      <c r="AC31" s="98">
        <f ca="1">1-ABS(CORREL(OFFSET(FSheet1!$E$4:$E$304,0,MATCH(AC$5,FSheet1!$E$3:$AE$3,0)-1),OFFSET(FSheet1!$E$4:$E$304,0,MATCH($B31,FSheet1!$E$3:$AE$3,0)-1)))</f>
        <v>0.72539079859810385</v>
      </c>
      <c r="AD31" s="33">
        <f t="array" aca="1" ref="AD31" ca="1">MIN(IF(C31:AC31&gt;0,C31:AC31))</f>
        <v>0.57251492174440588</v>
      </c>
    </row>
    <row r="32" spans="2:43">
      <c r="B32" s="95" t="str">
        <f>C5</f>
        <v>ACC</v>
      </c>
      <c r="C32" s="98">
        <f ca="1">1-ABS(CORREL(OFFSET(FSheet1!$E$4:$E$304,0,MATCH(C$5,FSheet1!$E$3:$AE$3,0)-1),OFFSET(FSheet1!$E$4:$E$304,0,MATCH($B32,FSheet1!$E$3:$AE$3,0)-1)))</f>
        <v>0</v>
      </c>
      <c r="D32" s="98">
        <f ca="1">1-ABS(CORREL(OFFSET(FSheet1!$E$4:$E$304,0,MATCH(D$5,FSheet1!$E$3:$AE$3,0)-1),OFFSET(FSheet1!$E$4:$E$304,0,MATCH($B32,FSheet1!$E$3:$AE$3,0)-1)))</f>
        <v>0.80020496873490587</v>
      </c>
      <c r="E32" s="98">
        <f ca="1">1-ABS(CORREL(OFFSET(FSheet1!$E$4:$E$304,0,MATCH(E$5,FSheet1!$E$3:$AE$3,0)-1),OFFSET(FSheet1!$E$4:$E$304,0,MATCH($B32,FSheet1!$E$3:$AE$3,0)-1)))</f>
        <v>0.74922470994719303</v>
      </c>
      <c r="F32" s="98">
        <f ca="1">1-ABS(CORREL(OFFSET(FSheet1!$E$4:$E$304,0,MATCH(F$5,FSheet1!$E$3:$AE$3,0)-1),OFFSET(FSheet1!$E$4:$E$304,0,MATCH($B32,FSheet1!$E$3:$AE$3,0)-1)))</f>
        <v>0.19282267527205177</v>
      </c>
      <c r="G32" s="98">
        <f ca="1">1-ABS(CORREL(OFFSET(FSheet1!$E$4:$E$304,0,MATCH(G$5,FSheet1!$E$3:$AE$3,0)-1),OFFSET(FSheet1!$E$4:$E$304,0,MATCH($B32,FSheet1!$E$3:$AE$3,0)-1)))</f>
        <v>0.56665838029151039</v>
      </c>
      <c r="H32" s="98">
        <f ca="1">1-ABS(CORREL(OFFSET(FSheet1!$E$4:$E$304,0,MATCH(H$5,FSheet1!$E$3:$AE$3,0)-1),OFFSET(FSheet1!$E$4:$E$304,0,MATCH($B32,FSheet1!$E$3:$AE$3,0)-1)))</f>
        <v>0.64319960087489725</v>
      </c>
      <c r="I32" s="98">
        <f ca="1">1-ABS(CORREL(OFFSET(FSheet1!$E$4:$E$304,0,MATCH(I$5,FSheet1!$E$3:$AE$3,0)-1),OFFSET(FSheet1!$E$4:$E$304,0,MATCH($B32,FSheet1!$E$3:$AE$3,0)-1)))</f>
        <v>0.60617824803391263</v>
      </c>
      <c r="J32" s="98">
        <f ca="1">1-ABS(CORREL(OFFSET(FSheet1!$E$4:$E$304,0,MATCH(J$5,FSheet1!$E$3:$AE$3,0)-1),OFFSET(FSheet1!$E$4:$E$304,0,MATCH($B32,FSheet1!$E$3:$AE$3,0)-1)))</f>
        <v>0.8040793359171392</v>
      </c>
      <c r="K32" s="98">
        <f ca="1">1-ABS(CORREL(OFFSET(FSheet1!$E$4:$E$304,0,MATCH(K$5,FSheet1!$E$3:$AE$3,0)-1),OFFSET(FSheet1!$E$4:$E$304,0,MATCH($B32,FSheet1!$E$3:$AE$3,0)-1)))</f>
        <v>0.97204417223086181</v>
      </c>
      <c r="L32" s="98">
        <f ca="1">1-ABS(CORREL(OFFSET(FSheet1!$E$4:$E$304,0,MATCH(L$5,FSheet1!$E$3:$AE$3,0)-1),OFFSET(FSheet1!$E$4:$E$304,0,MATCH($B32,FSheet1!$E$3:$AE$3,0)-1)))</f>
        <v>0.76574175871782535</v>
      </c>
      <c r="M32" s="98">
        <f ca="1">1-ABS(CORREL(OFFSET(FSheet1!$E$4:$E$304,0,MATCH(M$5,FSheet1!$E$3:$AE$3,0)-1),OFFSET(FSheet1!$E$4:$E$304,0,MATCH($B32,FSheet1!$E$3:$AE$3,0)-1)))</f>
        <v>0.92180428678199167</v>
      </c>
      <c r="N32" s="98">
        <f ca="1">1-ABS(CORREL(OFFSET(FSheet1!$E$4:$E$304,0,MATCH(N$5,FSheet1!$E$3:$AE$3,0)-1),OFFSET(FSheet1!$E$4:$E$304,0,MATCH($B32,FSheet1!$E$3:$AE$3,0)-1)))</f>
        <v>0.98430024662151572</v>
      </c>
      <c r="O32" s="98">
        <f ca="1">1-ABS(CORREL(OFFSET(FSheet1!$E$4:$E$304,0,MATCH(O$5,FSheet1!$E$3:$AE$3,0)-1),OFFSET(FSheet1!$E$4:$E$304,0,MATCH($B32,FSheet1!$E$3:$AE$3,0)-1)))</f>
        <v>0.81175449032116176</v>
      </c>
      <c r="P32" s="98">
        <f ca="1">1-ABS(CORREL(OFFSET(FSheet1!$E$4:$E$304,0,MATCH(P$5,FSheet1!$E$3:$AE$3,0)-1),OFFSET(FSheet1!$E$4:$E$304,0,MATCH($B32,FSheet1!$E$3:$AE$3,0)-1)))</f>
        <v>0.76545404058471034</v>
      </c>
      <c r="Q32" s="98">
        <f ca="1">1-ABS(CORREL(OFFSET(FSheet1!$E$4:$E$304,0,MATCH(Q$5,FSheet1!$E$3:$AE$3,0)-1),OFFSET(FSheet1!$E$4:$E$304,0,MATCH($B32,FSheet1!$E$3:$AE$3,0)-1)))</f>
        <v>0.77501919508405759</v>
      </c>
      <c r="R32" s="98">
        <f ca="1">1-ABS(CORREL(OFFSET(FSheet1!$E$4:$E$304,0,MATCH(R$5,FSheet1!$E$3:$AE$3,0)-1),OFFSET(FSheet1!$E$4:$E$304,0,MATCH($B32,FSheet1!$E$3:$AE$3,0)-1)))</f>
        <v>0.76128946547245946</v>
      </c>
      <c r="S32" s="98">
        <f ca="1">1-ABS(CORREL(OFFSET(FSheet1!$E$4:$E$304,0,MATCH(S$5,FSheet1!$E$3:$AE$3,0)-1),OFFSET(FSheet1!$E$4:$E$304,0,MATCH($B32,FSheet1!$E$3:$AE$3,0)-1)))</f>
        <v>0.976018558811382</v>
      </c>
      <c r="T32" s="98">
        <f ca="1">1-ABS(CORREL(OFFSET(FSheet1!$E$4:$E$304,0,MATCH(T$5,FSheet1!$E$3:$AE$3,0)-1),OFFSET(FSheet1!$E$4:$E$304,0,MATCH($B32,FSheet1!$E$3:$AE$3,0)-1)))</f>
        <v>0.61292548551232451</v>
      </c>
      <c r="U32" s="98">
        <f ca="1">1-ABS(CORREL(OFFSET(FSheet1!$E$4:$E$304,0,MATCH(U$5,FSheet1!$E$3:$AE$3,0)-1),OFFSET(FSheet1!$E$4:$E$304,0,MATCH($B32,FSheet1!$E$3:$AE$3,0)-1)))</f>
        <v>0.82165162654662705</v>
      </c>
      <c r="V32" s="98">
        <f ca="1">1-ABS(CORREL(OFFSET(FSheet1!$E$4:$E$304,0,MATCH(V$5,FSheet1!$E$3:$AE$3,0)-1),OFFSET(FSheet1!$E$4:$E$304,0,MATCH($B32,FSheet1!$E$3:$AE$3,0)-1)))</f>
        <v>0.74940679431556378</v>
      </c>
      <c r="W32" s="98">
        <f ca="1">1-ABS(CORREL(OFFSET(FSheet1!$E$4:$E$304,0,MATCH(W$5,FSheet1!$E$3:$AE$3,0)-1),OFFSET(FSheet1!$E$4:$E$304,0,MATCH($B32,FSheet1!$E$3:$AE$3,0)-1)))</f>
        <v>0.66716538442828455</v>
      </c>
      <c r="X32" s="98">
        <f ca="1">1-ABS(CORREL(OFFSET(FSheet1!$E$4:$E$304,0,MATCH(X$5,FSheet1!$E$3:$AE$3,0)-1),OFFSET(FSheet1!$E$4:$E$304,0,MATCH($B32,FSheet1!$E$3:$AE$3,0)-1)))</f>
        <v>0.63385363970489472</v>
      </c>
      <c r="Y32" s="98">
        <f ca="1">1-ABS(CORREL(OFFSET(FSheet1!$E$4:$E$304,0,MATCH(Y$5,FSheet1!$E$3:$AE$3,0)-1),OFFSET(FSheet1!$E$4:$E$304,0,MATCH($B32,FSheet1!$E$3:$AE$3,0)-1)))</f>
        <v>0.73594272770147828</v>
      </c>
      <c r="Z32" s="98">
        <f ca="1">1-ABS(CORREL(OFFSET(FSheet1!$E$4:$E$304,0,MATCH(Z$5,FSheet1!$E$3:$AE$3,0)-1),OFFSET(FSheet1!$E$4:$E$304,0,MATCH($B32,FSheet1!$E$3:$AE$3,0)-1)))</f>
        <v>0.72901794376652918</v>
      </c>
      <c r="AA32" s="98">
        <f ca="1">1-ABS(CORREL(OFFSET(FSheet1!$E$4:$E$304,0,MATCH(AA$5,FSheet1!$E$3:$AE$3,0)-1),OFFSET(FSheet1!$E$4:$E$304,0,MATCH($B32,FSheet1!$E$3:$AE$3,0)-1)))</f>
        <v>0.83511542119313731</v>
      </c>
      <c r="AB32" s="98">
        <f ca="1">1-ABS(CORREL(OFFSET(FSheet1!$E$4:$E$304,0,MATCH(AB$5,FSheet1!$E$3:$AE$3,0)-1),OFFSET(FSheet1!$E$4:$E$304,0,MATCH($B32,FSheet1!$E$3:$AE$3,0)-1)))</f>
        <v>0.59387647715303227</v>
      </c>
      <c r="AC32" s="98">
        <f ca="1">1-ABS(CORREL(OFFSET(FSheet1!$E$4:$E$304,0,MATCH(AC$5,FSheet1!$E$3:$AE$3,0)-1),OFFSET(FSheet1!$E$4:$E$304,0,MATCH($B32,FSheet1!$E$3:$AE$3,0)-1)))</f>
        <v>0.72950137142042593</v>
      </c>
      <c r="AD32" s="33">
        <f t="array" aca="1" ref="AD32" ca="1">MIN(IF(C32:AC32&gt;0,C32:AC32))</f>
        <v>0.19282267527205177</v>
      </c>
      <c r="AI32" s="102"/>
      <c r="AJ32" s="102"/>
      <c r="AK32" s="102"/>
      <c r="AL32" s="102"/>
      <c r="AM32" s="102"/>
      <c r="AN32" s="102"/>
      <c r="AO32" s="102"/>
      <c r="AP32" s="102"/>
      <c r="AQ32" s="102"/>
    </row>
    <row r="33" spans="3:43">
      <c r="C33" s="33">
        <f t="array" aca="1" ref="C33" ca="1">MIN(IF(C6:C32&gt;0,C6:C32))</f>
        <v>0.19282267527205177</v>
      </c>
      <c r="D33" s="33">
        <f t="array" aca="1" ref="D33" ca="1">MIN(IF(D6:D32&gt;0,D6:D32))</f>
        <v>0.57251492174440588</v>
      </c>
      <c r="E33" s="33">
        <f t="array" aca="1" ref="E33" ca="1">MIN(IF(E6:E32&gt;0,E6:E32))</f>
        <v>0.32231457207226211</v>
      </c>
      <c r="F33" s="33">
        <f t="array" aca="1" ref="F33" ca="1">MIN(IF(F6:F32&gt;0,F6:F32))</f>
        <v>0.19282267527205177</v>
      </c>
      <c r="G33" s="33">
        <f t="array" aca="1" ref="G33" ca="1">MIN(IF(G6:G32&gt;0,G6:G32))</f>
        <v>0.53740616012830633</v>
      </c>
      <c r="H33" s="33">
        <f t="array" aca="1" ref="H33" ca="1">MIN(IF(H6:H32&gt;0,H6:H32))</f>
        <v>0.32231457207226211</v>
      </c>
      <c r="I33" s="33">
        <f t="array" aca="1" ref="I33" ca="1">MIN(IF(I6:I32&gt;0,I6:I32))</f>
        <v>0.55824099426885199</v>
      </c>
      <c r="J33" s="33">
        <f t="array" aca="1" ref="J33" ca="1">MIN(IF(J6:J32&gt;0,J6:J32))</f>
        <v>0.24249643374523422</v>
      </c>
      <c r="K33" s="33">
        <f t="array" aca="1" ref="K33" ca="1">MIN(IF(K6:K32&gt;0,K6:K32))</f>
        <v>0.54888958429819978</v>
      </c>
      <c r="L33" s="33">
        <f t="array" aca="1" ref="L33" ca="1">MIN(IF(L6:L32&gt;0,L6:L32))</f>
        <v>0.24249643374523422</v>
      </c>
      <c r="M33" s="33">
        <f t="array" aca="1" ref="M33" ca="1">MIN(IF(M6:M32&gt;0,M6:M32))</f>
        <v>0.81308207921013653</v>
      </c>
      <c r="N33" s="33">
        <f t="array" aca="1" ref="N33" ca="1">MIN(IF(N6:N32&gt;0,N6:N32))</f>
        <v>0.78298370953351681</v>
      </c>
      <c r="O33" s="33">
        <f t="array" aca="1" ref="O33" ca="1">MIN(IF(O6:O32&gt;0,O6:O32))</f>
        <v>0.45856634728655754</v>
      </c>
      <c r="P33" s="33">
        <f t="array" aca="1" ref="P33" ca="1">MIN(IF(P6:P32&gt;0,P6:P32))</f>
        <v>0.37719393542148028</v>
      </c>
      <c r="Q33" s="33">
        <f t="array" aca="1" ref="Q33" ca="1">MIN(IF(Q6:Q32&gt;0,Q6:Q32))</f>
        <v>0.37719393542148028</v>
      </c>
      <c r="R33" s="33">
        <f t="array" aca="1" ref="R33" ca="1">MIN(IF(R6:R32&gt;0,R6:R32))</f>
        <v>0.15398905490932768</v>
      </c>
      <c r="S33" s="33">
        <f t="array" aca="1" ref="S33" ca="1">MIN(IF(S6:S32&gt;0,S6:S32))</f>
        <v>0.23904049620876466</v>
      </c>
      <c r="T33" s="33">
        <f t="array" aca="1" ref="T33" ca="1">MIN(IF(T6:T32&gt;0,T6:T32))</f>
        <v>0.22601516928854937</v>
      </c>
      <c r="U33" s="33">
        <f t="array" aca="1" ref="U33" ca="1">MIN(IF(U6:U32&gt;0,U6:U32))</f>
        <v>0.42327076345170533</v>
      </c>
      <c r="V33" s="33">
        <f t="array" aca="1" ref="V33" ca="1">MIN(IF(V6:V32&gt;0,V6:V32))</f>
        <v>0.32847457136041291</v>
      </c>
      <c r="W33" s="33">
        <f t="array" aca="1" ref="W33" ca="1">MIN(IF(W6:W32&gt;0,W6:W32))</f>
        <v>0.21109298922780129</v>
      </c>
      <c r="X33" s="33">
        <f t="array" aca="1" ref="X33" ca="1">MIN(IF(X6:X32&gt;0,X6:X32))</f>
        <v>0.25309812567418843</v>
      </c>
      <c r="Y33" s="33">
        <f t="array" aca="1" ref="Y33" ca="1">MIN(IF(Y6:Y32&gt;0,Y6:Y32))</f>
        <v>0.22682183733961314</v>
      </c>
      <c r="Z33" s="33">
        <f t="array" aca="1" ref="Z33" ca="1">MIN(IF(Z6:Z32&gt;0,Z6:Z32))</f>
        <v>0.15398905490932768</v>
      </c>
      <c r="AA33" s="33">
        <f t="array" aca="1" ref="AA33" ca="1">MIN(IF(AA6:AA32&gt;0,AA6:AA32))</f>
        <v>0.20357469421693197</v>
      </c>
      <c r="AB33" s="33">
        <f t="array" aca="1" ref="AB33" ca="1">MIN(IF(AB6:AB32&gt;0,AB6:AB32))</f>
        <v>0.22601516928854937</v>
      </c>
      <c r="AC33" s="33">
        <f t="array" aca="1" ref="AC33" ca="1">MIN(IF(AC6:AC32&gt;0,AC6:AC32))</f>
        <v>0.20357469421693197</v>
      </c>
      <c r="AD33" s="33">
        <f ca="1">MIN(AD6:AD32)</f>
        <v>0.15398905490932768</v>
      </c>
      <c r="AG33" s="33" t="e">
        <f>min</f>
        <v>#NAME?</v>
      </c>
      <c r="AI33" s="102"/>
      <c r="AJ33" s="102"/>
      <c r="AK33" s="102"/>
      <c r="AL33" s="102"/>
      <c r="AM33" s="102"/>
      <c r="AN33" s="102"/>
      <c r="AO33" s="102"/>
      <c r="AP33" s="102"/>
      <c r="AQ33" s="102"/>
    </row>
    <row r="35" spans="3:43" ht="15" customHeight="1">
      <c r="C35" s="99"/>
      <c r="D35" s="99"/>
      <c r="E35" s="99"/>
      <c r="F35" s="99" t="s">
        <v>25</v>
      </c>
      <c r="G35" s="99" t="s">
        <v>24</v>
      </c>
      <c r="H35" s="99" t="s">
        <v>23</v>
      </c>
      <c r="I35" s="99" t="s">
        <v>0</v>
      </c>
      <c r="J35" s="99" t="s">
        <v>22</v>
      </c>
      <c r="K35" s="99" t="s">
        <v>21</v>
      </c>
      <c r="L35" s="99" t="s">
        <v>20</v>
      </c>
      <c r="M35" s="99" t="s">
        <v>19</v>
      </c>
      <c r="N35" s="99" t="s">
        <v>18</v>
      </c>
      <c r="O35" s="99" t="s">
        <v>17</v>
      </c>
      <c r="P35" s="99" t="s">
        <v>16</v>
      </c>
      <c r="Q35" s="99" t="s">
        <v>15</v>
      </c>
      <c r="R35" s="99" t="s">
        <v>14</v>
      </c>
      <c r="S35" s="99" t="s">
        <v>13</v>
      </c>
      <c r="T35" s="99" t="s">
        <v>12</v>
      </c>
      <c r="U35" s="99" t="s">
        <v>11</v>
      </c>
      <c r="V35" s="99" t="s">
        <v>10</v>
      </c>
      <c r="W35" s="99" t="s">
        <v>9</v>
      </c>
      <c r="X35" s="99" t="s">
        <v>8</v>
      </c>
      <c r="Y35" s="99" t="s">
        <v>7</v>
      </c>
      <c r="Z35" s="99" t="s">
        <v>6</v>
      </c>
      <c r="AA35" s="99" t="s">
        <v>5</v>
      </c>
      <c r="AB35" s="99" t="s">
        <v>4</v>
      </c>
      <c r="AC35" s="99" t="s">
        <v>3</v>
      </c>
      <c r="AD35" s="33" t="s">
        <v>2</v>
      </c>
      <c r="AE35" s="33" t="s">
        <v>1</v>
      </c>
      <c r="AF35" s="33" t="s">
        <v>28</v>
      </c>
    </row>
    <row r="36" spans="3:43" ht="15" customHeight="1">
      <c r="E36" s="33" t="str">
        <f>B6</f>
        <v>WRI</v>
      </c>
      <c r="F36" s="33">
        <v>0</v>
      </c>
      <c r="G36" s="33">
        <v>0.10443614461777273</v>
      </c>
      <c r="H36" s="33">
        <v>4.679406363491101E-2</v>
      </c>
      <c r="I36" s="33">
        <v>5.8865290981627405E-2</v>
      </c>
      <c r="J36" s="33">
        <v>0.68300895146435059</v>
      </c>
      <c r="K36" s="33">
        <v>1.9647258764809994E-2</v>
      </c>
      <c r="L36" s="33">
        <v>5.7581345534949424E-3</v>
      </c>
      <c r="M36" s="33">
        <v>9.3996835681721569E-2</v>
      </c>
      <c r="N36" s="33">
        <v>8.3149737712058136E-2</v>
      </c>
      <c r="O36" s="33">
        <v>6.9922136358303022E-2</v>
      </c>
      <c r="P36" s="33">
        <v>3.8993952416031208E-2</v>
      </c>
      <c r="Q36" s="33">
        <v>7.4051336954755964E-2</v>
      </c>
      <c r="R36" s="33">
        <v>0.15719031764162783</v>
      </c>
      <c r="S36" s="33">
        <v>0.39136858266614938</v>
      </c>
      <c r="T36" s="33">
        <v>0.29351095253554316</v>
      </c>
      <c r="U36" s="33">
        <v>0.37105261626050179</v>
      </c>
      <c r="V36" s="33">
        <v>0.21671402831600928</v>
      </c>
      <c r="W36" s="33">
        <v>0.16794712108107612</v>
      </c>
      <c r="X36" s="33">
        <v>0.32543147162440378</v>
      </c>
      <c r="Y36" s="33">
        <v>0.23965455733049879</v>
      </c>
      <c r="Z36" s="33">
        <v>0.41652325817700198</v>
      </c>
      <c r="AA36" s="33">
        <v>0.72665301663233994</v>
      </c>
      <c r="AB36" s="33">
        <v>0.17819443633765442</v>
      </c>
      <c r="AC36" s="33">
        <v>0.76667011866623247</v>
      </c>
      <c r="AD36" s="33">
        <v>2.3701023670067105</v>
      </c>
      <c r="AE36" s="33">
        <v>1.769314181055943</v>
      </c>
      <c r="AF36" s="33">
        <v>1.9087123716675254</v>
      </c>
      <c r="AG36" s="102"/>
    </row>
    <row r="37" spans="3:43" ht="15" customHeight="1">
      <c r="E37" s="33" t="str">
        <f t="shared" ref="E37:E62" si="0">B7</f>
        <v>STI</v>
      </c>
      <c r="F37" s="33">
        <v>0.82985878434048255</v>
      </c>
      <c r="G37" s="33">
        <v>0</v>
      </c>
      <c r="H37" s="33">
        <v>4.5987109508021984E-2</v>
      </c>
      <c r="I37" s="33">
        <v>0.16191284751880775</v>
      </c>
      <c r="J37" s="33">
        <v>0.42987949309921258</v>
      </c>
      <c r="K37" s="33">
        <v>3.8563667517204414E-2</v>
      </c>
      <c r="L37" s="33">
        <v>0.16729871839207699</v>
      </c>
      <c r="M37" s="33">
        <v>8.4020209931774614E-2</v>
      </c>
      <c r="N37" s="33">
        <v>6.3762127079753372E-2</v>
      </c>
      <c r="O37" s="33">
        <v>2.6193591603870914E-2</v>
      </c>
      <c r="P37" s="33">
        <v>6.380529600206053E-2</v>
      </c>
      <c r="Q37" s="33">
        <v>0.13026873796790284</v>
      </c>
      <c r="R37" s="33">
        <v>4.7612870783526828E-2</v>
      </c>
      <c r="S37" s="33">
        <v>0.18525367157708827</v>
      </c>
      <c r="T37" s="33">
        <v>0.34613243756540302</v>
      </c>
      <c r="U37" s="33">
        <v>0.38010396413369274</v>
      </c>
      <c r="V37" s="33">
        <v>0.20613845646189788</v>
      </c>
      <c r="W37" s="33">
        <v>6.1580519119394439E-2</v>
      </c>
      <c r="X37" s="33">
        <v>0.4863970226182156</v>
      </c>
      <c r="Y37" s="33">
        <v>0.50393469624168385</v>
      </c>
      <c r="Z37" s="33">
        <v>0.45700385203146887</v>
      </c>
      <c r="AA37" s="33">
        <v>0.53549663935327796</v>
      </c>
      <c r="AB37" s="33">
        <v>0.57151296353671244</v>
      </c>
      <c r="AC37" s="33">
        <v>0.37335159146717445</v>
      </c>
      <c r="AD37" s="33">
        <v>2.1522290049625514</v>
      </c>
      <c r="AE37" s="33">
        <v>1.5964195849432854</v>
      </c>
      <c r="AF37" s="33">
        <v>1.5576659111556037</v>
      </c>
      <c r="AG37" s="102"/>
    </row>
    <row r="38" spans="3:43" s="104" customFormat="1" ht="15" customHeight="1">
      <c r="E38" s="33" t="str">
        <f t="shared" si="0"/>
        <v>SLA</v>
      </c>
      <c r="F38" s="33">
        <v>0.39066091044403789</v>
      </c>
      <c r="G38" s="33">
        <v>8.8721845922220322E-2</v>
      </c>
      <c r="H38" s="33">
        <v>0</v>
      </c>
      <c r="I38" s="33">
        <v>1.2407914050534208E-2</v>
      </c>
      <c r="J38" s="33">
        <v>0.64299214643751434</v>
      </c>
      <c r="K38" s="33">
        <v>2.1910985154740548E-3</v>
      </c>
      <c r="L38" s="33">
        <v>3.5970653406871E-2</v>
      </c>
      <c r="M38" s="33">
        <v>0.12824642338973813</v>
      </c>
      <c r="N38" s="33">
        <v>6.3542974626220494E-2</v>
      </c>
      <c r="O38" s="33">
        <v>2.0438591467069944E-2</v>
      </c>
      <c r="P38" s="33">
        <v>4.0492899330357712E-4</v>
      </c>
      <c r="Q38" s="33">
        <v>0.15771526617720366</v>
      </c>
      <c r="R38" s="33">
        <v>0.20700136626470211</v>
      </c>
      <c r="S38" s="33">
        <v>0.43357577990554619</v>
      </c>
      <c r="T38" s="33">
        <v>0.25785424934926349</v>
      </c>
      <c r="U38" s="33">
        <v>0.32882400756596941</v>
      </c>
      <c r="V38" s="33">
        <v>0.30052164510373658</v>
      </c>
      <c r="W38" s="33">
        <v>0.13193759397835636</v>
      </c>
      <c r="X38" s="33">
        <v>0.26481621928187948</v>
      </c>
      <c r="Y38" s="33">
        <v>0.20857951278362852</v>
      </c>
      <c r="Z38" s="33">
        <v>0.34080821961032259</v>
      </c>
      <c r="AA38" s="33">
        <v>0.93022771084927192</v>
      </c>
      <c r="AB38" s="33">
        <v>0.17678189204071848</v>
      </c>
      <c r="AC38" s="33">
        <v>0.5630954244493005</v>
      </c>
      <c r="AD38" s="33">
        <v>2.2655301882649406</v>
      </c>
      <c r="AE38" s="33">
        <v>1.7273066259275081</v>
      </c>
      <c r="AF38" s="33">
        <v>1.9364863710954183</v>
      </c>
      <c r="AG38" s="102"/>
    </row>
    <row r="39" spans="3:43" ht="15" customHeight="1">
      <c r="E39" s="33" t="str">
        <f t="shared" si="0"/>
        <v>POS</v>
      </c>
      <c r="F39" s="33">
        <v>1.6153807328283007</v>
      </c>
      <c r="G39" s="33">
        <v>0.10586245842072417</v>
      </c>
      <c r="H39" s="33">
        <v>0.13616610082342429</v>
      </c>
      <c r="I39" s="33">
        <v>0</v>
      </c>
      <c r="J39" s="33">
        <v>0.1327512288870053</v>
      </c>
      <c r="K39" s="33">
        <v>9.7922671832080366E-2</v>
      </c>
      <c r="L39" s="33">
        <v>0.47465796070676936</v>
      </c>
      <c r="M39" s="33">
        <v>8.3220359741065231E-4</v>
      </c>
      <c r="N39" s="33">
        <v>0.17259760707646243</v>
      </c>
      <c r="O39" s="33">
        <v>0.11358125956739484</v>
      </c>
      <c r="P39" s="33">
        <v>5.1921551998138638E-2</v>
      </c>
      <c r="Q39" s="33">
        <v>7.4011017525670297E-3</v>
      </c>
      <c r="R39" s="33">
        <v>0.36698920004607061</v>
      </c>
      <c r="S39" s="33">
        <v>2.3138513607581457E-2</v>
      </c>
      <c r="T39" s="33">
        <v>0.15373318056178964</v>
      </c>
      <c r="U39" s="33">
        <v>0.42816118853685325</v>
      </c>
      <c r="V39" s="33">
        <v>0.41928404198217162</v>
      </c>
      <c r="W39" s="33">
        <v>0.21686485883442497</v>
      </c>
      <c r="X39" s="33">
        <v>0.37316962357011763</v>
      </c>
      <c r="Y39" s="33">
        <v>0.7143930156695345</v>
      </c>
      <c r="Z39" s="33">
        <v>0.98189631731991134</v>
      </c>
      <c r="AA39" s="33">
        <v>0.28913961313968317</v>
      </c>
      <c r="AB39" s="33">
        <v>4.662049824826997E-2</v>
      </c>
      <c r="AC39" s="33">
        <v>0.20129705952332311</v>
      </c>
      <c r="AD39" s="33">
        <v>1.6618423471657049</v>
      </c>
      <c r="AE39" s="33">
        <v>1.1536850535428413</v>
      </c>
      <c r="AF39" s="33">
        <v>1.705034691300795</v>
      </c>
      <c r="AG39" s="102"/>
    </row>
    <row r="40" spans="3:43" ht="15" customHeight="1">
      <c r="E40" s="33" t="str">
        <f t="shared" si="0"/>
        <v>POK</v>
      </c>
      <c r="F40" s="33">
        <v>1.8637209383751894</v>
      </c>
      <c r="G40" s="33">
        <v>6.4175422260930093E-2</v>
      </c>
      <c r="H40" s="33">
        <v>0.11317049030717385</v>
      </c>
      <c r="I40" s="33">
        <v>7.8869427309130602E-3</v>
      </c>
      <c r="J40" s="33">
        <v>0</v>
      </c>
      <c r="K40" s="33">
        <v>9.9028610528118732E-2</v>
      </c>
      <c r="L40" s="33">
        <v>0.55787111946561574</v>
      </c>
      <c r="M40" s="33">
        <v>3.2223009810250725E-2</v>
      </c>
      <c r="N40" s="33">
        <v>0.11673832161303366</v>
      </c>
      <c r="O40" s="33">
        <v>4.6608983963884021E-2</v>
      </c>
      <c r="P40" s="33">
        <v>4.5482016405305803E-2</v>
      </c>
      <c r="Q40" s="33">
        <v>4.3059829985307774E-2</v>
      </c>
      <c r="R40" s="33">
        <v>0.29415641761578515</v>
      </c>
      <c r="S40" s="33">
        <v>7.2922640733483757E-2</v>
      </c>
      <c r="T40" s="33">
        <v>0.14746806131401002</v>
      </c>
      <c r="U40" s="33">
        <v>0.45700352253994492</v>
      </c>
      <c r="V40" s="33">
        <v>0.4416252073732172</v>
      </c>
      <c r="W40" s="33">
        <v>0.35395174380715222</v>
      </c>
      <c r="X40" s="33">
        <v>0.38544085398085604</v>
      </c>
      <c r="Y40" s="33">
        <v>0.98320827822609369</v>
      </c>
      <c r="Z40" s="33">
        <v>0.71308105476335215</v>
      </c>
      <c r="AA40" s="33">
        <v>0.15559894540680674</v>
      </c>
      <c r="AB40" s="33">
        <v>9.2239381552302602E-2</v>
      </c>
      <c r="AC40" s="33">
        <v>2.3116397770637565E-2</v>
      </c>
      <c r="AD40" s="33">
        <v>1.5274395793242612</v>
      </c>
      <c r="AE40" s="33">
        <v>1.0933233871379293</v>
      </c>
      <c r="AF40" s="33">
        <v>1.6815613740955682</v>
      </c>
      <c r="AG40" s="102"/>
    </row>
    <row r="41" spans="3:43" ht="15" customHeight="1">
      <c r="E41" s="33" t="str">
        <f t="shared" si="0"/>
        <v>PAS</v>
      </c>
      <c r="F41" s="33">
        <v>1.0067411886762567</v>
      </c>
      <c r="G41" s="33">
        <v>3.4106803408406106E-2</v>
      </c>
      <c r="H41" s="33">
        <v>5.7138156549850772E-3</v>
      </c>
      <c r="I41" s="33">
        <v>6.1498031432252964E-2</v>
      </c>
      <c r="J41" s="33">
        <v>0.36958389168753414</v>
      </c>
      <c r="K41" s="33">
        <v>0</v>
      </c>
      <c r="L41" s="33">
        <v>0.18071666363911154</v>
      </c>
      <c r="M41" s="33">
        <v>2.7894768050190533E-2</v>
      </c>
      <c r="N41" s="33">
        <v>3.4894642889340299E-2</v>
      </c>
      <c r="O41" s="33">
        <v>5.9070944865813213E-2</v>
      </c>
      <c r="P41" s="33">
        <v>0.1065855491449631</v>
      </c>
      <c r="Q41" s="33">
        <v>2.6469234574645562E-2</v>
      </c>
      <c r="R41" s="33">
        <v>0.10628199558153029</v>
      </c>
      <c r="S41" s="33">
        <v>0.22676166880901527</v>
      </c>
      <c r="T41" s="33">
        <v>0.21348569338581214</v>
      </c>
      <c r="U41" s="33">
        <v>0.57623913526481318</v>
      </c>
      <c r="V41" s="33">
        <v>0.34107160692428329</v>
      </c>
      <c r="W41" s="33">
        <v>9.9560011420216199E-2</v>
      </c>
      <c r="X41" s="33">
        <v>0.73949514829240404</v>
      </c>
      <c r="Y41" s="33">
        <v>0.62915398391454569</v>
      </c>
      <c r="Z41" s="33">
        <v>0.61557079259762493</v>
      </c>
      <c r="AA41" s="33">
        <v>0.45554878183874736</v>
      </c>
      <c r="AB41" s="33">
        <v>0.318414837862524</v>
      </c>
      <c r="AC41" s="33">
        <v>0.35260644199823221</v>
      </c>
      <c r="AD41" s="33">
        <v>2.1242903663060537</v>
      </c>
      <c r="AE41" s="33">
        <v>1.5158880670266477</v>
      </c>
      <c r="AF41" s="33">
        <v>1.7254595281878589</v>
      </c>
      <c r="AG41" s="102"/>
    </row>
    <row r="42" spans="3:43" ht="15" customHeight="1">
      <c r="E42" s="33" t="str">
        <f t="shared" si="0"/>
        <v>GTO</v>
      </c>
      <c r="F42" s="33">
        <v>0.4179846150839639</v>
      </c>
      <c r="G42" s="33">
        <v>6.6248889117371812E-2</v>
      </c>
      <c r="H42" s="33">
        <v>3.7131229862135906E-2</v>
      </c>
      <c r="I42" s="33">
        <v>6.3319436895109771E-2</v>
      </c>
      <c r="J42" s="33">
        <v>0.62046506094565246</v>
      </c>
      <c r="K42" s="33">
        <v>8.6529193291328022E-2</v>
      </c>
      <c r="L42" s="33">
        <v>0</v>
      </c>
      <c r="M42" s="33">
        <v>8.613382369193634E-2</v>
      </c>
      <c r="N42" s="33">
        <v>0.16099417955085937</v>
      </c>
      <c r="O42" s="33">
        <v>7.8898599977739181E-3</v>
      </c>
      <c r="P42" s="33">
        <v>3.2097858925139722E-4</v>
      </c>
      <c r="Q42" s="33">
        <v>0.16239354116496352</v>
      </c>
      <c r="R42" s="33">
        <v>0.2006575697260764</v>
      </c>
      <c r="S42" s="33">
        <v>0.37152670130460896</v>
      </c>
      <c r="T42" s="33">
        <v>0.33860561115680721</v>
      </c>
      <c r="U42" s="33">
        <v>0.43415399951100375</v>
      </c>
      <c r="V42" s="33">
        <v>0.14455190695038866</v>
      </c>
      <c r="W42" s="33">
        <v>0.37904011030887741</v>
      </c>
      <c r="X42" s="33">
        <v>0.46001504940374283</v>
      </c>
      <c r="Y42" s="33">
        <v>0.25021642411006406</v>
      </c>
      <c r="Z42" s="33">
        <v>0.38599134817660896</v>
      </c>
      <c r="AA42" s="33">
        <v>0.68312519451875087</v>
      </c>
      <c r="AB42" s="33">
        <v>0.25405337234722947</v>
      </c>
      <c r="AC42" s="33">
        <v>0.55557712943843118</v>
      </c>
      <c r="AD42" s="33">
        <v>2.3879222335123229</v>
      </c>
      <c r="AE42" s="33">
        <v>1.8163841417390632</v>
      </c>
      <c r="AF42" s="33">
        <v>1.8302589175291193</v>
      </c>
      <c r="AG42" s="102"/>
    </row>
    <row r="43" spans="3:43" ht="15" customHeight="1">
      <c r="E43" s="33" t="str">
        <f t="shared" si="0"/>
        <v>HIT</v>
      </c>
      <c r="F43" s="33">
        <v>1.9918148575028367</v>
      </c>
      <c r="G43" s="33">
        <v>0.13518811767503092</v>
      </c>
      <c r="H43" s="33">
        <v>0.57578185894978529</v>
      </c>
      <c r="I43" s="33">
        <v>0.3932752164472787</v>
      </c>
      <c r="J43" s="33">
        <v>4.269722381981278E-2</v>
      </c>
      <c r="K43" s="33">
        <v>0.18065663600231352</v>
      </c>
      <c r="L43" s="33">
        <v>0.5638118269485688</v>
      </c>
      <c r="M43" s="33">
        <v>0</v>
      </c>
      <c r="N43" s="33">
        <v>0.13175603750160692</v>
      </c>
      <c r="O43" s="33">
        <v>3.0271767552098261E-2</v>
      </c>
      <c r="P43" s="33">
        <v>1.5153246691089972E-2</v>
      </c>
      <c r="Q43" s="33">
        <v>6.6110011010055647E-2</v>
      </c>
      <c r="R43" s="33">
        <v>6.6034938111203423E-2</v>
      </c>
      <c r="S43" s="33">
        <v>0.18957569661391638</v>
      </c>
      <c r="T43" s="33">
        <v>0.29345699283371485</v>
      </c>
      <c r="U43" s="33">
        <v>0.33197593090707689</v>
      </c>
      <c r="V43" s="33">
        <v>0.94132850259987466</v>
      </c>
      <c r="W43" s="33">
        <v>0.41773648534060859</v>
      </c>
      <c r="X43" s="33">
        <v>0.13923825261681266</v>
      </c>
      <c r="Y43" s="33">
        <v>0.48350498299943623</v>
      </c>
      <c r="Z43" s="33">
        <v>0.45985185670220829</v>
      </c>
      <c r="AA43" s="33">
        <v>0.28942085335313383</v>
      </c>
      <c r="AB43" s="33">
        <v>0.16367708260126435</v>
      </c>
      <c r="AC43" s="33">
        <v>4.2055644382367086E-2</v>
      </c>
      <c r="AD43" s="33">
        <v>0.87523448061557751</v>
      </c>
      <c r="AE43" s="33">
        <v>1.2064356689959399</v>
      </c>
      <c r="AF43" s="33">
        <v>1.6159726166098913</v>
      </c>
      <c r="AG43" s="102"/>
    </row>
    <row r="44" spans="3:43" ht="15" customHeight="1">
      <c r="E44" s="33" t="str">
        <f t="shared" si="0"/>
        <v>FAC</v>
      </c>
      <c r="F44" s="33">
        <v>1.3238221072750409</v>
      </c>
      <c r="G44" s="33">
        <v>0.1637287650851097</v>
      </c>
      <c r="H44" s="33">
        <v>4.5623183604925344E-2</v>
      </c>
      <c r="I44" s="33">
        <v>1.9480448191289135E-3</v>
      </c>
      <c r="J44" s="33">
        <v>0.26951652549235006</v>
      </c>
      <c r="K44" s="33">
        <v>7.2171203722882771E-2</v>
      </c>
      <c r="L44" s="33">
        <v>0.28607837268081582</v>
      </c>
      <c r="M44" s="33">
        <v>4.8251600402316464E-2</v>
      </c>
      <c r="N44" s="33">
        <v>0</v>
      </c>
      <c r="O44" s="33">
        <v>4.3207500837366353E-2</v>
      </c>
      <c r="P44" s="33">
        <v>1.5151012893673377E-2</v>
      </c>
      <c r="Q44" s="33">
        <v>0.14196901468615875</v>
      </c>
      <c r="R44" s="33">
        <v>7.4314655782823702E-2</v>
      </c>
      <c r="S44" s="33">
        <v>0.10319897840968806</v>
      </c>
      <c r="T44" s="33">
        <v>1.0198471282335975E-2</v>
      </c>
      <c r="U44" s="33">
        <v>0.99950989871651852</v>
      </c>
      <c r="V44" s="33">
        <v>0.27379453479043303</v>
      </c>
      <c r="W44" s="33">
        <v>0.18631578889663736</v>
      </c>
      <c r="X44" s="33">
        <v>0.3162243848406987</v>
      </c>
      <c r="Y44" s="33">
        <v>0.44070190204952009</v>
      </c>
      <c r="Z44" s="33">
        <v>0.41054760714024607</v>
      </c>
      <c r="AA44" s="33">
        <v>0.25954181969872281</v>
      </c>
      <c r="AB44" s="33">
        <v>4.7892971046113342E-2</v>
      </c>
      <c r="AC44" s="33">
        <v>0.13821283621021574</v>
      </c>
      <c r="AD44" s="33">
        <v>1.7470270567199591</v>
      </c>
      <c r="AE44" s="33">
        <v>1.1833883319998868</v>
      </c>
      <c r="AF44" s="33">
        <v>1.5794909976580045</v>
      </c>
      <c r="AG44" s="102"/>
    </row>
    <row r="45" spans="3:43" ht="15" customHeight="1">
      <c r="E45" s="33" t="str">
        <f t="shared" si="0"/>
        <v>DEK</v>
      </c>
      <c r="F45" s="33">
        <v>0.64183844791402045</v>
      </c>
      <c r="G45" s="33">
        <v>9.5229076791579548E-2</v>
      </c>
      <c r="H45" s="33">
        <v>0.13653006300869786</v>
      </c>
      <c r="I45" s="33">
        <v>0.19811298514053721</v>
      </c>
      <c r="J45" s="33">
        <v>0.63888361481948819</v>
      </c>
      <c r="K45" s="33">
        <v>0.12292596279551626</v>
      </c>
      <c r="L45" s="33">
        <v>1.9532307786553904E-2</v>
      </c>
      <c r="M45" s="33">
        <v>5.1885968320697251E-2</v>
      </c>
      <c r="N45" s="33">
        <v>0.12526895876722788</v>
      </c>
      <c r="O45" s="33">
        <v>0</v>
      </c>
      <c r="P45" s="33">
        <v>2.5132252749073269E-2</v>
      </c>
      <c r="Q45" s="33">
        <v>0.18907230120668417</v>
      </c>
      <c r="R45" s="33">
        <v>0.29338537606193948</v>
      </c>
      <c r="S45" s="33">
        <v>0.29317717161385859</v>
      </c>
      <c r="T45" s="33">
        <v>0.57214760685395238</v>
      </c>
      <c r="U45" s="33">
        <v>0.41716382058023016</v>
      </c>
      <c r="V45" s="33">
        <v>7.572390291220743E-2</v>
      </c>
      <c r="W45" s="33">
        <v>0.14549811461173223</v>
      </c>
      <c r="X45" s="33">
        <v>0.38083323482426379</v>
      </c>
      <c r="Y45" s="33">
        <v>0.26359261005813128</v>
      </c>
      <c r="Z45" s="33">
        <v>0.25601552990416931</v>
      </c>
      <c r="AA45" s="33">
        <v>0.61593435334458302</v>
      </c>
      <c r="AB45" s="33">
        <v>0.34549779424816307</v>
      </c>
      <c r="AC45" s="33">
        <v>0.48803346434782324</v>
      </c>
      <c r="AD45" s="33">
        <v>2.2772678506230624</v>
      </c>
      <c r="AE45" s="33">
        <v>1.8084932382333734</v>
      </c>
      <c r="AF45" s="33">
        <v>1.6781113311896927</v>
      </c>
      <c r="AG45" s="102"/>
    </row>
    <row r="46" spans="3:43" ht="15" customHeight="1">
      <c r="E46" s="33" t="str">
        <f t="shared" si="0"/>
        <v>DEF</v>
      </c>
      <c r="F46" s="33">
        <v>0.72159095437497689</v>
      </c>
      <c r="G46" s="33">
        <v>6.5476463592879286E-2</v>
      </c>
      <c r="H46" s="33">
        <v>0.21353912860602331</v>
      </c>
      <c r="I46" s="33">
        <v>0.11516323923675775</v>
      </c>
      <c r="J46" s="33">
        <v>0.58031404693106214</v>
      </c>
      <c r="K46" s="33">
        <v>4.955221273859145E-2</v>
      </c>
      <c r="L46" s="33">
        <v>4.0067102053834236E-2</v>
      </c>
      <c r="M46" s="33">
        <v>7.4440282634141597E-2</v>
      </c>
      <c r="N46" s="33">
        <v>7.2725348511124221E-2</v>
      </c>
      <c r="O46" s="33">
        <v>2.3513599622435599E-3</v>
      </c>
      <c r="P46" s="33">
        <v>0</v>
      </c>
      <c r="Q46" s="33">
        <v>0.12329367432955796</v>
      </c>
      <c r="R46" s="33">
        <v>0.23352887190783989</v>
      </c>
      <c r="S46" s="33">
        <v>0.67261627611431085</v>
      </c>
      <c r="T46" s="33">
        <v>0.19270850235350012</v>
      </c>
      <c r="U46" s="33">
        <v>0.43009260101189573</v>
      </c>
      <c r="V46" s="33">
        <v>0.45828792309948019</v>
      </c>
      <c r="W46" s="33">
        <v>7.7950535499175522E-2</v>
      </c>
      <c r="X46" s="33">
        <v>0.29364054098710846</v>
      </c>
      <c r="Y46" s="33">
        <v>0.23766936137829908</v>
      </c>
      <c r="Z46" s="33">
        <v>0.28614152759801903</v>
      </c>
      <c r="AA46" s="33">
        <v>0.69118721464050725</v>
      </c>
      <c r="AB46" s="33">
        <v>8.415035899948986E-2</v>
      </c>
      <c r="AC46" s="33">
        <v>0.485422425218071</v>
      </c>
      <c r="AD46" s="33">
        <v>2.0689440433305983</v>
      </c>
      <c r="AE46" s="33">
        <v>1.6478077934370821</v>
      </c>
      <c r="AF46" s="33">
        <v>2.004557348364143</v>
      </c>
      <c r="AG46" s="102"/>
    </row>
    <row r="47" spans="3:43" ht="15" customHeight="1">
      <c r="E47" s="33" t="str">
        <f t="shared" si="0"/>
        <v>CHE</v>
      </c>
      <c r="F47" s="33">
        <v>1.9039031359318328</v>
      </c>
      <c r="G47" s="33">
        <v>5.9007032764049283E-2</v>
      </c>
      <c r="H47" s="33">
        <v>0.20475930368211481</v>
      </c>
      <c r="I47" s="33">
        <v>2.7068896109051499E-3</v>
      </c>
      <c r="J47" s="33">
        <v>1.1271568530077936E-2</v>
      </c>
      <c r="K47" s="33">
        <v>0.10545115962358154</v>
      </c>
      <c r="L47" s="33">
        <v>0.59285160504643619</v>
      </c>
      <c r="M47" s="33">
        <v>4.0718722200236979E-2</v>
      </c>
      <c r="N47" s="33">
        <v>0.2165261891830017</v>
      </c>
      <c r="O47" s="33">
        <v>4.3331051360046224E-2</v>
      </c>
      <c r="P47" s="33">
        <v>5.5306898388417847E-2</v>
      </c>
      <c r="Q47" s="33">
        <v>0</v>
      </c>
      <c r="R47" s="33">
        <v>0.52097825495539829</v>
      </c>
      <c r="S47" s="33">
        <v>8.1890850748927324E-2</v>
      </c>
      <c r="T47" s="33">
        <v>0.24221602416338539</v>
      </c>
      <c r="U47" s="33">
        <v>0.40421698797829653</v>
      </c>
      <c r="V47" s="33">
        <v>0.48638518575567979</v>
      </c>
      <c r="W47" s="33">
        <v>0.34259571437259728</v>
      </c>
      <c r="X47" s="33">
        <v>0.32479888891853603</v>
      </c>
      <c r="Y47" s="33">
        <v>0.75638644088648055</v>
      </c>
      <c r="Z47" s="33">
        <v>0.82790726241058366</v>
      </c>
      <c r="AA47" s="33">
        <v>0.20224808962917151</v>
      </c>
      <c r="AB47" s="33">
        <v>2.9218377977873189E-3</v>
      </c>
      <c r="AC47" s="33">
        <v>8.8501546069206349E-2</v>
      </c>
      <c r="AD47" s="33">
        <v>1.4975090943479084</v>
      </c>
      <c r="AE47" s="33">
        <v>1.1138566616838692</v>
      </c>
      <c r="AF47" s="33">
        <v>1.7402858058086808</v>
      </c>
      <c r="AG47" s="102"/>
    </row>
    <row r="48" spans="3:43" ht="15" customHeight="1">
      <c r="E48" s="33" t="str">
        <f t="shared" si="0"/>
        <v>WOR</v>
      </c>
      <c r="F48" s="33">
        <v>1.4801810607109704</v>
      </c>
      <c r="G48" s="33">
        <v>0.11668582092510882</v>
      </c>
      <c r="H48" s="33">
        <v>9.7813346440373206E-2</v>
      </c>
      <c r="I48" s="33">
        <v>1.5094273799605373E-2</v>
      </c>
      <c r="J48" s="33">
        <v>0.23136489906708169</v>
      </c>
      <c r="K48" s="33">
        <v>0.19060556399420425</v>
      </c>
      <c r="L48" s="33">
        <v>0.33538155656825941</v>
      </c>
      <c r="M48" s="33">
        <v>5.8364110652521117E-2</v>
      </c>
      <c r="N48" s="33">
        <v>0.17636112154447658</v>
      </c>
      <c r="O48" s="33">
        <v>6.0985751010706579E-2</v>
      </c>
      <c r="P48" s="33">
        <v>0.29542234069283058</v>
      </c>
      <c r="Q48" s="33">
        <v>0.52097825495539829</v>
      </c>
      <c r="R48" s="33">
        <v>0</v>
      </c>
      <c r="S48" s="33">
        <v>2.8344346829354605E-2</v>
      </c>
      <c r="T48" s="33">
        <v>0.13790294930813007</v>
      </c>
      <c r="U48" s="33">
        <v>0.33656262907496148</v>
      </c>
      <c r="V48" s="33">
        <v>0.35424023663442072</v>
      </c>
      <c r="W48" s="33">
        <v>0.3043316858114844</v>
      </c>
      <c r="X48" s="33">
        <v>0.19204765876236018</v>
      </c>
      <c r="Y48" s="33">
        <v>0.41917019328538763</v>
      </c>
      <c r="Z48" s="33">
        <v>0.45351696061194602</v>
      </c>
      <c r="AA48" s="33">
        <v>0.25153418971666996</v>
      </c>
      <c r="AB48" s="33">
        <v>7.973402938658869E-2</v>
      </c>
      <c r="AC48" s="33">
        <v>0.17164052675607822</v>
      </c>
      <c r="AD48" s="33">
        <v>1.5641913110551691</v>
      </c>
      <c r="AE48" s="33">
        <v>1.0805506563988934</v>
      </c>
      <c r="AF48" s="33">
        <v>1.6307930455767823</v>
      </c>
      <c r="AG48" s="102"/>
    </row>
    <row r="49" spans="5:34" ht="15" customHeight="1">
      <c r="E49" s="33" t="str">
        <f t="shared" si="0"/>
        <v>TEA</v>
      </c>
      <c r="F49" s="33">
        <v>1.4242801118571355</v>
      </c>
      <c r="G49" s="33">
        <v>8.2656267338244938E-2</v>
      </c>
      <c r="H49" s="33">
        <v>5.188025416695885E-2</v>
      </c>
      <c r="I49" s="33">
        <v>7.4889169171770131E-3</v>
      </c>
      <c r="J49" s="33">
        <v>0.30355537889717987</v>
      </c>
      <c r="K49" s="33">
        <v>0.12396912493301426</v>
      </c>
      <c r="L49" s="33">
        <v>0.30915062863847464</v>
      </c>
      <c r="M49" s="33">
        <v>4.0433777971624285E-2</v>
      </c>
      <c r="N49" s="33">
        <v>0.11832205971586696</v>
      </c>
      <c r="O49" s="33">
        <v>5.3457179414980516E-2</v>
      </c>
      <c r="P49" s="33">
        <v>0.67261627611431085</v>
      </c>
      <c r="Q49" s="33">
        <v>0.14378431953391801</v>
      </c>
      <c r="R49" s="33">
        <v>9.6331122770494715E-2</v>
      </c>
      <c r="S49" s="33">
        <v>0</v>
      </c>
      <c r="T49" s="33">
        <v>7.5336416511285198E-2</v>
      </c>
      <c r="U49" s="33">
        <v>0.34204463549588104</v>
      </c>
      <c r="V49" s="33">
        <v>0.25355897979447384</v>
      </c>
      <c r="W49" s="33">
        <v>0.29389714439468484</v>
      </c>
      <c r="X49" s="33">
        <v>0.17346442132305628</v>
      </c>
      <c r="Y49" s="33">
        <v>0.35607401851708864</v>
      </c>
      <c r="Z49" s="33">
        <v>0.36120159320373912</v>
      </c>
      <c r="AA49" s="33">
        <v>0.25801636372826464</v>
      </c>
      <c r="AB49" s="33">
        <v>3.7298016575537885E-2</v>
      </c>
      <c r="AC49" s="33">
        <v>0.13304779496795283</v>
      </c>
      <c r="AD49" s="33">
        <v>1.5908379901358407</v>
      </c>
      <c r="AE49" s="33">
        <v>1.1974759987304058</v>
      </c>
      <c r="AF49" s="33">
        <v>1.5164694146634645</v>
      </c>
      <c r="AG49" s="102"/>
    </row>
    <row r="50" spans="5:34" ht="15" customHeight="1">
      <c r="E50" s="33" t="str">
        <f t="shared" si="0"/>
        <v>INF</v>
      </c>
      <c r="F50" s="33">
        <v>1.163475803299888</v>
      </c>
      <c r="G50" s="33">
        <v>0.13521589570970849</v>
      </c>
      <c r="H50" s="33">
        <v>0.12971614914503959</v>
      </c>
      <c r="I50" s="33">
        <v>7.807485304507189E-2</v>
      </c>
      <c r="J50" s="33">
        <v>0.40488324457348357</v>
      </c>
      <c r="K50" s="33">
        <v>0.1032467449427662</v>
      </c>
      <c r="L50" s="33">
        <v>0.27315572395884025</v>
      </c>
      <c r="M50" s="33">
        <v>3.1073694728763313E-2</v>
      </c>
      <c r="N50" s="33">
        <v>3.320375729777103E-2</v>
      </c>
      <c r="O50" s="33">
        <v>0.57214760685395238</v>
      </c>
      <c r="P50" s="33">
        <v>4.7011489845377952E-2</v>
      </c>
      <c r="Q50" s="33">
        <v>9.8163991121524852E-3</v>
      </c>
      <c r="R50" s="33">
        <v>7.8383005385078697E-3</v>
      </c>
      <c r="S50" s="33">
        <v>0.10282002922260203</v>
      </c>
      <c r="T50" s="33">
        <v>0</v>
      </c>
      <c r="U50" s="33">
        <v>0.38415479102519978</v>
      </c>
      <c r="V50" s="33">
        <v>0.33890912819382402</v>
      </c>
      <c r="W50" s="33">
        <v>0.20099735654284889</v>
      </c>
      <c r="X50" s="33">
        <v>0.22641848630426487</v>
      </c>
      <c r="Y50" s="33">
        <v>0.45766965533602533</v>
      </c>
      <c r="Z50" s="33">
        <v>0.5233299700333538</v>
      </c>
      <c r="AA50" s="33">
        <v>0.37851869546238948</v>
      </c>
      <c r="AB50" s="33">
        <v>2.5558948286630967E-2</v>
      </c>
      <c r="AC50" s="33">
        <v>0.26444464817058311</v>
      </c>
      <c r="AD50" s="33">
        <v>1.6795436865186941</v>
      </c>
      <c r="AE50" s="33">
        <v>1.1411774921988647</v>
      </c>
      <c r="AF50" s="33">
        <v>1.6614708724561931</v>
      </c>
      <c r="AG50" s="102"/>
    </row>
    <row r="51" spans="5:34" ht="15" customHeight="1">
      <c r="E51" s="33" t="str">
        <f t="shared" si="0"/>
        <v>FLA</v>
      </c>
      <c r="F51" s="33">
        <v>2.3228968218206307</v>
      </c>
      <c r="G51" s="33">
        <v>0.34868106968966694</v>
      </c>
      <c r="H51" s="33">
        <v>4.9233041900895724E-2</v>
      </c>
      <c r="I51" s="33">
        <v>9.3494531093252231E-4</v>
      </c>
      <c r="J51" s="33">
        <v>8.0714448161191332E-2</v>
      </c>
      <c r="K51" s="33">
        <v>0.10969741844296788</v>
      </c>
      <c r="L51" s="33">
        <v>0.47518995115257201</v>
      </c>
      <c r="M51" s="33">
        <v>2.9908481786732888E-2</v>
      </c>
      <c r="N51" s="33">
        <v>0.99950989871651852</v>
      </c>
      <c r="O51" s="33">
        <v>0.3941585345647951</v>
      </c>
      <c r="P51" s="33">
        <v>0.20857156288634071</v>
      </c>
      <c r="Q51" s="33">
        <v>0.30217052221664364</v>
      </c>
      <c r="R51" s="33">
        <v>0.26200545457811852</v>
      </c>
      <c r="S51" s="33">
        <v>0.25416827409108345</v>
      </c>
      <c r="T51" s="33">
        <v>0.30209333309533826</v>
      </c>
      <c r="U51" s="33">
        <v>0</v>
      </c>
      <c r="V51" s="33">
        <v>7.3574641384963058E-2</v>
      </c>
      <c r="W51" s="33">
        <v>0.45947560885678174</v>
      </c>
      <c r="X51" s="33">
        <v>0.22512010753477418</v>
      </c>
      <c r="Y51" s="33">
        <v>0.10043670112260883</v>
      </c>
      <c r="Z51" s="33">
        <v>0.15498402567985525</v>
      </c>
      <c r="AA51" s="33">
        <v>5.7392132410261087E-3</v>
      </c>
      <c r="AB51" s="33">
        <v>0.36423480810005271</v>
      </c>
      <c r="AC51" s="33">
        <v>0.14969004233822791</v>
      </c>
      <c r="AD51" s="33">
        <v>1.6354441880276749</v>
      </c>
      <c r="AE51" s="33">
        <v>1.5767990594701844</v>
      </c>
      <c r="AF51" s="33">
        <v>1.8466445658347004</v>
      </c>
      <c r="AG51" s="102"/>
    </row>
    <row r="52" spans="5:34" ht="15" customHeight="1">
      <c r="E52" s="33" t="str">
        <f t="shared" si="0"/>
        <v>DET</v>
      </c>
      <c r="F52" s="33">
        <v>2.2625900140127317</v>
      </c>
      <c r="G52" s="33">
        <v>0.33473330975698323</v>
      </c>
      <c r="H52" s="33">
        <v>6.2072863009712376E-2</v>
      </c>
      <c r="I52" s="33">
        <v>2.8364686285707541E-2</v>
      </c>
      <c r="J52" s="33">
        <v>0.10021377285202537</v>
      </c>
      <c r="K52" s="33">
        <v>0.17342980543684283</v>
      </c>
      <c r="L52" s="33">
        <v>0.51120295948525696</v>
      </c>
      <c r="M52" s="33">
        <v>0.94132850259987466</v>
      </c>
      <c r="N52" s="33">
        <v>2.827291432991097E-2</v>
      </c>
      <c r="O52" s="33">
        <v>0.33810720101715896</v>
      </c>
      <c r="P52" s="33">
        <v>0.30914600445718809</v>
      </c>
      <c r="Q52" s="33">
        <v>0.47871435829699749</v>
      </c>
      <c r="R52" s="33">
        <v>0.46106896984471335</v>
      </c>
      <c r="S52" s="33">
        <v>0.19427194385142221</v>
      </c>
      <c r="T52" s="33">
        <v>0.31729492742522503</v>
      </c>
      <c r="U52" s="33">
        <v>9.9297957143273941E-3</v>
      </c>
      <c r="V52" s="33">
        <v>0</v>
      </c>
      <c r="W52" s="33">
        <v>0.47615456859906091</v>
      </c>
      <c r="X52" s="33">
        <v>0.17393858625728009</v>
      </c>
      <c r="Y52" s="33">
        <v>9.6567658159683045E-3</v>
      </c>
      <c r="Z52" s="33">
        <v>3.9735611122626024E-2</v>
      </c>
      <c r="AA52" s="33">
        <v>0.11714563163913538</v>
      </c>
      <c r="AB52" s="33">
        <v>0.28579532913138761</v>
      </c>
      <c r="AC52" s="33">
        <v>8.0661548251920623E-2</v>
      </c>
      <c r="AD52" s="33">
        <v>1.9245688470881253</v>
      </c>
      <c r="AE52" s="33">
        <v>1.787954818051944</v>
      </c>
      <c r="AF52" s="33">
        <v>1.8245785589975489</v>
      </c>
      <c r="AG52" s="102"/>
    </row>
    <row r="53" spans="5:34" ht="15" customHeight="1">
      <c r="E53" s="33" t="str">
        <f t="shared" si="0"/>
        <v>CRE</v>
      </c>
      <c r="F53" s="33">
        <v>0.88247043176270501</v>
      </c>
      <c r="G53" s="33">
        <v>0.17062880033403616</v>
      </c>
      <c r="H53" s="33">
        <v>1.6461246589123624E-2</v>
      </c>
      <c r="I53" s="33">
        <v>7.6512501666882948E-2</v>
      </c>
      <c r="J53" s="33">
        <v>0.74071184448085947</v>
      </c>
      <c r="K53" s="33">
        <v>5.1807889252950989E-2</v>
      </c>
      <c r="L53" s="33">
        <v>0.37904011030887741</v>
      </c>
      <c r="M53" s="33">
        <v>5.1085432805740294E-2</v>
      </c>
      <c r="N53" s="33">
        <v>0.1452798372550691</v>
      </c>
      <c r="O53" s="33">
        <v>8.0048227413765272E-2</v>
      </c>
      <c r="P53" s="33">
        <v>1.5574462833041203E-2</v>
      </c>
      <c r="Q53" s="33">
        <v>0.19344341192173853</v>
      </c>
      <c r="R53" s="33">
        <v>0.45091346039991531</v>
      </c>
      <c r="S53" s="33">
        <v>0.25350906375159921</v>
      </c>
      <c r="T53" s="33">
        <v>0.21263980433162888</v>
      </c>
      <c r="U53" s="33">
        <v>0.33439141572682529</v>
      </c>
      <c r="V53" s="33">
        <v>1.5234346575715429E-3</v>
      </c>
      <c r="W53" s="33">
        <v>0</v>
      </c>
      <c r="X53" s="33">
        <v>0.17973837434441509</v>
      </c>
      <c r="Y53" s="33">
        <v>4.6297048451600542E-2</v>
      </c>
      <c r="Z53" s="33">
        <v>0.12819824630426457</v>
      </c>
      <c r="AA53" s="33">
        <v>0.51521694713352351</v>
      </c>
      <c r="AB53" s="33">
        <v>2.5174134835758033E-2</v>
      </c>
      <c r="AC53" s="33">
        <v>0.38187187380386012</v>
      </c>
      <c r="AD53" s="33">
        <v>2.2002504352731469</v>
      </c>
      <c r="AE53" s="33">
        <v>1.7753341591118905</v>
      </c>
      <c r="AF53" s="33">
        <v>1.7524760479814045</v>
      </c>
      <c r="AG53" s="102"/>
    </row>
    <row r="54" spans="5:34" ht="15" customHeight="1">
      <c r="E54" s="33" t="str">
        <f t="shared" si="0"/>
        <v>BRA</v>
      </c>
      <c r="F54" s="33">
        <v>1.8527618218277591</v>
      </c>
      <c r="G54" s="33">
        <v>0.17867615884871713</v>
      </c>
      <c r="H54" s="33">
        <v>0.2351379914770636</v>
      </c>
      <c r="I54" s="33">
        <v>6.2586582630320242E-2</v>
      </c>
      <c r="J54" s="33">
        <v>0.17045921181810098</v>
      </c>
      <c r="K54" s="33">
        <v>0.73949514829240404</v>
      </c>
      <c r="L54" s="33">
        <v>0.41226292723647762</v>
      </c>
      <c r="M54" s="33">
        <v>2.8403548870627793E-2</v>
      </c>
      <c r="N54" s="33">
        <v>0.15031733198114661</v>
      </c>
      <c r="O54" s="33">
        <v>6.4100796495685453E-2</v>
      </c>
      <c r="P54" s="33">
        <v>5.7090252754921078E-2</v>
      </c>
      <c r="Q54" s="33">
        <v>2.7911329342801494E-2</v>
      </c>
      <c r="R54" s="33">
        <v>0.11306573371342421</v>
      </c>
      <c r="S54" s="33">
        <v>1.7326659439501735E-2</v>
      </c>
      <c r="T54" s="33">
        <v>0.29027350423396792</v>
      </c>
      <c r="U54" s="33">
        <v>0.18784354670123171</v>
      </c>
      <c r="V54" s="33">
        <v>0.38248999030978414</v>
      </c>
      <c r="W54" s="33">
        <v>0.44698423127485465</v>
      </c>
      <c r="X54" s="33">
        <v>0</v>
      </c>
      <c r="Y54" s="33">
        <v>0.34274174046180839</v>
      </c>
      <c r="Z54" s="33">
        <v>0.34032384085958767</v>
      </c>
      <c r="AA54" s="33">
        <v>0.19292366107234193</v>
      </c>
      <c r="AB54" s="33">
        <v>0.20654585227289601</v>
      </c>
      <c r="AC54" s="33">
        <v>7.5277116090184393E-3</v>
      </c>
      <c r="AD54" s="33">
        <v>1.2063701080683937</v>
      </c>
      <c r="AE54" s="33">
        <v>1.0774093497957629</v>
      </c>
      <c r="AF54" s="33">
        <v>1.7580416261912877</v>
      </c>
      <c r="AG54" s="102"/>
    </row>
    <row r="55" spans="5:34" ht="15" customHeight="1">
      <c r="E55" s="33" t="str">
        <f t="shared" si="0"/>
        <v>ANT</v>
      </c>
      <c r="F55" s="33">
        <v>0.83424475724250668</v>
      </c>
      <c r="G55" s="33">
        <v>0.19461009637475479</v>
      </c>
      <c r="H55" s="33">
        <v>2.1551079373930748E-2</v>
      </c>
      <c r="I55" s="33">
        <v>5.9071339257616207E-2</v>
      </c>
      <c r="J55" s="33">
        <v>0.98320827822609369</v>
      </c>
      <c r="K55" s="33">
        <v>7.3253918115588679E-2</v>
      </c>
      <c r="L55" s="33">
        <v>0.13654367656364319</v>
      </c>
      <c r="M55" s="33">
        <v>5.8333997225806344E-2</v>
      </c>
      <c r="N55" s="33">
        <v>9.7016068651616161E-2</v>
      </c>
      <c r="O55" s="33">
        <v>6.1774267986577369E-3</v>
      </c>
      <c r="P55" s="33">
        <v>7.0366232146029661E-3</v>
      </c>
      <c r="Q55" s="33">
        <v>0.23086512420361371</v>
      </c>
      <c r="R55" s="33">
        <v>0.47350159180077334</v>
      </c>
      <c r="S55" s="33">
        <v>0.26972204481927931</v>
      </c>
      <c r="T55" s="33">
        <v>0.22782294344734688</v>
      </c>
      <c r="U55" s="33">
        <v>0.28581814598277488</v>
      </c>
      <c r="V55" s="33">
        <v>8.1744819359375054E-4</v>
      </c>
      <c r="W55" s="33">
        <v>1.6296893028436177E-2</v>
      </c>
      <c r="X55" s="33">
        <v>0.12587076175384448</v>
      </c>
      <c r="Y55" s="33">
        <v>0</v>
      </c>
      <c r="Z55" s="33">
        <v>0.13143926798082295</v>
      </c>
      <c r="AA55" s="33">
        <v>0.59001157906069257</v>
      </c>
      <c r="AB55" s="33">
        <v>1.8184178409831331E-2</v>
      </c>
      <c r="AC55" s="33">
        <v>0.46647079190448937</v>
      </c>
      <c r="AD55" s="33">
        <v>2.2388835968391159</v>
      </c>
      <c r="AE55" s="33">
        <v>1.8016626820239661</v>
      </c>
      <c r="AF55" s="33">
        <v>1.8297794056891286</v>
      </c>
      <c r="AG55" s="102"/>
    </row>
    <row r="56" spans="5:34" ht="15" customHeight="1">
      <c r="E56" s="33" t="str">
        <f t="shared" si="0"/>
        <v>AGG</v>
      </c>
      <c r="F56" s="33">
        <v>2.440665082078175</v>
      </c>
      <c r="G56" s="33">
        <v>0.41330754267458858</v>
      </c>
      <c r="H56" s="33">
        <v>0.37198671658041993</v>
      </c>
      <c r="I56" s="33">
        <v>0.98189631731991134</v>
      </c>
      <c r="J56" s="33">
        <v>6.0383300163798559E-2</v>
      </c>
      <c r="K56" s="33">
        <v>0.17981458639718706</v>
      </c>
      <c r="L56" s="33">
        <v>0.52634370534415098</v>
      </c>
      <c r="M56" s="33">
        <v>1.2203128434329136E-2</v>
      </c>
      <c r="N56" s="33">
        <v>1.8548526707539703E-2</v>
      </c>
      <c r="O56" s="33">
        <v>0.33167385742088706</v>
      </c>
      <c r="P56" s="33">
        <v>0.3167689581227775</v>
      </c>
      <c r="Q56" s="33">
        <v>0.47601233616411842</v>
      </c>
      <c r="R56" s="33">
        <v>0.4582111727536079</v>
      </c>
      <c r="S56" s="33">
        <v>0.19411680196884273</v>
      </c>
      <c r="T56" s="33">
        <v>0.21163572532542174</v>
      </c>
      <c r="U56" s="33">
        <v>1.5665536577478267E-2</v>
      </c>
      <c r="V56" s="33">
        <v>0.35270740172724202</v>
      </c>
      <c r="W56" s="33">
        <v>0.53953677011592416</v>
      </c>
      <c r="X56" s="33">
        <v>0.18090313759525434</v>
      </c>
      <c r="Y56" s="33">
        <v>6.5749818247307079E-3</v>
      </c>
      <c r="Z56" s="33">
        <v>0</v>
      </c>
      <c r="AA56" s="33">
        <v>3.9260692420105214E-2</v>
      </c>
      <c r="AB56" s="33">
        <v>0.24847050626439116</v>
      </c>
      <c r="AC56" s="33">
        <v>0.15636090767205146</v>
      </c>
      <c r="AD56" s="33">
        <v>1.3291048403541512</v>
      </c>
      <c r="AE56" s="33">
        <v>1.7833804837031859</v>
      </c>
      <c r="AF56" s="33">
        <v>1.337781325203877</v>
      </c>
      <c r="AG56" s="102"/>
    </row>
    <row r="57" spans="5:34" ht="15" customHeight="1">
      <c r="E57" s="33" t="str">
        <f t="shared" si="0"/>
        <v>STR</v>
      </c>
      <c r="F57" s="33">
        <v>2.3982014113612822</v>
      </c>
      <c r="G57" s="33">
        <v>0.18920906172641172</v>
      </c>
      <c r="H57" s="33">
        <v>0.93022771084927192</v>
      </c>
      <c r="I57" s="33">
        <v>0.42365532305105935</v>
      </c>
      <c r="J57" s="33">
        <v>7.4531646750752523E-2</v>
      </c>
      <c r="K57" s="33">
        <v>4.4405428920195722E-2</v>
      </c>
      <c r="L57" s="33">
        <v>0.56764884712951813</v>
      </c>
      <c r="M57" s="33">
        <v>5.097207125910963E-2</v>
      </c>
      <c r="N57" s="33">
        <v>0.11851522976814233</v>
      </c>
      <c r="O57" s="33">
        <v>0.22836395485027994</v>
      </c>
      <c r="P57" s="33">
        <v>0.20573118056800221</v>
      </c>
      <c r="Q57" s="33">
        <v>0.31143610945350042</v>
      </c>
      <c r="R57" s="33">
        <v>0.20449015221175881</v>
      </c>
      <c r="S57" s="33">
        <v>4.4072306128937755E-2</v>
      </c>
      <c r="T57" s="33">
        <v>0.22155004098662168</v>
      </c>
      <c r="U57" s="33">
        <v>0.11490537147217195</v>
      </c>
      <c r="V57" s="33">
        <v>0.58688265070038803</v>
      </c>
      <c r="W57" s="33">
        <v>0.58831883040253041</v>
      </c>
      <c r="X57" s="33">
        <v>0.1850187469018828</v>
      </c>
      <c r="Y57" s="33">
        <v>0.16615105768399563</v>
      </c>
      <c r="Z57" s="33">
        <v>0.18783470729406371</v>
      </c>
      <c r="AA57" s="33">
        <v>0</v>
      </c>
      <c r="AB57" s="33">
        <v>0.31272763780453749</v>
      </c>
      <c r="AC57" s="33">
        <v>0.21035165581795046</v>
      </c>
      <c r="AD57" s="33">
        <v>0.60740237048323287</v>
      </c>
      <c r="AE57" s="33">
        <v>1.3991266217091027</v>
      </c>
      <c r="AF57" s="33">
        <v>1.4256551592957831</v>
      </c>
      <c r="AG57" s="102"/>
    </row>
    <row r="58" spans="5:34" ht="15" customHeight="1">
      <c r="E58" s="33" t="str">
        <f t="shared" si="0"/>
        <v>STA</v>
      </c>
      <c r="F58" s="33">
        <v>1.5263014104522064</v>
      </c>
      <c r="G58" s="33">
        <v>0.57151296353671244</v>
      </c>
      <c r="H58" s="33">
        <v>0.16950568558614776</v>
      </c>
      <c r="I58" s="33">
        <v>2.9241888913896785E-3</v>
      </c>
      <c r="J58" s="33">
        <v>0.21708521831462646</v>
      </c>
      <c r="K58" s="33">
        <v>1.0693974093025527E-2</v>
      </c>
      <c r="L58" s="33">
        <v>0.36310165356187118</v>
      </c>
      <c r="M58" s="33">
        <v>3.5082229306178991E-2</v>
      </c>
      <c r="N58" s="33">
        <v>7.9315865490139137E-2</v>
      </c>
      <c r="O58" s="33">
        <v>0.13458125239246854</v>
      </c>
      <c r="P58" s="33">
        <v>1.8447045239353477E-2</v>
      </c>
      <c r="Q58" s="33">
        <v>0.16722052950642297</v>
      </c>
      <c r="R58" s="33">
        <v>0.10954174134536343</v>
      </c>
      <c r="S58" s="33">
        <v>3.5626848984719128E-2</v>
      </c>
      <c r="T58" s="33">
        <v>9.4594433474339601E-2</v>
      </c>
      <c r="U58" s="33">
        <v>0.26426817009469639</v>
      </c>
      <c r="V58" s="33">
        <v>0.23462742138813131</v>
      </c>
      <c r="W58" s="33">
        <v>0.25872174234520684</v>
      </c>
      <c r="X58" s="33">
        <v>0.2020889881640977</v>
      </c>
      <c r="Y58" s="33">
        <v>0.34751989242845116</v>
      </c>
      <c r="Z58" s="33">
        <v>0.30452089536247473</v>
      </c>
      <c r="AA58" s="33">
        <v>0.26999290139033916</v>
      </c>
      <c r="AB58" s="33">
        <v>0</v>
      </c>
      <c r="AC58" s="33">
        <v>9.0721010511747302E-2</v>
      </c>
      <c r="AD58" s="33">
        <v>1.4074964495067523</v>
      </c>
      <c r="AE58" s="33">
        <v>0.99484648814866017</v>
      </c>
      <c r="AF58" s="33">
        <v>1.1344386534748112</v>
      </c>
      <c r="AG58" s="102"/>
    </row>
    <row r="59" spans="5:34" ht="15" customHeight="1">
      <c r="E59" s="33" t="str">
        <f t="shared" si="0"/>
        <v>SPD</v>
      </c>
      <c r="F59" s="33">
        <v>1.9784112763667325</v>
      </c>
      <c r="G59" s="33">
        <v>1.3586302522687888E-3</v>
      </c>
      <c r="H59" s="33">
        <v>0.26581896515376047</v>
      </c>
      <c r="I59" s="33">
        <v>0.38428643178340594</v>
      </c>
      <c r="J59" s="33">
        <v>0.19480916772373191</v>
      </c>
      <c r="K59" s="33">
        <v>0.24461345293228143</v>
      </c>
      <c r="L59" s="33">
        <v>0.39275684512839781</v>
      </c>
      <c r="M59" s="33">
        <v>1.0369598186085183E-3</v>
      </c>
      <c r="N59" s="33">
        <v>2.3020419315467278E-2</v>
      </c>
      <c r="O59" s="33">
        <v>0.29752261598757312</v>
      </c>
      <c r="P59" s="33">
        <v>0.113699122102348</v>
      </c>
      <c r="Q59" s="33">
        <v>0.32071266572293022</v>
      </c>
      <c r="R59" s="33">
        <v>0.27656391205312203</v>
      </c>
      <c r="S59" s="33">
        <v>0.32732127037318326</v>
      </c>
      <c r="T59" s="33">
        <v>7.4237915322489356E-2</v>
      </c>
      <c r="U59" s="33">
        <v>0.15473855833093886</v>
      </c>
      <c r="V59" s="33">
        <v>0.23014038893462818</v>
      </c>
      <c r="W59" s="33">
        <v>0.30814484705953249</v>
      </c>
      <c r="X59" s="33">
        <v>7.0118820595334586E-2</v>
      </c>
      <c r="Y59" s="33">
        <v>0.18896539348406838</v>
      </c>
      <c r="Z59" s="33">
        <v>0.20815155591705836</v>
      </c>
      <c r="AA59" s="33">
        <v>9.2607012172360004E-2</v>
      </c>
      <c r="AB59" s="33">
        <v>3.0798136549604282E-2</v>
      </c>
      <c r="AC59" s="33">
        <v>0</v>
      </c>
      <c r="AD59" s="33">
        <v>1.5320644603444409</v>
      </c>
      <c r="AE59" s="33">
        <v>1.5402948697536636</v>
      </c>
      <c r="AF59" s="33">
        <v>0.31477712945620906</v>
      </c>
      <c r="AG59" s="102"/>
    </row>
    <row r="60" spans="5:34" ht="15" customHeight="1">
      <c r="E60" s="33" t="str">
        <f t="shared" si="0"/>
        <v>BAL</v>
      </c>
      <c r="F60" s="33">
        <v>2.3701023670067105</v>
      </c>
      <c r="G60" s="33">
        <v>5.9231314975758953E-2</v>
      </c>
      <c r="H60" s="33">
        <v>0.60791313877700981</v>
      </c>
      <c r="I60" s="33">
        <v>0.37006444364526847</v>
      </c>
      <c r="J60" s="33">
        <v>0.10458250745331366</v>
      </c>
      <c r="K60" s="33">
        <v>0.10477813092298238</v>
      </c>
      <c r="L60" s="33">
        <v>0.52235510783392081</v>
      </c>
      <c r="M60" s="33">
        <v>3.711656641093819E-2</v>
      </c>
      <c r="N60" s="33">
        <v>0.16061416153455843</v>
      </c>
      <c r="O60" s="33">
        <v>0.1783649018410397</v>
      </c>
      <c r="P60" s="33">
        <v>8.4568736671200684E-2</v>
      </c>
      <c r="Q60" s="33">
        <v>0.22917578560052798</v>
      </c>
      <c r="R60" s="33">
        <v>9.4983699545241329E-2</v>
      </c>
      <c r="S60" s="33">
        <v>0.13426997563788823</v>
      </c>
      <c r="T60" s="33">
        <v>0.2964307677156266</v>
      </c>
      <c r="U60" s="33">
        <v>0.12605965898014848</v>
      </c>
      <c r="V60" s="33">
        <v>0.61285393123946175</v>
      </c>
      <c r="W60" s="33">
        <v>0.57389453331296203</v>
      </c>
      <c r="X60" s="33">
        <v>8.237064123171034E-2</v>
      </c>
      <c r="Y60" s="33">
        <v>0.36444702242263027</v>
      </c>
      <c r="Z60" s="33">
        <v>0.27839428991296811</v>
      </c>
      <c r="AA60" s="33">
        <v>2.037065480555722E-2</v>
      </c>
      <c r="AB60" s="33">
        <v>0.35538864839261897</v>
      </c>
      <c r="AC60" s="33">
        <v>0.22454406157541029</v>
      </c>
      <c r="AD60" s="33">
        <v>0</v>
      </c>
      <c r="AE60" s="33">
        <v>1.2516152369497042</v>
      </c>
      <c r="AF60" s="33">
        <v>1.529923780573385</v>
      </c>
      <c r="AG60" s="102"/>
    </row>
    <row r="61" spans="5:34" ht="15" customHeight="1">
      <c r="E61" s="33" t="str">
        <f t="shared" si="0"/>
        <v>AGI</v>
      </c>
      <c r="F61" s="33">
        <v>1.769314181055943</v>
      </c>
      <c r="G61" s="33">
        <v>1.9971937417632146E-2</v>
      </c>
      <c r="H61" s="33">
        <v>0.21415638799828229</v>
      </c>
      <c r="I61" s="33">
        <v>2.8234831207373023E-2</v>
      </c>
      <c r="J61" s="33">
        <v>0.16682941425043174</v>
      </c>
      <c r="K61" s="33">
        <v>3.7262911682578337E-2</v>
      </c>
      <c r="L61" s="33">
        <v>0.48398780022282262</v>
      </c>
      <c r="M61" s="33">
        <v>2.2787816428451957E-2</v>
      </c>
      <c r="N61" s="33">
        <v>0.12935335604360387</v>
      </c>
      <c r="O61" s="33">
        <v>6.5235237518802336E-2</v>
      </c>
      <c r="P61" s="33">
        <v>9.436892256460605E-2</v>
      </c>
      <c r="Q61" s="33">
        <v>0.1239009379798659</v>
      </c>
      <c r="R61" s="33">
        <v>5.7528326389385542E-2</v>
      </c>
      <c r="S61" s="33">
        <v>8.8954993255814463E-2</v>
      </c>
      <c r="T61" s="33">
        <v>0.2241991515574645</v>
      </c>
      <c r="U61" s="33">
        <v>0.28723859183684253</v>
      </c>
      <c r="V61" s="33">
        <v>0.28415077619234286</v>
      </c>
      <c r="W61" s="33">
        <v>0.39211376772439499</v>
      </c>
      <c r="X61" s="33">
        <v>0.10817497301284207</v>
      </c>
      <c r="Y61" s="33">
        <v>0.41069335648168781</v>
      </c>
      <c r="Z61" s="33">
        <v>0.37914330114503048</v>
      </c>
      <c r="AA61" s="33">
        <v>0.17602282073705589</v>
      </c>
      <c r="AB61" s="33">
        <v>0.16790095309973707</v>
      </c>
      <c r="AC61" s="33">
        <v>4.1279320068128622E-2</v>
      </c>
      <c r="AD61" s="33">
        <v>1.2516152369497042</v>
      </c>
      <c r="AE61" s="33">
        <v>0</v>
      </c>
      <c r="AF61" s="33">
        <v>1.4804648685265365</v>
      </c>
      <c r="AG61" s="102"/>
    </row>
    <row r="62" spans="5:34" ht="15" customHeight="1">
      <c r="E62" s="33" t="str">
        <f t="shared" si="0"/>
        <v>ACC</v>
      </c>
      <c r="F62" s="33">
        <v>1.9087123716675254</v>
      </c>
      <c r="G62" s="33">
        <v>4.8545832452020488E-3</v>
      </c>
      <c r="H62" s="33">
        <v>0.28702810997437467</v>
      </c>
      <c r="I62" s="33">
        <v>0.37571806928599871</v>
      </c>
      <c r="J62" s="33">
        <v>0.17912894230895449</v>
      </c>
      <c r="K62" s="33">
        <v>0.23254902393845778</v>
      </c>
      <c r="L62" s="33">
        <v>0.38670164840894794</v>
      </c>
      <c r="M62" s="33">
        <v>1.9524215817882995E-2</v>
      </c>
      <c r="N62" s="33">
        <v>1.5209652095002801E-2</v>
      </c>
      <c r="O62" s="33">
        <v>0.23960688346720938</v>
      </c>
      <c r="P62" s="33">
        <v>9.2837764470399486E-2</v>
      </c>
      <c r="Q62" s="33">
        <v>0.2540409401286593</v>
      </c>
      <c r="R62" s="33">
        <v>0.24031121051706117</v>
      </c>
      <c r="S62" s="33">
        <v>0.30340228269707115</v>
      </c>
      <c r="T62" s="33">
        <v>4.0777878658372124E-2</v>
      </c>
      <c r="U62" s="33">
        <v>0.17785827216989147</v>
      </c>
      <c r="V62" s="33">
        <v>0.19192170828431088</v>
      </c>
      <c r="W62" s="33">
        <v>0.28812527411940714</v>
      </c>
      <c r="X62" s="33">
        <v>0.10564150858750931</v>
      </c>
      <c r="Y62" s="33">
        <v>0.24726555052461541</v>
      </c>
      <c r="Z62" s="33">
        <v>0.25287837355338216</v>
      </c>
      <c r="AA62" s="33">
        <v>9.5112289656134608E-2</v>
      </c>
      <c r="AB62" s="33">
        <v>2.236351361631983E-2</v>
      </c>
      <c r="AC62" s="33">
        <v>3.7168747245806544E-2</v>
      </c>
      <c r="AD62" s="33">
        <v>1.529923780573385</v>
      </c>
      <c r="AE62" s="33">
        <v>1.4804648685265365</v>
      </c>
      <c r="AF62" s="33">
        <v>0</v>
      </c>
      <c r="AG62" s="102"/>
    </row>
    <row r="63" spans="5:34">
      <c r="AG63" s="102"/>
      <c r="AH63" s="103"/>
    </row>
    <row r="64" spans="5:34"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103"/>
      <c r="AC64" s="103"/>
      <c r="AD64" s="103"/>
      <c r="AE64" s="103"/>
      <c r="AF64" s="102"/>
      <c r="AG64" s="102"/>
      <c r="AH64" s="103"/>
    </row>
    <row r="65" spans="5:58"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  <c r="AE65" s="103"/>
      <c r="AF65" s="102"/>
      <c r="AG65" s="103"/>
      <c r="AH65" s="103"/>
    </row>
    <row r="66" spans="5:58"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  <c r="AI66" s="103"/>
      <c r="AJ66" s="103">
        <v>1E-4</v>
      </c>
      <c r="AK66" s="103">
        <v>3.5E-4</v>
      </c>
      <c r="AL66" s="103">
        <v>4.0000000000000002E-4</v>
      </c>
      <c r="AM66" s="103">
        <v>8.9999999999999998E-4</v>
      </c>
      <c r="AN66" s="103">
        <v>8.9999999999999998E-4</v>
      </c>
      <c r="AO66" s="103">
        <v>1.2999999999999999E-3</v>
      </c>
      <c r="AP66" s="103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</row>
    <row r="67" spans="5:58">
      <c r="Z67" s="102"/>
      <c r="AA67" s="102"/>
      <c r="AB67" s="102"/>
      <c r="AC67" s="102"/>
      <c r="AD67" s="102"/>
      <c r="AE67" s="102"/>
      <c r="AF67" s="102"/>
      <c r="AG67" s="102"/>
      <c r="AJ67" s="114" t="s">
        <v>556</v>
      </c>
      <c r="AK67" s="114" t="s">
        <v>557</v>
      </c>
      <c r="AL67" s="114" t="s">
        <v>558</v>
      </c>
      <c r="AM67" s="114" t="s">
        <v>559</v>
      </c>
      <c r="AN67" s="114" t="s">
        <v>560</v>
      </c>
      <c r="AO67" s="114" t="s">
        <v>561</v>
      </c>
      <c r="AP67" s="107" t="str">
        <f>F35</f>
        <v>WRI</v>
      </c>
      <c r="AQ67" s="107" t="str">
        <f>J35</f>
        <v>POK</v>
      </c>
      <c r="AR67" s="107" t="str">
        <f>N35</f>
        <v>FAC</v>
      </c>
      <c r="AS67" s="107" t="str">
        <f>O35</f>
        <v>DEK</v>
      </c>
      <c r="AT67" s="107" t="str">
        <f>R35</f>
        <v>WOR</v>
      </c>
      <c r="AU67" s="107" t="str">
        <f>S35</f>
        <v>TEA</v>
      </c>
      <c r="AV67" s="107" t="str">
        <f>T35</f>
        <v>INF</v>
      </c>
      <c r="AW67" s="107" t="str">
        <f>U35</f>
        <v>FLA</v>
      </c>
      <c r="AX67" s="107" t="str">
        <f>W35</f>
        <v>CRE</v>
      </c>
      <c r="AY67" s="107" t="str">
        <f>X35</f>
        <v>BRA</v>
      </c>
      <c r="AZ67" s="107" t="str">
        <f>Z35</f>
        <v>AGG</v>
      </c>
      <c r="BA67" s="109" t="str">
        <f>AA35</f>
        <v>STR</v>
      </c>
      <c r="BB67" s="107" t="str">
        <f>AD35</f>
        <v>BAL</v>
      </c>
      <c r="BC67" s="107" t="str">
        <f>AE35</f>
        <v>AGI</v>
      </c>
      <c r="BD67" s="107" t="str">
        <f>AF35</f>
        <v>ACC</v>
      </c>
      <c r="BE67" s="99"/>
    </row>
    <row r="68" spans="5:58">
      <c r="Z68" s="102"/>
      <c r="AA68" s="102"/>
      <c r="AB68" s="102"/>
      <c r="AC68" s="102"/>
      <c r="AD68" s="102"/>
      <c r="AE68" s="102"/>
      <c r="AF68" s="102"/>
      <c r="AG68" s="102"/>
      <c r="AI68" s="114" t="s">
        <v>556</v>
      </c>
      <c r="AJ68" s="117">
        <v>0</v>
      </c>
      <c r="AK68" s="33">
        <v>5.1437796676587683E-2</v>
      </c>
      <c r="AL68" s="33">
        <v>0.20469484154803622</v>
      </c>
      <c r="AM68" s="33">
        <v>9.5377503728867608E-2</v>
      </c>
      <c r="AN68" s="33">
        <v>0.2326613160350911</v>
      </c>
      <c r="AO68" s="33">
        <v>0.10639097403668377</v>
      </c>
      <c r="AP68" s="112">
        <v>0.29565341007810764</v>
      </c>
      <c r="AQ68" s="112">
        <v>0.25983470158198119</v>
      </c>
      <c r="AR68" s="112">
        <v>6.7420193711274209E-2</v>
      </c>
      <c r="AS68" s="112">
        <v>3.3040690718679562E-3</v>
      </c>
      <c r="AT68" s="112">
        <v>0.10430594615885297</v>
      </c>
      <c r="AU68" s="112">
        <v>0.3004248532902376</v>
      </c>
      <c r="AV68" s="112">
        <v>0.14179926230627804</v>
      </c>
      <c r="AW68" s="112">
        <v>0.1921013676723104</v>
      </c>
      <c r="AX68" s="112">
        <v>0.15873218356502286</v>
      </c>
      <c r="AY68" s="112">
        <v>0.19264239134250219</v>
      </c>
      <c r="AZ68" s="112">
        <v>0.16164318199293531</v>
      </c>
      <c r="BA68" s="115">
        <v>0.3087195848932629</v>
      </c>
      <c r="BB68" s="112">
        <v>1</v>
      </c>
      <c r="BC68" s="112">
        <v>0.90612730198083768</v>
      </c>
      <c r="BD68" s="112">
        <v>1</v>
      </c>
      <c r="BE68" s="99"/>
      <c r="BF68" s="108">
        <f t="array" ref="BF68">MIN(IF(AJ68:BD68&gt;0,AJ68:BD68))</f>
        <v>3.3040690718679562E-3</v>
      </c>
    </row>
    <row r="69" spans="5:58">
      <c r="Z69" s="102"/>
      <c r="AA69" s="102"/>
      <c r="AB69" s="102"/>
      <c r="AC69" s="102"/>
      <c r="AD69" s="102"/>
      <c r="AE69" s="102"/>
      <c r="AF69" s="102"/>
      <c r="AG69" s="102"/>
      <c r="AI69" s="114" t="s">
        <v>557</v>
      </c>
      <c r="AJ69" s="33">
        <v>0.24758256996176775</v>
      </c>
      <c r="AK69" s="33">
        <v>0</v>
      </c>
      <c r="AL69" s="33">
        <v>0.41335871067706259</v>
      </c>
      <c r="AM69" s="33">
        <v>0.25283888269544175</v>
      </c>
      <c r="AN69" s="33">
        <v>8.4297996265666211E-2</v>
      </c>
      <c r="AO69" s="33">
        <v>7.1874321923300399E-2</v>
      </c>
      <c r="AP69" s="33">
        <v>0.81609511773194554</v>
      </c>
      <c r="AQ69" s="33">
        <v>5.559277727890892E-2</v>
      </c>
      <c r="AR69" s="33">
        <v>7.2279408706955178E-2</v>
      </c>
      <c r="AS69" s="33">
        <v>4.7564890503293981E-2</v>
      </c>
      <c r="AT69" s="33">
        <v>0.15368557438584474</v>
      </c>
      <c r="AU69" s="33">
        <v>8.32469911530382E-2</v>
      </c>
      <c r="AV69" s="33">
        <v>0.12886362610064722</v>
      </c>
      <c r="AW69" s="33">
        <v>0.17930281921580163</v>
      </c>
      <c r="AX69" s="33">
        <v>0.18343757201258321</v>
      </c>
      <c r="AY69" s="33">
        <v>0.15627377572561635</v>
      </c>
      <c r="AZ69" s="33">
        <v>0.41119275307205866</v>
      </c>
      <c r="BA69" s="110">
        <v>0.12709126564709902</v>
      </c>
      <c r="BB69" s="33">
        <v>0.69593654426566109</v>
      </c>
      <c r="BC69" s="33">
        <v>0.60184642259323462</v>
      </c>
      <c r="BD69" s="33">
        <v>0.85057915289488761</v>
      </c>
      <c r="BE69" s="99"/>
      <c r="BF69" s="108">
        <f t="array" ref="BF69">MIN(IF(AJ69:BD69&gt;0,AJ69:BD69))</f>
        <v>4.7564890503293981E-2</v>
      </c>
    </row>
    <row r="70" spans="5:58">
      <c r="Z70" s="102"/>
      <c r="AA70" s="102"/>
      <c r="AB70" s="102"/>
      <c r="AC70" s="102"/>
      <c r="AD70" s="102"/>
      <c r="AE70" s="102"/>
      <c r="AF70" s="102"/>
      <c r="AG70" s="102"/>
      <c r="AI70" s="114" t="s">
        <v>558</v>
      </c>
      <c r="AJ70" s="33">
        <v>0.22832940497977641</v>
      </c>
      <c r="AK70" s="33">
        <v>0.42044548628113321</v>
      </c>
      <c r="AL70" s="33">
        <v>0</v>
      </c>
      <c r="AM70" s="33">
        <v>7.7462627213711874E-2</v>
      </c>
      <c r="AN70" s="33">
        <v>0.20834972955407718</v>
      </c>
      <c r="AO70" s="33">
        <v>0.21381833292845259</v>
      </c>
      <c r="AP70" s="33">
        <v>0.92703830223448103</v>
      </c>
      <c r="AQ70" s="33">
        <v>0.43915113747503426</v>
      </c>
      <c r="AR70" s="33">
        <v>4.3332341524402906E-2</v>
      </c>
      <c r="AS70" s="33">
        <v>0.15101598023876855</v>
      </c>
      <c r="AT70" s="33">
        <v>0.21149004462280616</v>
      </c>
      <c r="AU70" s="33">
        <v>0.12047166954104997</v>
      </c>
      <c r="AV70" s="33">
        <v>0.14172015368426746</v>
      </c>
      <c r="AW70" s="33">
        <v>0.12766101211617101</v>
      </c>
      <c r="AX70" s="33">
        <v>0.2126749998397871</v>
      </c>
      <c r="AY70" s="33">
        <v>7.7689874767428183E-2</v>
      </c>
      <c r="AZ70" s="33">
        <v>5.8707504117851667E-2</v>
      </c>
      <c r="BA70" s="110">
        <v>0.26352936789285442</v>
      </c>
      <c r="BB70" s="33">
        <v>1</v>
      </c>
      <c r="BC70" s="33">
        <v>0.98463381783741677</v>
      </c>
      <c r="BD70" s="33">
        <v>1</v>
      </c>
      <c r="BE70" s="99"/>
      <c r="BF70" s="108">
        <f t="array" ref="BF70">MIN(IF(AJ70:BD70&gt;0,AJ70:BD70))</f>
        <v>4.3332341524402906E-2</v>
      </c>
    </row>
    <row r="71" spans="5:58">
      <c r="Z71" s="102"/>
      <c r="AA71" s="102"/>
      <c r="AB71" s="102"/>
      <c r="AC71" s="102"/>
      <c r="AD71" s="102"/>
      <c r="AE71" s="102"/>
      <c r="AF71" s="102"/>
      <c r="AG71" s="102"/>
      <c r="AI71" s="114" t="s">
        <v>559</v>
      </c>
      <c r="AJ71" s="33">
        <v>7.5679459365517468E-2</v>
      </c>
      <c r="AK71" s="33">
        <v>5.3706281381326361E-2</v>
      </c>
      <c r="AL71" s="33">
        <v>0.26347339753570703</v>
      </c>
      <c r="AM71" s="33">
        <v>0</v>
      </c>
      <c r="AN71" s="33">
        <v>0.23580978331151947</v>
      </c>
      <c r="AO71" s="33">
        <v>0.13334388925814272</v>
      </c>
      <c r="AP71" s="33">
        <v>0.41248641448954471</v>
      </c>
      <c r="AQ71" s="33">
        <v>0.26926846168342616</v>
      </c>
      <c r="AR71" s="33">
        <v>2.6610152430616239E-2</v>
      </c>
      <c r="AS71" s="33">
        <v>2.4737382162955759E-2</v>
      </c>
      <c r="AT71" s="33">
        <v>8.6686812225132651E-2</v>
      </c>
      <c r="AU71" s="33">
        <v>0.18157030987889947</v>
      </c>
      <c r="AV71" s="33">
        <v>0.10798268290755576</v>
      </c>
      <c r="AW71" s="33">
        <v>0.24131402906586299</v>
      </c>
      <c r="AX71" s="33">
        <v>5.5252048046930458E-2</v>
      </c>
      <c r="AY71" s="33">
        <v>0.30968142007066241</v>
      </c>
      <c r="AZ71" s="33">
        <v>0.2577851087270126</v>
      </c>
      <c r="BA71" s="110">
        <v>0.38955527855738753</v>
      </c>
      <c r="BB71" s="33">
        <v>0.94874538059501223</v>
      </c>
      <c r="BC71" s="33">
        <v>0.86168980265748418</v>
      </c>
      <c r="BD71" s="33">
        <v>0.9660418908322701</v>
      </c>
      <c r="BE71" s="99"/>
      <c r="BF71" s="108">
        <f t="array" ref="BF71">MIN(IF(AJ71:BD71&gt;0,AJ71:BD71))</f>
        <v>2.4737382162955759E-2</v>
      </c>
    </row>
    <row r="72" spans="5:58">
      <c r="Z72" s="102"/>
      <c r="AA72" s="102"/>
      <c r="AB72" s="102"/>
      <c r="AC72" s="102"/>
      <c r="AD72" s="102"/>
      <c r="AE72" s="102"/>
      <c r="AF72" s="102"/>
      <c r="AG72" s="102"/>
      <c r="AI72" s="114" t="s">
        <v>560</v>
      </c>
      <c r="AJ72" s="33">
        <v>0.25498808886587454</v>
      </c>
      <c r="AK72" s="33">
        <v>0.24948887341607787</v>
      </c>
      <c r="AL72" s="33">
        <v>0.21103480220981127</v>
      </c>
      <c r="AM72" s="33">
        <v>0.17257667370941279</v>
      </c>
      <c r="AN72" s="33">
        <v>0</v>
      </c>
      <c r="AO72" s="33">
        <v>0.23933483072272888</v>
      </c>
      <c r="AP72" s="33">
        <v>0.83473663581262991</v>
      </c>
      <c r="AQ72" s="33">
        <v>0.18002240067379238</v>
      </c>
      <c r="AR72" s="33">
        <v>2.6701927803556475E-2</v>
      </c>
      <c r="AS72" s="33">
        <v>0.19315951888819533</v>
      </c>
      <c r="AT72" s="33">
        <v>0.17955257625272256</v>
      </c>
      <c r="AU72" s="33">
        <v>0.21250559019620127</v>
      </c>
      <c r="AV72" s="33">
        <v>0.14495130231116748</v>
      </c>
      <c r="AW72" s="33">
        <v>0.15917769800007653</v>
      </c>
      <c r="AX72" s="33">
        <v>0.2000557510840853</v>
      </c>
      <c r="AY72" s="33">
        <v>0.20369047860607625</v>
      </c>
      <c r="AZ72" s="33">
        <v>0.19138137985309331</v>
      </c>
      <c r="BA72" s="110">
        <v>0.22425212673933359</v>
      </c>
      <c r="BB72" s="33">
        <v>0.99465660142688195</v>
      </c>
      <c r="BC72" s="33">
        <v>1</v>
      </c>
      <c r="BD72" s="33">
        <v>0.77706228381381381</v>
      </c>
      <c r="BE72" s="99"/>
      <c r="BF72" s="108">
        <f t="array" ref="BF72">MIN(IF(AJ72:BD72&gt;0,AJ72:BD72))</f>
        <v>2.6701927803556475E-2</v>
      </c>
    </row>
    <row r="73" spans="5:58">
      <c r="Z73" s="102"/>
      <c r="AA73" s="102"/>
      <c r="AB73" s="102"/>
      <c r="AC73" s="102"/>
      <c r="AD73" s="102"/>
      <c r="AE73" s="102"/>
      <c r="AF73" s="102"/>
      <c r="AG73" s="102"/>
      <c r="AI73" s="114" t="s">
        <v>561</v>
      </c>
      <c r="AJ73" s="33">
        <v>0.26479786885009637</v>
      </c>
      <c r="AK73" s="33">
        <v>2.2776307313020931E-2</v>
      </c>
      <c r="AL73" s="33">
        <v>0.33784089621914981</v>
      </c>
      <c r="AM73" s="33">
        <v>0.11004755577304265</v>
      </c>
      <c r="AN73" s="33">
        <v>0.37104126927859821</v>
      </c>
      <c r="AO73" s="33">
        <v>0</v>
      </c>
      <c r="AP73" s="33">
        <v>0.78007554166780613</v>
      </c>
      <c r="AQ73" s="33">
        <v>0.14093744164021302</v>
      </c>
      <c r="AR73" s="33">
        <v>9.6711677859758372E-2</v>
      </c>
      <c r="AS73" s="33">
        <v>8.7373693852523096E-2</v>
      </c>
      <c r="AT73" s="33">
        <v>0.23269555223456992</v>
      </c>
      <c r="AU73" s="33">
        <v>3.6576645103185292E-2</v>
      </c>
      <c r="AV73" s="33">
        <v>0.10818607296303794</v>
      </c>
      <c r="AW73" s="33">
        <v>0.1805439945823781</v>
      </c>
      <c r="AX73" s="33">
        <v>0.16796896972498759</v>
      </c>
      <c r="AY73" s="33">
        <v>0.1450718069385524</v>
      </c>
      <c r="AZ73" s="33">
        <v>0.36978575553433579</v>
      </c>
      <c r="BA73" s="110">
        <v>0.17528650305348262</v>
      </c>
      <c r="BB73" s="33">
        <v>0.91378376773523273</v>
      </c>
      <c r="BC73" s="33">
        <v>0.64588054383883264</v>
      </c>
      <c r="BD73" s="33">
        <v>0.9424043142931815</v>
      </c>
      <c r="BE73" s="99"/>
      <c r="BF73" s="108">
        <f t="array" ref="BF73">MIN(IF(AJ73:BD73&gt;0,AJ73:BD73))</f>
        <v>2.2776307313020931E-2</v>
      </c>
    </row>
    <row r="74" spans="5:58">
      <c r="AB74" s="102"/>
      <c r="AC74" s="102"/>
      <c r="AD74" s="102"/>
      <c r="AE74" s="102"/>
      <c r="AF74" s="102"/>
      <c r="AG74" s="102"/>
      <c r="AI74" s="106" t="str">
        <f>E36</f>
        <v>WRI</v>
      </c>
      <c r="AJ74" s="113">
        <v>1.6329657586326075E-2</v>
      </c>
      <c r="AK74" s="33">
        <v>3.9363440887044486E-2</v>
      </c>
      <c r="AL74" s="33">
        <v>0.1003611231417692</v>
      </c>
      <c r="AM74" s="33">
        <v>1.9596142193493055E-2</v>
      </c>
      <c r="AN74" s="33">
        <v>0.32106159401119211</v>
      </c>
      <c r="AO74" s="33">
        <v>7.4623215880675303E-2</v>
      </c>
      <c r="AP74" s="102">
        <v>0</v>
      </c>
      <c r="AQ74" s="102">
        <v>0.28602646345803873</v>
      </c>
      <c r="AR74" s="102">
        <v>3.4820957125457005E-2</v>
      </c>
      <c r="AS74" s="102">
        <v>2.9281580185907752E-2</v>
      </c>
      <c r="AT74" s="102">
        <v>6.582723483855725E-2</v>
      </c>
      <c r="AU74" s="102">
        <v>0.1638950285623402</v>
      </c>
      <c r="AV74" s="102">
        <v>0.12291478692914833</v>
      </c>
      <c r="AW74" s="102">
        <v>0.15538722788083917</v>
      </c>
      <c r="AX74" s="102">
        <v>7.033190558892187E-2</v>
      </c>
      <c r="AY74" s="102">
        <v>0.13628227379320323</v>
      </c>
      <c r="AZ74" s="102">
        <v>0.17442915532653275</v>
      </c>
      <c r="BA74" s="110">
        <v>0.30430346785771489</v>
      </c>
      <c r="BB74" s="102">
        <v>0.99253750132415253</v>
      </c>
      <c r="BC74" s="102">
        <v>0.88264582826718596</v>
      </c>
      <c r="BD74" s="102">
        <v>0.95218646312372468</v>
      </c>
      <c r="BF74" s="108">
        <f t="array" ref="BF74">MIN(IF(AJ74:BD74&gt;0,AJ74:BD74))</f>
        <v>1.6329657586326075E-2</v>
      </c>
    </row>
    <row r="75" spans="5:58">
      <c r="AB75" s="102"/>
      <c r="AC75" s="102"/>
      <c r="AD75" s="102"/>
      <c r="AE75" s="102"/>
      <c r="AF75" s="102"/>
      <c r="AG75" s="102"/>
      <c r="AI75" s="106" t="str">
        <f>E40</f>
        <v>POK</v>
      </c>
      <c r="AJ75" s="113">
        <v>0.23362197965930404</v>
      </c>
      <c r="AK75" s="33">
        <v>1.3494162145663709E-2</v>
      </c>
      <c r="AL75" s="33">
        <v>0.41174216832845612</v>
      </c>
      <c r="AM75" s="33">
        <v>4.7392870973320927E-2</v>
      </c>
      <c r="AN75" s="33">
        <v>2.6875005123821138E-2</v>
      </c>
      <c r="AO75" s="33">
        <v>3.8627464604084061E-2</v>
      </c>
      <c r="AP75" s="102">
        <v>0.7636119154817711</v>
      </c>
      <c r="AQ75" s="102">
        <v>0</v>
      </c>
      <c r="AR75" s="102">
        <v>4.8886986340977601E-2</v>
      </c>
      <c r="AS75" s="102">
        <v>1.9518635619606536E-2</v>
      </c>
      <c r="AT75" s="102">
        <v>0.12318509099147644</v>
      </c>
      <c r="AU75" s="102">
        <v>3.0538113725011907E-2</v>
      </c>
      <c r="AV75" s="102">
        <v>6.1755805630698324E-2</v>
      </c>
      <c r="AW75" s="102">
        <v>0.19138124187057473</v>
      </c>
      <c r="AX75" s="102">
        <v>0.14822582529688802</v>
      </c>
      <c r="AY75" s="102">
        <v>0.16141264927791332</v>
      </c>
      <c r="AZ75" s="102">
        <v>0.29861988165104636</v>
      </c>
      <c r="BA75" s="110">
        <v>6.5160809352631618E-2</v>
      </c>
      <c r="BB75" s="102">
        <v>0.63965214523657088</v>
      </c>
      <c r="BC75" s="102">
        <v>0.54541886169041587</v>
      </c>
      <c r="BD75" s="102">
        <v>0.83886917751085455</v>
      </c>
      <c r="BF75" s="108">
        <f t="array" ref="BF75">MIN(IF(AJ75:BD75&gt;0,AJ75:BD75))</f>
        <v>1.3494162145663709E-2</v>
      </c>
    </row>
    <row r="76" spans="5:58">
      <c r="AB76" s="102"/>
      <c r="AC76" s="102"/>
      <c r="AD76" s="102"/>
      <c r="AE76" s="102"/>
      <c r="AF76" s="102"/>
      <c r="AG76" s="102"/>
      <c r="AI76" s="106" t="str">
        <f>E44</f>
        <v>FAC</v>
      </c>
      <c r="AJ76" s="113">
        <v>0.12562350652012433</v>
      </c>
      <c r="AK76" s="33">
        <v>2.1188372895667405E-2</v>
      </c>
      <c r="AL76" s="33">
        <v>0.19352220773192916</v>
      </c>
      <c r="AM76" s="33">
        <v>3.1692013613214921E-2</v>
      </c>
      <c r="AN76" s="33">
        <v>7.1897016874986119E-2</v>
      </c>
      <c r="AO76" s="33">
        <v>6.2341816597163091E-2</v>
      </c>
      <c r="AP76" s="102">
        <v>0.54240219889073604</v>
      </c>
      <c r="AQ76" s="102">
        <v>0.11835082351801968</v>
      </c>
      <c r="AR76" s="102">
        <v>0</v>
      </c>
      <c r="AS76" s="102">
        <v>1.8973394291560718E-2</v>
      </c>
      <c r="AT76" s="102">
        <v>3.2633252062330372E-2</v>
      </c>
      <c r="AU76" s="102">
        <v>4.5317013710729166E-2</v>
      </c>
      <c r="AV76" s="102">
        <v>4.4783802131776749E-3</v>
      </c>
      <c r="AW76" s="102">
        <v>0.43890748224590787</v>
      </c>
      <c r="AX76" s="102">
        <v>8.1815491684766553E-2</v>
      </c>
      <c r="AY76" s="102">
        <v>0.13886130467884111</v>
      </c>
      <c r="AZ76" s="102">
        <v>0.18028077242996246</v>
      </c>
      <c r="BA76" s="110">
        <v>0.11397070380970423</v>
      </c>
      <c r="BB76" s="102">
        <v>0.76715923260497043</v>
      </c>
      <c r="BC76" s="102">
        <v>0.59034895308214219</v>
      </c>
      <c r="BD76" s="102">
        <v>0.78795001746743643</v>
      </c>
      <c r="BF76" s="108">
        <f t="array" ref="BF76">MIN(IF(AJ76:BD76&gt;0,AJ76:BD76))</f>
        <v>4.4783802131776749E-3</v>
      </c>
    </row>
    <row r="77" spans="5:58">
      <c r="AB77" s="102"/>
      <c r="AC77" s="102"/>
      <c r="AD77" s="102"/>
      <c r="AE77" s="102"/>
      <c r="AF77" s="102"/>
      <c r="AG77" s="102"/>
      <c r="AI77" s="106" t="str">
        <f>E45</f>
        <v>DEK</v>
      </c>
      <c r="AJ77" s="113">
        <v>1.10361426049189E-2</v>
      </c>
      <c r="AK77" s="33">
        <v>8.6995908314576764E-2</v>
      </c>
      <c r="AL77" s="33">
        <v>0.11574949779667426</v>
      </c>
      <c r="AM77" s="33">
        <v>5.9953449468556415E-2</v>
      </c>
      <c r="AN77" s="33">
        <v>0.2143065710141637</v>
      </c>
      <c r="AO77" s="33">
        <v>0.15171592316364305</v>
      </c>
      <c r="AP77" s="102">
        <v>0.26297686340786608</v>
      </c>
      <c r="AQ77" s="102">
        <v>0.28054829590848923</v>
      </c>
      <c r="AR77" s="102">
        <v>5.500844300460931E-2</v>
      </c>
      <c r="AS77" s="102">
        <v>0</v>
      </c>
      <c r="AT77" s="102">
        <v>0.12883217755068602</v>
      </c>
      <c r="AU77" s="102">
        <v>0.12874075025194998</v>
      </c>
      <c r="AV77" s="102">
        <v>0.25124300011411144</v>
      </c>
      <c r="AW77" s="102">
        <v>0.18318610191861875</v>
      </c>
      <c r="AX77" s="102">
        <v>6.389152447391018E-2</v>
      </c>
      <c r="AY77" s="102">
        <v>0.16723251712356432</v>
      </c>
      <c r="AZ77" s="102">
        <v>0.11242222992526911</v>
      </c>
      <c r="BA77" s="110">
        <v>0.27047075431906831</v>
      </c>
      <c r="BB77" s="102">
        <v>1</v>
      </c>
      <c r="BC77" s="102">
        <v>0.90219082018742369</v>
      </c>
      <c r="BD77" s="102">
        <v>0.83714807788320311</v>
      </c>
      <c r="BF77" s="108">
        <f t="array" ref="BF77">MIN(IF(AJ77:BD77&gt;0,AJ77:BD77))</f>
        <v>1.10361426049189E-2</v>
      </c>
    </row>
    <row r="78" spans="5:58">
      <c r="AB78" s="102"/>
      <c r="AC78" s="102"/>
      <c r="AD78" s="102"/>
      <c r="AE78" s="102"/>
      <c r="AF78" s="102"/>
      <c r="AG78" s="102"/>
      <c r="AI78" s="106" t="str">
        <f>E48</f>
        <v>WOR</v>
      </c>
      <c r="AJ78" s="113">
        <v>0.14979856792990726</v>
      </c>
      <c r="AK78" s="33">
        <v>2.6068398881889308E-2</v>
      </c>
      <c r="AL78" s="33">
        <v>0.18722286137482869</v>
      </c>
      <c r="AM78" s="33">
        <v>8.5134200037600707E-2</v>
      </c>
      <c r="AN78" s="33">
        <v>7.6663443779927856E-2</v>
      </c>
      <c r="AO78" s="33">
        <v>0.23269555223456992</v>
      </c>
      <c r="AP78" s="102">
        <v>0.60646627494282312</v>
      </c>
      <c r="AQ78" s="102">
        <v>0.10333940513643745</v>
      </c>
      <c r="AR78" s="102">
        <v>7.8771903011601599E-2</v>
      </c>
      <c r="AS78" s="102">
        <v>2.7239357640927393E-2</v>
      </c>
      <c r="AT78" s="102">
        <v>0</v>
      </c>
      <c r="AU78" s="102">
        <v>1.2660035952459302E-2</v>
      </c>
      <c r="AV78" s="102">
        <v>6.1594515008651277E-2</v>
      </c>
      <c r="AW78" s="102">
        <v>0.15032609535847458</v>
      </c>
      <c r="AX78" s="102">
        <v>0.13593010652324386</v>
      </c>
      <c r="AY78" s="102">
        <v>8.5778313367204748E-2</v>
      </c>
      <c r="AZ78" s="102">
        <v>0.2025638855241188</v>
      </c>
      <c r="BA78" s="110">
        <v>0.11234804260113795</v>
      </c>
      <c r="BB78" s="102">
        <v>0.698647894541509</v>
      </c>
      <c r="BC78" s="102">
        <v>0.58514273747664836</v>
      </c>
      <c r="BD78" s="102">
        <v>0.88311149625030783</v>
      </c>
      <c r="BF78" s="108">
        <f t="array" ref="BF78">MIN(IF(AJ78:BD78&gt;0,AJ78:BD78))</f>
        <v>1.2660035952459302E-2</v>
      </c>
    </row>
    <row r="79" spans="5:58">
      <c r="AB79" s="102"/>
      <c r="AC79" s="102"/>
      <c r="AD79" s="102"/>
      <c r="AE79" s="102"/>
      <c r="AF79" s="102"/>
      <c r="AG79" s="102"/>
      <c r="AI79" s="106" t="str">
        <f>E49</f>
        <v>TEA</v>
      </c>
      <c r="AJ79" s="113">
        <v>0.3004248532902376</v>
      </c>
      <c r="AK79" s="33">
        <v>1.805979463546439E-2</v>
      </c>
      <c r="AL79" s="33">
        <v>0.15904088047265988</v>
      </c>
      <c r="AM79" s="33">
        <v>5.5370955912149897E-2</v>
      </c>
      <c r="AN79" s="33">
        <v>5.9425954594419905E-2</v>
      </c>
      <c r="AO79" s="33">
        <v>6.422143595893709E-2</v>
      </c>
      <c r="AP79" s="102">
        <v>0.58356229304693907</v>
      </c>
      <c r="AQ79" s="102">
        <v>0.13558336812407004</v>
      </c>
      <c r="AR79" s="102">
        <v>5.2848687570410328E-2</v>
      </c>
      <c r="AS79" s="102">
        <v>2.387671225536336E-2</v>
      </c>
      <c r="AT79" s="102">
        <v>4.3026409638489561E-2</v>
      </c>
      <c r="AU79" s="102">
        <v>0</v>
      </c>
      <c r="AV79" s="102">
        <v>3.3649099317912774E-2</v>
      </c>
      <c r="AW79" s="102">
        <v>0.15277463999413993</v>
      </c>
      <c r="AX79" s="102">
        <v>0.13126950628858622</v>
      </c>
      <c r="AY79" s="102">
        <v>7.7478088440129517E-2</v>
      </c>
      <c r="AZ79" s="102">
        <v>0.16133111775604952</v>
      </c>
      <c r="BA79" s="110">
        <v>0.11524331327119257</v>
      </c>
      <c r="BB79" s="102">
        <v>0.71054966519108265</v>
      </c>
      <c r="BC79" s="102">
        <v>0.64846046764236709</v>
      </c>
      <c r="BD79" s="102">
        <v>0.82120265194510045</v>
      </c>
      <c r="BF79" s="108">
        <f t="array" ref="BF79">MIN(IF(AJ79:BD79&gt;0,AJ79:BD79))</f>
        <v>1.805979463546439E-2</v>
      </c>
    </row>
    <row r="80" spans="5:58">
      <c r="AB80" s="102"/>
      <c r="AC80" s="102"/>
      <c r="AD80" s="102"/>
      <c r="AE80" s="102"/>
      <c r="AF80" s="102"/>
      <c r="AG80" s="102"/>
      <c r="AI80" s="106" t="str">
        <f>E50</f>
        <v>INF</v>
      </c>
      <c r="AJ80" s="113">
        <v>0.12200532637984617</v>
      </c>
      <c r="AK80" s="33">
        <v>3.4872225226581212E-2</v>
      </c>
      <c r="AL80" s="33">
        <v>0.20441869152204659</v>
      </c>
      <c r="AM80" s="33">
        <v>5.7937871056884999E-2</v>
      </c>
      <c r="AN80" s="33">
        <v>0.11811451410155016</v>
      </c>
      <c r="AO80" s="33">
        <v>1.141593440709263E-2</v>
      </c>
      <c r="AP80" s="102">
        <v>0.47670440809077042</v>
      </c>
      <c r="AQ80" s="102">
        <v>0.18084157887667893</v>
      </c>
      <c r="AR80" s="102">
        <v>1.4830497371390149E-2</v>
      </c>
      <c r="AS80" s="102">
        <v>0.2555504036305048</v>
      </c>
      <c r="AT80" s="102">
        <v>3.5009861832808464E-3</v>
      </c>
      <c r="AU80" s="102">
        <v>4.5924687361042195E-2</v>
      </c>
      <c r="AV80" s="102">
        <v>0</v>
      </c>
      <c r="AW80" s="102">
        <v>0.17158319064356645</v>
      </c>
      <c r="AX80" s="102">
        <v>8.9775706439861144E-2</v>
      </c>
      <c r="AY80" s="102">
        <v>0.10113008404006593</v>
      </c>
      <c r="AZ80" s="102">
        <v>0.23374594854873101</v>
      </c>
      <c r="BA80" s="110">
        <v>0.16906582191087868</v>
      </c>
      <c r="BB80" s="102">
        <v>0.75017016913692836</v>
      </c>
      <c r="BC80" s="102">
        <v>0.61797354689262685</v>
      </c>
      <c r="BD80" s="102">
        <v>0.89972423670236346</v>
      </c>
      <c r="BF80" s="108">
        <f t="array" ref="BF80">MIN(IF(AJ80:BD80&gt;0,AJ80:BD80))</f>
        <v>3.5009861832808464E-3</v>
      </c>
    </row>
    <row r="81" spans="28:59">
      <c r="AB81" s="102"/>
      <c r="AC81" s="102"/>
      <c r="AD81" s="102"/>
      <c r="AE81" s="102"/>
      <c r="AF81" s="102"/>
      <c r="AG81" s="102"/>
      <c r="AI81" s="111" t="str">
        <f>E51</f>
        <v>FLA</v>
      </c>
      <c r="AJ81" s="116">
        <v>0.21224415231924124</v>
      </c>
      <c r="AK81" s="110">
        <v>1.3358658676564543E-2</v>
      </c>
      <c r="AL81" s="110">
        <v>4.4860171053290411E-2</v>
      </c>
      <c r="AM81" s="110">
        <v>4.8996481370375877E-2</v>
      </c>
      <c r="AN81" s="110">
        <v>0.15573881115656896</v>
      </c>
      <c r="AO81" s="110">
        <v>0.16268590676812497</v>
      </c>
      <c r="AP81" s="110">
        <v>0.95174747198117526</v>
      </c>
      <c r="AQ81" s="110">
        <v>3.6051203499433832E-2</v>
      </c>
      <c r="AR81" s="110">
        <v>0.44643227550000331</v>
      </c>
      <c r="AS81" s="110">
        <v>0.1760513744981084</v>
      </c>
      <c r="AT81" s="110">
        <v>0.11702504540567502</v>
      </c>
      <c r="AU81" s="110">
        <v>0.11352455949470594</v>
      </c>
      <c r="AV81" s="110">
        <v>0.13493034364173173</v>
      </c>
      <c r="AW81" s="110">
        <v>0</v>
      </c>
      <c r="AX81" s="110">
        <v>0.20522532279278619</v>
      </c>
      <c r="AY81" s="110">
        <v>0.10055016163082421</v>
      </c>
      <c r="AZ81" s="110">
        <v>6.9223797922618069E-2</v>
      </c>
      <c r="BA81" s="110">
        <v>2.5634263653227895E-3</v>
      </c>
      <c r="BB81" s="110">
        <v>0.73047307610659873</v>
      </c>
      <c r="BC81" s="110">
        <v>0.85387252568414895</v>
      </c>
      <c r="BD81" s="110">
        <v>1</v>
      </c>
      <c r="BE81" s="110"/>
      <c r="BF81" s="118">
        <f t="array" ref="BF81">MIN(IF(AJ81:BD81&gt;0,AJ81:BD81))</f>
        <v>2.5634263653227895E-3</v>
      </c>
    </row>
    <row r="82" spans="28:59">
      <c r="AB82" s="102"/>
      <c r="AC82" s="102"/>
      <c r="AD82" s="102"/>
      <c r="AE82" s="102"/>
      <c r="AF82" s="102"/>
      <c r="AG82" s="102"/>
      <c r="AI82" s="106" t="str">
        <f>E53</f>
        <v>CRE</v>
      </c>
      <c r="AJ82" s="113">
        <v>0.16929871246723635</v>
      </c>
      <c r="AK82" s="33">
        <v>3.4174399140225187E-2</v>
      </c>
      <c r="AL82" s="33">
        <v>2.0678631312929043E-2</v>
      </c>
      <c r="AM82" s="33">
        <v>2.3140054858633127E-2</v>
      </c>
      <c r="AN82" s="33">
        <v>0.17056352297323168</v>
      </c>
      <c r="AO82" s="33">
        <v>8.6401728162573702E-2</v>
      </c>
      <c r="AP82" s="102">
        <v>0.36156965502669458</v>
      </c>
      <c r="AQ82" s="102">
        <v>0.33083981924143169</v>
      </c>
      <c r="AR82" s="102">
        <v>6.4889410713525705E-2</v>
      </c>
      <c r="AS82" s="102">
        <v>3.5753635216577748E-2</v>
      </c>
      <c r="AT82" s="102">
        <v>0.20140102908276278</v>
      </c>
      <c r="AU82" s="102">
        <v>0.11323012241882807</v>
      </c>
      <c r="AV82" s="102">
        <v>9.4975819480671728E-2</v>
      </c>
      <c r="AW82" s="102">
        <v>0.14935632035489621</v>
      </c>
      <c r="AX82" s="102">
        <v>0</v>
      </c>
      <c r="AY82" s="102">
        <v>8.0280356959232718E-2</v>
      </c>
      <c r="AZ82" s="102">
        <v>5.725989796220602E-2</v>
      </c>
      <c r="BA82" s="110">
        <v>0.23012225729864352</v>
      </c>
      <c r="BB82" s="102">
        <v>0.98274445280651845</v>
      </c>
      <c r="BC82" s="102">
        <v>0.97024491236049681</v>
      </c>
      <c r="BD82" s="102">
        <v>0.95775263539016053</v>
      </c>
      <c r="BF82" s="108">
        <f t="array" ref="BF82">MIN(IF(AJ82:BD82&gt;0,AJ82:BD82))</f>
        <v>2.0678631312929043E-2</v>
      </c>
    </row>
    <row r="83" spans="28:59">
      <c r="AB83" s="102"/>
      <c r="AC83" s="102"/>
      <c r="AD83" s="102"/>
      <c r="AE83" s="102"/>
      <c r="AF83" s="102"/>
      <c r="AG83" s="102"/>
      <c r="AI83" s="106" t="str">
        <f>E54</f>
        <v>BRA</v>
      </c>
      <c r="AJ83" s="113">
        <v>0.18413772284477659</v>
      </c>
      <c r="AK83" s="33">
        <v>2.7954370972515397E-2</v>
      </c>
      <c r="AL83" s="33">
        <v>0.1708396054398667</v>
      </c>
      <c r="AM83" s="33">
        <v>0.33029638045337983</v>
      </c>
      <c r="AN83" s="33">
        <v>7.9805917154859851E-2</v>
      </c>
      <c r="AO83" s="33">
        <v>9.2253948603893507E-2</v>
      </c>
      <c r="AP83" s="102">
        <v>0.75912169819308895</v>
      </c>
      <c r="AQ83" s="102">
        <v>7.6135808069145466E-2</v>
      </c>
      <c r="AR83" s="102">
        <v>6.7139413676247622E-2</v>
      </c>
      <c r="AS83" s="102">
        <v>2.8630696381975268E-2</v>
      </c>
      <c r="AT83" s="102">
        <v>5.0500943359919129E-2</v>
      </c>
      <c r="AU83" s="102">
        <v>7.7389728809321443E-3</v>
      </c>
      <c r="AV83" s="102">
        <v>0.12965100313557154</v>
      </c>
      <c r="AW83" s="102">
        <v>8.3900541755020944E-2</v>
      </c>
      <c r="AX83" s="102">
        <v>0.19964603425828509</v>
      </c>
      <c r="AY83" s="102">
        <v>0</v>
      </c>
      <c r="AZ83" s="102">
        <v>0.15200604503961759</v>
      </c>
      <c r="BA83" s="110">
        <v>8.616958083248008E-2</v>
      </c>
      <c r="BB83" s="102">
        <v>0.53882663206410653</v>
      </c>
      <c r="BC83" s="102">
        <v>0.58881925681636504</v>
      </c>
      <c r="BD83" s="102">
        <v>0.96079430161100587</v>
      </c>
      <c r="BF83" s="108">
        <f t="array" ref="BF83">MIN(IF(AJ83:BD83&gt;0,AJ83:BD83))</f>
        <v>7.7389728809321443E-3</v>
      </c>
    </row>
    <row r="84" spans="28:59">
      <c r="AI84" s="106" t="str">
        <f>E56</f>
        <v>AGG</v>
      </c>
      <c r="AJ84" s="113">
        <v>0.29513819970217425</v>
      </c>
      <c r="AK84" s="33">
        <v>0.55058150870923839</v>
      </c>
      <c r="AL84" s="33">
        <v>0.19777462238167248</v>
      </c>
      <c r="AM84" s="33">
        <v>0.20858516731549639</v>
      </c>
      <c r="AN84" s="33">
        <v>0.23175511140301161</v>
      </c>
      <c r="AO84" s="33">
        <v>0.26691574821749747</v>
      </c>
      <c r="AP84" s="102">
        <v>1</v>
      </c>
      <c r="AQ84" s="102">
        <v>3.3858899273369172E-2</v>
      </c>
      <c r="AR84" s="102">
        <v>1.0400768022886359E-2</v>
      </c>
      <c r="AS84" s="102">
        <v>0.18598042338792839</v>
      </c>
      <c r="AT84" s="102">
        <v>0.25693405133722969</v>
      </c>
      <c r="AU84" s="102">
        <v>0.10884766528663563</v>
      </c>
      <c r="AV84" s="102">
        <v>0.11867110090044307</v>
      </c>
      <c r="AW84" s="102">
        <v>8.7841807851058301E-3</v>
      </c>
      <c r="AX84" s="102">
        <v>0.30253598435459894</v>
      </c>
      <c r="AY84" s="102">
        <v>0.10143832976102179</v>
      </c>
      <c r="AZ84" s="102">
        <v>0</v>
      </c>
      <c r="BA84" s="110">
        <v>2.2014759485637338E-2</v>
      </c>
      <c r="BB84" s="102">
        <v>0.74527272923513654</v>
      </c>
      <c r="BC84" s="102">
        <v>1</v>
      </c>
      <c r="BD84" s="102">
        <v>0.874410439389669</v>
      </c>
      <c r="BF84" s="108">
        <f t="array" ref="BF84">MIN(IF(AJ84:BD84&gt;0,AJ84:BD84))</f>
        <v>8.7841807851058301E-3</v>
      </c>
    </row>
    <row r="85" spans="28:59">
      <c r="AI85" s="106" t="str">
        <f>E57</f>
        <v>STR</v>
      </c>
      <c r="AJ85" s="113">
        <v>0.36853258312825593</v>
      </c>
      <c r="AK85" s="33">
        <v>0.27504819458290719</v>
      </c>
      <c r="AL85" s="33">
        <v>0.38101967501472433</v>
      </c>
      <c r="AM85" s="33">
        <v>0.60392833159149684</v>
      </c>
      <c r="AN85" s="33">
        <v>0.13656583550887993</v>
      </c>
      <c r="AO85" s="33">
        <v>0.20303101954403796</v>
      </c>
      <c r="AP85" s="102">
        <v>1</v>
      </c>
      <c r="AQ85" s="102">
        <v>4.838790819492389E-2</v>
      </c>
      <c r="AR85" s="102">
        <v>7.6943208794233178E-2</v>
      </c>
      <c r="AS85" s="102">
        <v>0.14825989447514146</v>
      </c>
      <c r="AT85" s="102">
        <v>0.13276039297882133</v>
      </c>
      <c r="AU85" s="102">
        <v>2.8612901980246259E-2</v>
      </c>
      <c r="AV85" s="102">
        <v>0.14383612211995081</v>
      </c>
      <c r="AW85" s="102">
        <v>7.4599593706722228E-2</v>
      </c>
      <c r="AX85" s="102">
        <v>0.38195208070557241</v>
      </c>
      <c r="AY85" s="102">
        <v>0.12011904378508545</v>
      </c>
      <c r="AZ85" s="102">
        <v>0.12194723944260345</v>
      </c>
      <c r="BA85" s="110">
        <v>0</v>
      </c>
      <c r="BB85" s="102">
        <v>0.39434161757636288</v>
      </c>
      <c r="BC85" s="102">
        <v>0.90834985507214105</v>
      </c>
      <c r="BD85" s="102">
        <v>0.93184717918527682</v>
      </c>
      <c r="BF85" s="108">
        <f t="array" ref="BF85">MIN(IF(AJ85:BD85&gt;0,AJ85:BD85))</f>
        <v>2.8612901980246259E-2</v>
      </c>
    </row>
    <row r="86" spans="28:59">
      <c r="AI86" s="106" t="str">
        <f>E60</f>
        <v>BAL</v>
      </c>
      <c r="AJ86" s="113">
        <v>0.34142557587944183</v>
      </c>
      <c r="AK86" s="33">
        <v>0.24188423524378169</v>
      </c>
      <c r="AL86" s="33">
        <v>0.4005780804386061</v>
      </c>
      <c r="AM86" s="33">
        <v>0.39734864343972487</v>
      </c>
      <c r="AN86" s="33">
        <v>0.14676813605136307</v>
      </c>
      <c r="AO86" s="33">
        <v>0.23229173433687419</v>
      </c>
      <c r="AP86" s="102">
        <v>1</v>
      </c>
      <c r="AQ86" s="102">
        <v>6.8357985398539406E-2</v>
      </c>
      <c r="AR86" s="102">
        <v>0.10498180600497853</v>
      </c>
      <c r="AS86" s="102">
        <v>0.11658417504576084</v>
      </c>
      <c r="AT86" s="102">
        <v>6.2083942188050266E-2</v>
      </c>
      <c r="AU86" s="102">
        <v>8.776252604398796E-2</v>
      </c>
      <c r="AV86" s="102">
        <v>0.19375525204564784</v>
      </c>
      <c r="AW86" s="102">
        <v>8.2396038665994084E-2</v>
      </c>
      <c r="AX86" s="102">
        <v>0.37511315308653992</v>
      </c>
      <c r="AY86" s="102">
        <v>5.383970252481432E-2</v>
      </c>
      <c r="AZ86" s="102">
        <v>0.18196611716737385</v>
      </c>
      <c r="BA86" s="110">
        <v>1.3314816766834426E-2</v>
      </c>
      <c r="BB86" s="102">
        <v>0</v>
      </c>
      <c r="BC86" s="102">
        <v>0.81808992895098587</v>
      </c>
      <c r="BD86" s="102">
        <v>1</v>
      </c>
      <c r="BF86" s="108">
        <f t="array" ref="BF86">MIN(IF(AJ86:BD86&gt;0,AJ86:BD86))</f>
        <v>1.3314816766834426E-2</v>
      </c>
    </row>
    <row r="87" spans="28:59">
      <c r="AI87" s="106" t="str">
        <f>E61</f>
        <v>AGI</v>
      </c>
      <c r="AJ87" s="113">
        <v>0.31634765494097594</v>
      </c>
      <c r="AK87" s="33">
        <v>1.8455057412592915E-2</v>
      </c>
      <c r="AL87" s="33">
        <v>0.2684404031733974</v>
      </c>
      <c r="AM87" s="33">
        <v>0.1399784686777146</v>
      </c>
      <c r="AN87" s="33">
        <v>2.6981291873676188E-2</v>
      </c>
      <c r="AO87" s="33">
        <v>0.10974465213999821</v>
      </c>
      <c r="AP87" s="102">
        <v>0.92696741914561032</v>
      </c>
      <c r="AQ87" s="102">
        <v>0.10904426505999364</v>
      </c>
      <c r="AR87" s="102">
        <v>8.4548889092451923E-2</v>
      </c>
      <c r="AS87" s="102">
        <v>4.2639534300429965E-2</v>
      </c>
      <c r="AT87" s="102">
        <v>3.7602086535203125E-2</v>
      </c>
      <c r="AU87" s="102">
        <v>5.8143414976186525E-2</v>
      </c>
      <c r="AV87" s="102">
        <v>0.14654269343629597</v>
      </c>
      <c r="AW87" s="102">
        <v>0.18774699464387123</v>
      </c>
      <c r="AX87" s="102">
        <v>0.25629627613046091</v>
      </c>
      <c r="AY87" s="102">
        <v>7.0706119080193808E-2</v>
      </c>
      <c r="AZ87" s="102">
        <v>0.24781842465572704</v>
      </c>
      <c r="BA87" s="110">
        <v>0.1150533268206904</v>
      </c>
      <c r="BB87" s="102">
        <v>0.81808992895098587</v>
      </c>
      <c r="BC87" s="102">
        <v>0</v>
      </c>
      <c r="BD87" s="102">
        <v>1</v>
      </c>
      <c r="BF87" s="108">
        <f t="array" ref="BF87">MIN(IF(AJ87:BD87&gt;0,AJ87:BD87))</f>
        <v>1.8455057412592915E-2</v>
      </c>
    </row>
    <row r="88" spans="28:59">
      <c r="AI88" s="106" t="str">
        <f>E62</f>
        <v>ACC</v>
      </c>
      <c r="AJ88" s="113">
        <v>0.2527587670178052</v>
      </c>
      <c r="AK88" s="33">
        <v>0.24557959949167341</v>
      </c>
      <c r="AL88" s="33">
        <v>0.16161952226923698</v>
      </c>
      <c r="AM88" s="33">
        <v>0.18760941794551506</v>
      </c>
      <c r="AN88" s="33">
        <v>2.4294509123765917E-2</v>
      </c>
      <c r="AO88" s="33">
        <v>0.16604810210443935</v>
      </c>
      <c r="AP88" s="102">
        <v>1</v>
      </c>
      <c r="AQ88" s="102">
        <v>0.11708357277891356</v>
      </c>
      <c r="AR88" s="102">
        <v>9.9414443308427601E-3</v>
      </c>
      <c r="AS88" s="102">
        <v>0.15661360814811931</v>
      </c>
      <c r="AT88" s="102">
        <v>0.15707397555909439</v>
      </c>
      <c r="AU88" s="102">
        <v>0.19831202478816429</v>
      </c>
      <c r="AV88" s="102">
        <v>2.6653536062488936E-2</v>
      </c>
      <c r="AW88" s="102">
        <v>0.11625302804511851</v>
      </c>
      <c r="AX88" s="102">
        <v>0.18832655441921659</v>
      </c>
      <c r="AY88" s="102">
        <v>6.9050177485258116E-2</v>
      </c>
      <c r="AZ88" s="102">
        <v>0.16528821681470196</v>
      </c>
      <c r="BA88" s="110">
        <v>6.2167992199250878E-2</v>
      </c>
      <c r="BB88" s="102">
        <v>1</v>
      </c>
      <c r="BC88" s="102">
        <v>1</v>
      </c>
      <c r="BD88" s="102">
        <v>0</v>
      </c>
      <c r="BF88" s="108">
        <f t="array" ref="BF88">MIN(IF(AJ88:BD88&gt;0,AJ88:BD88))</f>
        <v>9.9414443308427601E-3</v>
      </c>
    </row>
    <row r="89" spans="28:59">
      <c r="AI89" s="103"/>
      <c r="AJ89" s="103"/>
      <c r="AK89" s="103"/>
      <c r="AL89" s="103"/>
      <c r="AM89" s="103"/>
      <c r="AN89" s="103"/>
      <c r="AO89" s="103"/>
      <c r="AP89" s="103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10"/>
      <c r="BG89" s="108">
        <f>MIN(BF68:BF88)</f>
        <v>2.5634263653227895E-3</v>
      </c>
    </row>
    <row r="90" spans="28:59">
      <c r="AI90" s="103"/>
      <c r="AJ90" s="119">
        <f t="array" ref="AJ90">MIN(IF(AJ68:AJ88&gt;0,AJ68:AJ88))</f>
        <v>1.10361426049189E-2</v>
      </c>
      <c r="AK90" s="119">
        <f t="array" ref="AK90">MIN(IF(AK68:AK88&gt;0,AK68:AK88))</f>
        <v>1.3358658676564543E-2</v>
      </c>
      <c r="AL90" s="119">
        <f t="array" ref="AL90">MIN(IF(AL68:AL88&gt;0,AL68:AL88))</f>
        <v>2.0678631312929043E-2</v>
      </c>
      <c r="AM90" s="119">
        <f t="array" ref="AM90">MIN(IF(AM68:AM88&gt;0,AM68:AM88))</f>
        <v>1.9596142193493055E-2</v>
      </c>
      <c r="AN90" s="119">
        <f t="array" ref="AN90">MIN(IF(AN68:AN88&gt;0,AN68:AN88))</f>
        <v>2.4294509123765917E-2</v>
      </c>
      <c r="AO90" s="119">
        <f t="array" ref="AO90">MIN(IF(AO68:AO88&gt;0,AO68:AO88))</f>
        <v>1.141593440709263E-2</v>
      </c>
      <c r="AP90" s="119">
        <f t="array" ref="AP90">MIN(IF(AP68:AP88&gt;0,AP68:AP88))</f>
        <v>0.26297686340786608</v>
      </c>
      <c r="AQ90" s="119">
        <f t="array" ref="AQ90">MIN(IF(AQ68:AQ88&gt;0,AQ68:AQ88))</f>
        <v>3.3858899273369172E-2</v>
      </c>
      <c r="AR90" s="119">
        <f t="array" ref="AR90">MIN(IF(AR68:AR88&gt;0,AR68:AR88))</f>
        <v>9.9414443308427601E-3</v>
      </c>
      <c r="AS90" s="119">
        <f t="array" ref="AS90">MIN(IF(AS68:AS88&gt;0,AS68:AS88))</f>
        <v>3.3040690718679562E-3</v>
      </c>
      <c r="AT90" s="119">
        <f t="array" ref="AT90">MIN(IF(AT68:AT88&gt;0,AT68:AT88))</f>
        <v>3.5009861832808464E-3</v>
      </c>
      <c r="AU90" s="119">
        <f t="array" ref="AU90">MIN(IF(AU68:AU88&gt;0,AU68:AU88))</f>
        <v>7.7389728809321443E-3</v>
      </c>
      <c r="AV90" s="119">
        <f t="array" ref="AV90">MIN(IF(AV68:AV88&gt;0,AV68:AV88))</f>
        <v>4.4783802131776749E-3</v>
      </c>
      <c r="AW90" s="119">
        <f t="array" ref="AW90">MIN(IF(AW68:AW88&gt;0,AW68:AW88))</f>
        <v>8.7841807851058301E-3</v>
      </c>
      <c r="AX90" s="119">
        <f t="array" ref="AX90">MIN(IF(AX68:AX88&gt;0,AX68:AX88))</f>
        <v>5.5252048046930458E-2</v>
      </c>
      <c r="AY90" s="119">
        <f t="array" ref="AY90">MIN(IF(AY68:AY88&gt;0,AY68:AY88))</f>
        <v>5.383970252481432E-2</v>
      </c>
      <c r="AZ90" s="119">
        <f t="array" ref="AZ90">MIN(IF(AZ68:AZ88&gt;0,AZ68:AZ88))</f>
        <v>5.725989796220602E-2</v>
      </c>
      <c r="BA90" s="120">
        <f t="array" ref="BA90">MIN(IF(BA68:BA88&gt;0,BA68:BA88))</f>
        <v>2.5634263653227895E-3</v>
      </c>
      <c r="BB90" s="119">
        <f t="array" ref="BB90">MIN(IF(BB68:BB88&gt;0,BB68:BB88))</f>
        <v>0.39434161757636288</v>
      </c>
      <c r="BC90" s="119">
        <f t="array" ref="BC90">MIN(IF(BC68:BC88&gt;0,BC68:BC88))</f>
        <v>0.54541886169041587</v>
      </c>
      <c r="BD90" s="119">
        <f t="array" ref="BD90">MIN(IF(BD68:BD88&gt;0,BD68:BD88))</f>
        <v>0.77706228381381381</v>
      </c>
    </row>
    <row r="91" spans="28:59">
      <c r="AI91" s="103"/>
      <c r="AJ91" s="103"/>
      <c r="AK91" s="103"/>
      <c r="AL91" s="103"/>
      <c r="AM91" s="103"/>
      <c r="AN91" s="103"/>
      <c r="AO91" s="103"/>
      <c r="AP91" s="103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E91" s="108">
        <f>MIN(AJ90:BD90)</f>
        <v>2.5634263653227895E-3</v>
      </c>
    </row>
  </sheetData>
  <sortState ref="C3:AC4">
    <sortCondition ref="C3"/>
  </sortState>
  <conditionalFormatting sqref="C6:AC32"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10">
      <colorScale>
        <cfvo type="min" val="0"/>
        <cfvo type="max" val="0"/>
        <color rgb="FF63BE7B"/>
        <color rgb="FFFFEF9C"/>
      </colorScale>
    </cfRule>
  </conditionalFormatting>
  <conditionalFormatting sqref="F36:I39 J36:AF62">
    <cfRule type="colorScale" priority="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36:AF62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scale="2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381"/>
  <sheetViews>
    <sheetView workbookViewId="0">
      <selection activeCell="C2" sqref="C2"/>
    </sheetView>
  </sheetViews>
  <sheetFormatPr defaultRowHeight="14.4"/>
  <cols>
    <col min="1" max="1" width="2" bestFit="1" customWidth="1"/>
  </cols>
  <sheetData>
    <row r="1" spans="1:1">
      <c r="A1">
        <v>7</v>
      </c>
    </row>
    <row r="2" spans="1:1">
      <c r="A2">
        <v>4</v>
      </c>
    </row>
    <row r="3" spans="1:1">
      <c r="A3">
        <v>4</v>
      </c>
    </row>
    <row r="4" spans="1:1">
      <c r="A4">
        <v>7</v>
      </c>
    </row>
    <row r="5" spans="1:1">
      <c r="A5">
        <v>3</v>
      </c>
    </row>
    <row r="6" spans="1:1">
      <c r="A6">
        <v>6</v>
      </c>
    </row>
    <row r="7" spans="1:1">
      <c r="A7">
        <v>5</v>
      </c>
    </row>
    <row r="8" spans="1:1">
      <c r="A8">
        <v>4</v>
      </c>
    </row>
    <row r="9" spans="1:1">
      <c r="A9">
        <v>5</v>
      </c>
    </row>
    <row r="10" spans="1:1">
      <c r="A10">
        <v>4</v>
      </c>
    </row>
    <row r="11" spans="1:1">
      <c r="A11">
        <v>1</v>
      </c>
    </row>
    <row r="12" spans="1:1">
      <c r="A12">
        <v>6</v>
      </c>
    </row>
    <row r="13" spans="1:1">
      <c r="A13">
        <v>1</v>
      </c>
    </row>
    <row r="14" spans="1:1">
      <c r="A14">
        <v>4</v>
      </c>
    </row>
    <row r="15" spans="1:1">
      <c r="A15">
        <v>6</v>
      </c>
    </row>
    <row r="16" spans="1:1">
      <c r="A16">
        <v>4</v>
      </c>
    </row>
    <row r="17" spans="1:1">
      <c r="A17">
        <v>7</v>
      </c>
    </row>
    <row r="18" spans="1:1">
      <c r="A18">
        <v>1</v>
      </c>
    </row>
    <row r="19" spans="1:1">
      <c r="A19">
        <v>7</v>
      </c>
    </row>
    <row r="20" spans="1:1">
      <c r="A20">
        <v>1</v>
      </c>
    </row>
    <row r="21" spans="1:1">
      <c r="A21">
        <v>6</v>
      </c>
    </row>
    <row r="22" spans="1:1">
      <c r="A22">
        <v>3</v>
      </c>
    </row>
    <row r="23" spans="1:1">
      <c r="A23">
        <v>4</v>
      </c>
    </row>
    <row r="24" spans="1:1">
      <c r="A24">
        <v>1</v>
      </c>
    </row>
    <row r="25" spans="1:1">
      <c r="A25">
        <v>4</v>
      </c>
    </row>
    <row r="26" spans="1:1">
      <c r="A26">
        <v>6</v>
      </c>
    </row>
    <row r="27" spans="1:1">
      <c r="A27">
        <v>3</v>
      </c>
    </row>
    <row r="28" spans="1:1">
      <c r="A28">
        <v>1</v>
      </c>
    </row>
    <row r="29" spans="1:1">
      <c r="A29">
        <v>6</v>
      </c>
    </row>
    <row r="30" spans="1:1">
      <c r="A30">
        <v>1</v>
      </c>
    </row>
    <row r="31" spans="1:1">
      <c r="A31">
        <v>5</v>
      </c>
    </row>
    <row r="32" spans="1:1">
      <c r="A32">
        <v>1</v>
      </c>
    </row>
    <row r="33" spans="1:1">
      <c r="A33">
        <v>3</v>
      </c>
    </row>
    <row r="34" spans="1:1">
      <c r="A34">
        <v>4</v>
      </c>
    </row>
    <row r="35" spans="1:1">
      <c r="A35">
        <v>7</v>
      </c>
    </row>
    <row r="36" spans="1:1">
      <c r="A36">
        <v>3</v>
      </c>
    </row>
    <row r="37" spans="1:1">
      <c r="A37">
        <v>4</v>
      </c>
    </row>
    <row r="38" spans="1:1">
      <c r="A38">
        <v>2</v>
      </c>
    </row>
    <row r="39" spans="1:1">
      <c r="A39">
        <v>2</v>
      </c>
    </row>
    <row r="40" spans="1:1">
      <c r="A40">
        <v>2</v>
      </c>
    </row>
    <row r="41" spans="1:1">
      <c r="A41">
        <v>3</v>
      </c>
    </row>
    <row r="42" spans="1:1">
      <c r="A42">
        <v>3</v>
      </c>
    </row>
    <row r="43" spans="1:1">
      <c r="A43">
        <v>6</v>
      </c>
    </row>
    <row r="44" spans="1:1">
      <c r="A44">
        <v>7</v>
      </c>
    </row>
    <row r="45" spans="1:1">
      <c r="A45">
        <v>4</v>
      </c>
    </row>
    <row r="46" spans="1:1">
      <c r="A46">
        <v>5</v>
      </c>
    </row>
    <row r="47" spans="1:1">
      <c r="A47">
        <v>7</v>
      </c>
    </row>
    <row r="48" spans="1:1">
      <c r="A48">
        <v>7</v>
      </c>
    </row>
    <row r="49" spans="1:1">
      <c r="A49">
        <v>4</v>
      </c>
    </row>
    <row r="50" spans="1:1">
      <c r="A50">
        <v>1</v>
      </c>
    </row>
    <row r="51" spans="1:1">
      <c r="A51">
        <v>5</v>
      </c>
    </row>
    <row r="52" spans="1:1">
      <c r="A52">
        <v>7</v>
      </c>
    </row>
    <row r="53" spans="1:1">
      <c r="A53">
        <v>4</v>
      </c>
    </row>
    <row r="54" spans="1:1">
      <c r="A54">
        <v>6</v>
      </c>
    </row>
    <row r="55" spans="1:1">
      <c r="A55">
        <v>3</v>
      </c>
    </row>
    <row r="56" spans="1:1">
      <c r="A56">
        <v>2</v>
      </c>
    </row>
    <row r="57" spans="1:1">
      <c r="A57">
        <v>4</v>
      </c>
    </row>
    <row r="58" spans="1:1">
      <c r="A58">
        <v>5</v>
      </c>
    </row>
    <row r="59" spans="1:1">
      <c r="A59">
        <v>5</v>
      </c>
    </row>
    <row r="60" spans="1:1">
      <c r="A60">
        <v>1</v>
      </c>
    </row>
    <row r="61" spans="1:1">
      <c r="A61">
        <v>1</v>
      </c>
    </row>
    <row r="62" spans="1:1">
      <c r="A62">
        <v>3</v>
      </c>
    </row>
    <row r="63" spans="1:1">
      <c r="A63">
        <v>6</v>
      </c>
    </row>
    <row r="64" spans="1:1">
      <c r="A64">
        <v>7</v>
      </c>
    </row>
    <row r="65" spans="1:1">
      <c r="A65">
        <v>5</v>
      </c>
    </row>
    <row r="66" spans="1:1">
      <c r="A66">
        <v>2</v>
      </c>
    </row>
    <row r="67" spans="1:1">
      <c r="A67">
        <v>5</v>
      </c>
    </row>
    <row r="68" spans="1:1">
      <c r="A68">
        <v>4</v>
      </c>
    </row>
    <row r="69" spans="1:1">
      <c r="A69">
        <v>7</v>
      </c>
    </row>
    <row r="70" spans="1:1">
      <c r="A70">
        <v>3</v>
      </c>
    </row>
    <row r="71" spans="1:1">
      <c r="A71">
        <v>5</v>
      </c>
    </row>
    <row r="72" spans="1:1">
      <c r="A72">
        <v>6</v>
      </c>
    </row>
    <row r="73" spans="1:1">
      <c r="A73">
        <v>5</v>
      </c>
    </row>
    <row r="74" spans="1:1">
      <c r="A74">
        <v>3</v>
      </c>
    </row>
    <row r="75" spans="1:1">
      <c r="A75">
        <v>3</v>
      </c>
    </row>
    <row r="76" spans="1:1">
      <c r="A76">
        <v>6</v>
      </c>
    </row>
    <row r="77" spans="1:1">
      <c r="A77">
        <v>7</v>
      </c>
    </row>
    <row r="78" spans="1:1">
      <c r="A78">
        <v>1</v>
      </c>
    </row>
    <row r="79" spans="1:1">
      <c r="A79">
        <v>3</v>
      </c>
    </row>
    <row r="80" spans="1:1">
      <c r="A80">
        <v>2</v>
      </c>
    </row>
    <row r="81" spans="1:1">
      <c r="A81">
        <v>7</v>
      </c>
    </row>
    <row r="82" spans="1:1">
      <c r="A82">
        <v>5</v>
      </c>
    </row>
    <row r="83" spans="1:1">
      <c r="A83">
        <v>7</v>
      </c>
    </row>
    <row r="84" spans="1:1">
      <c r="A84">
        <v>2</v>
      </c>
    </row>
    <row r="85" spans="1:1">
      <c r="A85">
        <v>1</v>
      </c>
    </row>
    <row r="86" spans="1:1">
      <c r="A86">
        <v>5</v>
      </c>
    </row>
    <row r="87" spans="1:1">
      <c r="A87">
        <v>5</v>
      </c>
    </row>
    <row r="88" spans="1:1">
      <c r="A88">
        <v>4</v>
      </c>
    </row>
    <row r="89" spans="1:1">
      <c r="A89">
        <v>5</v>
      </c>
    </row>
    <row r="90" spans="1:1">
      <c r="A90">
        <v>6</v>
      </c>
    </row>
    <row r="91" spans="1:1">
      <c r="A91">
        <v>6</v>
      </c>
    </row>
    <row r="92" spans="1:1">
      <c r="A92">
        <v>2</v>
      </c>
    </row>
    <row r="93" spans="1:1">
      <c r="A93">
        <v>3</v>
      </c>
    </row>
    <row r="94" spans="1:1">
      <c r="A94">
        <v>5</v>
      </c>
    </row>
    <row r="95" spans="1:1">
      <c r="A95">
        <v>6</v>
      </c>
    </row>
    <row r="96" spans="1:1">
      <c r="A96">
        <v>3</v>
      </c>
    </row>
    <row r="97" spans="1:1">
      <c r="A97">
        <v>2</v>
      </c>
    </row>
    <row r="98" spans="1:1">
      <c r="A98">
        <v>6</v>
      </c>
    </row>
    <row r="99" spans="1:1">
      <c r="A99">
        <v>4</v>
      </c>
    </row>
    <row r="100" spans="1:1">
      <c r="A100">
        <v>7</v>
      </c>
    </row>
    <row r="101" spans="1:1">
      <c r="A101">
        <v>1</v>
      </c>
    </row>
    <row r="102" spans="1:1">
      <c r="A102">
        <v>1</v>
      </c>
    </row>
    <row r="103" spans="1:1">
      <c r="A103">
        <v>5</v>
      </c>
    </row>
    <row r="104" spans="1:1">
      <c r="A104">
        <v>1</v>
      </c>
    </row>
    <row r="105" spans="1:1">
      <c r="A105">
        <v>1</v>
      </c>
    </row>
    <row r="106" spans="1:1">
      <c r="A106">
        <v>2</v>
      </c>
    </row>
    <row r="107" spans="1:1">
      <c r="A107">
        <v>2</v>
      </c>
    </row>
    <row r="108" spans="1:1">
      <c r="A108">
        <v>1</v>
      </c>
    </row>
    <row r="109" spans="1:1">
      <c r="A109">
        <v>3</v>
      </c>
    </row>
    <row r="110" spans="1:1">
      <c r="A110">
        <v>6</v>
      </c>
    </row>
    <row r="111" spans="1:1">
      <c r="A111">
        <v>1</v>
      </c>
    </row>
    <row r="112" spans="1:1">
      <c r="A112">
        <v>2</v>
      </c>
    </row>
    <row r="113" spans="1:1">
      <c r="A113">
        <v>2</v>
      </c>
    </row>
    <row r="114" spans="1:1">
      <c r="A114">
        <v>7</v>
      </c>
    </row>
    <row r="115" spans="1:1">
      <c r="A115">
        <v>5</v>
      </c>
    </row>
    <row r="116" spans="1:1">
      <c r="A116">
        <v>1</v>
      </c>
    </row>
    <row r="117" spans="1:1">
      <c r="A117">
        <v>3</v>
      </c>
    </row>
    <row r="118" spans="1:1">
      <c r="A118">
        <v>5</v>
      </c>
    </row>
    <row r="119" spans="1:1">
      <c r="A119">
        <v>5</v>
      </c>
    </row>
    <row r="120" spans="1:1">
      <c r="A120">
        <v>5</v>
      </c>
    </row>
    <row r="121" spans="1:1">
      <c r="A121">
        <v>6</v>
      </c>
    </row>
    <row r="122" spans="1:1">
      <c r="A122">
        <v>1</v>
      </c>
    </row>
    <row r="123" spans="1:1">
      <c r="A123">
        <v>4</v>
      </c>
    </row>
    <row r="124" spans="1:1">
      <c r="A124">
        <v>1</v>
      </c>
    </row>
    <row r="125" spans="1:1">
      <c r="A125">
        <v>6</v>
      </c>
    </row>
    <row r="126" spans="1:1">
      <c r="A126">
        <v>2</v>
      </c>
    </row>
    <row r="127" spans="1:1">
      <c r="A127">
        <v>3</v>
      </c>
    </row>
    <row r="128" spans="1:1">
      <c r="A128">
        <v>2</v>
      </c>
    </row>
    <row r="129" spans="1:1">
      <c r="A129">
        <v>6</v>
      </c>
    </row>
    <row r="130" spans="1:1">
      <c r="A130">
        <v>5</v>
      </c>
    </row>
    <row r="131" spans="1:1">
      <c r="A131">
        <v>1</v>
      </c>
    </row>
    <row r="132" spans="1:1">
      <c r="A132">
        <v>3</v>
      </c>
    </row>
    <row r="133" spans="1:1">
      <c r="A133">
        <v>1</v>
      </c>
    </row>
    <row r="134" spans="1:1">
      <c r="A134">
        <v>7</v>
      </c>
    </row>
    <row r="135" spans="1:1">
      <c r="A135">
        <v>6</v>
      </c>
    </row>
    <row r="136" spans="1:1">
      <c r="A136">
        <v>6</v>
      </c>
    </row>
    <row r="137" spans="1:1">
      <c r="A137">
        <v>5</v>
      </c>
    </row>
    <row r="138" spans="1:1">
      <c r="A138">
        <v>1</v>
      </c>
    </row>
    <row r="139" spans="1:1">
      <c r="A139">
        <v>2</v>
      </c>
    </row>
    <row r="140" spans="1:1">
      <c r="A140">
        <v>6</v>
      </c>
    </row>
    <row r="141" spans="1:1">
      <c r="A141">
        <v>6</v>
      </c>
    </row>
    <row r="142" spans="1:1">
      <c r="A142">
        <v>1</v>
      </c>
    </row>
    <row r="143" spans="1:1">
      <c r="A143">
        <v>4</v>
      </c>
    </row>
    <row r="144" spans="1:1">
      <c r="A144">
        <v>1</v>
      </c>
    </row>
    <row r="145" spans="1:1">
      <c r="A145">
        <v>1</v>
      </c>
    </row>
    <row r="146" spans="1:1">
      <c r="A146">
        <v>4</v>
      </c>
    </row>
    <row r="147" spans="1:1">
      <c r="A147">
        <v>6</v>
      </c>
    </row>
    <row r="148" spans="1:1">
      <c r="A148">
        <v>6</v>
      </c>
    </row>
    <row r="149" spans="1:1">
      <c r="A149">
        <v>2</v>
      </c>
    </row>
    <row r="150" spans="1:1">
      <c r="A150">
        <v>3</v>
      </c>
    </row>
    <row r="151" spans="1:1">
      <c r="A151">
        <v>3</v>
      </c>
    </row>
    <row r="152" spans="1:1">
      <c r="A152">
        <v>2</v>
      </c>
    </row>
    <row r="153" spans="1:1">
      <c r="A153">
        <v>7</v>
      </c>
    </row>
    <row r="154" spans="1:1">
      <c r="A154">
        <v>6</v>
      </c>
    </row>
    <row r="155" spans="1:1">
      <c r="A155">
        <v>1</v>
      </c>
    </row>
    <row r="156" spans="1:1">
      <c r="A156">
        <v>7</v>
      </c>
    </row>
    <row r="157" spans="1:1">
      <c r="A157">
        <v>5</v>
      </c>
    </row>
    <row r="158" spans="1:1">
      <c r="A158">
        <v>3</v>
      </c>
    </row>
    <row r="159" spans="1:1">
      <c r="A159">
        <v>1</v>
      </c>
    </row>
    <row r="160" spans="1:1">
      <c r="A160">
        <v>2</v>
      </c>
    </row>
    <row r="161" spans="1:1">
      <c r="A161">
        <v>4</v>
      </c>
    </row>
    <row r="162" spans="1:1">
      <c r="A162">
        <v>1</v>
      </c>
    </row>
    <row r="163" spans="1:1">
      <c r="A163">
        <v>2</v>
      </c>
    </row>
    <row r="164" spans="1:1">
      <c r="A164">
        <v>6</v>
      </c>
    </row>
    <row r="165" spans="1:1">
      <c r="A165">
        <v>2</v>
      </c>
    </row>
    <row r="166" spans="1:1">
      <c r="A166">
        <v>4</v>
      </c>
    </row>
    <row r="167" spans="1:1">
      <c r="A167">
        <v>2</v>
      </c>
    </row>
    <row r="168" spans="1:1">
      <c r="A168">
        <v>2</v>
      </c>
    </row>
    <row r="169" spans="1:1">
      <c r="A169">
        <v>2</v>
      </c>
    </row>
    <row r="170" spans="1:1">
      <c r="A170">
        <v>2</v>
      </c>
    </row>
    <row r="171" spans="1:1">
      <c r="A171">
        <v>5</v>
      </c>
    </row>
    <row r="172" spans="1:1">
      <c r="A172">
        <v>2</v>
      </c>
    </row>
    <row r="173" spans="1:1">
      <c r="A173">
        <v>1</v>
      </c>
    </row>
    <row r="174" spans="1:1">
      <c r="A174">
        <v>5</v>
      </c>
    </row>
    <row r="175" spans="1:1">
      <c r="A175">
        <v>2</v>
      </c>
    </row>
    <row r="176" spans="1:1">
      <c r="A176">
        <v>6</v>
      </c>
    </row>
    <row r="177" spans="1:1">
      <c r="A177">
        <v>6</v>
      </c>
    </row>
    <row r="178" spans="1:1">
      <c r="A178">
        <v>6</v>
      </c>
    </row>
    <row r="179" spans="1:1">
      <c r="A179">
        <v>1</v>
      </c>
    </row>
    <row r="180" spans="1:1">
      <c r="A180">
        <v>4</v>
      </c>
    </row>
    <row r="181" spans="1:1">
      <c r="A181">
        <v>6</v>
      </c>
    </row>
    <row r="182" spans="1:1">
      <c r="A182">
        <v>4</v>
      </c>
    </row>
    <row r="183" spans="1:1">
      <c r="A183">
        <v>2</v>
      </c>
    </row>
    <row r="184" spans="1:1">
      <c r="A184">
        <v>5</v>
      </c>
    </row>
    <row r="185" spans="1:1">
      <c r="A185">
        <v>1</v>
      </c>
    </row>
    <row r="186" spans="1:1">
      <c r="A186">
        <v>6</v>
      </c>
    </row>
    <row r="187" spans="1:1">
      <c r="A187">
        <v>1</v>
      </c>
    </row>
    <row r="188" spans="1:1">
      <c r="A188">
        <v>1</v>
      </c>
    </row>
    <row r="189" spans="1:1">
      <c r="A189">
        <v>4</v>
      </c>
    </row>
    <row r="190" spans="1:1">
      <c r="A190">
        <v>6</v>
      </c>
    </row>
    <row r="191" spans="1:1">
      <c r="A191">
        <v>1</v>
      </c>
    </row>
    <row r="192" spans="1:1">
      <c r="A192">
        <v>6</v>
      </c>
    </row>
    <row r="193" spans="1:1">
      <c r="A193">
        <v>1</v>
      </c>
    </row>
    <row r="194" spans="1:1">
      <c r="A194">
        <v>2</v>
      </c>
    </row>
    <row r="195" spans="1:1">
      <c r="A195">
        <v>1</v>
      </c>
    </row>
    <row r="196" spans="1:1">
      <c r="A196">
        <v>5</v>
      </c>
    </row>
    <row r="197" spans="1:1">
      <c r="A197">
        <v>7</v>
      </c>
    </row>
    <row r="198" spans="1:1">
      <c r="A198">
        <v>6</v>
      </c>
    </row>
    <row r="199" spans="1:1">
      <c r="A199">
        <v>5</v>
      </c>
    </row>
    <row r="200" spans="1:1">
      <c r="A200">
        <v>5</v>
      </c>
    </row>
    <row r="201" spans="1:1">
      <c r="A201">
        <v>6</v>
      </c>
    </row>
    <row r="202" spans="1:1">
      <c r="A202">
        <v>1</v>
      </c>
    </row>
    <row r="203" spans="1:1">
      <c r="A203">
        <v>1</v>
      </c>
    </row>
    <row r="204" spans="1:1">
      <c r="A204">
        <v>6</v>
      </c>
    </row>
    <row r="205" spans="1:1">
      <c r="A205">
        <v>2</v>
      </c>
    </row>
    <row r="206" spans="1:1">
      <c r="A206">
        <v>3</v>
      </c>
    </row>
    <row r="207" spans="1:1">
      <c r="A207">
        <v>2</v>
      </c>
    </row>
    <row r="208" spans="1:1">
      <c r="A208">
        <v>6</v>
      </c>
    </row>
    <row r="209" spans="1:1">
      <c r="A209">
        <v>1</v>
      </c>
    </row>
    <row r="210" spans="1:1">
      <c r="A210">
        <v>2</v>
      </c>
    </row>
    <row r="211" spans="1:1">
      <c r="A211">
        <v>4</v>
      </c>
    </row>
    <row r="212" spans="1:1">
      <c r="A212">
        <v>1</v>
      </c>
    </row>
    <row r="213" spans="1:1">
      <c r="A213">
        <v>4</v>
      </c>
    </row>
    <row r="214" spans="1:1">
      <c r="A214">
        <v>4</v>
      </c>
    </row>
    <row r="215" spans="1:1">
      <c r="A215">
        <v>1</v>
      </c>
    </row>
    <row r="216" spans="1:1">
      <c r="A216">
        <v>1</v>
      </c>
    </row>
    <row r="217" spans="1:1">
      <c r="A217">
        <v>1</v>
      </c>
    </row>
    <row r="218" spans="1:1">
      <c r="A218">
        <v>1</v>
      </c>
    </row>
    <row r="219" spans="1:1">
      <c r="A219">
        <v>5</v>
      </c>
    </row>
    <row r="220" spans="1:1">
      <c r="A220">
        <v>1</v>
      </c>
    </row>
    <row r="221" spans="1:1">
      <c r="A221">
        <v>2</v>
      </c>
    </row>
    <row r="222" spans="1:1">
      <c r="A222">
        <v>2</v>
      </c>
    </row>
    <row r="223" spans="1:1">
      <c r="A223">
        <v>5</v>
      </c>
    </row>
    <row r="224" spans="1:1">
      <c r="A224">
        <v>6</v>
      </c>
    </row>
    <row r="225" spans="1:1">
      <c r="A225">
        <v>4</v>
      </c>
    </row>
    <row r="226" spans="1:1">
      <c r="A226">
        <v>7</v>
      </c>
    </row>
    <row r="227" spans="1:1">
      <c r="A227">
        <v>4</v>
      </c>
    </row>
    <row r="228" spans="1:1">
      <c r="A228">
        <v>1</v>
      </c>
    </row>
    <row r="229" spans="1:1">
      <c r="A229">
        <v>6</v>
      </c>
    </row>
    <row r="230" spans="1:1">
      <c r="A230">
        <v>3</v>
      </c>
    </row>
    <row r="231" spans="1:1">
      <c r="A231">
        <v>7</v>
      </c>
    </row>
    <row r="232" spans="1:1">
      <c r="A232">
        <v>5</v>
      </c>
    </row>
    <row r="233" spans="1:1">
      <c r="A233">
        <v>7</v>
      </c>
    </row>
    <row r="234" spans="1:1">
      <c r="A234">
        <v>3</v>
      </c>
    </row>
    <row r="235" spans="1:1">
      <c r="A235">
        <v>2</v>
      </c>
    </row>
    <row r="236" spans="1:1">
      <c r="A236">
        <v>2</v>
      </c>
    </row>
    <row r="237" spans="1:1">
      <c r="A237">
        <v>3</v>
      </c>
    </row>
    <row r="238" spans="1:1">
      <c r="A238">
        <v>4</v>
      </c>
    </row>
    <row r="239" spans="1:1">
      <c r="A239">
        <v>2</v>
      </c>
    </row>
    <row r="240" spans="1:1">
      <c r="A240">
        <v>2</v>
      </c>
    </row>
    <row r="241" spans="1:1">
      <c r="A241">
        <v>2</v>
      </c>
    </row>
    <row r="242" spans="1:1">
      <c r="A242">
        <v>5</v>
      </c>
    </row>
    <row r="243" spans="1:1">
      <c r="A243">
        <v>7</v>
      </c>
    </row>
    <row r="244" spans="1:1">
      <c r="A244">
        <v>4</v>
      </c>
    </row>
    <row r="245" spans="1:1">
      <c r="A245">
        <v>5</v>
      </c>
    </row>
    <row r="246" spans="1:1">
      <c r="A246">
        <v>4</v>
      </c>
    </row>
    <row r="247" spans="1:1">
      <c r="A247">
        <v>3</v>
      </c>
    </row>
    <row r="248" spans="1:1">
      <c r="A248">
        <v>5</v>
      </c>
    </row>
    <row r="249" spans="1:1">
      <c r="A249">
        <v>4</v>
      </c>
    </row>
    <row r="250" spans="1:1">
      <c r="A250">
        <v>6</v>
      </c>
    </row>
    <row r="251" spans="1:1">
      <c r="A251">
        <v>6</v>
      </c>
    </row>
    <row r="252" spans="1:1">
      <c r="A252">
        <v>1</v>
      </c>
    </row>
    <row r="253" spans="1:1">
      <c r="A253">
        <v>2</v>
      </c>
    </row>
    <row r="254" spans="1:1">
      <c r="A254">
        <v>3</v>
      </c>
    </row>
    <row r="255" spans="1:1">
      <c r="A255">
        <v>4</v>
      </c>
    </row>
    <row r="256" spans="1:1">
      <c r="A256">
        <v>5</v>
      </c>
    </row>
    <row r="257" spans="1:1">
      <c r="A257">
        <v>4</v>
      </c>
    </row>
    <row r="258" spans="1:1">
      <c r="A258">
        <v>4</v>
      </c>
    </row>
    <row r="259" spans="1:1">
      <c r="A259">
        <v>4</v>
      </c>
    </row>
    <row r="260" spans="1:1">
      <c r="A260">
        <v>6</v>
      </c>
    </row>
    <row r="261" spans="1:1">
      <c r="A261">
        <v>5</v>
      </c>
    </row>
    <row r="262" spans="1:1">
      <c r="A262">
        <v>7</v>
      </c>
    </row>
    <row r="263" spans="1:1">
      <c r="A263">
        <v>7</v>
      </c>
    </row>
    <row r="264" spans="1:1">
      <c r="A264">
        <v>5</v>
      </c>
    </row>
    <row r="265" spans="1:1">
      <c r="A265">
        <v>7</v>
      </c>
    </row>
    <row r="266" spans="1:1">
      <c r="A266">
        <v>7</v>
      </c>
    </row>
    <row r="267" spans="1:1">
      <c r="A267">
        <v>7</v>
      </c>
    </row>
    <row r="268" spans="1:1">
      <c r="A268">
        <v>6</v>
      </c>
    </row>
    <row r="269" spans="1:1">
      <c r="A269">
        <v>4</v>
      </c>
    </row>
    <row r="270" spans="1:1">
      <c r="A270">
        <v>6</v>
      </c>
    </row>
    <row r="271" spans="1:1">
      <c r="A271">
        <v>5</v>
      </c>
    </row>
    <row r="272" spans="1:1">
      <c r="A272">
        <v>4</v>
      </c>
    </row>
    <row r="273" spans="1:1">
      <c r="A273">
        <v>1</v>
      </c>
    </row>
    <row r="274" spans="1:1">
      <c r="A274">
        <v>1</v>
      </c>
    </row>
    <row r="275" spans="1:1">
      <c r="A275">
        <v>2</v>
      </c>
    </row>
    <row r="276" spans="1:1">
      <c r="A276">
        <v>1</v>
      </c>
    </row>
    <row r="277" spans="1:1">
      <c r="A277">
        <v>2</v>
      </c>
    </row>
    <row r="278" spans="1:1">
      <c r="A278">
        <v>3</v>
      </c>
    </row>
    <row r="279" spans="1:1">
      <c r="A279">
        <v>7</v>
      </c>
    </row>
    <row r="280" spans="1:1">
      <c r="A280">
        <v>5</v>
      </c>
    </row>
    <row r="281" spans="1:1">
      <c r="A281">
        <v>7</v>
      </c>
    </row>
    <row r="282" spans="1:1">
      <c r="A282">
        <v>7</v>
      </c>
    </row>
    <row r="283" spans="1:1">
      <c r="A283">
        <v>7</v>
      </c>
    </row>
    <row r="284" spans="1:1">
      <c r="A284">
        <v>5</v>
      </c>
    </row>
    <row r="285" spans="1:1">
      <c r="A285">
        <v>5</v>
      </c>
    </row>
    <row r="286" spans="1:1">
      <c r="A286">
        <v>7</v>
      </c>
    </row>
    <row r="287" spans="1:1">
      <c r="A287">
        <v>6</v>
      </c>
    </row>
    <row r="288" spans="1:1">
      <c r="A288">
        <v>7</v>
      </c>
    </row>
    <row r="289" spans="1:1">
      <c r="A289">
        <v>7</v>
      </c>
    </row>
    <row r="290" spans="1:1">
      <c r="A290">
        <v>4</v>
      </c>
    </row>
    <row r="291" spans="1:1">
      <c r="A291">
        <v>6</v>
      </c>
    </row>
    <row r="292" spans="1:1">
      <c r="A292">
        <v>1</v>
      </c>
    </row>
    <row r="293" spans="1:1">
      <c r="A293">
        <v>2</v>
      </c>
    </row>
    <row r="294" spans="1:1">
      <c r="A294">
        <v>5</v>
      </c>
    </row>
    <row r="295" spans="1:1">
      <c r="A295">
        <v>4</v>
      </c>
    </row>
    <row r="296" spans="1:1">
      <c r="A296">
        <v>5</v>
      </c>
    </row>
    <row r="297" spans="1:1">
      <c r="A297">
        <v>5</v>
      </c>
    </row>
    <row r="298" spans="1:1">
      <c r="A298">
        <v>7</v>
      </c>
    </row>
    <row r="299" spans="1:1">
      <c r="A299">
        <v>4</v>
      </c>
    </row>
    <row r="300" spans="1:1">
      <c r="A300">
        <v>5</v>
      </c>
    </row>
    <row r="301" spans="1:1">
      <c r="A301">
        <v>7</v>
      </c>
    </row>
    <row r="302" spans="1:1">
      <c r="A302">
        <v>7</v>
      </c>
    </row>
    <row r="303" spans="1:1">
      <c r="A303">
        <v>5</v>
      </c>
    </row>
    <row r="304" spans="1:1">
      <c r="A304">
        <v>2</v>
      </c>
    </row>
    <row r="305" spans="1:1">
      <c r="A305">
        <v>1</v>
      </c>
    </row>
    <row r="306" spans="1:1">
      <c r="A306">
        <v>2</v>
      </c>
    </row>
    <row r="307" spans="1:1">
      <c r="A307">
        <v>1</v>
      </c>
    </row>
    <row r="308" spans="1:1">
      <c r="A308">
        <v>2</v>
      </c>
    </row>
    <row r="309" spans="1:1">
      <c r="A309">
        <v>2</v>
      </c>
    </row>
    <row r="310" spans="1:1">
      <c r="A310">
        <v>2</v>
      </c>
    </row>
    <row r="311" spans="1:1">
      <c r="A311">
        <v>1</v>
      </c>
    </row>
    <row r="312" spans="1:1">
      <c r="A312">
        <v>1</v>
      </c>
    </row>
    <row r="313" spans="1:1">
      <c r="A313">
        <v>2</v>
      </c>
    </row>
    <row r="314" spans="1:1">
      <c r="A314">
        <v>2</v>
      </c>
    </row>
    <row r="315" spans="1:1">
      <c r="A315">
        <v>2</v>
      </c>
    </row>
    <row r="316" spans="1:1">
      <c r="A316">
        <v>1</v>
      </c>
    </row>
    <row r="317" spans="1:1">
      <c r="A317">
        <v>3</v>
      </c>
    </row>
    <row r="318" spans="1:1">
      <c r="A318">
        <v>6</v>
      </c>
    </row>
    <row r="319" spans="1:1">
      <c r="A319">
        <v>6</v>
      </c>
    </row>
    <row r="320" spans="1:1">
      <c r="A320">
        <v>1</v>
      </c>
    </row>
    <row r="321" spans="1:1">
      <c r="A321">
        <v>6</v>
      </c>
    </row>
    <row r="322" spans="1:1">
      <c r="A322">
        <v>5</v>
      </c>
    </row>
    <row r="323" spans="1:1">
      <c r="A323">
        <v>6</v>
      </c>
    </row>
    <row r="324" spans="1:1">
      <c r="A324">
        <v>1</v>
      </c>
    </row>
    <row r="325" spans="1:1">
      <c r="A325">
        <v>2</v>
      </c>
    </row>
    <row r="326" spans="1:1">
      <c r="A326">
        <v>3</v>
      </c>
    </row>
    <row r="327" spans="1:1">
      <c r="A327">
        <v>7</v>
      </c>
    </row>
    <row r="328" spans="1:1">
      <c r="A328">
        <v>3</v>
      </c>
    </row>
    <row r="329" spans="1:1">
      <c r="A329">
        <v>4</v>
      </c>
    </row>
    <row r="330" spans="1:1">
      <c r="A330">
        <v>7</v>
      </c>
    </row>
    <row r="331" spans="1:1">
      <c r="A331">
        <v>4</v>
      </c>
    </row>
    <row r="332" spans="1:1">
      <c r="A332">
        <v>5</v>
      </c>
    </row>
    <row r="333" spans="1:1">
      <c r="A333">
        <v>6</v>
      </c>
    </row>
    <row r="334" spans="1:1">
      <c r="A334">
        <v>7</v>
      </c>
    </row>
    <row r="335" spans="1:1">
      <c r="A335">
        <v>7</v>
      </c>
    </row>
    <row r="336" spans="1:1">
      <c r="A336">
        <v>6</v>
      </c>
    </row>
    <row r="337" spans="1:1">
      <c r="A337">
        <v>6</v>
      </c>
    </row>
    <row r="338" spans="1:1">
      <c r="A338">
        <v>6</v>
      </c>
    </row>
    <row r="339" spans="1:1">
      <c r="A339">
        <v>6</v>
      </c>
    </row>
    <row r="340" spans="1:1">
      <c r="A340">
        <v>6</v>
      </c>
    </row>
    <row r="341" spans="1:1">
      <c r="A341">
        <v>6</v>
      </c>
    </row>
    <row r="342" spans="1:1">
      <c r="A342">
        <v>7</v>
      </c>
    </row>
    <row r="343" spans="1:1">
      <c r="A343">
        <v>2</v>
      </c>
    </row>
    <row r="344" spans="1:1">
      <c r="A344">
        <v>6</v>
      </c>
    </row>
    <row r="345" spans="1:1">
      <c r="A345">
        <v>7</v>
      </c>
    </row>
    <row r="346" spans="1:1">
      <c r="A346">
        <v>7</v>
      </c>
    </row>
    <row r="347" spans="1:1">
      <c r="A347">
        <v>3</v>
      </c>
    </row>
    <row r="348" spans="1:1">
      <c r="A348">
        <v>1</v>
      </c>
    </row>
    <row r="349" spans="1:1">
      <c r="A349">
        <v>2</v>
      </c>
    </row>
    <row r="350" spans="1:1">
      <c r="A350">
        <v>2</v>
      </c>
    </row>
    <row r="351" spans="1:1">
      <c r="A351">
        <v>1</v>
      </c>
    </row>
    <row r="352" spans="1:1">
      <c r="A352">
        <v>1</v>
      </c>
    </row>
    <row r="353" spans="1:1">
      <c r="A353">
        <v>1</v>
      </c>
    </row>
    <row r="354" spans="1:1">
      <c r="A354">
        <v>5</v>
      </c>
    </row>
    <row r="355" spans="1:1">
      <c r="A355">
        <v>4</v>
      </c>
    </row>
    <row r="356" spans="1:1">
      <c r="A356">
        <v>4</v>
      </c>
    </row>
    <row r="357" spans="1:1">
      <c r="A357">
        <v>4</v>
      </c>
    </row>
    <row r="358" spans="1:1">
      <c r="A358">
        <v>4</v>
      </c>
    </row>
    <row r="359" spans="1:1">
      <c r="A359">
        <v>6</v>
      </c>
    </row>
    <row r="360" spans="1:1">
      <c r="A360">
        <v>5</v>
      </c>
    </row>
    <row r="361" spans="1:1">
      <c r="A361">
        <v>4</v>
      </c>
    </row>
    <row r="362" spans="1:1">
      <c r="A362">
        <v>3</v>
      </c>
    </row>
    <row r="363" spans="1:1">
      <c r="A363">
        <v>4</v>
      </c>
    </row>
    <row r="364" spans="1:1">
      <c r="A364">
        <v>4</v>
      </c>
    </row>
    <row r="365" spans="1:1">
      <c r="A365">
        <v>3</v>
      </c>
    </row>
    <row r="366" spans="1:1">
      <c r="A366">
        <v>6</v>
      </c>
    </row>
    <row r="367" spans="1:1">
      <c r="A367">
        <v>6</v>
      </c>
    </row>
    <row r="368" spans="1:1">
      <c r="A368">
        <v>4</v>
      </c>
    </row>
    <row r="369" spans="1:1">
      <c r="A369">
        <v>4</v>
      </c>
    </row>
    <row r="370" spans="1:1">
      <c r="A370">
        <v>5</v>
      </c>
    </row>
    <row r="371" spans="1:1">
      <c r="A371">
        <v>6</v>
      </c>
    </row>
    <row r="372" spans="1:1">
      <c r="A372">
        <v>2</v>
      </c>
    </row>
    <row r="373" spans="1:1">
      <c r="A373">
        <v>3</v>
      </c>
    </row>
    <row r="374" spans="1:1">
      <c r="A374">
        <v>3</v>
      </c>
    </row>
    <row r="375" spans="1:1">
      <c r="A375">
        <v>2</v>
      </c>
    </row>
    <row r="376" spans="1:1">
      <c r="A376">
        <v>1</v>
      </c>
    </row>
    <row r="377" spans="1:1">
      <c r="A377">
        <v>3</v>
      </c>
    </row>
    <row r="378" spans="1:1">
      <c r="A378">
        <v>1</v>
      </c>
    </row>
    <row r="379" spans="1:1">
      <c r="A379">
        <v>3</v>
      </c>
    </row>
    <row r="380" spans="1:1">
      <c r="A380">
        <v>3</v>
      </c>
    </row>
    <row r="381" spans="1:1">
      <c r="A38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FSheet1</vt:lpstr>
      <vt:lpstr>MATRIX</vt:lpstr>
      <vt:lpstr>Fuzzy Clustering</vt:lpstr>
      <vt:lpstr>DSheet1</vt:lpstr>
      <vt:lpstr>HCLUST2</vt:lpstr>
      <vt:lpstr>HCLUST</vt:lpstr>
      <vt:lpstr>RANKS_CSV</vt:lpstr>
      <vt:lpstr>CGraph</vt:lpstr>
      <vt:lpstr>ACC</vt:lpstr>
      <vt:lpstr>RANKS_CSV!ranks</vt:lpstr>
    </vt:vector>
  </TitlesOfParts>
  <Company>BLACK EDITION - tum0r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Thewbacca</dc:creator>
  <cp:lastModifiedBy>Thewbacca</cp:lastModifiedBy>
  <cp:lastPrinted>2018-03-29T19:27:08Z</cp:lastPrinted>
  <dcterms:created xsi:type="dcterms:W3CDTF">2017-07-30T18:39:38Z</dcterms:created>
  <dcterms:modified xsi:type="dcterms:W3CDTF">2018-04-03T19:11:27Z</dcterms:modified>
</cp:coreProperties>
</file>