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ida\Desktop\PM-Assignment\MPhi\"/>
    </mc:Choice>
  </mc:AlternateContent>
  <xr:revisionPtr revIDLastSave="0" documentId="13_ncr:1_{88533AA8-9B66-465C-A151-3EE945C17F44}" xr6:coauthVersionLast="47" xr6:coauthVersionMax="47" xr10:uidLastSave="{00000000-0000-0000-0000-000000000000}"/>
  <bookViews>
    <workbookView xWindow="-108" yWindow="-108" windowWidth="23256" windowHeight="12576" xr2:uid="{AF225184-BF46-42BD-BD12-2AA63919A13F}"/>
  </bookViews>
  <sheets>
    <sheet name="Sheet1Concrete" sheetId="1" r:id="rId1"/>
    <sheet name="Sheet1Steel" sheetId="2" r:id="rId2"/>
    <sheet name="Sheet2Concrete" sheetId="11" r:id="rId3"/>
    <sheet name="Sheet2Steel" sheetId="12" r:id="rId4"/>
    <sheet name="Sheet3Concrete" sheetId="13" r:id="rId5"/>
    <sheet name="Sheet3Steel" sheetId="14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5" i="13" l="1"/>
  <c r="K55" i="13"/>
  <c r="N13" i="14"/>
  <c r="N13" i="12"/>
  <c r="J14" i="11"/>
  <c r="N13" i="2"/>
  <c r="J14" i="13"/>
  <c r="F22" i="2" l="1"/>
  <c r="G22" i="2" s="1"/>
  <c r="E22" i="2"/>
  <c r="D22" i="2"/>
  <c r="F21" i="2"/>
  <c r="G21" i="2" s="1"/>
  <c r="E21" i="2"/>
  <c r="D21" i="2"/>
  <c r="F20" i="2"/>
  <c r="G20" i="2" s="1"/>
  <c r="I20" i="2" s="1"/>
  <c r="E20" i="2"/>
  <c r="D20" i="2"/>
  <c r="F19" i="2"/>
  <c r="G19" i="2" s="1"/>
  <c r="I19" i="2" s="1"/>
  <c r="E19" i="2"/>
  <c r="D19" i="2"/>
  <c r="F18" i="2"/>
  <c r="G18" i="2" s="1"/>
  <c r="E18" i="2"/>
  <c r="D18" i="2"/>
  <c r="F17" i="2"/>
  <c r="G17" i="2" s="1"/>
  <c r="E17" i="2"/>
  <c r="D17" i="2"/>
  <c r="F16" i="2"/>
  <c r="G16" i="2" s="1"/>
  <c r="I16" i="2" s="1"/>
  <c r="E16" i="2"/>
  <c r="D16" i="2"/>
  <c r="F15" i="2"/>
  <c r="G15" i="2" s="1"/>
  <c r="H15" i="2" s="1"/>
  <c r="E15" i="2"/>
  <c r="D15" i="2"/>
  <c r="F14" i="2"/>
  <c r="G14" i="2" s="1"/>
  <c r="E14" i="2"/>
  <c r="D14" i="2"/>
  <c r="F13" i="2"/>
  <c r="G13" i="2" s="1"/>
  <c r="I13" i="2" s="1"/>
  <c r="E13" i="2"/>
  <c r="D13" i="2"/>
  <c r="F12" i="2"/>
  <c r="G12" i="2" s="1"/>
  <c r="I12" i="2" s="1"/>
  <c r="E12" i="2"/>
  <c r="D12" i="2"/>
  <c r="F11" i="2"/>
  <c r="G11" i="2" s="1"/>
  <c r="E11" i="2"/>
  <c r="D11" i="2"/>
  <c r="F10" i="2"/>
  <c r="G10" i="2" s="1"/>
  <c r="E10" i="2"/>
  <c r="D10" i="2"/>
  <c r="F9" i="2"/>
  <c r="G9" i="2" s="1"/>
  <c r="I9" i="2" s="1"/>
  <c r="E9" i="2"/>
  <c r="D9" i="2"/>
  <c r="F8" i="2"/>
  <c r="G8" i="2" s="1"/>
  <c r="I8" i="2" s="1"/>
  <c r="E8" i="2"/>
  <c r="D8" i="2"/>
  <c r="F7" i="2"/>
  <c r="G7" i="2" s="1"/>
  <c r="E7" i="2"/>
  <c r="D7" i="2"/>
  <c r="F6" i="2"/>
  <c r="G6" i="2" s="1"/>
  <c r="E6" i="2"/>
  <c r="D6" i="2"/>
  <c r="F5" i="2"/>
  <c r="G5" i="2" s="1"/>
  <c r="I5" i="2" s="1"/>
  <c r="E5" i="2"/>
  <c r="D5" i="2"/>
  <c r="F4" i="2"/>
  <c r="G4" i="2" s="1"/>
  <c r="E4" i="2"/>
  <c r="D4" i="2"/>
  <c r="F3" i="2"/>
  <c r="G3" i="2" s="1"/>
  <c r="E3" i="2"/>
  <c r="D3" i="2"/>
  <c r="F2" i="2"/>
  <c r="G2" i="2" s="1"/>
  <c r="E2" i="2"/>
  <c r="D2" i="2"/>
  <c r="J14" i="1"/>
  <c r="B45" i="1" s="1"/>
  <c r="C45" i="1" s="1"/>
  <c r="D45" i="1" s="1"/>
  <c r="F45" i="1" s="1"/>
  <c r="B13" i="13"/>
  <c r="G13" i="13" s="1"/>
  <c r="F22" i="14"/>
  <c r="G22" i="14" s="1"/>
  <c r="E22" i="14"/>
  <c r="D22" i="14"/>
  <c r="F21" i="14"/>
  <c r="G21" i="14" s="1"/>
  <c r="E21" i="14"/>
  <c r="D21" i="14"/>
  <c r="F20" i="14"/>
  <c r="G20" i="14" s="1"/>
  <c r="E20" i="14"/>
  <c r="D20" i="14"/>
  <c r="F19" i="14"/>
  <c r="G19" i="14" s="1"/>
  <c r="E19" i="14"/>
  <c r="D19" i="14"/>
  <c r="F18" i="14"/>
  <c r="G18" i="14" s="1"/>
  <c r="I18" i="14" s="1"/>
  <c r="E18" i="14"/>
  <c r="D18" i="14"/>
  <c r="F17" i="14"/>
  <c r="G17" i="14" s="1"/>
  <c r="E17" i="14"/>
  <c r="D17" i="14"/>
  <c r="F16" i="14"/>
  <c r="G16" i="14" s="1"/>
  <c r="I16" i="14" s="1"/>
  <c r="E16" i="14"/>
  <c r="D16" i="14"/>
  <c r="F15" i="14"/>
  <c r="G15" i="14" s="1"/>
  <c r="E15" i="14"/>
  <c r="D15" i="14"/>
  <c r="F14" i="14"/>
  <c r="G14" i="14" s="1"/>
  <c r="E14" i="14"/>
  <c r="D14" i="14"/>
  <c r="F13" i="14"/>
  <c r="G13" i="14" s="1"/>
  <c r="E13" i="14"/>
  <c r="D13" i="14"/>
  <c r="F12" i="14"/>
  <c r="G12" i="14" s="1"/>
  <c r="E12" i="14"/>
  <c r="D12" i="14"/>
  <c r="F11" i="14"/>
  <c r="G11" i="14" s="1"/>
  <c r="I11" i="14" s="1"/>
  <c r="E11" i="14"/>
  <c r="D11" i="14"/>
  <c r="F10" i="14"/>
  <c r="G10" i="14" s="1"/>
  <c r="E10" i="14"/>
  <c r="D10" i="14"/>
  <c r="F9" i="14"/>
  <c r="G9" i="14" s="1"/>
  <c r="I9" i="14" s="1"/>
  <c r="E9" i="14"/>
  <c r="D9" i="14"/>
  <c r="F8" i="14"/>
  <c r="G8" i="14" s="1"/>
  <c r="E8" i="14"/>
  <c r="D8" i="14"/>
  <c r="F7" i="14"/>
  <c r="G7" i="14" s="1"/>
  <c r="E7" i="14"/>
  <c r="D7" i="14"/>
  <c r="F6" i="14"/>
  <c r="G6" i="14" s="1"/>
  <c r="E6" i="14"/>
  <c r="D6" i="14"/>
  <c r="F5" i="14"/>
  <c r="G5" i="14" s="1"/>
  <c r="E5" i="14"/>
  <c r="D5" i="14"/>
  <c r="F4" i="14"/>
  <c r="G4" i="14" s="1"/>
  <c r="E4" i="14"/>
  <c r="D4" i="14"/>
  <c r="F3" i="14"/>
  <c r="G3" i="14" s="1"/>
  <c r="I3" i="14" s="1"/>
  <c r="E3" i="14"/>
  <c r="D3" i="14"/>
  <c r="F2" i="14"/>
  <c r="G2" i="14" s="1"/>
  <c r="E2" i="14"/>
  <c r="D2" i="14"/>
  <c r="B14" i="13"/>
  <c r="B4" i="13"/>
  <c r="C4" i="13" s="1"/>
  <c r="D4" i="13" s="1"/>
  <c r="F4" i="13" s="1"/>
  <c r="B17" i="1" l="1"/>
  <c r="C17" i="1" s="1"/>
  <c r="D17" i="1" s="1"/>
  <c r="F17" i="1" s="1"/>
  <c r="B7" i="1"/>
  <c r="G7" i="1" s="1"/>
  <c r="B2" i="1"/>
  <c r="G2" i="1" s="1"/>
  <c r="B8" i="1"/>
  <c r="C8" i="1" s="1"/>
  <c r="D8" i="1" s="1"/>
  <c r="F8" i="1" s="1"/>
  <c r="B40" i="1"/>
  <c r="C40" i="1" s="1"/>
  <c r="D40" i="1" s="1"/>
  <c r="F40" i="1" s="1"/>
  <c r="B27" i="1"/>
  <c r="G27" i="1" s="1"/>
  <c r="B3" i="1"/>
  <c r="B9" i="1"/>
  <c r="G9" i="1" s="1"/>
  <c r="B46" i="1"/>
  <c r="G46" i="1" s="1"/>
  <c r="B6" i="1"/>
  <c r="G6" i="1" s="1"/>
  <c r="B11" i="1"/>
  <c r="G11" i="1" s="1"/>
  <c r="B5" i="1"/>
  <c r="G5" i="1" s="1"/>
  <c r="B33" i="1"/>
  <c r="C33" i="1" s="1"/>
  <c r="D33" i="1" s="1"/>
  <c r="F33" i="1" s="1"/>
  <c r="B4" i="1"/>
  <c r="B13" i="1"/>
  <c r="G13" i="1" s="1"/>
  <c r="I4" i="2"/>
  <c r="J4" i="2" s="1"/>
  <c r="K4" i="2" s="1"/>
  <c r="L4" i="2" s="1"/>
  <c r="H4" i="2"/>
  <c r="H8" i="2"/>
  <c r="J8" i="2" s="1"/>
  <c r="K8" i="2" s="1"/>
  <c r="L8" i="2" s="1"/>
  <c r="H12" i="2"/>
  <c r="J12" i="2"/>
  <c r="K12" i="2" s="1"/>
  <c r="L12" i="2" s="1"/>
  <c r="I15" i="2"/>
  <c r="J15" i="2" s="1"/>
  <c r="K15" i="2" s="1"/>
  <c r="L15" i="2" s="1"/>
  <c r="H19" i="2"/>
  <c r="J19" i="2" s="1"/>
  <c r="K19" i="2" s="1"/>
  <c r="L19" i="2" s="1"/>
  <c r="B42" i="13"/>
  <c r="G42" i="13" s="1"/>
  <c r="B2" i="13"/>
  <c r="G2" i="13" s="1"/>
  <c r="B3" i="13"/>
  <c r="C3" i="13" s="1"/>
  <c r="D3" i="13" s="1"/>
  <c r="F3" i="13" s="1"/>
  <c r="B5" i="13"/>
  <c r="G5" i="13" s="1"/>
  <c r="B6" i="13"/>
  <c r="G6" i="13" s="1"/>
  <c r="C2" i="1"/>
  <c r="D2" i="1" s="1"/>
  <c r="F2" i="1" s="1"/>
  <c r="H2" i="1" s="1"/>
  <c r="B10" i="1"/>
  <c r="B14" i="1"/>
  <c r="G17" i="1"/>
  <c r="B22" i="1"/>
  <c r="B28" i="1"/>
  <c r="B34" i="1"/>
  <c r="G34" i="1" s="1"/>
  <c r="B47" i="1"/>
  <c r="G47" i="1" s="1"/>
  <c r="C6" i="1"/>
  <c r="D6" i="1" s="1"/>
  <c r="F6" i="1" s="1"/>
  <c r="H6" i="1" s="1"/>
  <c r="B18" i="1"/>
  <c r="B35" i="1"/>
  <c r="G35" i="1" s="1"/>
  <c r="B41" i="1"/>
  <c r="C41" i="1" s="1"/>
  <c r="D41" i="1" s="1"/>
  <c r="F41" i="1" s="1"/>
  <c r="B48" i="1"/>
  <c r="B23" i="1"/>
  <c r="G23" i="1" s="1"/>
  <c r="B29" i="1"/>
  <c r="C29" i="1" s="1"/>
  <c r="D29" i="1" s="1"/>
  <c r="F29" i="1" s="1"/>
  <c r="B36" i="1"/>
  <c r="B42" i="1"/>
  <c r="G42" i="1" s="1"/>
  <c r="B19" i="1"/>
  <c r="C19" i="1" s="1"/>
  <c r="D19" i="1" s="1"/>
  <c r="F19" i="1" s="1"/>
  <c r="B24" i="1"/>
  <c r="B30" i="1"/>
  <c r="G30" i="1" s="1"/>
  <c r="B43" i="1"/>
  <c r="G43" i="1" s="1"/>
  <c r="B49" i="1"/>
  <c r="C49" i="1" s="1"/>
  <c r="D49" i="1" s="1"/>
  <c r="F49" i="1" s="1"/>
  <c r="C7" i="1"/>
  <c r="D7" i="1" s="1"/>
  <c r="F7" i="1" s="1"/>
  <c r="H7" i="1" s="1"/>
  <c r="C11" i="1"/>
  <c r="D11" i="1" s="1"/>
  <c r="F11" i="1" s="1"/>
  <c r="H11" i="1" s="1"/>
  <c r="B15" i="1"/>
  <c r="G15" i="1" s="1"/>
  <c r="B20" i="1"/>
  <c r="B31" i="1"/>
  <c r="G31" i="1" s="1"/>
  <c r="B37" i="1"/>
  <c r="C37" i="1" s="1"/>
  <c r="D37" i="1" s="1"/>
  <c r="F37" i="1" s="1"/>
  <c r="B44" i="1"/>
  <c r="B50" i="1"/>
  <c r="G50" i="1" s="1"/>
  <c r="H17" i="1"/>
  <c r="B16" i="1"/>
  <c r="B25" i="1"/>
  <c r="C25" i="1" s="1"/>
  <c r="D25" i="1" s="1"/>
  <c r="F25" i="1" s="1"/>
  <c r="B32" i="1"/>
  <c r="B38" i="1"/>
  <c r="G38" i="1" s="1"/>
  <c r="B51" i="1"/>
  <c r="G51" i="1" s="1"/>
  <c r="B12" i="1"/>
  <c r="C12" i="1" s="1"/>
  <c r="D12" i="1" s="1"/>
  <c r="F12" i="1" s="1"/>
  <c r="B21" i="1"/>
  <c r="B26" i="1"/>
  <c r="G26" i="1" s="1"/>
  <c r="B39" i="1"/>
  <c r="G39" i="1" s="1"/>
  <c r="I6" i="2"/>
  <c r="H6" i="2"/>
  <c r="I18" i="2"/>
  <c r="H18" i="2"/>
  <c r="I2" i="2"/>
  <c r="H2" i="2"/>
  <c r="H7" i="2"/>
  <c r="I7" i="2"/>
  <c r="I11" i="2"/>
  <c r="H11" i="2"/>
  <c r="I21" i="2"/>
  <c r="H21" i="2"/>
  <c r="H14" i="2"/>
  <c r="I14" i="2"/>
  <c r="I3" i="2"/>
  <c r="J3" i="2" s="1"/>
  <c r="K3" i="2" s="1"/>
  <c r="L3" i="2" s="1"/>
  <c r="H3" i="2"/>
  <c r="I17" i="2"/>
  <c r="H17" i="2"/>
  <c r="I10" i="2"/>
  <c r="H10" i="2"/>
  <c r="H22" i="2"/>
  <c r="I22" i="2"/>
  <c r="H9" i="2"/>
  <c r="J9" i="2" s="1"/>
  <c r="K9" i="2" s="1"/>
  <c r="L9" i="2" s="1"/>
  <c r="H16" i="2"/>
  <c r="J16" i="2" s="1"/>
  <c r="K16" i="2" s="1"/>
  <c r="L16" i="2" s="1"/>
  <c r="H5" i="2"/>
  <c r="J5" i="2" s="1"/>
  <c r="K5" i="2" s="1"/>
  <c r="L5" i="2" s="1"/>
  <c r="H13" i="2"/>
  <c r="J13" i="2" s="1"/>
  <c r="K13" i="2" s="1"/>
  <c r="L13" i="2" s="1"/>
  <c r="H20" i="2"/>
  <c r="J20" i="2" s="1"/>
  <c r="K20" i="2" s="1"/>
  <c r="L20" i="2" s="1"/>
  <c r="C13" i="1"/>
  <c r="D13" i="1" s="1"/>
  <c r="F13" i="1" s="1"/>
  <c r="H13" i="1" s="1"/>
  <c r="C31" i="1"/>
  <c r="D31" i="1" s="1"/>
  <c r="F31" i="1" s="1"/>
  <c r="H31" i="1" s="1"/>
  <c r="C39" i="1"/>
  <c r="D39" i="1" s="1"/>
  <c r="F39" i="1" s="1"/>
  <c r="H39" i="1" s="1"/>
  <c r="C43" i="1"/>
  <c r="D43" i="1" s="1"/>
  <c r="F43" i="1" s="1"/>
  <c r="H43" i="1" s="1"/>
  <c r="C5" i="1"/>
  <c r="D5" i="1" s="1"/>
  <c r="F5" i="1" s="1"/>
  <c r="H5" i="1" s="1"/>
  <c r="G8" i="1"/>
  <c r="C15" i="1"/>
  <c r="D15" i="1" s="1"/>
  <c r="F15" i="1" s="1"/>
  <c r="H15" i="1" s="1"/>
  <c r="G25" i="1"/>
  <c r="H25" i="1" s="1"/>
  <c r="G29" i="1"/>
  <c r="G33" i="1"/>
  <c r="G37" i="1"/>
  <c r="G41" i="1"/>
  <c r="G45" i="1"/>
  <c r="H45" i="1" s="1"/>
  <c r="G49" i="1"/>
  <c r="H49" i="1" s="1"/>
  <c r="C9" i="1"/>
  <c r="D9" i="1" s="1"/>
  <c r="F9" i="1" s="1"/>
  <c r="H9" i="1" s="1"/>
  <c r="G12" i="1"/>
  <c r="H12" i="1" s="1"/>
  <c r="C30" i="1"/>
  <c r="D30" i="1" s="1"/>
  <c r="F30" i="1" s="1"/>
  <c r="H30" i="1" s="1"/>
  <c r="C46" i="1"/>
  <c r="D46" i="1" s="1"/>
  <c r="F46" i="1" s="1"/>
  <c r="H46" i="1" s="1"/>
  <c r="C50" i="1"/>
  <c r="D50" i="1" s="1"/>
  <c r="F50" i="1" s="1"/>
  <c r="H50" i="1" s="1"/>
  <c r="B46" i="13"/>
  <c r="G46" i="13" s="1"/>
  <c r="C6" i="13"/>
  <c r="D6" i="13" s="1"/>
  <c r="F6" i="13" s="1"/>
  <c r="H6" i="13" s="1"/>
  <c r="B18" i="13"/>
  <c r="G18" i="13" s="1"/>
  <c r="B50" i="13"/>
  <c r="G50" i="13" s="1"/>
  <c r="C2" i="13"/>
  <c r="D2" i="13" s="1"/>
  <c r="F2" i="13" s="1"/>
  <c r="H2" i="13" s="1"/>
  <c r="B7" i="13"/>
  <c r="B22" i="13"/>
  <c r="G22" i="13" s="1"/>
  <c r="B26" i="13"/>
  <c r="G26" i="13" s="1"/>
  <c r="G3" i="13"/>
  <c r="H3" i="13" s="1"/>
  <c r="B9" i="13"/>
  <c r="G9" i="13" s="1"/>
  <c r="B30" i="13"/>
  <c r="G30" i="13" s="1"/>
  <c r="B11" i="13"/>
  <c r="B34" i="13"/>
  <c r="G34" i="13" s="1"/>
  <c r="G4" i="13"/>
  <c r="H4" i="13" s="1"/>
  <c r="B38" i="13"/>
  <c r="G38" i="13" s="1"/>
  <c r="I13" i="14"/>
  <c r="H13" i="14"/>
  <c r="I20" i="14"/>
  <c r="H20" i="14"/>
  <c r="I6" i="14"/>
  <c r="H6" i="14"/>
  <c r="H15" i="14"/>
  <c r="I15" i="14"/>
  <c r="I4" i="14"/>
  <c r="H4" i="14"/>
  <c r="I21" i="14"/>
  <c r="H21" i="14"/>
  <c r="I2" i="14"/>
  <c r="H2" i="14"/>
  <c r="H7" i="14"/>
  <c r="I7" i="14"/>
  <c r="H14" i="14"/>
  <c r="I14" i="14"/>
  <c r="H8" i="14"/>
  <c r="I8" i="14"/>
  <c r="I12" i="14"/>
  <c r="H12" i="14"/>
  <c r="I19" i="14"/>
  <c r="H19" i="14"/>
  <c r="I5" i="14"/>
  <c r="H5" i="14"/>
  <c r="I10" i="14"/>
  <c r="H10" i="14"/>
  <c r="I17" i="14"/>
  <c r="H17" i="14"/>
  <c r="H22" i="14"/>
  <c r="I22" i="14"/>
  <c r="H9" i="14"/>
  <c r="J9" i="14" s="1"/>
  <c r="K9" i="14" s="1"/>
  <c r="L9" i="14" s="1"/>
  <c r="H16" i="14"/>
  <c r="J16" i="14" s="1"/>
  <c r="K16" i="14" s="1"/>
  <c r="L16" i="14" s="1"/>
  <c r="H3" i="14"/>
  <c r="J3" i="14" s="1"/>
  <c r="K3" i="14" s="1"/>
  <c r="L3" i="14" s="1"/>
  <c r="H11" i="14"/>
  <c r="J11" i="14" s="1"/>
  <c r="K11" i="14" s="1"/>
  <c r="L11" i="14" s="1"/>
  <c r="H18" i="14"/>
  <c r="J18" i="14" s="1"/>
  <c r="K18" i="14" s="1"/>
  <c r="L18" i="14" s="1"/>
  <c r="C14" i="13"/>
  <c r="D14" i="13" s="1"/>
  <c r="F14" i="13" s="1"/>
  <c r="G14" i="13"/>
  <c r="C26" i="13"/>
  <c r="D26" i="13" s="1"/>
  <c r="F26" i="13" s="1"/>
  <c r="H26" i="13" s="1"/>
  <c r="C46" i="13"/>
  <c r="D46" i="13" s="1"/>
  <c r="F46" i="13" s="1"/>
  <c r="H46" i="13" s="1"/>
  <c r="C5" i="13"/>
  <c r="D5" i="13" s="1"/>
  <c r="F5" i="13" s="1"/>
  <c r="H5" i="13" s="1"/>
  <c r="C13" i="13"/>
  <c r="D13" i="13" s="1"/>
  <c r="F13" i="13" s="1"/>
  <c r="H13" i="13" s="1"/>
  <c r="B17" i="13"/>
  <c r="B21" i="13"/>
  <c r="B25" i="13"/>
  <c r="B29" i="13"/>
  <c r="B33" i="13"/>
  <c r="B37" i="13"/>
  <c r="B41" i="13"/>
  <c r="B45" i="13"/>
  <c r="B49" i="13"/>
  <c r="C22" i="13"/>
  <c r="D22" i="13" s="1"/>
  <c r="F22" i="13" s="1"/>
  <c r="H22" i="13" s="1"/>
  <c r="B8" i="13"/>
  <c r="B12" i="13"/>
  <c r="B16" i="13"/>
  <c r="B20" i="13"/>
  <c r="B24" i="13"/>
  <c r="B28" i="13"/>
  <c r="B32" i="13"/>
  <c r="B36" i="13"/>
  <c r="B40" i="13"/>
  <c r="B44" i="13"/>
  <c r="B48" i="13"/>
  <c r="B15" i="13"/>
  <c r="B19" i="13"/>
  <c r="B23" i="13"/>
  <c r="B27" i="13"/>
  <c r="B31" i="13"/>
  <c r="B35" i="13"/>
  <c r="B39" i="13"/>
  <c r="B43" i="13"/>
  <c r="B47" i="13"/>
  <c r="B51" i="13"/>
  <c r="B10" i="13"/>
  <c r="J2" i="14" l="1"/>
  <c r="K2" i="14" s="1"/>
  <c r="J12" i="14"/>
  <c r="K12" i="14" s="1"/>
  <c r="L12" i="14" s="1"/>
  <c r="J17" i="14"/>
  <c r="K17" i="14" s="1"/>
  <c r="L17" i="14" s="1"/>
  <c r="J14" i="14"/>
  <c r="K14" i="14" s="1"/>
  <c r="L14" i="14" s="1"/>
  <c r="J22" i="2"/>
  <c r="K22" i="2" s="1"/>
  <c r="L22" i="2" s="1"/>
  <c r="J14" i="2"/>
  <c r="K14" i="2" s="1"/>
  <c r="L14" i="2" s="1"/>
  <c r="J18" i="2"/>
  <c r="K18" i="2" s="1"/>
  <c r="L18" i="2" s="1"/>
  <c r="H8" i="1"/>
  <c r="H33" i="1"/>
  <c r="H41" i="1"/>
  <c r="C50" i="13"/>
  <c r="D50" i="13" s="1"/>
  <c r="F50" i="13" s="1"/>
  <c r="H50" i="13" s="1"/>
  <c r="C42" i="13"/>
  <c r="D42" i="13" s="1"/>
  <c r="F42" i="13" s="1"/>
  <c r="H42" i="13" s="1"/>
  <c r="C26" i="1"/>
  <c r="D26" i="1" s="1"/>
  <c r="F26" i="1" s="1"/>
  <c r="H26" i="1" s="1"/>
  <c r="C35" i="1"/>
  <c r="D35" i="1" s="1"/>
  <c r="F35" i="1" s="1"/>
  <c r="H35" i="1" s="1"/>
  <c r="G3" i="1"/>
  <c r="C3" i="1"/>
  <c r="D3" i="1" s="1"/>
  <c r="F3" i="1" s="1"/>
  <c r="H3" i="1" s="1"/>
  <c r="C27" i="1"/>
  <c r="D27" i="1" s="1"/>
  <c r="F27" i="1" s="1"/>
  <c r="H27" i="1" s="1"/>
  <c r="G19" i="1"/>
  <c r="H19" i="1" s="1"/>
  <c r="G40" i="1"/>
  <c r="H40" i="1" s="1"/>
  <c r="C4" i="1"/>
  <c r="D4" i="1" s="1"/>
  <c r="F4" i="1" s="1"/>
  <c r="H4" i="1" s="1"/>
  <c r="G4" i="1"/>
  <c r="C47" i="1"/>
  <c r="D47" i="1" s="1"/>
  <c r="F47" i="1" s="1"/>
  <c r="H47" i="1" s="1"/>
  <c r="C42" i="1"/>
  <c r="D42" i="1" s="1"/>
  <c r="F42" i="1" s="1"/>
  <c r="H42" i="1" s="1"/>
  <c r="H37" i="1"/>
  <c r="H29" i="1"/>
  <c r="J13" i="14"/>
  <c r="K13" i="14" s="1"/>
  <c r="L13" i="14" s="1"/>
  <c r="J19" i="14"/>
  <c r="K19" i="14" s="1"/>
  <c r="L19" i="14" s="1"/>
  <c r="C18" i="13"/>
  <c r="D18" i="13" s="1"/>
  <c r="F18" i="13" s="1"/>
  <c r="H18" i="13" s="1"/>
  <c r="C9" i="13"/>
  <c r="D9" i="13" s="1"/>
  <c r="F9" i="13" s="1"/>
  <c r="H9" i="13" s="1"/>
  <c r="C48" i="1"/>
  <c r="D48" i="1" s="1"/>
  <c r="F48" i="1" s="1"/>
  <c r="H48" i="1" s="1"/>
  <c r="G48" i="1"/>
  <c r="C28" i="1"/>
  <c r="D28" i="1" s="1"/>
  <c r="F28" i="1" s="1"/>
  <c r="H28" i="1" s="1"/>
  <c r="G28" i="1"/>
  <c r="C32" i="1"/>
  <c r="D32" i="1" s="1"/>
  <c r="F32" i="1" s="1"/>
  <c r="G32" i="1"/>
  <c r="C24" i="1"/>
  <c r="D24" i="1" s="1"/>
  <c r="F24" i="1" s="1"/>
  <c r="G24" i="1"/>
  <c r="G22" i="1"/>
  <c r="C22" i="1"/>
  <c r="D22" i="1" s="1"/>
  <c r="F22" i="1" s="1"/>
  <c r="C20" i="1"/>
  <c r="D20" i="1" s="1"/>
  <c r="F20" i="1" s="1"/>
  <c r="H20" i="1" s="1"/>
  <c r="G20" i="1"/>
  <c r="C44" i="1"/>
  <c r="D44" i="1" s="1"/>
  <c r="F44" i="1" s="1"/>
  <c r="H44" i="1" s="1"/>
  <c r="G44" i="1"/>
  <c r="C16" i="1"/>
  <c r="D16" i="1" s="1"/>
  <c r="F16" i="1" s="1"/>
  <c r="G16" i="1"/>
  <c r="G18" i="1"/>
  <c r="C18" i="1"/>
  <c r="D18" i="1" s="1"/>
  <c r="F18" i="1" s="1"/>
  <c r="G14" i="1"/>
  <c r="C14" i="1"/>
  <c r="D14" i="1" s="1"/>
  <c r="F14" i="1" s="1"/>
  <c r="C23" i="1"/>
  <c r="D23" i="1" s="1"/>
  <c r="F23" i="1" s="1"/>
  <c r="H23" i="1" s="1"/>
  <c r="G10" i="1"/>
  <c r="C10" i="1"/>
  <c r="D10" i="1" s="1"/>
  <c r="F10" i="1" s="1"/>
  <c r="H10" i="1" s="1"/>
  <c r="C38" i="1"/>
  <c r="D38" i="1" s="1"/>
  <c r="F38" i="1" s="1"/>
  <c r="H38" i="1" s="1"/>
  <c r="C51" i="1"/>
  <c r="D51" i="1" s="1"/>
  <c r="F51" i="1" s="1"/>
  <c r="H51" i="1" s="1"/>
  <c r="C21" i="1"/>
  <c r="D21" i="1" s="1"/>
  <c r="F21" i="1" s="1"/>
  <c r="H21" i="1" s="1"/>
  <c r="G21" i="1"/>
  <c r="C36" i="1"/>
  <c r="D36" i="1" s="1"/>
  <c r="F36" i="1" s="1"/>
  <c r="H36" i="1" s="1"/>
  <c r="G36" i="1"/>
  <c r="C34" i="1"/>
  <c r="D34" i="1" s="1"/>
  <c r="F34" i="1" s="1"/>
  <c r="H34" i="1" s="1"/>
  <c r="J10" i="2"/>
  <c r="K10" i="2" s="1"/>
  <c r="L10" i="2" s="1"/>
  <c r="J2" i="2"/>
  <c r="K2" i="2" s="1"/>
  <c r="J17" i="2"/>
  <c r="K17" i="2" s="1"/>
  <c r="L17" i="2" s="1"/>
  <c r="J21" i="2"/>
  <c r="K21" i="2" s="1"/>
  <c r="L21" i="2" s="1"/>
  <c r="J11" i="2"/>
  <c r="K11" i="2" s="1"/>
  <c r="L11" i="2" s="1"/>
  <c r="J7" i="2"/>
  <c r="K7" i="2" s="1"/>
  <c r="L7" i="2" s="1"/>
  <c r="J6" i="2"/>
  <c r="K6" i="2" s="1"/>
  <c r="L6" i="2" s="1"/>
  <c r="C38" i="13"/>
  <c r="D38" i="13" s="1"/>
  <c r="F38" i="13" s="1"/>
  <c r="H38" i="13" s="1"/>
  <c r="C30" i="13"/>
  <c r="D30" i="13" s="1"/>
  <c r="F30" i="13" s="1"/>
  <c r="H30" i="13" s="1"/>
  <c r="J10" i="14"/>
  <c r="K10" i="14" s="1"/>
  <c r="L10" i="14" s="1"/>
  <c r="J21" i="14"/>
  <c r="K21" i="14" s="1"/>
  <c r="L21" i="14" s="1"/>
  <c r="J20" i="14"/>
  <c r="K20" i="14" s="1"/>
  <c r="L20" i="14" s="1"/>
  <c r="J4" i="14"/>
  <c r="K4" i="14" s="1"/>
  <c r="L4" i="14" s="1"/>
  <c r="C34" i="13"/>
  <c r="D34" i="13" s="1"/>
  <c r="F34" i="13" s="1"/>
  <c r="H34" i="13" s="1"/>
  <c r="C11" i="13"/>
  <c r="D11" i="13" s="1"/>
  <c r="F11" i="13" s="1"/>
  <c r="G11" i="13"/>
  <c r="C7" i="13"/>
  <c r="D7" i="13" s="1"/>
  <c r="F7" i="13" s="1"/>
  <c r="G7" i="13"/>
  <c r="J5" i="14"/>
  <c r="K5" i="14" s="1"/>
  <c r="L5" i="14" s="1"/>
  <c r="J6" i="14"/>
  <c r="K6" i="14" s="1"/>
  <c r="L6" i="14" s="1"/>
  <c r="J22" i="14"/>
  <c r="K22" i="14" s="1"/>
  <c r="L22" i="14" s="1"/>
  <c r="J7" i="14"/>
  <c r="K7" i="14" s="1"/>
  <c r="L7" i="14" s="1"/>
  <c r="J15" i="14"/>
  <c r="K15" i="14" s="1"/>
  <c r="L15" i="14" s="1"/>
  <c r="L2" i="14"/>
  <c r="J8" i="14"/>
  <c r="K8" i="14" s="1"/>
  <c r="L8" i="14" s="1"/>
  <c r="G10" i="13"/>
  <c r="C10" i="13"/>
  <c r="D10" i="13" s="1"/>
  <c r="F10" i="13" s="1"/>
  <c r="C23" i="13"/>
  <c r="D23" i="13" s="1"/>
  <c r="F23" i="13" s="1"/>
  <c r="G23" i="13"/>
  <c r="C28" i="13"/>
  <c r="D28" i="13" s="1"/>
  <c r="F28" i="13" s="1"/>
  <c r="G28" i="13"/>
  <c r="G45" i="13"/>
  <c r="C45" i="13"/>
  <c r="D45" i="13" s="1"/>
  <c r="F45" i="13" s="1"/>
  <c r="C27" i="13"/>
  <c r="D27" i="13" s="1"/>
  <c r="F27" i="13" s="1"/>
  <c r="G27" i="13"/>
  <c r="G49" i="13"/>
  <c r="C49" i="13"/>
  <c r="D49" i="13" s="1"/>
  <c r="F49" i="13" s="1"/>
  <c r="C19" i="13"/>
  <c r="D19" i="13" s="1"/>
  <c r="F19" i="13" s="1"/>
  <c r="G19" i="13"/>
  <c r="C15" i="13"/>
  <c r="D15" i="13" s="1"/>
  <c r="F15" i="13" s="1"/>
  <c r="G15" i="13"/>
  <c r="C20" i="13"/>
  <c r="D20" i="13" s="1"/>
  <c r="F20" i="13" s="1"/>
  <c r="G20" i="13"/>
  <c r="G37" i="13"/>
  <c r="C37" i="13"/>
  <c r="D37" i="13" s="1"/>
  <c r="F37" i="13" s="1"/>
  <c r="H37" i="13" s="1"/>
  <c r="C48" i="13"/>
  <c r="D48" i="13" s="1"/>
  <c r="F48" i="13" s="1"/>
  <c r="G48" i="13"/>
  <c r="G16" i="13"/>
  <c r="C16" i="13"/>
  <c r="D16" i="13" s="1"/>
  <c r="F16" i="13" s="1"/>
  <c r="H16" i="13" s="1"/>
  <c r="G33" i="13"/>
  <c r="C33" i="13"/>
  <c r="D33" i="13" s="1"/>
  <c r="F33" i="13" s="1"/>
  <c r="C32" i="13"/>
  <c r="D32" i="13" s="1"/>
  <c r="F32" i="13" s="1"/>
  <c r="G32" i="13"/>
  <c r="C51" i="13"/>
  <c r="D51" i="13" s="1"/>
  <c r="F51" i="13" s="1"/>
  <c r="G51" i="13"/>
  <c r="G41" i="13"/>
  <c r="C41" i="13"/>
  <c r="D41" i="13" s="1"/>
  <c r="F41" i="13" s="1"/>
  <c r="H41" i="13" s="1"/>
  <c r="C47" i="13"/>
  <c r="D47" i="13" s="1"/>
  <c r="F47" i="13" s="1"/>
  <c r="G47" i="13"/>
  <c r="C44" i="13"/>
  <c r="D44" i="13" s="1"/>
  <c r="F44" i="13" s="1"/>
  <c r="G44" i="13"/>
  <c r="G12" i="13"/>
  <c r="C12" i="13"/>
  <c r="D12" i="13" s="1"/>
  <c r="F12" i="13" s="1"/>
  <c r="G29" i="13"/>
  <c r="C29" i="13"/>
  <c r="D29" i="13" s="1"/>
  <c r="F29" i="13" s="1"/>
  <c r="H29" i="13" s="1"/>
  <c r="H14" i="13"/>
  <c r="G17" i="13"/>
  <c r="C17" i="13"/>
  <c r="D17" i="13" s="1"/>
  <c r="F17" i="13" s="1"/>
  <c r="H17" i="13" s="1"/>
  <c r="G24" i="13"/>
  <c r="C24" i="13"/>
  <c r="D24" i="13" s="1"/>
  <c r="F24" i="13" s="1"/>
  <c r="C43" i="13"/>
  <c r="D43" i="13" s="1"/>
  <c r="F43" i="13" s="1"/>
  <c r="G43" i="13"/>
  <c r="C39" i="13"/>
  <c r="D39" i="13" s="1"/>
  <c r="F39" i="13" s="1"/>
  <c r="H39" i="13" s="1"/>
  <c r="G39" i="13"/>
  <c r="C35" i="13"/>
  <c r="D35" i="13" s="1"/>
  <c r="F35" i="13" s="1"/>
  <c r="G35" i="13"/>
  <c r="C40" i="13"/>
  <c r="D40" i="13" s="1"/>
  <c r="F40" i="13" s="1"/>
  <c r="G40" i="13"/>
  <c r="G8" i="13"/>
  <c r="C8" i="13"/>
  <c r="D8" i="13" s="1"/>
  <c r="F8" i="13" s="1"/>
  <c r="G25" i="13"/>
  <c r="C25" i="13"/>
  <c r="D25" i="13" s="1"/>
  <c r="F25" i="13" s="1"/>
  <c r="C31" i="13"/>
  <c r="D31" i="13" s="1"/>
  <c r="F31" i="13" s="1"/>
  <c r="G31" i="13"/>
  <c r="G36" i="13"/>
  <c r="C36" i="13"/>
  <c r="D36" i="13" s="1"/>
  <c r="F36" i="13" s="1"/>
  <c r="G21" i="13"/>
  <c r="C21" i="13"/>
  <c r="D21" i="13" s="1"/>
  <c r="F21" i="13" s="1"/>
  <c r="H7" i="13" l="1"/>
  <c r="H10" i="13"/>
  <c r="H18" i="1"/>
  <c r="F53" i="1"/>
  <c r="F54" i="1" s="1"/>
  <c r="K54" i="1" s="1"/>
  <c r="H49" i="13"/>
  <c r="H45" i="13"/>
  <c r="H43" i="13"/>
  <c r="H12" i="13"/>
  <c r="H11" i="13"/>
  <c r="H16" i="1"/>
  <c r="H24" i="1"/>
  <c r="H32" i="1"/>
  <c r="H14" i="1"/>
  <c r="H22" i="1"/>
  <c r="L2" i="2"/>
  <c r="L23" i="2" s="1"/>
  <c r="L24" i="2" s="1"/>
  <c r="L55" i="1" s="1"/>
  <c r="K23" i="2"/>
  <c r="K24" i="2" s="1"/>
  <c r="K55" i="1" s="1"/>
  <c r="H21" i="13"/>
  <c r="H44" i="13"/>
  <c r="H23" i="13"/>
  <c r="H31" i="13"/>
  <c r="H47" i="13"/>
  <c r="H20" i="13"/>
  <c r="H36" i="13"/>
  <c r="H24" i="13"/>
  <c r="K23" i="14"/>
  <c r="K24" i="14" s="1"/>
  <c r="L23" i="14"/>
  <c r="L24" i="14" s="1"/>
  <c r="H8" i="13"/>
  <c r="H15" i="13"/>
  <c r="H51" i="13"/>
  <c r="H48" i="13"/>
  <c r="H19" i="13"/>
  <c r="H28" i="13"/>
  <c r="H40" i="13"/>
  <c r="H32" i="13"/>
  <c r="H35" i="13"/>
  <c r="H33" i="13"/>
  <c r="F53" i="13"/>
  <c r="F54" i="13" s="1"/>
  <c r="K54" i="13" s="1"/>
  <c r="H25" i="13"/>
  <c r="H27" i="13"/>
  <c r="K56" i="13" l="1"/>
  <c r="K56" i="1"/>
  <c r="H53" i="1"/>
  <c r="H54" i="1" s="1"/>
  <c r="L54" i="1" s="1"/>
  <c r="L56" i="1" s="1"/>
  <c r="H53" i="13"/>
  <c r="H54" i="13" s="1"/>
  <c r="L54" i="13" s="1"/>
  <c r="L56" i="13" s="1"/>
  <c r="F3" i="12"/>
  <c r="G3" i="12" s="1"/>
  <c r="F4" i="12"/>
  <c r="G4" i="12" s="1"/>
  <c r="F5" i="12"/>
  <c r="G5" i="12" s="1"/>
  <c r="F6" i="12"/>
  <c r="G6" i="12" s="1"/>
  <c r="F7" i="12"/>
  <c r="G7" i="12" s="1"/>
  <c r="F8" i="12"/>
  <c r="G8" i="12" s="1"/>
  <c r="F9" i="12"/>
  <c r="G9" i="12" s="1"/>
  <c r="F10" i="12"/>
  <c r="G10" i="12" s="1"/>
  <c r="F11" i="12"/>
  <c r="G11" i="12" s="1"/>
  <c r="F12" i="12"/>
  <c r="G12" i="12" s="1"/>
  <c r="F13" i="12"/>
  <c r="G13" i="12" s="1"/>
  <c r="F14" i="12"/>
  <c r="G14" i="12" s="1"/>
  <c r="F15" i="12"/>
  <c r="G15" i="12" s="1"/>
  <c r="F16" i="12"/>
  <c r="G16" i="12" s="1"/>
  <c r="F17" i="12"/>
  <c r="G17" i="12" s="1"/>
  <c r="F18" i="12"/>
  <c r="G18" i="12" s="1"/>
  <c r="F19" i="12"/>
  <c r="G19" i="12" s="1"/>
  <c r="F20" i="12"/>
  <c r="G20" i="12" s="1"/>
  <c r="F21" i="12"/>
  <c r="G21" i="12" s="1"/>
  <c r="F22" i="12"/>
  <c r="G22" i="12" s="1"/>
  <c r="F2" i="12"/>
  <c r="G2" i="12" s="1"/>
  <c r="B2" i="11"/>
  <c r="G2" i="11" s="1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B9" i="11"/>
  <c r="C9" i="11" s="1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H2" i="12" l="1"/>
  <c r="I2" i="12"/>
  <c r="J2" i="12" s="1"/>
  <c r="H15" i="12"/>
  <c r="I15" i="12"/>
  <c r="J15" i="12" s="1"/>
  <c r="H7" i="12"/>
  <c r="I7" i="12"/>
  <c r="J7" i="12" s="1"/>
  <c r="K7" i="12" s="1"/>
  <c r="L7" i="12" s="1"/>
  <c r="H22" i="12"/>
  <c r="I22" i="12"/>
  <c r="J22" i="12" s="1"/>
  <c r="K22" i="12" s="1"/>
  <c r="L22" i="12" s="1"/>
  <c r="H14" i="12"/>
  <c r="I14" i="12"/>
  <c r="J14" i="12" s="1"/>
  <c r="H6" i="12"/>
  <c r="I6" i="12"/>
  <c r="J6" i="12" s="1"/>
  <c r="K6" i="12" s="1"/>
  <c r="H21" i="12"/>
  <c r="I21" i="12"/>
  <c r="J21" i="12" s="1"/>
  <c r="K21" i="12" s="1"/>
  <c r="L21" i="12" s="1"/>
  <c r="H13" i="12"/>
  <c r="I13" i="12"/>
  <c r="J13" i="12" s="1"/>
  <c r="K13" i="12" s="1"/>
  <c r="L13" i="12" s="1"/>
  <c r="H5" i="12"/>
  <c r="I5" i="12"/>
  <c r="J5" i="12" s="1"/>
  <c r="H8" i="12"/>
  <c r="I8" i="12"/>
  <c r="J8" i="12" s="1"/>
  <c r="K8" i="12" s="1"/>
  <c r="L8" i="12" s="1"/>
  <c r="I11" i="12"/>
  <c r="H11" i="12"/>
  <c r="H3" i="12"/>
  <c r="I3" i="12"/>
  <c r="J3" i="12" s="1"/>
  <c r="K3" i="12" s="1"/>
  <c r="H20" i="12"/>
  <c r="I20" i="12"/>
  <c r="J20" i="12" s="1"/>
  <c r="H4" i="12"/>
  <c r="I4" i="12"/>
  <c r="J4" i="12" s="1"/>
  <c r="I18" i="12"/>
  <c r="H18" i="12"/>
  <c r="I10" i="12"/>
  <c r="H10" i="12"/>
  <c r="I16" i="12"/>
  <c r="H16" i="12"/>
  <c r="H12" i="12"/>
  <c r="I12" i="12"/>
  <c r="J12" i="12" s="1"/>
  <c r="K12" i="12" s="1"/>
  <c r="L12" i="12" s="1"/>
  <c r="I19" i="12"/>
  <c r="H19" i="12"/>
  <c r="I17" i="12"/>
  <c r="H17" i="12"/>
  <c r="I9" i="12"/>
  <c r="H9" i="12"/>
  <c r="C2" i="11"/>
  <c r="D2" i="11" s="1"/>
  <c r="K2" i="12"/>
  <c r="K15" i="12"/>
  <c r="K14" i="12"/>
  <c r="L14" i="12" s="1"/>
  <c r="K5" i="12"/>
  <c r="L5" i="12" s="1"/>
  <c r="K20" i="12"/>
  <c r="L20" i="12" s="1"/>
  <c r="K4" i="12"/>
  <c r="L4" i="12" s="1"/>
  <c r="G9" i="11"/>
  <c r="B48" i="11"/>
  <c r="D9" i="11"/>
  <c r="F9" i="11" s="1"/>
  <c r="B40" i="11"/>
  <c r="B32" i="11"/>
  <c r="B24" i="11"/>
  <c r="B16" i="11"/>
  <c r="B8" i="11"/>
  <c r="B47" i="11"/>
  <c r="B39" i="11"/>
  <c r="B31" i="11"/>
  <c r="B23" i="11"/>
  <c r="B15" i="11"/>
  <c r="B7" i="11"/>
  <c r="B46" i="11"/>
  <c r="B38" i="11"/>
  <c r="B30" i="11"/>
  <c r="B22" i="11"/>
  <c r="B14" i="11"/>
  <c r="B6" i="11"/>
  <c r="B45" i="11"/>
  <c r="B37" i="11"/>
  <c r="B29" i="11"/>
  <c r="B21" i="11"/>
  <c r="B13" i="11"/>
  <c r="B5" i="11"/>
  <c r="F2" i="11"/>
  <c r="H2" i="11" s="1"/>
  <c r="B44" i="11"/>
  <c r="B36" i="11"/>
  <c r="B28" i="11"/>
  <c r="B20" i="11"/>
  <c r="B12" i="11"/>
  <c r="B4" i="11"/>
  <c r="B51" i="11"/>
  <c r="B43" i="11"/>
  <c r="B35" i="11"/>
  <c r="B27" i="11"/>
  <c r="B19" i="11"/>
  <c r="B11" i="11"/>
  <c r="B3" i="11"/>
  <c r="B50" i="11"/>
  <c r="B42" i="11"/>
  <c r="B34" i="11"/>
  <c r="B26" i="11"/>
  <c r="B18" i="11"/>
  <c r="B10" i="11"/>
  <c r="B49" i="11"/>
  <c r="B41" i="11"/>
  <c r="B33" i="11"/>
  <c r="B25" i="11"/>
  <c r="B17" i="11"/>
  <c r="L15" i="12"/>
  <c r="J17" i="12" l="1"/>
  <c r="K17" i="12" s="1"/>
  <c r="L17" i="12" s="1"/>
  <c r="J19" i="12"/>
  <c r="K19" i="12" s="1"/>
  <c r="L19" i="12" s="1"/>
  <c r="J18" i="12"/>
  <c r="K18" i="12" s="1"/>
  <c r="L18" i="12" s="1"/>
  <c r="J11" i="12"/>
  <c r="K11" i="12" s="1"/>
  <c r="L11" i="12" s="1"/>
  <c r="L2" i="12"/>
  <c r="J10" i="12"/>
  <c r="K10" i="12" s="1"/>
  <c r="L10" i="12" s="1"/>
  <c r="J9" i="12"/>
  <c r="K9" i="12" s="1"/>
  <c r="L9" i="12" s="1"/>
  <c r="J16" i="12"/>
  <c r="K16" i="12" s="1"/>
  <c r="L16" i="12" s="1"/>
  <c r="H9" i="11"/>
  <c r="L3" i="12"/>
  <c r="G27" i="11"/>
  <c r="C27" i="11"/>
  <c r="D27" i="11" s="1"/>
  <c r="F27" i="11" s="1"/>
  <c r="H27" i="11" s="1"/>
  <c r="C17" i="11"/>
  <c r="G17" i="11"/>
  <c r="C14" i="11"/>
  <c r="D14" i="11" s="1"/>
  <c r="F14" i="11" s="1"/>
  <c r="G14" i="11"/>
  <c r="C31" i="11"/>
  <c r="D31" i="11" s="1"/>
  <c r="F31" i="11" s="1"/>
  <c r="G31" i="11"/>
  <c r="G36" i="11"/>
  <c r="C36" i="11"/>
  <c r="D36" i="11" s="1"/>
  <c r="F36" i="11" s="1"/>
  <c r="H36" i="11" s="1"/>
  <c r="G44" i="11"/>
  <c r="C44" i="11"/>
  <c r="D44" i="11" s="1"/>
  <c r="F44" i="11" s="1"/>
  <c r="C34" i="11"/>
  <c r="D34" i="11" s="1"/>
  <c r="F34" i="11" s="1"/>
  <c r="G34" i="11"/>
  <c r="C25" i="11"/>
  <c r="D25" i="11" s="1"/>
  <c r="F25" i="11" s="1"/>
  <c r="H25" i="11" s="1"/>
  <c r="G25" i="11"/>
  <c r="C42" i="11"/>
  <c r="D42" i="11" s="1"/>
  <c r="F42" i="11" s="1"/>
  <c r="G42" i="11"/>
  <c r="G51" i="11"/>
  <c r="C51" i="11"/>
  <c r="D51" i="11" s="1"/>
  <c r="G5" i="11"/>
  <c r="C5" i="11"/>
  <c r="D5" i="11" s="1"/>
  <c r="F5" i="11" s="1"/>
  <c r="C22" i="11"/>
  <c r="D22" i="11" s="1"/>
  <c r="F22" i="11" s="1"/>
  <c r="G22" i="11"/>
  <c r="C39" i="11"/>
  <c r="D39" i="11" s="1"/>
  <c r="F39" i="11" s="1"/>
  <c r="G39" i="11"/>
  <c r="G18" i="11"/>
  <c r="C18" i="11"/>
  <c r="D18" i="11" s="1"/>
  <c r="F18" i="11" s="1"/>
  <c r="C45" i="11"/>
  <c r="D45" i="11" s="1"/>
  <c r="F45" i="11" s="1"/>
  <c r="G45" i="11"/>
  <c r="G35" i="11"/>
  <c r="C35" i="11"/>
  <c r="D35" i="11" s="1"/>
  <c r="F35" i="11" s="1"/>
  <c r="C23" i="11"/>
  <c r="D23" i="11" s="1"/>
  <c r="F23" i="11" s="1"/>
  <c r="G23" i="11"/>
  <c r="C33" i="11"/>
  <c r="D33" i="11" s="1"/>
  <c r="F33" i="11" s="1"/>
  <c r="G33" i="11"/>
  <c r="C50" i="11"/>
  <c r="D50" i="11" s="1"/>
  <c r="F50" i="11" s="1"/>
  <c r="G50" i="11"/>
  <c r="G4" i="11"/>
  <c r="C4" i="11"/>
  <c r="D4" i="11" s="1"/>
  <c r="F4" i="11" s="1"/>
  <c r="G13" i="11"/>
  <c r="C13" i="11"/>
  <c r="D13" i="11" s="1"/>
  <c r="F13" i="11" s="1"/>
  <c r="C30" i="11"/>
  <c r="D30" i="11" s="1"/>
  <c r="F30" i="11" s="1"/>
  <c r="G30" i="11"/>
  <c r="C47" i="11"/>
  <c r="D47" i="11" s="1"/>
  <c r="F47" i="11" s="1"/>
  <c r="G47" i="11"/>
  <c r="C41" i="11"/>
  <c r="D41" i="11" s="1"/>
  <c r="F41" i="11" s="1"/>
  <c r="G41" i="11"/>
  <c r="G3" i="11"/>
  <c r="C3" i="11"/>
  <c r="G12" i="11"/>
  <c r="C12" i="11"/>
  <c r="D12" i="11" s="1"/>
  <c r="F12" i="11" s="1"/>
  <c r="G21" i="11"/>
  <c r="C21" i="11"/>
  <c r="D21" i="11" s="1"/>
  <c r="F21" i="11" s="1"/>
  <c r="H21" i="11" s="1"/>
  <c r="C38" i="11"/>
  <c r="G38" i="11"/>
  <c r="G8" i="11"/>
  <c r="C8" i="11"/>
  <c r="C48" i="11"/>
  <c r="D48" i="11" s="1"/>
  <c r="F48" i="11" s="1"/>
  <c r="G48" i="11"/>
  <c r="G32" i="11"/>
  <c r="C32" i="11"/>
  <c r="D32" i="11" s="1"/>
  <c r="F32" i="11" s="1"/>
  <c r="H32" i="11" s="1"/>
  <c r="C6" i="11"/>
  <c r="D6" i="11" s="1"/>
  <c r="F6" i="11" s="1"/>
  <c r="G6" i="11"/>
  <c r="G43" i="11"/>
  <c r="C43" i="11"/>
  <c r="D43" i="11" s="1"/>
  <c r="F43" i="11" s="1"/>
  <c r="H43" i="11" s="1"/>
  <c r="C49" i="11"/>
  <c r="D49" i="11" s="1"/>
  <c r="F49" i="11" s="1"/>
  <c r="G49" i="11"/>
  <c r="G11" i="11"/>
  <c r="C11" i="11"/>
  <c r="D11" i="11" s="1"/>
  <c r="F11" i="11" s="1"/>
  <c r="H11" i="11" s="1"/>
  <c r="G20" i="11"/>
  <c r="C20" i="11"/>
  <c r="D20" i="11" s="1"/>
  <c r="F20" i="11" s="1"/>
  <c r="G29" i="11"/>
  <c r="C29" i="11"/>
  <c r="D29" i="11" s="1"/>
  <c r="F29" i="11" s="1"/>
  <c r="H29" i="11" s="1"/>
  <c r="C46" i="11"/>
  <c r="D46" i="11" s="1"/>
  <c r="F46" i="11" s="1"/>
  <c r="G46" i="11"/>
  <c r="C16" i="11"/>
  <c r="D16" i="11" s="1"/>
  <c r="F16" i="11" s="1"/>
  <c r="G16" i="11"/>
  <c r="C15" i="11"/>
  <c r="D15" i="11" s="1"/>
  <c r="F15" i="11" s="1"/>
  <c r="G15" i="11"/>
  <c r="C26" i="11"/>
  <c r="D26" i="11" s="1"/>
  <c r="F26" i="11" s="1"/>
  <c r="G26" i="11"/>
  <c r="C40" i="11"/>
  <c r="D40" i="11" s="1"/>
  <c r="F40" i="11" s="1"/>
  <c r="G40" i="11"/>
  <c r="C10" i="11"/>
  <c r="D10" i="11" s="1"/>
  <c r="F10" i="11" s="1"/>
  <c r="G10" i="11"/>
  <c r="G19" i="11"/>
  <c r="C19" i="11"/>
  <c r="D19" i="11" s="1"/>
  <c r="F19" i="11" s="1"/>
  <c r="G28" i="11"/>
  <c r="C28" i="11"/>
  <c r="D28" i="11" s="1"/>
  <c r="F28" i="11" s="1"/>
  <c r="H28" i="11" s="1"/>
  <c r="C37" i="11"/>
  <c r="D37" i="11" s="1"/>
  <c r="F37" i="11" s="1"/>
  <c r="G37" i="11"/>
  <c r="C7" i="11"/>
  <c r="D7" i="11" s="1"/>
  <c r="F7" i="11" s="1"/>
  <c r="G7" i="11"/>
  <c r="C24" i="11"/>
  <c r="D24" i="11" s="1"/>
  <c r="F24" i="11" s="1"/>
  <c r="H24" i="11" s="1"/>
  <c r="G24" i="11"/>
  <c r="D38" i="11"/>
  <c r="F38" i="11" s="1"/>
  <c r="D8" i="11"/>
  <c r="F8" i="11" s="1"/>
  <c r="D17" i="11"/>
  <c r="F17" i="11" s="1"/>
  <c r="H17" i="11" s="1"/>
  <c r="L6" i="12"/>
  <c r="L23" i="12" l="1"/>
  <c r="L24" i="12" s="1"/>
  <c r="L55" i="11" s="1"/>
  <c r="K23" i="12"/>
  <c r="K24" i="12" s="1"/>
  <c r="K55" i="11" s="1"/>
  <c r="H47" i="11"/>
  <c r="H50" i="11"/>
  <c r="H45" i="11"/>
  <c r="H14" i="11"/>
  <c r="F51" i="11"/>
  <c r="H51" i="11" s="1"/>
  <c r="H40" i="11"/>
  <c r="H48" i="11"/>
  <c r="H46" i="11"/>
  <c r="H19" i="11"/>
  <c r="H20" i="11"/>
  <c r="H39" i="11"/>
  <c r="H35" i="11"/>
  <c r="H37" i="11"/>
  <c r="H30" i="11"/>
  <c r="H13" i="11"/>
  <c r="H42" i="11"/>
  <c r="H41" i="11"/>
  <c r="H7" i="11"/>
  <c r="H22" i="11"/>
  <c r="H5" i="11"/>
  <c r="H12" i="11"/>
  <c r="H31" i="11"/>
  <c r="H26" i="11"/>
  <c r="D3" i="11"/>
  <c r="F3" i="11" s="1"/>
  <c r="H33" i="11"/>
  <c r="H18" i="11"/>
  <c r="H34" i="11"/>
  <c r="H15" i="11"/>
  <c r="H6" i="11"/>
  <c r="H23" i="11"/>
  <c r="H10" i="11"/>
  <c r="H16" i="11"/>
  <c r="H44" i="11"/>
  <c r="H38" i="11"/>
  <c r="H8" i="11"/>
  <c r="H49" i="11"/>
  <c r="H4" i="11"/>
  <c r="H3" i="11" l="1"/>
  <c r="H53" i="11" s="1"/>
  <c r="H54" i="11" s="1"/>
  <c r="L54" i="11" s="1"/>
  <c r="L56" i="11" s="1"/>
  <c r="F53" i="11"/>
  <c r="F54" i="11" s="1"/>
  <c r="K54" i="11" s="1"/>
  <c r="K56" i="11" s="1"/>
</calcChain>
</file>

<file path=xl/sharedStrings.xml><?xml version="1.0" encoding="utf-8"?>
<sst xmlns="http://schemas.openxmlformats.org/spreadsheetml/2006/main" count="162" uniqueCount="55">
  <si>
    <t>strip no.</t>
  </si>
  <si>
    <t>depth from top</t>
  </si>
  <si>
    <t>strain</t>
  </si>
  <si>
    <t>stress</t>
  </si>
  <si>
    <t>Pci</t>
  </si>
  <si>
    <t>Mci</t>
  </si>
  <si>
    <t>L.A</t>
  </si>
  <si>
    <t>Strip No.</t>
  </si>
  <si>
    <t>No. of Bars</t>
  </si>
  <si>
    <t>Area</t>
  </si>
  <si>
    <t>centroidal distance</t>
  </si>
  <si>
    <t>Psi</t>
  </si>
  <si>
    <t>Msi</t>
  </si>
  <si>
    <t>Moment in Nmm</t>
  </si>
  <si>
    <t>Moment in KNm</t>
  </si>
  <si>
    <t xml:space="preserve">Force in N </t>
  </si>
  <si>
    <t xml:space="preserve">Force in KN </t>
  </si>
  <si>
    <t>Matlab Values-</t>
  </si>
  <si>
    <t>Absolute strain</t>
  </si>
  <si>
    <t>sign</t>
  </si>
  <si>
    <t>Absolute stress</t>
  </si>
  <si>
    <t>phi</t>
  </si>
  <si>
    <t>xu</t>
  </si>
  <si>
    <t>(n)no. of strips = 50</t>
  </si>
  <si>
    <t>thickness of strip(t) =  xu/n</t>
  </si>
  <si>
    <t>Area of strip</t>
  </si>
  <si>
    <t>t</t>
  </si>
  <si>
    <t>xu = 386.8023 mm</t>
  </si>
  <si>
    <t>phi = 0.0000086 rad/mm</t>
  </si>
  <si>
    <t>Force/Moment Concrete</t>
  </si>
  <si>
    <t>Force/Moment Steel</t>
  </si>
  <si>
    <t>phi = 0.0000024 rad/mm</t>
  </si>
  <si>
    <t>Total P/M</t>
  </si>
  <si>
    <t>phi =0.0000004 rad/mm</t>
  </si>
  <si>
    <t xml:space="preserve">Total Moment in KNm =  2083.5097
 </t>
  </si>
  <si>
    <t xml:space="preserve">Total Moment in KNm =  5452.3386
 </t>
  </si>
  <si>
    <t xml:space="preserve">Total Moment in KNm =  6328.4628
 </t>
  </si>
  <si>
    <t>xu = 830.75 mm</t>
  </si>
  <si>
    <t>xu = 368.906976744186 mm</t>
  </si>
  <si>
    <t>Total Force in KN = 1950.27536</t>
  </si>
  <si>
    <t>Total Force in KN = 1950.1051</t>
  </si>
  <si>
    <t>Total Force in KN = 1950.1634</t>
  </si>
  <si>
    <t>t = 16.615 mm</t>
  </si>
  <si>
    <t>Total Moment in Nmm =  2.0835∗10^9
Total Moment in KNm = 2083.50973</t>
  </si>
  <si>
    <t>Total Force in N =  1.9502∗10^6
Total Force in KN = 1950.27536</t>
  </si>
  <si>
    <t xml:space="preserve">xu = 830.75 mm </t>
  </si>
  <si>
    <t>xu = 510.875 mm</t>
  </si>
  <si>
    <t>t = 10.2175 mm</t>
  </si>
  <si>
    <t xml:space="preserve">xu = 510.875 mm </t>
  </si>
  <si>
    <t>Total Force in N =  1.9501∗10^6
Total Force in KN = 1950.1050</t>
  </si>
  <si>
    <t>Total Moment in Nmm =  5.4523∗10^9
Total Moment in KNm = 5452.3386</t>
  </si>
  <si>
    <t>t = 7.37813953488372 mm</t>
  </si>
  <si>
    <t xml:space="preserve">xu = 368.906976744186 mm </t>
  </si>
  <si>
    <t>Total Force in N =  1.9501∗10^6
Total Force in KN = 1950.16335</t>
  </si>
  <si>
    <t>Total Moment in Nmm =  6.3285∗10^9
Total Moment in KNm = 6328.4628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</si>
</sst>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4"/>
      <color rgb="FFDA0876"/>
      <name val="Times New Roman"/>
      <family val="1"/>
    </font>
    <font>
      <sz val="11"/>
      <color rgb="FF9C0006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2F2F2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BCD5F0"/>
        <bgColor indexed="64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DAE7F6"/>
        <bgColor indexed="64"/>
      </patternFill>
    </fill>
    <fill>
      <patternFill patternType="solid">
        <fgColor rgb="FFFAF1D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ck">
        <color rgb="FFDA0876"/>
      </left>
      <right style="thick">
        <color rgb="FFDA0876"/>
      </right>
      <top style="thick">
        <color rgb="FFDA0876"/>
      </top>
      <bottom style="thick">
        <color rgb="FFDA0876"/>
      </bottom>
      <diagonal/>
    </border>
    <border>
      <left style="thick">
        <color rgb="FFDA0876"/>
      </left>
      <right/>
      <top style="thick">
        <color rgb="FFDA0876"/>
      </top>
      <bottom style="thick">
        <color rgb="FFDA0876"/>
      </bottom>
      <diagonal/>
    </border>
    <border>
      <left/>
      <right style="thick">
        <color rgb="FFDA0876"/>
      </right>
      <top style="thick">
        <color rgb="FFDA0876"/>
      </top>
      <bottom style="thick">
        <color rgb="FFDA0876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 tint="0.59996337778862885"/>
      </left>
      <right style="medium">
        <color theme="4" tint="0.59996337778862885"/>
      </right>
      <top style="medium">
        <color theme="4" tint="0.59996337778862885"/>
      </top>
      <bottom style="medium">
        <color theme="4" tint="0.59996337778862885"/>
      </bottom>
      <diagonal/>
    </border>
    <border>
      <left/>
      <right/>
      <top/>
      <bottom style="thin">
        <color rgb="FF7F7F7F"/>
      </bottom>
      <diagonal/>
    </border>
    <border>
      <left style="medium">
        <color rgb="FFF27E8F"/>
      </left>
      <right style="medium">
        <color rgb="FFF27E8F"/>
      </right>
      <top style="medium">
        <color rgb="FFF27E8F"/>
      </top>
      <bottom style="medium">
        <color rgb="FFF27E8F"/>
      </bottom>
      <diagonal/>
    </border>
    <border>
      <left style="thick">
        <color rgb="FFDA0876"/>
      </left>
      <right/>
      <top/>
      <bottom style="thin">
        <color rgb="FF7F7F7F"/>
      </bottom>
      <diagonal/>
    </border>
    <border>
      <left style="medium">
        <color rgb="FFF27E8F"/>
      </left>
      <right style="medium">
        <color rgb="FFF27E8F"/>
      </right>
      <top style="medium">
        <color rgb="FFF27E8F"/>
      </top>
      <bottom/>
      <diagonal/>
    </border>
    <border>
      <left style="medium">
        <color rgb="FFF27E8F"/>
      </left>
      <right style="medium">
        <color rgb="FFF27E8F"/>
      </right>
      <top/>
      <bottom style="medium">
        <color rgb="FFF27E8F"/>
      </bottom>
      <diagonal/>
    </border>
  </borders>
  <cellStyleXfs count="18">
    <xf numFmtId="0" fontId="0" fillId="0" borderId="0"/>
    <xf numFmtId="0" fontId="2" fillId="2" borderId="0" applyNumberFormat="0" applyBorder="0" applyAlignment="0" applyProtection="0"/>
    <xf numFmtId="0" fontId="1" fillId="4" borderId="0" applyNumberFormat="0" applyBorder="0" applyAlignment="0" applyProtection="0"/>
    <xf numFmtId="0" fontId="2" fillId="5" borderId="0" applyNumberFormat="0" applyBorder="0" applyAlignment="0" applyProtection="0"/>
    <xf numFmtId="0" fontId="1" fillId="7" borderId="0" applyNumberFormat="0" applyBorder="0" applyAlignment="0" applyProtection="0"/>
    <xf numFmtId="0" fontId="4" fillId="8" borderId="1" applyNumberFormat="0" applyAlignment="0" applyProtection="0"/>
    <xf numFmtId="0" fontId="5" fillId="8" borderId="2" applyNumberFormat="0" applyAlignment="0" applyProtection="0"/>
    <xf numFmtId="0" fontId="1" fillId="9" borderId="0" applyNumberFormat="0" applyBorder="0" applyAlignment="0" applyProtection="0"/>
    <xf numFmtId="0" fontId="6" fillId="10" borderId="3">
      <alignment horizontal="center" vertical="center" wrapText="1"/>
    </xf>
    <xf numFmtId="0" fontId="3" fillId="0" borderId="6" applyFont="0" applyFill="0"/>
    <xf numFmtId="0" fontId="3" fillId="0" borderId="7"/>
    <xf numFmtId="0" fontId="1" fillId="14" borderId="9">
      <alignment horizontal="centerContinuous" vertical="center"/>
    </xf>
    <xf numFmtId="0" fontId="7" fillId="11" borderId="0" applyNumberFormat="0" applyBorder="0" applyAlignment="0" applyProtection="0"/>
    <xf numFmtId="0" fontId="1" fillId="12" borderId="0" applyNumberFormat="0" applyBorder="0" applyAlignment="0" applyProtection="0"/>
    <xf numFmtId="0" fontId="3" fillId="13" borderId="9">
      <alignment horizontal="centerContinuous" vertical="center"/>
    </xf>
    <xf numFmtId="0" fontId="1" fillId="15" borderId="9">
      <alignment horizontal="centerContinuous" vertical="center"/>
    </xf>
    <xf numFmtId="0" fontId="3" fillId="16" borderId="9" applyFont="0" applyAlignment="0">
      <alignment horizontal="right"/>
    </xf>
    <xf numFmtId="0" fontId="3" fillId="17" borderId="9" applyFont="0" applyAlignment="0">
      <alignment horizontal="right"/>
    </xf>
  </cellStyleXfs>
  <cellXfs count="40">
    <xf numFmtId="0" fontId="0" fillId="0" borderId="0" xfId="0"/>
    <xf numFmtId="0" fontId="0" fillId="0" borderId="0" xfId="0" applyAlignment="1">
      <alignment horizontal="right"/>
    </xf>
    <xf numFmtId="0" fontId="1" fillId="7" borderId="0" xfId="4"/>
    <xf numFmtId="0" fontId="1" fillId="4" borderId="0" xfId="2"/>
    <xf numFmtId="0" fontId="2" fillId="2" borderId="0" xfId="1"/>
    <xf numFmtId="0" fontId="2" fillId="5" borderId="0" xfId="3"/>
    <xf numFmtId="0" fontId="4" fillId="8" borderId="1" xfId="5"/>
    <xf numFmtId="0" fontId="1" fillId="9" borderId="0" xfId="7"/>
    <xf numFmtId="0" fontId="3" fillId="0" borderId="6" xfId="9"/>
    <xf numFmtId="0" fontId="3" fillId="6" borderId="6" xfId="9" applyFill="1"/>
    <xf numFmtId="0" fontId="3" fillId="3" borderId="6" xfId="9" applyFill="1"/>
    <xf numFmtId="0" fontId="3" fillId="0" borderId="7" xfId="10"/>
    <xf numFmtId="0" fontId="1" fillId="14" borderId="9" xfId="11">
      <alignment horizontal="centerContinuous" vertical="center"/>
    </xf>
    <xf numFmtId="0" fontId="3" fillId="13" borderId="9" xfId="14">
      <alignment horizontal="centerContinuous" vertical="center"/>
    </xf>
    <xf numFmtId="0" fontId="1" fillId="9" borderId="0" xfId="7" applyAlignment="1">
      <alignment horizontal="centerContinuous" vertical="center"/>
    </xf>
    <xf numFmtId="0" fontId="1" fillId="12" borderId="0" xfId="13" quotePrefix="1" applyBorder="1" applyAlignment="1"/>
    <xf numFmtId="0" fontId="1" fillId="12" borderId="0" xfId="13" applyBorder="1" applyAlignment="1"/>
    <xf numFmtId="11" fontId="0" fillId="0" borderId="0" xfId="0" applyNumberFormat="1"/>
    <xf numFmtId="0" fontId="1" fillId="15" borderId="9" xfId="15">
      <alignment horizontal="centerContinuous" vertical="center"/>
    </xf>
    <xf numFmtId="11" fontId="1" fillId="15" borderId="9" xfId="15" applyNumberFormat="1">
      <alignment horizontal="centerContinuous" vertical="center"/>
    </xf>
    <xf numFmtId="0" fontId="3" fillId="16" borderId="9" xfId="16" applyAlignment="1">
      <alignment horizontal="right"/>
    </xf>
    <xf numFmtId="0" fontId="0" fillId="16" borderId="9" xfId="16" applyFont="1" applyAlignment="1"/>
    <xf numFmtId="0" fontId="3" fillId="17" borderId="9" xfId="17" applyAlignment="1">
      <alignment horizontal="right"/>
    </xf>
    <xf numFmtId="0" fontId="0" fillId="17" borderId="9" xfId="17" applyFont="1" applyAlignment="1"/>
    <xf numFmtId="0" fontId="7" fillId="11" borderId="7" xfId="12" applyBorder="1"/>
    <xf numFmtId="0" fontId="7" fillId="11" borderId="0" xfId="12" applyAlignment="1">
      <alignment horizontal="right"/>
    </xf>
    <xf numFmtId="0" fontId="7" fillId="11" borderId="0" xfId="12"/>
    <xf numFmtId="11" fontId="7" fillId="11" borderId="0" xfId="12" applyNumberFormat="1"/>
    <xf numFmtId="0" fontId="7" fillId="11" borderId="9" xfId="12" applyBorder="1" applyAlignment="1"/>
    <xf numFmtId="0" fontId="7" fillId="11" borderId="9" xfId="12" applyBorder="1" applyAlignment="1">
      <alignment horizontal="centerContinuous" vertical="center"/>
    </xf>
    <xf numFmtId="0" fontId="3" fillId="13" borderId="11" xfId="14" applyBorder="1" applyAlignment="1">
      <alignment horizontal="center" vertical="center"/>
    </xf>
    <xf numFmtId="0" fontId="3" fillId="13" borderId="12" xfId="14" applyBorder="1" applyAlignment="1">
      <alignment horizontal="center" vertical="center"/>
    </xf>
    <xf numFmtId="0" fontId="3" fillId="13" borderId="9" xfId="14" applyAlignment="1">
      <alignment horizontal="center" vertical="center"/>
    </xf>
    <xf numFmtId="0" fontId="6" fillId="10" borderId="4" xfId="8" applyBorder="1">
      <alignment horizontal="center" vertical="center" wrapText="1"/>
    </xf>
    <xf numFmtId="0" fontId="6" fillId="10" borderId="5" xfId="8" applyBorder="1">
      <alignment horizontal="center" vertical="center" wrapText="1"/>
    </xf>
    <xf numFmtId="0" fontId="6" fillId="10" borderId="3" xfId="8">
      <alignment horizontal="center" vertical="center" wrapText="1"/>
    </xf>
    <xf numFmtId="0" fontId="5" fillId="8" borderId="2" xfId="6" applyAlignment="1">
      <alignment horizontal="center" vertical="center" wrapText="1"/>
    </xf>
    <xf numFmtId="0" fontId="2" fillId="2" borderId="8" xfId="1" applyBorder="1" applyAlignment="1">
      <alignment horizontal="center" vertical="center" wrapText="1"/>
    </xf>
    <xf numFmtId="0" fontId="2" fillId="5" borderId="10" xfId="3" applyBorder="1" applyAlignment="1">
      <alignment horizontal="center" vertical="center" wrapText="1"/>
    </xf>
    <xf numFmtId="0" fontId="2" fillId="5" borderId="8" xfId="3" applyBorder="1" applyAlignment="1">
      <alignment horizontal="center" vertical="center" wrapText="1"/>
    </xf>
  </cellXfs>
  <cellStyles count="18">
    <cellStyle name="20% - Accent3" xfId="13" builtinId="38"/>
    <cellStyle name="40% - Accent2" xfId="2" builtinId="35"/>
    <cellStyle name="40% - Accent3" xfId="7" builtinId="39"/>
    <cellStyle name="40% - Accent6" xfId="4" builtinId="51"/>
    <cellStyle name="Accent2" xfId="1" builtinId="33"/>
    <cellStyle name="Accent6" xfId="3" builtinId="49"/>
    <cellStyle name="Bad" xfId="12" builtinId="27"/>
    <cellStyle name="Calculation" xfId="6" builtinId="22"/>
    <cellStyle name="Normal" xfId="0" builtinId="0"/>
    <cellStyle name="Output" xfId="5" builtinId="21"/>
    <cellStyle name="Style 1" xfId="8" xr:uid="{1117EA20-A23B-4742-B3FE-B12475DC9052}"/>
    <cellStyle name="Style 2" xfId="9" xr:uid="{25A5F14B-1CF7-4289-8E41-EE310D612AEB}"/>
    <cellStyle name="Style 3" xfId="10" xr:uid="{DA6443C9-5AEF-42E4-BCF0-C58BA0643D0D}"/>
    <cellStyle name="Style 4" xfId="11" xr:uid="{FFBAAFC2-9AF3-45BF-BA96-663B30116643}"/>
    <cellStyle name="Style 5" xfId="14" xr:uid="{1F42B036-C14F-41EC-8EAB-A1F86291CD8E}"/>
    <cellStyle name="Style 6" xfId="15" xr:uid="{32AE40A1-498F-47C9-B108-C357239CFA92}"/>
    <cellStyle name="Style 7" xfId="16" xr:uid="{8EC7E43E-233B-4EF3-97FA-FAAB2356A790}"/>
    <cellStyle name="Style 7 2" xfId="17" xr:uid="{0389DCE5-9792-4020-AF3F-E5E2C33715A1}"/>
  </cellStyles>
  <dxfs count="0"/>
  <tableStyles count="0" defaultTableStyle="TableStyleMedium2" defaultPivotStyle="PivotStyleLight16"/>
  <colors>
    <mruColors>
      <color rgb="FFF27E8F"/>
      <color rgb="FFFAF1DA"/>
      <color rgb="FFF6E7C2"/>
      <color rgb="FFF8BAC3"/>
      <color rgb="FFF2DCA6"/>
      <color rgb="FFDAE7F6"/>
      <color rgb="FFA0C2E8"/>
      <color rgb="FFF06A7D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C70F-D659-487C-AA60-7130CED489B1}">
  <dimension ref="A1:L76"/>
  <sheetViews>
    <sheetView tabSelected="1" topLeftCell="A46" zoomScaleNormal="100" workbookViewId="0">
      <selection activeCell="D62" sqref="D62"/>
    </sheetView>
  </sheetViews>
  <sheetFormatPr defaultRowHeight="14.4" x14ac:dyDescent="0.3"/>
  <cols>
    <col min="1" max="1" width="9.5546875" customWidth="1"/>
    <col min="2" max="2" width="18" customWidth="1"/>
    <col min="3" max="3" width="12.77734375" customWidth="1"/>
    <col min="4" max="4" width="19" customWidth="1"/>
    <col min="5" max="5" width="16.88671875" customWidth="1"/>
    <col min="6" max="6" width="20.6640625" customWidth="1"/>
    <col min="7" max="7" width="20.44140625" customWidth="1"/>
    <col min="8" max="8" width="18.5546875" customWidth="1"/>
    <col min="9" max="9" width="16.44140625" customWidth="1"/>
    <col min="10" max="10" width="24.88671875" customWidth="1"/>
    <col min="11" max="12" width="13.88671875" customWidth="1"/>
  </cols>
  <sheetData>
    <row r="1" spans="1:11" ht="15" thickBot="1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25</v>
      </c>
      <c r="F1" s="9" t="s">
        <v>4</v>
      </c>
      <c r="G1" s="8" t="s">
        <v>6</v>
      </c>
      <c r="H1" s="10" t="s">
        <v>5</v>
      </c>
    </row>
    <row r="2" spans="1:11" ht="15" thickBot="1" x14ac:dyDescent="0.35">
      <c r="A2" s="11">
        <v>1</v>
      </c>
      <c r="B2" s="17">
        <f xml:space="preserve"> (2*A2-1)*($J$14/2)</f>
        <v>8.3074999999999992</v>
      </c>
      <c r="C2" s="17">
        <f t="shared" ref="C2:C51" si="0">$J$12*($J$13-B2)</f>
        <v>3.2897699999999999E-4</v>
      </c>
      <c r="D2">
        <f xml:space="preserve"> IF(C2&gt;0.002, 18, 18*(C2/0.002)*(2-(C2/0.002)))</f>
        <v>5.4345696006194997</v>
      </c>
      <c r="E2">
        <v>4380.4067130329931</v>
      </c>
      <c r="F2">
        <f xml:space="preserve"> D2*E2</f>
        <v>23805.62516099869</v>
      </c>
      <c r="G2" s="17">
        <f xml:space="preserve"> 1050 -B2</f>
        <v>1041.6925000000001</v>
      </c>
      <c r="H2" s="17">
        <f>F2*G2</f>
        <v>24798141.188023631</v>
      </c>
    </row>
    <row r="3" spans="1:11" ht="15" thickBot="1" x14ac:dyDescent="0.35">
      <c r="A3" s="11">
        <v>2</v>
      </c>
      <c r="B3" s="17">
        <f t="shared" ref="B3:B51" si="1" xml:space="preserve"> (2*A3-1)*($J$14/2)</f>
        <v>24.922499999999999</v>
      </c>
      <c r="C3" s="17">
        <f t="shared" si="0"/>
        <v>3.2233099999999997E-4</v>
      </c>
      <c r="D3">
        <f xml:space="preserve"> IF(C3&gt;0.002, 18, 18*(C3/0.002)*(2-(C3/0.002)))</f>
        <v>5.3344202689754994</v>
      </c>
      <c r="E3">
        <v>7556.8935451820053</v>
      </c>
      <c r="F3">
        <f xml:space="preserve"> D3*E3</f>
        <v>40311.646097909004</v>
      </c>
      <c r="G3" s="17">
        <f xml:space="preserve"> 1050 -B3</f>
        <v>1025.0775000000001</v>
      </c>
      <c r="H3" s="17">
        <f t="shared" ref="H3:H51" si="2">F3*G3</f>
        <v>41322561.402929321</v>
      </c>
      <c r="J3" s="30" t="s">
        <v>37</v>
      </c>
    </row>
    <row r="4" spans="1:11" ht="15" thickBot="1" x14ac:dyDescent="0.35">
      <c r="A4" s="11">
        <v>3</v>
      </c>
      <c r="B4" s="17">
        <f t="shared" si="1"/>
        <v>41.537499999999994</v>
      </c>
      <c r="C4" s="17">
        <f t="shared" si="0"/>
        <v>3.1568499999999996E-4</v>
      </c>
      <c r="D4">
        <f t="shared" ref="D4:D51" si="3" xml:space="preserve"> IF(C4&gt;0.002, 18, 18*(C4/0.002)*(2-(C4/0.002)))</f>
        <v>5.2338734134874993</v>
      </c>
      <c r="E4">
        <v>9716.771685396403</v>
      </c>
      <c r="F4">
        <f t="shared" ref="F4:F51" si="4" xml:space="preserve"> D4*E4</f>
        <v>50856.352989124352</v>
      </c>
      <c r="G4" s="17">
        <f t="shared" ref="G4:G51" si="5" xml:space="preserve"> 1050 -B4</f>
        <v>1008.4625</v>
      </c>
      <c r="H4" s="17">
        <f t="shared" si="2"/>
        <v>51286724.876294814</v>
      </c>
      <c r="J4" s="31"/>
    </row>
    <row r="5" spans="1:11" ht="15" thickBot="1" x14ac:dyDescent="0.35">
      <c r="A5" s="11">
        <v>4</v>
      </c>
      <c r="B5" s="17">
        <f t="shared" si="1"/>
        <v>58.152499999999996</v>
      </c>
      <c r="C5" s="17">
        <f t="shared" si="0"/>
        <v>3.0903899999999999E-4</v>
      </c>
      <c r="D5">
        <f t="shared" si="3"/>
        <v>5.1329290341554996</v>
      </c>
      <c r="E5">
        <v>11450.545784822123</v>
      </c>
      <c r="F5">
        <f t="shared" si="4"/>
        <v>58774.838915840344</v>
      </c>
      <c r="G5" s="17">
        <f t="shared" si="5"/>
        <v>991.84749999999997</v>
      </c>
      <c r="H5" s="17">
        <f t="shared" si="2"/>
        <v>58295677.041578956</v>
      </c>
      <c r="J5" s="12" t="s">
        <v>23</v>
      </c>
    </row>
    <row r="6" spans="1:11" ht="15" thickBot="1" x14ac:dyDescent="0.35">
      <c r="A6" s="11">
        <v>5</v>
      </c>
      <c r="B6" s="17">
        <f t="shared" si="1"/>
        <v>74.767499999999998</v>
      </c>
      <c r="C6" s="17">
        <f t="shared" si="0"/>
        <v>3.0239299999999998E-4</v>
      </c>
      <c r="D6">
        <f t="shared" si="3"/>
        <v>5.0315871309794993</v>
      </c>
      <c r="E6">
        <v>12930.76488092537</v>
      </c>
      <c r="F6">
        <f t="shared" si="4"/>
        <v>65062.270168585746</v>
      </c>
      <c r="G6" s="17">
        <f t="shared" si="5"/>
        <v>975.23249999999996</v>
      </c>
      <c r="H6" s="17">
        <f t="shared" si="2"/>
        <v>63450840.392185293</v>
      </c>
      <c r="J6" s="12" t="s">
        <v>24</v>
      </c>
    </row>
    <row r="7" spans="1:11" ht="15" thickBot="1" x14ac:dyDescent="0.35">
      <c r="A7" s="11">
        <v>6</v>
      </c>
      <c r="B7" s="17">
        <f t="shared" si="1"/>
        <v>91.382499999999993</v>
      </c>
      <c r="C7" s="17">
        <f t="shared" si="0"/>
        <v>2.9574700000000001E-4</v>
      </c>
      <c r="D7">
        <f t="shared" si="3"/>
        <v>4.9298477039595001</v>
      </c>
      <c r="E7">
        <v>14236.737578972108</v>
      </c>
      <c r="F7">
        <f t="shared" si="4"/>
        <v>70184.948065569581</v>
      </c>
      <c r="G7" s="17">
        <f t="shared" si="5"/>
        <v>958.61750000000006</v>
      </c>
      <c r="H7" s="17">
        <f t="shared" si="2"/>
        <v>67280519.452246159</v>
      </c>
      <c r="J7" s="13" t="s">
        <v>42</v>
      </c>
    </row>
    <row r="8" spans="1:11" ht="15" thickBot="1" x14ac:dyDescent="0.35">
      <c r="A8" s="11">
        <v>7</v>
      </c>
      <c r="B8" s="17">
        <f t="shared" si="1"/>
        <v>107.99749999999999</v>
      </c>
      <c r="C8" s="17">
        <f t="shared" si="0"/>
        <v>2.89101E-4</v>
      </c>
      <c r="D8">
        <f t="shared" si="3"/>
        <v>4.8277107530955004</v>
      </c>
      <c r="E8">
        <v>15412.8209043815</v>
      </c>
      <c r="F8">
        <f t="shared" si="4"/>
        <v>74408.641215617681</v>
      </c>
      <c r="G8" s="17">
        <f t="shared" si="5"/>
        <v>942.00250000000005</v>
      </c>
      <c r="H8" s="17">
        <f t="shared" si="2"/>
        <v>70093126.046714902</v>
      </c>
      <c r="J8" s="32" t="s">
        <v>33</v>
      </c>
    </row>
    <row r="9" spans="1:11" ht="15" thickBot="1" x14ac:dyDescent="0.35">
      <c r="A9" s="11">
        <v>8</v>
      </c>
      <c r="B9" s="17">
        <f t="shared" si="1"/>
        <v>124.61249999999998</v>
      </c>
      <c r="C9" s="17">
        <f t="shared" si="0"/>
        <v>2.8245500000000003E-4</v>
      </c>
      <c r="D9">
        <f t="shared" si="3"/>
        <v>4.7251762783875</v>
      </c>
      <c r="E9">
        <v>16486.835185075422</v>
      </c>
      <c r="F9">
        <f t="shared" si="4"/>
        <v>77903.202522202773</v>
      </c>
      <c r="G9" s="17">
        <f t="shared" si="5"/>
        <v>925.38750000000005</v>
      </c>
      <c r="H9" s="17">
        <f t="shared" si="2"/>
        <v>72090649.824014917</v>
      </c>
      <c r="J9" s="32"/>
    </row>
    <row r="10" spans="1:11" ht="15" thickBot="1" x14ac:dyDescent="0.35">
      <c r="A10" s="11">
        <v>9</v>
      </c>
      <c r="B10" s="17">
        <f t="shared" si="1"/>
        <v>141.22749999999999</v>
      </c>
      <c r="C10" s="17">
        <f t="shared" si="0"/>
        <v>2.7580900000000002E-4</v>
      </c>
      <c r="D10">
        <f t="shared" si="3"/>
        <v>4.6222442798355008</v>
      </c>
      <c r="E10">
        <v>17477.607257872038</v>
      </c>
      <c r="F10">
        <f t="shared" si="4"/>
        <v>80785.770172910459</v>
      </c>
      <c r="G10" s="17">
        <f t="shared" si="5"/>
        <v>908.77250000000004</v>
      </c>
      <c r="H10" s="17">
        <f t="shared" si="2"/>
        <v>73415886.324461266</v>
      </c>
    </row>
    <row r="11" spans="1:11" ht="15" thickBot="1" x14ac:dyDescent="0.35">
      <c r="A11" s="11">
        <v>10</v>
      </c>
      <c r="B11" s="17">
        <f t="shared" si="1"/>
        <v>157.84249999999997</v>
      </c>
      <c r="C11" s="17">
        <f t="shared" si="0"/>
        <v>2.69163E-4</v>
      </c>
      <c r="D11">
        <f t="shared" si="3"/>
        <v>4.5189147574395001</v>
      </c>
      <c r="E11">
        <v>18398.58992836898</v>
      </c>
      <c r="F11">
        <f t="shared" si="4"/>
        <v>83141.659543384332</v>
      </c>
      <c r="G11" s="17">
        <f t="shared" si="5"/>
        <v>892.15750000000003</v>
      </c>
      <c r="H11" s="17">
        <f t="shared" si="2"/>
        <v>74175455.124076903</v>
      </c>
      <c r="J11" s="17"/>
    </row>
    <row r="12" spans="1:11" ht="15" thickBot="1" x14ac:dyDescent="0.35">
      <c r="A12" s="11">
        <v>11</v>
      </c>
      <c r="B12" s="17">
        <f t="shared" si="1"/>
        <v>174.45749999999998</v>
      </c>
      <c r="C12" s="17">
        <f t="shared" si="0"/>
        <v>2.6251699999999998E-4</v>
      </c>
      <c r="D12">
        <f t="shared" si="3"/>
        <v>4.4151877111994997</v>
      </c>
      <c r="E12">
        <v>19259.797561122454</v>
      </c>
      <c r="F12">
        <f t="shared" si="4"/>
        <v>85035.621512057958</v>
      </c>
      <c r="G12" s="17">
        <f t="shared" si="5"/>
        <v>875.54250000000002</v>
      </c>
      <c r="H12" s="17">
        <f t="shared" si="2"/>
        <v>74452300.647721007</v>
      </c>
      <c r="J12" s="19">
        <v>3.9999999999999998E-7</v>
      </c>
      <c r="K12" t="s">
        <v>21</v>
      </c>
    </row>
    <row r="13" spans="1:11" ht="15" thickBot="1" x14ac:dyDescent="0.35">
      <c r="A13" s="11">
        <v>12</v>
      </c>
      <c r="B13" s="17">
        <f t="shared" si="1"/>
        <v>191.07249999999999</v>
      </c>
      <c r="C13" s="17">
        <f t="shared" si="0"/>
        <v>2.5587100000000002E-4</v>
      </c>
      <c r="D13">
        <f t="shared" si="3"/>
        <v>4.3110631411155005</v>
      </c>
      <c r="E13">
        <v>20068.926919240981</v>
      </c>
      <c r="F13">
        <f t="shared" si="4"/>
        <v>86518.411123280443</v>
      </c>
      <c r="G13" s="17">
        <f t="shared" si="5"/>
        <v>858.92750000000001</v>
      </c>
      <c r="H13" s="17">
        <f t="shared" si="2"/>
        <v>74313042.570091456</v>
      </c>
      <c r="J13" s="13">
        <v>830.75</v>
      </c>
      <c r="K13" t="s">
        <v>22</v>
      </c>
    </row>
    <row r="14" spans="1:11" ht="15" thickBot="1" x14ac:dyDescent="0.35">
      <c r="A14" s="11">
        <v>13</v>
      </c>
      <c r="B14" s="17">
        <f t="shared" si="1"/>
        <v>207.68749999999997</v>
      </c>
      <c r="C14" s="17">
        <f t="shared" si="0"/>
        <v>2.49225E-4</v>
      </c>
      <c r="D14">
        <f t="shared" si="3"/>
        <v>4.2065410471874998</v>
      </c>
      <c r="E14">
        <v>20832.047142216503</v>
      </c>
      <c r="F14">
        <f t="shared" si="4"/>
        <v>87630.861400678768</v>
      </c>
      <c r="G14" s="17">
        <f t="shared" si="5"/>
        <v>842.3125</v>
      </c>
      <c r="H14" s="17">
        <f t="shared" si="2"/>
        <v>73812569.943559229</v>
      </c>
      <c r="J14" s="12">
        <f xml:space="preserve"> J13/50</f>
        <v>16.614999999999998</v>
      </c>
      <c r="K14" t="s">
        <v>26</v>
      </c>
    </row>
    <row r="15" spans="1:11" ht="15" thickBot="1" x14ac:dyDescent="0.35">
      <c r="A15" s="11">
        <v>14</v>
      </c>
      <c r="B15" s="17">
        <f t="shared" si="1"/>
        <v>224.30249999999998</v>
      </c>
      <c r="C15" s="17">
        <f t="shared" si="0"/>
        <v>2.4257899999999998E-4</v>
      </c>
      <c r="D15">
        <f t="shared" si="3"/>
        <v>4.1016214294155002</v>
      </c>
      <c r="E15">
        <v>21554.045639566255</v>
      </c>
      <c r="F15">
        <f t="shared" si="4"/>
        <v>88406.535485844666</v>
      </c>
      <c r="G15" s="17">
        <f t="shared" si="5"/>
        <v>825.69749999999999</v>
      </c>
      <c r="H15" s="17">
        <f t="shared" si="2"/>
        <v>72997055.334323227</v>
      </c>
    </row>
    <row r="16" spans="1:11" ht="15" thickBot="1" x14ac:dyDescent="0.35">
      <c r="A16" s="11">
        <v>15</v>
      </c>
      <c r="B16" s="17">
        <f t="shared" si="1"/>
        <v>240.91749999999999</v>
      </c>
      <c r="C16" s="17">
        <f t="shared" si="0"/>
        <v>2.3593299999999999E-4</v>
      </c>
      <c r="D16">
        <f t="shared" si="3"/>
        <v>3.9963042877994992</v>
      </c>
      <c r="E16">
        <v>22238.927887395072</v>
      </c>
      <c r="F16">
        <f t="shared" si="4"/>
        <v>88873.522872460788</v>
      </c>
      <c r="G16" s="17">
        <f t="shared" si="5"/>
        <v>809.08249999999998</v>
      </c>
      <c r="H16" s="17">
        <f t="shared" si="2"/>
        <v>71906012.069457754</v>
      </c>
      <c r="J16" s="17"/>
    </row>
    <row r="17" spans="1:8" ht="15" thickBot="1" x14ac:dyDescent="0.35">
      <c r="A17" s="11">
        <v>16</v>
      </c>
      <c r="B17" s="17">
        <f t="shared" si="1"/>
        <v>257.53249999999997</v>
      </c>
      <c r="C17" s="17">
        <f t="shared" si="0"/>
        <v>2.2928699999999997E-4</v>
      </c>
      <c r="D17">
        <f t="shared" si="3"/>
        <v>3.8905896223394993</v>
      </c>
      <c r="E17">
        <v>22890.025744421742</v>
      </c>
      <c r="F17">
        <f t="shared" si="4"/>
        <v>89055.696616331203</v>
      </c>
      <c r="G17" s="17">
        <f t="shared" si="5"/>
        <v>792.46749999999997</v>
      </c>
      <c r="H17" s="17">
        <f t="shared" si="2"/>
        <v>70573745.25830245</v>
      </c>
    </row>
    <row r="18" spans="1:8" ht="15" thickBot="1" x14ac:dyDescent="0.35">
      <c r="A18" s="11">
        <v>17</v>
      </c>
      <c r="B18" s="17">
        <f t="shared" si="1"/>
        <v>274.14749999999998</v>
      </c>
      <c r="C18" s="17">
        <f t="shared" si="0"/>
        <v>2.2264099999999998E-4</v>
      </c>
      <c r="D18">
        <f t="shared" si="3"/>
        <v>3.7844774330354993</v>
      </c>
      <c r="E18">
        <v>23510.146286892836</v>
      </c>
      <c r="F18">
        <f t="shared" si="4"/>
        <v>88973.618070109282</v>
      </c>
      <c r="G18" s="17">
        <f t="shared" si="5"/>
        <v>775.85249999999996</v>
      </c>
      <c r="H18" s="17">
        <f t="shared" si="2"/>
        <v>69030404.013739452</v>
      </c>
    </row>
    <row r="19" spans="1:8" ht="15" thickBot="1" x14ac:dyDescent="0.35">
      <c r="A19" s="11">
        <v>18</v>
      </c>
      <c r="B19" s="17">
        <f t="shared" si="1"/>
        <v>290.76249999999999</v>
      </c>
      <c r="C19" s="17">
        <f t="shared" si="0"/>
        <v>2.1599499999999997E-4</v>
      </c>
      <c r="D19">
        <f t="shared" si="3"/>
        <v>3.6779677198874996</v>
      </c>
      <c r="E19">
        <v>24101.680711792498</v>
      </c>
      <c r="F19">
        <f t="shared" si="4"/>
        <v>88645.203653007979</v>
      </c>
      <c r="G19" s="17">
        <f t="shared" si="5"/>
        <v>759.23749999999995</v>
      </c>
      <c r="H19" s="17">
        <f t="shared" si="2"/>
        <v>67302762.808500648</v>
      </c>
    </row>
    <row r="20" spans="1:8" ht="15" thickBot="1" x14ac:dyDescent="0.35">
      <c r="A20" s="11">
        <v>19</v>
      </c>
      <c r="B20" s="17">
        <f t="shared" si="1"/>
        <v>307.3775</v>
      </c>
      <c r="C20" s="17">
        <f t="shared" si="0"/>
        <v>2.0934899999999998E-4</v>
      </c>
      <c r="D20">
        <f t="shared" si="3"/>
        <v>3.5710604828954997</v>
      </c>
      <c r="E20">
        <v>21273.175824581369</v>
      </c>
      <c r="F20">
        <f t="shared" si="4"/>
        <v>75967.797532850411</v>
      </c>
      <c r="G20" s="17">
        <f t="shared" si="5"/>
        <v>742.62249999999995</v>
      </c>
      <c r="H20" s="17">
        <f t="shared" si="2"/>
        <v>56415395.7233392</v>
      </c>
    </row>
    <row r="21" spans="1:8" ht="15" thickBot="1" x14ac:dyDescent="0.35">
      <c r="A21" s="11">
        <v>20</v>
      </c>
      <c r="B21" s="17">
        <f t="shared" si="1"/>
        <v>323.99249999999995</v>
      </c>
      <c r="C21" s="17">
        <f t="shared" si="0"/>
        <v>2.0270300000000001E-4</v>
      </c>
      <c r="D21">
        <f t="shared" si="3"/>
        <v>3.4637557220595006</v>
      </c>
      <c r="E21">
        <v>18953.600423095104</v>
      </c>
      <c r="F21">
        <f t="shared" si="4"/>
        <v>65650.641919125032</v>
      </c>
      <c r="G21" s="17">
        <f t="shared" si="5"/>
        <v>726.00750000000005</v>
      </c>
      <c r="H21" s="17">
        <f t="shared" si="2"/>
        <v>47662858.41309917</v>
      </c>
    </row>
    <row r="22" spans="1:8" ht="15" thickBot="1" x14ac:dyDescent="0.35">
      <c r="A22" s="11">
        <v>21</v>
      </c>
      <c r="B22" s="17">
        <f t="shared" si="1"/>
        <v>340.60749999999996</v>
      </c>
      <c r="C22" s="17">
        <f t="shared" si="0"/>
        <v>1.96057E-4</v>
      </c>
      <c r="D22">
        <f t="shared" si="3"/>
        <v>3.3560534373794995</v>
      </c>
      <c r="E22">
        <v>17634.55864161942</v>
      </c>
      <c r="F22">
        <f t="shared" si="4"/>
        <v>59182.52114587721</v>
      </c>
      <c r="G22" s="17">
        <f t="shared" si="5"/>
        <v>709.39250000000004</v>
      </c>
      <c r="H22" s="17">
        <f t="shared" si="2"/>
        <v>41983636.631976701</v>
      </c>
    </row>
    <row r="23" spans="1:8" ht="15" thickBot="1" x14ac:dyDescent="0.35">
      <c r="A23" s="11">
        <v>22</v>
      </c>
      <c r="B23" s="17">
        <f t="shared" si="1"/>
        <v>357.22249999999997</v>
      </c>
      <c r="C23" s="17">
        <f t="shared" si="0"/>
        <v>1.8941100000000001E-4</v>
      </c>
      <c r="D23">
        <f t="shared" si="3"/>
        <v>3.2479536288555</v>
      </c>
      <c r="E23">
        <v>16671.25472639289</v>
      </c>
      <c r="F23">
        <f t="shared" si="4"/>
        <v>54147.46228616219</v>
      </c>
      <c r="G23" s="17">
        <f t="shared" si="5"/>
        <v>692.77750000000003</v>
      </c>
      <c r="H23" s="17">
        <f t="shared" si="2"/>
        <v>37512143.553951725</v>
      </c>
    </row>
    <row r="24" spans="1:8" ht="15" thickBot="1" x14ac:dyDescent="0.35">
      <c r="A24" s="11">
        <v>23</v>
      </c>
      <c r="B24" s="17">
        <f t="shared" si="1"/>
        <v>373.83749999999998</v>
      </c>
      <c r="C24" s="17">
        <f t="shared" si="0"/>
        <v>1.8276499999999999E-4</v>
      </c>
      <c r="D24">
        <f t="shared" si="3"/>
        <v>3.1394562964874999</v>
      </c>
      <c r="E24">
        <v>15910.594803728845</v>
      </c>
      <c r="F24">
        <f t="shared" si="4"/>
        <v>49950.617037427823</v>
      </c>
      <c r="G24" s="17">
        <f t="shared" si="5"/>
        <v>676.16250000000002</v>
      </c>
      <c r="H24" s="17">
        <f t="shared" si="2"/>
        <v>33774734.092569791</v>
      </c>
    </row>
    <row r="25" spans="1:8" ht="15" thickBot="1" x14ac:dyDescent="0.35">
      <c r="A25" s="11">
        <v>24</v>
      </c>
      <c r="B25" s="17">
        <f t="shared" si="1"/>
        <v>390.45249999999999</v>
      </c>
      <c r="C25" s="17">
        <f t="shared" si="0"/>
        <v>1.76119E-4</v>
      </c>
      <c r="D25">
        <f t="shared" si="3"/>
        <v>3.0305614402754997</v>
      </c>
      <c r="E25">
        <v>15283.726458064377</v>
      </c>
      <c r="F25">
        <f t="shared" si="4"/>
        <v>46318.272067528342</v>
      </c>
      <c r="G25" s="17">
        <f t="shared" si="5"/>
        <v>659.54750000000001</v>
      </c>
      <c r="H25" s="17">
        <f t="shared" si="2"/>
        <v>30549100.546458151</v>
      </c>
    </row>
    <row r="26" spans="1:8" ht="15" thickBot="1" x14ac:dyDescent="0.35">
      <c r="A26" s="11">
        <v>25</v>
      </c>
      <c r="B26" s="17">
        <f t="shared" si="1"/>
        <v>407.06749999999994</v>
      </c>
      <c r="C26" s="17">
        <f t="shared" si="0"/>
        <v>1.6947300000000001E-4</v>
      </c>
      <c r="D26">
        <f t="shared" si="3"/>
        <v>2.9212690602195002</v>
      </c>
      <c r="E26">
        <v>14752.777683098246</v>
      </c>
      <c r="F26">
        <f t="shared" si="4"/>
        <v>43096.832997931626</v>
      </c>
      <c r="G26" s="17">
        <f t="shared" si="5"/>
        <v>642.93250000000012</v>
      </c>
      <c r="H26" s="17">
        <f t="shared" si="2"/>
        <v>27708354.58144268</v>
      </c>
    </row>
    <row r="27" spans="1:8" ht="15" thickBot="1" x14ac:dyDescent="0.35">
      <c r="A27" s="11">
        <v>26</v>
      </c>
      <c r="B27" s="17">
        <f t="shared" si="1"/>
        <v>423.68249999999995</v>
      </c>
      <c r="C27" s="17">
        <f t="shared" si="0"/>
        <v>1.6282700000000002E-4</v>
      </c>
      <c r="D27">
        <f t="shared" si="3"/>
        <v>2.8115791563195005</v>
      </c>
      <c r="E27">
        <v>14294.359537366934</v>
      </c>
      <c r="F27">
        <f t="shared" si="4"/>
        <v>40189.723328197731</v>
      </c>
      <c r="G27" s="17">
        <f t="shared" si="5"/>
        <v>626.31750000000011</v>
      </c>
      <c r="H27" s="17">
        <f t="shared" si="2"/>
        <v>25171527.040608488</v>
      </c>
    </row>
    <row r="28" spans="1:8" ht="15" thickBot="1" x14ac:dyDescent="0.35">
      <c r="A28" s="11">
        <v>27</v>
      </c>
      <c r="B28" s="17">
        <f t="shared" si="1"/>
        <v>440.29749999999996</v>
      </c>
      <c r="C28" s="17">
        <f t="shared" si="0"/>
        <v>1.56181E-4</v>
      </c>
      <c r="D28">
        <f t="shared" si="3"/>
        <v>2.7014917285754994</v>
      </c>
      <c r="E28">
        <v>13892.885096387128</v>
      </c>
      <c r="F28">
        <f t="shared" si="4"/>
        <v>37531.514173939657</v>
      </c>
      <c r="G28" s="17">
        <f t="shared" si="5"/>
        <v>609.7025000000001</v>
      </c>
      <c r="H28" s="17">
        <f t="shared" si="2"/>
        <v>22883058.020636447</v>
      </c>
    </row>
    <row r="29" spans="1:8" ht="15" thickBot="1" x14ac:dyDescent="0.35">
      <c r="A29" s="11">
        <v>28</v>
      </c>
      <c r="B29" s="17">
        <f t="shared" si="1"/>
        <v>456.91249999999997</v>
      </c>
      <c r="C29" s="17">
        <f t="shared" si="0"/>
        <v>1.4953500000000001E-4</v>
      </c>
      <c r="D29">
        <f t="shared" si="3"/>
        <v>2.5910067769874998</v>
      </c>
      <c r="E29">
        <v>13537.389460655941</v>
      </c>
      <c r="F29">
        <f t="shared" si="4"/>
        <v>35075.467835278694</v>
      </c>
      <c r="G29" s="17">
        <f t="shared" si="5"/>
        <v>593.08750000000009</v>
      </c>
      <c r="H29" s="17">
        <f t="shared" si="2"/>
        <v>20802821.529755857</v>
      </c>
    </row>
    <row r="30" spans="1:8" ht="15" thickBot="1" x14ac:dyDescent="0.35">
      <c r="A30" s="11">
        <v>29</v>
      </c>
      <c r="B30" s="17">
        <f t="shared" si="1"/>
        <v>473.52749999999997</v>
      </c>
      <c r="C30" s="17">
        <f t="shared" si="0"/>
        <v>1.4288899999999999E-4</v>
      </c>
      <c r="D30">
        <f t="shared" si="3"/>
        <v>2.4801243015555001</v>
      </c>
      <c r="E30">
        <v>13219.840234646101</v>
      </c>
      <c r="F30">
        <f t="shared" si="4"/>
        <v>32786.847028626958</v>
      </c>
      <c r="G30" s="17">
        <f t="shared" si="5"/>
        <v>576.47250000000008</v>
      </c>
      <c r="H30" s="17">
        <f t="shared" si="2"/>
        <v>18900715.673710156</v>
      </c>
    </row>
    <row r="31" spans="1:8" ht="15" thickBot="1" x14ac:dyDescent="0.35">
      <c r="A31" s="11">
        <v>30</v>
      </c>
      <c r="B31" s="17">
        <f t="shared" si="1"/>
        <v>490.14249999999993</v>
      </c>
      <c r="C31" s="17">
        <f t="shared" si="0"/>
        <v>1.3624300000000003E-4</v>
      </c>
      <c r="D31">
        <f t="shared" si="3"/>
        <v>2.3688443022795007</v>
      </c>
      <c r="E31">
        <v>12934.164832114742</v>
      </c>
      <c r="F31">
        <f t="shared" si="4"/>
        <v>30639.022667298901</v>
      </c>
      <c r="G31" s="17">
        <f t="shared" si="5"/>
        <v>559.85750000000007</v>
      </c>
      <c r="H31" s="17">
        <f t="shared" si="2"/>
        <v>17153486.632957298</v>
      </c>
    </row>
    <row r="32" spans="1:8" ht="15" thickBot="1" x14ac:dyDescent="0.35">
      <c r="A32" s="11">
        <v>31</v>
      </c>
      <c r="B32" s="17">
        <f t="shared" si="1"/>
        <v>506.75749999999994</v>
      </c>
      <c r="C32" s="17">
        <f t="shared" si="0"/>
        <v>1.2959700000000001E-4</v>
      </c>
      <c r="D32">
        <f t="shared" si="3"/>
        <v>2.2571667791595003</v>
      </c>
      <c r="E32">
        <v>12675.654984283345</v>
      </c>
      <c r="F32">
        <f t="shared" si="4"/>
        <v>28611.067334611904</v>
      </c>
      <c r="G32" s="17">
        <f t="shared" si="5"/>
        <v>543.24250000000006</v>
      </c>
      <c r="H32" s="17">
        <f t="shared" si="2"/>
        <v>15542747.746522909</v>
      </c>
    </row>
    <row r="33" spans="1:8" ht="15" thickBot="1" x14ac:dyDescent="0.35">
      <c r="A33" s="11">
        <v>32</v>
      </c>
      <c r="B33" s="17">
        <f t="shared" si="1"/>
        <v>523.37249999999995</v>
      </c>
      <c r="C33" s="17">
        <f t="shared" si="0"/>
        <v>1.2295100000000002E-4</v>
      </c>
      <c r="D33">
        <f t="shared" si="3"/>
        <v>2.1450917321955001</v>
      </c>
      <c r="E33">
        <v>12440.584007121437</v>
      </c>
      <c r="F33">
        <f t="shared" si="4"/>
        <v>26686.193897359761</v>
      </c>
      <c r="G33" s="17">
        <f t="shared" si="5"/>
        <v>526.62750000000005</v>
      </c>
      <c r="H33" s="17">
        <f t="shared" si="2"/>
        <v>14053683.576681828</v>
      </c>
    </row>
    <row r="34" spans="1:8" ht="15" thickBot="1" x14ac:dyDescent="0.35">
      <c r="A34" s="11">
        <v>33</v>
      </c>
      <c r="B34" s="17">
        <f t="shared" si="1"/>
        <v>539.98749999999995</v>
      </c>
      <c r="C34" s="17">
        <f t="shared" si="0"/>
        <v>1.1630500000000002E-4</v>
      </c>
      <c r="D34">
        <f t="shared" si="3"/>
        <v>2.0326191613875007</v>
      </c>
      <c r="E34">
        <v>12225.950903804163</v>
      </c>
      <c r="F34">
        <f t="shared" si="4"/>
        <v>24850.702073255175</v>
      </c>
      <c r="G34" s="17">
        <f t="shared" si="5"/>
        <v>510.01250000000005</v>
      </c>
      <c r="H34" s="17">
        <f t="shared" si="2"/>
        <v>12674168.691136057</v>
      </c>
    </row>
    <row r="35" spans="1:8" ht="15" thickBot="1" x14ac:dyDescent="0.35">
      <c r="A35" s="11">
        <v>34</v>
      </c>
      <c r="B35" s="17">
        <f t="shared" si="1"/>
        <v>556.60249999999996</v>
      </c>
      <c r="C35" s="17">
        <f t="shared" si="0"/>
        <v>1.0965900000000002E-4</v>
      </c>
      <c r="D35">
        <f t="shared" si="3"/>
        <v>1.9197490667354999</v>
      </c>
      <c r="E35">
        <v>12029.303577930266</v>
      </c>
      <c r="F35">
        <f t="shared" si="4"/>
        <v>23093.244317209639</v>
      </c>
      <c r="G35" s="17">
        <f t="shared" si="5"/>
        <v>493.39750000000004</v>
      </c>
      <c r="H35" s="17">
        <f t="shared" si="2"/>
        <v>11394149.013000444</v>
      </c>
    </row>
    <row r="36" spans="1:8" ht="15" thickBot="1" x14ac:dyDescent="0.35">
      <c r="A36" s="11">
        <v>35</v>
      </c>
      <c r="B36" s="17">
        <f t="shared" si="1"/>
        <v>573.21749999999997</v>
      </c>
      <c r="C36" s="17">
        <f t="shared" si="0"/>
        <v>1.0301300000000001E-4</v>
      </c>
      <c r="D36">
        <f t="shared" si="3"/>
        <v>1.8064814482395002</v>
      </c>
      <c r="E36">
        <v>11848.613285924623</v>
      </c>
      <c r="F36">
        <f t="shared" si="4"/>
        <v>21404.300088386895</v>
      </c>
      <c r="G36" s="17">
        <f t="shared" si="5"/>
        <v>476.78250000000003</v>
      </c>
      <c r="H36" s="17">
        <f t="shared" si="2"/>
        <v>10205195.706891326</v>
      </c>
    </row>
    <row r="37" spans="1:8" ht="15" thickBot="1" x14ac:dyDescent="0.35">
      <c r="A37" s="11">
        <v>36</v>
      </c>
      <c r="B37" s="17">
        <f t="shared" si="1"/>
        <v>589.83249999999998</v>
      </c>
      <c r="C37" s="17">
        <f t="shared" si="0"/>
        <v>9.6367000000000008E-5</v>
      </c>
      <c r="D37">
        <f t="shared" si="3"/>
        <v>1.6928163058995001</v>
      </c>
      <c r="E37">
        <v>11682.183352900678</v>
      </c>
      <c r="F37">
        <f t="shared" si="4"/>
        <v>19775.790468297961</v>
      </c>
      <c r="G37" s="17">
        <f t="shared" si="5"/>
        <v>460.16750000000002</v>
      </c>
      <c r="H37" s="17">
        <f t="shared" si="2"/>
        <v>9100176.0603205021</v>
      </c>
    </row>
    <row r="38" spans="1:8" ht="15" thickBot="1" x14ac:dyDescent="0.35">
      <c r="A38" s="11">
        <v>37</v>
      </c>
      <c r="B38" s="17">
        <f t="shared" si="1"/>
        <v>606.44749999999999</v>
      </c>
      <c r="C38" s="17">
        <f t="shared" si="0"/>
        <v>8.9721000000000004E-5</v>
      </c>
      <c r="D38">
        <f t="shared" si="3"/>
        <v>1.5787536397154998</v>
      </c>
      <c r="E38">
        <v>11528.58143663255</v>
      </c>
      <c r="F38">
        <f t="shared" si="4"/>
        <v>18200.789903840185</v>
      </c>
      <c r="G38" s="17">
        <f t="shared" si="5"/>
        <v>443.55250000000001</v>
      </c>
      <c r="H38" s="17">
        <f t="shared" si="2"/>
        <v>8073005.8638230739</v>
      </c>
    </row>
    <row r="39" spans="1:8" ht="15" thickBot="1" x14ac:dyDescent="0.35">
      <c r="A39" s="11">
        <v>38</v>
      </c>
      <c r="B39" s="17">
        <f t="shared" si="1"/>
        <v>623.06249999999989</v>
      </c>
      <c r="C39" s="17">
        <f t="shared" si="0"/>
        <v>8.3075000000000041E-5</v>
      </c>
      <c r="D39">
        <f t="shared" si="3"/>
        <v>1.4642934496875006</v>
      </c>
      <c r="E39">
        <v>11386.588364705029</v>
      </c>
      <c r="F39">
        <f t="shared" si="4"/>
        <v>16673.306756725484</v>
      </c>
      <c r="G39" s="17">
        <f t="shared" si="5"/>
        <v>426.93750000000011</v>
      </c>
      <c r="H39" s="17">
        <f t="shared" si="2"/>
        <v>7118459.9034494879</v>
      </c>
    </row>
    <row r="40" spans="1:8" ht="15" thickBot="1" x14ac:dyDescent="0.35">
      <c r="A40" s="11">
        <v>39</v>
      </c>
      <c r="B40" s="17">
        <f t="shared" si="1"/>
        <v>639.6774999999999</v>
      </c>
      <c r="C40" s="17">
        <f t="shared" si="0"/>
        <v>7.6429000000000037E-5</v>
      </c>
      <c r="D40">
        <f t="shared" si="3"/>
        <v>1.3494357358155007</v>
      </c>
      <c r="E40">
        <v>11255.158881497771</v>
      </c>
      <c r="F40">
        <f t="shared" si="4"/>
        <v>15188.113606974313</v>
      </c>
      <c r="G40" s="17">
        <f t="shared" si="5"/>
        <v>410.3225000000001</v>
      </c>
      <c r="H40" s="17">
        <f t="shared" si="2"/>
        <v>6232024.7454977194</v>
      </c>
    </row>
    <row r="41" spans="1:8" ht="15" thickBot="1" x14ac:dyDescent="0.35">
      <c r="A41" s="11">
        <v>40</v>
      </c>
      <c r="B41" s="17">
        <f t="shared" si="1"/>
        <v>656.2924999999999</v>
      </c>
      <c r="C41" s="17">
        <f t="shared" si="0"/>
        <v>6.9783000000000033E-5</v>
      </c>
      <c r="D41">
        <f t="shared" si="3"/>
        <v>1.2341804980995004</v>
      </c>
      <c r="E41">
        <v>11133.391112985921</v>
      </c>
      <c r="F41">
        <f t="shared" si="4"/>
        <v>13740.614189361515</v>
      </c>
      <c r="G41" s="17">
        <f t="shared" si="5"/>
        <v>393.7075000000001</v>
      </c>
      <c r="H41" s="17">
        <f t="shared" si="2"/>
        <v>5409782.86095805</v>
      </c>
    </row>
    <row r="42" spans="1:8" ht="15" thickBot="1" x14ac:dyDescent="0.35">
      <c r="A42" s="11">
        <v>41</v>
      </c>
      <c r="B42" s="17">
        <f t="shared" si="1"/>
        <v>672.90749999999991</v>
      </c>
      <c r="C42" s="17">
        <f t="shared" si="0"/>
        <v>6.3137000000000029E-5</v>
      </c>
      <c r="D42">
        <f t="shared" si="3"/>
        <v>1.1185277365395003</v>
      </c>
      <c r="E42">
        <v>11020.502518489875</v>
      </c>
      <c r="F42">
        <f t="shared" si="4"/>
        <v>12326.737737534342</v>
      </c>
      <c r="G42" s="17">
        <f t="shared" si="5"/>
        <v>377.09250000000009</v>
      </c>
      <c r="H42" s="17">
        <f t="shared" si="2"/>
        <v>4648320.3502911702</v>
      </c>
    </row>
    <row r="43" spans="1:8" ht="15" thickBot="1" x14ac:dyDescent="0.35">
      <c r="A43" s="11">
        <v>42</v>
      </c>
      <c r="B43" s="17">
        <f t="shared" si="1"/>
        <v>689.52249999999992</v>
      </c>
      <c r="C43" s="17">
        <f t="shared" si="0"/>
        <v>5.6491000000000025E-5</v>
      </c>
      <c r="D43">
        <f t="shared" si="3"/>
        <v>1.0024774511355006</v>
      </c>
      <c r="E43">
        <v>10915.810741038058</v>
      </c>
      <c r="F43">
        <f t="shared" si="4"/>
        <v>10942.854128753352</v>
      </c>
      <c r="G43" s="17">
        <f t="shared" si="5"/>
        <v>360.47750000000008</v>
      </c>
      <c r="H43" s="17">
        <f t="shared" si="2"/>
        <v>3944652.6991976872</v>
      </c>
    </row>
    <row r="44" spans="1:8" ht="15" thickBot="1" x14ac:dyDescent="0.35">
      <c r="A44" s="11">
        <v>43</v>
      </c>
      <c r="B44" s="17">
        <f t="shared" si="1"/>
        <v>706.13749999999993</v>
      </c>
      <c r="C44" s="17">
        <f t="shared" si="0"/>
        <v>4.9845000000000022E-5</v>
      </c>
      <c r="D44">
        <f t="shared" si="3"/>
        <v>0.88602964188750044</v>
      </c>
      <c r="E44">
        <v>10818.718206493184</v>
      </c>
      <c r="F44">
        <f t="shared" si="4"/>
        <v>9585.7050181809373</v>
      </c>
      <c r="G44" s="17">
        <f t="shared" si="5"/>
        <v>343.86250000000007</v>
      </c>
      <c r="H44" s="17">
        <f t="shared" si="2"/>
        <v>3296164.4918142431</v>
      </c>
    </row>
    <row r="45" spans="1:8" ht="15" thickBot="1" x14ac:dyDescent="0.35">
      <c r="A45" s="11">
        <v>44</v>
      </c>
      <c r="B45" s="17">
        <f t="shared" si="1"/>
        <v>722.75249999999994</v>
      </c>
      <c r="C45" s="17">
        <f t="shared" si="0"/>
        <v>4.3199000000000025E-5</v>
      </c>
      <c r="D45">
        <f t="shared" si="3"/>
        <v>0.76918430879550048</v>
      </c>
      <c r="E45">
        <v>10728.699626439307</v>
      </c>
      <c r="F45">
        <f t="shared" si="4"/>
        <v>8252.3474064372622</v>
      </c>
      <c r="G45" s="17">
        <f t="shared" si="5"/>
        <v>327.24750000000006</v>
      </c>
      <c r="H45" s="17">
        <f t="shared" si="2"/>
        <v>2700560.0578880785</v>
      </c>
    </row>
    <row r="46" spans="1:8" ht="15" thickBot="1" x14ac:dyDescent="0.35">
      <c r="A46" s="11">
        <v>45</v>
      </c>
      <c r="B46" s="17">
        <f t="shared" si="1"/>
        <v>739.36749999999995</v>
      </c>
      <c r="C46" s="17">
        <f t="shared" si="0"/>
        <v>3.6553000000000021E-5</v>
      </c>
      <c r="D46">
        <f t="shared" si="3"/>
        <v>0.65194145185950036</v>
      </c>
      <c r="E46">
        <v>10645.291775354162</v>
      </c>
      <c r="F46">
        <f t="shared" si="4"/>
        <v>6940.106975492391</v>
      </c>
      <c r="G46" s="17">
        <f t="shared" si="5"/>
        <v>310.63250000000005</v>
      </c>
      <c r="H46" s="17">
        <f t="shared" si="2"/>
        <v>2155822.7800646406</v>
      </c>
    </row>
    <row r="47" spans="1:8" ht="15" thickBot="1" x14ac:dyDescent="0.35">
      <c r="A47" s="11">
        <v>46</v>
      </c>
      <c r="B47" s="17">
        <f t="shared" si="1"/>
        <v>755.98249999999996</v>
      </c>
      <c r="C47" s="17">
        <f t="shared" si="0"/>
        <v>2.9907000000000014E-5</v>
      </c>
      <c r="D47">
        <f t="shared" si="3"/>
        <v>0.5343010710795002</v>
      </c>
      <c r="E47">
        <v>10568.085067316595</v>
      </c>
      <c r="F47">
        <f t="shared" si="4"/>
        <v>5646.5391707265289</v>
      </c>
      <c r="G47" s="17">
        <f t="shared" si="5"/>
        <v>294.01750000000004</v>
      </c>
      <c r="H47" s="17">
        <f t="shared" si="2"/>
        <v>1660181.3306290875</v>
      </c>
    </row>
    <row r="48" spans="1:8" ht="15" thickBot="1" x14ac:dyDescent="0.35">
      <c r="A48" s="11">
        <v>47</v>
      </c>
      <c r="B48" s="17">
        <f t="shared" si="1"/>
        <v>772.59749999999997</v>
      </c>
      <c r="C48" s="17">
        <f t="shared" si="0"/>
        <v>2.3261000000000013E-5</v>
      </c>
      <c r="D48">
        <f t="shared" si="3"/>
        <v>0.41626316645550021</v>
      </c>
      <c r="E48">
        <v>10496.716570138085</v>
      </c>
      <c r="F48">
        <f t="shared" si="4"/>
        <v>4369.3964768715969</v>
      </c>
      <c r="G48" s="17">
        <f t="shared" si="5"/>
        <v>277.40250000000003</v>
      </c>
      <c r="H48" s="17">
        <f t="shared" si="2"/>
        <v>1212081.5061753732</v>
      </c>
    </row>
    <row r="49" spans="1:12" ht="15" thickBot="1" x14ac:dyDescent="0.35">
      <c r="A49" s="11">
        <v>48</v>
      </c>
      <c r="B49" s="17">
        <f t="shared" si="1"/>
        <v>789.21249999999998</v>
      </c>
      <c r="C49" s="17">
        <f t="shared" si="0"/>
        <v>1.6615000000000009E-5</v>
      </c>
      <c r="D49">
        <f t="shared" si="3"/>
        <v>0.29782773798750017</v>
      </c>
      <c r="E49">
        <v>10430.864177868019</v>
      </c>
      <c r="F49">
        <f t="shared" si="4"/>
        <v>3106.6006833492779</v>
      </c>
      <c r="G49" s="17">
        <f t="shared" si="5"/>
        <v>260.78750000000002</v>
      </c>
      <c r="H49" s="17">
        <f t="shared" si="2"/>
        <v>810162.62570894987</v>
      </c>
    </row>
    <row r="50" spans="1:12" ht="15" thickBot="1" x14ac:dyDescent="0.35">
      <c r="A50" s="11">
        <v>49</v>
      </c>
      <c r="B50" s="17">
        <f t="shared" si="1"/>
        <v>805.82749999999987</v>
      </c>
      <c r="C50" s="17">
        <f t="shared" si="0"/>
        <v>9.9690000000000497E-6</v>
      </c>
      <c r="D50">
        <f t="shared" si="3"/>
        <v>0.17899478567550089</v>
      </c>
      <c r="E50">
        <v>10370.241724602563</v>
      </c>
      <c r="F50">
        <f t="shared" si="4"/>
        <v>1856.2191948983725</v>
      </c>
      <c r="G50" s="17">
        <f t="shared" si="5"/>
        <v>244.17250000000013</v>
      </c>
      <c r="H50" s="17">
        <f t="shared" si="2"/>
        <v>453237.68136632309</v>
      </c>
    </row>
    <row r="51" spans="1:12" ht="15" thickBot="1" x14ac:dyDescent="0.35">
      <c r="A51" s="11">
        <v>50</v>
      </c>
      <c r="B51" s="17">
        <f t="shared" si="1"/>
        <v>822.44249999999988</v>
      </c>
      <c r="C51" s="17">
        <f t="shared" si="0"/>
        <v>3.3230000000000472E-6</v>
      </c>
      <c r="D51">
        <f t="shared" si="3"/>
        <v>5.9764309519500854E-2</v>
      </c>
      <c r="E51">
        <v>10314.594869289429</v>
      </c>
      <c r="F51">
        <f t="shared" si="4"/>
        <v>616.44464033646886</v>
      </c>
      <c r="G51" s="17">
        <f t="shared" si="5"/>
        <v>227.55750000000012</v>
      </c>
      <c r="H51" s="17">
        <f t="shared" si="2"/>
        <v>140276.60124336608</v>
      </c>
    </row>
    <row r="52" spans="1:12" x14ac:dyDescent="0.3">
      <c r="A52" s="15"/>
      <c r="B52" s="16"/>
      <c r="C52" s="16"/>
      <c r="D52" s="16"/>
      <c r="E52" s="16"/>
      <c r="F52" s="16"/>
      <c r="G52" s="16"/>
      <c r="H52" s="16"/>
      <c r="I52" s="16"/>
    </row>
    <row r="53" spans="1:12" ht="15" thickBot="1" x14ac:dyDescent="0.35">
      <c r="E53" s="6" t="s">
        <v>15</v>
      </c>
      <c r="F53" s="2">
        <f>SUM(F2:F51)</f>
        <v>2170778.2196747628</v>
      </c>
      <c r="G53" s="7"/>
      <c r="H53" s="3">
        <f xml:space="preserve"> SUM(H2:H51)</f>
        <v>1671940161.0513871</v>
      </c>
      <c r="I53" s="6" t="s">
        <v>13</v>
      </c>
    </row>
    <row r="54" spans="1:12" ht="15" thickBot="1" x14ac:dyDescent="0.35">
      <c r="E54" s="6" t="s">
        <v>16</v>
      </c>
      <c r="F54" s="5">
        <f>F53/1000</f>
        <v>2170.778219674763</v>
      </c>
      <c r="G54" s="7"/>
      <c r="H54" s="4">
        <f xml:space="preserve"> H53/10^6</f>
        <v>1671.9401610513871</v>
      </c>
      <c r="I54" s="6" t="s">
        <v>14</v>
      </c>
      <c r="J54" s="23" t="s">
        <v>29</v>
      </c>
      <c r="K54" s="21">
        <f>F54</f>
        <v>2170.778219674763</v>
      </c>
      <c r="L54" s="21">
        <f>H54</f>
        <v>1671.9401610513871</v>
      </c>
    </row>
    <row r="55" spans="1:12" ht="15" thickBot="1" x14ac:dyDescent="0.35">
      <c r="G55" s="7"/>
      <c r="J55" s="23" t="s">
        <v>30</v>
      </c>
      <c r="K55" s="21">
        <f>Sheet1Steel!K24</f>
        <v>-220.5028571428571</v>
      </c>
      <c r="L55" s="21">
        <f>Sheet1Steel!L24</f>
        <v>411.56956661668562</v>
      </c>
    </row>
    <row r="56" spans="1:12" ht="42.6" customHeight="1" thickTop="1" thickBot="1" x14ac:dyDescent="0.35">
      <c r="C56" s="33" t="s">
        <v>45</v>
      </c>
      <c r="D56" s="34"/>
      <c r="E56" s="38" t="s">
        <v>44</v>
      </c>
      <c r="F56" s="39"/>
      <c r="G56" s="14"/>
      <c r="H56" s="37" t="s">
        <v>43</v>
      </c>
      <c r="I56" s="37"/>
      <c r="J56" s="23" t="s">
        <v>32</v>
      </c>
      <c r="K56" s="21">
        <f>K54+K55</f>
        <v>1950.275362531906</v>
      </c>
      <c r="L56" s="21">
        <f xml:space="preserve"> L54+L55</f>
        <v>2083.5097276680726</v>
      </c>
    </row>
    <row r="57" spans="1:12" ht="43.8" customHeight="1" thickTop="1" thickBot="1" x14ac:dyDescent="0.35">
      <c r="C57" s="35" t="s">
        <v>17</v>
      </c>
      <c r="D57" s="35"/>
      <c r="E57" s="36" t="s">
        <v>39</v>
      </c>
      <c r="F57" s="36"/>
      <c r="G57" s="14"/>
      <c r="H57" s="36" t="s">
        <v>34</v>
      </c>
      <c r="I57" s="36"/>
      <c r="K57">
        <v>1950.2753625319101</v>
      </c>
      <c r="L57">
        <v>2083.5097276680699</v>
      </c>
    </row>
    <row r="58" spans="1:12" ht="15" customHeight="1" thickTop="1" x14ac:dyDescent="0.3"/>
    <row r="75" ht="47.4" customHeight="1" x14ac:dyDescent="0.3"/>
    <row r="76" ht="28.2" customHeight="1" x14ac:dyDescent="0.3"/>
  </sheetData>
  <sortState xmlns:xlrd2="http://schemas.microsoft.com/office/spreadsheetml/2017/richdata2" ref="N35:O69">
    <sortCondition descending="1" ref="N35:N69"/>
  </sortState>
  <mergeCells count="8">
    <mergeCell ref="J3:J4"/>
    <mergeCell ref="J8:J9"/>
    <mergeCell ref="C56:D56"/>
    <mergeCell ref="C57:D57"/>
    <mergeCell ref="E57:F57"/>
    <mergeCell ref="H57:I57"/>
    <mergeCell ref="H56:I56"/>
    <mergeCell ref="E56:F5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0CED6-6A8A-40F8-86A0-30BE02377A51}">
  <dimension ref="A1:O29"/>
  <sheetViews>
    <sheetView topLeftCell="C13" zoomScaleNormal="100" workbookViewId="0">
      <selection activeCell="E34" sqref="E34"/>
    </sheetView>
  </sheetViews>
  <sheetFormatPr defaultRowHeight="14.4" x14ac:dyDescent="0.3"/>
  <cols>
    <col min="1" max="1" width="10" customWidth="1"/>
    <col min="2" max="2" width="15" customWidth="1"/>
    <col min="3" max="3" width="11.6640625" customWidth="1"/>
    <col min="4" max="4" width="12.5546875" customWidth="1"/>
    <col min="5" max="5" width="18.6640625" customWidth="1"/>
    <col min="6" max="6" width="16.6640625" customWidth="1"/>
    <col min="7" max="7" width="15.44140625" customWidth="1"/>
    <col min="8" max="8" width="8.21875" customWidth="1"/>
    <col min="9" max="9" width="17.21875" customWidth="1"/>
    <col min="10" max="10" width="15.77734375" customWidth="1"/>
    <col min="11" max="11" width="15.44140625" customWidth="1"/>
    <col min="12" max="12" width="16.109375" customWidth="1"/>
    <col min="13" max="13" width="16.33203125" customWidth="1"/>
    <col min="14" max="14" width="28.88671875" customWidth="1"/>
  </cols>
  <sheetData>
    <row r="1" spans="1:15" ht="15" thickBot="1" x14ac:dyDescent="0.35">
      <c r="A1" s="8" t="s">
        <v>7</v>
      </c>
      <c r="B1" s="8" t="s">
        <v>1</v>
      </c>
      <c r="C1" s="8" t="s">
        <v>8</v>
      </c>
      <c r="D1" s="8" t="s">
        <v>9</v>
      </c>
      <c r="E1" s="8" t="s">
        <v>10</v>
      </c>
      <c r="F1" s="8" t="s">
        <v>2</v>
      </c>
      <c r="G1" s="22" t="s">
        <v>18</v>
      </c>
      <c r="H1" s="18" t="s">
        <v>19</v>
      </c>
      <c r="I1" s="20" t="s">
        <v>20</v>
      </c>
      <c r="J1" s="8" t="s">
        <v>3</v>
      </c>
      <c r="K1" s="9" t="s">
        <v>11</v>
      </c>
      <c r="L1" s="10" t="s">
        <v>12</v>
      </c>
    </row>
    <row r="2" spans="1:15" ht="15" thickBot="1" x14ac:dyDescent="0.35">
      <c r="A2" s="11">
        <v>1</v>
      </c>
      <c r="B2" s="1">
        <v>58</v>
      </c>
      <c r="C2" s="1">
        <v>1</v>
      </c>
      <c r="D2">
        <f>(22/7)*100*C2</f>
        <v>314.28571428571428</v>
      </c>
      <c r="E2">
        <f xml:space="preserve"> 1050 - B2</f>
        <v>992</v>
      </c>
      <c r="F2" s="17">
        <f t="shared" ref="F2:F22" si="0" xml:space="preserve"> $N$11*($N$12-B2)</f>
        <v>3.0909999999999998E-4</v>
      </c>
      <c r="G2" s="23">
        <f xml:space="preserve"> ABS(F2)</f>
        <v>3.0909999999999998E-4</v>
      </c>
      <c r="H2" s="18">
        <f xml:space="preserve"> IF(G2=0,0,F2/G2)</f>
        <v>1</v>
      </c>
      <c r="I2" s="21">
        <f xml:space="preserve"> IF(G2&lt;=0.00174,2*10^5*G2,IF(G2&lt;=0.00195,103810*(G2-0.00174)+347.8,IF(G2&lt;=0.00226,70000*(G2-0.00195)+369.6,IF(G2&lt;=0.00277,42549*(G2-0.00226)+391.3,IF(G2&lt;=0.00312,31143*(G2-0.00277)+413,IF(G2&lt;=0.00417,10381*(G2-0.00312)+423.9,435))))))</f>
        <v>61.819999999999993</v>
      </c>
      <c r="J2">
        <f xml:space="preserve"> I2*H2</f>
        <v>61.819999999999993</v>
      </c>
      <c r="K2">
        <f t="shared" ref="K2:L17" si="1" xml:space="preserve"> J2*D2</f>
        <v>19429.142857142855</v>
      </c>
      <c r="L2">
        <f t="shared" si="1"/>
        <v>19273709.714285713</v>
      </c>
      <c r="N2" s="30" t="s">
        <v>37</v>
      </c>
    </row>
    <row r="3" spans="1:15" ht="15" thickBot="1" x14ac:dyDescent="0.35">
      <c r="A3" s="11">
        <v>2</v>
      </c>
      <c r="B3" s="1">
        <v>106.55</v>
      </c>
      <c r="C3" s="1">
        <v>2</v>
      </c>
      <c r="D3">
        <f t="shared" ref="D3:D22" si="2">(22/7)*100*C3</f>
        <v>628.57142857142856</v>
      </c>
      <c r="E3">
        <f t="shared" ref="E3:E22" si="3" xml:space="preserve"> 1050 - B3</f>
        <v>943.45</v>
      </c>
      <c r="F3" s="17">
        <f t="shared" si="0"/>
        <v>2.8968E-4</v>
      </c>
      <c r="G3" s="23">
        <f t="shared" ref="G3:G22" si="4" xml:space="preserve"> ABS(F3)</f>
        <v>2.8968E-4</v>
      </c>
      <c r="H3" s="18">
        <f t="shared" ref="H3:H22" si="5" xml:space="preserve"> IF(G3=0,0,F3/G3)</f>
        <v>1</v>
      </c>
      <c r="I3" s="21">
        <f t="shared" ref="I3:I22" si="6" xml:space="preserve"> IF(G3&lt;=0.00174,2*10^5*G3,IF(G3&lt;=0.00195,103810*(G3-0.00174)+347.8,IF(G3&lt;=0.00226,70000*(G3-0.00195)+369.6,IF(G3&lt;=0.00277,42549*(G3-0.00226)+391.3,IF(G3&lt;=0.00312,31143*(G3-0.00277)+413,IF(G3&lt;=0.00417,10381*(G3-0.00312)+423.9,435))))))</f>
        <v>57.936</v>
      </c>
      <c r="J3">
        <f t="shared" ref="J3:J22" si="7" xml:space="preserve"> I3*H3</f>
        <v>57.936</v>
      </c>
      <c r="K3">
        <f t="shared" si="1"/>
        <v>36416.914285714287</v>
      </c>
      <c r="L3">
        <f t="shared" si="1"/>
        <v>34357537.782857142</v>
      </c>
      <c r="N3" s="31"/>
    </row>
    <row r="4" spans="1:15" ht="15" thickBot="1" x14ac:dyDescent="0.35">
      <c r="A4" s="11">
        <v>3</v>
      </c>
      <c r="B4" s="1">
        <v>242</v>
      </c>
      <c r="C4" s="1">
        <v>1</v>
      </c>
      <c r="D4">
        <f t="shared" si="2"/>
        <v>314.28571428571428</v>
      </c>
      <c r="E4">
        <f t="shared" si="3"/>
        <v>808</v>
      </c>
      <c r="F4" s="17">
        <f t="shared" si="0"/>
        <v>2.3549999999999998E-4</v>
      </c>
      <c r="G4" s="23">
        <f t="shared" si="4"/>
        <v>2.3549999999999998E-4</v>
      </c>
      <c r="H4" s="18">
        <f t="shared" si="5"/>
        <v>1</v>
      </c>
      <c r="I4" s="21">
        <f t="shared" si="6"/>
        <v>47.099999999999994</v>
      </c>
      <c r="J4">
        <f t="shared" si="7"/>
        <v>47.099999999999994</v>
      </c>
      <c r="K4">
        <f t="shared" si="1"/>
        <v>14802.857142857141</v>
      </c>
      <c r="L4">
        <f t="shared" si="1"/>
        <v>11960708.571428571</v>
      </c>
      <c r="N4" s="12" t="s">
        <v>23</v>
      </c>
    </row>
    <row r="5" spans="1:15" ht="15" thickBot="1" x14ac:dyDescent="0.35">
      <c r="A5" s="11">
        <v>4</v>
      </c>
      <c r="B5" s="1">
        <v>247.46</v>
      </c>
      <c r="C5" s="1">
        <v>2</v>
      </c>
      <c r="D5">
        <f t="shared" si="2"/>
        <v>628.57142857142856</v>
      </c>
      <c r="E5">
        <f t="shared" si="3"/>
        <v>802.54</v>
      </c>
      <c r="F5" s="17">
        <f t="shared" si="0"/>
        <v>2.3331599999999999E-4</v>
      </c>
      <c r="G5" s="23">
        <f t="shared" si="4"/>
        <v>2.3331599999999999E-4</v>
      </c>
      <c r="H5" s="18">
        <f t="shared" si="5"/>
        <v>1</v>
      </c>
      <c r="I5" s="21">
        <f t="shared" si="6"/>
        <v>46.663199999999996</v>
      </c>
      <c r="J5">
        <f t="shared" si="7"/>
        <v>46.663199999999996</v>
      </c>
      <c r="K5">
        <f t="shared" si="1"/>
        <v>29331.154285714281</v>
      </c>
      <c r="L5">
        <f t="shared" si="1"/>
        <v>23539424.560457136</v>
      </c>
      <c r="N5" s="12" t="s">
        <v>24</v>
      </c>
    </row>
    <row r="6" spans="1:15" ht="15" thickBot="1" x14ac:dyDescent="0.35">
      <c r="A6" s="11">
        <v>5</v>
      </c>
      <c r="B6" s="1">
        <v>281.55</v>
      </c>
      <c r="C6" s="1">
        <v>2</v>
      </c>
      <c r="D6">
        <f t="shared" si="2"/>
        <v>628.57142857142856</v>
      </c>
      <c r="E6">
        <f t="shared" si="3"/>
        <v>768.45</v>
      </c>
      <c r="F6" s="17">
        <f t="shared" si="0"/>
        <v>2.1968000000000001E-4</v>
      </c>
      <c r="G6" s="23">
        <f t="shared" si="4"/>
        <v>2.1968000000000001E-4</v>
      </c>
      <c r="H6" s="18">
        <f t="shared" si="5"/>
        <v>1</v>
      </c>
      <c r="I6" s="21">
        <f t="shared" si="6"/>
        <v>43.936</v>
      </c>
      <c r="J6">
        <f t="shared" si="7"/>
        <v>43.936</v>
      </c>
      <c r="K6">
        <f t="shared" si="1"/>
        <v>27616.914285714283</v>
      </c>
      <c r="L6">
        <f t="shared" si="1"/>
        <v>21222217.782857142</v>
      </c>
      <c r="N6" s="13" t="s">
        <v>42</v>
      </c>
    </row>
    <row r="7" spans="1:15" ht="15" thickBot="1" x14ac:dyDescent="0.35">
      <c r="A7" s="11">
        <v>6</v>
      </c>
      <c r="B7" s="1">
        <v>396.31</v>
      </c>
      <c r="C7" s="1">
        <v>2</v>
      </c>
      <c r="D7">
        <f t="shared" si="2"/>
        <v>628.57142857142856</v>
      </c>
      <c r="E7">
        <f t="shared" si="3"/>
        <v>653.69000000000005</v>
      </c>
      <c r="F7" s="17">
        <f t="shared" si="0"/>
        <v>1.73776E-4</v>
      </c>
      <c r="G7" s="23">
        <f t="shared" si="4"/>
        <v>1.73776E-4</v>
      </c>
      <c r="H7" s="18">
        <f t="shared" si="5"/>
        <v>1</v>
      </c>
      <c r="I7" s="21">
        <f t="shared" si="6"/>
        <v>34.755200000000002</v>
      </c>
      <c r="J7">
        <f t="shared" si="7"/>
        <v>34.755200000000002</v>
      </c>
      <c r="K7">
        <f t="shared" si="1"/>
        <v>21846.125714285714</v>
      </c>
      <c r="L7">
        <f t="shared" si="1"/>
        <v>14280593.91817143</v>
      </c>
      <c r="N7" s="32" t="s">
        <v>33</v>
      </c>
    </row>
    <row r="8" spans="1:15" ht="15" thickBot="1" x14ac:dyDescent="0.35">
      <c r="A8" s="11">
        <v>7</v>
      </c>
      <c r="B8" s="1">
        <v>466.92</v>
      </c>
      <c r="C8" s="1">
        <v>2</v>
      </c>
      <c r="D8">
        <f t="shared" si="2"/>
        <v>628.57142857142856</v>
      </c>
      <c r="E8">
        <f t="shared" si="3"/>
        <v>583.07999999999993</v>
      </c>
      <c r="F8" s="17">
        <f t="shared" si="0"/>
        <v>1.4553199999999997E-4</v>
      </c>
      <c r="G8" s="23">
        <f t="shared" si="4"/>
        <v>1.4553199999999997E-4</v>
      </c>
      <c r="H8" s="18">
        <f t="shared" si="5"/>
        <v>1</v>
      </c>
      <c r="I8" s="21">
        <f t="shared" si="6"/>
        <v>29.106399999999994</v>
      </c>
      <c r="J8">
        <f t="shared" si="7"/>
        <v>29.106399999999994</v>
      </c>
      <c r="K8">
        <f t="shared" si="1"/>
        <v>18295.451428571425</v>
      </c>
      <c r="L8">
        <f t="shared" si="1"/>
        <v>10667711.818971425</v>
      </c>
      <c r="N8" s="32"/>
    </row>
    <row r="9" spans="1:15" ht="15" thickBot="1" x14ac:dyDescent="0.35">
      <c r="A9" s="11">
        <v>8</v>
      </c>
      <c r="B9" s="1">
        <v>575.07000000000005</v>
      </c>
      <c r="C9" s="1">
        <v>2</v>
      </c>
      <c r="D9">
        <f t="shared" si="2"/>
        <v>628.57142857142856</v>
      </c>
      <c r="E9">
        <f t="shared" si="3"/>
        <v>474.92999999999995</v>
      </c>
      <c r="F9" s="17">
        <f t="shared" si="0"/>
        <v>1.0227199999999997E-4</v>
      </c>
      <c r="G9" s="23">
        <f t="shared" si="4"/>
        <v>1.0227199999999997E-4</v>
      </c>
      <c r="H9" s="18">
        <f t="shared" si="5"/>
        <v>1</v>
      </c>
      <c r="I9" s="21">
        <f t="shared" si="6"/>
        <v>20.454399999999996</v>
      </c>
      <c r="J9">
        <f t="shared" si="7"/>
        <v>20.454399999999996</v>
      </c>
      <c r="K9">
        <f t="shared" si="1"/>
        <v>12857.051428571425</v>
      </c>
      <c r="L9">
        <f t="shared" si="1"/>
        <v>6106199.4349714266</v>
      </c>
    </row>
    <row r="10" spans="1:15" ht="15" thickBot="1" x14ac:dyDescent="0.35">
      <c r="A10" s="11">
        <v>9</v>
      </c>
      <c r="B10" s="1">
        <v>743.46</v>
      </c>
      <c r="C10" s="1">
        <v>2</v>
      </c>
      <c r="D10">
        <f t="shared" si="2"/>
        <v>628.57142857142856</v>
      </c>
      <c r="E10">
        <f t="shared" si="3"/>
        <v>306.53999999999996</v>
      </c>
      <c r="F10" s="17">
        <f t="shared" si="0"/>
        <v>3.4915999999999982E-5</v>
      </c>
      <c r="G10" s="23">
        <f t="shared" si="4"/>
        <v>3.4915999999999982E-5</v>
      </c>
      <c r="H10" s="18">
        <f t="shared" si="5"/>
        <v>1</v>
      </c>
      <c r="I10" s="21">
        <f t="shared" si="6"/>
        <v>6.9831999999999965</v>
      </c>
      <c r="J10">
        <f t="shared" si="7"/>
        <v>6.9831999999999965</v>
      </c>
      <c r="K10">
        <f t="shared" si="1"/>
        <v>4389.4399999999978</v>
      </c>
      <c r="L10">
        <f t="shared" si="1"/>
        <v>1345538.9375999991</v>
      </c>
      <c r="N10" s="17"/>
    </row>
    <row r="11" spans="1:15" ht="15" thickBot="1" x14ac:dyDescent="0.35">
      <c r="A11" s="11">
        <v>10</v>
      </c>
      <c r="B11" s="1">
        <v>800.31</v>
      </c>
      <c r="C11" s="1">
        <v>2</v>
      </c>
      <c r="D11">
        <f t="shared" si="2"/>
        <v>628.57142857142856</v>
      </c>
      <c r="E11">
        <f t="shared" si="3"/>
        <v>249.69000000000005</v>
      </c>
      <c r="F11" s="17">
        <f t="shared" si="0"/>
        <v>1.2176000000000022E-5</v>
      </c>
      <c r="G11" s="23">
        <f t="shared" si="4"/>
        <v>1.2176000000000022E-5</v>
      </c>
      <c r="H11" s="18">
        <f t="shared" si="5"/>
        <v>1</v>
      </c>
      <c r="I11" s="21">
        <f t="shared" si="6"/>
        <v>2.4352000000000045</v>
      </c>
      <c r="J11">
        <f t="shared" si="7"/>
        <v>2.4352000000000045</v>
      </c>
      <c r="K11">
        <f t="shared" si="1"/>
        <v>1530.6971428571455</v>
      </c>
      <c r="L11">
        <f t="shared" si="1"/>
        <v>382199.76960000076</v>
      </c>
      <c r="N11" s="19">
        <v>3.9999999999999998E-7</v>
      </c>
      <c r="O11" t="s">
        <v>21</v>
      </c>
    </row>
    <row r="12" spans="1:15" ht="15" thickBot="1" x14ac:dyDescent="0.35">
      <c r="A12" s="24">
        <v>11</v>
      </c>
      <c r="B12" s="25">
        <v>1050</v>
      </c>
      <c r="C12" s="25">
        <v>4</v>
      </c>
      <c r="D12" s="26">
        <f t="shared" si="2"/>
        <v>1257.1428571428571</v>
      </c>
      <c r="E12" s="26">
        <f t="shared" si="3"/>
        <v>0</v>
      </c>
      <c r="F12" s="27">
        <f t="shared" si="0"/>
        <v>-8.769999999999999E-5</v>
      </c>
      <c r="G12" s="28">
        <f t="shared" si="4"/>
        <v>8.769999999999999E-5</v>
      </c>
      <c r="H12" s="29">
        <f t="shared" si="5"/>
        <v>-1</v>
      </c>
      <c r="I12" s="28">
        <f t="shared" si="6"/>
        <v>17.54</v>
      </c>
      <c r="J12" s="26">
        <f t="shared" si="7"/>
        <v>-17.54</v>
      </c>
      <c r="K12" s="26">
        <f t="shared" si="1"/>
        <v>-22050.285714285714</v>
      </c>
      <c r="L12" s="26">
        <f t="shared" si="1"/>
        <v>0</v>
      </c>
      <c r="N12" s="13">
        <v>830.75</v>
      </c>
      <c r="O12" t="s">
        <v>22</v>
      </c>
    </row>
    <row r="13" spans="1:15" ht="15" thickBot="1" x14ac:dyDescent="0.35">
      <c r="A13" s="11">
        <v>12</v>
      </c>
      <c r="B13" s="1">
        <v>1299.69</v>
      </c>
      <c r="C13" s="1">
        <v>2</v>
      </c>
      <c r="D13">
        <f t="shared" si="2"/>
        <v>628.57142857142856</v>
      </c>
      <c r="E13">
        <f t="shared" si="3"/>
        <v>-249.69000000000005</v>
      </c>
      <c r="F13" s="17">
        <f t="shared" si="0"/>
        <v>-1.8757600000000001E-4</v>
      </c>
      <c r="G13" s="23">
        <f t="shared" si="4"/>
        <v>1.8757600000000001E-4</v>
      </c>
      <c r="H13" s="18">
        <f t="shared" si="5"/>
        <v>-1</v>
      </c>
      <c r="I13" s="21">
        <f t="shared" si="6"/>
        <v>37.5152</v>
      </c>
      <c r="J13">
        <f t="shared" si="7"/>
        <v>-37.5152</v>
      </c>
      <c r="K13">
        <f t="shared" si="1"/>
        <v>-23580.982857142855</v>
      </c>
      <c r="L13">
        <f t="shared" si="1"/>
        <v>5887935.609600001</v>
      </c>
      <c r="N13" s="12">
        <f xml:space="preserve"> N12/50</f>
        <v>16.614999999999998</v>
      </c>
      <c r="O13" t="s">
        <v>26</v>
      </c>
    </row>
    <row r="14" spans="1:15" ht="15" thickBot="1" x14ac:dyDescent="0.35">
      <c r="A14" s="11">
        <v>13</v>
      </c>
      <c r="B14" s="1">
        <v>1356.54</v>
      </c>
      <c r="C14" s="1">
        <v>2</v>
      </c>
      <c r="D14">
        <f t="shared" si="2"/>
        <v>628.57142857142856</v>
      </c>
      <c r="E14">
        <f t="shared" si="3"/>
        <v>-306.53999999999996</v>
      </c>
      <c r="F14" s="17">
        <f t="shared" si="0"/>
        <v>-2.1031599999999997E-4</v>
      </c>
      <c r="G14" s="23">
        <f t="shared" si="4"/>
        <v>2.1031599999999997E-4</v>
      </c>
      <c r="H14" s="18">
        <f t="shared" si="5"/>
        <v>-1</v>
      </c>
      <c r="I14" s="21">
        <f t="shared" si="6"/>
        <v>42.063199999999995</v>
      </c>
      <c r="J14">
        <f t="shared" si="7"/>
        <v>-42.063199999999995</v>
      </c>
      <c r="K14">
        <f t="shared" si="1"/>
        <v>-26439.725714285709</v>
      </c>
      <c r="L14">
        <f t="shared" si="1"/>
        <v>8104833.5204571402</v>
      </c>
    </row>
    <row r="15" spans="1:15" ht="15" thickBot="1" x14ac:dyDescent="0.35">
      <c r="A15" s="11">
        <v>14</v>
      </c>
      <c r="B15" s="1">
        <v>1524.9299999999998</v>
      </c>
      <c r="C15" s="1">
        <v>2</v>
      </c>
      <c r="D15">
        <f t="shared" si="2"/>
        <v>628.57142857142856</v>
      </c>
      <c r="E15">
        <f t="shared" si="3"/>
        <v>-474.92999999999984</v>
      </c>
      <c r="F15" s="17">
        <f t="shared" si="0"/>
        <v>-2.7767199999999991E-4</v>
      </c>
      <c r="G15" s="23">
        <f t="shared" si="4"/>
        <v>2.7767199999999991E-4</v>
      </c>
      <c r="H15" s="18">
        <f t="shared" si="5"/>
        <v>-1</v>
      </c>
      <c r="I15" s="21">
        <f t="shared" si="6"/>
        <v>55.534399999999984</v>
      </c>
      <c r="J15">
        <f t="shared" si="7"/>
        <v>-55.534399999999984</v>
      </c>
      <c r="K15">
        <f t="shared" si="1"/>
        <v>-34907.337142857134</v>
      </c>
      <c r="L15">
        <f t="shared" si="1"/>
        <v>16578541.629257133</v>
      </c>
      <c r="N15">
        <v>16.614999999999998</v>
      </c>
    </row>
    <row r="16" spans="1:15" ht="15" thickBot="1" x14ac:dyDescent="0.35">
      <c r="A16" s="11">
        <v>15</v>
      </c>
      <c r="B16" s="1">
        <v>1633.08</v>
      </c>
      <c r="C16" s="1">
        <v>2</v>
      </c>
      <c r="D16">
        <f t="shared" si="2"/>
        <v>628.57142857142856</v>
      </c>
      <c r="E16">
        <f t="shared" si="3"/>
        <v>-583.07999999999993</v>
      </c>
      <c r="F16" s="17">
        <f t="shared" si="0"/>
        <v>-3.2093199999999996E-4</v>
      </c>
      <c r="G16" s="23">
        <f t="shared" si="4"/>
        <v>3.2093199999999996E-4</v>
      </c>
      <c r="H16" s="18">
        <f t="shared" si="5"/>
        <v>-1</v>
      </c>
      <c r="I16" s="21">
        <f t="shared" si="6"/>
        <v>64.186399999999992</v>
      </c>
      <c r="J16">
        <f t="shared" si="7"/>
        <v>-64.186399999999992</v>
      </c>
      <c r="K16">
        <f t="shared" si="1"/>
        <v>-40345.737142857135</v>
      </c>
      <c r="L16">
        <f t="shared" si="1"/>
        <v>23524792.413257137</v>
      </c>
    </row>
    <row r="17" spans="1:13" ht="15" thickBot="1" x14ac:dyDescent="0.35">
      <c r="A17" s="11">
        <v>16</v>
      </c>
      <c r="B17" s="1">
        <v>1703.69</v>
      </c>
      <c r="C17" s="1">
        <v>2</v>
      </c>
      <c r="D17">
        <f t="shared" si="2"/>
        <v>628.57142857142856</v>
      </c>
      <c r="E17">
        <f t="shared" si="3"/>
        <v>-653.69000000000005</v>
      </c>
      <c r="F17" s="17">
        <f t="shared" si="0"/>
        <v>-3.4917600000000003E-4</v>
      </c>
      <c r="G17" s="23">
        <f t="shared" si="4"/>
        <v>3.4917600000000003E-4</v>
      </c>
      <c r="H17" s="18">
        <f t="shared" si="5"/>
        <v>-1</v>
      </c>
      <c r="I17" s="21">
        <f t="shared" si="6"/>
        <v>69.8352</v>
      </c>
      <c r="J17">
        <f t="shared" si="7"/>
        <v>-69.8352</v>
      </c>
      <c r="K17">
        <f t="shared" si="1"/>
        <v>-43896.411428571431</v>
      </c>
      <c r="L17">
        <f t="shared" si="1"/>
        <v>28694645.186742861</v>
      </c>
    </row>
    <row r="18" spans="1:13" ht="15" thickBot="1" x14ac:dyDescent="0.35">
      <c r="A18" s="11">
        <v>17</v>
      </c>
      <c r="B18" s="1">
        <v>1818.45</v>
      </c>
      <c r="C18" s="1">
        <v>2</v>
      </c>
      <c r="D18">
        <f t="shared" si="2"/>
        <v>628.57142857142856</v>
      </c>
      <c r="E18">
        <f t="shared" si="3"/>
        <v>-768.45</v>
      </c>
      <c r="F18" s="17">
        <f t="shared" si="0"/>
        <v>-3.9508000000000002E-4</v>
      </c>
      <c r="G18" s="23">
        <f t="shared" si="4"/>
        <v>3.9508000000000002E-4</v>
      </c>
      <c r="H18" s="18">
        <f t="shared" si="5"/>
        <v>-1</v>
      </c>
      <c r="I18" s="21">
        <f t="shared" si="6"/>
        <v>79.016000000000005</v>
      </c>
      <c r="J18">
        <f t="shared" si="7"/>
        <v>-79.016000000000005</v>
      </c>
      <c r="K18">
        <f t="shared" ref="K18:L22" si="8" xml:space="preserve"> J18*D18</f>
        <v>-49667.200000000004</v>
      </c>
      <c r="L18">
        <f t="shared" si="8"/>
        <v>38166759.840000004</v>
      </c>
    </row>
    <row r="19" spans="1:13" ht="15" thickBot="1" x14ac:dyDescent="0.35">
      <c r="A19" s="11">
        <v>18</v>
      </c>
      <c r="B19" s="1">
        <v>1852.54</v>
      </c>
      <c r="C19" s="1">
        <v>2</v>
      </c>
      <c r="D19">
        <f t="shared" si="2"/>
        <v>628.57142857142856</v>
      </c>
      <c r="E19">
        <f t="shared" si="3"/>
        <v>-802.54</v>
      </c>
      <c r="F19" s="17">
        <f t="shared" si="0"/>
        <v>-4.0871599999999994E-4</v>
      </c>
      <c r="G19" s="23">
        <f t="shared" si="4"/>
        <v>4.0871599999999994E-4</v>
      </c>
      <c r="H19" s="18">
        <f t="shared" si="5"/>
        <v>-1</v>
      </c>
      <c r="I19" s="21">
        <f t="shared" si="6"/>
        <v>81.743199999999987</v>
      </c>
      <c r="J19">
        <f t="shared" si="7"/>
        <v>-81.743199999999987</v>
      </c>
      <c r="K19">
        <f t="shared" si="8"/>
        <v>-51381.439999999988</v>
      </c>
      <c r="L19">
        <f t="shared" si="8"/>
        <v>41235660.857599989</v>
      </c>
    </row>
    <row r="20" spans="1:13" ht="15" thickBot="1" x14ac:dyDescent="0.35">
      <c r="A20" s="11">
        <v>19</v>
      </c>
      <c r="B20" s="1">
        <v>1858</v>
      </c>
      <c r="C20" s="1">
        <v>1</v>
      </c>
      <c r="D20">
        <f t="shared" si="2"/>
        <v>314.28571428571428</v>
      </c>
      <c r="E20">
        <f t="shared" si="3"/>
        <v>-808</v>
      </c>
      <c r="F20" s="17">
        <f t="shared" si="0"/>
        <v>-4.1089999999999996E-4</v>
      </c>
      <c r="G20" s="23">
        <f t="shared" si="4"/>
        <v>4.1089999999999996E-4</v>
      </c>
      <c r="H20" s="18">
        <f t="shared" si="5"/>
        <v>-1</v>
      </c>
      <c r="I20" s="21">
        <f t="shared" si="6"/>
        <v>82.179999999999993</v>
      </c>
      <c r="J20">
        <f t="shared" si="7"/>
        <v>-82.179999999999993</v>
      </c>
      <c r="K20">
        <f t="shared" si="8"/>
        <v>-25827.999999999996</v>
      </c>
      <c r="L20">
        <f t="shared" si="8"/>
        <v>20869023.999999996</v>
      </c>
    </row>
    <row r="21" spans="1:13" ht="15" thickBot="1" x14ac:dyDescent="0.35">
      <c r="A21" s="11">
        <v>20</v>
      </c>
      <c r="B21" s="1">
        <v>1993.45</v>
      </c>
      <c r="C21" s="1">
        <v>2</v>
      </c>
      <c r="D21">
        <f t="shared" si="2"/>
        <v>628.57142857142856</v>
      </c>
      <c r="E21">
        <f t="shared" si="3"/>
        <v>-943.45</v>
      </c>
      <c r="F21" s="17">
        <f t="shared" si="0"/>
        <v>-4.6507999999999999E-4</v>
      </c>
      <c r="G21" s="23">
        <f t="shared" si="4"/>
        <v>4.6507999999999999E-4</v>
      </c>
      <c r="H21" s="18">
        <f t="shared" si="5"/>
        <v>-1</v>
      </c>
      <c r="I21" s="21">
        <f t="shared" si="6"/>
        <v>93.015999999999991</v>
      </c>
      <c r="J21">
        <f t="shared" si="7"/>
        <v>-93.015999999999991</v>
      </c>
      <c r="K21">
        <f t="shared" si="8"/>
        <v>-58467.19999999999</v>
      </c>
      <c r="L21">
        <f t="shared" si="8"/>
        <v>55160879.839999996</v>
      </c>
    </row>
    <row r="22" spans="1:13" ht="15" thickBot="1" x14ac:dyDescent="0.35">
      <c r="A22" s="11">
        <v>21</v>
      </c>
      <c r="B22" s="1">
        <v>2042</v>
      </c>
      <c r="C22" s="1">
        <v>1</v>
      </c>
      <c r="D22">
        <f t="shared" si="2"/>
        <v>314.28571428571428</v>
      </c>
      <c r="E22">
        <f t="shared" si="3"/>
        <v>-992</v>
      </c>
      <c r="F22" s="17">
        <f t="shared" si="0"/>
        <v>-4.8449999999999996E-4</v>
      </c>
      <c r="G22" s="23">
        <f t="shared" si="4"/>
        <v>4.8449999999999996E-4</v>
      </c>
      <c r="H22" s="18">
        <f t="shared" si="5"/>
        <v>-1</v>
      </c>
      <c r="I22" s="21">
        <f t="shared" si="6"/>
        <v>96.899999999999991</v>
      </c>
      <c r="J22">
        <f t="shared" si="7"/>
        <v>-96.899999999999991</v>
      </c>
      <c r="K22">
        <f t="shared" si="8"/>
        <v>-30454.28571428571</v>
      </c>
      <c r="L22">
        <f t="shared" si="8"/>
        <v>30210651.428571425</v>
      </c>
    </row>
    <row r="23" spans="1:13" x14ac:dyDescent="0.3">
      <c r="J23" s="6" t="s">
        <v>15</v>
      </c>
      <c r="K23" s="2">
        <f>SUM(K2:K22)</f>
        <v>-220502.8571428571</v>
      </c>
      <c r="L23" s="3">
        <f>SUM(L2:L22)</f>
        <v>411569566.61668563</v>
      </c>
      <c r="M23" s="6" t="s">
        <v>13</v>
      </c>
    </row>
    <row r="24" spans="1:13" x14ac:dyDescent="0.3">
      <c r="J24" s="6" t="s">
        <v>16</v>
      </c>
      <c r="K24" s="5">
        <f xml:space="preserve"> K23/1000</f>
        <v>-220.5028571428571</v>
      </c>
      <c r="L24" s="4">
        <f xml:space="preserve"> L23/10^6</f>
        <v>411.56956661668562</v>
      </c>
      <c r="M24" s="6" t="s">
        <v>14</v>
      </c>
    </row>
    <row r="27" spans="1:13" ht="15" thickBot="1" x14ac:dyDescent="0.35"/>
    <row r="28" spans="1:13" ht="31.2" customHeight="1" thickTop="1" thickBot="1" x14ac:dyDescent="0.35">
      <c r="C28" s="33" t="s">
        <v>45</v>
      </c>
      <c r="D28" s="34"/>
    </row>
    <row r="29" spans="1:13" ht="15" thickTop="1" x14ac:dyDescent="0.3"/>
  </sheetData>
  <mergeCells count="3">
    <mergeCell ref="C28:D28"/>
    <mergeCell ref="N2:N3"/>
    <mergeCell ref="N7:N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DA435-342B-4510-BEBB-3D698B27E4CA}">
  <dimension ref="A1:L76"/>
  <sheetViews>
    <sheetView topLeftCell="B40" workbookViewId="0">
      <selection activeCell="J54" sqref="J54:J57"/>
    </sheetView>
  </sheetViews>
  <sheetFormatPr defaultRowHeight="14.4" x14ac:dyDescent="0.3"/>
  <cols>
    <col min="1" max="1" width="9.5546875" customWidth="1"/>
    <col min="2" max="2" width="18" customWidth="1"/>
    <col min="3" max="3" width="12.77734375" customWidth="1"/>
    <col min="4" max="4" width="19" customWidth="1"/>
    <col min="5" max="5" width="16.88671875" customWidth="1"/>
    <col min="6" max="6" width="20.6640625" customWidth="1"/>
    <col min="7" max="7" width="20.44140625" customWidth="1"/>
    <col min="8" max="8" width="18.5546875" customWidth="1"/>
    <col min="9" max="9" width="16.44140625" customWidth="1"/>
    <col min="10" max="10" width="26.33203125" customWidth="1"/>
    <col min="11" max="11" width="15.109375" customWidth="1"/>
    <col min="12" max="12" width="14.44140625" customWidth="1"/>
  </cols>
  <sheetData>
    <row r="1" spans="1:11" ht="15" thickBot="1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25</v>
      </c>
      <c r="F1" s="9" t="s">
        <v>4</v>
      </c>
      <c r="G1" s="8" t="s">
        <v>6</v>
      </c>
      <c r="H1" s="10" t="s">
        <v>5</v>
      </c>
    </row>
    <row r="2" spans="1:11" ht="15" thickBot="1" x14ac:dyDescent="0.35">
      <c r="A2" s="11">
        <v>1</v>
      </c>
      <c r="B2" s="17">
        <f xml:space="preserve"> (2*A2-1)*($J$14/2)</f>
        <v>5.1087499999999997</v>
      </c>
      <c r="C2" s="17">
        <f t="shared" ref="C2:C33" si="0">$J$12*($J$13-B2)</f>
        <v>1.213839E-3</v>
      </c>
      <c r="D2">
        <f xml:space="preserve"> IF(C2&gt;0.002, 18, 18*(C2/0.002)*(2-(C2/0.002)))</f>
        <v>15.218778969355498</v>
      </c>
      <c r="E2">
        <v>2114.0376070938692</v>
      </c>
      <c r="F2">
        <f xml:space="preserve"> D2*E2</f>
        <v>32173.071075266795</v>
      </c>
      <c r="G2" s="17">
        <f xml:space="preserve"> 1050 -B2</f>
        <v>1044.8912499999999</v>
      </c>
      <c r="H2" s="17">
        <f>F2*G2</f>
        <v>33617360.452174366</v>
      </c>
    </row>
    <row r="3" spans="1:11" ht="15" thickBot="1" x14ac:dyDescent="0.35">
      <c r="A3" s="11">
        <v>2</v>
      </c>
      <c r="B3" s="17">
        <f t="shared" ref="B3:B51" si="1" xml:space="preserve"> (2*A3-1)*($J$14/2)</f>
        <v>15.326249999999998</v>
      </c>
      <c r="C3" s="17">
        <f t="shared" si="0"/>
        <v>1.1893169999999998E-3</v>
      </c>
      <c r="D3">
        <f xml:space="preserve"> IF(C3&gt;0.002, 18, 18*(C3/0.002)*(2-(C3/0.002)))</f>
        <v>15.042568830799496</v>
      </c>
      <c r="E3">
        <v>3652.680143033047</v>
      </c>
      <c r="F3">
        <f xml:space="preserve"> D3*E3</f>
        <v>54945.692468469155</v>
      </c>
      <c r="G3" s="17">
        <f xml:space="preserve"> 1050 -B3</f>
        <v>1034.6737499999999</v>
      </c>
      <c r="H3" s="17">
        <f t="shared" ref="H3:H51" si="2">F3*G3</f>
        <v>56850865.67269773</v>
      </c>
      <c r="J3" s="30" t="s">
        <v>46</v>
      </c>
    </row>
    <row r="4" spans="1:11" ht="15" thickBot="1" x14ac:dyDescent="0.35">
      <c r="A4" s="11">
        <v>3</v>
      </c>
      <c r="B4" s="17">
        <f t="shared" si="1"/>
        <v>25.543749999999999</v>
      </c>
      <c r="C4" s="17">
        <f t="shared" si="0"/>
        <v>1.1647949999999999E-3</v>
      </c>
      <c r="D4">
        <f t="shared" ref="D4:D51" si="3" xml:space="preserve"> IF(C4&gt;0.002, 18, 18*(C4/0.002)*(2-(C4/0.002)))</f>
        <v>14.860946735887499</v>
      </c>
      <c r="E4">
        <v>4704.019458929828</v>
      </c>
      <c r="F4">
        <f t="shared" ref="F4:F51" si="4" xml:space="preserve"> D4*E4</f>
        <v>69906.182623734509</v>
      </c>
      <c r="G4" s="17">
        <f t="shared" ref="G4:G51" si="5" xml:space="preserve"> 1050 -B4</f>
        <v>1024.45625</v>
      </c>
      <c r="H4" s="17">
        <f t="shared" si="2"/>
        <v>71615825.702526212</v>
      </c>
      <c r="J4" s="31"/>
    </row>
    <row r="5" spans="1:11" ht="15" thickBot="1" x14ac:dyDescent="0.35">
      <c r="A5" s="11">
        <v>4</v>
      </c>
      <c r="B5" s="17">
        <f t="shared" si="1"/>
        <v>35.761249999999997</v>
      </c>
      <c r="C5" s="17">
        <f t="shared" si="0"/>
        <v>1.1402729999999998E-3</v>
      </c>
      <c r="D5">
        <f t="shared" si="3"/>
        <v>14.6739126846195</v>
      </c>
      <c r="E5">
        <v>5552.146929995195</v>
      </c>
      <c r="F5">
        <f t="shared" si="4"/>
        <v>81471.719262927712</v>
      </c>
      <c r="G5" s="17">
        <f t="shared" si="5"/>
        <v>1014.23875</v>
      </c>
      <c r="H5" s="17">
        <f t="shared" si="2"/>
        <v>82631774.705582723</v>
      </c>
      <c r="J5" s="12" t="s">
        <v>23</v>
      </c>
    </row>
    <row r="6" spans="1:11" ht="15" thickBot="1" x14ac:dyDescent="0.35">
      <c r="A6" s="11">
        <v>5</v>
      </c>
      <c r="B6" s="17">
        <f t="shared" si="1"/>
        <v>45.978749999999998</v>
      </c>
      <c r="C6" s="17">
        <f t="shared" si="0"/>
        <v>1.1157509999999999E-3</v>
      </c>
      <c r="D6">
        <f t="shared" si="3"/>
        <v>14.481466676995499</v>
      </c>
      <c r="E6">
        <v>6279.9428034100447</v>
      </c>
      <c r="F6">
        <f t="shared" si="4"/>
        <v>90942.782441020259</v>
      </c>
      <c r="G6" s="17">
        <f t="shared" si="5"/>
        <v>1004.02125</v>
      </c>
      <c r="H6" s="17">
        <f t="shared" si="2"/>
        <v>91308486.104911208</v>
      </c>
      <c r="J6" s="12" t="s">
        <v>24</v>
      </c>
    </row>
    <row r="7" spans="1:11" ht="15" thickBot="1" x14ac:dyDescent="0.35">
      <c r="A7" s="11">
        <v>6</v>
      </c>
      <c r="B7" s="17">
        <f t="shared" si="1"/>
        <v>56.196249999999999</v>
      </c>
      <c r="C7" s="17">
        <f t="shared" si="0"/>
        <v>1.091229E-3</v>
      </c>
      <c r="D7">
        <f t="shared" si="3"/>
        <v>14.2836087130155</v>
      </c>
      <c r="E7">
        <v>6925.4485281121006</v>
      </c>
      <c r="F7">
        <f t="shared" si="4"/>
        <v>98920.396937682366</v>
      </c>
      <c r="G7" s="17">
        <f t="shared" si="5"/>
        <v>993.80375000000004</v>
      </c>
      <c r="H7" s="17">
        <f t="shared" si="2"/>
        <v>98307461.428157255</v>
      </c>
      <c r="J7" s="13" t="s">
        <v>47</v>
      </c>
    </row>
    <row r="8" spans="1:11" ht="15" thickBot="1" x14ac:dyDescent="0.35">
      <c r="A8" s="11">
        <v>7</v>
      </c>
      <c r="B8" s="17">
        <f t="shared" si="1"/>
        <v>66.413749999999993</v>
      </c>
      <c r="C8" s="17">
        <f t="shared" si="0"/>
        <v>1.0667070000000001E-3</v>
      </c>
      <c r="D8">
        <f t="shared" si="3"/>
        <v>14.080338792679502</v>
      </c>
      <c r="E8">
        <v>7509.9136237736111</v>
      </c>
      <c r="F8">
        <f t="shared" si="4"/>
        <v>105742.12812649187</v>
      </c>
      <c r="G8" s="17">
        <f t="shared" si="5"/>
        <v>983.58625000000006</v>
      </c>
      <c r="H8" s="17">
        <f t="shared" si="2"/>
        <v>104006503.27095567</v>
      </c>
      <c r="J8" s="32" t="s">
        <v>31</v>
      </c>
    </row>
    <row r="9" spans="1:11" ht="15" thickBot="1" x14ac:dyDescent="0.35">
      <c r="A9" s="11">
        <v>8</v>
      </c>
      <c r="B9" s="17">
        <f t="shared" si="1"/>
        <v>76.631249999999994</v>
      </c>
      <c r="C9" s="17">
        <f t="shared" si="0"/>
        <v>1.0421849999999999E-3</v>
      </c>
      <c r="D9">
        <f t="shared" si="3"/>
        <v>13.871656915987499</v>
      </c>
      <c r="E9">
        <v>8046.6500841737234</v>
      </c>
      <c r="F9">
        <f t="shared" si="4"/>
        <v>111620.36929065982</v>
      </c>
      <c r="G9" s="17">
        <f t="shared" si="5"/>
        <v>973.36874999999998</v>
      </c>
      <c r="H9" s="17">
        <f t="shared" si="2"/>
        <v>108647779.33098793</v>
      </c>
      <c r="J9" s="32"/>
    </row>
    <row r="10" spans="1:11" ht="15" thickBot="1" x14ac:dyDescent="0.35">
      <c r="A10" s="11">
        <v>9</v>
      </c>
      <c r="B10" s="17">
        <f t="shared" si="1"/>
        <v>86.848749999999995</v>
      </c>
      <c r="C10" s="17">
        <f t="shared" si="0"/>
        <v>1.017663E-3</v>
      </c>
      <c r="D10">
        <f t="shared" si="3"/>
        <v>13.657563082939502</v>
      </c>
      <c r="E10">
        <v>8544.6569350271329</v>
      </c>
      <c r="F10">
        <f t="shared" si="4"/>
        <v>116699.19111220956</v>
      </c>
      <c r="G10" s="17">
        <f t="shared" si="5"/>
        <v>963.15125</v>
      </c>
      <c r="H10" s="17">
        <f t="shared" si="2"/>
        <v>112398971.79371352</v>
      </c>
    </row>
    <row r="11" spans="1:11" ht="15" thickBot="1" x14ac:dyDescent="0.35">
      <c r="A11" s="11">
        <v>10</v>
      </c>
      <c r="B11" s="17">
        <f t="shared" si="1"/>
        <v>97.066249999999997</v>
      </c>
      <c r="C11" s="17">
        <f t="shared" si="0"/>
        <v>9.9314100000000012E-4</v>
      </c>
      <c r="D11">
        <f t="shared" si="3"/>
        <v>13.4380572935355</v>
      </c>
      <c r="E11">
        <v>9010.3582790621349</v>
      </c>
      <c r="F11">
        <f t="shared" si="4"/>
        <v>121081.71078931891</v>
      </c>
      <c r="G11" s="17">
        <f t="shared" si="5"/>
        <v>952.93375000000003</v>
      </c>
      <c r="H11" s="17">
        <f t="shared" si="2"/>
        <v>115382848.71888113</v>
      </c>
      <c r="J11" s="17"/>
    </row>
    <row r="12" spans="1:11" ht="15" thickBot="1" x14ac:dyDescent="0.35">
      <c r="A12" s="11">
        <v>11</v>
      </c>
      <c r="B12" s="17">
        <f t="shared" si="1"/>
        <v>107.28375</v>
      </c>
      <c r="C12" s="17">
        <f t="shared" si="0"/>
        <v>9.6861899999999999E-4</v>
      </c>
      <c r="D12">
        <f t="shared" si="3"/>
        <v>13.2131395477755</v>
      </c>
      <c r="E12">
        <v>9448.5321672946593</v>
      </c>
      <c r="F12">
        <f t="shared" si="4"/>
        <v>124844.77404811002</v>
      </c>
      <c r="G12" s="17">
        <f t="shared" si="5"/>
        <v>942.71624999999995</v>
      </c>
      <c r="H12" s="17">
        <f t="shared" si="2"/>
        <v>117693197.22273159</v>
      </c>
      <c r="J12" s="19">
        <v>2.3999999999999999E-6</v>
      </c>
      <c r="K12" t="s">
        <v>21</v>
      </c>
    </row>
    <row r="13" spans="1:11" ht="15" thickBot="1" x14ac:dyDescent="0.35">
      <c r="A13" s="11">
        <v>12</v>
      </c>
      <c r="B13" s="17">
        <f t="shared" si="1"/>
        <v>117.50125</v>
      </c>
      <c r="C13" s="17">
        <f t="shared" si="0"/>
        <v>9.4409699999999986E-4</v>
      </c>
      <c r="D13">
        <f t="shared" si="3"/>
        <v>12.982809845659499</v>
      </c>
      <c r="E13">
        <v>9862.8481452023807</v>
      </c>
      <c r="F13">
        <f t="shared" si="4"/>
        <v>128047.482005778</v>
      </c>
      <c r="G13" s="17">
        <f t="shared" si="5"/>
        <v>932.49874999999997</v>
      </c>
      <c r="H13" s="17">
        <f t="shared" si="2"/>
        <v>119404116.91103548</v>
      </c>
      <c r="J13" s="13">
        <v>510.875</v>
      </c>
      <c r="K13" t="s">
        <v>22</v>
      </c>
    </row>
    <row r="14" spans="1:11" ht="15" thickBot="1" x14ac:dyDescent="0.35">
      <c r="A14" s="11">
        <v>13</v>
      </c>
      <c r="B14" s="17">
        <f t="shared" si="1"/>
        <v>127.71874999999999</v>
      </c>
      <c r="C14" s="17">
        <f t="shared" si="0"/>
        <v>9.1957499999999995E-4</v>
      </c>
      <c r="D14">
        <f t="shared" si="3"/>
        <v>12.747068187187498</v>
      </c>
      <c r="E14">
        <v>10256.197958981886</v>
      </c>
      <c r="F14">
        <f t="shared" si="4"/>
        <v>130736.45472443535</v>
      </c>
      <c r="G14" s="17">
        <f t="shared" si="5"/>
        <v>922.28125</v>
      </c>
      <c r="H14" s="17">
        <f t="shared" si="2"/>
        <v>120575780.88382064</v>
      </c>
      <c r="J14" s="12">
        <f xml:space="preserve"> J13/50</f>
        <v>10.217499999999999</v>
      </c>
      <c r="K14" t="s">
        <v>26</v>
      </c>
    </row>
    <row r="15" spans="1:11" ht="15" thickBot="1" x14ac:dyDescent="0.35">
      <c r="A15" s="11">
        <v>14</v>
      </c>
      <c r="B15" s="17">
        <f t="shared" si="1"/>
        <v>137.93625</v>
      </c>
      <c r="C15" s="17">
        <f t="shared" si="0"/>
        <v>8.9505300000000004E-4</v>
      </c>
      <c r="D15">
        <f t="shared" si="3"/>
        <v>12.505914572359501</v>
      </c>
      <c r="E15">
        <v>10630.909144184623</v>
      </c>
      <c r="F15">
        <f t="shared" si="4"/>
        <v>132949.24158368836</v>
      </c>
      <c r="G15" s="17">
        <f t="shared" si="5"/>
        <v>912.06375000000003</v>
      </c>
      <c r="H15" s="17">
        <f t="shared" si="2"/>
        <v>121258183.83847475</v>
      </c>
    </row>
    <row r="16" spans="1:11" ht="15" thickBot="1" x14ac:dyDescent="0.35">
      <c r="A16" s="11">
        <v>15</v>
      </c>
      <c r="B16" s="17">
        <f t="shared" si="1"/>
        <v>148.15375</v>
      </c>
      <c r="C16" s="17">
        <f t="shared" si="0"/>
        <v>8.7053099999999991E-4</v>
      </c>
      <c r="D16">
        <f t="shared" si="3"/>
        <v>12.259349001175499</v>
      </c>
      <c r="E16">
        <v>10988.888547508992</v>
      </c>
      <c r="F16">
        <f t="shared" si="4"/>
        <v>134716.61983893323</v>
      </c>
      <c r="G16" s="17">
        <f t="shared" si="5"/>
        <v>901.84625000000005</v>
      </c>
      <c r="H16" s="17">
        <f t="shared" si="2"/>
        <v>121493678.41441755</v>
      </c>
    </row>
    <row r="17" spans="1:8" ht="15" thickBot="1" x14ac:dyDescent="0.35">
      <c r="A17" s="11">
        <v>16</v>
      </c>
      <c r="B17" s="17">
        <f t="shared" si="1"/>
        <v>158.37125</v>
      </c>
      <c r="C17" s="17">
        <f t="shared" si="0"/>
        <v>8.4600899999999989E-4</v>
      </c>
      <c r="D17">
        <f t="shared" si="3"/>
        <v>12.007371473635498</v>
      </c>
      <c r="E17">
        <v>11331.721996537963</v>
      </c>
      <c r="F17">
        <f t="shared" si="4"/>
        <v>136064.19544839783</v>
      </c>
      <c r="G17" s="17">
        <f t="shared" si="5"/>
        <v>891.62874999999997</v>
      </c>
      <c r="H17" s="17">
        <f t="shared" si="2"/>
        <v>121318748.50741065</v>
      </c>
    </row>
    <row r="18" spans="1:8" ht="15" thickBot="1" x14ac:dyDescent="0.35">
      <c r="A18" s="11">
        <v>17</v>
      </c>
      <c r="B18" s="17">
        <f t="shared" si="1"/>
        <v>168.58874999999998</v>
      </c>
      <c r="C18" s="17">
        <f t="shared" si="0"/>
        <v>8.2148699999999998E-4</v>
      </c>
      <c r="D18">
        <f t="shared" si="3"/>
        <v>11.749981989739501</v>
      </c>
      <c r="E18">
        <v>11660.745470322739</v>
      </c>
      <c r="F18">
        <f t="shared" si="4"/>
        <v>137013.54926322866</v>
      </c>
      <c r="G18" s="17">
        <f t="shared" si="5"/>
        <v>881.41125</v>
      </c>
      <c r="H18" s="17">
        <f t="shared" si="2"/>
        <v>120765283.72303896</v>
      </c>
    </row>
    <row r="19" spans="1:8" ht="15" thickBot="1" x14ac:dyDescent="0.35">
      <c r="A19" s="11">
        <v>18</v>
      </c>
      <c r="B19" s="17">
        <f t="shared" si="1"/>
        <v>178.80624999999998</v>
      </c>
      <c r="C19" s="17">
        <f t="shared" si="0"/>
        <v>7.9696500000000006E-4</v>
      </c>
      <c r="D19">
        <f t="shared" si="3"/>
        <v>11.487180549487499</v>
      </c>
      <c r="E19">
        <v>11977.097146640506</v>
      </c>
      <c r="F19">
        <f t="shared" si="4"/>
        <v>137583.07738221105</v>
      </c>
      <c r="G19" s="17">
        <f t="shared" si="5"/>
        <v>871.19375000000002</v>
      </c>
      <c r="H19" s="17">
        <f t="shared" si="2"/>
        <v>119861517.12114863</v>
      </c>
    </row>
    <row r="20" spans="1:8" ht="15" thickBot="1" x14ac:dyDescent="0.35">
      <c r="A20" s="11">
        <v>19</v>
      </c>
      <c r="B20" s="17">
        <f t="shared" si="1"/>
        <v>189.02374999999998</v>
      </c>
      <c r="C20" s="17">
        <f t="shared" si="0"/>
        <v>7.7244300000000004E-4</v>
      </c>
      <c r="D20">
        <f t="shared" si="3"/>
        <v>11.2189671528795</v>
      </c>
      <c r="E20">
        <v>12281.756259430405</v>
      </c>
      <c r="F20">
        <f t="shared" si="4"/>
        <v>137788.62005422192</v>
      </c>
      <c r="G20" s="17">
        <f t="shared" si="5"/>
        <v>860.97625000000005</v>
      </c>
      <c r="H20" s="17">
        <f t="shared" si="2"/>
        <v>118632729.38695879</v>
      </c>
    </row>
    <row r="21" spans="1:8" ht="15" thickBot="1" x14ac:dyDescent="0.35">
      <c r="A21" s="11">
        <v>20</v>
      </c>
      <c r="B21" s="17">
        <f t="shared" si="1"/>
        <v>199.24124999999998</v>
      </c>
      <c r="C21" s="17">
        <f t="shared" si="0"/>
        <v>7.4792100000000002E-4</v>
      </c>
      <c r="D21">
        <f t="shared" si="3"/>
        <v>10.945341799915502</v>
      </c>
      <c r="E21">
        <v>12575.57263871645</v>
      </c>
      <c r="F21">
        <f t="shared" si="4"/>
        <v>137643.94086041686</v>
      </c>
      <c r="G21" s="17">
        <f t="shared" si="5"/>
        <v>850.75874999999996</v>
      </c>
      <c r="H21" s="17">
        <f t="shared" si="2"/>
        <v>117101787.07148217</v>
      </c>
    </row>
    <row r="22" spans="1:8" ht="15" thickBot="1" x14ac:dyDescent="0.35">
      <c r="A22" s="11">
        <v>21</v>
      </c>
      <c r="B22" s="17">
        <f t="shared" si="1"/>
        <v>209.45874999999998</v>
      </c>
      <c r="C22" s="17">
        <f t="shared" si="0"/>
        <v>7.233989999999999E-4</v>
      </c>
      <c r="D22">
        <f t="shared" si="3"/>
        <v>10.666304490595499</v>
      </c>
      <c r="E22">
        <v>12859.289528850011</v>
      </c>
      <c r="F22">
        <f t="shared" si="4"/>
        <v>137161.09764744056</v>
      </c>
      <c r="G22" s="17">
        <f t="shared" si="5"/>
        <v>840.54124999999999</v>
      </c>
      <c r="H22" s="17">
        <f t="shared" si="2"/>
        <v>115289560.46795174</v>
      </c>
    </row>
    <row r="23" spans="1:8" ht="15" thickBot="1" x14ac:dyDescent="0.35">
      <c r="A23" s="11">
        <v>22</v>
      </c>
      <c r="B23" s="17">
        <f t="shared" si="1"/>
        <v>219.67624999999998</v>
      </c>
      <c r="C23" s="17">
        <f t="shared" si="0"/>
        <v>6.9887699999999998E-4</v>
      </c>
      <c r="D23">
        <f t="shared" si="3"/>
        <v>10.3818552249195</v>
      </c>
      <c r="E23">
        <v>13133.561466774016</v>
      </c>
      <c r="F23">
        <f t="shared" si="4"/>
        <v>136350.73373562921</v>
      </c>
      <c r="G23" s="17">
        <f t="shared" si="5"/>
        <v>830.32375000000002</v>
      </c>
      <c r="H23" s="17">
        <f t="shared" si="2"/>
        <v>113215252.55061916</v>
      </c>
    </row>
    <row r="24" spans="1:8" ht="15" thickBot="1" x14ac:dyDescent="0.35">
      <c r="A24" s="11">
        <v>23</v>
      </c>
      <c r="B24" s="17">
        <f t="shared" si="1"/>
        <v>229.89374999999998</v>
      </c>
      <c r="C24" s="17">
        <f t="shared" si="0"/>
        <v>6.7435500000000007E-4</v>
      </c>
      <c r="D24">
        <f t="shared" si="3"/>
        <v>10.0919940028875</v>
      </c>
      <c r="E24">
        <v>13398.968469096897</v>
      </c>
      <c r="F24">
        <f t="shared" si="4"/>
        <v>135222.3094350046</v>
      </c>
      <c r="G24" s="17">
        <f t="shared" si="5"/>
        <v>820.10625000000005</v>
      </c>
      <c r="H24" s="17">
        <f t="shared" si="2"/>
        <v>110896661.10708125</v>
      </c>
    </row>
    <row r="25" spans="1:8" ht="15" thickBot="1" x14ac:dyDescent="0.35">
      <c r="A25" s="11">
        <v>24</v>
      </c>
      <c r="B25" s="17">
        <f t="shared" si="1"/>
        <v>240.11124999999998</v>
      </c>
      <c r="C25" s="17">
        <f t="shared" si="0"/>
        <v>6.4983300000000005E-4</v>
      </c>
      <c r="D25">
        <f t="shared" si="3"/>
        <v>9.7967208244995003</v>
      </c>
      <c r="E25">
        <v>13656.02741977902</v>
      </c>
      <c r="F25">
        <f t="shared" si="4"/>
        <v>133784.28820328531</v>
      </c>
      <c r="G25" s="17">
        <f t="shared" si="5"/>
        <v>809.88875000000007</v>
      </c>
      <c r="H25" s="17">
        <f t="shared" si="2"/>
        <v>108350389.94259849</v>
      </c>
    </row>
    <row r="26" spans="1:8" ht="15" thickBot="1" x14ac:dyDescent="0.35">
      <c r="A26" s="11">
        <v>25</v>
      </c>
      <c r="B26" s="17">
        <f t="shared" si="1"/>
        <v>250.32874999999999</v>
      </c>
      <c r="C26" s="17">
        <f t="shared" si="0"/>
        <v>6.2531099999999992E-4</v>
      </c>
      <c r="D26">
        <f t="shared" si="3"/>
        <v>9.4960356897554998</v>
      </c>
      <c r="E26">
        <v>13905.201306102763</v>
      </c>
      <c r="F26">
        <f t="shared" si="4"/>
        <v>132044.28787598663</v>
      </c>
      <c r="G26" s="17">
        <f t="shared" si="5"/>
        <v>799.67124999999999</v>
      </c>
      <c r="H26" s="17">
        <f t="shared" si="2"/>
        <v>105592020.74115007</v>
      </c>
    </row>
    <row r="27" spans="1:8" ht="15" thickBot="1" x14ac:dyDescent="0.35">
      <c r="A27" s="11">
        <v>26</v>
      </c>
      <c r="B27" s="17">
        <f t="shared" si="1"/>
        <v>260.54624999999999</v>
      </c>
      <c r="C27" s="17">
        <f t="shared" si="0"/>
        <v>6.0078900000000001E-4</v>
      </c>
      <c r="D27">
        <f t="shared" si="3"/>
        <v>9.1899385986555</v>
      </c>
      <c r="E27">
        <v>14146.906780505393</v>
      </c>
      <c r="F27">
        <f t="shared" si="4"/>
        <v>130009.20467374772</v>
      </c>
      <c r="G27" s="17">
        <f t="shared" si="5"/>
        <v>789.45375000000001</v>
      </c>
      <c r="H27" s="17">
        <f t="shared" si="2"/>
        <v>102636254.16420767</v>
      </c>
    </row>
    <row r="28" spans="1:8" ht="15" thickBot="1" x14ac:dyDescent="0.35">
      <c r="A28" s="11">
        <v>27</v>
      </c>
      <c r="B28" s="17">
        <f t="shared" si="1"/>
        <v>270.76374999999996</v>
      </c>
      <c r="C28" s="17">
        <f t="shared" si="0"/>
        <v>5.762670000000001E-4</v>
      </c>
      <c r="D28">
        <f t="shared" si="3"/>
        <v>8.8784295511995008</v>
      </c>
      <c r="E28">
        <v>14381.520405331241</v>
      </c>
      <c r="F28">
        <f t="shared" si="4"/>
        <v>127685.31575787152</v>
      </c>
      <c r="G28" s="17">
        <f t="shared" si="5"/>
        <v>779.23625000000004</v>
      </c>
      <c r="H28" s="17">
        <f t="shared" si="2"/>
        <v>99497026.631229714</v>
      </c>
    </row>
    <row r="29" spans="1:8" ht="15" thickBot="1" x14ac:dyDescent="0.35">
      <c r="A29" s="11">
        <v>28</v>
      </c>
      <c r="B29" s="17">
        <f t="shared" si="1"/>
        <v>280.98124999999999</v>
      </c>
      <c r="C29" s="17">
        <f t="shared" si="0"/>
        <v>5.5174499999999997E-4</v>
      </c>
      <c r="D29">
        <f t="shared" si="3"/>
        <v>8.5615085473875006</v>
      </c>
      <c r="E29">
        <v>14609.383850840197</v>
      </c>
      <c r="F29">
        <f t="shared" si="4"/>
        <v>125078.36471103327</v>
      </c>
      <c r="G29" s="17">
        <f t="shared" si="5"/>
        <v>769.01874999999995</v>
      </c>
      <c r="H29" s="17">
        <f t="shared" si="2"/>
        <v>96187607.682122916</v>
      </c>
    </row>
    <row r="30" spans="1:8" ht="15" thickBot="1" x14ac:dyDescent="0.35">
      <c r="A30" s="11">
        <v>29</v>
      </c>
      <c r="B30" s="17">
        <f t="shared" si="1"/>
        <v>291.19874999999996</v>
      </c>
      <c r="C30" s="17">
        <f t="shared" si="0"/>
        <v>5.2722300000000006E-4</v>
      </c>
      <c r="D30">
        <f t="shared" si="3"/>
        <v>8.2391755872194992</v>
      </c>
      <c r="E30">
        <v>14830.808253531015</v>
      </c>
      <c r="F30">
        <f t="shared" si="4"/>
        <v>122193.63330122619</v>
      </c>
      <c r="G30" s="17">
        <f t="shared" si="5"/>
        <v>758.80124999999998</v>
      </c>
      <c r="H30" s="17">
        <f t="shared" si="2"/>
        <v>92720681.691012055</v>
      </c>
    </row>
    <row r="31" spans="1:8" ht="15" thickBot="1" x14ac:dyDescent="0.35">
      <c r="A31" s="11">
        <v>30</v>
      </c>
      <c r="B31" s="17">
        <f t="shared" si="1"/>
        <v>301.41624999999999</v>
      </c>
      <c r="C31" s="17">
        <f t="shared" si="0"/>
        <v>5.0270100000000004E-4</v>
      </c>
      <c r="D31">
        <f t="shared" si="3"/>
        <v>7.9114306706955011</v>
      </c>
      <c r="E31">
        <v>14134.154008148591</v>
      </c>
      <c r="F31">
        <f t="shared" si="4"/>
        <v>111821.37952440052</v>
      </c>
      <c r="G31" s="17">
        <f t="shared" si="5"/>
        <v>748.58375000000001</v>
      </c>
      <c r="H31" s="17">
        <f t="shared" si="2"/>
        <v>83707667.614548951</v>
      </c>
    </row>
    <row r="32" spans="1:8" ht="15" thickBot="1" x14ac:dyDescent="0.35">
      <c r="A32" s="11">
        <v>31</v>
      </c>
      <c r="B32" s="17">
        <f t="shared" si="1"/>
        <v>311.63374999999996</v>
      </c>
      <c r="C32" s="17">
        <f t="shared" si="0"/>
        <v>4.7817900000000007E-4</v>
      </c>
      <c r="D32">
        <f t="shared" si="3"/>
        <v>7.5782737978155019</v>
      </c>
      <c r="E32">
        <v>12566.461933404695</v>
      </c>
      <c r="F32">
        <f t="shared" si="4"/>
        <v>95232.089201166731</v>
      </c>
      <c r="G32" s="17">
        <f t="shared" si="5"/>
        <v>738.36625000000004</v>
      </c>
      <c r="H32" s="17">
        <f t="shared" si="2"/>
        <v>70316160.583130985</v>
      </c>
    </row>
    <row r="33" spans="1:8" ht="15" thickBot="1" x14ac:dyDescent="0.35">
      <c r="A33" s="11">
        <v>32</v>
      </c>
      <c r="B33" s="17">
        <f t="shared" si="1"/>
        <v>321.85124999999999</v>
      </c>
      <c r="C33" s="17">
        <f t="shared" si="0"/>
        <v>4.53657E-4</v>
      </c>
      <c r="D33">
        <f t="shared" si="3"/>
        <v>7.2397049685794999</v>
      </c>
      <c r="E33">
        <v>11786.589048534346</v>
      </c>
      <c r="F33">
        <f t="shared" si="4"/>
        <v>85331.427297278831</v>
      </c>
      <c r="G33" s="17">
        <f t="shared" si="5"/>
        <v>728.14875000000006</v>
      </c>
      <c r="H33" s="17">
        <f t="shared" si="2"/>
        <v>62133972.122229464</v>
      </c>
    </row>
    <row r="34" spans="1:8" ht="15" thickBot="1" x14ac:dyDescent="0.35">
      <c r="A34" s="11">
        <v>33</v>
      </c>
      <c r="B34" s="17">
        <f t="shared" si="1"/>
        <v>332.06874999999997</v>
      </c>
      <c r="C34" s="17">
        <f t="shared" ref="C34:C65" si="6">$J$12*($J$13-B34)</f>
        <v>4.2913500000000008E-4</v>
      </c>
      <c r="D34">
        <f t="shared" si="3"/>
        <v>6.8957241829875011</v>
      </c>
      <c r="E34">
        <v>11223.738175689841</v>
      </c>
      <c r="F34">
        <f t="shared" si="4"/>
        <v>77395.802761624451</v>
      </c>
      <c r="G34" s="17">
        <f t="shared" si="5"/>
        <v>717.93125000000009</v>
      </c>
      <c r="H34" s="17">
        <f t="shared" si="2"/>
        <v>55564865.4214065</v>
      </c>
    </row>
    <row r="35" spans="1:8" ht="15" thickBot="1" x14ac:dyDescent="0.35">
      <c r="A35" s="11">
        <v>34</v>
      </c>
      <c r="B35" s="17">
        <f t="shared" si="1"/>
        <v>342.28625</v>
      </c>
      <c r="C35" s="17">
        <f t="shared" si="6"/>
        <v>4.0461300000000001E-4</v>
      </c>
      <c r="D35">
        <f t="shared" si="3"/>
        <v>6.5463314410395004</v>
      </c>
      <c r="E35">
        <v>10776.986007059582</v>
      </c>
      <c r="F35">
        <f t="shared" si="4"/>
        <v>70549.722337656887</v>
      </c>
      <c r="G35" s="17">
        <f t="shared" si="5"/>
        <v>707.71375</v>
      </c>
      <c r="H35" s="17">
        <f t="shared" si="2"/>
        <v>49929008.557041921</v>
      </c>
    </row>
    <row r="36" spans="1:8" ht="15" thickBot="1" x14ac:dyDescent="0.35">
      <c r="A36" s="11">
        <v>35</v>
      </c>
      <c r="B36" s="17">
        <f t="shared" si="1"/>
        <v>352.50374999999997</v>
      </c>
      <c r="C36" s="17">
        <f t="shared" si="6"/>
        <v>3.8009100000000004E-4</v>
      </c>
      <c r="D36">
        <f t="shared" si="3"/>
        <v>6.1915267427355003</v>
      </c>
      <c r="E36">
        <v>10405.029920604084</v>
      </c>
      <c r="F36">
        <f t="shared" si="4"/>
        <v>64423.021012383222</v>
      </c>
      <c r="G36" s="17">
        <f t="shared" si="5"/>
        <v>697.49625000000003</v>
      </c>
      <c r="H36" s="17">
        <f t="shared" si="2"/>
        <v>44934815.569808505</v>
      </c>
    </row>
    <row r="37" spans="1:8" ht="15" thickBot="1" x14ac:dyDescent="0.35">
      <c r="A37" s="11">
        <v>36</v>
      </c>
      <c r="B37" s="17">
        <f t="shared" si="1"/>
        <v>362.72125</v>
      </c>
      <c r="C37" s="17">
        <f t="shared" si="6"/>
        <v>3.5556899999999997E-4</v>
      </c>
      <c r="D37">
        <f t="shared" si="3"/>
        <v>5.8313100880754991</v>
      </c>
      <c r="E37">
        <v>10086.146615137792</v>
      </c>
      <c r="F37">
        <f t="shared" si="4"/>
        <v>58815.448506661553</v>
      </c>
      <c r="G37" s="17">
        <f t="shared" si="5"/>
        <v>687.27874999999995</v>
      </c>
      <c r="H37" s="17">
        <f t="shared" si="2"/>
        <v>40422607.930347718</v>
      </c>
    </row>
    <row r="38" spans="1:8" ht="15" thickBot="1" x14ac:dyDescent="0.35">
      <c r="A38" s="11">
        <v>37</v>
      </c>
      <c r="B38" s="17">
        <f t="shared" si="1"/>
        <v>372.93874999999997</v>
      </c>
      <c r="C38" s="17">
        <f t="shared" si="6"/>
        <v>3.3104700000000006E-4</v>
      </c>
      <c r="D38">
        <f t="shared" si="3"/>
        <v>5.4656814770595004</v>
      </c>
      <c r="E38">
        <v>9807.2500991089582</v>
      </c>
      <c r="F38">
        <f t="shared" si="4"/>
        <v>53603.305207589779</v>
      </c>
      <c r="G38" s="17">
        <f t="shared" si="5"/>
        <v>677.06124999999997</v>
      </c>
      <c r="H38" s="17">
        <f t="shared" si="2"/>
        <v>36292720.827982247</v>
      </c>
    </row>
    <row r="39" spans="1:8" ht="15" thickBot="1" x14ac:dyDescent="0.35">
      <c r="A39" s="11">
        <v>38</v>
      </c>
      <c r="B39" s="17">
        <f t="shared" si="1"/>
        <v>383.15625</v>
      </c>
      <c r="C39" s="17">
        <f t="shared" si="6"/>
        <v>3.0652499999999998E-4</v>
      </c>
      <c r="D39">
        <f t="shared" si="3"/>
        <v>5.0946409096874996</v>
      </c>
      <c r="E39">
        <v>9559.7452896396517</v>
      </c>
      <c r="F39">
        <f t="shared" si="4"/>
        <v>48703.469438790547</v>
      </c>
      <c r="G39" s="17">
        <f t="shared" si="5"/>
        <v>666.84375</v>
      </c>
      <c r="H39" s="17">
        <f t="shared" si="2"/>
        <v>32477604.198573485</v>
      </c>
    </row>
    <row r="40" spans="1:8" ht="15" thickBot="1" x14ac:dyDescent="0.35">
      <c r="A40" s="11">
        <v>39</v>
      </c>
      <c r="B40" s="17">
        <f t="shared" si="1"/>
        <v>393.37374999999997</v>
      </c>
      <c r="C40" s="17">
        <f t="shared" si="6"/>
        <v>2.8200300000000007E-4</v>
      </c>
      <c r="D40">
        <f t="shared" si="3"/>
        <v>4.7181883859595013</v>
      </c>
      <c r="E40">
        <v>9337.6359343761396</v>
      </c>
      <c r="F40">
        <f t="shared" si="4"/>
        <v>44056.725417891597</v>
      </c>
      <c r="G40" s="17">
        <f t="shared" si="5"/>
        <v>656.62625000000003</v>
      </c>
      <c r="H40" s="17">
        <f t="shared" si="2"/>
        <v>28928802.398429845</v>
      </c>
    </row>
    <row r="41" spans="1:8" ht="15" thickBot="1" x14ac:dyDescent="0.35">
      <c r="A41" s="11">
        <v>40</v>
      </c>
      <c r="B41" s="17">
        <f t="shared" si="1"/>
        <v>403.59125</v>
      </c>
      <c r="C41" s="17">
        <f t="shared" si="6"/>
        <v>2.57481E-4</v>
      </c>
      <c r="D41">
        <f t="shared" si="3"/>
        <v>4.3363239058755001</v>
      </c>
      <c r="E41">
        <v>9136.548253780662</v>
      </c>
      <c r="F41">
        <f t="shared" si="4"/>
        <v>39619.032610054142</v>
      </c>
      <c r="G41" s="17">
        <f t="shared" si="5"/>
        <v>646.40875000000005</v>
      </c>
      <c r="H41" s="17">
        <f t="shared" si="2"/>
        <v>25610089.345674336</v>
      </c>
    </row>
    <row r="42" spans="1:8" ht="15" thickBot="1" x14ac:dyDescent="0.35">
      <c r="A42" s="11">
        <v>41</v>
      </c>
      <c r="B42" s="17">
        <f t="shared" si="1"/>
        <v>413.80874999999997</v>
      </c>
      <c r="C42" s="17">
        <f t="shared" si="6"/>
        <v>2.3295900000000006E-4</v>
      </c>
      <c r="D42">
        <f t="shared" si="3"/>
        <v>3.9490474694355004</v>
      </c>
      <c r="E42">
        <v>8953.1806077086312</v>
      </c>
      <c r="F42">
        <f t="shared" si="4"/>
        <v>35356.535222270766</v>
      </c>
      <c r="G42" s="17">
        <f t="shared" si="5"/>
        <v>636.19125000000008</v>
      </c>
      <c r="H42" s="17">
        <f t="shared" si="2"/>
        <v>22493518.33872547</v>
      </c>
    </row>
    <row r="43" spans="1:8" ht="15" thickBot="1" x14ac:dyDescent="0.35">
      <c r="A43" s="11">
        <v>42</v>
      </c>
      <c r="B43" s="17">
        <f t="shared" si="1"/>
        <v>424.02624999999995</v>
      </c>
      <c r="C43" s="17">
        <f t="shared" si="6"/>
        <v>2.0843700000000012E-4</v>
      </c>
      <c r="D43">
        <f t="shared" si="3"/>
        <v>3.5563590766395023</v>
      </c>
      <c r="E43">
        <v>8784.9718606981041</v>
      </c>
      <c r="F43">
        <f t="shared" si="4"/>
        <v>31242.51441481632</v>
      </c>
      <c r="G43" s="17">
        <f t="shared" si="5"/>
        <v>625.97375000000011</v>
      </c>
      <c r="H43" s="17">
        <f t="shared" si="2"/>
        <v>19556993.90767163</v>
      </c>
    </row>
    <row r="44" spans="1:8" ht="15" thickBot="1" x14ac:dyDescent="0.35">
      <c r="A44" s="11">
        <v>43</v>
      </c>
      <c r="B44" s="17">
        <f t="shared" si="1"/>
        <v>434.24374999999998</v>
      </c>
      <c r="C44" s="17">
        <f t="shared" si="6"/>
        <v>1.8391500000000004E-4</v>
      </c>
      <c r="D44">
        <f t="shared" si="3"/>
        <v>3.1582587274875009</v>
      </c>
      <c r="E44">
        <v>8629.890772226714</v>
      </c>
      <c r="F44">
        <f t="shared" si="4"/>
        <v>27255.427848648869</v>
      </c>
      <c r="G44" s="17">
        <f t="shared" si="5"/>
        <v>615.75625000000002</v>
      </c>
      <c r="H44" s="17">
        <f t="shared" si="2"/>
        <v>16782700.044229597</v>
      </c>
    </row>
    <row r="45" spans="1:8" ht="15" thickBot="1" x14ac:dyDescent="0.35">
      <c r="A45" s="11">
        <v>44</v>
      </c>
      <c r="B45" s="17">
        <f t="shared" si="1"/>
        <v>444.46124999999995</v>
      </c>
      <c r="C45" s="17">
        <f t="shared" si="6"/>
        <v>1.5939300000000011E-4</v>
      </c>
      <c r="D45">
        <f t="shared" si="3"/>
        <v>2.7547464219795015</v>
      </c>
      <c r="E45">
        <v>8486.296459435478</v>
      </c>
      <c r="F45">
        <f t="shared" si="4"/>
        <v>23377.594807487196</v>
      </c>
      <c r="G45" s="17">
        <f t="shared" si="5"/>
        <v>605.53875000000005</v>
      </c>
      <c r="H45" s="17">
        <f t="shared" si="2"/>
        <v>14156039.537732288</v>
      </c>
    </row>
    <row r="46" spans="1:8" ht="15" thickBot="1" x14ac:dyDescent="0.35">
      <c r="A46" s="11">
        <v>45</v>
      </c>
      <c r="B46" s="17">
        <f t="shared" si="1"/>
        <v>454.67874999999998</v>
      </c>
      <c r="C46" s="17">
        <f t="shared" si="6"/>
        <v>1.3487100000000003E-4</v>
      </c>
      <c r="D46">
        <f t="shared" si="3"/>
        <v>2.3458221601155</v>
      </c>
      <c r="E46">
        <v>8352.8426610149727</v>
      </c>
      <c r="F46">
        <f t="shared" si="4"/>
        <v>19594.283414167046</v>
      </c>
      <c r="G46" s="17">
        <f t="shared" si="5"/>
        <v>595.32124999999996</v>
      </c>
      <c r="H46" s="17">
        <f t="shared" si="2"/>
        <v>11664893.294976193</v>
      </c>
    </row>
    <row r="47" spans="1:8" ht="15" thickBot="1" x14ac:dyDescent="0.35">
      <c r="A47" s="11">
        <v>46</v>
      </c>
      <c r="B47" s="17">
        <f t="shared" si="1"/>
        <v>464.89624999999995</v>
      </c>
      <c r="C47" s="17">
        <f t="shared" si="6"/>
        <v>1.1034900000000011E-4</v>
      </c>
      <c r="D47">
        <f t="shared" si="3"/>
        <v>1.9314859418955017</v>
      </c>
      <c r="E47">
        <v>8228.410097808217</v>
      </c>
      <c r="F47">
        <f t="shared" si="4"/>
        <v>15893.058428067561</v>
      </c>
      <c r="G47" s="17">
        <f t="shared" si="5"/>
        <v>585.10374999999999</v>
      </c>
      <c r="H47" s="17">
        <f t="shared" si="2"/>
        <v>9299088.0852314346</v>
      </c>
    </row>
    <row r="48" spans="1:8" ht="15" thickBot="1" x14ac:dyDescent="0.35">
      <c r="A48" s="11">
        <v>47</v>
      </c>
      <c r="B48" s="17">
        <f t="shared" si="1"/>
        <v>475.11374999999998</v>
      </c>
      <c r="C48" s="17">
        <f t="shared" si="6"/>
        <v>8.5827000000000044E-5</v>
      </c>
      <c r="D48">
        <f t="shared" si="3"/>
        <v>1.5117377673195007</v>
      </c>
      <c r="E48">
        <v>8112.0574754287563</v>
      </c>
      <c r="F48">
        <f t="shared" si="4"/>
        <v>12263.303656272134</v>
      </c>
      <c r="G48" s="17">
        <f t="shared" si="5"/>
        <v>574.88625000000002</v>
      </c>
      <c r="H48" s="17">
        <f t="shared" si="2"/>
        <v>7050004.651565576</v>
      </c>
    </row>
    <row r="49" spans="1:12" ht="15" thickBot="1" x14ac:dyDescent="0.35">
      <c r="A49" s="11">
        <v>48</v>
      </c>
      <c r="B49" s="17">
        <f t="shared" si="1"/>
        <v>485.33124999999995</v>
      </c>
      <c r="C49" s="17">
        <f t="shared" si="6"/>
        <v>6.1305000000000105E-5</v>
      </c>
      <c r="D49">
        <f t="shared" si="3"/>
        <v>1.0865776363875019</v>
      </c>
      <c r="E49">
        <v>8002.9852183128487</v>
      </c>
      <c r="F49">
        <f t="shared" si="4"/>
        <v>8695.8647625584908</v>
      </c>
      <c r="G49" s="17">
        <f t="shared" si="5"/>
        <v>564.66875000000005</v>
      </c>
      <c r="H49" s="17">
        <f t="shared" si="2"/>
        <v>4910283.0856429506</v>
      </c>
    </row>
    <row r="50" spans="1:12" ht="15" thickBot="1" x14ac:dyDescent="0.35">
      <c r="A50" s="11">
        <v>49</v>
      </c>
      <c r="B50" s="17">
        <f t="shared" si="1"/>
        <v>495.54874999999998</v>
      </c>
      <c r="C50" s="17">
        <f t="shared" si="6"/>
        <v>3.6783000000000037E-5</v>
      </c>
      <c r="D50">
        <f t="shared" si="3"/>
        <v>0.6560055490995006</v>
      </c>
      <c r="E50">
        <v>7900.5081187738024</v>
      </c>
      <c r="F50">
        <f t="shared" si="4"/>
        <v>5182.7771666212711</v>
      </c>
      <c r="G50" s="17">
        <f t="shared" si="5"/>
        <v>554.45125000000007</v>
      </c>
      <c r="H50" s="17">
        <f t="shared" si="2"/>
        <v>2873597.2785046226</v>
      </c>
    </row>
    <row r="51" spans="1:12" ht="15" thickBot="1" x14ac:dyDescent="0.35">
      <c r="A51" s="11">
        <v>50</v>
      </c>
      <c r="B51" s="17">
        <f t="shared" si="1"/>
        <v>505.76624999999996</v>
      </c>
      <c r="C51" s="17">
        <f t="shared" si="6"/>
        <v>1.2261000000000103E-5</v>
      </c>
      <c r="D51">
        <f t="shared" si="3"/>
        <v>0.22002150545550186</v>
      </c>
      <c r="E51">
        <v>7804.0343666187828</v>
      </c>
      <c r="F51">
        <f xml:space="preserve"> D51*E51</f>
        <v>1717.0553899699385</v>
      </c>
      <c r="G51" s="17">
        <f t="shared" si="5"/>
        <v>544.2337500000001</v>
      </c>
      <c r="H51" s="17">
        <f t="shared" si="2"/>
        <v>934479.49384105217</v>
      </c>
    </row>
    <row r="52" spans="1:12" x14ac:dyDescent="0.3">
      <c r="A52" s="15"/>
      <c r="B52" s="16"/>
      <c r="C52" s="16"/>
      <c r="D52" s="16"/>
      <c r="E52" s="16"/>
      <c r="F52" s="16"/>
      <c r="G52" s="16"/>
      <c r="H52" s="16"/>
      <c r="I52" s="16"/>
    </row>
    <row r="53" spans="1:12" ht="15" thickBot="1" x14ac:dyDescent="0.35">
      <c r="E53" s="6" t="s">
        <v>15</v>
      </c>
      <c r="F53" s="2">
        <f>SUM(F2:F51)</f>
        <v>4330550.2731048046</v>
      </c>
      <c r="G53" s="7"/>
      <c r="H53" s="3">
        <f xml:space="preserve"> SUM(H2:H51)</f>
        <v>3657298267.5263748</v>
      </c>
      <c r="I53" s="6" t="s">
        <v>13</v>
      </c>
    </row>
    <row r="54" spans="1:12" ht="15" thickBot="1" x14ac:dyDescent="0.35">
      <c r="E54" s="6" t="s">
        <v>16</v>
      </c>
      <c r="F54" s="5">
        <f>F53/1000</f>
        <v>4330.5502731048045</v>
      </c>
      <c r="G54" s="7"/>
      <c r="H54" s="4">
        <f xml:space="preserve"> H53/10^6</f>
        <v>3657.2982675263747</v>
      </c>
      <c r="I54" s="6" t="s">
        <v>14</v>
      </c>
      <c r="J54" s="23" t="s">
        <v>29</v>
      </c>
      <c r="K54" s="21">
        <f>F54</f>
        <v>4330.5502731048045</v>
      </c>
      <c r="L54" s="21">
        <f>H54</f>
        <v>3657.2982675263747</v>
      </c>
    </row>
    <row r="55" spans="1:12" ht="15" thickBot="1" x14ac:dyDescent="0.35">
      <c r="G55" s="7"/>
      <c r="J55" s="23" t="s">
        <v>30</v>
      </c>
      <c r="K55" s="21">
        <f>Sheet2Steel!K24</f>
        <v>-2380.4452295988572</v>
      </c>
      <c r="L55" s="21">
        <f xml:space="preserve"> Sheet2Steel!L24</f>
        <v>1795.0403772586346</v>
      </c>
    </row>
    <row r="56" spans="1:12" ht="42.6" customHeight="1" thickTop="1" thickBot="1" x14ac:dyDescent="0.35">
      <c r="C56" s="33" t="s">
        <v>48</v>
      </c>
      <c r="D56" s="34"/>
      <c r="E56" s="38" t="s">
        <v>49</v>
      </c>
      <c r="F56" s="39"/>
      <c r="G56" s="14"/>
      <c r="H56" s="37" t="s">
        <v>50</v>
      </c>
      <c r="I56" s="37"/>
      <c r="J56" s="23" t="s">
        <v>32</v>
      </c>
      <c r="K56" s="21">
        <f>K54+K55</f>
        <v>1950.1050435059474</v>
      </c>
      <c r="L56" s="21">
        <f xml:space="preserve"> L54+L55</f>
        <v>5452.3386447850098</v>
      </c>
    </row>
    <row r="57" spans="1:12" ht="43.8" customHeight="1" thickTop="1" thickBot="1" x14ac:dyDescent="0.35">
      <c r="C57" s="35" t="s">
        <v>17</v>
      </c>
      <c r="D57" s="35"/>
      <c r="E57" s="36" t="s">
        <v>40</v>
      </c>
      <c r="F57" s="36"/>
      <c r="G57" s="14"/>
      <c r="H57" s="36" t="s">
        <v>35</v>
      </c>
      <c r="I57" s="36"/>
      <c r="K57">
        <v>1950.1050435059501</v>
      </c>
      <c r="L57">
        <v>5452.3386447850098</v>
      </c>
    </row>
    <row r="58" spans="1:12" ht="15" customHeight="1" thickTop="1" x14ac:dyDescent="0.3"/>
    <row r="75" ht="47.4" customHeight="1" x14ac:dyDescent="0.3"/>
    <row r="76" ht="28.2" customHeight="1" x14ac:dyDescent="0.3"/>
  </sheetData>
  <mergeCells count="8">
    <mergeCell ref="C57:D57"/>
    <mergeCell ref="E57:F57"/>
    <mergeCell ref="H57:I57"/>
    <mergeCell ref="J3:J4"/>
    <mergeCell ref="J8:J9"/>
    <mergeCell ref="C56:D56"/>
    <mergeCell ref="E56:F56"/>
    <mergeCell ref="H56:I5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70FC2-0120-454A-89B5-1CA9F12596CB}">
  <dimension ref="A1:O29"/>
  <sheetViews>
    <sheetView zoomScale="85" zoomScaleNormal="85" workbookViewId="0">
      <selection activeCell="F28" sqref="F28"/>
    </sheetView>
  </sheetViews>
  <sheetFormatPr defaultRowHeight="14.4" x14ac:dyDescent="0.3"/>
  <cols>
    <col min="1" max="1" width="10" customWidth="1"/>
    <col min="2" max="2" width="15" customWidth="1"/>
    <col min="3" max="3" width="11.6640625" customWidth="1"/>
    <col min="4" max="4" width="12.5546875" customWidth="1"/>
    <col min="5" max="5" width="18.6640625" customWidth="1"/>
    <col min="6" max="6" width="16.6640625" customWidth="1"/>
    <col min="7" max="7" width="15.44140625" customWidth="1"/>
    <col min="8" max="8" width="8.21875" customWidth="1"/>
    <col min="9" max="9" width="17.21875" customWidth="1"/>
    <col min="10" max="10" width="15.77734375" customWidth="1"/>
    <col min="11" max="11" width="15.44140625" customWidth="1"/>
    <col min="12" max="12" width="16.109375" customWidth="1"/>
    <col min="13" max="13" width="16.33203125" customWidth="1"/>
    <col min="14" max="14" width="28.88671875" customWidth="1"/>
    <col min="15" max="15" width="8.88671875" customWidth="1"/>
  </cols>
  <sheetData>
    <row r="1" spans="1:15" ht="15" thickBot="1" x14ac:dyDescent="0.35">
      <c r="A1" s="8" t="s">
        <v>7</v>
      </c>
      <c r="B1" s="8" t="s">
        <v>1</v>
      </c>
      <c r="C1" s="8" t="s">
        <v>8</v>
      </c>
      <c r="D1" s="8" t="s">
        <v>9</v>
      </c>
      <c r="E1" s="8" t="s">
        <v>10</v>
      </c>
      <c r="F1" s="8" t="s">
        <v>2</v>
      </c>
      <c r="G1" s="22" t="s">
        <v>18</v>
      </c>
      <c r="H1" s="18" t="s">
        <v>19</v>
      </c>
      <c r="I1" s="20" t="s">
        <v>20</v>
      </c>
      <c r="J1" s="8" t="s">
        <v>3</v>
      </c>
      <c r="K1" s="9" t="s">
        <v>11</v>
      </c>
      <c r="L1" s="10" t="s">
        <v>12</v>
      </c>
    </row>
    <row r="2" spans="1:15" ht="15" thickBot="1" x14ac:dyDescent="0.35">
      <c r="A2" s="11">
        <v>1</v>
      </c>
      <c r="B2" s="1">
        <v>58</v>
      </c>
      <c r="C2" s="1">
        <v>1</v>
      </c>
      <c r="D2">
        <f>(22/7)*100*C2</f>
        <v>314.28571428571428</v>
      </c>
      <c r="E2">
        <f xml:space="preserve"> 1050 - B2</f>
        <v>992</v>
      </c>
      <c r="F2" s="17">
        <f t="shared" ref="F2:F22" si="0" xml:space="preserve"> $N$11*($N$12-B2)</f>
        <v>1.0869E-3</v>
      </c>
      <c r="G2" s="23">
        <f xml:space="preserve"> ABS(F2)</f>
        <v>1.0869E-3</v>
      </c>
      <c r="H2" s="18">
        <f xml:space="preserve"> IF(G2=0,0,F2/G2)</f>
        <v>1</v>
      </c>
      <c r="I2" s="21">
        <f xml:space="preserve"> IF(G2&lt;=0.00174,2*10^5*G2,IF(G2&lt;=0.00195,103810*(G2-0.00174)+347.8,IF(G2&lt;=0.00226,70000*(G2-0.00195)+369.6,IF(G2&lt;=0.00277,42549*(G2-0.00226)+391.3,IF(G2&lt;=0.00312,31143*(G2-0.00277)+413,IF(G2&lt;=0.00417,10381*(G2-0.00312)+423.9,435))))))</f>
        <v>217.38</v>
      </c>
      <c r="J2">
        <f xml:space="preserve"> I2*H2</f>
        <v>217.38</v>
      </c>
      <c r="K2">
        <f t="shared" ref="K2:K22" si="1" xml:space="preserve"> J2*D2</f>
        <v>68319.428571428565</v>
      </c>
      <c r="L2">
        <f t="shared" ref="L2:L22" si="2" xml:space="preserve"> K2*E2</f>
        <v>67772873.142857134</v>
      </c>
      <c r="N2" s="30" t="s">
        <v>46</v>
      </c>
    </row>
    <row r="3" spans="1:15" ht="15" thickBot="1" x14ac:dyDescent="0.35">
      <c r="A3" s="11">
        <v>2</v>
      </c>
      <c r="B3" s="1">
        <v>106.55</v>
      </c>
      <c r="C3" s="1">
        <v>2</v>
      </c>
      <c r="D3">
        <f t="shared" ref="D3:D22" si="3">(22/7)*100*C3</f>
        <v>628.57142857142856</v>
      </c>
      <c r="E3">
        <f t="shared" ref="E3:E22" si="4" xml:space="preserve"> 1050 - B3</f>
        <v>943.45</v>
      </c>
      <c r="F3" s="17">
        <f t="shared" si="0"/>
        <v>9.7037999999999996E-4</v>
      </c>
      <c r="G3" s="23">
        <f t="shared" ref="G3:G22" si="5" xml:space="preserve"> ABS(F3)</f>
        <v>9.7037999999999996E-4</v>
      </c>
      <c r="H3" s="18">
        <f t="shared" ref="H3:H22" si="6" xml:space="preserve"> IF(G3=0,0,F3/G3)</f>
        <v>1</v>
      </c>
      <c r="I3" s="21">
        <f t="shared" ref="I3:I22" si="7" xml:space="preserve"> IF(G3&lt;=0.00174,2*10^5*G3,IF(G3&lt;=0.00195,103810*(G3-0.00174)+347.8,IF(G3&lt;=0.00226,70000*(G3-0.00195)+369.6,IF(G3&lt;=0.00277,42549*(G3-0.00226)+391.3,IF(G3&lt;=0.00312,31143*(G3-0.00277)+413,IF(G3&lt;=0.00417,10381*(G3-0.00312)+423.9,435))))))</f>
        <v>194.07599999999999</v>
      </c>
      <c r="J3">
        <f t="shared" ref="J3:J22" si="8" xml:space="preserve"> I3*H3</f>
        <v>194.07599999999999</v>
      </c>
      <c r="K3">
        <f t="shared" si="1"/>
        <v>121990.62857142856</v>
      </c>
      <c r="L3">
        <f t="shared" si="2"/>
        <v>115092058.52571428</v>
      </c>
      <c r="N3" s="31"/>
    </row>
    <row r="4" spans="1:15" ht="15" thickBot="1" x14ac:dyDescent="0.35">
      <c r="A4" s="11">
        <v>3</v>
      </c>
      <c r="B4" s="1">
        <v>242</v>
      </c>
      <c r="C4" s="1">
        <v>1</v>
      </c>
      <c r="D4">
        <f t="shared" si="3"/>
        <v>314.28571428571428</v>
      </c>
      <c r="E4">
        <f t="shared" si="4"/>
        <v>808</v>
      </c>
      <c r="F4" s="17">
        <f t="shared" si="0"/>
        <v>6.4530000000000002E-4</v>
      </c>
      <c r="G4" s="23">
        <f t="shared" si="5"/>
        <v>6.4530000000000002E-4</v>
      </c>
      <c r="H4" s="18">
        <f t="shared" si="6"/>
        <v>1</v>
      </c>
      <c r="I4" s="21">
        <f t="shared" si="7"/>
        <v>129.06</v>
      </c>
      <c r="J4">
        <f t="shared" si="8"/>
        <v>129.06</v>
      </c>
      <c r="K4">
        <f t="shared" si="1"/>
        <v>40561.714285714283</v>
      </c>
      <c r="L4">
        <f t="shared" si="2"/>
        <v>32773865.142857142</v>
      </c>
      <c r="N4" s="12" t="s">
        <v>23</v>
      </c>
    </row>
    <row r="5" spans="1:15" ht="15" thickBot="1" x14ac:dyDescent="0.35">
      <c r="A5" s="11">
        <v>4</v>
      </c>
      <c r="B5" s="1">
        <v>247.46</v>
      </c>
      <c r="C5" s="1">
        <v>2</v>
      </c>
      <c r="D5">
        <f t="shared" si="3"/>
        <v>628.57142857142856</v>
      </c>
      <c r="E5">
        <f t="shared" si="4"/>
        <v>802.54</v>
      </c>
      <c r="F5" s="17">
        <f t="shared" si="0"/>
        <v>6.3219599999999991E-4</v>
      </c>
      <c r="G5" s="23">
        <f t="shared" si="5"/>
        <v>6.3219599999999991E-4</v>
      </c>
      <c r="H5" s="18">
        <f t="shared" si="6"/>
        <v>1</v>
      </c>
      <c r="I5" s="21">
        <f t="shared" si="7"/>
        <v>126.43919999999999</v>
      </c>
      <c r="J5">
        <f t="shared" si="8"/>
        <v>126.43919999999999</v>
      </c>
      <c r="K5">
        <f t="shared" si="1"/>
        <v>79476.068571428565</v>
      </c>
      <c r="L5">
        <f t="shared" si="2"/>
        <v>63782724.071314275</v>
      </c>
      <c r="N5" s="12" t="s">
        <v>24</v>
      </c>
    </row>
    <row r="6" spans="1:15" ht="15" thickBot="1" x14ac:dyDescent="0.35">
      <c r="A6" s="11">
        <v>5</v>
      </c>
      <c r="B6" s="1">
        <v>281.55</v>
      </c>
      <c r="C6" s="1">
        <v>2</v>
      </c>
      <c r="D6">
        <f t="shared" si="3"/>
        <v>628.57142857142856</v>
      </c>
      <c r="E6">
        <f t="shared" si="4"/>
        <v>768.45</v>
      </c>
      <c r="F6" s="17">
        <f t="shared" si="0"/>
        <v>5.5037999999999994E-4</v>
      </c>
      <c r="G6" s="23">
        <f t="shared" si="5"/>
        <v>5.5037999999999994E-4</v>
      </c>
      <c r="H6" s="18">
        <f t="shared" si="6"/>
        <v>1</v>
      </c>
      <c r="I6" s="21">
        <f t="shared" si="7"/>
        <v>110.07599999999999</v>
      </c>
      <c r="J6">
        <f t="shared" si="8"/>
        <v>110.07599999999999</v>
      </c>
      <c r="K6">
        <f t="shared" si="1"/>
        <v>69190.628571428562</v>
      </c>
      <c r="L6">
        <f t="shared" si="2"/>
        <v>53169538.525714278</v>
      </c>
      <c r="N6" s="13" t="s">
        <v>47</v>
      </c>
    </row>
    <row r="7" spans="1:15" ht="15" thickBot="1" x14ac:dyDescent="0.35">
      <c r="A7" s="11">
        <v>6</v>
      </c>
      <c r="B7" s="1">
        <v>396.31</v>
      </c>
      <c r="C7" s="1">
        <v>2</v>
      </c>
      <c r="D7">
        <f t="shared" si="3"/>
        <v>628.57142857142856</v>
      </c>
      <c r="E7">
        <f t="shared" si="4"/>
        <v>653.69000000000005</v>
      </c>
      <c r="F7" s="17">
        <f t="shared" si="0"/>
        <v>2.7495599999999997E-4</v>
      </c>
      <c r="G7" s="23">
        <f t="shared" si="5"/>
        <v>2.7495599999999997E-4</v>
      </c>
      <c r="H7" s="18">
        <f t="shared" si="6"/>
        <v>1</v>
      </c>
      <c r="I7" s="21">
        <f t="shared" si="7"/>
        <v>54.991199999999992</v>
      </c>
      <c r="J7">
        <f t="shared" si="8"/>
        <v>54.991199999999992</v>
      </c>
      <c r="K7">
        <f t="shared" si="1"/>
        <v>34565.897142857139</v>
      </c>
      <c r="L7">
        <f t="shared" si="2"/>
        <v>22595381.303314283</v>
      </c>
      <c r="N7" s="32" t="s">
        <v>31</v>
      </c>
    </row>
    <row r="8" spans="1:15" ht="15" thickBot="1" x14ac:dyDescent="0.35">
      <c r="A8" s="11">
        <v>7</v>
      </c>
      <c r="B8" s="1">
        <v>466.92</v>
      </c>
      <c r="C8" s="1">
        <v>2</v>
      </c>
      <c r="D8">
        <f t="shared" si="3"/>
        <v>628.57142857142856</v>
      </c>
      <c r="E8">
        <f t="shared" si="4"/>
        <v>583.07999999999993</v>
      </c>
      <c r="F8" s="17">
        <f t="shared" si="0"/>
        <v>1.0549199999999996E-4</v>
      </c>
      <c r="G8" s="23">
        <f t="shared" si="5"/>
        <v>1.0549199999999996E-4</v>
      </c>
      <c r="H8" s="18">
        <f t="shared" si="6"/>
        <v>1</v>
      </c>
      <c r="I8" s="21">
        <f t="shared" si="7"/>
        <v>21.098399999999991</v>
      </c>
      <c r="J8">
        <f t="shared" si="8"/>
        <v>21.098399999999991</v>
      </c>
      <c r="K8">
        <f t="shared" si="1"/>
        <v>13261.851428571423</v>
      </c>
      <c r="L8">
        <f t="shared" si="2"/>
        <v>7732720.3309714245</v>
      </c>
      <c r="N8" s="32"/>
    </row>
    <row r="9" spans="1:15" ht="15" thickBot="1" x14ac:dyDescent="0.35">
      <c r="A9" s="11">
        <v>8</v>
      </c>
      <c r="B9" s="1">
        <v>575.07000000000005</v>
      </c>
      <c r="C9" s="1">
        <v>2</v>
      </c>
      <c r="D9">
        <f t="shared" si="3"/>
        <v>628.57142857142856</v>
      </c>
      <c r="E9">
        <f t="shared" si="4"/>
        <v>474.92999999999995</v>
      </c>
      <c r="F9" s="17">
        <f t="shared" si="0"/>
        <v>-1.5406800000000012E-4</v>
      </c>
      <c r="G9" s="23">
        <f t="shared" si="5"/>
        <v>1.5406800000000012E-4</v>
      </c>
      <c r="H9" s="18">
        <f t="shared" si="6"/>
        <v>-1</v>
      </c>
      <c r="I9" s="21">
        <f t="shared" si="7"/>
        <v>30.813600000000026</v>
      </c>
      <c r="J9">
        <f t="shared" si="8"/>
        <v>-30.813600000000026</v>
      </c>
      <c r="K9">
        <f t="shared" si="1"/>
        <v>-19368.548571428586</v>
      </c>
      <c r="L9">
        <f t="shared" si="2"/>
        <v>-9198704.7730285767</v>
      </c>
    </row>
    <row r="10" spans="1:15" ht="15" thickBot="1" x14ac:dyDescent="0.35">
      <c r="A10" s="11">
        <v>9</v>
      </c>
      <c r="B10" s="1">
        <v>743.46</v>
      </c>
      <c r="C10" s="1">
        <v>2</v>
      </c>
      <c r="D10">
        <f t="shared" si="3"/>
        <v>628.57142857142856</v>
      </c>
      <c r="E10">
        <f t="shared" si="4"/>
        <v>306.53999999999996</v>
      </c>
      <c r="F10" s="17">
        <f t="shared" si="0"/>
        <v>-5.5820400000000008E-4</v>
      </c>
      <c r="G10" s="23">
        <f t="shared" si="5"/>
        <v>5.5820400000000008E-4</v>
      </c>
      <c r="H10" s="18">
        <f t="shared" si="6"/>
        <v>-1</v>
      </c>
      <c r="I10" s="21">
        <f t="shared" si="7"/>
        <v>111.64080000000001</v>
      </c>
      <c r="J10">
        <f t="shared" si="8"/>
        <v>-111.64080000000001</v>
      </c>
      <c r="K10">
        <f t="shared" si="1"/>
        <v>-70174.217142857146</v>
      </c>
      <c r="L10">
        <f t="shared" si="2"/>
        <v>-21511204.522971425</v>
      </c>
      <c r="N10" s="17"/>
    </row>
    <row r="11" spans="1:15" ht="15" thickBot="1" x14ac:dyDescent="0.35">
      <c r="A11" s="11">
        <v>10</v>
      </c>
      <c r="B11" s="1">
        <v>800.31</v>
      </c>
      <c r="C11" s="1">
        <v>2</v>
      </c>
      <c r="D11">
        <f t="shared" si="3"/>
        <v>628.57142857142856</v>
      </c>
      <c r="E11">
        <f t="shared" si="4"/>
        <v>249.69000000000005</v>
      </c>
      <c r="F11" s="17">
        <f t="shared" si="0"/>
        <v>-6.946439999999998E-4</v>
      </c>
      <c r="G11" s="23">
        <f t="shared" si="5"/>
        <v>6.946439999999998E-4</v>
      </c>
      <c r="H11" s="18">
        <f t="shared" si="6"/>
        <v>-1</v>
      </c>
      <c r="I11" s="21">
        <f t="shared" si="7"/>
        <v>138.92879999999997</v>
      </c>
      <c r="J11">
        <f t="shared" si="8"/>
        <v>-138.92879999999997</v>
      </c>
      <c r="K11">
        <f t="shared" si="1"/>
        <v>-87326.674285714267</v>
      </c>
      <c r="L11">
        <f t="shared" si="2"/>
        <v>-21804597.3024</v>
      </c>
      <c r="N11" s="19">
        <v>2.3999999999999999E-6</v>
      </c>
      <c r="O11" t="s">
        <v>21</v>
      </c>
    </row>
    <row r="12" spans="1:15" ht="15" thickBot="1" x14ac:dyDescent="0.35">
      <c r="A12" s="24">
        <v>11</v>
      </c>
      <c r="B12" s="25">
        <v>1050</v>
      </c>
      <c r="C12" s="25">
        <v>4</v>
      </c>
      <c r="D12" s="26">
        <f t="shared" si="3"/>
        <v>1257.1428571428571</v>
      </c>
      <c r="E12" s="26">
        <f t="shared" si="4"/>
        <v>0</v>
      </c>
      <c r="F12" s="27">
        <f t="shared" si="0"/>
        <v>-1.2939E-3</v>
      </c>
      <c r="G12" s="28">
        <f t="shared" si="5"/>
        <v>1.2939E-3</v>
      </c>
      <c r="H12" s="29">
        <f t="shared" si="6"/>
        <v>-1</v>
      </c>
      <c r="I12" s="28">
        <f t="shared" si="7"/>
        <v>258.77999999999997</v>
      </c>
      <c r="J12" s="26">
        <f t="shared" si="8"/>
        <v>-258.77999999999997</v>
      </c>
      <c r="K12" s="26">
        <f t="shared" si="1"/>
        <v>-325323.42857142852</v>
      </c>
      <c r="L12" s="26">
        <f t="shared" si="2"/>
        <v>0</v>
      </c>
      <c r="N12" s="13">
        <v>510.875</v>
      </c>
      <c r="O12" t="s">
        <v>22</v>
      </c>
    </row>
    <row r="13" spans="1:15" ht="15" thickBot="1" x14ac:dyDescent="0.35">
      <c r="A13" s="11">
        <v>12</v>
      </c>
      <c r="B13" s="1">
        <v>1299.69</v>
      </c>
      <c r="C13" s="1">
        <v>2</v>
      </c>
      <c r="D13">
        <f t="shared" si="3"/>
        <v>628.57142857142856</v>
      </c>
      <c r="E13">
        <f t="shared" si="4"/>
        <v>-249.69000000000005</v>
      </c>
      <c r="F13" s="17">
        <f t="shared" si="0"/>
        <v>-1.893156E-3</v>
      </c>
      <c r="G13" s="23">
        <f t="shared" si="5"/>
        <v>1.893156E-3</v>
      </c>
      <c r="H13" s="18">
        <f t="shared" si="6"/>
        <v>-1</v>
      </c>
      <c r="I13" s="21">
        <f t="shared" si="7"/>
        <v>363.69912435999998</v>
      </c>
      <c r="J13">
        <f t="shared" si="8"/>
        <v>-363.69912435999998</v>
      </c>
      <c r="K13">
        <f t="shared" si="1"/>
        <v>-228610.87816914284</v>
      </c>
      <c r="L13">
        <f t="shared" si="2"/>
        <v>57081850.170053288</v>
      </c>
      <c r="N13" s="12">
        <f xml:space="preserve"> N12/50</f>
        <v>10.217499999999999</v>
      </c>
      <c r="O13" t="s">
        <v>26</v>
      </c>
    </row>
    <row r="14" spans="1:15" ht="15" thickBot="1" x14ac:dyDescent="0.35">
      <c r="A14" s="11">
        <v>13</v>
      </c>
      <c r="B14" s="1">
        <v>1356.54</v>
      </c>
      <c r="C14" s="1">
        <v>2</v>
      </c>
      <c r="D14">
        <f t="shared" si="3"/>
        <v>628.57142857142856</v>
      </c>
      <c r="E14">
        <f t="shared" si="4"/>
        <v>-306.53999999999996</v>
      </c>
      <c r="F14" s="17">
        <f t="shared" si="0"/>
        <v>-2.0295959999999998E-3</v>
      </c>
      <c r="G14" s="23">
        <f t="shared" si="5"/>
        <v>2.0295959999999998E-3</v>
      </c>
      <c r="H14" s="18">
        <f t="shared" si="6"/>
        <v>-1</v>
      </c>
      <c r="I14" s="21">
        <f t="shared" si="7"/>
        <v>375.17171999999999</v>
      </c>
      <c r="J14">
        <f t="shared" si="8"/>
        <v>-375.17171999999999</v>
      </c>
      <c r="K14">
        <f t="shared" si="1"/>
        <v>-235822.22399999999</v>
      </c>
      <c r="L14">
        <f t="shared" si="2"/>
        <v>72288944.544959992</v>
      </c>
    </row>
    <row r="15" spans="1:15" ht="15" thickBot="1" x14ac:dyDescent="0.35">
      <c r="A15" s="11">
        <v>14</v>
      </c>
      <c r="B15" s="1">
        <v>1524.9299999999998</v>
      </c>
      <c r="C15" s="1">
        <v>2</v>
      </c>
      <c r="D15">
        <f t="shared" si="3"/>
        <v>628.57142857142856</v>
      </c>
      <c r="E15">
        <f t="shared" si="4"/>
        <v>-474.92999999999984</v>
      </c>
      <c r="F15" s="17">
        <f t="shared" si="0"/>
        <v>-2.4337319999999996E-3</v>
      </c>
      <c r="G15" s="23">
        <f t="shared" si="5"/>
        <v>2.4337319999999996E-3</v>
      </c>
      <c r="H15" s="18">
        <f t="shared" si="6"/>
        <v>-1</v>
      </c>
      <c r="I15" s="21">
        <f t="shared" si="7"/>
        <v>398.69212286800001</v>
      </c>
      <c r="J15">
        <f t="shared" si="8"/>
        <v>-398.69212286800001</v>
      </c>
      <c r="K15">
        <f t="shared" si="1"/>
        <v>-250606.47723131429</v>
      </c>
      <c r="L15">
        <f t="shared" si="2"/>
        <v>119020534.23146805</v>
      </c>
    </row>
    <row r="16" spans="1:15" ht="15" thickBot="1" x14ac:dyDescent="0.35">
      <c r="A16" s="11">
        <v>15</v>
      </c>
      <c r="B16" s="1">
        <v>1633.08</v>
      </c>
      <c r="C16" s="1">
        <v>2</v>
      </c>
      <c r="D16">
        <f t="shared" si="3"/>
        <v>628.57142857142856</v>
      </c>
      <c r="E16">
        <f t="shared" si="4"/>
        <v>-583.07999999999993</v>
      </c>
      <c r="F16" s="17">
        <f t="shared" si="0"/>
        <v>-2.6932919999999999E-3</v>
      </c>
      <c r="G16" s="23">
        <f t="shared" si="5"/>
        <v>2.6932919999999999E-3</v>
      </c>
      <c r="H16" s="18">
        <f t="shared" si="6"/>
        <v>-1</v>
      </c>
      <c r="I16" s="21">
        <f t="shared" si="7"/>
        <v>409.73614130800001</v>
      </c>
      <c r="J16">
        <f t="shared" si="8"/>
        <v>-409.73614130800001</v>
      </c>
      <c r="K16">
        <f t="shared" si="1"/>
        <v>-257548.43167931429</v>
      </c>
      <c r="L16">
        <f t="shared" si="2"/>
        <v>150171339.54357457</v>
      </c>
    </row>
    <row r="17" spans="1:13" ht="15" thickBot="1" x14ac:dyDescent="0.35">
      <c r="A17" s="11">
        <v>16</v>
      </c>
      <c r="B17" s="1">
        <v>1703.69</v>
      </c>
      <c r="C17" s="1">
        <v>2</v>
      </c>
      <c r="D17">
        <f t="shared" si="3"/>
        <v>628.57142857142856</v>
      </c>
      <c r="E17">
        <f t="shared" si="4"/>
        <v>-653.69000000000005</v>
      </c>
      <c r="F17" s="17">
        <f t="shared" si="0"/>
        <v>-2.8627560000000002E-3</v>
      </c>
      <c r="G17" s="23">
        <f t="shared" si="5"/>
        <v>2.8627560000000002E-3</v>
      </c>
      <c r="H17" s="18">
        <f t="shared" si="6"/>
        <v>-1</v>
      </c>
      <c r="I17" s="21">
        <f t="shared" si="7"/>
        <v>415.88870010800002</v>
      </c>
      <c r="J17">
        <f t="shared" si="8"/>
        <v>-415.88870010800002</v>
      </c>
      <c r="K17">
        <f t="shared" si="1"/>
        <v>-261415.7543536</v>
      </c>
      <c r="L17">
        <f t="shared" si="2"/>
        <v>170884864.4634048</v>
      </c>
    </row>
    <row r="18" spans="1:13" ht="15" thickBot="1" x14ac:dyDescent="0.35">
      <c r="A18" s="11">
        <v>17</v>
      </c>
      <c r="B18" s="1">
        <v>1818.45</v>
      </c>
      <c r="C18" s="1">
        <v>2</v>
      </c>
      <c r="D18">
        <f t="shared" si="3"/>
        <v>628.57142857142856</v>
      </c>
      <c r="E18">
        <f t="shared" si="4"/>
        <v>-768.45</v>
      </c>
      <c r="F18" s="17">
        <f t="shared" si="0"/>
        <v>-3.13818E-3</v>
      </c>
      <c r="G18" s="23">
        <f t="shared" si="5"/>
        <v>3.13818E-3</v>
      </c>
      <c r="H18" s="18">
        <f t="shared" si="6"/>
        <v>-1</v>
      </c>
      <c r="I18" s="21">
        <f t="shared" si="7"/>
        <v>424.08872657999996</v>
      </c>
      <c r="J18">
        <f t="shared" si="8"/>
        <v>-424.08872657999996</v>
      </c>
      <c r="K18">
        <f t="shared" si="1"/>
        <v>-266570.05670742854</v>
      </c>
      <c r="L18">
        <f t="shared" si="2"/>
        <v>204845760.07682347</v>
      </c>
    </row>
    <row r="19" spans="1:13" ht="15" thickBot="1" x14ac:dyDescent="0.35">
      <c r="A19" s="11">
        <v>18</v>
      </c>
      <c r="B19" s="1">
        <v>1852.54</v>
      </c>
      <c r="C19" s="1">
        <v>2</v>
      </c>
      <c r="D19">
        <f t="shared" si="3"/>
        <v>628.57142857142856</v>
      </c>
      <c r="E19">
        <f t="shared" si="4"/>
        <v>-802.54</v>
      </c>
      <c r="F19" s="17">
        <f t="shared" si="0"/>
        <v>-3.2199959999999997E-3</v>
      </c>
      <c r="G19" s="23">
        <f t="shared" si="5"/>
        <v>3.2199959999999997E-3</v>
      </c>
      <c r="H19" s="18">
        <f t="shared" si="6"/>
        <v>-1</v>
      </c>
      <c r="I19" s="21">
        <f t="shared" si="7"/>
        <v>424.93805847599998</v>
      </c>
      <c r="J19">
        <f t="shared" si="8"/>
        <v>-424.93805847599998</v>
      </c>
      <c r="K19">
        <f t="shared" si="1"/>
        <v>-267103.92247062857</v>
      </c>
      <c r="L19">
        <f t="shared" si="2"/>
        <v>214361581.93957824</v>
      </c>
    </row>
    <row r="20" spans="1:13" ht="15" thickBot="1" x14ac:dyDescent="0.35">
      <c r="A20" s="11">
        <v>19</v>
      </c>
      <c r="B20" s="1">
        <v>1858</v>
      </c>
      <c r="C20" s="1">
        <v>1</v>
      </c>
      <c r="D20">
        <f t="shared" si="3"/>
        <v>314.28571428571428</v>
      </c>
      <c r="E20">
        <f t="shared" si="4"/>
        <v>-808</v>
      </c>
      <c r="F20" s="17">
        <f t="shared" si="0"/>
        <v>-3.2331E-3</v>
      </c>
      <c r="G20" s="23">
        <f t="shared" si="5"/>
        <v>3.2331E-3</v>
      </c>
      <c r="H20" s="18">
        <f t="shared" si="6"/>
        <v>-1</v>
      </c>
      <c r="I20" s="21">
        <f t="shared" si="7"/>
        <v>425.07409109999998</v>
      </c>
      <c r="J20">
        <f t="shared" si="8"/>
        <v>-425.07409109999998</v>
      </c>
      <c r="K20">
        <f t="shared" si="1"/>
        <v>-133594.71434571428</v>
      </c>
      <c r="L20">
        <f t="shared" si="2"/>
        <v>107944529.19133714</v>
      </c>
    </row>
    <row r="21" spans="1:13" ht="15" thickBot="1" x14ac:dyDescent="0.35">
      <c r="A21" s="11">
        <v>20</v>
      </c>
      <c r="B21" s="1">
        <v>1993.45</v>
      </c>
      <c r="C21" s="1">
        <v>2</v>
      </c>
      <c r="D21">
        <f t="shared" si="3"/>
        <v>628.57142857142856</v>
      </c>
      <c r="E21">
        <f t="shared" si="4"/>
        <v>-943.45</v>
      </c>
      <c r="F21" s="17">
        <f t="shared" si="0"/>
        <v>-3.5581799999999998E-3</v>
      </c>
      <c r="G21" s="23">
        <f t="shared" si="5"/>
        <v>3.5581799999999998E-3</v>
      </c>
      <c r="H21" s="18">
        <f t="shared" si="6"/>
        <v>-1</v>
      </c>
      <c r="I21" s="21">
        <f t="shared" si="7"/>
        <v>428.44874657999998</v>
      </c>
      <c r="J21">
        <f t="shared" si="8"/>
        <v>-428.44874657999998</v>
      </c>
      <c r="K21">
        <f t="shared" si="1"/>
        <v>-269310.64070742857</v>
      </c>
      <c r="L21">
        <f t="shared" si="2"/>
        <v>254081123.97542349</v>
      </c>
    </row>
    <row r="22" spans="1:13" ht="15" thickBot="1" x14ac:dyDescent="0.35">
      <c r="A22" s="11">
        <v>21</v>
      </c>
      <c r="B22" s="1">
        <v>2042</v>
      </c>
      <c r="C22" s="1">
        <v>1</v>
      </c>
      <c r="D22">
        <f t="shared" si="3"/>
        <v>314.28571428571428</v>
      </c>
      <c r="E22">
        <f t="shared" si="4"/>
        <v>-992</v>
      </c>
      <c r="F22" s="17">
        <f t="shared" si="0"/>
        <v>-3.6746999999999999E-3</v>
      </c>
      <c r="G22" s="23">
        <f t="shared" si="5"/>
        <v>3.6746999999999999E-3</v>
      </c>
      <c r="H22" s="18">
        <f t="shared" si="6"/>
        <v>-1</v>
      </c>
      <c r="I22" s="21">
        <f t="shared" si="7"/>
        <v>429.6583407</v>
      </c>
      <c r="J22">
        <f t="shared" si="8"/>
        <v>-429.6583407</v>
      </c>
      <c r="K22">
        <f t="shared" si="1"/>
        <v>-135035.47850571427</v>
      </c>
      <c r="L22">
        <f t="shared" si="2"/>
        <v>133955194.67766856</v>
      </c>
    </row>
    <row r="23" spans="1:13" x14ac:dyDescent="0.3">
      <c r="J23" s="6" t="s">
        <v>15</v>
      </c>
      <c r="K23" s="2">
        <f>SUM(K2:K22)</f>
        <v>-2380445.229598857</v>
      </c>
      <c r="L23" s="3">
        <f>SUM(L2:L22)</f>
        <v>1795040377.2586346</v>
      </c>
      <c r="M23" s="6" t="s">
        <v>13</v>
      </c>
    </row>
    <row r="24" spans="1:13" x14ac:dyDescent="0.3">
      <c r="J24" s="6" t="s">
        <v>16</v>
      </c>
      <c r="K24" s="5">
        <f xml:space="preserve"> K23/1000</f>
        <v>-2380.4452295988572</v>
      </c>
      <c r="L24" s="4">
        <f xml:space="preserve"> L23/10^6</f>
        <v>1795.0403772586346</v>
      </c>
      <c r="M24" s="6" t="s">
        <v>14</v>
      </c>
    </row>
    <row r="27" spans="1:13" ht="15" thickBot="1" x14ac:dyDescent="0.35"/>
    <row r="28" spans="1:13" ht="31.2" customHeight="1" thickTop="1" thickBot="1" x14ac:dyDescent="0.35">
      <c r="C28" s="33" t="s">
        <v>48</v>
      </c>
      <c r="D28" s="34"/>
    </row>
    <row r="29" spans="1:13" ht="15" thickTop="1" x14ac:dyDescent="0.3"/>
  </sheetData>
  <mergeCells count="3">
    <mergeCell ref="C28:D28"/>
    <mergeCell ref="N2:N3"/>
    <mergeCell ref="N7:N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C8946-D54B-409C-BA4F-F65F822D8974}">
  <dimension ref="A1:L76"/>
  <sheetViews>
    <sheetView topLeftCell="B43" workbookViewId="0">
      <selection activeCell="J62" sqref="J62"/>
    </sheetView>
  </sheetViews>
  <sheetFormatPr defaultRowHeight="14.4" x14ac:dyDescent="0.3"/>
  <cols>
    <col min="1" max="1" width="9.5546875" customWidth="1"/>
    <col min="2" max="2" width="18" customWidth="1"/>
    <col min="3" max="3" width="12.77734375" customWidth="1"/>
    <col min="4" max="4" width="19" customWidth="1"/>
    <col min="5" max="5" width="16.88671875" customWidth="1"/>
    <col min="6" max="6" width="20.6640625" customWidth="1"/>
    <col min="7" max="7" width="20.44140625" customWidth="1"/>
    <col min="8" max="8" width="18.5546875" customWidth="1"/>
    <col min="9" max="9" width="16.44140625" customWidth="1"/>
    <col min="10" max="10" width="26.33203125" customWidth="1"/>
    <col min="11" max="11" width="15.5546875" customWidth="1"/>
    <col min="12" max="12" width="11.88671875" customWidth="1"/>
  </cols>
  <sheetData>
    <row r="1" spans="1:11" ht="15" thickBot="1" x14ac:dyDescent="0.35">
      <c r="A1" s="8" t="s">
        <v>0</v>
      </c>
      <c r="B1" s="8" t="s">
        <v>1</v>
      </c>
      <c r="C1" s="8" t="s">
        <v>2</v>
      </c>
      <c r="D1" s="8" t="s">
        <v>3</v>
      </c>
      <c r="E1" s="8" t="s">
        <v>25</v>
      </c>
      <c r="F1" s="9" t="s">
        <v>4</v>
      </c>
      <c r="G1" s="8" t="s">
        <v>6</v>
      </c>
      <c r="H1" s="10" t="s">
        <v>5</v>
      </c>
    </row>
    <row r="2" spans="1:11" ht="15" thickBot="1" x14ac:dyDescent="0.35">
      <c r="A2" s="11">
        <v>1</v>
      </c>
      <c r="B2" s="17">
        <f xml:space="preserve"> (2*A2-1)*($J$14/2)</f>
        <v>3.6890697674418602</v>
      </c>
      <c r="C2" s="17">
        <f t="shared" ref="C2:C33" si="0">$J$12*($J$13-B2)</f>
        <v>3.1408739999999997E-3</v>
      </c>
      <c r="D2">
        <f xml:space="preserve"> IF(C2&gt;0.002, 18, 18*(C2/0.002)*(2-(C2/0.002)))</f>
        <v>18</v>
      </c>
      <c r="E2">
        <v>1297.6666508033793</v>
      </c>
      <c r="F2">
        <f xml:space="preserve"> D2*E2</f>
        <v>23357.999714460828</v>
      </c>
      <c r="G2" s="17">
        <f xml:space="preserve"> 1050 -B2</f>
        <v>1046.3109302325581</v>
      </c>
      <c r="H2" s="17">
        <f>F2*G2</f>
        <v>24439730.409609336</v>
      </c>
    </row>
    <row r="3" spans="1:11" ht="15" thickBot="1" x14ac:dyDescent="0.35">
      <c r="A3" s="11">
        <v>2</v>
      </c>
      <c r="B3" s="17">
        <f t="shared" ref="B3:B51" si="1" xml:space="preserve"> (2*A3-1)*($J$14/2)</f>
        <v>11.06720930232558</v>
      </c>
      <c r="C3" s="17">
        <f t="shared" si="0"/>
        <v>3.0774219999999998E-3</v>
      </c>
      <c r="D3">
        <f xml:space="preserve"> IF(C3&gt;0.002, 18, 18*(C3/0.002)*(2-(C3/0.002)))</f>
        <v>18</v>
      </c>
      <c r="E3">
        <v>2243.6657338483292</v>
      </c>
      <c r="F3">
        <f xml:space="preserve"> D3*E3</f>
        <v>40385.983209269922</v>
      </c>
      <c r="G3" s="17">
        <f xml:space="preserve"> 1050 -B3</f>
        <v>1038.9327906976744</v>
      </c>
      <c r="H3" s="17">
        <f t="shared" ref="H3:H51" si="2">F3*G3</f>
        <v>41958322.240676217</v>
      </c>
      <c r="J3" s="30" t="s">
        <v>38</v>
      </c>
    </row>
    <row r="4" spans="1:11" ht="15" thickBot="1" x14ac:dyDescent="0.35">
      <c r="A4" s="11">
        <v>3</v>
      </c>
      <c r="B4" s="17">
        <f t="shared" si="1"/>
        <v>18.445348837209302</v>
      </c>
      <c r="C4" s="17">
        <f t="shared" si="0"/>
        <v>3.0139699999999999E-3</v>
      </c>
      <c r="D4">
        <f t="shared" ref="D4:D51" si="3" xml:space="preserve"> IF(C4&gt;0.002, 18, 18*(C4/0.002)*(2-(C4/0.002)))</f>
        <v>18</v>
      </c>
      <c r="E4">
        <v>2891.4401373331034</v>
      </c>
      <c r="F4">
        <f t="shared" ref="F4:F51" si="4" xml:space="preserve"> D4*E4</f>
        <v>52045.922471995858</v>
      </c>
      <c r="G4" s="17">
        <f t="shared" ref="G4:G51" si="5" xml:space="preserve"> 1050 -B4</f>
        <v>1031.5546511627906</v>
      </c>
      <c r="H4" s="17">
        <f t="shared" si="2"/>
        <v>53688213.400045335</v>
      </c>
      <c r="J4" s="31"/>
    </row>
    <row r="5" spans="1:11" ht="15" thickBot="1" x14ac:dyDescent="0.35">
      <c r="A5" s="11">
        <v>4</v>
      </c>
      <c r="B5" s="17">
        <f t="shared" si="1"/>
        <v>25.823488372093021</v>
      </c>
      <c r="C5" s="17">
        <f t="shared" si="0"/>
        <v>2.9505179999999996E-3</v>
      </c>
      <c r="D5">
        <f t="shared" si="3"/>
        <v>18</v>
      </c>
      <c r="E5">
        <v>3415.129450579333</v>
      </c>
      <c r="F5">
        <f t="shared" si="4"/>
        <v>61472.330110427996</v>
      </c>
      <c r="G5" s="17">
        <f t="shared" si="5"/>
        <v>1024.1765116279071</v>
      </c>
      <c r="H5" s="17">
        <f t="shared" si="2"/>
        <v>62958516.614137299</v>
      </c>
      <c r="J5" s="12" t="s">
        <v>23</v>
      </c>
    </row>
    <row r="6" spans="1:11" ht="15" thickBot="1" x14ac:dyDescent="0.35">
      <c r="A6" s="11">
        <v>5</v>
      </c>
      <c r="B6" s="17">
        <f t="shared" si="1"/>
        <v>33.201627906976739</v>
      </c>
      <c r="C6" s="17">
        <f t="shared" si="0"/>
        <v>2.8870659999999998E-3</v>
      </c>
      <c r="D6">
        <f t="shared" si="3"/>
        <v>18</v>
      </c>
      <c r="E6">
        <v>3865.4993486670851</v>
      </c>
      <c r="F6">
        <f t="shared" si="4"/>
        <v>69578.988276007527</v>
      </c>
      <c r="G6" s="17">
        <f t="shared" si="5"/>
        <v>1016.7983720930233</v>
      </c>
      <c r="H6" s="17">
        <f t="shared" si="2"/>
        <v>70747802.010924011</v>
      </c>
      <c r="J6" s="12" t="s">
        <v>24</v>
      </c>
    </row>
    <row r="7" spans="1:11" ht="15" thickBot="1" x14ac:dyDescent="0.35">
      <c r="A7" s="11">
        <v>6</v>
      </c>
      <c r="B7" s="17">
        <f t="shared" si="1"/>
        <v>40.579767441860461</v>
      </c>
      <c r="C7" s="17">
        <f t="shared" si="0"/>
        <v>2.8236140000000003E-3</v>
      </c>
      <c r="D7">
        <f t="shared" si="3"/>
        <v>18</v>
      </c>
      <c r="E7">
        <v>4265.8356999273665</v>
      </c>
      <c r="F7">
        <f t="shared" si="4"/>
        <v>76785.042598692598</v>
      </c>
      <c r="G7" s="17">
        <f t="shared" si="5"/>
        <v>1009.4202325581396</v>
      </c>
      <c r="H7" s="17">
        <f t="shared" si="2"/>
        <v>77508375.556958929</v>
      </c>
      <c r="J7" s="13" t="s">
        <v>51</v>
      </c>
    </row>
    <row r="8" spans="1:11" ht="15" thickBot="1" x14ac:dyDescent="0.35">
      <c r="A8" s="11">
        <v>7</v>
      </c>
      <c r="B8" s="17">
        <f t="shared" si="1"/>
        <v>47.957906976744184</v>
      </c>
      <c r="C8" s="17">
        <f t="shared" si="0"/>
        <v>2.7601619999999996E-3</v>
      </c>
      <c r="D8">
        <f t="shared" si="3"/>
        <v>18</v>
      </c>
      <c r="E8">
        <v>4629.1377357885758</v>
      </c>
      <c r="F8">
        <f t="shared" si="4"/>
        <v>83324.479244194372</v>
      </c>
      <c r="G8" s="17">
        <f t="shared" si="5"/>
        <v>1002.0420930232558</v>
      </c>
      <c r="H8" s="17">
        <f t="shared" si="2"/>
        <v>83494635.581925362</v>
      </c>
      <c r="J8" s="32" t="s">
        <v>28</v>
      </c>
    </row>
    <row r="9" spans="1:11" ht="15" thickBot="1" x14ac:dyDescent="0.35">
      <c r="A9" s="11">
        <v>8</v>
      </c>
      <c r="B9" s="17">
        <f t="shared" si="1"/>
        <v>55.336046511627906</v>
      </c>
      <c r="C9" s="17">
        <f t="shared" si="0"/>
        <v>2.6967100000000002E-3</v>
      </c>
      <c r="D9">
        <f t="shared" si="3"/>
        <v>18</v>
      </c>
      <c r="E9">
        <v>4963.5442064039862</v>
      </c>
      <c r="F9">
        <f t="shared" si="4"/>
        <v>89343.795715271757</v>
      </c>
      <c r="G9" s="17">
        <f t="shared" si="5"/>
        <v>994.66395348837204</v>
      </c>
      <c r="H9" s="17">
        <f t="shared" si="2"/>
        <v>88867053.065809682</v>
      </c>
      <c r="J9" s="32"/>
    </row>
    <row r="10" spans="1:11" ht="15" thickBot="1" x14ac:dyDescent="0.35">
      <c r="A10" s="11">
        <v>9</v>
      </c>
      <c r="B10" s="17">
        <f t="shared" si="1"/>
        <v>62.714186046511621</v>
      </c>
      <c r="C10" s="17">
        <f t="shared" si="0"/>
        <v>2.6332580000000003E-3</v>
      </c>
      <c r="D10">
        <f t="shared" si="3"/>
        <v>18</v>
      </c>
      <c r="E10">
        <v>5274.5539105074213</v>
      </c>
      <c r="F10">
        <f t="shared" si="4"/>
        <v>94941.970389133581</v>
      </c>
      <c r="G10" s="17">
        <f t="shared" si="5"/>
        <v>987.2858139534884</v>
      </c>
      <c r="H10" s="17">
        <f t="shared" si="2"/>
        <v>93734860.513983741</v>
      </c>
    </row>
    <row r="11" spans="1:11" ht="15" thickBot="1" x14ac:dyDescent="0.35">
      <c r="A11" s="11">
        <v>10</v>
      </c>
      <c r="B11" s="17">
        <f t="shared" si="1"/>
        <v>70.092325581395343</v>
      </c>
      <c r="C11" s="17">
        <f t="shared" si="0"/>
        <v>2.569806E-3</v>
      </c>
      <c r="D11">
        <f t="shared" si="3"/>
        <v>18</v>
      </c>
      <c r="E11">
        <v>5566.0901694699078</v>
      </c>
      <c r="F11">
        <f t="shared" si="4"/>
        <v>100189.62305045834</v>
      </c>
      <c r="G11" s="17">
        <f t="shared" si="5"/>
        <v>979.90767441860464</v>
      </c>
      <c r="H11" s="17">
        <f t="shared" si="2"/>
        <v>98176580.524251252</v>
      </c>
      <c r="J11" s="17"/>
    </row>
    <row r="12" spans="1:11" ht="15" thickBot="1" x14ac:dyDescent="0.35">
      <c r="A12" s="11">
        <v>11</v>
      </c>
      <c r="B12" s="17">
        <f t="shared" si="1"/>
        <v>77.470465116279058</v>
      </c>
      <c r="C12" s="17">
        <f t="shared" si="0"/>
        <v>2.5063540000000001E-3</v>
      </c>
      <c r="D12">
        <f t="shared" si="3"/>
        <v>18</v>
      </c>
      <c r="E12">
        <v>5841.0695551746103</v>
      </c>
      <c r="F12">
        <f t="shared" si="4"/>
        <v>105139.25199314299</v>
      </c>
      <c r="G12" s="17">
        <f t="shared" si="5"/>
        <v>972.529534883721</v>
      </c>
      <c r="H12" s="17">
        <f t="shared" si="2"/>
        <v>102251027.83891368</v>
      </c>
      <c r="J12" s="19">
        <v>8.6000000000000007E-6</v>
      </c>
      <c r="K12" t="s">
        <v>21</v>
      </c>
    </row>
    <row r="13" spans="1:11" ht="15" thickBot="1" x14ac:dyDescent="0.35">
      <c r="A13" s="11">
        <v>12</v>
      </c>
      <c r="B13" s="17">
        <f t="shared" si="1"/>
        <v>84.848604651162788</v>
      </c>
      <c r="C13" s="17">
        <f t="shared" si="0"/>
        <v>2.4429019999999998E-3</v>
      </c>
      <c r="D13">
        <f t="shared" si="3"/>
        <v>18</v>
      </c>
      <c r="E13">
        <v>6101.7309245822853</v>
      </c>
      <c r="F13">
        <f t="shared" si="4"/>
        <v>109831.15664248113</v>
      </c>
      <c r="G13" s="17">
        <f t="shared" si="5"/>
        <v>965.15139534883724</v>
      </c>
      <c r="H13" s="17">
        <f t="shared" si="2"/>
        <v>106003694.08626738</v>
      </c>
      <c r="J13" s="13">
        <v>368.90697674418601</v>
      </c>
      <c r="K13" t="s">
        <v>22</v>
      </c>
    </row>
    <row r="14" spans="1:11" ht="15" thickBot="1" x14ac:dyDescent="0.35">
      <c r="A14" s="11">
        <v>13</v>
      </c>
      <c r="B14" s="17">
        <f t="shared" si="1"/>
        <v>92.226744186046503</v>
      </c>
      <c r="C14" s="17">
        <f t="shared" si="0"/>
        <v>2.37945E-3</v>
      </c>
      <c r="D14">
        <f t="shared" si="3"/>
        <v>18</v>
      </c>
      <c r="E14">
        <v>6349.8377898587032</v>
      </c>
      <c r="F14">
        <f t="shared" si="4"/>
        <v>114297.08021745666</v>
      </c>
      <c r="G14" s="17">
        <f t="shared" si="5"/>
        <v>957.77325581395348</v>
      </c>
      <c r="H14" s="17">
        <f t="shared" si="2"/>
        <v>109470686.64990208</v>
      </c>
      <c r="J14" s="12">
        <f xml:space="preserve"> J13/50</f>
        <v>7.3781395348837204</v>
      </c>
      <c r="K14" t="s">
        <v>26</v>
      </c>
    </row>
    <row r="15" spans="1:11" ht="15" thickBot="1" x14ac:dyDescent="0.35">
      <c r="A15" s="11">
        <v>14</v>
      </c>
      <c r="B15" s="17">
        <f t="shared" si="1"/>
        <v>99.604883720930232</v>
      </c>
      <c r="C15" s="17">
        <f t="shared" si="0"/>
        <v>2.3159980000000001E-3</v>
      </c>
      <c r="D15">
        <f t="shared" si="3"/>
        <v>18</v>
      </c>
      <c r="E15">
        <v>6586.8089840930807</v>
      </c>
      <c r="F15">
        <f t="shared" si="4"/>
        <v>118562.56171367544</v>
      </c>
      <c r="G15" s="17">
        <f t="shared" si="5"/>
        <v>950.39511627906973</v>
      </c>
      <c r="H15" s="17">
        <f t="shared" si="2"/>
        <v>112681279.62621295</v>
      </c>
    </row>
    <row r="16" spans="1:11" ht="15" thickBot="1" x14ac:dyDescent="0.35">
      <c r="A16" s="11">
        <v>15</v>
      </c>
      <c r="B16" s="17">
        <f t="shared" si="1"/>
        <v>106.98302325581395</v>
      </c>
      <c r="C16" s="17">
        <f t="shared" si="0"/>
        <v>2.2525459999999998E-3</v>
      </c>
      <c r="D16">
        <f t="shared" si="3"/>
        <v>18</v>
      </c>
      <c r="E16">
        <v>6813.8064385656553</v>
      </c>
      <c r="F16">
        <f t="shared" si="4"/>
        <v>122648.51589418179</v>
      </c>
      <c r="G16" s="17">
        <f t="shared" si="5"/>
        <v>943.01697674418608</v>
      </c>
      <c r="H16" s="17">
        <f t="shared" si="2"/>
        <v>115659632.66069257</v>
      </c>
    </row>
    <row r="17" spans="1:10" ht="15" thickBot="1" x14ac:dyDescent="0.35">
      <c r="A17" s="11">
        <v>16</v>
      </c>
      <c r="B17" s="17">
        <f t="shared" si="1"/>
        <v>114.36116279069766</v>
      </c>
      <c r="C17" s="17">
        <f t="shared" si="0"/>
        <v>2.1890939999999999E-3</v>
      </c>
      <c r="D17">
        <f t="shared" si="3"/>
        <v>18</v>
      </c>
      <c r="E17">
        <v>7031.7961237116433</v>
      </c>
      <c r="F17">
        <f t="shared" si="4"/>
        <v>126572.33022680957</v>
      </c>
      <c r="G17" s="17">
        <f t="shared" si="5"/>
        <v>935.63883720930232</v>
      </c>
      <c r="H17" s="17">
        <f t="shared" si="2"/>
        <v>118425987.87628394</v>
      </c>
      <c r="J17">
        <v>7.3781395348837204</v>
      </c>
    </row>
    <row r="18" spans="1:10" ht="15" thickBot="1" x14ac:dyDescent="0.35">
      <c r="A18" s="11">
        <v>17</v>
      </c>
      <c r="B18" s="17">
        <f t="shared" si="1"/>
        <v>121.73930232558139</v>
      </c>
      <c r="C18" s="17">
        <f t="shared" si="0"/>
        <v>2.1256420000000001E-3</v>
      </c>
      <c r="D18">
        <f t="shared" si="3"/>
        <v>18</v>
      </c>
      <c r="E18">
        <v>7241.5915531429428</v>
      </c>
      <c r="F18">
        <f t="shared" si="4"/>
        <v>130348.64795657297</v>
      </c>
      <c r="G18" s="17">
        <f t="shared" si="5"/>
        <v>928.26069767441857</v>
      </c>
      <c r="H18" s="17">
        <f t="shared" si="2"/>
        <v>120997526.8930856</v>
      </c>
    </row>
    <row r="19" spans="1:10" ht="15" thickBot="1" x14ac:dyDescent="0.35">
      <c r="A19" s="11">
        <v>18</v>
      </c>
      <c r="B19" s="17">
        <f t="shared" si="1"/>
        <v>129.11744186046511</v>
      </c>
      <c r="C19" s="17">
        <f t="shared" si="0"/>
        <v>2.0621899999999998E-3</v>
      </c>
      <c r="D19">
        <f t="shared" si="3"/>
        <v>18</v>
      </c>
      <c r="E19">
        <v>7443.885589767895</v>
      </c>
      <c r="F19">
        <f t="shared" si="4"/>
        <v>133989.9406158221</v>
      </c>
      <c r="G19" s="17">
        <f t="shared" si="5"/>
        <v>920.88255813953492</v>
      </c>
      <c r="H19" s="17">
        <f t="shared" si="2"/>
        <v>123388999.27926262</v>
      </c>
    </row>
    <row r="20" spans="1:10" ht="15" thickBot="1" x14ac:dyDescent="0.35">
      <c r="A20" s="11">
        <v>19</v>
      </c>
      <c r="B20" s="17">
        <f t="shared" si="1"/>
        <v>136.49558139534884</v>
      </c>
      <c r="C20" s="17">
        <f t="shared" si="0"/>
        <v>1.9987379999999999E-3</v>
      </c>
      <c r="D20">
        <f t="shared" si="3"/>
        <v>17.999992833101999</v>
      </c>
      <c r="E20">
        <v>7639.2741853172729</v>
      </c>
      <c r="F20">
        <f t="shared" si="4"/>
        <v>137506.88058581203</v>
      </c>
      <c r="G20" s="17">
        <f t="shared" si="5"/>
        <v>913.50441860465116</v>
      </c>
      <c r="H20" s="17">
        <f t="shared" si="2"/>
        <v>125613143.00368142</v>
      </c>
    </row>
    <row r="21" spans="1:10" ht="15" thickBot="1" x14ac:dyDescent="0.35">
      <c r="A21" s="11">
        <v>20</v>
      </c>
      <c r="B21" s="17">
        <f t="shared" si="1"/>
        <v>143.87372093023254</v>
      </c>
      <c r="C21" s="17">
        <f t="shared" si="0"/>
        <v>1.935286E-3</v>
      </c>
      <c r="D21">
        <f t="shared" si="3"/>
        <v>17.981154441918001</v>
      </c>
      <c r="E21">
        <v>7828.2744227098628</v>
      </c>
      <c r="F21">
        <f t="shared" si="4"/>
        <v>140761.41140846253</v>
      </c>
      <c r="G21" s="17">
        <f t="shared" si="5"/>
        <v>906.12627906976741</v>
      </c>
      <c r="H21" s="17">
        <f t="shared" si="2"/>
        <v>127547613.95615886</v>
      </c>
    </row>
    <row r="22" spans="1:10" ht="15" thickBot="1" x14ac:dyDescent="0.35">
      <c r="A22" s="11">
        <v>21</v>
      </c>
      <c r="B22" s="17">
        <f t="shared" si="1"/>
        <v>151.25186046511627</v>
      </c>
      <c r="C22" s="17">
        <f t="shared" si="0"/>
        <v>1.871834E-3</v>
      </c>
      <c r="D22">
        <f t="shared" si="3"/>
        <v>17.926080643998002</v>
      </c>
      <c r="E22">
        <v>8011.3384493447656</v>
      </c>
      <c r="F22">
        <f t="shared" si="4"/>
        <v>143611.89910931617</v>
      </c>
      <c r="G22" s="17">
        <f t="shared" si="5"/>
        <v>898.74813953488376</v>
      </c>
      <c r="H22" s="17">
        <f t="shared" si="2"/>
        <v>129070927.13956934</v>
      </c>
    </row>
    <row r="23" spans="1:10" ht="15" thickBot="1" x14ac:dyDescent="0.35">
      <c r="A23" s="11">
        <v>22</v>
      </c>
      <c r="B23" s="17">
        <f t="shared" si="1"/>
        <v>158.63</v>
      </c>
      <c r="C23" s="17">
        <f t="shared" si="0"/>
        <v>1.8083819999999999E-3</v>
      </c>
      <c r="D23">
        <f t="shared" si="3"/>
        <v>17.834771439342003</v>
      </c>
      <c r="E23">
        <v>8188.8643911438658</v>
      </c>
      <c r="F23">
        <f t="shared" si="4"/>
        <v>146046.52476381735</v>
      </c>
      <c r="G23" s="17">
        <f t="shared" si="5"/>
        <v>891.37</v>
      </c>
      <c r="H23" s="17">
        <f t="shared" si="2"/>
        <v>130181490.77872387</v>
      </c>
    </row>
    <row r="24" spans="1:10" ht="15" thickBot="1" x14ac:dyDescent="0.35">
      <c r="A24" s="11">
        <v>23</v>
      </c>
      <c r="B24" s="17">
        <f t="shared" si="1"/>
        <v>166.0081395348837</v>
      </c>
      <c r="C24" s="17">
        <f t="shared" si="0"/>
        <v>1.74493E-3</v>
      </c>
      <c r="D24">
        <f t="shared" si="3"/>
        <v>17.707226827949999</v>
      </c>
      <c r="E24">
        <v>8361.2050110636555</v>
      </c>
      <c r="F24">
        <f t="shared" si="4"/>
        <v>148053.75368589631</v>
      </c>
      <c r="G24" s="17">
        <f t="shared" si="5"/>
        <v>883.99186046511636</v>
      </c>
      <c r="H24" s="17">
        <f t="shared" si="2"/>
        <v>130878313.16963956</v>
      </c>
    </row>
    <row r="25" spans="1:10" ht="15" thickBot="1" x14ac:dyDescent="0.35">
      <c r="A25" s="11">
        <v>24</v>
      </c>
      <c r="B25" s="17">
        <f t="shared" si="1"/>
        <v>173.38627906976743</v>
      </c>
      <c r="C25" s="17">
        <f t="shared" si="0"/>
        <v>1.6814779999999999E-3</v>
      </c>
      <c r="D25">
        <f t="shared" si="3"/>
        <v>17.543446809822001</v>
      </c>
      <c r="E25">
        <v>8528.6746573794098</v>
      </c>
      <c r="F25">
        <f t="shared" si="4"/>
        <v>149622.35021001255</v>
      </c>
      <c r="G25" s="17">
        <f t="shared" si="5"/>
        <v>876.6137209302326</v>
      </c>
      <c r="H25" s="17">
        <f t="shared" si="2"/>
        <v>131161005.15192547</v>
      </c>
    </row>
    <row r="26" spans="1:10" ht="15" thickBot="1" x14ac:dyDescent="0.35">
      <c r="A26" s="11">
        <v>25</v>
      </c>
      <c r="B26" s="17">
        <f t="shared" si="1"/>
        <v>180.76441860465115</v>
      </c>
      <c r="C26" s="17">
        <f t="shared" si="0"/>
        <v>1.6180259999999998E-3</v>
      </c>
      <c r="D26">
        <f t="shared" si="3"/>
        <v>17.343431384958002</v>
      </c>
      <c r="E26">
        <v>8691.5548976988848</v>
      </c>
      <c r="F26">
        <f t="shared" si="4"/>
        <v>150741.38599683627</v>
      </c>
      <c r="G26" s="17">
        <f t="shared" si="5"/>
        <v>869.23558139534885</v>
      </c>
      <c r="H26" s="17">
        <f t="shared" si="2"/>
        <v>131029776.29730067</v>
      </c>
    </row>
    <row r="27" spans="1:10" ht="15" thickBot="1" x14ac:dyDescent="0.35">
      <c r="A27" s="11">
        <v>26</v>
      </c>
      <c r="B27" s="17">
        <f t="shared" si="1"/>
        <v>188.14255813953488</v>
      </c>
      <c r="C27" s="17">
        <f t="shared" si="0"/>
        <v>1.5545739999999998E-3</v>
      </c>
      <c r="D27">
        <f t="shared" si="3"/>
        <v>17.107180553357999</v>
      </c>
      <c r="E27">
        <v>8850.0991306255401</v>
      </c>
      <c r="F27">
        <f t="shared" si="4"/>
        <v>151400.24374272776</v>
      </c>
      <c r="G27" s="17">
        <f t="shared" si="5"/>
        <v>861.85744186046509</v>
      </c>
      <c r="H27" s="17">
        <f t="shared" si="2"/>
        <v>130485426.76915823</v>
      </c>
    </row>
    <row r="28" spans="1:10" ht="15" thickBot="1" x14ac:dyDescent="0.35">
      <c r="A28" s="11">
        <v>27</v>
      </c>
      <c r="B28" s="17">
        <f t="shared" si="1"/>
        <v>195.52069767441859</v>
      </c>
      <c r="C28" s="17">
        <f t="shared" si="0"/>
        <v>1.4911219999999999E-3</v>
      </c>
      <c r="D28">
        <f t="shared" si="3"/>
        <v>16.834694315022002</v>
      </c>
      <c r="E28">
        <v>9004.5363932843393</v>
      </c>
      <c r="F28">
        <f t="shared" si="4"/>
        <v>151588.61762943259</v>
      </c>
      <c r="G28" s="17">
        <f t="shared" si="5"/>
        <v>854.47930232558144</v>
      </c>
      <c r="H28" s="17">
        <f t="shared" si="2"/>
        <v>129529336.23249689</v>
      </c>
    </row>
    <row r="29" spans="1:10" ht="15" thickBot="1" x14ac:dyDescent="0.35">
      <c r="A29" s="11">
        <v>28</v>
      </c>
      <c r="B29" s="17">
        <f t="shared" si="1"/>
        <v>202.89883720930231</v>
      </c>
      <c r="C29" s="17">
        <f t="shared" si="0"/>
        <v>1.4276699999999998E-3</v>
      </c>
      <c r="D29">
        <f t="shared" si="3"/>
        <v>16.525972669949997</v>
      </c>
      <c r="E29">
        <v>9155.0745298966995</v>
      </c>
      <c r="F29">
        <f t="shared" si="4"/>
        <v>151296.51147242816</v>
      </c>
      <c r="G29" s="17">
        <f t="shared" si="5"/>
        <v>847.10116279069769</v>
      </c>
      <c r="H29" s="17">
        <f t="shared" si="2"/>
        <v>128163450.79447003</v>
      </c>
    </row>
    <row r="30" spans="1:10" ht="15" thickBot="1" x14ac:dyDescent="0.35">
      <c r="A30" s="11">
        <v>29</v>
      </c>
      <c r="B30" s="17">
        <f t="shared" si="1"/>
        <v>210.27697674418604</v>
      </c>
      <c r="C30" s="17">
        <f t="shared" si="0"/>
        <v>1.3642179999999997E-3</v>
      </c>
      <c r="D30">
        <f t="shared" si="3"/>
        <v>16.181015618141998</v>
      </c>
      <c r="E30">
        <v>9301.9028479038716</v>
      </c>
      <c r="F30">
        <f t="shared" si="4"/>
        <v>150514.23526037208</v>
      </c>
      <c r="G30" s="17">
        <f t="shared" si="5"/>
        <v>839.72302325581393</v>
      </c>
      <c r="H30" s="17">
        <f t="shared" si="2"/>
        <v>126390268.67587647</v>
      </c>
    </row>
    <row r="31" spans="1:10" ht="15" thickBot="1" x14ac:dyDescent="0.35">
      <c r="A31" s="11">
        <v>30</v>
      </c>
      <c r="B31" s="17">
        <f t="shared" si="1"/>
        <v>217.65511627906974</v>
      </c>
      <c r="C31" s="17">
        <f t="shared" si="0"/>
        <v>1.3007660000000001E-3</v>
      </c>
      <c r="D31">
        <f t="shared" si="3"/>
        <v>15.799823159597999</v>
      </c>
      <c r="E31">
        <v>9445.1943595470202</v>
      </c>
      <c r="F31">
        <f t="shared" si="4"/>
        <v>149232.4005888754</v>
      </c>
      <c r="G31" s="17">
        <f t="shared" si="5"/>
        <v>832.34488372093028</v>
      </c>
      <c r="H31" s="17">
        <f t="shared" si="2"/>
        <v>124212825.11554278</v>
      </c>
    </row>
    <row r="32" spans="1:10" ht="15" thickBot="1" x14ac:dyDescent="0.35">
      <c r="A32" s="11">
        <v>31</v>
      </c>
      <c r="B32" s="17">
        <f t="shared" si="1"/>
        <v>225.03325581395347</v>
      </c>
      <c r="C32" s="17">
        <f t="shared" si="0"/>
        <v>1.237314E-3</v>
      </c>
      <c r="D32">
        <f t="shared" si="3"/>
        <v>15.382395294318</v>
      </c>
      <c r="E32">
        <v>9585.1076854302155</v>
      </c>
      <c r="F32">
        <f t="shared" si="4"/>
        <v>147441.91535589306</v>
      </c>
      <c r="G32" s="17">
        <f t="shared" si="5"/>
        <v>824.96674418604653</v>
      </c>
      <c r="H32" s="17">
        <f t="shared" si="2"/>
        <v>121634676.86770575</v>
      </c>
    </row>
    <row r="33" spans="1:8" ht="15" thickBot="1" x14ac:dyDescent="0.35">
      <c r="A33" s="11">
        <v>32</v>
      </c>
      <c r="B33" s="17">
        <f t="shared" si="1"/>
        <v>232.4113953488372</v>
      </c>
      <c r="C33" s="17">
        <f t="shared" si="0"/>
        <v>1.1738619999999999E-3</v>
      </c>
      <c r="D33">
        <f t="shared" si="3"/>
        <v>14.928732022302</v>
      </c>
      <c r="E33">
        <v>9721.7886804263417</v>
      </c>
      <c r="F33">
        <f t="shared" si="4"/>
        <v>145133.97798753384</v>
      </c>
      <c r="G33" s="17">
        <f t="shared" si="5"/>
        <v>817.58860465116277</v>
      </c>
      <c r="H33" s="17">
        <f t="shared" si="2"/>
        <v>118659886.55030036</v>
      </c>
    </row>
    <row r="34" spans="1:8" ht="15" thickBot="1" x14ac:dyDescent="0.35">
      <c r="A34" s="11">
        <v>33</v>
      </c>
      <c r="B34" s="17">
        <f t="shared" si="1"/>
        <v>239.7895348837209</v>
      </c>
      <c r="C34" s="17">
        <f t="shared" ref="C34:C65" si="6">$J$12*($J$13-B34)</f>
        <v>1.11041E-3</v>
      </c>
      <c r="D34">
        <f t="shared" si="3"/>
        <v>14.438833343550002</v>
      </c>
      <c r="E34">
        <v>9855.3718299380198</v>
      </c>
      <c r="F34">
        <f t="shared" si="4"/>
        <v>142300.07139119247</v>
      </c>
      <c r="G34" s="17">
        <f t="shared" si="5"/>
        <v>810.21046511627912</v>
      </c>
      <c r="H34" s="17">
        <f t="shared" si="2"/>
        <v>115293007.02793777</v>
      </c>
    </row>
    <row r="35" spans="1:8" ht="15" thickBot="1" x14ac:dyDescent="0.35">
      <c r="A35" s="11">
        <v>34</v>
      </c>
      <c r="B35" s="17">
        <f t="shared" si="1"/>
        <v>247.16767441860463</v>
      </c>
      <c r="C35" s="17">
        <f t="shared" si="6"/>
        <v>1.046958E-3</v>
      </c>
      <c r="D35">
        <f t="shared" si="3"/>
        <v>13.912699258061998</v>
      </c>
      <c r="E35">
        <v>9985.9814550050032</v>
      </c>
      <c r="F35">
        <f t="shared" si="4"/>
        <v>138931.95678006898</v>
      </c>
      <c r="G35" s="17">
        <f t="shared" si="5"/>
        <v>802.83232558139537</v>
      </c>
      <c r="H35" s="17">
        <f t="shared" si="2"/>
        <v>111539065.95931669</v>
      </c>
    </row>
    <row r="36" spans="1:8" ht="15" thickBot="1" x14ac:dyDescent="0.35">
      <c r="A36" s="11">
        <v>35</v>
      </c>
      <c r="B36" s="17">
        <f t="shared" si="1"/>
        <v>254.54581395348836</v>
      </c>
      <c r="C36" s="17">
        <f t="shared" si="6"/>
        <v>9.8350599999999988E-4</v>
      </c>
      <c r="D36">
        <f t="shared" si="3"/>
        <v>13.350329765837998</v>
      </c>
      <c r="E36">
        <v>10113.732757343832</v>
      </c>
      <c r="F36">
        <f t="shared" si="4"/>
        <v>135021.66747409818</v>
      </c>
      <c r="G36" s="17">
        <f t="shared" si="5"/>
        <v>795.45418604651161</v>
      </c>
      <c r="H36" s="17">
        <f t="shared" si="2"/>
        <v>107403550.59925152</v>
      </c>
    </row>
    <row r="37" spans="1:8" ht="15" thickBot="1" x14ac:dyDescent="0.35">
      <c r="A37" s="11">
        <v>36</v>
      </c>
      <c r="B37" s="17">
        <f t="shared" si="1"/>
        <v>261.92395348837209</v>
      </c>
      <c r="C37" s="17">
        <f t="shared" si="6"/>
        <v>9.2005399999999979E-4</v>
      </c>
      <c r="D37">
        <f t="shared" si="3"/>
        <v>12.751724866877998</v>
      </c>
      <c r="E37">
        <v>10238.732729597607</v>
      </c>
      <c r="F37">
        <f t="shared" si="4"/>
        <v>130561.50275332744</v>
      </c>
      <c r="G37" s="17">
        <f t="shared" si="5"/>
        <v>788.07604651162796</v>
      </c>
      <c r="H37" s="17">
        <f t="shared" si="2"/>
        <v>102892392.91645932</v>
      </c>
    </row>
    <row r="38" spans="1:8" ht="15" thickBot="1" x14ac:dyDescent="0.35">
      <c r="A38" s="11">
        <v>37</v>
      </c>
      <c r="B38" s="17">
        <f t="shared" si="1"/>
        <v>269.30209302325579</v>
      </c>
      <c r="C38" s="17">
        <f t="shared" si="6"/>
        <v>8.5660199999999993E-4</v>
      </c>
      <c r="D38">
        <f t="shared" si="3"/>
        <v>12.116884561181999</v>
      </c>
      <c r="E38">
        <v>10361.080951483522</v>
      </c>
      <c r="F38">
        <f t="shared" si="4"/>
        <v>125544.02181818758</v>
      </c>
      <c r="G38" s="17">
        <f t="shared" si="5"/>
        <v>780.69790697674421</v>
      </c>
      <c r="H38" s="17">
        <f t="shared" si="2"/>
        <v>98011955.066901758</v>
      </c>
    </row>
    <row r="39" spans="1:8" ht="15" thickBot="1" x14ac:dyDescent="0.35">
      <c r="A39" s="11">
        <v>38</v>
      </c>
      <c r="B39" s="17">
        <f t="shared" si="1"/>
        <v>276.68023255813949</v>
      </c>
      <c r="C39" s="17">
        <f t="shared" si="6"/>
        <v>7.9315000000000006E-4</v>
      </c>
      <c r="D39">
        <f t="shared" si="3"/>
        <v>11.445808848750001</v>
      </c>
      <c r="E39">
        <v>10480.870288871718</v>
      </c>
      <c r="F39">
        <f t="shared" si="4"/>
        <v>119962.03789496889</v>
      </c>
      <c r="G39" s="17">
        <f t="shared" si="5"/>
        <v>773.31976744186045</v>
      </c>
      <c r="H39" s="17">
        <f t="shared" si="2"/>
        <v>92769015.246788993</v>
      </c>
    </row>
    <row r="40" spans="1:8" ht="15" thickBot="1" x14ac:dyDescent="0.35">
      <c r="A40" s="11">
        <v>39</v>
      </c>
      <c r="B40" s="17">
        <f t="shared" si="1"/>
        <v>284.05837209302325</v>
      </c>
      <c r="C40" s="17">
        <f t="shared" si="6"/>
        <v>7.2969799999999976E-4</v>
      </c>
      <c r="D40">
        <f t="shared" si="3"/>
        <v>10.738497729581997</v>
      </c>
      <c r="E40">
        <v>10598.187509900501</v>
      </c>
      <c r="F40">
        <f t="shared" si="4"/>
        <v>113808.61251275081</v>
      </c>
      <c r="G40" s="17">
        <f t="shared" si="5"/>
        <v>765.94162790697669</v>
      </c>
      <c r="H40" s="17">
        <f t="shared" si="2"/>
        <v>87170753.937850669</v>
      </c>
    </row>
    <row r="41" spans="1:8" ht="15" thickBot="1" x14ac:dyDescent="0.35">
      <c r="A41" s="11">
        <v>40</v>
      </c>
      <c r="B41" s="17">
        <f t="shared" si="1"/>
        <v>291.43651162790695</v>
      </c>
      <c r="C41" s="17">
        <f t="shared" si="6"/>
        <v>6.66246E-4</v>
      </c>
      <c r="D41">
        <f t="shared" si="3"/>
        <v>9.9949512036779993</v>
      </c>
      <c r="E41">
        <v>10713.113829870652</v>
      </c>
      <c r="F41">
        <f t="shared" si="4"/>
        <v>107077.04996900509</v>
      </c>
      <c r="G41" s="17">
        <f t="shared" si="5"/>
        <v>758.56348837209305</v>
      </c>
      <c r="H41" s="17">
        <f t="shared" si="2"/>
        <v>81224740.549081415</v>
      </c>
    </row>
    <row r="42" spans="1:8" ht="15" thickBot="1" x14ac:dyDescent="0.35">
      <c r="A42" s="11">
        <v>41</v>
      </c>
      <c r="B42" s="17">
        <f t="shared" si="1"/>
        <v>298.81465116279065</v>
      </c>
      <c r="C42" s="17">
        <f t="shared" si="6"/>
        <v>6.0279400000000014E-4</v>
      </c>
      <c r="D42">
        <f t="shared" si="3"/>
        <v>9.2151692710380022</v>
      </c>
      <c r="E42">
        <v>10608.826066894075</v>
      </c>
      <c r="F42">
        <f t="shared" si="4"/>
        <v>97762.127973429233</v>
      </c>
      <c r="G42" s="17">
        <f t="shared" si="5"/>
        <v>751.1853488372094</v>
      </c>
      <c r="H42" s="17">
        <f t="shared" si="2"/>
        <v>73437478.204788342</v>
      </c>
    </row>
    <row r="43" spans="1:8" ht="15" thickBot="1" x14ac:dyDescent="0.35">
      <c r="A43" s="11">
        <v>42</v>
      </c>
      <c r="B43" s="17">
        <f t="shared" si="1"/>
        <v>306.19279069767441</v>
      </c>
      <c r="C43" s="17">
        <f t="shared" si="6"/>
        <v>5.3934199999999984E-4</v>
      </c>
      <c r="D43">
        <f t="shared" si="3"/>
        <v>8.3991519316619971</v>
      </c>
      <c r="E43">
        <v>9516.8161505159715</v>
      </c>
      <c r="F43">
        <f t="shared" si="4"/>
        <v>79933.184753878319</v>
      </c>
      <c r="G43" s="17">
        <f t="shared" si="5"/>
        <v>743.80720930232565</v>
      </c>
      <c r="H43" s="17">
        <f t="shared" si="2"/>
        <v>59454879.082429439</v>
      </c>
    </row>
    <row r="44" spans="1:8" ht="15" thickBot="1" x14ac:dyDescent="0.35">
      <c r="A44" s="11">
        <v>43</v>
      </c>
      <c r="B44" s="17">
        <f t="shared" si="1"/>
        <v>313.57093023255811</v>
      </c>
      <c r="C44" s="17">
        <f t="shared" si="6"/>
        <v>4.7588999999999997E-4</v>
      </c>
      <c r="D44">
        <f t="shared" si="3"/>
        <v>7.5468991855500001</v>
      </c>
      <c r="E44">
        <v>8948.467077050107</v>
      </c>
      <c r="F44">
        <f t="shared" si="4"/>
        <v>67533.178895710444</v>
      </c>
      <c r="G44" s="17">
        <f t="shared" si="5"/>
        <v>736.42906976744189</v>
      </c>
      <c r="H44" s="17">
        <f t="shared" si="2"/>
        <v>49733396.11260628</v>
      </c>
    </row>
    <row r="45" spans="1:8" ht="15" thickBot="1" x14ac:dyDescent="0.35">
      <c r="A45" s="11">
        <v>44</v>
      </c>
      <c r="B45" s="17">
        <f t="shared" si="1"/>
        <v>320.94906976744181</v>
      </c>
      <c r="C45" s="17">
        <f t="shared" si="6"/>
        <v>4.1243800000000016E-4</v>
      </c>
      <c r="D45">
        <f t="shared" si="3"/>
        <v>6.6584110327020021</v>
      </c>
      <c r="E45">
        <v>8552.8941694550977</v>
      </c>
      <c r="F45">
        <f t="shared" si="4"/>
        <v>56948.684899432446</v>
      </c>
      <c r="G45" s="17">
        <f t="shared" si="5"/>
        <v>729.05093023255813</v>
      </c>
      <c r="H45" s="17">
        <f t="shared" si="2"/>
        <v>41518491.701452062</v>
      </c>
    </row>
    <row r="46" spans="1:8" ht="15" thickBot="1" x14ac:dyDescent="0.35">
      <c r="A46" s="11">
        <v>45</v>
      </c>
      <c r="B46" s="17">
        <f t="shared" si="1"/>
        <v>328.32720930232557</v>
      </c>
      <c r="C46" s="17">
        <f t="shared" si="6"/>
        <v>3.4898599999999981E-4</v>
      </c>
      <c r="D46">
        <f t="shared" si="3"/>
        <v>5.733687473117997</v>
      </c>
      <c r="E46">
        <v>8241.4947499873088</v>
      </c>
      <c r="F46">
        <f t="shared" si="4"/>
        <v>47254.155207769967</v>
      </c>
      <c r="G46" s="17">
        <f t="shared" si="5"/>
        <v>721.67279069767437</v>
      </c>
      <c r="H46" s="17">
        <f t="shared" si="2"/>
        <v>34102038.060852394</v>
      </c>
    </row>
    <row r="47" spans="1:8" ht="15" thickBot="1" x14ac:dyDescent="0.35">
      <c r="A47" s="11">
        <v>46</v>
      </c>
      <c r="B47" s="17">
        <f t="shared" si="1"/>
        <v>335.70534883720927</v>
      </c>
      <c r="C47" s="17">
        <f t="shared" si="6"/>
        <v>2.8553399999999999E-4</v>
      </c>
      <c r="D47">
        <f t="shared" si="3"/>
        <v>4.7727285067979999</v>
      </c>
      <c r="E47">
        <v>7982.3243464351672</v>
      </c>
      <c r="F47">
        <f t="shared" si="4"/>
        <v>38097.466958738834</v>
      </c>
      <c r="G47" s="17">
        <f t="shared" si="5"/>
        <v>714.29465116279073</v>
      </c>
      <c r="H47" s="17">
        <f t="shared" si="2"/>
        <v>27212816.871478301</v>
      </c>
    </row>
    <row r="48" spans="1:8" ht="15" thickBot="1" x14ac:dyDescent="0.35">
      <c r="A48" s="11">
        <v>47</v>
      </c>
      <c r="B48" s="17">
        <f t="shared" si="1"/>
        <v>343.08348837209297</v>
      </c>
      <c r="C48" s="17">
        <f t="shared" si="6"/>
        <v>2.2208200000000015E-4</v>
      </c>
      <c r="D48">
        <f t="shared" si="3"/>
        <v>3.7755341337420019</v>
      </c>
      <c r="E48">
        <v>7759.5083314565436</v>
      </c>
      <c r="F48">
        <f t="shared" si="4"/>
        <v>29296.288566469626</v>
      </c>
      <c r="G48" s="17">
        <f t="shared" si="5"/>
        <v>706.91651162790708</v>
      </c>
      <c r="H48" s="17">
        <f t="shared" si="2"/>
        <v>20710030.117053248</v>
      </c>
    </row>
    <row r="49" spans="1:12" ht="15" thickBot="1" x14ac:dyDescent="0.35">
      <c r="A49" s="11">
        <v>48</v>
      </c>
      <c r="B49" s="17">
        <f t="shared" si="1"/>
        <v>350.46162790697673</v>
      </c>
      <c r="C49" s="17">
        <f t="shared" si="6"/>
        <v>1.5862999999999983E-4</v>
      </c>
      <c r="D49">
        <f t="shared" si="3"/>
        <v>2.7421043539499972</v>
      </c>
      <c r="E49">
        <v>7563.7904347922922</v>
      </c>
      <c r="F49">
        <f t="shared" si="4"/>
        <v>20740.702683609288</v>
      </c>
      <c r="G49" s="17">
        <f t="shared" si="5"/>
        <v>699.53837209302333</v>
      </c>
      <c r="H49" s="17">
        <f t="shared" si="2"/>
        <v>14508917.391357442</v>
      </c>
    </row>
    <row r="50" spans="1:12" ht="15" thickBot="1" x14ac:dyDescent="0.35">
      <c r="A50" s="11">
        <v>49</v>
      </c>
      <c r="B50" s="17">
        <f t="shared" si="1"/>
        <v>357.83976744186043</v>
      </c>
      <c r="C50" s="17">
        <f t="shared" si="6"/>
        <v>9.5177999999999989E-5</v>
      </c>
      <c r="D50">
        <f t="shared" si="3"/>
        <v>1.6724391674219998</v>
      </c>
      <c r="E50">
        <v>7389.2163441524781</v>
      </c>
      <c r="F50">
        <f t="shared" si="4"/>
        <v>12358.014830515403</v>
      </c>
      <c r="G50" s="17">
        <f t="shared" si="5"/>
        <v>692.16023255813957</v>
      </c>
      <c r="H50" s="17">
        <f t="shared" si="2"/>
        <v>8553726.4190464802</v>
      </c>
    </row>
    <row r="51" spans="1:12" ht="15" thickBot="1" x14ac:dyDescent="0.35">
      <c r="A51" s="11">
        <v>50</v>
      </c>
      <c r="B51" s="17">
        <f t="shared" si="1"/>
        <v>365.21790697674419</v>
      </c>
      <c r="C51" s="17">
        <f t="shared" si="6"/>
        <v>3.1725999999999669E-5</v>
      </c>
      <c r="D51">
        <f t="shared" si="3"/>
        <v>0.56653857415799425</v>
      </c>
      <c r="E51">
        <v>7231.6902503918791</v>
      </c>
      <c r="F51">
        <f t="shared" si="4"/>
        <v>4097.0314832092836</v>
      </c>
      <c r="G51" s="17">
        <f t="shared" si="5"/>
        <v>684.78209302325581</v>
      </c>
      <c r="H51" s="17">
        <f t="shared" si="2"/>
        <v>2805573.7942542275</v>
      </c>
    </row>
    <row r="52" spans="1:12" x14ac:dyDescent="0.3">
      <c r="A52" s="15"/>
      <c r="B52" s="16"/>
      <c r="C52" s="16"/>
      <c r="D52" s="16"/>
      <c r="E52" s="16"/>
      <c r="F52" s="16"/>
      <c r="G52" s="16"/>
      <c r="H52" s="16"/>
      <c r="I52" s="16"/>
    </row>
    <row r="53" spans="1:12" ht="15" thickBot="1" x14ac:dyDescent="0.35">
      <c r="E53" s="6" t="s">
        <v>15</v>
      </c>
      <c r="F53" s="2">
        <f>SUM(F2:F51)</f>
        <v>5182995.4846838322</v>
      </c>
      <c r="G53" s="7"/>
      <c r="H53" s="3">
        <f xml:space="preserve"> SUM(H2:H51)</f>
        <v>4517352894.3903971</v>
      </c>
      <c r="I53" s="6" t="s">
        <v>13</v>
      </c>
    </row>
    <row r="54" spans="1:12" ht="15" thickBot="1" x14ac:dyDescent="0.35">
      <c r="E54" s="6" t="s">
        <v>16</v>
      </c>
      <c r="F54" s="5">
        <f>F53/1000</f>
        <v>5182.9954846838318</v>
      </c>
      <c r="G54" s="7"/>
      <c r="H54" s="4">
        <f xml:space="preserve"> H53/10^6</f>
        <v>4517.3528943903975</v>
      </c>
      <c r="I54" s="6" t="s">
        <v>14</v>
      </c>
      <c r="J54" s="23" t="s">
        <v>29</v>
      </c>
      <c r="K54" s="21">
        <f>F54</f>
        <v>5182.9954846838318</v>
      </c>
      <c r="L54" s="21">
        <f>H54</f>
        <v>4517.3528943903975</v>
      </c>
    </row>
    <row r="55" spans="1:12" ht="15" thickBot="1" x14ac:dyDescent="0.35">
      <c r="G55" s="7"/>
      <c r="J55" s="23" t="s">
        <v>30</v>
      </c>
      <c r="K55" s="21">
        <f>Sheet3Steel!K24</f>
        <v>-3232.8321300641146</v>
      </c>
      <c r="L55" s="21">
        <f>Sheet3Steel!L24</f>
        <v>1811.1099339277857</v>
      </c>
    </row>
    <row r="56" spans="1:12" ht="42.6" customHeight="1" thickTop="1" thickBot="1" x14ac:dyDescent="0.35">
      <c r="C56" s="33" t="s">
        <v>52</v>
      </c>
      <c r="D56" s="34"/>
      <c r="E56" s="38" t="s">
        <v>53</v>
      </c>
      <c r="F56" s="39"/>
      <c r="G56" s="14"/>
      <c r="H56" s="37" t="s">
        <v>54</v>
      </c>
      <c r="I56" s="37"/>
      <c r="J56" s="23" t="s">
        <v>32</v>
      </c>
      <c r="K56" s="21">
        <f>K54+K55</f>
        <v>1950.1633546197172</v>
      </c>
      <c r="L56" s="21">
        <f xml:space="preserve"> L54+L55</f>
        <v>6328.4628283181828</v>
      </c>
    </row>
    <row r="57" spans="1:12" ht="43.8" customHeight="1" thickTop="1" thickBot="1" x14ac:dyDescent="0.35">
      <c r="C57" s="35" t="s">
        <v>17</v>
      </c>
      <c r="D57" s="35"/>
      <c r="E57" s="36" t="s">
        <v>41</v>
      </c>
      <c r="F57" s="36"/>
      <c r="G57" s="14"/>
      <c r="H57" s="36" t="s">
        <v>36</v>
      </c>
      <c r="I57" s="36"/>
      <c r="K57">
        <v>1950.1633546197199</v>
      </c>
      <c r="L57">
        <v>6328.4628283181801</v>
      </c>
    </row>
    <row r="58" spans="1:12" ht="15" customHeight="1" thickTop="1" x14ac:dyDescent="0.3"/>
    <row r="75" ht="47.4" customHeight="1" x14ac:dyDescent="0.3"/>
    <row r="76" ht="28.2" customHeight="1" x14ac:dyDescent="0.3"/>
  </sheetData>
  <mergeCells count="8">
    <mergeCell ref="C57:D57"/>
    <mergeCell ref="E57:F57"/>
    <mergeCell ref="H57:I57"/>
    <mergeCell ref="J3:J4"/>
    <mergeCell ref="J8:J9"/>
    <mergeCell ref="C56:D56"/>
    <mergeCell ref="E56:F56"/>
    <mergeCell ref="H56:I5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16368-1939-44BA-AADD-5CA116F4DD69}">
  <dimension ref="A1:O29"/>
  <sheetViews>
    <sheetView topLeftCell="C1" workbookViewId="0">
      <selection activeCell="N23" sqref="N23"/>
    </sheetView>
  </sheetViews>
  <sheetFormatPr defaultRowHeight="14.4" x14ac:dyDescent="0.3"/>
  <cols>
    <col min="1" max="1" width="10" customWidth="1"/>
    <col min="2" max="2" width="15" customWidth="1"/>
    <col min="3" max="3" width="11.6640625" customWidth="1"/>
    <col min="4" max="4" width="12.5546875" customWidth="1"/>
    <col min="5" max="5" width="18.6640625" customWidth="1"/>
    <col min="6" max="6" width="16.6640625" customWidth="1"/>
    <col min="7" max="7" width="15.44140625" customWidth="1"/>
    <col min="8" max="8" width="8.21875" customWidth="1"/>
    <col min="9" max="9" width="17.21875" customWidth="1"/>
    <col min="10" max="10" width="15.77734375" customWidth="1"/>
    <col min="11" max="11" width="15.44140625" customWidth="1"/>
    <col min="12" max="12" width="16.109375" customWidth="1"/>
    <col min="13" max="13" width="16.33203125" customWidth="1"/>
    <col min="14" max="14" width="28.88671875" customWidth="1"/>
  </cols>
  <sheetData>
    <row r="1" spans="1:15" ht="15" thickBot="1" x14ac:dyDescent="0.35">
      <c r="A1" s="8" t="s">
        <v>7</v>
      </c>
      <c r="B1" s="8" t="s">
        <v>1</v>
      </c>
      <c r="C1" s="8" t="s">
        <v>8</v>
      </c>
      <c r="D1" s="8" t="s">
        <v>9</v>
      </c>
      <c r="E1" s="8" t="s">
        <v>10</v>
      </c>
      <c r="F1" s="8" t="s">
        <v>2</v>
      </c>
      <c r="G1" s="22" t="s">
        <v>18</v>
      </c>
      <c r="H1" s="18" t="s">
        <v>19</v>
      </c>
      <c r="I1" s="20" t="s">
        <v>20</v>
      </c>
      <c r="J1" s="8" t="s">
        <v>3</v>
      </c>
      <c r="K1" s="9" t="s">
        <v>11</v>
      </c>
      <c r="L1" s="10" t="s">
        <v>12</v>
      </c>
    </row>
    <row r="2" spans="1:15" ht="15" thickBot="1" x14ac:dyDescent="0.35">
      <c r="A2" s="11">
        <v>1</v>
      </c>
      <c r="B2" s="1">
        <v>58</v>
      </c>
      <c r="C2" s="1">
        <v>1</v>
      </c>
      <c r="D2">
        <f>(22/7)*100*C2</f>
        <v>314.28571428571428</v>
      </c>
      <c r="E2">
        <f xml:space="preserve"> 1050 - B2</f>
        <v>992</v>
      </c>
      <c r="F2" s="17">
        <f t="shared" ref="F2:F22" si="0" xml:space="preserve"> $N$11*($N$12-B2)</f>
        <v>2.6738E-3</v>
      </c>
      <c r="G2" s="23">
        <f xml:space="preserve"> ABS(F2)</f>
        <v>2.6738E-3</v>
      </c>
      <c r="H2" s="18">
        <f xml:space="preserve"> IF(G2=0,0,F2/G2)</f>
        <v>1</v>
      </c>
      <c r="I2" s="21">
        <f xml:space="preserve"> IF(G2&lt;=0.00174,2*10^5*G2,IF(G2&lt;=0.00195,103810*(G2-0.00174)+347.8,IF(G2&lt;=0.00226,70000*(G2-0.00195)+369.6,IF(G2&lt;=0.00277,42549*(G2-0.00226)+391.3,IF(G2&lt;=0.00312,31143*(G2-0.00277)+413,IF(G2&lt;=0.00417,10381*(G2-0.00312)+423.9,435))))))</f>
        <v>408.90677620000002</v>
      </c>
      <c r="J2">
        <f xml:space="preserve"> I2*H2</f>
        <v>408.90677620000002</v>
      </c>
      <c r="K2">
        <f t="shared" ref="K2:K22" si="1" xml:space="preserve"> J2*D2</f>
        <v>128513.55823428572</v>
      </c>
      <c r="L2">
        <f t="shared" ref="L2:L22" si="2" xml:space="preserve"> K2*E2</f>
        <v>127485449.76841144</v>
      </c>
      <c r="N2" s="30" t="s">
        <v>38</v>
      </c>
    </row>
    <row r="3" spans="1:15" ht="15" thickBot="1" x14ac:dyDescent="0.35">
      <c r="A3" s="11">
        <v>2</v>
      </c>
      <c r="B3" s="1">
        <v>106.55</v>
      </c>
      <c r="C3" s="1">
        <v>2</v>
      </c>
      <c r="D3">
        <f t="shared" ref="D3:D22" si="3">(22/7)*100*C3</f>
        <v>628.57142857142856</v>
      </c>
      <c r="E3">
        <f t="shared" ref="E3:E22" si="4" xml:space="preserve"> 1050 - B3</f>
        <v>943.45</v>
      </c>
      <c r="F3" s="17">
        <f t="shared" si="0"/>
        <v>2.2562699999999999E-3</v>
      </c>
      <c r="G3" s="23">
        <f t="shared" ref="G3:G22" si="5" xml:space="preserve"> ABS(F3)</f>
        <v>2.2562699999999999E-3</v>
      </c>
      <c r="H3" s="18">
        <f t="shared" ref="H3:H22" si="6" xml:space="preserve"> IF(G3=0,0,F3/G3)</f>
        <v>1</v>
      </c>
      <c r="I3" s="21">
        <f t="shared" ref="I3:I22" si="7" xml:space="preserve"> IF(G3&lt;=0.00174,2*10^5*G3,IF(G3&lt;=0.00195,103810*(G3-0.00174)+347.8,IF(G3&lt;=0.00226,70000*(G3-0.00195)+369.6,IF(G3&lt;=0.00277,42549*(G3-0.00226)+391.3,IF(G3&lt;=0.00312,31143*(G3-0.00277)+413,IF(G3&lt;=0.00417,10381*(G3-0.00312)+423.9,435))))))</f>
        <v>391.03890000000001</v>
      </c>
      <c r="J3">
        <f t="shared" ref="J3:J22" si="8" xml:space="preserve"> I3*H3</f>
        <v>391.03890000000001</v>
      </c>
      <c r="K3">
        <f t="shared" si="1"/>
        <v>245795.88</v>
      </c>
      <c r="L3">
        <f t="shared" si="2"/>
        <v>231896122.986</v>
      </c>
      <c r="N3" s="31"/>
    </row>
    <row r="4" spans="1:15" ht="15" thickBot="1" x14ac:dyDescent="0.35">
      <c r="A4" s="11">
        <v>3</v>
      </c>
      <c r="B4" s="1">
        <v>242</v>
      </c>
      <c r="C4" s="1">
        <v>1</v>
      </c>
      <c r="D4">
        <f t="shared" si="3"/>
        <v>314.28571428571428</v>
      </c>
      <c r="E4">
        <f t="shared" si="4"/>
        <v>808</v>
      </c>
      <c r="F4" s="17">
        <f t="shared" si="0"/>
        <v>1.0913999999999997E-3</v>
      </c>
      <c r="G4" s="23">
        <f t="shared" si="5"/>
        <v>1.0913999999999997E-3</v>
      </c>
      <c r="H4" s="18">
        <f t="shared" si="6"/>
        <v>1</v>
      </c>
      <c r="I4" s="21">
        <f t="shared" si="7"/>
        <v>218.27999999999994</v>
      </c>
      <c r="J4">
        <f t="shared" si="8"/>
        <v>218.27999999999994</v>
      </c>
      <c r="K4">
        <f t="shared" si="1"/>
        <v>68602.285714285696</v>
      </c>
      <c r="L4">
        <f t="shared" si="2"/>
        <v>55430646.857142843</v>
      </c>
      <c r="N4" s="12" t="s">
        <v>23</v>
      </c>
    </row>
    <row r="5" spans="1:15" ht="15" thickBot="1" x14ac:dyDescent="0.35">
      <c r="A5" s="11">
        <v>4</v>
      </c>
      <c r="B5" s="1">
        <v>247.46</v>
      </c>
      <c r="C5" s="1">
        <v>2</v>
      </c>
      <c r="D5">
        <f t="shared" si="3"/>
        <v>628.57142857142856</v>
      </c>
      <c r="E5">
        <f t="shared" si="4"/>
        <v>802.54</v>
      </c>
      <c r="F5" s="17">
        <f t="shared" si="0"/>
        <v>1.0444439999999996E-3</v>
      </c>
      <c r="G5" s="23">
        <f t="shared" si="5"/>
        <v>1.0444439999999996E-3</v>
      </c>
      <c r="H5" s="18">
        <f t="shared" si="6"/>
        <v>1</v>
      </c>
      <c r="I5" s="21">
        <f t="shared" si="7"/>
        <v>208.88879999999992</v>
      </c>
      <c r="J5">
        <f t="shared" si="8"/>
        <v>208.88879999999992</v>
      </c>
      <c r="K5">
        <f t="shared" si="1"/>
        <v>131301.53142857138</v>
      </c>
      <c r="L5">
        <f t="shared" si="2"/>
        <v>105374731.03268567</v>
      </c>
      <c r="N5" s="12" t="s">
        <v>24</v>
      </c>
    </row>
    <row r="6" spans="1:15" ht="15" thickBot="1" x14ac:dyDescent="0.35">
      <c r="A6" s="11">
        <v>5</v>
      </c>
      <c r="B6" s="1">
        <v>281.55</v>
      </c>
      <c r="C6" s="1">
        <v>2</v>
      </c>
      <c r="D6">
        <f t="shared" si="3"/>
        <v>628.57142857142856</v>
      </c>
      <c r="E6">
        <f t="shared" si="4"/>
        <v>768.45</v>
      </c>
      <c r="F6" s="17">
        <f t="shared" si="0"/>
        <v>7.5126999999999963E-4</v>
      </c>
      <c r="G6" s="23">
        <f t="shared" si="5"/>
        <v>7.5126999999999963E-4</v>
      </c>
      <c r="H6" s="18">
        <f t="shared" si="6"/>
        <v>1</v>
      </c>
      <c r="I6" s="21">
        <f t="shared" si="7"/>
        <v>150.25399999999993</v>
      </c>
      <c r="J6">
        <f t="shared" si="8"/>
        <v>150.25399999999993</v>
      </c>
      <c r="K6">
        <f t="shared" si="1"/>
        <v>94445.37142857138</v>
      </c>
      <c r="L6">
        <f t="shared" si="2"/>
        <v>72576545.67428568</v>
      </c>
      <c r="N6" s="13" t="s">
        <v>51</v>
      </c>
    </row>
    <row r="7" spans="1:15" ht="15" thickBot="1" x14ac:dyDescent="0.35">
      <c r="A7" s="11">
        <v>6</v>
      </c>
      <c r="B7" s="1">
        <v>396.31</v>
      </c>
      <c r="C7" s="1">
        <v>2</v>
      </c>
      <c r="D7">
        <f t="shared" si="3"/>
        <v>628.57142857142856</v>
      </c>
      <c r="E7">
        <f t="shared" si="4"/>
        <v>653.69000000000005</v>
      </c>
      <c r="F7" s="17">
        <f t="shared" si="0"/>
        <v>-2.3566600000000034E-4</v>
      </c>
      <c r="G7" s="23">
        <f t="shared" si="5"/>
        <v>2.3566600000000034E-4</v>
      </c>
      <c r="H7" s="18">
        <f t="shared" si="6"/>
        <v>-1</v>
      </c>
      <c r="I7" s="21">
        <f t="shared" si="7"/>
        <v>47.133200000000066</v>
      </c>
      <c r="J7">
        <f t="shared" si="8"/>
        <v>-47.133200000000066</v>
      </c>
      <c r="K7">
        <f t="shared" si="1"/>
        <v>-29626.582857142897</v>
      </c>
      <c r="L7">
        <f t="shared" si="2"/>
        <v>-19366600.947885741</v>
      </c>
      <c r="N7" s="32" t="s">
        <v>28</v>
      </c>
    </row>
    <row r="8" spans="1:15" ht="15" thickBot="1" x14ac:dyDescent="0.35">
      <c r="A8" s="11">
        <v>7</v>
      </c>
      <c r="B8" s="1">
        <v>466.92</v>
      </c>
      <c r="C8" s="1">
        <v>2</v>
      </c>
      <c r="D8">
        <f t="shared" si="3"/>
        <v>628.57142857142856</v>
      </c>
      <c r="E8">
        <f t="shared" si="4"/>
        <v>583.07999999999993</v>
      </c>
      <c r="F8" s="17">
        <f t="shared" si="0"/>
        <v>-8.4291200000000046E-4</v>
      </c>
      <c r="G8" s="23">
        <f t="shared" si="5"/>
        <v>8.4291200000000046E-4</v>
      </c>
      <c r="H8" s="18">
        <f t="shared" si="6"/>
        <v>-1</v>
      </c>
      <c r="I8" s="21">
        <f t="shared" si="7"/>
        <v>168.58240000000009</v>
      </c>
      <c r="J8">
        <f t="shared" si="8"/>
        <v>-168.58240000000009</v>
      </c>
      <c r="K8">
        <f t="shared" si="1"/>
        <v>-105966.08000000006</v>
      </c>
      <c r="L8">
        <f t="shared" si="2"/>
        <v>-61786701.926400028</v>
      </c>
      <c r="N8" s="32"/>
    </row>
    <row r="9" spans="1:15" ht="15" thickBot="1" x14ac:dyDescent="0.35">
      <c r="A9" s="11">
        <v>8</v>
      </c>
      <c r="B9" s="1">
        <v>575.07000000000005</v>
      </c>
      <c r="C9" s="1">
        <v>2</v>
      </c>
      <c r="D9">
        <f t="shared" si="3"/>
        <v>628.57142857142856</v>
      </c>
      <c r="E9">
        <f t="shared" si="4"/>
        <v>474.92999999999995</v>
      </c>
      <c r="F9" s="17">
        <f t="shared" si="0"/>
        <v>-1.773002000000001E-3</v>
      </c>
      <c r="G9" s="23">
        <f t="shared" si="5"/>
        <v>1.773002000000001E-3</v>
      </c>
      <c r="H9" s="18">
        <f t="shared" si="6"/>
        <v>-1</v>
      </c>
      <c r="I9" s="21">
        <f t="shared" si="7"/>
        <v>351.22593762000008</v>
      </c>
      <c r="J9">
        <f t="shared" si="8"/>
        <v>-351.22593762000008</v>
      </c>
      <c r="K9">
        <f t="shared" si="1"/>
        <v>-220770.58936114289</v>
      </c>
      <c r="L9">
        <f t="shared" si="2"/>
        <v>-104850576.00528759</v>
      </c>
    </row>
    <row r="10" spans="1:15" ht="15" thickBot="1" x14ac:dyDescent="0.35">
      <c r="A10" s="11">
        <v>9</v>
      </c>
      <c r="B10" s="1">
        <v>743.46</v>
      </c>
      <c r="C10" s="1">
        <v>2</v>
      </c>
      <c r="D10">
        <f t="shared" si="3"/>
        <v>628.57142857142856</v>
      </c>
      <c r="E10">
        <f t="shared" si="4"/>
        <v>306.53999999999996</v>
      </c>
      <c r="F10" s="17">
        <f t="shared" si="0"/>
        <v>-3.2211560000000011E-3</v>
      </c>
      <c r="G10" s="23">
        <f t="shared" si="5"/>
        <v>3.2211560000000011E-3</v>
      </c>
      <c r="H10" s="18">
        <f t="shared" si="6"/>
        <v>-1</v>
      </c>
      <c r="I10" s="21">
        <f t="shared" si="7"/>
        <v>424.95010043600001</v>
      </c>
      <c r="J10">
        <f t="shared" si="8"/>
        <v>-424.95010043600001</v>
      </c>
      <c r="K10">
        <f t="shared" si="1"/>
        <v>-267111.49170262855</v>
      </c>
      <c r="L10">
        <f t="shared" si="2"/>
        <v>-81880356.666523755</v>
      </c>
      <c r="N10" s="17"/>
    </row>
    <row r="11" spans="1:15" ht="15" thickBot="1" x14ac:dyDescent="0.35">
      <c r="A11" s="11">
        <v>10</v>
      </c>
      <c r="B11" s="1">
        <v>800.31</v>
      </c>
      <c r="C11" s="1">
        <v>2</v>
      </c>
      <c r="D11">
        <f t="shared" si="3"/>
        <v>628.57142857142856</v>
      </c>
      <c r="E11">
        <f t="shared" si="4"/>
        <v>249.69000000000005</v>
      </c>
      <c r="F11" s="17">
        <f t="shared" si="0"/>
        <v>-3.7100660000000001E-3</v>
      </c>
      <c r="G11" s="23">
        <f t="shared" si="5"/>
        <v>3.7100660000000001E-3</v>
      </c>
      <c r="H11" s="18">
        <f t="shared" si="6"/>
        <v>-1</v>
      </c>
      <c r="I11" s="21">
        <f t="shared" si="7"/>
        <v>430.02547514599996</v>
      </c>
      <c r="J11">
        <f t="shared" si="8"/>
        <v>-430.02547514599996</v>
      </c>
      <c r="K11">
        <f t="shared" si="1"/>
        <v>-270301.72723462852</v>
      </c>
      <c r="L11">
        <f t="shared" si="2"/>
        <v>-67491638.273214415</v>
      </c>
      <c r="N11" s="19">
        <v>8.6000000000000007E-6</v>
      </c>
      <c r="O11" t="s">
        <v>21</v>
      </c>
    </row>
    <row r="12" spans="1:15" ht="15" thickBot="1" x14ac:dyDescent="0.35">
      <c r="A12" s="24">
        <v>11</v>
      </c>
      <c r="B12" s="25">
        <v>1050</v>
      </c>
      <c r="C12" s="25">
        <v>4</v>
      </c>
      <c r="D12" s="26">
        <f t="shared" si="3"/>
        <v>1257.1428571428571</v>
      </c>
      <c r="E12" s="26">
        <f t="shared" si="4"/>
        <v>0</v>
      </c>
      <c r="F12" s="27">
        <f t="shared" si="0"/>
        <v>-5.8574000000000005E-3</v>
      </c>
      <c r="G12" s="28">
        <f t="shared" si="5"/>
        <v>5.8574000000000005E-3</v>
      </c>
      <c r="H12" s="29">
        <f t="shared" si="6"/>
        <v>-1</v>
      </c>
      <c r="I12" s="28">
        <f t="shared" si="7"/>
        <v>435</v>
      </c>
      <c r="J12" s="26">
        <f t="shared" si="8"/>
        <v>-435</v>
      </c>
      <c r="K12" s="26">
        <f t="shared" si="1"/>
        <v>-546857.14285714284</v>
      </c>
      <c r="L12" s="26">
        <f t="shared" si="2"/>
        <v>0</v>
      </c>
      <c r="N12" s="13">
        <v>368.90697674418601</v>
      </c>
      <c r="O12" t="s">
        <v>22</v>
      </c>
    </row>
    <row r="13" spans="1:15" ht="15" thickBot="1" x14ac:dyDescent="0.35">
      <c r="A13" s="11">
        <v>12</v>
      </c>
      <c r="B13" s="1">
        <v>1299.69</v>
      </c>
      <c r="C13" s="1">
        <v>2</v>
      </c>
      <c r="D13">
        <f t="shared" si="3"/>
        <v>628.57142857142856</v>
      </c>
      <c r="E13">
        <f t="shared" si="4"/>
        <v>-249.69000000000005</v>
      </c>
      <c r="F13" s="17">
        <f t="shared" si="0"/>
        <v>-8.0047340000000012E-3</v>
      </c>
      <c r="G13" s="23">
        <f t="shared" si="5"/>
        <v>8.0047340000000012E-3</v>
      </c>
      <c r="H13" s="18">
        <f t="shared" si="6"/>
        <v>-1</v>
      </c>
      <c r="I13" s="21">
        <f t="shared" si="7"/>
        <v>435</v>
      </c>
      <c r="J13">
        <f t="shared" si="8"/>
        <v>-435</v>
      </c>
      <c r="K13">
        <f t="shared" si="1"/>
        <v>-273428.57142857142</v>
      </c>
      <c r="L13">
        <f t="shared" si="2"/>
        <v>68272380.000000015</v>
      </c>
      <c r="N13" s="12">
        <f xml:space="preserve"> N12/50</f>
        <v>7.3781395348837204</v>
      </c>
      <c r="O13" t="s">
        <v>26</v>
      </c>
    </row>
    <row r="14" spans="1:15" ht="15" thickBot="1" x14ac:dyDescent="0.35">
      <c r="A14" s="11">
        <v>13</v>
      </c>
      <c r="B14" s="1">
        <v>1356.54</v>
      </c>
      <c r="C14" s="1">
        <v>2</v>
      </c>
      <c r="D14">
        <f t="shared" si="3"/>
        <v>628.57142857142856</v>
      </c>
      <c r="E14">
        <f t="shared" si="4"/>
        <v>-306.53999999999996</v>
      </c>
      <c r="F14" s="17">
        <f t="shared" si="0"/>
        <v>-8.4936439999999998E-3</v>
      </c>
      <c r="G14" s="23">
        <f t="shared" si="5"/>
        <v>8.4936439999999998E-3</v>
      </c>
      <c r="H14" s="18">
        <f t="shared" si="6"/>
        <v>-1</v>
      </c>
      <c r="I14" s="21">
        <f t="shared" si="7"/>
        <v>435</v>
      </c>
      <c r="J14">
        <f t="shared" si="8"/>
        <v>-435</v>
      </c>
      <c r="K14">
        <f t="shared" si="1"/>
        <v>-273428.57142857142</v>
      </c>
      <c r="L14">
        <f t="shared" si="2"/>
        <v>83816794.285714269</v>
      </c>
    </row>
    <row r="15" spans="1:15" ht="15" thickBot="1" x14ac:dyDescent="0.35">
      <c r="A15" s="11">
        <v>14</v>
      </c>
      <c r="B15" s="1">
        <v>1524.9299999999998</v>
      </c>
      <c r="C15" s="1">
        <v>2</v>
      </c>
      <c r="D15">
        <f t="shared" si="3"/>
        <v>628.57142857142856</v>
      </c>
      <c r="E15">
        <f t="shared" si="4"/>
        <v>-474.92999999999984</v>
      </c>
      <c r="F15" s="17">
        <f t="shared" si="0"/>
        <v>-9.941798E-3</v>
      </c>
      <c r="G15" s="23">
        <f t="shared" si="5"/>
        <v>9.941798E-3</v>
      </c>
      <c r="H15" s="18">
        <f t="shared" si="6"/>
        <v>-1</v>
      </c>
      <c r="I15" s="21">
        <f t="shared" si="7"/>
        <v>435</v>
      </c>
      <c r="J15">
        <f t="shared" si="8"/>
        <v>-435</v>
      </c>
      <c r="K15">
        <f t="shared" si="1"/>
        <v>-273428.57142857142</v>
      </c>
      <c r="L15">
        <f t="shared" si="2"/>
        <v>129859431.42857137</v>
      </c>
    </row>
    <row r="16" spans="1:15" ht="15" thickBot="1" x14ac:dyDescent="0.35">
      <c r="A16" s="11">
        <v>15</v>
      </c>
      <c r="B16" s="1">
        <v>1633.08</v>
      </c>
      <c r="C16" s="1">
        <v>2</v>
      </c>
      <c r="D16">
        <f t="shared" si="3"/>
        <v>628.57142857142856</v>
      </c>
      <c r="E16">
        <f t="shared" si="4"/>
        <v>-583.07999999999993</v>
      </c>
      <c r="F16" s="17">
        <f t="shared" si="0"/>
        <v>-1.0871888E-2</v>
      </c>
      <c r="G16" s="23">
        <f t="shared" si="5"/>
        <v>1.0871888E-2</v>
      </c>
      <c r="H16" s="18">
        <f t="shared" si="6"/>
        <v>-1</v>
      </c>
      <c r="I16" s="21">
        <f t="shared" si="7"/>
        <v>435</v>
      </c>
      <c r="J16">
        <f t="shared" si="8"/>
        <v>-435</v>
      </c>
      <c r="K16">
        <f t="shared" si="1"/>
        <v>-273428.57142857142</v>
      </c>
      <c r="L16">
        <f t="shared" si="2"/>
        <v>159430731.4285714</v>
      </c>
      <c r="N16">
        <v>7.3781395348837204</v>
      </c>
    </row>
    <row r="17" spans="1:13" ht="15" thickBot="1" x14ac:dyDescent="0.35">
      <c r="A17" s="11">
        <v>16</v>
      </c>
      <c r="B17" s="1">
        <v>1703.69</v>
      </c>
      <c r="C17" s="1">
        <v>2</v>
      </c>
      <c r="D17">
        <f t="shared" si="3"/>
        <v>628.57142857142856</v>
      </c>
      <c r="E17">
        <f t="shared" si="4"/>
        <v>-653.69000000000005</v>
      </c>
      <c r="F17" s="17">
        <f t="shared" si="0"/>
        <v>-1.1479134000000002E-2</v>
      </c>
      <c r="G17" s="23">
        <f t="shared" si="5"/>
        <v>1.1479134000000002E-2</v>
      </c>
      <c r="H17" s="18">
        <f t="shared" si="6"/>
        <v>-1</v>
      </c>
      <c r="I17" s="21">
        <f t="shared" si="7"/>
        <v>435</v>
      </c>
      <c r="J17">
        <f t="shared" si="8"/>
        <v>-435</v>
      </c>
      <c r="K17">
        <f t="shared" si="1"/>
        <v>-273428.57142857142</v>
      </c>
      <c r="L17">
        <f t="shared" si="2"/>
        <v>178737522.85714287</v>
      </c>
    </row>
    <row r="18" spans="1:13" ht="15" thickBot="1" x14ac:dyDescent="0.35">
      <c r="A18" s="11">
        <v>17</v>
      </c>
      <c r="B18" s="1">
        <v>1818.45</v>
      </c>
      <c r="C18" s="1">
        <v>2</v>
      </c>
      <c r="D18">
        <f t="shared" si="3"/>
        <v>628.57142857142856</v>
      </c>
      <c r="E18">
        <f t="shared" si="4"/>
        <v>-768.45</v>
      </c>
      <c r="F18" s="17">
        <f t="shared" si="0"/>
        <v>-1.2466070000000001E-2</v>
      </c>
      <c r="G18" s="23">
        <f t="shared" si="5"/>
        <v>1.2466070000000001E-2</v>
      </c>
      <c r="H18" s="18">
        <f t="shared" si="6"/>
        <v>-1</v>
      </c>
      <c r="I18" s="21">
        <f t="shared" si="7"/>
        <v>435</v>
      </c>
      <c r="J18">
        <f t="shared" si="8"/>
        <v>-435</v>
      </c>
      <c r="K18">
        <f t="shared" si="1"/>
        <v>-273428.57142857142</v>
      </c>
      <c r="L18">
        <f t="shared" si="2"/>
        <v>210116185.71428573</v>
      </c>
    </row>
    <row r="19" spans="1:13" ht="15" thickBot="1" x14ac:dyDescent="0.35">
      <c r="A19" s="11">
        <v>18</v>
      </c>
      <c r="B19" s="1">
        <v>1852.54</v>
      </c>
      <c r="C19" s="1">
        <v>2</v>
      </c>
      <c r="D19">
        <f t="shared" si="3"/>
        <v>628.57142857142856</v>
      </c>
      <c r="E19">
        <f t="shared" si="4"/>
        <v>-802.54</v>
      </c>
      <c r="F19" s="17">
        <f t="shared" si="0"/>
        <v>-1.2759244000000001E-2</v>
      </c>
      <c r="G19" s="23">
        <f t="shared" si="5"/>
        <v>1.2759244000000001E-2</v>
      </c>
      <c r="H19" s="18">
        <f t="shared" si="6"/>
        <v>-1</v>
      </c>
      <c r="I19" s="21">
        <f t="shared" si="7"/>
        <v>435</v>
      </c>
      <c r="J19">
        <f t="shared" si="8"/>
        <v>-435</v>
      </c>
      <c r="K19">
        <f t="shared" si="1"/>
        <v>-273428.57142857142</v>
      </c>
      <c r="L19">
        <f t="shared" si="2"/>
        <v>219437365.7142857</v>
      </c>
    </row>
    <row r="20" spans="1:13" ht="15" thickBot="1" x14ac:dyDescent="0.35">
      <c r="A20" s="11">
        <v>19</v>
      </c>
      <c r="B20" s="1">
        <v>1858</v>
      </c>
      <c r="C20" s="1">
        <v>1</v>
      </c>
      <c r="D20">
        <f t="shared" si="3"/>
        <v>314.28571428571428</v>
      </c>
      <c r="E20">
        <f t="shared" si="4"/>
        <v>-808</v>
      </c>
      <c r="F20" s="17">
        <f t="shared" si="0"/>
        <v>-1.28062E-2</v>
      </c>
      <c r="G20" s="23">
        <f t="shared" si="5"/>
        <v>1.28062E-2</v>
      </c>
      <c r="H20" s="18">
        <f t="shared" si="6"/>
        <v>-1</v>
      </c>
      <c r="I20" s="21">
        <f t="shared" si="7"/>
        <v>435</v>
      </c>
      <c r="J20">
        <f t="shared" si="8"/>
        <v>-435</v>
      </c>
      <c r="K20">
        <f t="shared" si="1"/>
        <v>-136714.28571428571</v>
      </c>
      <c r="L20">
        <f t="shared" si="2"/>
        <v>110465142.85714285</v>
      </c>
    </row>
    <row r="21" spans="1:13" ht="15" thickBot="1" x14ac:dyDescent="0.35">
      <c r="A21" s="11">
        <v>20</v>
      </c>
      <c r="B21" s="1">
        <v>1993.45</v>
      </c>
      <c r="C21" s="1">
        <v>2</v>
      </c>
      <c r="D21">
        <f t="shared" si="3"/>
        <v>628.57142857142856</v>
      </c>
      <c r="E21">
        <f t="shared" si="4"/>
        <v>-943.45</v>
      </c>
      <c r="F21" s="17">
        <f t="shared" si="0"/>
        <v>-1.3971070000000002E-2</v>
      </c>
      <c r="G21" s="23">
        <f t="shared" si="5"/>
        <v>1.3971070000000002E-2</v>
      </c>
      <c r="H21" s="18">
        <f t="shared" si="6"/>
        <v>-1</v>
      </c>
      <c r="I21" s="21">
        <f t="shared" si="7"/>
        <v>435</v>
      </c>
      <c r="J21">
        <f t="shared" si="8"/>
        <v>-435</v>
      </c>
      <c r="K21">
        <f t="shared" si="1"/>
        <v>-273428.57142857142</v>
      </c>
      <c r="L21">
        <f t="shared" si="2"/>
        <v>257966185.71428573</v>
      </c>
    </row>
    <row r="22" spans="1:13" ht="15" thickBot="1" x14ac:dyDescent="0.35">
      <c r="A22" s="11">
        <v>21</v>
      </c>
      <c r="B22" s="1">
        <v>2042</v>
      </c>
      <c r="C22" s="1">
        <v>1</v>
      </c>
      <c r="D22">
        <f t="shared" si="3"/>
        <v>314.28571428571428</v>
      </c>
      <c r="E22">
        <f t="shared" si="4"/>
        <v>-992</v>
      </c>
      <c r="F22" s="17">
        <f t="shared" si="0"/>
        <v>-1.4388600000000001E-2</v>
      </c>
      <c r="G22" s="23">
        <f t="shared" si="5"/>
        <v>1.4388600000000001E-2</v>
      </c>
      <c r="H22" s="18">
        <f t="shared" si="6"/>
        <v>-1</v>
      </c>
      <c r="I22" s="21">
        <f t="shared" si="7"/>
        <v>435</v>
      </c>
      <c r="J22">
        <f t="shared" si="8"/>
        <v>-435</v>
      </c>
      <c r="K22">
        <f t="shared" si="1"/>
        <v>-136714.28571428571</v>
      </c>
      <c r="L22">
        <f t="shared" si="2"/>
        <v>135620571.42857143</v>
      </c>
    </row>
    <row r="23" spans="1:13" x14ac:dyDescent="0.3">
      <c r="J23" s="6" t="s">
        <v>15</v>
      </c>
      <c r="K23" s="2">
        <f>SUM(K2:K22)</f>
        <v>-3232832.1300641145</v>
      </c>
      <c r="L23" s="3">
        <f>SUM(L2:L22)</f>
        <v>1811109933.9277856</v>
      </c>
      <c r="M23" s="6" t="s">
        <v>13</v>
      </c>
    </row>
    <row r="24" spans="1:13" x14ac:dyDescent="0.3">
      <c r="J24" s="6" t="s">
        <v>16</v>
      </c>
      <c r="K24" s="5">
        <f xml:space="preserve"> K23/1000</f>
        <v>-3232.8321300641146</v>
      </c>
      <c r="L24" s="4">
        <f xml:space="preserve"> L23/10^6</f>
        <v>1811.1099339277857</v>
      </c>
      <c r="M24" s="6" t="s">
        <v>14</v>
      </c>
    </row>
    <row r="27" spans="1:13" ht="15" thickBot="1" x14ac:dyDescent="0.35"/>
    <row r="28" spans="1:13" ht="19.2" thickTop="1" thickBot="1" x14ac:dyDescent="0.35">
      <c r="C28" s="33" t="s">
        <v>27</v>
      </c>
      <c r="D28" s="34"/>
    </row>
    <row r="29" spans="1:13" ht="15" thickTop="1" x14ac:dyDescent="0.3"/>
  </sheetData>
  <mergeCells count="3">
    <mergeCell ref="C28:D28"/>
    <mergeCell ref="N2:N3"/>
    <mergeCell ref="N7:N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Sheet1Concrete</vt:lpstr>
      <vt:lpstr>Sheet1Steel</vt:lpstr>
      <vt:lpstr>Sheet2Concrete</vt:lpstr>
      <vt:lpstr>Sheet2Steel</vt:lpstr>
      <vt:lpstr>Sheet3Concrete</vt:lpstr>
      <vt:lpstr>Sheet3Steel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zaid.ali12696@gmail.com</dc:creator>
  <cp:lastModifiedBy>zaid.ali12696@gmail.com</cp:lastModifiedBy>
  <cp:lastPrinted>2023-03-21T17:48:01Z</cp:lastPrinted>
  <dcterms:created xsi:type="dcterms:W3CDTF">2023-03-18T13:35:12Z</dcterms:created>
  <dcterms:modified xsi:type="dcterms:W3CDTF">2023-03-25T19:31:20Z</dcterms:modified>
</cp:coreProperties>
</file>