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eza\Documents\DABI\Assignment\"/>
    </mc:Choice>
  </mc:AlternateContent>
  <xr:revisionPtr revIDLastSave="0" documentId="13_ncr:1_{F155BDAF-B19F-4F71-88BF-95E51CB4EAD3}" xr6:coauthVersionLast="37" xr6:coauthVersionMax="37" xr10:uidLastSave="{00000000-0000-0000-0000-000000000000}"/>
  <bookViews>
    <workbookView xWindow="0" yWindow="0" windowWidth="12968" windowHeight="4088" firstSheet="3" activeTab="5" xr2:uid="{973CDEDB-4E72-4A56-BDB0-DF644E6B7812}"/>
  </bookViews>
  <sheets>
    <sheet name="Tree" sheetId="4" r:id="rId1"/>
    <sheet name="RF" sheetId="3" r:id="rId2"/>
    <sheet name="Boost" sheetId="5" r:id="rId3"/>
    <sheet name="SVM" sheetId="1" r:id="rId4"/>
    <sheet name="LR" sheetId="2" r:id="rId5"/>
    <sheet name="Sheet4" sheetId="13" r:id="rId6"/>
    <sheet name="VarImpCharts" sheetId="11" r:id="rId7"/>
    <sheet name="Sheet1" sheetId="6" r:id="rId8"/>
    <sheet name="Sheet2" sheetId="7" r:id="rId9"/>
    <sheet name="Sheet3" sheetId="8" r:id="rId10"/>
    <sheet name="VarImp" sheetId="9" r:id="rId11"/>
    <sheet name="Sheet5" sheetId="10" r:id="rId12"/>
    <sheet name="Sheet7" sheetId="12" r:id="rId13"/>
  </sheets>
  <definedNames>
    <definedName name="_xlnm._FilterDatabase" localSheetId="9" hidden="1">Sheet3!$A$1:$B$1</definedName>
    <definedName name="_xlnm._FilterDatabase" localSheetId="6" hidden="1">VarImpCharts!$A$1:$F$1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C3" i="12" l="1"/>
  <c r="D3" i="12"/>
  <c r="E3" i="12"/>
  <c r="F3" i="12"/>
  <c r="B3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C12" i="11"/>
  <c r="D12" i="11"/>
  <c r="E12" i="11"/>
  <c r="B12" i="11"/>
  <c r="F4" i="11"/>
  <c r="F3" i="11"/>
  <c r="F7" i="11"/>
  <c r="F5" i="11"/>
  <c r="F8" i="11"/>
  <c r="F6" i="11"/>
  <c r="F2" i="11"/>
  <c r="B17" i="9"/>
  <c r="C17" i="9"/>
  <c r="D17" i="9"/>
  <c r="E17" i="9"/>
  <c r="E14" i="9"/>
  <c r="B24" i="8"/>
  <c r="B15" i="10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A9" i="6"/>
  <c r="A10" i="6"/>
  <c r="A11" i="6"/>
  <c r="A8" i="6"/>
  <c r="B6" i="6"/>
  <c r="C6" i="6"/>
  <c r="D6" i="6"/>
  <c r="E6" i="6"/>
  <c r="A6" i="6"/>
  <c r="H15" i="3"/>
  <c r="G15" i="3"/>
  <c r="F15" i="3"/>
  <c r="E15" i="3"/>
  <c r="G9" i="3"/>
  <c r="F9" i="3"/>
  <c r="H9" i="3" s="1"/>
  <c r="E9" i="3"/>
  <c r="G3" i="3"/>
  <c r="G13" i="3" s="1"/>
  <c r="F3" i="3"/>
  <c r="H3" i="3" s="1"/>
  <c r="H13" i="3" s="1"/>
  <c r="E3" i="3"/>
  <c r="E13" i="3" s="1"/>
  <c r="H15" i="2"/>
  <c r="G15" i="2"/>
  <c r="F15" i="2"/>
  <c r="E15" i="2"/>
  <c r="G9" i="2"/>
  <c r="F9" i="2"/>
  <c r="H9" i="2" s="1"/>
  <c r="E9" i="2"/>
  <c r="G3" i="2"/>
  <c r="G13" i="2" s="1"/>
  <c r="F3" i="2"/>
  <c r="H3" i="2" s="1"/>
  <c r="E3" i="2"/>
  <c r="E13" i="2" s="1"/>
  <c r="H15" i="1"/>
  <c r="G15" i="1"/>
  <c r="F15" i="1"/>
  <c r="E15" i="1"/>
  <c r="G9" i="1"/>
  <c r="F9" i="1"/>
  <c r="H9" i="1" s="1"/>
  <c r="E9" i="1"/>
  <c r="G3" i="1"/>
  <c r="G13" i="1" s="1"/>
  <c r="F3" i="1"/>
  <c r="H3" i="1" s="1"/>
  <c r="H13" i="1" s="1"/>
  <c r="E3" i="1"/>
  <c r="E13" i="1" s="1"/>
  <c r="H15" i="5"/>
  <c r="G15" i="5"/>
  <c r="F15" i="5"/>
  <c r="E15" i="5"/>
  <c r="G9" i="5"/>
  <c r="F9" i="5"/>
  <c r="H9" i="5" s="1"/>
  <c r="E9" i="5"/>
  <c r="G3" i="5"/>
  <c r="G13" i="5" s="1"/>
  <c r="F3" i="5"/>
  <c r="H3" i="5" s="1"/>
  <c r="E3" i="5"/>
  <c r="E13" i="5" s="1"/>
  <c r="H15" i="4"/>
  <c r="G15" i="4"/>
  <c r="F15" i="4"/>
  <c r="E15" i="4"/>
  <c r="G9" i="4"/>
  <c r="F9" i="4"/>
  <c r="E9" i="4"/>
  <c r="G3" i="4"/>
  <c r="F3" i="4"/>
  <c r="E11" i="9" l="1"/>
  <c r="E12" i="9"/>
  <c r="E16" i="9"/>
  <c r="E15" i="9"/>
  <c r="E13" i="9"/>
  <c r="F13" i="3"/>
  <c r="H13" i="2"/>
  <c r="F13" i="2"/>
  <c r="F13" i="1"/>
  <c r="H13" i="5"/>
  <c r="F13" i="5"/>
  <c r="C15" i="5"/>
  <c r="B15" i="5"/>
  <c r="C14" i="5"/>
  <c r="B14" i="5"/>
  <c r="C15" i="4"/>
  <c r="B15" i="4"/>
  <c r="C14" i="4"/>
  <c r="B14" i="4"/>
  <c r="H9" i="4"/>
  <c r="H3" i="4"/>
  <c r="E3" i="4"/>
  <c r="C15" i="3"/>
  <c r="B15" i="3"/>
  <c r="C14" i="3"/>
  <c r="B14" i="3"/>
  <c r="C15" i="2"/>
  <c r="B15" i="2"/>
  <c r="C14" i="2"/>
  <c r="B14" i="2"/>
  <c r="B15" i="1"/>
  <c r="C15" i="1"/>
  <c r="C14" i="1"/>
  <c r="B14" i="1"/>
  <c r="G13" i="4" l="1"/>
  <c r="H13" i="4"/>
  <c r="E13" i="4"/>
  <c r="F13" i="4"/>
</calcChain>
</file>

<file path=xl/sharedStrings.xml><?xml version="1.0" encoding="utf-8"?>
<sst xmlns="http://schemas.openxmlformats.org/spreadsheetml/2006/main" count="284" uniqueCount="96">
  <si>
    <t>Testing</t>
  </si>
  <si>
    <t>Recall</t>
  </si>
  <si>
    <t>Precision</t>
  </si>
  <si>
    <t>Fscore</t>
  </si>
  <si>
    <t>Val</t>
  </si>
  <si>
    <t>Avrage</t>
  </si>
  <si>
    <t>TP</t>
  </si>
  <si>
    <t>TN</t>
  </si>
  <si>
    <t>FN</t>
  </si>
  <si>
    <t>FP</t>
  </si>
  <si>
    <t>Precision (P) = (TP)/(TP+FP)</t>
  </si>
  <si>
    <t>Recall (R) = (TP)/(TP+FN)</t>
  </si>
  <si>
    <t>Fscore = 2 x ((P x R)/(P + R))</t>
  </si>
  <si>
    <t>Accuracy</t>
  </si>
  <si>
    <t>Accuracy = (TP+TN)/(TP+FP+FN+TN)</t>
  </si>
  <si>
    <t>Error/Confusion Matrix</t>
  </si>
  <si>
    <t xml:space="preserve">Validation </t>
  </si>
  <si>
    <t>Test</t>
  </si>
  <si>
    <t>Tree</t>
  </si>
  <si>
    <t>RF</t>
  </si>
  <si>
    <t>Boost</t>
  </si>
  <si>
    <t>SVM</t>
  </si>
  <si>
    <t>LR</t>
  </si>
  <si>
    <t xml:space="preserve">Rainfall.mm.            </t>
  </si>
  <si>
    <t xml:space="preserve">X3pm.Temperature.C.     </t>
  </si>
  <si>
    <t xml:space="preserve">X3pm.relative.humidity. </t>
  </si>
  <si>
    <t>X3pm.cloud.amount.oktas.</t>
  </si>
  <si>
    <t xml:space="preserve">X3pm.wind.directionE    </t>
  </si>
  <si>
    <t xml:space="preserve">X3pm.wind.directionENE  </t>
  </si>
  <si>
    <t xml:space="preserve">X3pm.wind.directionESE  </t>
  </si>
  <si>
    <t xml:space="preserve">X3pm.wind.directionN    </t>
  </si>
  <si>
    <t xml:space="preserve">X3pm.wind.directionNE   </t>
  </si>
  <si>
    <t xml:space="preserve">X3pm.wind.directionNNE  </t>
  </si>
  <si>
    <t xml:space="preserve">X3pm.wind.directionNNW  </t>
  </si>
  <si>
    <t xml:space="preserve">X3pm.wind.directionNW   </t>
  </si>
  <si>
    <t xml:space="preserve">X3pm.wind.directionS    </t>
  </si>
  <si>
    <t xml:space="preserve">X3pm.wind.directionSE   </t>
  </si>
  <si>
    <t xml:space="preserve">X3pm.wind.directionSSE  </t>
  </si>
  <si>
    <t xml:space="preserve">X3pm.wind.directionSSW  </t>
  </si>
  <si>
    <t xml:space="preserve">X3pm.wind.directionSW   </t>
  </si>
  <si>
    <t xml:space="preserve">X3pm.wind.directionW    </t>
  </si>
  <si>
    <t xml:space="preserve">X3pm.wind.directionWNW  </t>
  </si>
  <si>
    <t xml:space="preserve">X3pm.wind.directionWSW  </t>
  </si>
  <si>
    <t xml:space="preserve">X3pm.wind.speed.km.h.   </t>
  </si>
  <si>
    <t xml:space="preserve">X3pm.MSL.pressure.hPa.  </t>
  </si>
  <si>
    <t>imp</t>
  </si>
  <si>
    <t>name</t>
  </si>
  <si>
    <t>X3pm.wind.direction</t>
  </si>
  <si>
    <t>Rainfall.mm.             16.28148 16.28148</t>
  </si>
  <si>
    <t>X3pm.Temperature.C.      19.54105 19.54105</t>
  </si>
  <si>
    <t>X3pm.relative.humidity.  30.59787 30.59787</t>
  </si>
  <si>
    <t>X3pm.cloud.amount.oktas. 29.92421 29.92421</t>
  </si>
  <si>
    <t>X3pm.wind.direction      25.31248 25.31248</t>
  </si>
  <si>
    <t>X3pm.wind.speed.km.h.    19.04528 19.04528</t>
  </si>
  <si>
    <t>X3pm.MSL.pressure.hPa.   28.31059 28.31059</t>
  </si>
  <si>
    <t>Feature</t>
  </si>
  <si>
    <t>Gain</t>
  </si>
  <si>
    <t>Cover</t>
  </si>
  <si>
    <t>Frequency</t>
  </si>
  <si>
    <t>X3pm.MSL.pressure.hPa.</t>
  </si>
  <si>
    <t>X3pm.relative.humidity.</t>
  </si>
  <si>
    <t>X3pm.Temperature.C.</t>
  </si>
  <si>
    <t>X3pm.wind.speed.km.h.</t>
  </si>
  <si>
    <t>Rainfall.mm.</t>
  </si>
  <si>
    <t>X3pm.wind.directionNW</t>
  </si>
  <si>
    <t>X3pm.wind.directionESE</t>
  </si>
  <si>
    <t>X3pm.wind.directionWNW</t>
  </si>
  <si>
    <t>X3pm.wind.directionNE</t>
  </si>
  <si>
    <t>X3pm.wind.directionN</t>
  </si>
  <si>
    <t>X3pm.wind.directionE</t>
  </si>
  <si>
    <t>X3pm.wind.directionNNW</t>
  </si>
  <si>
    <t>Average</t>
  </si>
  <si>
    <t>3pm wind speed</t>
  </si>
  <si>
    <t xml:space="preserve">Rainfall mm        </t>
  </si>
  <si>
    <t>3pm wind direction</t>
  </si>
  <si>
    <t>3pm Temperature</t>
  </si>
  <si>
    <t>3pm MSL pressure</t>
  </si>
  <si>
    <t>3pm cloud amount</t>
  </si>
  <si>
    <t>3pm relative humidity</t>
  </si>
  <si>
    <t>Decision tree</t>
  </si>
  <si>
    <t>Random forest</t>
  </si>
  <si>
    <t>Gradient boost</t>
  </si>
  <si>
    <t>Regression</t>
  </si>
  <si>
    <t>Rainfall</t>
  </si>
  <si>
    <t>True Positive</t>
  </si>
  <si>
    <t>True Negative</t>
  </si>
  <si>
    <t>False Positive</t>
  </si>
  <si>
    <t>False Negative</t>
  </si>
  <si>
    <t>AUC</t>
  </si>
  <si>
    <t>F Score</t>
  </si>
  <si>
    <t>Error rate</t>
  </si>
  <si>
    <t>Rattle</t>
  </si>
  <si>
    <t xml:space="preserve">Literally everywhere else </t>
  </si>
  <si>
    <t>Actual Value</t>
  </si>
  <si>
    <t>predicted  value</t>
  </si>
  <si>
    <t>Predicted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</si>
</sst>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93A1A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002B3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cap="small" baseline="0">
                <a:effectLst/>
              </a:rPr>
              <a:t>Relative variable importance</a:t>
            </a:r>
            <a:endParaRPr lang="en-AU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VarImpCharts!$C$11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VarImpCharts!$A$12:$A$18</c:f>
              <c:strCache>
                <c:ptCount val="7"/>
                <c:pt idx="0">
                  <c:v>3pm relative humidity</c:v>
                </c:pt>
                <c:pt idx="1">
                  <c:v>3pm cloud amount</c:v>
                </c:pt>
                <c:pt idx="2">
                  <c:v>3pm MSL pressure</c:v>
                </c:pt>
                <c:pt idx="3">
                  <c:v>3pm Temperature</c:v>
                </c:pt>
                <c:pt idx="4">
                  <c:v>3pm wind direction</c:v>
                </c:pt>
                <c:pt idx="5">
                  <c:v>Rainfall</c:v>
                </c:pt>
                <c:pt idx="6">
                  <c:v>3pm wind speed</c:v>
                </c:pt>
              </c:strCache>
            </c:strRef>
          </c:cat>
          <c:val>
            <c:numRef>
              <c:f>VarImpCharts!$C$12:$C$18</c:f>
              <c:numCache>
                <c:formatCode>0%</c:formatCode>
                <c:ptCount val="7"/>
                <c:pt idx="0">
                  <c:v>0.25</c:v>
                </c:pt>
                <c:pt idx="1">
                  <c:v>0.23823621038543932</c:v>
                </c:pt>
                <c:pt idx="2">
                  <c:v>0.21005836666925115</c:v>
                </c:pt>
                <c:pt idx="3">
                  <c:v>5.6920250146859641E-2</c:v>
                </c:pt>
                <c:pt idx="4">
                  <c:v>0.15770386249606222</c:v>
                </c:pt>
                <c:pt idx="5">
                  <c:v>0</c:v>
                </c:pt>
                <c:pt idx="6">
                  <c:v>4.8262865149664179E-2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29B-B3AD-D0804C8AAD90}"/>
            </c:ext>
          </c:extLst>
        </c:ser>
        <c:ser>
          <c:idx val="2"/>
          <c:order val="1"/>
          <c:tx>
            <c:strRef>
              <c:f>VarImpCharts!$D$11</c:f>
              <c:strCache>
                <c:ptCount val="1"/>
                <c:pt idx="0">
                  <c:v>Gradient boost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VarImpCharts!$A$12:$A$18</c:f>
              <c:strCache>
                <c:ptCount val="7"/>
                <c:pt idx="0">
                  <c:v>3pm relative humidity</c:v>
                </c:pt>
                <c:pt idx="1">
                  <c:v>3pm cloud amount</c:v>
                </c:pt>
                <c:pt idx="2">
                  <c:v>3pm MSL pressure</c:v>
                </c:pt>
                <c:pt idx="3">
                  <c:v>3pm Temperature</c:v>
                </c:pt>
                <c:pt idx="4">
                  <c:v>3pm wind direction</c:v>
                </c:pt>
                <c:pt idx="5">
                  <c:v>Rainfall</c:v>
                </c:pt>
                <c:pt idx="6">
                  <c:v>3pm wind speed</c:v>
                </c:pt>
              </c:strCache>
            </c:strRef>
          </c:cat>
          <c:val>
            <c:numRef>
              <c:f>VarImpCharts!$D$12:$D$18</c:f>
              <c:numCache>
                <c:formatCode>0%</c:formatCode>
                <c:ptCount val="7"/>
                <c:pt idx="0">
                  <c:v>0.14767356049146096</c:v>
                </c:pt>
                <c:pt idx="1">
                  <c:v>0.25</c:v>
                </c:pt>
                <c:pt idx="2">
                  <c:v>0.18420640864590632</c:v>
                </c:pt>
                <c:pt idx="3">
                  <c:v>9.7285322933278989E-2</c:v>
                </c:pt>
                <c:pt idx="4">
                  <c:v>2.3139367103860185E-2</c:v>
                </c:pt>
                <c:pt idx="5">
                  <c:v>0</c:v>
                </c:pt>
                <c:pt idx="6">
                  <c:v>3.5437632153691445E-2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7-429B-B3AD-D0804C8AAD90}"/>
            </c:ext>
          </c:extLst>
        </c:ser>
        <c:ser>
          <c:idx val="0"/>
          <c:order val="2"/>
          <c:tx>
            <c:strRef>
              <c:f>VarImpCharts!$B$11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VarImpCharts!$A$12:$A$18</c:f>
              <c:strCache>
                <c:ptCount val="7"/>
                <c:pt idx="0">
                  <c:v>3pm relative humidity</c:v>
                </c:pt>
                <c:pt idx="1">
                  <c:v>3pm cloud amount</c:v>
                </c:pt>
                <c:pt idx="2">
                  <c:v>3pm MSL pressure</c:v>
                </c:pt>
                <c:pt idx="3">
                  <c:v>3pm Temperature</c:v>
                </c:pt>
                <c:pt idx="4">
                  <c:v>3pm wind direction</c:v>
                </c:pt>
                <c:pt idx="5">
                  <c:v>Rainfall</c:v>
                </c:pt>
                <c:pt idx="6">
                  <c:v>3pm wind speed</c:v>
                </c:pt>
              </c:strCache>
            </c:strRef>
          </c:cat>
          <c:val>
            <c:numRef>
              <c:f>VarImpCharts!$B$12:$B$18</c:f>
              <c:numCache>
                <c:formatCode>0%</c:formatCode>
                <c:ptCount val="7"/>
                <c:pt idx="0">
                  <c:v>0.25</c:v>
                </c:pt>
                <c:pt idx="1">
                  <c:v>0.20394277115765777</c:v>
                </c:pt>
                <c:pt idx="2">
                  <c:v>0.14052620905381852</c:v>
                </c:pt>
                <c:pt idx="3">
                  <c:v>0.16356466842901038</c:v>
                </c:pt>
                <c:pt idx="4">
                  <c:v>7.8793175627416459E-2</c:v>
                </c:pt>
                <c:pt idx="5">
                  <c:v>5.626517919519454E-2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29B-B3AD-D0804C8AAD90}"/>
            </c:ext>
          </c:extLst>
        </c:ser>
        <c:ser>
          <c:idx val="3"/>
          <c:order val="3"/>
          <c:tx>
            <c:strRef>
              <c:f>VarImpCharts!$E$11</c:f>
              <c:strCache>
                <c:ptCount val="1"/>
                <c:pt idx="0">
                  <c:v>Regression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VarImpCharts!$A$12:$A$18</c:f>
              <c:strCache>
                <c:ptCount val="7"/>
                <c:pt idx="0">
                  <c:v>3pm relative humidity</c:v>
                </c:pt>
                <c:pt idx="1">
                  <c:v>3pm cloud amount</c:v>
                </c:pt>
                <c:pt idx="2">
                  <c:v>3pm MSL pressure</c:v>
                </c:pt>
                <c:pt idx="3">
                  <c:v>3pm Temperature</c:v>
                </c:pt>
                <c:pt idx="4">
                  <c:v>3pm wind direction</c:v>
                </c:pt>
                <c:pt idx="5">
                  <c:v>Rainfall</c:v>
                </c:pt>
                <c:pt idx="6">
                  <c:v>3pm wind speed</c:v>
                </c:pt>
              </c:strCache>
            </c:strRef>
          </c:cat>
          <c:val>
            <c:numRef>
              <c:f>VarImpCharts!$E$12:$E$18</c:f>
              <c:numCache>
                <c:formatCode>0%</c:formatCode>
                <c:ptCount val="7"/>
                <c:pt idx="0">
                  <c:v>0.25</c:v>
                </c:pt>
                <c:pt idx="1">
                  <c:v>0.15808736547902738</c:v>
                </c:pt>
                <c:pt idx="2">
                  <c:v>0.20136204341331149</c:v>
                </c:pt>
                <c:pt idx="3">
                  <c:v>5.355235249640939E-2</c:v>
                </c:pt>
                <c:pt idx="4">
                  <c:v>0</c:v>
                </c:pt>
                <c:pt idx="5">
                  <c:v>6.313979844132421E-2</c:v>
                </c:pt>
                <c:pt idx="6">
                  <c:v>4.4282405619567641E-3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7-429B-B3AD-D0804C8A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1938832"/>
        <c:axId val="561931944"/>
      </c:barChart>
      <c:catAx>
        <c:axId val="56193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31944"/>
        <c:crosses val="autoZero"/>
        <c:auto val="1"/>
        <c:lblAlgn val="ctr"/>
        <c:lblOffset val="100"/>
        <c:noMultiLvlLbl val="0"/>
      </c:catAx>
      <c:valAx>
        <c:axId val="561931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Sheet7!$B$1:$F$1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Sheet7!$B$2:$F$2</c:f>
              <c:numCache>
                <c:formatCode>General</c:formatCode>
                <c:ptCount val="5"/>
                <c:pt idx="0">
                  <c:v>0.73399999999999999</c:v>
                </c:pt>
                <c:pt idx="1">
                  <c:v>0.875</c:v>
                </c:pt>
                <c:pt idx="2">
                  <c:v>0.89900000000000002</c:v>
                </c:pt>
                <c:pt idx="3">
                  <c:v>0.82099999999999995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A-4F00-9C04-B43246E6EE1D}"/>
            </c:ext>
          </c:extLst>
        </c:ser>
        <c:ser>
          <c:idx val="1"/>
          <c:order val="1"/>
          <c:tx>
            <c:strRef>
              <c:f>Sheet7!$A$4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Sheet7!$B$1:$F$1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Sheet7!$B$4:$F$4</c:f>
              <c:numCache>
                <c:formatCode>General</c:formatCode>
                <c:ptCount val="5"/>
                <c:pt idx="0">
                  <c:v>0.76</c:v>
                </c:pt>
                <c:pt idx="1">
                  <c:v>0.94</c:v>
                </c:pt>
                <c:pt idx="2">
                  <c:v>0.95</c:v>
                </c:pt>
                <c:pt idx="3">
                  <c:v>0.87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A-4F00-9C04-B43246E6EE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5365696"/>
        <c:axId val="515366024"/>
      </c:barChart>
      <c:catAx>
        <c:axId val="51536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6024"/>
        <c:crosses val="autoZero"/>
        <c:auto val="1"/>
        <c:lblAlgn val="ctr"/>
        <c:lblOffset val="100"/>
        <c:noMultiLvlLbl val="0"/>
      </c:catAx>
      <c:valAx>
        <c:axId val="515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Sheet7!$A$28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Sheet7!$B$27:$F$27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Sheet7!$B$28:$F$28</c:f>
              <c:numCache>
                <c:formatCode>0%</c:formatCode>
                <c:ptCount val="5"/>
                <c:pt idx="0">
                  <c:v>0.47</c:v>
                </c:pt>
                <c:pt idx="1">
                  <c:v>0.43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4D68-BA7A-5779644EE82F}"/>
            </c:ext>
          </c:extLst>
        </c:ser>
        <c:ser>
          <c:idx val="1"/>
          <c:order val="1"/>
          <c:tx>
            <c:strRef>
              <c:f>Sheet7!$A$29</c:f>
              <c:strCache>
                <c:ptCount val="1"/>
                <c:pt idx="0">
                  <c:v>True Negative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Sheet7!$B$27:$F$27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Sheet7!$B$29:$F$29</c:f>
              <c:numCache>
                <c:formatCode>0%</c:formatCode>
                <c:ptCount val="5"/>
                <c:pt idx="0">
                  <c:v>0.27</c:v>
                </c:pt>
                <c:pt idx="1">
                  <c:v>0.45</c:v>
                </c:pt>
                <c:pt idx="2">
                  <c:v>0.46</c:v>
                </c:pt>
                <c:pt idx="3">
                  <c:v>0.47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E-4D68-BA7A-5779644EE82F}"/>
            </c:ext>
          </c:extLst>
        </c:ser>
        <c:ser>
          <c:idx val="2"/>
          <c:order val="2"/>
          <c:tx>
            <c:strRef>
              <c:f>Sheet7!$A$30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Sheet7!$B$27:$F$27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Sheet7!$B$30:$F$30</c:f>
              <c:numCache>
                <c:formatCode>0%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0.05</c:v>
                </c:pt>
                <c:pt idx="3">
                  <c:v>0.13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E-4D68-BA7A-5779644EE82F}"/>
            </c:ext>
          </c:extLst>
        </c:ser>
        <c:ser>
          <c:idx val="3"/>
          <c:order val="3"/>
          <c:tx>
            <c:strRef>
              <c:f>Sheet7!$A$31</c:f>
              <c:strCache>
                <c:ptCount val="1"/>
                <c:pt idx="0">
                  <c:v>False Negative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Sheet7!$B$27:$F$27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Gradient boost</c:v>
                </c:pt>
                <c:pt idx="3">
                  <c:v>SVM</c:v>
                </c:pt>
                <c:pt idx="4">
                  <c:v>Regression</c:v>
                </c:pt>
              </c:strCache>
            </c:strRef>
          </c:cat>
          <c:val>
            <c:numRef>
              <c:f>Sheet7!$B$31:$F$31</c:f>
              <c:numCache>
                <c:formatCode>0%</c:formatCode>
                <c:ptCount val="5"/>
                <c:pt idx="0">
                  <c:v>0.25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E-4D68-BA7A-5779644E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2670304"/>
        <c:axId val="452669976"/>
      </c:barChart>
      <c:catAx>
        <c:axId val="4526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9976"/>
        <c:crosses val="autoZero"/>
        <c:auto val="1"/>
        <c:lblAlgn val="ctr"/>
        <c:lblOffset val="100"/>
        <c:noMultiLvlLbl val="0"/>
      </c:catAx>
      <c:valAx>
        <c:axId val="452669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159541</xdr:colOff>
      <xdr:row>5</xdr:row>
      <xdr:rowOff>135731</xdr:rowOff>
    </xdr:from>
    <xdr:to>
      <xdr:col>14</xdr:col>
      <xdr:colOff>428624</xdr:colOff>
      <xdr:row>20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04F01-D2D8-4EB8-8BCB-FDD8C812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5</xdr:row>
      <xdr:rowOff>88106</xdr:rowOff>
    </xdr:from>
    <xdr:to>
      <xdr:col>14</xdr:col>
      <xdr:colOff>588168</xdr:colOff>
      <xdr:row>20</xdr:row>
      <xdr:rowOff>116681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6458-F108-4177-B479-619AE0207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207168</xdr:colOff>
      <xdr:row>27</xdr:row>
      <xdr:rowOff>140494</xdr:rowOff>
    </xdr:from>
    <xdr:to>
      <xdr:col>15</xdr:col>
      <xdr:colOff>495299</xdr:colOff>
      <xdr:row>38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57471-9170-449F-ABFF-20D118AA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1D30-C42F-4FD8-BE75-EBF33846E67B}">
  <dimension ref="A2:M15"/>
  <sheetViews>
    <sheetView workbookViewId="0">
      <selection activeCell="M4" sqref="M4"/>
    </sheetView>
  </sheetViews>
  <sheetFormatPr defaultRowHeight="14.25" x14ac:dyDescent="0.45"/>
  <sheetData>
    <row r="2" spans="1:13" x14ac:dyDescent="0.45">
      <c r="A2" t="s">
        <v>0</v>
      </c>
      <c r="B2">
        <v>0</v>
      </c>
      <c r="C2">
        <v>1</v>
      </c>
      <c r="E2" t="s">
        <v>13</v>
      </c>
      <c r="F2" t="s">
        <v>2</v>
      </c>
      <c r="G2" t="s">
        <v>1</v>
      </c>
      <c r="H2" t="s">
        <v>3</v>
      </c>
      <c r="K2" t="s">
        <v>15</v>
      </c>
    </row>
    <row r="3" spans="1:13" x14ac:dyDescent="0.45">
      <c r="A3">
        <v>0</v>
      </c>
      <c r="B3">
        <v>19</v>
      </c>
      <c r="C3">
        <v>16</v>
      </c>
      <c r="E3" s="2">
        <f>(B3+C4)/SUM(B3:C4)</f>
        <v>0.7384615384615385</v>
      </c>
      <c r="F3">
        <f>C4/(C4+B4)</f>
        <v>0.96666666666666667</v>
      </c>
      <c r="G3">
        <f>C4/(C4+C3)</f>
        <v>0.64444444444444449</v>
      </c>
      <c r="H3">
        <f>2*((F3*G3)/(F3+G3))</f>
        <v>0.77333333333333343</v>
      </c>
      <c r="L3">
        <v>0</v>
      </c>
      <c r="M3">
        <v>1</v>
      </c>
    </row>
    <row r="4" spans="1:13" x14ac:dyDescent="0.45">
      <c r="A4">
        <v>1</v>
      </c>
      <c r="B4">
        <v>1</v>
      </c>
      <c r="C4">
        <v>29</v>
      </c>
      <c r="K4">
        <v>0</v>
      </c>
      <c r="L4" t="s">
        <v>7</v>
      </c>
      <c r="M4" t="s">
        <v>8</v>
      </c>
    </row>
    <row r="5" spans="1:13" x14ac:dyDescent="0.45">
      <c r="K5">
        <v>1</v>
      </c>
      <c r="L5" s="1" t="s">
        <v>9</v>
      </c>
      <c r="M5" s="1" t="s">
        <v>6</v>
      </c>
    </row>
    <row r="7" spans="1:13" x14ac:dyDescent="0.45">
      <c r="K7" t="s">
        <v>14</v>
      </c>
    </row>
    <row r="8" spans="1:13" x14ac:dyDescent="0.45">
      <c r="A8" t="s">
        <v>16</v>
      </c>
      <c r="B8">
        <v>0</v>
      </c>
      <c r="C8">
        <v>1</v>
      </c>
      <c r="E8" t="s">
        <v>13</v>
      </c>
      <c r="F8" t="s">
        <v>2</v>
      </c>
      <c r="G8" t="s">
        <v>1</v>
      </c>
      <c r="H8" t="s">
        <v>3</v>
      </c>
      <c r="K8" t="s">
        <v>10</v>
      </c>
    </row>
    <row r="9" spans="1:13" x14ac:dyDescent="0.45">
      <c r="A9">
        <v>0</v>
      </c>
      <c r="B9">
        <v>15</v>
      </c>
      <c r="C9">
        <v>16</v>
      </c>
      <c r="E9" s="2">
        <f>(B9+C10)/SUM(B9:C10)</f>
        <v>0.73015873015873012</v>
      </c>
      <c r="F9">
        <f>C10/(C10+B10)</f>
        <v>0.96875</v>
      </c>
      <c r="G9">
        <f>C10/(C10+C9)</f>
        <v>0.65957446808510634</v>
      </c>
      <c r="H9">
        <f>2*((F9*G9)/(F9+G9))</f>
        <v>0.78481012658227844</v>
      </c>
      <c r="K9" t="s">
        <v>11</v>
      </c>
    </row>
    <row r="10" spans="1:13" x14ac:dyDescent="0.45">
      <c r="A10">
        <v>1</v>
      </c>
      <c r="B10">
        <v>1</v>
      </c>
      <c r="C10">
        <v>31</v>
      </c>
      <c r="K10" t="s">
        <v>12</v>
      </c>
    </row>
    <row r="12" spans="1:13" x14ac:dyDescent="0.45">
      <c r="A12" t="s">
        <v>5</v>
      </c>
      <c r="E12" t="s">
        <v>13</v>
      </c>
      <c r="F12" t="s">
        <v>2</v>
      </c>
      <c r="G12" t="s">
        <v>1</v>
      </c>
      <c r="H12" t="s">
        <v>3</v>
      </c>
    </row>
    <row r="13" spans="1:13" x14ac:dyDescent="0.45">
      <c r="B13">
        <v>0</v>
      </c>
      <c r="C13">
        <v>1</v>
      </c>
      <c r="E13" s="3">
        <f>(E3+E9)/2</f>
        <v>0.73431013431013437</v>
      </c>
      <c r="F13">
        <f t="shared" ref="F13:H13" si="0">(F3+F9)/2</f>
        <v>0.96770833333333339</v>
      </c>
      <c r="G13">
        <f t="shared" si="0"/>
        <v>0.65200945626477536</v>
      </c>
      <c r="H13">
        <f t="shared" si="0"/>
        <v>0.77907172995780594</v>
      </c>
    </row>
    <row r="14" spans="1:13" x14ac:dyDescent="0.45">
      <c r="A14">
        <v>0</v>
      </c>
      <c r="B14">
        <f>(B3+B9)/2</f>
        <v>17</v>
      </c>
      <c r="C14">
        <f>(C3+C9)/2</f>
        <v>16</v>
      </c>
      <c r="E14" t="s">
        <v>6</v>
      </c>
      <c r="F14" t="s">
        <v>9</v>
      </c>
      <c r="G14" t="s">
        <v>8</v>
      </c>
      <c r="H14" t="s">
        <v>7</v>
      </c>
    </row>
    <row r="15" spans="1:13" x14ac:dyDescent="0.45">
      <c r="A15">
        <v>1</v>
      </c>
      <c r="B15">
        <f t="shared" ref="B15:C15" si="1">(B4+B10)/2</f>
        <v>1</v>
      </c>
      <c r="C15">
        <f t="shared" si="1"/>
        <v>30</v>
      </c>
      <c r="E15">
        <f>C15</f>
        <v>30</v>
      </c>
      <c r="F15">
        <f>B15</f>
        <v>1</v>
      </c>
      <c r="G15">
        <f>C14</f>
        <v>16</v>
      </c>
      <c r="H15">
        <f>B14</f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084-6C99-4F42-BDA8-5987F0FEFD95}">
  <dimension ref="A1:G24"/>
  <sheetViews>
    <sheetView workbookViewId="0">
      <selection activeCell="B24" sqref="B24"/>
    </sheetView>
  </sheetViews>
  <sheetFormatPr defaultRowHeight="14.25" x14ac:dyDescent="0.45"/>
  <cols>
    <col min="1" max="1" width="22.9296875" bestFit="1" customWidth="1"/>
    <col min="2" max="2" width="11.73046875" bestFit="1" customWidth="1"/>
  </cols>
  <sheetData>
    <row r="1" spans="1:7" x14ac:dyDescent="0.45">
      <c r="A1" t="s">
        <v>46</v>
      </c>
      <c r="B1" t="s">
        <v>45</v>
      </c>
      <c r="G1" s="7" t="s">
        <v>48</v>
      </c>
    </row>
    <row r="2" spans="1:7" x14ac:dyDescent="0.45">
      <c r="A2" t="s">
        <v>25</v>
      </c>
      <c r="B2">
        <v>4.1591472899999999</v>
      </c>
      <c r="G2" s="7" t="s">
        <v>49</v>
      </c>
    </row>
    <row r="3" spans="1:7" x14ac:dyDescent="0.45">
      <c r="A3" t="s">
        <v>44</v>
      </c>
      <c r="B3">
        <v>3.3805689700000001</v>
      </c>
      <c r="G3" s="7" t="s">
        <v>50</v>
      </c>
    </row>
    <row r="4" spans="1:7" x14ac:dyDescent="0.45">
      <c r="A4" t="s">
        <v>26</v>
      </c>
      <c r="B4">
        <v>2.68784402</v>
      </c>
      <c r="G4" s="7" t="s">
        <v>51</v>
      </c>
    </row>
    <row r="5" spans="1:7" x14ac:dyDescent="0.45">
      <c r="A5" t="s">
        <v>23</v>
      </c>
      <c r="B5">
        <v>1.1679586790000001</v>
      </c>
      <c r="G5" s="7" t="s">
        <v>52</v>
      </c>
    </row>
    <row r="6" spans="1:7" x14ac:dyDescent="0.45">
      <c r="A6" t="s">
        <v>24</v>
      </c>
      <c r="B6">
        <v>1.0144864099999999</v>
      </c>
      <c r="G6" s="7" t="s">
        <v>53</v>
      </c>
    </row>
    <row r="7" spans="1:7" x14ac:dyDescent="0.45">
      <c r="A7" t="s">
        <v>43</v>
      </c>
      <c r="B7">
        <v>0.22812589599999999</v>
      </c>
      <c r="G7" s="8" t="s">
        <v>54</v>
      </c>
    </row>
    <row r="8" spans="1:7" x14ac:dyDescent="0.45">
      <c r="A8" t="s">
        <v>32</v>
      </c>
      <c r="B8">
        <v>1.5951166999999999E-2</v>
      </c>
    </row>
    <row r="9" spans="1:7" x14ac:dyDescent="0.45">
      <c r="A9" t="s">
        <v>39</v>
      </c>
      <c r="B9">
        <v>1.0326109E-2</v>
      </c>
    </row>
    <row r="10" spans="1:7" x14ac:dyDescent="0.45">
      <c r="A10" t="s">
        <v>29</v>
      </c>
      <c r="B10">
        <v>1.0137889000000001E-2</v>
      </c>
    </row>
    <row r="11" spans="1:7" x14ac:dyDescent="0.45">
      <c r="A11" t="s">
        <v>27</v>
      </c>
      <c r="B11">
        <v>1.0102468E-2</v>
      </c>
    </row>
    <row r="12" spans="1:7" x14ac:dyDescent="0.45">
      <c r="A12" t="s">
        <v>36</v>
      </c>
      <c r="B12">
        <v>9.9544349999999993E-3</v>
      </c>
    </row>
    <row r="13" spans="1:7" x14ac:dyDescent="0.45">
      <c r="A13" t="s">
        <v>38</v>
      </c>
      <c r="B13">
        <v>9.9392000000000005E-3</v>
      </c>
    </row>
    <row r="14" spans="1:7" x14ac:dyDescent="0.45">
      <c r="A14" t="s">
        <v>33</v>
      </c>
      <c r="B14">
        <v>9.6020600000000008E-3</v>
      </c>
    </row>
    <row r="15" spans="1:7" x14ac:dyDescent="0.45">
      <c r="A15" t="s">
        <v>30</v>
      </c>
      <c r="B15">
        <v>9.3660779999999999E-3</v>
      </c>
    </row>
    <row r="16" spans="1:7" x14ac:dyDescent="0.45">
      <c r="A16" t="s">
        <v>41</v>
      </c>
      <c r="B16">
        <v>9.3594000000000004E-3</v>
      </c>
    </row>
    <row r="17" spans="1:2" x14ac:dyDescent="0.45">
      <c r="A17" t="s">
        <v>35</v>
      </c>
      <c r="B17">
        <v>9.1157410000000001E-3</v>
      </c>
    </row>
    <row r="18" spans="1:2" x14ac:dyDescent="0.45">
      <c r="A18" t="s">
        <v>31</v>
      </c>
      <c r="B18">
        <v>9.0596429999999992E-3</v>
      </c>
    </row>
    <row r="19" spans="1:2" x14ac:dyDescent="0.45">
      <c r="A19" t="s">
        <v>40</v>
      </c>
      <c r="B19">
        <v>9.04165E-3</v>
      </c>
    </row>
    <row r="20" spans="1:2" x14ac:dyDescent="0.45">
      <c r="A20" t="s">
        <v>37</v>
      </c>
      <c r="B20">
        <v>8.9652929999999992E-3</v>
      </c>
    </row>
    <row r="21" spans="1:2" x14ac:dyDescent="0.45">
      <c r="A21" t="s">
        <v>34</v>
      </c>
      <c r="B21">
        <v>8.8811050000000002E-3</v>
      </c>
    </row>
    <row r="22" spans="1:2" x14ac:dyDescent="0.45">
      <c r="A22" t="s">
        <v>28</v>
      </c>
      <c r="B22">
        <v>8.7275170000000006E-3</v>
      </c>
    </row>
    <row r="23" spans="1:2" x14ac:dyDescent="0.45">
      <c r="A23" t="s">
        <v>42</v>
      </c>
      <c r="B23">
        <v>8.7105129999999996E-3</v>
      </c>
    </row>
    <row r="24" spans="1:2" x14ac:dyDescent="0.45">
      <c r="B24">
        <f>SUM(B8:B23)</f>
        <v>0.15724026799999999</v>
      </c>
    </row>
  </sheetData>
  <autoFilter ref="A1:B1" xr:uid="{83C591AC-AF76-45E2-8B91-4C9D0141889F}">
    <sortState ref="A2:B23">
      <sortCondition descending="1" ref="B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C409-9D60-40A1-8736-F884AE055031}">
  <dimension ref="A1:E17"/>
  <sheetViews>
    <sheetView workbookViewId="0">
      <selection activeCell="B12" sqref="B12"/>
    </sheetView>
  </sheetViews>
  <sheetFormatPr defaultRowHeight="14.25" x14ac:dyDescent="0.45"/>
  <cols>
    <col min="1" max="1" width="21.9296875" bestFit="1" customWidth="1"/>
    <col min="2" max="5" width="10.3984375" customWidth="1"/>
  </cols>
  <sheetData>
    <row r="1" spans="1:5" x14ac:dyDescent="0.45">
      <c r="B1" t="s">
        <v>18</v>
      </c>
      <c r="C1" t="s">
        <v>19</v>
      </c>
      <c r="D1" t="s">
        <v>20</v>
      </c>
      <c r="E1" t="s">
        <v>22</v>
      </c>
    </row>
    <row r="2" spans="1:5" x14ac:dyDescent="0.45">
      <c r="A2" t="s">
        <v>25</v>
      </c>
      <c r="B2">
        <v>17.086331999999999</v>
      </c>
      <c r="C2">
        <v>30.59787</v>
      </c>
      <c r="D2">
        <v>0.1769585454</v>
      </c>
      <c r="E2">
        <v>4.1591472899999999</v>
      </c>
    </row>
    <row r="3" spans="1:5" x14ac:dyDescent="0.45">
      <c r="A3" t="s">
        <v>44</v>
      </c>
      <c r="B3">
        <v>11.815553</v>
      </c>
      <c r="C3">
        <v>28.310590000000001</v>
      </c>
      <c r="D3">
        <v>0.20642326129999999</v>
      </c>
      <c r="E3">
        <v>3.3805689700000001</v>
      </c>
    </row>
    <row r="4" spans="1:5" x14ac:dyDescent="0.45">
      <c r="A4" t="s">
        <v>26</v>
      </c>
      <c r="B4">
        <v>14.868838</v>
      </c>
      <c r="C4">
        <v>29.924209999999999</v>
      </c>
      <c r="D4">
        <v>0.25948754660000001</v>
      </c>
      <c r="E4">
        <v>2.68784402</v>
      </c>
    </row>
    <row r="5" spans="1:5" x14ac:dyDescent="0.45">
      <c r="A5" t="s">
        <v>23</v>
      </c>
      <c r="B5">
        <v>7.75868</v>
      </c>
      <c r="C5">
        <v>16.281479999999998</v>
      </c>
      <c r="D5">
        <v>5.7855882300000001E-2</v>
      </c>
      <c r="E5">
        <v>1.1679586790000001</v>
      </c>
    </row>
    <row r="6" spans="1:5" x14ac:dyDescent="0.45">
      <c r="A6" t="s">
        <v>24</v>
      </c>
      <c r="B6">
        <v>12.924773999999999</v>
      </c>
      <c r="C6">
        <v>19.541049999999998</v>
      </c>
      <c r="D6">
        <v>0.1363190886</v>
      </c>
      <c r="E6">
        <v>1.0144864099999999</v>
      </c>
    </row>
    <row r="7" spans="1:5" x14ac:dyDescent="0.45">
      <c r="A7" t="s">
        <v>43</v>
      </c>
      <c r="B7">
        <v>5.049709</v>
      </c>
      <c r="C7">
        <v>19.045280000000002</v>
      </c>
      <c r="D7">
        <v>8.6437277300000004E-2</v>
      </c>
      <c r="E7">
        <v>0.22812589599999999</v>
      </c>
    </row>
    <row r="8" spans="1:5" x14ac:dyDescent="0.45">
      <c r="A8" t="s">
        <v>47</v>
      </c>
      <c r="B8">
        <v>8.8433240000000009</v>
      </c>
      <c r="C8">
        <v>25.312480000000001</v>
      </c>
      <c r="D8">
        <v>7.6518398700000004E-2</v>
      </c>
      <c r="E8">
        <v>0.15724026799999999</v>
      </c>
    </row>
    <row r="11" spans="1:5" x14ac:dyDescent="0.45">
      <c r="A11" t="s">
        <v>25</v>
      </c>
      <c r="B11">
        <f>(B2-MIN(B$2:B$7))/(MAX(B$2:B$7)-MIN(B$2:B$7))</f>
        <v>1</v>
      </c>
      <c r="C11">
        <f t="shared" ref="B11:D17" si="0">(C2-MIN(C$2:C$7))/(MAX(C$2:C$7)-MIN(C$2:C$7))</f>
        <v>1</v>
      </c>
      <c r="D11">
        <f t="shared" si="0"/>
        <v>0.59069424196584386</v>
      </c>
      <c r="E11">
        <f>(E2-MIN(E$2:E$8))/(MAX(E$2:E$8)-MIN(E$2:E$8))</f>
        <v>1</v>
      </c>
    </row>
    <row r="12" spans="1:5" x14ac:dyDescent="0.45">
      <c r="A12" t="s">
        <v>44</v>
      </c>
      <c r="B12">
        <f t="shared" si="0"/>
        <v>0.56210483621527407</v>
      </c>
      <c r="C12">
        <f t="shared" si="0"/>
        <v>0.8402334666770046</v>
      </c>
      <c r="D12">
        <f t="shared" si="0"/>
        <v>0.73682563458362527</v>
      </c>
      <c r="E12">
        <f t="shared" ref="E12:E17" si="1">(E3-MIN(E$2:E$8))/(MAX(E$2:E$8)-MIN(E$2:E$8))</f>
        <v>0.80544817365324595</v>
      </c>
    </row>
    <row r="13" spans="1:5" x14ac:dyDescent="0.45">
      <c r="A13" t="s">
        <v>26</v>
      </c>
      <c r="B13">
        <f t="shared" si="0"/>
        <v>0.81577108463063108</v>
      </c>
      <c r="C13">
        <f t="shared" si="0"/>
        <v>0.95294484154175729</v>
      </c>
      <c r="D13">
        <f t="shared" si="0"/>
        <v>1</v>
      </c>
      <c r="E13">
        <f t="shared" si="1"/>
        <v>0.63234946191610952</v>
      </c>
    </row>
    <row r="14" spans="1:5" x14ac:dyDescent="0.45">
      <c r="A14" t="s">
        <v>23</v>
      </c>
      <c r="B14">
        <f t="shared" si="0"/>
        <v>0.22506071678077816</v>
      </c>
      <c r="C14">
        <f t="shared" si="0"/>
        <v>0</v>
      </c>
      <c r="D14">
        <f t="shared" si="0"/>
        <v>0</v>
      </c>
      <c r="E14">
        <f t="shared" si="1"/>
        <v>0.25255919376529684</v>
      </c>
    </row>
    <row r="15" spans="1:5" x14ac:dyDescent="0.45">
      <c r="A15" t="s">
        <v>24</v>
      </c>
      <c r="B15">
        <f t="shared" si="0"/>
        <v>0.65425867371604152</v>
      </c>
      <c r="C15">
        <f t="shared" si="0"/>
        <v>0.22768100058743856</v>
      </c>
      <c r="D15">
        <f t="shared" si="0"/>
        <v>0.38914129173311596</v>
      </c>
      <c r="E15">
        <f t="shared" si="1"/>
        <v>0.21420940998563756</v>
      </c>
    </row>
    <row r="16" spans="1:5" x14ac:dyDescent="0.45">
      <c r="A16" t="s">
        <v>43</v>
      </c>
      <c r="B16">
        <f t="shared" si="0"/>
        <v>0</v>
      </c>
      <c r="C16">
        <f t="shared" si="0"/>
        <v>0.19305146059865672</v>
      </c>
      <c r="D16">
        <f t="shared" si="0"/>
        <v>0.14175052861476578</v>
      </c>
      <c r="E16">
        <f t="shared" si="1"/>
        <v>1.7712962247827056E-2</v>
      </c>
    </row>
    <row r="17" spans="1:5" x14ac:dyDescent="0.45">
      <c r="A17" t="s">
        <v>47</v>
      </c>
      <c r="B17">
        <f t="shared" si="0"/>
        <v>0.31517270250966584</v>
      </c>
      <c r="C17">
        <f t="shared" si="0"/>
        <v>0.63081544998424888</v>
      </c>
      <c r="D17">
        <f t="shared" si="0"/>
        <v>9.2557468415440741E-2</v>
      </c>
      <c r="E17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87EB-C6D7-4E6B-B514-DC527931C308}">
  <dimension ref="A1:D15"/>
  <sheetViews>
    <sheetView zoomScale="118" workbookViewId="0">
      <selection activeCell="C26" sqref="C26"/>
    </sheetView>
  </sheetViews>
  <sheetFormatPr defaultRowHeight="14.25" x14ac:dyDescent="0.45"/>
  <cols>
    <col min="1" max="1" width="22.53125" bestFit="1" customWidth="1"/>
    <col min="2" max="4" width="11.9296875" bestFit="1" customWidth="1"/>
  </cols>
  <sheetData>
    <row r="1" spans="1:4" x14ac:dyDescent="0.45">
      <c r="A1" t="s">
        <v>55</v>
      </c>
      <c r="B1" t="s">
        <v>56</v>
      </c>
      <c r="C1" t="s">
        <v>57</v>
      </c>
      <c r="D1" t="s">
        <v>58</v>
      </c>
    </row>
    <row r="2" spans="1:4" x14ac:dyDescent="0.45">
      <c r="A2" t="s">
        <v>26</v>
      </c>
      <c r="B2">
        <v>0.25948754660000001</v>
      </c>
      <c r="C2">
        <v>0.14470437320000001</v>
      </c>
      <c r="D2">
        <v>0.11030741400000001</v>
      </c>
    </row>
    <row r="3" spans="1:4" x14ac:dyDescent="0.45">
      <c r="A3" t="s">
        <v>59</v>
      </c>
      <c r="B3">
        <v>0.20642326129999999</v>
      </c>
      <c r="C3">
        <v>0.23037205180000001</v>
      </c>
      <c r="D3">
        <v>0.245931284</v>
      </c>
    </row>
    <row r="4" spans="1:4" x14ac:dyDescent="0.45">
      <c r="A4" t="s">
        <v>60</v>
      </c>
      <c r="B4">
        <v>0.1769585454</v>
      </c>
      <c r="C4">
        <v>0.187742044</v>
      </c>
      <c r="D4">
        <v>0.16998191700000001</v>
      </c>
    </row>
    <row r="5" spans="1:4" x14ac:dyDescent="0.45">
      <c r="A5" t="s">
        <v>61</v>
      </c>
      <c r="B5">
        <v>0.1363190886</v>
      </c>
      <c r="C5">
        <v>0.16147200589999999</v>
      </c>
      <c r="D5">
        <v>0.21880651000000001</v>
      </c>
    </row>
    <row r="6" spans="1:4" x14ac:dyDescent="0.45">
      <c r="A6" t="s">
        <v>62</v>
      </c>
      <c r="B6">
        <v>8.6437277300000004E-2</v>
      </c>
      <c r="C6">
        <v>0.1243193849</v>
      </c>
      <c r="D6">
        <v>0.14104882499999999</v>
      </c>
    </row>
    <row r="7" spans="1:4" x14ac:dyDescent="0.45">
      <c r="A7" t="s">
        <v>63</v>
      </c>
      <c r="B7">
        <v>5.7855882300000001E-2</v>
      </c>
      <c r="C7">
        <v>6.9748475700000007E-2</v>
      </c>
      <c r="D7">
        <v>5.7866184000000001E-2</v>
      </c>
    </row>
    <row r="8" spans="1:4" x14ac:dyDescent="0.45">
      <c r="A8" t="s">
        <v>64</v>
      </c>
      <c r="B8">
        <v>2.6199398499999998E-2</v>
      </c>
      <c r="C8">
        <v>4.0288809000000002E-2</v>
      </c>
      <c r="D8">
        <v>1.9891500999999999E-2</v>
      </c>
    </row>
    <row r="9" spans="1:4" x14ac:dyDescent="0.45">
      <c r="A9" t="s">
        <v>65</v>
      </c>
      <c r="B9">
        <v>2.30405482E-2</v>
      </c>
      <c r="C9">
        <v>8.7987202000000004E-3</v>
      </c>
      <c r="D9">
        <v>9.0415909999999999E-3</v>
      </c>
    </row>
    <row r="10" spans="1:4" x14ac:dyDescent="0.45">
      <c r="A10" t="s">
        <v>66</v>
      </c>
      <c r="B10">
        <v>1.2366292900000001E-2</v>
      </c>
      <c r="C10">
        <v>9.4624688000000002E-3</v>
      </c>
      <c r="D10">
        <v>1.0849910000000001E-2</v>
      </c>
    </row>
    <row r="11" spans="1:4" x14ac:dyDescent="0.45">
      <c r="A11" t="s">
        <v>67</v>
      </c>
      <c r="B11">
        <v>9.4676446000000001E-3</v>
      </c>
      <c r="C11">
        <v>4.0099764999999999E-3</v>
      </c>
      <c r="D11">
        <v>3.6166369999999998E-3</v>
      </c>
    </row>
    <row r="12" spans="1:4" x14ac:dyDescent="0.45">
      <c r="A12" t="s">
        <v>68</v>
      </c>
      <c r="B12">
        <v>3.0771298999999999E-3</v>
      </c>
      <c r="C12">
        <v>1.06449296E-2</v>
      </c>
      <c r="D12">
        <v>7.2332730000000001E-3</v>
      </c>
    </row>
    <row r="13" spans="1:4" x14ac:dyDescent="0.45">
      <c r="A13" t="s">
        <v>69</v>
      </c>
      <c r="B13">
        <v>1.7334431999999999E-3</v>
      </c>
      <c r="C13">
        <v>7.8726921000000002E-3</v>
      </c>
      <c r="D13">
        <v>3.6166369999999998E-3</v>
      </c>
    </row>
    <row r="14" spans="1:4" x14ac:dyDescent="0.45">
      <c r="A14" t="s">
        <v>70</v>
      </c>
      <c r="B14">
        <v>6.3394139999999998E-4</v>
      </c>
      <c r="C14">
        <v>5.6406830000000003E-4</v>
      </c>
      <c r="D14">
        <v>1.8083179999999999E-3</v>
      </c>
    </row>
    <row r="15" spans="1:4" x14ac:dyDescent="0.45">
      <c r="B15">
        <f>SUM(B8:B14)</f>
        <v>7.6518398700000004E-2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58F9-F557-4457-B4CC-45BB6D8997C1}">
  <dimension ref="A1:F35"/>
  <sheetViews>
    <sheetView topLeftCell="C32" workbookViewId="0">
      <selection activeCell="O23" sqref="O23"/>
    </sheetView>
  </sheetViews>
  <sheetFormatPr defaultRowHeight="14.25" x14ac:dyDescent="0.45"/>
  <cols>
    <col min="1" max="1" width="12.1328125" bestFit="1" customWidth="1"/>
    <col min="2" max="2" width="11" bestFit="1" customWidth="1"/>
    <col min="3" max="3" width="12.33203125" bestFit="1" customWidth="1"/>
    <col min="4" max="4" width="12.46484375" bestFit="1" customWidth="1"/>
    <col min="5" max="5" width="4.73046875" bestFit="1" customWidth="1"/>
    <col min="6" max="6" width="9.19921875" bestFit="1" customWidth="1"/>
  </cols>
  <sheetData>
    <row r="1" spans="1:6" x14ac:dyDescent="0.45">
      <c r="B1" t="s">
        <v>79</v>
      </c>
      <c r="C1" t="s">
        <v>80</v>
      </c>
      <c r="D1" t="s">
        <v>81</v>
      </c>
      <c r="E1" t="s">
        <v>21</v>
      </c>
      <c r="F1" t="s">
        <v>82</v>
      </c>
    </row>
    <row r="2" spans="1:6" x14ac:dyDescent="0.45">
      <c r="A2" t="s">
        <v>13</v>
      </c>
      <c r="B2">
        <v>0.73399999999999999</v>
      </c>
      <c r="C2">
        <v>0.875</v>
      </c>
      <c r="D2">
        <v>0.89900000000000002</v>
      </c>
      <c r="E2">
        <v>0.82099999999999995</v>
      </c>
      <c r="F2">
        <v>0.78900000000000003</v>
      </c>
    </row>
    <row r="3" spans="1:6" x14ac:dyDescent="0.45">
      <c r="A3" t="s">
        <v>90</v>
      </c>
      <c r="B3">
        <f>1-B2</f>
        <v>0.26600000000000001</v>
      </c>
      <c r="C3">
        <f t="shared" ref="C3:F3" si="0">1-C2</f>
        <v>0.125</v>
      </c>
      <c r="D3">
        <f t="shared" si="0"/>
        <v>0.10099999999999998</v>
      </c>
      <c r="E3">
        <f t="shared" si="0"/>
        <v>0.17900000000000005</v>
      </c>
      <c r="F3">
        <f t="shared" si="0"/>
        <v>0.21099999999999997</v>
      </c>
    </row>
    <row r="4" spans="1:6" x14ac:dyDescent="0.45">
      <c r="A4" t="s">
        <v>88</v>
      </c>
      <c r="B4">
        <v>0.76</v>
      </c>
      <c r="C4">
        <v>0.94</v>
      </c>
      <c r="D4">
        <v>0.95</v>
      </c>
      <c r="E4">
        <v>0.87</v>
      </c>
      <c r="F4">
        <v>0.81</v>
      </c>
    </row>
    <row r="5" spans="1:6" x14ac:dyDescent="0.45">
      <c r="A5" t="s">
        <v>1</v>
      </c>
      <c r="B5">
        <v>0.65</v>
      </c>
      <c r="C5">
        <v>0.86</v>
      </c>
      <c r="D5">
        <v>0.89</v>
      </c>
      <c r="E5">
        <v>0.78</v>
      </c>
      <c r="F5">
        <v>0.81</v>
      </c>
    </row>
    <row r="6" spans="1:6" x14ac:dyDescent="0.45">
      <c r="A6" t="s">
        <v>2</v>
      </c>
      <c r="B6">
        <v>0.96</v>
      </c>
      <c r="C6">
        <v>0.88</v>
      </c>
      <c r="D6">
        <v>0.9</v>
      </c>
      <c r="E6">
        <v>0.9</v>
      </c>
      <c r="F6">
        <v>0.74</v>
      </c>
    </row>
    <row r="7" spans="1:6" x14ac:dyDescent="0.45">
      <c r="A7" t="s">
        <v>89</v>
      </c>
      <c r="B7">
        <v>0.77</v>
      </c>
      <c r="C7">
        <v>0.87</v>
      </c>
      <c r="D7">
        <v>0.89</v>
      </c>
      <c r="E7">
        <v>0.83</v>
      </c>
      <c r="F7">
        <v>0.77</v>
      </c>
    </row>
    <row r="10" spans="1:6" x14ac:dyDescent="0.45">
      <c r="B10" s="2"/>
      <c r="C10" s="2"/>
      <c r="D10" s="2"/>
      <c r="E10" s="2"/>
      <c r="F10" s="2"/>
    </row>
    <row r="11" spans="1:6" x14ac:dyDescent="0.45">
      <c r="B11" s="2"/>
      <c r="C11" s="2"/>
      <c r="D11" s="2"/>
      <c r="E11" s="2"/>
      <c r="F11" s="2"/>
    </row>
    <row r="12" spans="1:6" x14ac:dyDescent="0.45">
      <c r="B12" s="2"/>
      <c r="C12" s="2"/>
      <c r="D12" s="2"/>
      <c r="E12" s="2"/>
      <c r="F12" s="2"/>
    </row>
    <row r="13" spans="1:6" x14ac:dyDescent="0.45">
      <c r="B13" s="2"/>
      <c r="C13" s="2"/>
      <c r="D13" s="2"/>
      <c r="E13" s="2"/>
      <c r="F13" s="2"/>
    </row>
    <row r="14" spans="1:6" x14ac:dyDescent="0.45">
      <c r="B14" s="2"/>
      <c r="C14" s="2"/>
      <c r="D14" s="2"/>
      <c r="E14" s="2"/>
      <c r="F14" s="2"/>
    </row>
    <row r="27" spans="1:6" x14ac:dyDescent="0.45">
      <c r="B27" t="s">
        <v>79</v>
      </c>
      <c r="C27" t="s">
        <v>80</v>
      </c>
      <c r="D27" t="s">
        <v>81</v>
      </c>
      <c r="E27" t="s">
        <v>21</v>
      </c>
      <c r="F27" t="s">
        <v>82</v>
      </c>
    </row>
    <row r="28" spans="1:6" x14ac:dyDescent="0.45">
      <c r="A28" t="s">
        <v>84</v>
      </c>
      <c r="B28" s="9">
        <v>0.47</v>
      </c>
      <c r="C28" s="9">
        <v>0.43</v>
      </c>
      <c r="D28" s="9">
        <v>0.44</v>
      </c>
      <c r="E28" s="9">
        <v>0.35</v>
      </c>
      <c r="F28" s="9">
        <v>0.36</v>
      </c>
    </row>
    <row r="29" spans="1:6" x14ac:dyDescent="0.45">
      <c r="A29" t="s">
        <v>85</v>
      </c>
      <c r="B29" s="9">
        <v>0.27</v>
      </c>
      <c r="C29" s="9">
        <v>0.45</v>
      </c>
      <c r="D29" s="9">
        <v>0.46</v>
      </c>
      <c r="E29" s="9">
        <v>0.47</v>
      </c>
      <c r="F29" s="9">
        <v>0.43</v>
      </c>
    </row>
    <row r="30" spans="1:6" x14ac:dyDescent="0.45">
      <c r="A30" t="s">
        <v>86</v>
      </c>
      <c r="B30" s="9">
        <v>0.02</v>
      </c>
      <c r="C30" s="9">
        <v>0.05</v>
      </c>
      <c r="D30" s="9">
        <v>0.05</v>
      </c>
      <c r="E30" s="9">
        <v>0.13</v>
      </c>
      <c r="F30" s="9">
        <v>0.13</v>
      </c>
    </row>
    <row r="31" spans="1:6" x14ac:dyDescent="0.45">
      <c r="A31" t="s">
        <v>87</v>
      </c>
      <c r="B31" s="9">
        <v>0.25</v>
      </c>
      <c r="C31" s="9">
        <v>7.0000000000000007E-2</v>
      </c>
      <c r="D31" s="9">
        <v>0.05</v>
      </c>
      <c r="E31" s="9">
        <v>0.05</v>
      </c>
      <c r="F31" s="9">
        <v>0.09</v>
      </c>
    </row>
    <row r="32" spans="1:6" x14ac:dyDescent="0.45">
      <c r="A32" t="s">
        <v>88</v>
      </c>
      <c r="B32" s="9">
        <v>0.76</v>
      </c>
      <c r="C32" s="9">
        <v>0.94</v>
      </c>
      <c r="D32" s="9">
        <v>0.95</v>
      </c>
      <c r="E32" s="9">
        <v>0.87</v>
      </c>
      <c r="F32" s="9">
        <v>0.81</v>
      </c>
    </row>
    <row r="33" spans="1:6" x14ac:dyDescent="0.45">
      <c r="A33" t="s">
        <v>1</v>
      </c>
      <c r="B33">
        <v>0.65</v>
      </c>
      <c r="C33">
        <v>0.86</v>
      </c>
      <c r="D33">
        <v>0.89</v>
      </c>
      <c r="E33">
        <v>0.78</v>
      </c>
      <c r="F33">
        <v>0.81</v>
      </c>
    </row>
    <row r="34" spans="1:6" x14ac:dyDescent="0.45">
      <c r="A34" t="s">
        <v>2</v>
      </c>
      <c r="B34">
        <v>0.96</v>
      </c>
      <c r="C34">
        <v>0.88</v>
      </c>
      <c r="D34">
        <v>0.9</v>
      </c>
      <c r="E34">
        <v>0.9</v>
      </c>
      <c r="F34">
        <v>0.74</v>
      </c>
    </row>
    <row r="35" spans="1:6" x14ac:dyDescent="0.45">
      <c r="A35" t="s">
        <v>89</v>
      </c>
      <c r="B35">
        <v>0.77</v>
      </c>
      <c r="C35">
        <v>0.87</v>
      </c>
      <c r="D35">
        <v>0.89</v>
      </c>
      <c r="E35">
        <v>0.83</v>
      </c>
      <c r="F35">
        <v>0.77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6C38-CA33-4978-81F5-8F93530EE882}">
  <dimension ref="A1:M15"/>
  <sheetViews>
    <sheetView workbookViewId="0">
      <selection activeCell="E31" sqref="E31"/>
    </sheetView>
  </sheetViews>
  <sheetFormatPr defaultRowHeight="14.25" x14ac:dyDescent="0.45"/>
  <sheetData>
    <row r="1" spans="1:13" x14ac:dyDescent="0.45">
      <c r="A1" t="s">
        <v>0</v>
      </c>
    </row>
    <row r="2" spans="1:13" x14ac:dyDescent="0.45">
      <c r="B2">
        <v>0</v>
      </c>
      <c r="C2">
        <v>1</v>
      </c>
      <c r="E2" t="s">
        <v>13</v>
      </c>
      <c r="F2" t="s">
        <v>2</v>
      </c>
      <c r="G2" t="s">
        <v>1</v>
      </c>
      <c r="H2" t="s">
        <v>3</v>
      </c>
      <c r="K2" t="s">
        <v>15</v>
      </c>
    </row>
    <row r="3" spans="1:13" x14ac:dyDescent="0.45">
      <c r="A3">
        <v>0</v>
      </c>
      <c r="B3">
        <v>31</v>
      </c>
      <c r="C3">
        <v>4</v>
      </c>
      <c r="E3" s="2">
        <f>(B3+C4)/SUM(B3:C4)</f>
        <v>0.87692307692307692</v>
      </c>
      <c r="F3">
        <f>C4/(C4+B4)</f>
        <v>0.8666666666666667</v>
      </c>
      <c r="G3">
        <f>C4/(C4+C3)</f>
        <v>0.8666666666666667</v>
      </c>
      <c r="H3">
        <f>2*((F3*G3)/(F3+G3))</f>
        <v>0.8666666666666667</v>
      </c>
      <c r="L3">
        <v>0</v>
      </c>
      <c r="M3">
        <v>1</v>
      </c>
    </row>
    <row r="4" spans="1:13" x14ac:dyDescent="0.45">
      <c r="A4">
        <v>1</v>
      </c>
      <c r="B4">
        <v>4</v>
      </c>
      <c r="C4">
        <v>26</v>
      </c>
      <c r="K4">
        <v>0</v>
      </c>
      <c r="L4" t="s">
        <v>7</v>
      </c>
      <c r="M4" t="s">
        <v>8</v>
      </c>
    </row>
    <row r="5" spans="1:13" x14ac:dyDescent="0.45">
      <c r="K5">
        <v>1</v>
      </c>
      <c r="L5" s="1" t="s">
        <v>9</v>
      </c>
      <c r="M5" s="1" t="s">
        <v>6</v>
      </c>
    </row>
    <row r="7" spans="1:13" x14ac:dyDescent="0.45">
      <c r="A7" t="s">
        <v>4</v>
      </c>
      <c r="K7" t="s">
        <v>14</v>
      </c>
    </row>
    <row r="8" spans="1:13" x14ac:dyDescent="0.45">
      <c r="B8">
        <v>0</v>
      </c>
      <c r="C8">
        <v>1</v>
      </c>
      <c r="E8" t="s">
        <v>13</v>
      </c>
      <c r="F8" t="s">
        <v>2</v>
      </c>
      <c r="G8" t="s">
        <v>1</v>
      </c>
      <c r="H8" t="s">
        <v>3</v>
      </c>
      <c r="K8" t="s">
        <v>10</v>
      </c>
    </row>
    <row r="9" spans="1:13" x14ac:dyDescent="0.45">
      <c r="A9">
        <v>0</v>
      </c>
      <c r="B9">
        <v>26</v>
      </c>
      <c r="C9">
        <v>5</v>
      </c>
      <c r="E9" s="2">
        <f>(B9+C10)/SUM(B9:C10)</f>
        <v>0.87301587301587302</v>
      </c>
      <c r="F9">
        <f>C10/(C10+B10)</f>
        <v>0.90625</v>
      </c>
      <c r="G9">
        <f>C10/(C10+C9)</f>
        <v>0.8529411764705882</v>
      </c>
      <c r="H9">
        <f>2*((F9*G9)/(F9+G9))</f>
        <v>0.87878787878787867</v>
      </c>
      <c r="K9" t="s">
        <v>11</v>
      </c>
    </row>
    <row r="10" spans="1:13" x14ac:dyDescent="0.45">
      <c r="A10">
        <v>1</v>
      </c>
      <c r="B10">
        <v>3</v>
      </c>
      <c r="C10">
        <v>29</v>
      </c>
      <c r="K10" t="s">
        <v>12</v>
      </c>
    </row>
    <row r="12" spans="1:13" x14ac:dyDescent="0.45">
      <c r="A12" t="s">
        <v>5</v>
      </c>
      <c r="E12" t="s">
        <v>13</v>
      </c>
      <c r="F12" t="s">
        <v>2</v>
      </c>
      <c r="G12" t="s">
        <v>1</v>
      </c>
      <c r="H12" t="s">
        <v>3</v>
      </c>
    </row>
    <row r="13" spans="1:13" x14ac:dyDescent="0.45">
      <c r="B13">
        <v>0</v>
      </c>
      <c r="C13">
        <v>1</v>
      </c>
      <c r="E13" s="3">
        <f>(E3+E9)/2</f>
        <v>0.87496947496947497</v>
      </c>
      <c r="F13">
        <f t="shared" ref="F13:H13" si="0">(F3+F9)/2</f>
        <v>0.88645833333333335</v>
      </c>
      <c r="G13">
        <f t="shared" si="0"/>
        <v>0.8598039215686275</v>
      </c>
      <c r="H13">
        <f t="shared" si="0"/>
        <v>0.87272727272727268</v>
      </c>
    </row>
    <row r="14" spans="1:13" x14ac:dyDescent="0.45">
      <c r="A14">
        <v>0</v>
      </c>
      <c r="B14">
        <f>(B3+B9)/2</f>
        <v>28.5</v>
      </c>
      <c r="C14">
        <f>(C3+C9)/2</f>
        <v>4.5</v>
      </c>
      <c r="E14" t="s">
        <v>6</v>
      </c>
      <c r="F14" t="s">
        <v>9</v>
      </c>
      <c r="G14" t="s">
        <v>8</v>
      </c>
      <c r="H14" t="s">
        <v>7</v>
      </c>
    </row>
    <row r="15" spans="1:13" x14ac:dyDescent="0.45">
      <c r="A15">
        <v>1</v>
      </c>
      <c r="B15">
        <f t="shared" ref="B15:C15" si="1">(B4+B10)/2</f>
        <v>3.5</v>
      </c>
      <c r="C15">
        <f t="shared" si="1"/>
        <v>27.5</v>
      </c>
      <c r="E15">
        <f>C15</f>
        <v>27.5</v>
      </c>
      <c r="F15">
        <f>B15</f>
        <v>3.5</v>
      </c>
      <c r="G15">
        <f>C14</f>
        <v>4.5</v>
      </c>
      <c r="H15">
        <f>B14</f>
        <v>28.5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3225-B3DC-4791-9CFD-8C63E5F26525}">
  <dimension ref="A1:M15"/>
  <sheetViews>
    <sheetView workbookViewId="0">
      <selection sqref="A1:C10"/>
    </sheetView>
  </sheetViews>
  <sheetFormatPr defaultRowHeight="14.25" x14ac:dyDescent="0.45"/>
  <sheetData>
    <row r="1" spans="1:13" x14ac:dyDescent="0.45">
      <c r="A1" t="s">
        <v>0</v>
      </c>
    </row>
    <row r="2" spans="1:13" x14ac:dyDescent="0.45">
      <c r="B2">
        <v>0</v>
      </c>
      <c r="C2">
        <v>1</v>
      </c>
      <c r="E2" t="s">
        <v>13</v>
      </c>
      <c r="F2" t="s">
        <v>2</v>
      </c>
      <c r="G2" t="s">
        <v>1</v>
      </c>
      <c r="H2" t="s">
        <v>3</v>
      </c>
      <c r="K2" t="s">
        <v>15</v>
      </c>
    </row>
    <row r="3" spans="1:13" x14ac:dyDescent="0.45">
      <c r="A3">
        <v>0</v>
      </c>
      <c r="B3">
        <v>32</v>
      </c>
      <c r="C3">
        <v>3</v>
      </c>
      <c r="E3" s="2">
        <f>(B3+C4)/SUM(B3:C4)</f>
        <v>0.89230769230769236</v>
      </c>
      <c r="F3">
        <f>C4/(C4+B4)</f>
        <v>0.8666666666666667</v>
      </c>
      <c r="G3">
        <f>C4/(C4+C3)</f>
        <v>0.89655172413793105</v>
      </c>
      <c r="H3">
        <f>2*((F3*G3)/(F3+G3))</f>
        <v>0.88135593220338992</v>
      </c>
      <c r="L3">
        <v>0</v>
      </c>
      <c r="M3">
        <v>1</v>
      </c>
    </row>
    <row r="4" spans="1:13" x14ac:dyDescent="0.45">
      <c r="A4">
        <v>1</v>
      </c>
      <c r="B4">
        <v>4</v>
      </c>
      <c r="C4">
        <v>26</v>
      </c>
      <c r="K4">
        <v>0</v>
      </c>
      <c r="L4" t="s">
        <v>7</v>
      </c>
      <c r="M4" t="s">
        <v>8</v>
      </c>
    </row>
    <row r="5" spans="1:13" x14ac:dyDescent="0.45">
      <c r="K5">
        <v>1</v>
      </c>
      <c r="L5" s="1" t="s">
        <v>9</v>
      </c>
      <c r="M5" s="1" t="s">
        <v>6</v>
      </c>
    </row>
    <row r="7" spans="1:13" x14ac:dyDescent="0.45">
      <c r="A7" t="s">
        <v>4</v>
      </c>
      <c r="K7" t="s">
        <v>14</v>
      </c>
    </row>
    <row r="8" spans="1:13" x14ac:dyDescent="0.45">
      <c r="B8">
        <v>0</v>
      </c>
      <c r="C8">
        <v>1</v>
      </c>
      <c r="E8" t="s">
        <v>13</v>
      </c>
      <c r="F8" t="s">
        <v>2</v>
      </c>
      <c r="G8" t="s">
        <v>1</v>
      </c>
      <c r="H8" t="s">
        <v>3</v>
      </c>
      <c r="K8" t="s">
        <v>10</v>
      </c>
    </row>
    <row r="9" spans="1:13" x14ac:dyDescent="0.45">
      <c r="A9">
        <v>0</v>
      </c>
      <c r="B9">
        <v>27</v>
      </c>
      <c r="C9">
        <v>4</v>
      </c>
      <c r="E9" s="2">
        <f>(B9+C10)/SUM(B9:C10)</f>
        <v>0.90476190476190477</v>
      </c>
      <c r="F9">
        <f>C10/(C10+B10)</f>
        <v>0.9375</v>
      </c>
      <c r="G9">
        <f>C10/(C10+C9)</f>
        <v>0.88235294117647056</v>
      </c>
      <c r="H9">
        <f>2*((F9*G9)/(F9+G9))</f>
        <v>0.90909090909090906</v>
      </c>
      <c r="K9" t="s">
        <v>11</v>
      </c>
    </row>
    <row r="10" spans="1:13" x14ac:dyDescent="0.45">
      <c r="A10">
        <v>1</v>
      </c>
      <c r="B10">
        <v>2</v>
      </c>
      <c r="C10">
        <v>30</v>
      </c>
      <c r="K10" t="s">
        <v>12</v>
      </c>
    </row>
    <row r="12" spans="1:13" x14ac:dyDescent="0.45">
      <c r="A12" t="s">
        <v>5</v>
      </c>
      <c r="E12" t="s">
        <v>13</v>
      </c>
      <c r="F12" t="s">
        <v>2</v>
      </c>
      <c r="G12" t="s">
        <v>1</v>
      </c>
      <c r="H12" t="s">
        <v>3</v>
      </c>
    </row>
    <row r="13" spans="1:13" x14ac:dyDescent="0.45">
      <c r="B13">
        <v>0</v>
      </c>
      <c r="C13">
        <v>1</v>
      </c>
      <c r="E13" s="3">
        <f>(E3+E9)/2</f>
        <v>0.89853479853479856</v>
      </c>
      <c r="F13">
        <f t="shared" ref="F13:H13" si="0">(F3+F9)/2</f>
        <v>0.90208333333333335</v>
      </c>
      <c r="G13">
        <f t="shared" si="0"/>
        <v>0.88945233265720081</v>
      </c>
      <c r="H13">
        <f t="shared" si="0"/>
        <v>0.89522342064714944</v>
      </c>
    </row>
    <row r="14" spans="1:13" x14ac:dyDescent="0.45">
      <c r="A14">
        <v>0</v>
      </c>
      <c r="B14">
        <f>(B3+B9)/2</f>
        <v>29.5</v>
      </c>
      <c r="C14">
        <f>(C3+C9)/2</f>
        <v>3.5</v>
      </c>
      <c r="E14" t="s">
        <v>6</v>
      </c>
      <c r="F14" t="s">
        <v>9</v>
      </c>
      <c r="G14" t="s">
        <v>8</v>
      </c>
      <c r="H14" t="s">
        <v>7</v>
      </c>
    </row>
    <row r="15" spans="1:13" x14ac:dyDescent="0.45">
      <c r="A15">
        <v>1</v>
      </c>
      <c r="B15">
        <f t="shared" ref="B15:C15" si="1">(B4+B10)/2</f>
        <v>3</v>
      </c>
      <c r="C15">
        <f t="shared" si="1"/>
        <v>28</v>
      </c>
      <c r="E15">
        <f>C15</f>
        <v>28</v>
      </c>
      <c r="F15">
        <f>B15</f>
        <v>3</v>
      </c>
      <c r="G15">
        <f>C14</f>
        <v>3.5</v>
      </c>
      <c r="H15">
        <f>B14</f>
        <v>29.5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2C3-D4CD-4469-84A5-1832AAA670AF}">
  <dimension ref="A1:M15"/>
  <sheetViews>
    <sheetView workbookViewId="0">
      <selection sqref="A1:C10"/>
    </sheetView>
  </sheetViews>
  <sheetFormatPr defaultRowHeight="14.25" x14ac:dyDescent="0.45"/>
  <sheetData>
    <row r="1" spans="1:13" x14ac:dyDescent="0.45">
      <c r="A1" t="s">
        <v>0</v>
      </c>
    </row>
    <row r="2" spans="1:13" x14ac:dyDescent="0.45">
      <c r="B2">
        <v>0</v>
      </c>
      <c r="C2">
        <v>1</v>
      </c>
      <c r="E2" t="s">
        <v>13</v>
      </c>
      <c r="F2" t="s">
        <v>2</v>
      </c>
      <c r="G2" t="s">
        <v>1</v>
      </c>
      <c r="H2" t="s">
        <v>3</v>
      </c>
      <c r="K2" t="s">
        <v>15</v>
      </c>
    </row>
    <row r="3" spans="1:13" x14ac:dyDescent="0.45">
      <c r="A3">
        <v>0</v>
      </c>
      <c r="B3">
        <v>32</v>
      </c>
      <c r="C3">
        <v>3</v>
      </c>
      <c r="E3" s="2">
        <f>(B3+C4)/SUM(B3:C4)</f>
        <v>0.8</v>
      </c>
      <c r="F3">
        <f>C4/(C4+B4)</f>
        <v>0.66666666666666663</v>
      </c>
      <c r="G3">
        <f>C4/(C4+C3)</f>
        <v>0.86956521739130432</v>
      </c>
      <c r="H3">
        <f>2*((F3*G3)/(F3+G3))</f>
        <v>0.75471698113207542</v>
      </c>
      <c r="L3">
        <v>0</v>
      </c>
      <c r="M3">
        <v>1</v>
      </c>
    </row>
    <row r="4" spans="1:13" x14ac:dyDescent="0.45">
      <c r="A4">
        <v>1</v>
      </c>
      <c r="B4">
        <v>10</v>
      </c>
      <c r="C4">
        <v>20</v>
      </c>
      <c r="K4">
        <v>0</v>
      </c>
      <c r="L4" t="s">
        <v>7</v>
      </c>
      <c r="M4" t="s">
        <v>8</v>
      </c>
    </row>
    <row r="5" spans="1:13" x14ac:dyDescent="0.45">
      <c r="K5">
        <v>1</v>
      </c>
      <c r="L5" s="1" t="s">
        <v>9</v>
      </c>
      <c r="M5" s="1" t="s">
        <v>6</v>
      </c>
    </row>
    <row r="7" spans="1:13" x14ac:dyDescent="0.45">
      <c r="A7" t="s">
        <v>4</v>
      </c>
      <c r="K7" t="s">
        <v>14</v>
      </c>
    </row>
    <row r="8" spans="1:13" x14ac:dyDescent="0.45">
      <c r="B8">
        <v>0</v>
      </c>
      <c r="C8">
        <v>1</v>
      </c>
      <c r="E8" t="s">
        <v>13</v>
      </c>
      <c r="F8" t="s">
        <v>2</v>
      </c>
      <c r="G8" t="s">
        <v>1</v>
      </c>
      <c r="H8" t="s">
        <v>3</v>
      </c>
      <c r="K8" t="s">
        <v>10</v>
      </c>
    </row>
    <row r="9" spans="1:13" x14ac:dyDescent="0.45">
      <c r="A9">
        <v>0</v>
      </c>
      <c r="B9">
        <v>28</v>
      </c>
      <c r="C9">
        <v>3</v>
      </c>
      <c r="E9" s="2">
        <f>(B9+C10)/SUM(B9:C10)</f>
        <v>0.84126984126984128</v>
      </c>
      <c r="F9">
        <f>C10/(C10+B10)</f>
        <v>0.78125</v>
      </c>
      <c r="G9">
        <f>C10/(C10+C9)</f>
        <v>0.8928571428571429</v>
      </c>
      <c r="H9">
        <f>2*((F9*G9)/(F9+G9))</f>
        <v>0.83333333333333337</v>
      </c>
      <c r="K9" t="s">
        <v>11</v>
      </c>
    </row>
    <row r="10" spans="1:13" x14ac:dyDescent="0.45">
      <c r="A10">
        <v>1</v>
      </c>
      <c r="B10">
        <v>7</v>
      </c>
      <c r="C10">
        <v>25</v>
      </c>
      <c r="K10" t="s">
        <v>12</v>
      </c>
    </row>
    <row r="12" spans="1:13" x14ac:dyDescent="0.45">
      <c r="A12" t="s">
        <v>5</v>
      </c>
      <c r="E12" t="s">
        <v>13</v>
      </c>
      <c r="F12" t="s">
        <v>2</v>
      </c>
      <c r="G12" t="s">
        <v>1</v>
      </c>
      <c r="H12" t="s">
        <v>3</v>
      </c>
    </row>
    <row r="13" spans="1:13" x14ac:dyDescent="0.45">
      <c r="B13">
        <v>0</v>
      </c>
      <c r="C13">
        <v>1</v>
      </c>
      <c r="E13" s="3">
        <f>(E3+E9)/2</f>
        <v>0.82063492063492061</v>
      </c>
      <c r="F13">
        <f t="shared" ref="F13:H13" si="0">(F3+F9)/2</f>
        <v>0.72395833333333326</v>
      </c>
      <c r="G13">
        <f t="shared" si="0"/>
        <v>0.88121118012422361</v>
      </c>
      <c r="H13">
        <f t="shared" si="0"/>
        <v>0.79402515723270439</v>
      </c>
    </row>
    <row r="14" spans="1:13" x14ac:dyDescent="0.45">
      <c r="A14">
        <v>0</v>
      </c>
      <c r="B14">
        <f>(B3+B9)/2</f>
        <v>30</v>
      </c>
      <c r="C14">
        <f>(C3+C9)/2</f>
        <v>3</v>
      </c>
      <c r="E14" t="s">
        <v>6</v>
      </c>
      <c r="F14" t="s">
        <v>9</v>
      </c>
      <c r="G14" t="s">
        <v>8</v>
      </c>
      <c r="H14" t="s">
        <v>7</v>
      </c>
    </row>
    <row r="15" spans="1:13" x14ac:dyDescent="0.45">
      <c r="A15">
        <v>1</v>
      </c>
      <c r="B15">
        <f t="shared" ref="B15:C15" si="1">(B4+B10)/2</f>
        <v>8.5</v>
      </c>
      <c r="C15">
        <f t="shared" si="1"/>
        <v>22.5</v>
      </c>
      <c r="E15">
        <f>C15</f>
        <v>22.5</v>
      </c>
      <c r="F15">
        <f>B15</f>
        <v>8.5</v>
      </c>
      <c r="G15">
        <f>C14</f>
        <v>3</v>
      </c>
      <c r="H15">
        <f>B14</f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404F-9365-45F4-8599-81AD1F3F135C}">
  <dimension ref="A1:M15"/>
  <sheetViews>
    <sheetView workbookViewId="0">
      <selection activeCell="K3" sqref="K3:M5"/>
    </sheetView>
  </sheetViews>
  <sheetFormatPr defaultRowHeight="14.25" x14ac:dyDescent="0.45"/>
  <sheetData>
    <row r="1" spans="1:13" x14ac:dyDescent="0.45">
      <c r="A1" t="s">
        <v>0</v>
      </c>
    </row>
    <row r="2" spans="1:13" x14ac:dyDescent="0.45">
      <c r="B2">
        <v>0</v>
      </c>
      <c r="C2">
        <v>1</v>
      </c>
      <c r="E2" t="s">
        <v>13</v>
      </c>
      <c r="F2" t="s">
        <v>2</v>
      </c>
      <c r="G2" t="s">
        <v>1</v>
      </c>
      <c r="H2" t="s">
        <v>3</v>
      </c>
      <c r="K2" t="s">
        <v>15</v>
      </c>
    </row>
    <row r="3" spans="1:13" x14ac:dyDescent="0.45">
      <c r="A3">
        <v>0</v>
      </c>
      <c r="B3">
        <v>32</v>
      </c>
      <c r="C3">
        <v>3</v>
      </c>
      <c r="E3" s="2">
        <f>(B3+C4)/SUM(B3:C4)</f>
        <v>0.81538461538461537</v>
      </c>
      <c r="F3">
        <f>C4/(C4+B4)</f>
        <v>0.7</v>
      </c>
      <c r="G3">
        <f>C4/(C4+C3)</f>
        <v>0.875</v>
      </c>
      <c r="H3">
        <f>2*((F3*G3)/(F3+G3))</f>
        <v>0.77777777777777768</v>
      </c>
      <c r="L3">
        <v>0</v>
      </c>
      <c r="M3">
        <v>1</v>
      </c>
    </row>
    <row r="4" spans="1:13" x14ac:dyDescent="0.45">
      <c r="A4">
        <v>1</v>
      </c>
      <c r="B4">
        <v>9</v>
      </c>
      <c r="C4">
        <v>21</v>
      </c>
      <c r="K4">
        <v>0</v>
      </c>
      <c r="L4" t="s">
        <v>7</v>
      </c>
      <c r="M4" t="s">
        <v>8</v>
      </c>
    </row>
    <row r="5" spans="1:13" x14ac:dyDescent="0.45">
      <c r="K5">
        <v>1</v>
      </c>
      <c r="L5" s="1" t="s">
        <v>9</v>
      </c>
      <c r="M5" s="1" t="s">
        <v>6</v>
      </c>
    </row>
    <row r="7" spans="1:13" x14ac:dyDescent="0.45">
      <c r="A7" t="s">
        <v>4</v>
      </c>
      <c r="K7" t="s">
        <v>14</v>
      </c>
    </row>
    <row r="8" spans="1:13" x14ac:dyDescent="0.45">
      <c r="B8">
        <v>0</v>
      </c>
      <c r="C8">
        <v>1</v>
      </c>
      <c r="E8" t="s">
        <v>13</v>
      </c>
      <c r="F8" t="s">
        <v>2</v>
      </c>
      <c r="G8" t="s">
        <v>1</v>
      </c>
      <c r="H8" t="s">
        <v>3</v>
      </c>
      <c r="K8" t="s">
        <v>10</v>
      </c>
    </row>
    <row r="9" spans="1:13" x14ac:dyDescent="0.45">
      <c r="A9">
        <v>0</v>
      </c>
      <c r="B9">
        <v>23</v>
      </c>
      <c r="C9">
        <v>8</v>
      </c>
      <c r="E9" s="2">
        <f>(B9+C10)/SUM(B9:C10)</f>
        <v>0.76190476190476186</v>
      </c>
      <c r="F9">
        <f>C10/(C10+B10)</f>
        <v>0.78125</v>
      </c>
      <c r="G9">
        <f>C10/(C10+C9)</f>
        <v>0.75757575757575757</v>
      </c>
      <c r="H9">
        <f>2*((F9*G9)/(F9+G9))</f>
        <v>0.76923076923076916</v>
      </c>
      <c r="K9" t="s">
        <v>11</v>
      </c>
    </row>
    <row r="10" spans="1:13" x14ac:dyDescent="0.45">
      <c r="A10">
        <v>1</v>
      </c>
      <c r="B10">
        <v>7</v>
      </c>
      <c r="C10">
        <v>25</v>
      </c>
      <c r="K10" t="s">
        <v>12</v>
      </c>
    </row>
    <row r="12" spans="1:13" x14ac:dyDescent="0.45">
      <c r="A12" t="s">
        <v>5</v>
      </c>
      <c r="E12" t="s">
        <v>13</v>
      </c>
      <c r="F12" t="s">
        <v>2</v>
      </c>
      <c r="G12" t="s">
        <v>1</v>
      </c>
      <c r="H12" t="s">
        <v>3</v>
      </c>
    </row>
    <row r="13" spans="1:13" x14ac:dyDescent="0.45">
      <c r="B13">
        <v>0</v>
      </c>
      <c r="C13">
        <v>1</v>
      </c>
      <c r="E13" s="3">
        <f>(E3+E9)/2</f>
        <v>0.78864468864468862</v>
      </c>
      <c r="F13">
        <f t="shared" ref="F13:H13" si="0">(F3+F9)/2</f>
        <v>0.74062499999999998</v>
      </c>
      <c r="G13">
        <f t="shared" si="0"/>
        <v>0.81628787878787878</v>
      </c>
      <c r="H13">
        <f t="shared" si="0"/>
        <v>0.77350427350427342</v>
      </c>
    </row>
    <row r="14" spans="1:13" x14ac:dyDescent="0.45">
      <c r="A14">
        <v>0</v>
      </c>
      <c r="B14">
        <f>(B3+B9)/2</f>
        <v>27.5</v>
      </c>
      <c r="C14">
        <f>(C3+C9)/2</f>
        <v>5.5</v>
      </c>
      <c r="E14" t="s">
        <v>6</v>
      </c>
      <c r="F14" t="s">
        <v>9</v>
      </c>
      <c r="G14" t="s">
        <v>8</v>
      </c>
      <c r="H14" t="s">
        <v>7</v>
      </c>
    </row>
    <row r="15" spans="1:13" x14ac:dyDescent="0.45">
      <c r="A15">
        <v>1</v>
      </c>
      <c r="B15">
        <f t="shared" ref="B15:C15" si="1">(B4+B10)/2</f>
        <v>8</v>
      </c>
      <c r="C15">
        <f t="shared" si="1"/>
        <v>23</v>
      </c>
      <c r="E15">
        <f>C15</f>
        <v>23</v>
      </c>
      <c r="F15">
        <f>B15</f>
        <v>8</v>
      </c>
      <c r="G15">
        <f>C14</f>
        <v>5.5</v>
      </c>
      <c r="H15">
        <f>B14</f>
        <v>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933-300A-4962-8525-F47BD2D49D6F}">
  <dimension ref="A1:D10"/>
  <sheetViews>
    <sheetView tabSelected="1" workbookViewId="0">
      <selection activeCell="D5" sqref="B3:D5"/>
    </sheetView>
  </sheetViews>
  <sheetFormatPr defaultRowHeight="14.25" x14ac:dyDescent="0.45"/>
  <sheetData>
    <row r="1" spans="1:4" x14ac:dyDescent="0.45">
      <c r="B1" t="s">
        <v>92</v>
      </c>
    </row>
    <row r="2" spans="1:4" x14ac:dyDescent="0.45">
      <c r="C2" t="s">
        <v>93</v>
      </c>
    </row>
    <row r="3" spans="1:4" x14ac:dyDescent="0.45">
      <c r="C3" t="b">
        <v>1</v>
      </c>
      <c r="D3" t="b">
        <v>0</v>
      </c>
    </row>
    <row r="4" spans="1:4" x14ac:dyDescent="0.45">
      <c r="A4" t="s">
        <v>94</v>
      </c>
      <c r="B4" t="b">
        <v>1</v>
      </c>
      <c r="C4" t="s">
        <v>6</v>
      </c>
      <c r="D4" t="s">
        <v>9</v>
      </c>
    </row>
    <row r="5" spans="1:4" x14ac:dyDescent="0.45">
      <c r="B5" t="b">
        <v>0</v>
      </c>
      <c r="C5" t="s">
        <v>8</v>
      </c>
      <c r="D5" t="s">
        <v>7</v>
      </c>
    </row>
    <row r="6" spans="1:4" x14ac:dyDescent="0.45">
      <c r="B6" t="s">
        <v>91</v>
      </c>
    </row>
    <row r="7" spans="1:4" x14ac:dyDescent="0.45">
      <c r="C7" t="s">
        <v>93</v>
      </c>
    </row>
    <row r="8" spans="1:4" x14ac:dyDescent="0.45">
      <c r="C8" t="b">
        <v>0</v>
      </c>
      <c r="D8" t="b">
        <v>1</v>
      </c>
    </row>
    <row r="9" spans="1:4" x14ac:dyDescent="0.45">
      <c r="A9" t="s">
        <v>95</v>
      </c>
      <c r="B9" t="b">
        <v>0</v>
      </c>
      <c r="C9" t="s">
        <v>7</v>
      </c>
      <c r="D9" t="s">
        <v>8</v>
      </c>
    </row>
    <row r="10" spans="1:4" x14ac:dyDescent="0.45">
      <c r="B10" t="b">
        <v>1</v>
      </c>
      <c r="C10" s="1" t="s">
        <v>9</v>
      </c>
      <c r="D10" s="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C543-8A3F-4BC9-8164-9A549A694D61}">
  <dimension ref="A1:F28"/>
  <sheetViews>
    <sheetView workbookViewId="0">
      <selection activeCell="D3" sqref="D3"/>
    </sheetView>
  </sheetViews>
  <sheetFormatPr defaultRowHeight="14.25" x14ac:dyDescent="0.45"/>
  <cols>
    <col min="1" max="1" width="21.9296875" bestFit="1" customWidth="1"/>
    <col min="2" max="5" width="11.73046875" bestFit="1" customWidth="1"/>
  </cols>
  <sheetData>
    <row r="1" spans="1:6" x14ac:dyDescent="0.45">
      <c r="A1" t="s">
        <v>55</v>
      </c>
      <c r="B1" t="s">
        <v>79</v>
      </c>
      <c r="C1" t="s">
        <v>80</v>
      </c>
      <c r="D1" t="s">
        <v>81</v>
      </c>
      <c r="E1" t="s">
        <v>82</v>
      </c>
      <c r="F1" t="s">
        <v>71</v>
      </c>
    </row>
    <row r="2" spans="1:6" x14ac:dyDescent="0.45">
      <c r="A2" t="s">
        <v>78</v>
      </c>
      <c r="B2" s="2">
        <v>1</v>
      </c>
      <c r="C2" s="2">
        <v>1</v>
      </c>
      <c r="D2" s="2">
        <v>0.59069424196584386</v>
      </c>
      <c r="E2" s="2">
        <v>1</v>
      </c>
      <c r="F2" s="2">
        <f t="shared" ref="F2:F8" si="0">AVERAGE(B2:E2)</f>
        <v>0.89767356049146096</v>
      </c>
    </row>
    <row r="3" spans="1:6" x14ac:dyDescent="0.45">
      <c r="A3" t="s">
        <v>77</v>
      </c>
      <c r="B3" s="2">
        <v>0.81577108463063108</v>
      </c>
      <c r="C3" s="2">
        <v>0.95294484154175729</v>
      </c>
      <c r="D3" s="2">
        <v>1</v>
      </c>
      <c r="E3" s="2">
        <v>0.63234946191610952</v>
      </c>
      <c r="F3" s="2">
        <f t="shared" si="0"/>
        <v>0.85026634702212445</v>
      </c>
    </row>
    <row r="4" spans="1:6" x14ac:dyDescent="0.45">
      <c r="A4" t="s">
        <v>76</v>
      </c>
      <c r="B4" s="2">
        <v>0.56210483621527407</v>
      </c>
      <c r="C4" s="2">
        <v>0.8402334666770046</v>
      </c>
      <c r="D4" s="2">
        <v>0.73682563458362527</v>
      </c>
      <c r="E4" s="2">
        <v>0.80544817365324595</v>
      </c>
      <c r="F4" s="2">
        <f t="shared" si="0"/>
        <v>0.73615302778228742</v>
      </c>
    </row>
    <row r="5" spans="1:6" x14ac:dyDescent="0.45">
      <c r="A5" t="s">
        <v>75</v>
      </c>
      <c r="B5" s="2">
        <v>0.65425867371604152</v>
      </c>
      <c r="C5" s="2">
        <v>0.22768100058743856</v>
      </c>
      <c r="D5" s="2">
        <v>0.38914129173311596</v>
      </c>
      <c r="E5" s="2">
        <v>0.21420940998563756</v>
      </c>
      <c r="F5" s="2">
        <f t="shared" si="0"/>
        <v>0.37132259400555839</v>
      </c>
    </row>
    <row r="6" spans="1:6" x14ac:dyDescent="0.45">
      <c r="A6" t="s">
        <v>74</v>
      </c>
      <c r="B6" s="2">
        <v>0.31517270250966584</v>
      </c>
      <c r="C6" s="2">
        <v>0.63081544998424888</v>
      </c>
      <c r="D6" s="2">
        <v>9.2557468415440741E-2</v>
      </c>
      <c r="E6" s="2">
        <v>0</v>
      </c>
      <c r="F6" s="2">
        <f t="shared" si="0"/>
        <v>0.25963640522733883</v>
      </c>
    </row>
    <row r="7" spans="1:6" x14ac:dyDescent="0.45">
      <c r="A7" t="s">
        <v>73</v>
      </c>
      <c r="B7" s="2">
        <v>0.22506071678077816</v>
      </c>
      <c r="C7" s="2">
        <v>0</v>
      </c>
      <c r="D7" s="2">
        <v>0</v>
      </c>
      <c r="E7" s="2">
        <v>0.25255919376529684</v>
      </c>
      <c r="F7" s="2">
        <f t="shared" si="0"/>
        <v>0.11940497763651875</v>
      </c>
    </row>
    <row r="8" spans="1:6" x14ac:dyDescent="0.45">
      <c r="A8" t="s">
        <v>72</v>
      </c>
      <c r="B8" s="2">
        <v>0</v>
      </c>
      <c r="C8" s="2">
        <v>0.19305146059865672</v>
      </c>
      <c r="D8" s="2">
        <v>0.14175052861476578</v>
      </c>
      <c r="E8" s="2">
        <v>1.7712962247827056E-2</v>
      </c>
      <c r="F8" s="2">
        <f t="shared" si="0"/>
        <v>8.812873786531239E-2</v>
      </c>
    </row>
    <row r="11" spans="1:6" x14ac:dyDescent="0.45">
      <c r="A11" t="s">
        <v>55</v>
      </c>
      <c r="B11" t="s">
        <v>79</v>
      </c>
      <c r="C11" t="s">
        <v>80</v>
      </c>
      <c r="D11" t="s">
        <v>81</v>
      </c>
      <c r="E11" t="s">
        <v>82</v>
      </c>
    </row>
    <row r="12" spans="1:6" x14ac:dyDescent="0.45">
      <c r="A12" t="s">
        <v>78</v>
      </c>
      <c r="B12" s="4">
        <f>B2/4</f>
        <v>0.25</v>
      </c>
      <c r="C12" s="4">
        <f t="shared" ref="C12:E12" si="1">C2/4</f>
        <v>0.25</v>
      </c>
      <c r="D12" s="4">
        <f t="shared" si="1"/>
        <v>0.14767356049146096</v>
      </c>
      <c r="E12" s="4">
        <f t="shared" si="1"/>
        <v>0.25</v>
      </c>
    </row>
    <row r="13" spans="1:6" x14ac:dyDescent="0.45">
      <c r="A13" t="s">
        <v>77</v>
      </c>
      <c r="B13" s="4">
        <f t="shared" ref="B13:E13" si="2">B3/4</f>
        <v>0.20394277115765777</v>
      </c>
      <c r="C13" s="4">
        <f t="shared" si="2"/>
        <v>0.23823621038543932</v>
      </c>
      <c r="D13" s="4">
        <f t="shared" si="2"/>
        <v>0.25</v>
      </c>
      <c r="E13" s="4">
        <f t="shared" si="2"/>
        <v>0.15808736547902738</v>
      </c>
    </row>
    <row r="14" spans="1:6" x14ac:dyDescent="0.45">
      <c r="A14" t="s">
        <v>76</v>
      </c>
      <c r="B14" s="4">
        <f t="shared" ref="B14:E14" si="3">B4/4</f>
        <v>0.14052620905381852</v>
      </c>
      <c r="C14" s="4">
        <f t="shared" si="3"/>
        <v>0.21005836666925115</v>
      </c>
      <c r="D14" s="4">
        <f t="shared" si="3"/>
        <v>0.18420640864590632</v>
      </c>
      <c r="E14" s="4">
        <f t="shared" si="3"/>
        <v>0.20136204341331149</v>
      </c>
    </row>
    <row r="15" spans="1:6" x14ac:dyDescent="0.45">
      <c r="A15" t="s">
        <v>75</v>
      </c>
      <c r="B15" s="4">
        <f t="shared" ref="B15:E15" si="4">B5/4</f>
        <v>0.16356466842901038</v>
      </c>
      <c r="C15" s="4">
        <f t="shared" si="4"/>
        <v>5.6920250146859641E-2</v>
      </c>
      <c r="D15" s="4">
        <f t="shared" si="4"/>
        <v>9.7285322933278989E-2</v>
      </c>
      <c r="E15" s="4">
        <f t="shared" si="4"/>
        <v>5.355235249640939E-2</v>
      </c>
    </row>
    <row r="16" spans="1:6" x14ac:dyDescent="0.45">
      <c r="A16" t="s">
        <v>74</v>
      </c>
      <c r="B16" s="4">
        <f t="shared" ref="B16:E16" si="5">B6/4</f>
        <v>7.8793175627416459E-2</v>
      </c>
      <c r="C16" s="4">
        <f t="shared" si="5"/>
        <v>0.15770386249606222</v>
      </c>
      <c r="D16" s="4">
        <f t="shared" si="5"/>
        <v>2.3139367103860185E-2</v>
      </c>
      <c r="E16" s="4">
        <f t="shared" si="5"/>
        <v>0</v>
      </c>
    </row>
    <row r="17" spans="1:5" x14ac:dyDescent="0.45">
      <c r="A17" t="s">
        <v>83</v>
      </c>
      <c r="B17" s="4">
        <f t="shared" ref="B17:E17" si="6">B7/4</f>
        <v>5.626517919519454E-2</v>
      </c>
      <c r="C17" s="4">
        <f t="shared" si="6"/>
        <v>0</v>
      </c>
      <c r="D17" s="4">
        <f t="shared" si="6"/>
        <v>0</v>
      </c>
      <c r="E17" s="4">
        <f t="shared" si="6"/>
        <v>6.313979844132421E-2</v>
      </c>
    </row>
    <row r="18" spans="1:5" x14ac:dyDescent="0.45">
      <c r="A18" t="s">
        <v>72</v>
      </c>
      <c r="B18" s="4">
        <f t="shared" ref="B18:E18" si="7">B8/4</f>
        <v>0</v>
      </c>
      <c r="C18" s="4">
        <f t="shared" si="7"/>
        <v>4.8262865149664179E-2</v>
      </c>
      <c r="D18" s="4">
        <f t="shared" si="7"/>
        <v>3.5437632153691445E-2</v>
      </c>
      <c r="E18" s="4">
        <f t="shared" si="7"/>
        <v>4.4282405619567641E-3</v>
      </c>
    </row>
    <row r="22" spans="1:5" x14ac:dyDescent="0.45">
      <c r="B22" s="4"/>
      <c r="C22" s="4"/>
      <c r="D22" s="4"/>
      <c r="E22" s="4"/>
    </row>
    <row r="23" spans="1:5" x14ac:dyDescent="0.45">
      <c r="B23" s="4"/>
      <c r="C23" s="4"/>
      <c r="D23" s="4"/>
      <c r="E23" s="4"/>
    </row>
    <row r="24" spans="1:5" x14ac:dyDescent="0.45">
      <c r="B24" s="4"/>
      <c r="C24" s="4"/>
      <c r="D24" s="4"/>
      <c r="E24" s="4"/>
    </row>
    <row r="25" spans="1:5" x14ac:dyDescent="0.45">
      <c r="B25" s="4"/>
      <c r="C25" s="4"/>
      <c r="D25" s="4"/>
      <c r="E25" s="4"/>
    </row>
    <row r="26" spans="1:5" x14ac:dyDescent="0.45">
      <c r="B26" s="4"/>
      <c r="C26" s="4"/>
      <c r="D26" s="4"/>
      <c r="E26" s="4"/>
    </row>
    <row r="27" spans="1:5" x14ac:dyDescent="0.45">
      <c r="B27" s="4"/>
      <c r="C27" s="4"/>
      <c r="D27" s="4"/>
      <c r="E27" s="4"/>
    </row>
    <row r="28" spans="1:5" x14ac:dyDescent="0.45">
      <c r="B28" s="4"/>
      <c r="C28" s="4"/>
      <c r="D28" s="4"/>
      <c r="E28" s="4"/>
    </row>
  </sheetData>
  <autoFilter ref="A1:F1" xr:uid="{E4B42ABC-DAB5-4C4F-94C1-2A47526C1574}">
    <sortState ref="A2:F8">
      <sortCondition descending="1" ref="F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4A4-8828-4A2B-B5AA-65D0443BC711}">
  <dimension ref="A1:E11"/>
  <sheetViews>
    <sheetView workbookViewId="0">
      <selection activeCell="A8" sqref="A8:E11"/>
    </sheetView>
  </sheetViews>
  <sheetFormatPr defaultRowHeight="14.25" x14ac:dyDescent="0.45"/>
  <sheetData>
    <row r="1" spans="1:5" x14ac:dyDescent="0.45">
      <c r="A1">
        <v>30</v>
      </c>
      <c r="B1">
        <v>27.5</v>
      </c>
      <c r="C1">
        <v>28</v>
      </c>
      <c r="D1">
        <v>22.5</v>
      </c>
      <c r="E1">
        <v>23</v>
      </c>
    </row>
    <row r="2" spans="1:5" x14ac:dyDescent="0.45">
      <c r="A2">
        <v>17</v>
      </c>
      <c r="B2">
        <v>28.5</v>
      </c>
      <c r="C2">
        <v>29.5</v>
      </c>
      <c r="D2">
        <v>30</v>
      </c>
      <c r="E2">
        <v>27.5</v>
      </c>
    </row>
    <row r="3" spans="1:5" x14ac:dyDescent="0.45">
      <c r="A3">
        <v>1</v>
      </c>
      <c r="B3">
        <v>3.5</v>
      </c>
      <c r="C3">
        <v>3</v>
      </c>
      <c r="D3">
        <v>8.5</v>
      </c>
      <c r="E3">
        <v>8</v>
      </c>
    </row>
    <row r="4" spans="1:5" x14ac:dyDescent="0.45">
      <c r="A4">
        <v>16</v>
      </c>
      <c r="B4">
        <v>4.5</v>
      </c>
      <c r="C4">
        <v>3.5</v>
      </c>
      <c r="D4">
        <v>3</v>
      </c>
      <c r="E4">
        <v>5.5</v>
      </c>
    </row>
    <row r="6" spans="1:5" x14ac:dyDescent="0.45">
      <c r="A6">
        <f>SUM(A1:A4)</f>
        <v>64</v>
      </c>
      <c r="B6">
        <f t="shared" ref="B6:E6" si="0">SUM(B1:B4)</f>
        <v>64</v>
      </c>
      <c r="C6">
        <f t="shared" si="0"/>
        <v>64</v>
      </c>
      <c r="D6">
        <f t="shared" si="0"/>
        <v>64</v>
      </c>
      <c r="E6">
        <f t="shared" si="0"/>
        <v>64</v>
      </c>
    </row>
    <row r="8" spans="1:5" x14ac:dyDescent="0.45">
      <c r="A8" s="4">
        <f>A1/$A$6</f>
        <v>0.46875</v>
      </c>
      <c r="B8" s="4">
        <f t="shared" ref="B8:E8" si="1">B1/$A$6</f>
        <v>0.4296875</v>
      </c>
      <c r="C8" s="4">
        <f t="shared" si="1"/>
        <v>0.4375</v>
      </c>
      <c r="D8" s="4">
        <f t="shared" si="1"/>
        <v>0.3515625</v>
      </c>
      <c r="E8" s="4">
        <f t="shared" si="1"/>
        <v>0.359375</v>
      </c>
    </row>
    <row r="9" spans="1:5" x14ac:dyDescent="0.45">
      <c r="A9" s="4">
        <f t="shared" ref="A9:E11" si="2">A2/$A$6</f>
        <v>0.265625</v>
      </c>
      <c r="B9" s="4">
        <f t="shared" si="2"/>
        <v>0.4453125</v>
      </c>
      <c r="C9" s="4">
        <f t="shared" si="2"/>
        <v>0.4609375</v>
      </c>
      <c r="D9" s="4">
        <f t="shared" si="2"/>
        <v>0.46875</v>
      </c>
      <c r="E9" s="4">
        <f t="shared" si="2"/>
        <v>0.4296875</v>
      </c>
    </row>
    <row r="10" spans="1:5" x14ac:dyDescent="0.45">
      <c r="A10" s="4">
        <f t="shared" si="2"/>
        <v>1.5625E-2</v>
      </c>
      <c r="B10" s="4">
        <f t="shared" si="2"/>
        <v>5.46875E-2</v>
      </c>
      <c r="C10" s="4">
        <f t="shared" si="2"/>
        <v>4.6875E-2</v>
      </c>
      <c r="D10" s="4">
        <f t="shared" si="2"/>
        <v>0.1328125</v>
      </c>
      <c r="E10" s="4">
        <f t="shared" si="2"/>
        <v>0.125</v>
      </c>
    </row>
    <row r="11" spans="1:5" x14ac:dyDescent="0.45">
      <c r="A11" s="4">
        <f t="shared" si="2"/>
        <v>0.25</v>
      </c>
      <c r="B11" s="4">
        <f t="shared" si="2"/>
        <v>7.03125E-2</v>
      </c>
      <c r="C11" s="4">
        <f t="shared" si="2"/>
        <v>5.46875E-2</v>
      </c>
      <c r="D11" s="4">
        <f t="shared" si="2"/>
        <v>4.6875E-2</v>
      </c>
      <c r="E11" s="4">
        <f t="shared" si="2"/>
        <v>8.59375E-2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923D-B5A5-4A32-86AA-54369A13AABE}">
  <dimension ref="A1:G24"/>
  <sheetViews>
    <sheetView workbookViewId="0">
      <selection activeCell="E22" sqref="E22:G24"/>
    </sheetView>
  </sheetViews>
  <sheetFormatPr defaultRowHeight="14.25" x14ac:dyDescent="0.45"/>
  <cols>
    <col min="1" max="7" width="9.06640625" style="5"/>
  </cols>
  <sheetData>
    <row r="1" spans="1:7" x14ac:dyDescent="0.45">
      <c r="A1" s="6" t="s">
        <v>18</v>
      </c>
    </row>
    <row r="2" spans="1:7" x14ac:dyDescent="0.45">
      <c r="A2" s="5" t="s">
        <v>17</v>
      </c>
      <c r="B2" s="5" t="b">
        <v>0</v>
      </c>
      <c r="C2" s="5" t="b">
        <v>1</v>
      </c>
      <c r="E2" s="5" t="s">
        <v>16</v>
      </c>
      <c r="F2" s="5" t="b">
        <v>0</v>
      </c>
      <c r="G2" s="5" t="b">
        <v>1</v>
      </c>
    </row>
    <row r="3" spans="1:7" x14ac:dyDescent="0.45">
      <c r="A3" s="5" t="b">
        <v>0</v>
      </c>
      <c r="B3" s="5">
        <v>19</v>
      </c>
      <c r="C3" s="5">
        <v>16</v>
      </c>
      <c r="E3" s="5" t="b">
        <v>0</v>
      </c>
      <c r="F3" s="5">
        <v>15</v>
      </c>
      <c r="G3" s="5">
        <v>16</v>
      </c>
    </row>
    <row r="4" spans="1:7" x14ac:dyDescent="0.45">
      <c r="A4" s="5" t="b">
        <v>1</v>
      </c>
      <c r="B4" s="5">
        <v>1</v>
      </c>
      <c r="C4" s="5">
        <v>29</v>
      </c>
      <c r="E4" s="5" t="b">
        <v>1</v>
      </c>
      <c r="F4" s="5">
        <v>1</v>
      </c>
      <c r="G4" s="5">
        <v>31</v>
      </c>
    </row>
    <row r="6" spans="1:7" x14ac:dyDescent="0.45">
      <c r="A6" s="6" t="s">
        <v>19</v>
      </c>
    </row>
    <row r="7" spans="1:7" x14ac:dyDescent="0.45">
      <c r="A7" s="5" t="s">
        <v>17</v>
      </c>
      <c r="B7" s="5" t="b">
        <v>0</v>
      </c>
      <c r="C7" s="5" t="b">
        <v>1</v>
      </c>
      <c r="E7" s="5" t="s">
        <v>16</v>
      </c>
      <c r="F7" s="5" t="b">
        <v>0</v>
      </c>
      <c r="G7" s="5" t="b">
        <v>1</v>
      </c>
    </row>
    <row r="8" spans="1:7" x14ac:dyDescent="0.45">
      <c r="A8" s="5" t="b">
        <v>0</v>
      </c>
      <c r="B8" s="5">
        <v>31</v>
      </c>
      <c r="C8" s="5">
        <v>4</v>
      </c>
      <c r="E8" s="5" t="b">
        <v>0</v>
      </c>
      <c r="F8" s="5">
        <v>26</v>
      </c>
      <c r="G8" s="5">
        <v>5</v>
      </c>
    </row>
    <row r="9" spans="1:7" x14ac:dyDescent="0.45">
      <c r="A9" s="5" t="b">
        <v>1</v>
      </c>
      <c r="B9" s="5">
        <v>4</v>
      </c>
      <c r="C9" s="5">
        <v>26</v>
      </c>
      <c r="E9" s="5" t="b">
        <v>1</v>
      </c>
      <c r="F9" s="5">
        <v>3</v>
      </c>
      <c r="G9" s="5">
        <v>29</v>
      </c>
    </row>
    <row r="11" spans="1:7" x14ac:dyDescent="0.45">
      <c r="A11" s="6" t="s">
        <v>20</v>
      </c>
    </row>
    <row r="12" spans="1:7" x14ac:dyDescent="0.45">
      <c r="A12" s="5" t="s">
        <v>17</v>
      </c>
      <c r="B12" s="5" t="b">
        <v>0</v>
      </c>
      <c r="C12" s="5" t="b">
        <v>1</v>
      </c>
      <c r="E12" s="5" t="s">
        <v>16</v>
      </c>
      <c r="F12" s="5" t="b">
        <v>0</v>
      </c>
      <c r="G12" s="5" t="b">
        <v>1</v>
      </c>
    </row>
    <row r="13" spans="1:7" x14ac:dyDescent="0.45">
      <c r="A13" s="5" t="b">
        <v>0</v>
      </c>
      <c r="B13" s="5">
        <v>32</v>
      </c>
      <c r="C13" s="5">
        <v>3</v>
      </c>
      <c r="E13" s="5" t="b">
        <v>0</v>
      </c>
      <c r="F13" s="5">
        <v>27</v>
      </c>
      <c r="G13" s="5">
        <v>4</v>
      </c>
    </row>
    <row r="14" spans="1:7" x14ac:dyDescent="0.45">
      <c r="A14" s="5" t="b">
        <v>1</v>
      </c>
      <c r="B14" s="5">
        <v>4</v>
      </c>
      <c r="C14" s="5">
        <v>26</v>
      </c>
      <c r="E14" s="5" t="b">
        <v>1</v>
      </c>
      <c r="F14" s="5">
        <v>2</v>
      </c>
      <c r="G14" s="5">
        <v>30</v>
      </c>
    </row>
    <row r="16" spans="1:7" x14ac:dyDescent="0.45">
      <c r="A16" s="6" t="s">
        <v>21</v>
      </c>
    </row>
    <row r="17" spans="1:7" x14ac:dyDescent="0.45">
      <c r="A17" s="5" t="s">
        <v>17</v>
      </c>
      <c r="B17" s="5" t="b">
        <v>0</v>
      </c>
      <c r="C17" s="5" t="b">
        <v>1</v>
      </c>
      <c r="E17" s="5" t="s">
        <v>16</v>
      </c>
      <c r="F17" s="5" t="b">
        <v>0</v>
      </c>
      <c r="G17" s="5" t="b">
        <v>1</v>
      </c>
    </row>
    <row r="18" spans="1:7" x14ac:dyDescent="0.45">
      <c r="A18" s="5" t="b">
        <v>0</v>
      </c>
      <c r="B18" s="5">
        <v>32</v>
      </c>
      <c r="C18" s="5">
        <v>3</v>
      </c>
      <c r="E18" s="5" t="b">
        <v>0</v>
      </c>
      <c r="F18" s="5">
        <v>28</v>
      </c>
      <c r="G18" s="5">
        <v>3</v>
      </c>
    </row>
    <row r="19" spans="1:7" x14ac:dyDescent="0.45">
      <c r="A19" s="5" t="b">
        <v>1</v>
      </c>
      <c r="B19" s="5">
        <v>10</v>
      </c>
      <c r="C19" s="5">
        <v>20</v>
      </c>
      <c r="E19" s="5" t="b">
        <v>1</v>
      </c>
      <c r="F19" s="5">
        <v>7</v>
      </c>
      <c r="G19" s="5">
        <v>25</v>
      </c>
    </row>
    <row r="21" spans="1:7" x14ac:dyDescent="0.45">
      <c r="A21" s="6" t="s">
        <v>22</v>
      </c>
    </row>
    <row r="22" spans="1:7" x14ac:dyDescent="0.45">
      <c r="A22" s="5" t="s">
        <v>17</v>
      </c>
      <c r="B22" s="5" t="b">
        <v>0</v>
      </c>
      <c r="C22" s="5" t="b">
        <v>1</v>
      </c>
      <c r="E22" s="5" t="s">
        <v>16</v>
      </c>
      <c r="F22" s="5" t="b">
        <v>0</v>
      </c>
      <c r="G22" s="5" t="b">
        <v>1</v>
      </c>
    </row>
    <row r="23" spans="1:7" x14ac:dyDescent="0.45">
      <c r="A23" s="5" t="b">
        <v>0</v>
      </c>
      <c r="B23" s="5">
        <v>32</v>
      </c>
      <c r="C23" s="5">
        <v>3</v>
      </c>
      <c r="E23" s="5" t="b">
        <v>0</v>
      </c>
      <c r="F23" s="5">
        <v>23</v>
      </c>
      <c r="G23" s="5">
        <v>8</v>
      </c>
    </row>
    <row r="24" spans="1:7" x14ac:dyDescent="0.45">
      <c r="A24" s="5" t="b">
        <v>1</v>
      </c>
      <c r="B24" s="5">
        <v>9</v>
      </c>
      <c r="C24" s="5">
        <v>21</v>
      </c>
      <c r="E24" s="5" t="b">
        <v>1</v>
      </c>
      <c r="F24" s="5">
        <v>7</v>
      </c>
      <c r="G24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Tree</vt:lpstr>
      <vt:lpstr>RF</vt:lpstr>
      <vt:lpstr>Boost</vt:lpstr>
      <vt:lpstr>SVM</vt:lpstr>
      <vt:lpstr>LR</vt:lpstr>
      <vt:lpstr>Sheet4</vt:lpstr>
      <vt:lpstr>VarImpCharts</vt:lpstr>
      <vt:lpstr>Sheet1</vt:lpstr>
      <vt:lpstr>Sheet2</vt:lpstr>
      <vt:lpstr>Sheet3</vt:lpstr>
      <vt:lpstr>VarImp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Akbar</dc:creator>
  <cp:lastModifiedBy>Zahid Akbar</cp:lastModifiedBy>
  <dcterms:created xsi:type="dcterms:W3CDTF">2018-10-23T02:44:04Z</dcterms:created>
  <dcterms:modified xsi:type="dcterms:W3CDTF">2018-10-26T02:56:18Z</dcterms:modified>
</cp:coreProperties>
</file>