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junliu/Desktop/强平机器人/强平每月工资/每月工资模版/"/>
    </mc:Choice>
  </mc:AlternateContent>
  <bookViews>
    <workbookView xWindow="0" yWindow="460" windowWidth="28800" windowHeight="15760" activeTab="3"/>
  </bookViews>
  <sheets>
    <sheet name="2015年兼职工资标准" sheetId="1" r:id="rId1"/>
    <sheet name="入门级" sheetId="2" r:id="rId2"/>
    <sheet name="初级" sheetId="3" r:id="rId3"/>
    <sheet name="中级" sheetId="4" r:id="rId4"/>
    <sheet name="高级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4" l="1"/>
  <c r="B100" i="4"/>
  <c r="B99" i="4"/>
  <c r="H107" i="4"/>
  <c r="H105" i="4"/>
  <c r="H103" i="4"/>
  <c r="H13" i="1"/>
  <c r="H12" i="1"/>
  <c r="H11" i="1"/>
  <c r="H9" i="1"/>
  <c r="H8" i="1"/>
  <c r="H7" i="1"/>
  <c r="H5" i="1"/>
  <c r="H4" i="1"/>
  <c r="H3" i="1"/>
  <c r="H2" i="1"/>
  <c r="G43" i="3"/>
  <c r="F43" i="3"/>
  <c r="E43" i="3"/>
  <c r="D43" i="3"/>
  <c r="C43" i="3"/>
  <c r="B43" i="3"/>
  <c r="G41" i="3"/>
  <c r="F41" i="3"/>
  <c r="E41" i="3"/>
  <c r="D41" i="3"/>
  <c r="C41" i="3"/>
  <c r="B41" i="3"/>
  <c r="G39" i="3"/>
  <c r="F39" i="3"/>
  <c r="E39" i="3"/>
  <c r="D39" i="3"/>
  <c r="C39" i="3"/>
  <c r="B39" i="3"/>
  <c r="D47" i="3"/>
  <c r="D46" i="3"/>
  <c r="D45" i="3"/>
  <c r="D36" i="3"/>
  <c r="B36" i="3"/>
  <c r="B35" i="3"/>
  <c r="G27" i="3"/>
  <c r="F27" i="3"/>
  <c r="E27" i="3"/>
  <c r="D27" i="3"/>
  <c r="C27" i="3"/>
  <c r="B27" i="3"/>
  <c r="G25" i="3"/>
  <c r="F25" i="3"/>
  <c r="E25" i="3"/>
  <c r="D25" i="3"/>
  <c r="C25" i="3"/>
  <c r="B25" i="3"/>
  <c r="G23" i="3"/>
  <c r="F23" i="3"/>
  <c r="E23" i="3"/>
  <c r="D23" i="3"/>
  <c r="C23" i="3"/>
  <c r="B23" i="3"/>
  <c r="D31" i="3"/>
  <c r="D30" i="3"/>
  <c r="D29" i="3"/>
  <c r="D20" i="3"/>
  <c r="B20" i="3"/>
  <c r="B19" i="3"/>
  <c r="G75" i="4"/>
  <c r="F75" i="4"/>
  <c r="E75" i="4"/>
  <c r="D75" i="4"/>
  <c r="C75" i="4"/>
  <c r="B75" i="4"/>
  <c r="G73" i="4"/>
  <c r="F73" i="4"/>
  <c r="E73" i="4"/>
  <c r="D73" i="4"/>
  <c r="C73" i="4"/>
  <c r="B73" i="4"/>
  <c r="G71" i="4"/>
  <c r="F71" i="4"/>
  <c r="E71" i="4"/>
  <c r="D71" i="4"/>
  <c r="C71" i="4"/>
  <c r="B71" i="4"/>
  <c r="D79" i="4"/>
  <c r="D78" i="4"/>
  <c r="D77" i="4"/>
  <c r="D68" i="4"/>
  <c r="B68" i="4"/>
  <c r="B67" i="4"/>
  <c r="G139" i="4"/>
  <c r="F139" i="4"/>
  <c r="E139" i="4"/>
  <c r="D139" i="4"/>
  <c r="C139" i="4"/>
  <c r="B139" i="4"/>
  <c r="G137" i="4"/>
  <c r="F137" i="4"/>
  <c r="E137" i="4"/>
  <c r="D137" i="4"/>
  <c r="C137" i="4"/>
  <c r="B137" i="4"/>
  <c r="G135" i="4"/>
  <c r="F135" i="4"/>
  <c r="E135" i="4"/>
  <c r="D135" i="4"/>
  <c r="C135" i="4"/>
  <c r="B135" i="4"/>
  <c r="D143" i="4"/>
  <c r="D142" i="4"/>
  <c r="D141" i="4"/>
  <c r="D132" i="4"/>
  <c r="B132" i="4"/>
  <c r="G123" i="4"/>
  <c r="F123" i="4"/>
  <c r="E123" i="4"/>
  <c r="D123" i="4"/>
  <c r="C123" i="4"/>
  <c r="B123" i="4"/>
  <c r="G121" i="4"/>
  <c r="F121" i="4"/>
  <c r="E121" i="4"/>
  <c r="D121" i="4"/>
  <c r="C121" i="4"/>
  <c r="B121" i="4"/>
  <c r="G119" i="4"/>
  <c r="F119" i="4"/>
  <c r="E119" i="4"/>
  <c r="D119" i="4"/>
  <c r="C119" i="4"/>
  <c r="B119" i="4"/>
  <c r="D127" i="4"/>
  <c r="D126" i="4"/>
  <c r="D125" i="4"/>
  <c r="D116" i="4"/>
  <c r="B116" i="4"/>
  <c r="B115" i="4"/>
  <c r="G107" i="4"/>
  <c r="F107" i="4"/>
  <c r="E107" i="4"/>
  <c r="D107" i="4"/>
  <c r="C107" i="4"/>
  <c r="B107" i="4"/>
  <c r="G105" i="4"/>
  <c r="F105" i="4"/>
  <c r="E105" i="4"/>
  <c r="D105" i="4"/>
  <c r="C105" i="4"/>
  <c r="B105" i="4"/>
  <c r="G103" i="4"/>
  <c r="F103" i="4"/>
  <c r="E103" i="4"/>
  <c r="D103" i="4"/>
  <c r="C103" i="4"/>
  <c r="B103" i="4"/>
  <c r="D111" i="4"/>
  <c r="D110" i="4"/>
  <c r="D109" i="4"/>
  <c r="D100" i="4"/>
  <c r="B87" i="4"/>
  <c r="C87" i="4"/>
  <c r="D87" i="4"/>
  <c r="E87" i="4"/>
  <c r="F87" i="4"/>
  <c r="G87" i="4"/>
  <c r="B89" i="4"/>
  <c r="C89" i="4"/>
  <c r="D89" i="4"/>
  <c r="E89" i="4"/>
  <c r="F89" i="4"/>
  <c r="G89" i="4"/>
  <c r="B91" i="4"/>
  <c r="C91" i="4"/>
  <c r="D91" i="4"/>
  <c r="E91" i="4"/>
  <c r="F91" i="4"/>
  <c r="G91" i="4"/>
  <c r="B84" i="4"/>
  <c r="D95" i="4"/>
  <c r="D94" i="4"/>
  <c r="D93" i="4"/>
  <c r="D84" i="4"/>
  <c r="B83" i="4"/>
  <c r="G30" i="4"/>
  <c r="F30" i="4"/>
  <c r="E30" i="4"/>
  <c r="D30" i="4"/>
  <c r="C30" i="4"/>
  <c r="B30" i="4"/>
  <c r="G28" i="4"/>
  <c r="F28" i="4"/>
  <c r="E28" i="4"/>
  <c r="D28" i="4"/>
  <c r="C28" i="4"/>
  <c r="B28" i="4"/>
  <c r="G26" i="4"/>
  <c r="F26" i="4"/>
  <c r="E26" i="4"/>
  <c r="D26" i="4"/>
  <c r="C26" i="4"/>
  <c r="B26" i="4"/>
  <c r="D35" i="4"/>
  <c r="D34" i="4"/>
  <c r="D33" i="4"/>
  <c r="D22" i="4"/>
  <c r="B22" i="4"/>
  <c r="B21" i="4"/>
  <c r="G59" i="4"/>
  <c r="F59" i="4"/>
  <c r="E59" i="4"/>
  <c r="D59" i="4"/>
  <c r="C59" i="4"/>
  <c r="B59" i="4"/>
  <c r="G57" i="4"/>
  <c r="F57" i="4"/>
  <c r="E57" i="4"/>
  <c r="D57" i="4"/>
  <c r="C57" i="4"/>
  <c r="B57" i="4"/>
  <c r="G55" i="4"/>
  <c r="F55" i="4"/>
  <c r="E55" i="4"/>
  <c r="D55" i="4"/>
  <c r="C55" i="4"/>
  <c r="B55" i="4"/>
  <c r="D63" i="4"/>
  <c r="D62" i="4"/>
  <c r="D61" i="4"/>
  <c r="D52" i="4"/>
  <c r="B52" i="4"/>
  <c r="B51" i="4"/>
  <c r="G12" i="5"/>
  <c r="F12" i="5"/>
  <c r="E12" i="5"/>
  <c r="D12" i="5"/>
  <c r="C12" i="5"/>
  <c r="B12" i="5"/>
  <c r="G10" i="5"/>
  <c r="F10" i="5"/>
  <c r="E10" i="5"/>
  <c r="D10" i="5"/>
  <c r="C10" i="5"/>
  <c r="B10" i="5"/>
  <c r="G8" i="5"/>
  <c r="F8" i="5"/>
  <c r="E8" i="5"/>
  <c r="D8" i="5"/>
  <c r="C8" i="5"/>
  <c r="B8" i="5"/>
  <c r="D17" i="5"/>
  <c r="D16" i="5"/>
  <c r="D15" i="5"/>
  <c r="D4" i="5"/>
  <c r="B4" i="5"/>
  <c r="B3" i="5"/>
  <c r="G12" i="4"/>
  <c r="F12" i="4"/>
  <c r="E12" i="4"/>
  <c r="D12" i="4"/>
  <c r="C12" i="4"/>
  <c r="B12" i="4"/>
  <c r="G10" i="4"/>
  <c r="F10" i="4"/>
  <c r="E10" i="4"/>
  <c r="D10" i="4"/>
  <c r="C10" i="4"/>
  <c r="B10" i="4"/>
  <c r="G8" i="4"/>
  <c r="F8" i="4"/>
  <c r="E8" i="4"/>
  <c r="D8" i="4"/>
  <c r="C8" i="4"/>
  <c r="B8" i="4"/>
  <c r="D17" i="4"/>
  <c r="D16" i="4"/>
  <c r="D15" i="4"/>
  <c r="D4" i="4"/>
  <c r="B4" i="4"/>
  <c r="B3" i="4"/>
  <c r="B7" i="3"/>
  <c r="C7" i="3"/>
  <c r="D7" i="3"/>
  <c r="E7" i="3"/>
  <c r="B11" i="3"/>
  <c r="C11" i="3"/>
  <c r="D11" i="3"/>
  <c r="E11" i="3"/>
  <c r="F7" i="3"/>
  <c r="G7" i="3"/>
  <c r="B9" i="3"/>
  <c r="C9" i="3"/>
  <c r="D9" i="3"/>
  <c r="E9" i="3"/>
  <c r="F9" i="3"/>
  <c r="G9" i="3"/>
  <c r="F11" i="3"/>
  <c r="G11" i="3"/>
  <c r="B4" i="3"/>
  <c r="G8" i="2"/>
  <c r="F8" i="2"/>
  <c r="E8" i="2"/>
  <c r="D8" i="2"/>
  <c r="C8" i="2"/>
  <c r="B8" i="2"/>
  <c r="D15" i="3"/>
  <c r="D14" i="3"/>
  <c r="D13" i="3"/>
  <c r="D4" i="3"/>
  <c r="B3" i="3"/>
  <c r="B4" i="2"/>
  <c r="D11" i="2"/>
  <c r="D12" i="2"/>
  <c r="D13" i="2"/>
  <c r="D4" i="2"/>
  <c r="B3" i="2"/>
  <c r="C3" i="1"/>
  <c r="G12" i="1"/>
  <c r="G13" i="1"/>
  <c r="G11" i="1"/>
  <c r="F12" i="1"/>
  <c r="F13" i="1"/>
  <c r="F11" i="1"/>
  <c r="E12" i="1"/>
  <c r="E13" i="1"/>
  <c r="E11" i="1"/>
  <c r="D12" i="1"/>
  <c r="D13" i="1"/>
  <c r="D11" i="1"/>
  <c r="C12" i="1"/>
  <c r="C13" i="1"/>
  <c r="C11" i="1"/>
  <c r="B12" i="1"/>
  <c r="B13" i="1"/>
  <c r="B11" i="1"/>
  <c r="G8" i="1"/>
  <c r="G9" i="1"/>
  <c r="G7" i="1"/>
  <c r="F8" i="1"/>
  <c r="F9" i="1"/>
  <c r="F7" i="1"/>
  <c r="E8" i="1"/>
  <c r="E9" i="1"/>
  <c r="E7" i="1"/>
  <c r="D8" i="1"/>
  <c r="D9" i="1"/>
  <c r="D7" i="1"/>
  <c r="C8" i="1"/>
  <c r="C9" i="1"/>
  <c r="C7" i="1"/>
  <c r="B8" i="1"/>
  <c r="B9" i="1"/>
  <c r="B7" i="1"/>
  <c r="G3" i="1"/>
  <c r="G4" i="1"/>
  <c r="G5" i="1"/>
  <c r="G2" i="1"/>
  <c r="F3" i="1"/>
  <c r="F4" i="1"/>
  <c r="F5" i="1"/>
  <c r="F2" i="1"/>
  <c r="E3" i="1"/>
  <c r="E4" i="1"/>
  <c r="E5" i="1"/>
  <c r="E2" i="1"/>
  <c r="D3" i="1"/>
  <c r="D4" i="1"/>
  <c r="D5" i="1"/>
  <c r="D2" i="1"/>
  <c r="C4" i="1"/>
  <c r="C5" i="1"/>
  <c r="C2" i="1"/>
  <c r="B3" i="1"/>
  <c r="B4" i="1"/>
  <c r="B5" i="1"/>
  <c r="B2" i="1"/>
</calcChain>
</file>

<file path=xl/sharedStrings.xml><?xml version="1.0" encoding="utf-8"?>
<sst xmlns="http://schemas.openxmlformats.org/spreadsheetml/2006/main" count="366" uniqueCount="65">
  <si>
    <t>1-2人</t>
    <phoneticPr fontId="1" type="noConversion"/>
  </si>
  <si>
    <t>3人</t>
    <phoneticPr fontId="1" type="noConversion"/>
  </si>
  <si>
    <t>4人</t>
    <phoneticPr fontId="1" type="noConversion"/>
  </si>
  <si>
    <t>5人</t>
    <phoneticPr fontId="1" type="noConversion"/>
  </si>
  <si>
    <t>6人</t>
    <phoneticPr fontId="1" type="noConversion"/>
  </si>
  <si>
    <t>7人</t>
    <phoneticPr fontId="1" type="noConversion"/>
  </si>
  <si>
    <t>入门级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</si>
  <si>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</si>
  <si>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</si>
  <si>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</si>
  <si>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单位标准（元/学员）</t>
    <phoneticPr fontId="1" type="noConversion"/>
  </si>
  <si>
    <t>小颗粒（1.5小时）</t>
    <phoneticPr fontId="1" type="noConversion"/>
  </si>
  <si>
    <t>机器人（2小时）</t>
    <phoneticPr fontId="1" type="noConversion"/>
  </si>
  <si>
    <t>30元/半年</t>
    <phoneticPr fontId="1" type="noConversion"/>
  </si>
  <si>
    <t>签约提成（新、续）</t>
    <phoneticPr fontId="1" type="noConversion"/>
  </si>
  <si>
    <t>季度奖</t>
    <phoneticPr fontId="1" type="noConversion"/>
  </si>
  <si>
    <t>每季度对销售贡献最大的教练奖励800元。</t>
    <phoneticPr fontId="1" type="noConversion"/>
  </si>
  <si>
    <t>姓名</t>
    <rPh sb="0" eb="1">
      <t>xing m</t>
    </rPh>
    <phoneticPr fontId="1" type="noConversion"/>
  </si>
  <si>
    <t>1-2人</t>
    <rPh sb="3" eb="4">
      <t>ren</t>
    </rPh>
    <phoneticPr fontId="1" type="noConversion"/>
  </si>
  <si>
    <t>3人</t>
    <rPh sb="1" eb="2">
      <t>ren</t>
    </rPh>
    <phoneticPr fontId="1" type="noConversion"/>
  </si>
  <si>
    <t>4人</t>
    <rPh sb="1" eb="2">
      <t>ren</t>
    </rPh>
    <phoneticPr fontId="1" type="noConversion"/>
  </si>
  <si>
    <t>5人</t>
    <rPh sb="1" eb="2">
      <t>ren</t>
    </rPh>
    <phoneticPr fontId="1" type="noConversion"/>
  </si>
  <si>
    <t>6人</t>
    <rPh sb="1" eb="2">
      <t>ren</t>
    </rPh>
    <phoneticPr fontId="1" type="noConversion"/>
  </si>
  <si>
    <t>7人</t>
    <rPh sb="1" eb="2">
      <t>ren</t>
    </rPh>
    <phoneticPr fontId="1" type="noConversion"/>
  </si>
  <si>
    <t>1H</t>
    <phoneticPr fontId="1" type="noConversion"/>
  </si>
  <si>
    <t>2H</t>
    <phoneticPr fontId="1" type="noConversion"/>
  </si>
  <si>
    <t>级别</t>
    <rPh sb="0" eb="1">
      <t>ji bie</t>
    </rPh>
    <phoneticPr fontId="1" type="noConversion"/>
  </si>
  <si>
    <t>入门级</t>
    <rPh sb="0" eb="1">
      <t>ru men</t>
    </rPh>
    <rPh sb="2" eb="3">
      <t>ji</t>
    </rPh>
    <phoneticPr fontId="1" type="noConversion"/>
  </si>
  <si>
    <t>1、课时费</t>
    <rPh sb="2" eb="3">
      <t>ke shi</t>
    </rPh>
    <rPh sb="4" eb="5">
      <t>fei</t>
    </rPh>
    <phoneticPr fontId="1" type="noConversion"/>
  </si>
  <si>
    <t>2、签约提成</t>
    <rPh sb="2" eb="3">
      <t>qian y</t>
    </rPh>
    <rPh sb="4" eb="5">
      <t>ti cheng</t>
    </rPh>
    <phoneticPr fontId="1" type="noConversion"/>
  </si>
  <si>
    <t>3、奖金</t>
    <rPh sb="2" eb="3">
      <t>jiang j</t>
    </rPh>
    <phoneticPr fontId="1" type="noConversion"/>
  </si>
  <si>
    <t>本月总计：</t>
    <rPh sb="0" eb="1">
      <t>ben y</t>
    </rPh>
    <rPh sb="2" eb="3">
      <t>zong ji</t>
    </rPh>
    <phoneticPr fontId="1" type="noConversion"/>
  </si>
  <si>
    <t>月份</t>
    <rPh sb="0" eb="1">
      <t>yue fen</t>
    </rPh>
    <phoneticPr fontId="1" type="noConversion"/>
  </si>
  <si>
    <t>确认：</t>
    <rPh sb="0" eb="1">
      <t>que ren</t>
    </rPh>
    <phoneticPr fontId="1" type="noConversion"/>
  </si>
  <si>
    <t>期数</t>
    <rPh sb="0" eb="1">
      <t>qi shu</t>
    </rPh>
    <phoneticPr fontId="1" type="noConversion"/>
  </si>
  <si>
    <t>数量</t>
    <rPh sb="0" eb="1">
      <t>shu l</t>
    </rPh>
    <phoneticPr fontId="1" type="noConversion"/>
  </si>
  <si>
    <t>单价</t>
    <rPh sb="0" eb="1">
      <t>dan j</t>
    </rPh>
    <phoneticPr fontId="1" type="noConversion"/>
  </si>
  <si>
    <t>小计</t>
    <rPh sb="0" eb="1">
      <t>xiao ji</t>
    </rPh>
    <phoneticPr fontId="1" type="noConversion"/>
  </si>
  <si>
    <t>0.5年</t>
    <rPh sb="3" eb="4">
      <t>nian</t>
    </rPh>
    <phoneticPr fontId="1" type="noConversion"/>
  </si>
  <si>
    <t>1年</t>
    <rPh sb="1" eb="2">
      <t>nian</t>
    </rPh>
    <phoneticPr fontId="1" type="noConversion"/>
  </si>
  <si>
    <t>2年</t>
    <rPh sb="1" eb="2">
      <t>nian</t>
    </rPh>
    <phoneticPr fontId="1" type="noConversion"/>
  </si>
  <si>
    <t>初级</t>
    <rPh sb="0" eb="1">
      <t>chu ji</t>
    </rPh>
    <phoneticPr fontId="1" type="noConversion"/>
  </si>
  <si>
    <t>1H</t>
    <phoneticPr fontId="1" type="noConversion"/>
  </si>
  <si>
    <t>1.5H</t>
    <phoneticPr fontId="1" type="noConversion"/>
  </si>
  <si>
    <t>确 认：</t>
    <rPh sb="0" eb="1">
      <t>que ren</t>
    </rPh>
    <phoneticPr fontId="1" type="noConversion"/>
  </si>
  <si>
    <t>3、奖 金</t>
    <rPh sb="2" eb="3">
      <t>jiang j</t>
    </rPh>
    <phoneticPr fontId="1" type="noConversion"/>
  </si>
  <si>
    <t>中级</t>
    <rPh sb="0" eb="1">
      <t>zhong ji</t>
    </rPh>
    <phoneticPr fontId="1" type="noConversion"/>
  </si>
  <si>
    <t>顾经纬</t>
    <rPh sb="0" eb="1">
      <t>gu</t>
    </rPh>
    <rPh sb="1" eb="2">
      <t>jing wei</t>
    </rPh>
    <phoneticPr fontId="1" type="noConversion"/>
  </si>
  <si>
    <t>汪中岳</t>
    <rPh sb="0" eb="1">
      <t>wang</t>
    </rPh>
    <rPh sb="1" eb="2">
      <t>zhong</t>
    </rPh>
    <rPh sb="2" eb="3">
      <t>yue</t>
    </rPh>
    <phoneticPr fontId="1" type="noConversion"/>
  </si>
  <si>
    <t>高级</t>
    <rPh sb="0" eb="1">
      <t>gao ji</t>
    </rPh>
    <phoneticPr fontId="1" type="noConversion"/>
  </si>
  <si>
    <t>8人</t>
    <rPh sb="1" eb="2">
      <t>ren</t>
    </rPh>
    <phoneticPr fontId="1" type="noConversion"/>
  </si>
  <si>
    <t>8人</t>
    <phoneticPr fontId="1" type="noConversion"/>
  </si>
  <si>
    <t>3、补贴</t>
    <rPh sb="2" eb="3">
      <t>bu tie</t>
    </rPh>
    <phoneticPr fontId="1" type="noConversion"/>
  </si>
  <si>
    <t>2015.11</t>
    <phoneticPr fontId="1" type="noConversion"/>
  </si>
  <si>
    <t>2015.11</t>
    <phoneticPr fontId="1" type="noConversion"/>
  </si>
  <si>
    <t>2015.11</t>
    <phoneticPr fontId="1" type="noConversion"/>
  </si>
  <si>
    <t>4、奖金</t>
    <rPh sb="2" eb="3">
      <t>jiang j</t>
    </rPh>
    <phoneticPr fontId="1" type="noConversion"/>
  </si>
  <si>
    <t>4天*300元／天， 奖金1000</t>
    <rPh sb="1" eb="2">
      <t>tian</t>
    </rPh>
    <rPh sb="6" eb="7">
      <t>yuan</t>
    </rPh>
    <rPh sb="8" eb="9">
      <t>tian</t>
    </rPh>
    <rPh sb="11" eb="12">
      <t>jiang j</t>
    </rPh>
    <phoneticPr fontId="1" type="noConversion"/>
  </si>
  <si>
    <t>3、比赛补贴</t>
    <rPh sb="2" eb="3">
      <t>b s</t>
    </rPh>
    <rPh sb="4" eb="5">
      <t>bu tie</t>
    </rPh>
    <phoneticPr fontId="1" type="noConversion"/>
  </si>
  <si>
    <t>3、比赛奖金</t>
    <rPh sb="2" eb="3">
      <t>bi sai</t>
    </rPh>
    <rPh sb="4" eb="5">
      <t>jiang j</t>
    </rPh>
    <phoneticPr fontId="1" type="noConversion"/>
  </si>
  <si>
    <t>4、比赛补贴</t>
    <rPh sb="2" eb="3">
      <t>bi sai</t>
    </rPh>
    <rPh sb="4" eb="5">
      <t>bu tie</t>
    </rPh>
    <phoneticPr fontId="1" type="noConversion"/>
  </si>
  <si>
    <t>4天＊300元／天</t>
    <rPh sb="1" eb="2">
      <t>tian</t>
    </rPh>
    <rPh sb="6" eb="7">
      <t>yuan</t>
    </rPh>
    <rPh sb="8" eb="9">
      <t>tian</t>
    </rPh>
    <phoneticPr fontId="1" type="noConversion"/>
  </si>
  <si>
    <t>2015.11</t>
    <phoneticPr fontId="1" type="noConversion"/>
  </si>
  <si>
    <t>2015.11</t>
    <phoneticPr fontId="1" type="noConversion"/>
  </si>
  <si>
    <t>夏迎雪</t>
    <rPh sb="0" eb="1">
      <t>xia</t>
    </rPh>
    <rPh sb="1" eb="2">
      <t>ying</t>
    </rPh>
    <rPh sb="2" eb="3">
      <t>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</si>
</sst>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804]#,##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5" borderId="2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0" borderId="2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/>
    </xf>
    <xf numFmtId="176" fontId="0" fillId="0" borderId="9" xfId="0" applyNumberFormat="1" applyBorder="1" applyAlignment="1">
      <alignment horizontal="center" vertical="top"/>
    </xf>
    <xf numFmtId="176" fontId="0" fillId="0" borderId="6" xfId="0" applyNumberFormat="1" applyBorder="1" applyAlignment="1">
      <alignment horizontal="center" vertical="top"/>
    </xf>
    <xf numFmtId="176" fontId="0" fillId="0" borderId="10" xfId="0" applyNumberFormat="1" applyBorder="1" applyAlignment="1">
      <alignment horizontal="center" vertical="top"/>
    </xf>
    <xf numFmtId="176" fontId="0" fillId="5" borderId="9" xfId="0" applyNumberFormat="1" applyFill="1" applyBorder="1" applyAlignment="1">
      <alignment horizontal="center" vertical="top"/>
    </xf>
    <xf numFmtId="176" fontId="0" fillId="5" borderId="9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vertical="top"/>
    </xf>
    <xf numFmtId="0" fontId="0" fillId="0" borderId="2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176" fontId="0" fillId="0" borderId="28" xfId="0" applyNumberForma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5" borderId="34" xfId="0" applyFill="1" applyBorder="1" applyAlignment="1">
      <alignment vertical="top"/>
    </xf>
    <xf numFmtId="176" fontId="0" fillId="5" borderId="35" xfId="0" applyNumberFormat="1" applyFill="1" applyBorder="1" applyAlignment="1">
      <alignment horizontal="center" vertical="top"/>
    </xf>
    <xf numFmtId="0" fontId="0" fillId="5" borderId="35" xfId="0" applyFill="1" applyBorder="1" applyAlignment="1">
      <alignment horizontal="center" vertical="center"/>
    </xf>
    <xf numFmtId="176" fontId="0" fillId="5" borderId="35" xfId="0" applyNumberForma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top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176" fontId="0" fillId="0" borderId="21" xfId="0" applyNumberFormat="1" applyBorder="1" applyAlignment="1">
      <alignment horizontal="center" vertical="top"/>
    </xf>
    <xf numFmtId="176" fontId="0" fillId="0" borderId="28" xfId="0" applyNumberFormat="1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176" fontId="0" fillId="0" borderId="40" xfId="0" applyNumberFormat="1" applyBorder="1" applyAlignment="1">
      <alignment horizontal="center" vertical="top"/>
    </xf>
    <xf numFmtId="176" fontId="0" fillId="0" borderId="41" xfId="0" applyNumberFormat="1" applyBorder="1" applyAlignment="1">
      <alignment horizontal="center" vertical="top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top"/>
    </xf>
    <xf numFmtId="0" fontId="0" fillId="6" borderId="26" xfId="0" applyFill="1" applyBorder="1" applyAlignment="1">
      <alignment vertical="center"/>
    </xf>
    <xf numFmtId="0" fontId="0" fillId="6" borderId="25" xfId="0" applyFill="1" applyBorder="1">
      <alignment vertical="center"/>
    </xf>
    <xf numFmtId="176" fontId="0" fillId="5" borderId="38" xfId="0" applyNumberForma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6" fontId="0" fillId="0" borderId="14" xfId="0" applyNumberForma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5" borderId="38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center" vertical="top"/>
    </xf>
    <xf numFmtId="176" fontId="0" fillId="0" borderId="45" xfId="0" applyNumberFormat="1" applyBorder="1" applyAlignment="1">
      <alignment horizontal="center" vertical="top"/>
    </xf>
    <xf numFmtId="49" fontId="0" fillId="6" borderId="26" xfId="0" applyNumberFormat="1" applyFill="1" applyBorder="1" applyAlignment="1">
      <alignment horizontal="right" vertical="center"/>
    </xf>
    <xf numFmtId="176" fontId="0" fillId="5" borderId="38" xfId="0" applyNumberFormat="1" applyFill="1" applyBorder="1">
      <alignment vertical="center"/>
    </xf>
    <xf numFmtId="0" fontId="0" fillId="5" borderId="8" xfId="0" applyFill="1" applyBorder="1" applyAlignment="1">
      <alignment horizontal="center" vertical="top"/>
    </xf>
    <xf numFmtId="176" fontId="0" fillId="5" borderId="10" xfId="0" applyNumberForma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5" borderId="23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6" fontId="0" fillId="5" borderId="36" xfId="0" applyNumberFormat="1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50" zoomScaleNormal="150" zoomScalePageLayoutView="150" workbookViewId="0">
      <selection activeCell="K17" sqref="K17"/>
    </sheetView>
  </sheetViews>
  <sheetFormatPr baseColWidth="10" defaultColWidth="8.83203125" defaultRowHeight="14" x14ac:dyDescent="0.15"/>
  <cols>
    <col min="9" max="9" width="5.33203125" style="7" customWidth="1"/>
    <col min="10" max="10" width="21.5" customWidth="1"/>
  </cols>
  <sheetData>
    <row r="1" spans="1:10" x14ac:dyDescent="0.15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10" t="s">
        <v>51</v>
      </c>
      <c r="J1" s="3" t="s">
        <v>10</v>
      </c>
    </row>
    <row r="2" spans="1:10" x14ac:dyDescent="0.15">
      <c r="A2" s="11" t="s">
        <v>6</v>
      </c>
      <c r="B2" s="1">
        <f>J2*2+10</f>
        <v>42</v>
      </c>
      <c r="C2" s="1">
        <f>3*J2</f>
        <v>48</v>
      </c>
      <c r="D2" s="1">
        <f>4*J2</f>
        <v>64</v>
      </c>
      <c r="E2" s="1">
        <f>5*J2</f>
        <v>80</v>
      </c>
      <c r="F2" s="1">
        <f>6*J2</f>
        <v>96</v>
      </c>
      <c r="G2" s="12">
        <f>7*J2</f>
        <v>112</v>
      </c>
      <c r="H2" s="12">
        <f>8*J2</f>
        <v>128</v>
      </c>
      <c r="J2" s="4">
        <v>16</v>
      </c>
    </row>
    <row r="3" spans="1:10" x14ac:dyDescent="0.15">
      <c r="A3" s="11" t="s">
        <v>7</v>
      </c>
      <c r="B3" s="1">
        <f t="shared" ref="B3:B5" si="0">J3*2+10</f>
        <v>50</v>
      </c>
      <c r="C3" s="1">
        <f>3*J3</f>
        <v>60</v>
      </c>
      <c r="D3" s="1">
        <f t="shared" ref="D3:D5" si="1">4*J3</f>
        <v>80</v>
      </c>
      <c r="E3" s="1">
        <f t="shared" ref="E3:E5" si="2">5*J3</f>
        <v>100</v>
      </c>
      <c r="F3" s="1">
        <f t="shared" ref="F3:F5" si="3">6*J3</f>
        <v>120</v>
      </c>
      <c r="G3" s="12">
        <f t="shared" ref="G3:G5" si="4">7*J3</f>
        <v>140</v>
      </c>
      <c r="H3" s="12">
        <f>8*J3</f>
        <v>160</v>
      </c>
      <c r="I3" s="6"/>
      <c r="J3" s="4">
        <v>20</v>
      </c>
    </row>
    <row r="4" spans="1:10" x14ac:dyDescent="0.15">
      <c r="A4" s="11" t="s">
        <v>8</v>
      </c>
      <c r="B4" s="1">
        <f t="shared" si="0"/>
        <v>58</v>
      </c>
      <c r="C4" s="1">
        <f t="shared" ref="C4:C5" si="5">3*J4</f>
        <v>72</v>
      </c>
      <c r="D4" s="1">
        <f t="shared" si="1"/>
        <v>96</v>
      </c>
      <c r="E4" s="1">
        <f t="shared" si="2"/>
        <v>120</v>
      </c>
      <c r="F4" s="1">
        <f t="shared" si="3"/>
        <v>144</v>
      </c>
      <c r="G4" s="12">
        <f t="shared" si="4"/>
        <v>168</v>
      </c>
      <c r="H4" s="12">
        <f>8*J4</f>
        <v>192</v>
      </c>
      <c r="I4" s="6"/>
      <c r="J4" s="4">
        <v>24</v>
      </c>
    </row>
    <row r="5" spans="1:10" ht="15" thickBot="1" x14ac:dyDescent="0.2">
      <c r="A5" s="18" t="s">
        <v>9</v>
      </c>
      <c r="B5" s="19">
        <f t="shared" si="0"/>
        <v>66</v>
      </c>
      <c r="C5" s="19">
        <f t="shared" si="5"/>
        <v>84</v>
      </c>
      <c r="D5" s="19">
        <f t="shared" si="1"/>
        <v>112</v>
      </c>
      <c r="E5" s="19">
        <f t="shared" si="2"/>
        <v>140</v>
      </c>
      <c r="F5" s="19">
        <f t="shared" si="3"/>
        <v>168</v>
      </c>
      <c r="G5" s="20">
        <f t="shared" si="4"/>
        <v>196</v>
      </c>
      <c r="H5" s="20">
        <f>8*J5</f>
        <v>224</v>
      </c>
      <c r="I5" s="6"/>
      <c r="J5" s="4">
        <v>28</v>
      </c>
    </row>
    <row r="6" spans="1:10" ht="15" thickTop="1" x14ac:dyDescent="0.15">
      <c r="A6" s="17"/>
      <c r="B6" s="96" t="s">
        <v>11</v>
      </c>
      <c r="C6" s="97"/>
      <c r="D6" s="97"/>
      <c r="E6" s="97"/>
      <c r="F6" s="97"/>
      <c r="G6" s="98"/>
      <c r="H6" s="82"/>
      <c r="I6" s="5"/>
      <c r="J6" s="2"/>
    </row>
    <row r="7" spans="1:10" x14ac:dyDescent="0.15">
      <c r="A7" s="13" t="s">
        <v>7</v>
      </c>
      <c r="B7" s="1">
        <f>J3*2*1.25+15</f>
        <v>65</v>
      </c>
      <c r="C7" s="1">
        <f>3*J3*1.25</f>
        <v>75</v>
      </c>
      <c r="D7" s="1">
        <f>J3*4*1.25</f>
        <v>100</v>
      </c>
      <c r="E7" s="1">
        <f>J3*5*1.25</f>
        <v>125</v>
      </c>
      <c r="F7" s="1">
        <f>6*J3*1.25</f>
        <v>150</v>
      </c>
      <c r="G7" s="12">
        <f>J3*1.25*7</f>
        <v>175</v>
      </c>
      <c r="H7" s="12">
        <f>J3*1.25*8</f>
        <v>200</v>
      </c>
      <c r="I7" s="6"/>
      <c r="J7" s="3" t="s">
        <v>14</v>
      </c>
    </row>
    <row r="8" spans="1:10" x14ac:dyDescent="0.15">
      <c r="A8" s="13" t="s">
        <v>8</v>
      </c>
      <c r="B8" s="1">
        <f t="shared" ref="B8:B9" si="6">J4*2*1.25+15</f>
        <v>75</v>
      </c>
      <c r="C8" s="1">
        <f t="shared" ref="C8:C9" si="7">3*J4*1.25</f>
        <v>90</v>
      </c>
      <c r="D8" s="1">
        <f t="shared" ref="D8:D9" si="8">J4*4*1.25</f>
        <v>120</v>
      </c>
      <c r="E8" s="1">
        <f t="shared" ref="E8:E9" si="9">J4*5*1.25</f>
        <v>150</v>
      </c>
      <c r="F8" s="1">
        <f t="shared" ref="F8:F9" si="10">6*J4*1.25</f>
        <v>180</v>
      </c>
      <c r="G8" s="12">
        <f t="shared" ref="G8:G9" si="11">J4*1.25*7</f>
        <v>210</v>
      </c>
      <c r="H8" s="12">
        <f>J4*1.25*8</f>
        <v>240</v>
      </c>
      <c r="I8" s="6"/>
      <c r="J8" s="1" t="s">
        <v>13</v>
      </c>
    </row>
    <row r="9" spans="1:10" ht="15" thickBot="1" x14ac:dyDescent="0.2">
      <c r="A9" s="21" t="s">
        <v>9</v>
      </c>
      <c r="B9" s="19">
        <f t="shared" si="6"/>
        <v>85</v>
      </c>
      <c r="C9" s="19">
        <f t="shared" si="7"/>
        <v>105</v>
      </c>
      <c r="D9" s="19">
        <f t="shared" si="8"/>
        <v>140</v>
      </c>
      <c r="E9" s="19">
        <f t="shared" si="9"/>
        <v>175</v>
      </c>
      <c r="F9" s="19">
        <f t="shared" si="10"/>
        <v>210</v>
      </c>
      <c r="G9" s="20">
        <f t="shared" si="11"/>
        <v>245</v>
      </c>
      <c r="H9" s="20">
        <f>J5*1.25*8</f>
        <v>280</v>
      </c>
      <c r="I9" s="6"/>
      <c r="J9" s="2"/>
    </row>
    <row r="10" spans="1:10" ht="15" thickTop="1" x14ac:dyDescent="0.15">
      <c r="A10" s="17"/>
      <c r="B10" s="96" t="s">
        <v>12</v>
      </c>
      <c r="C10" s="99"/>
      <c r="D10" s="99"/>
      <c r="E10" s="99"/>
      <c r="F10" s="99"/>
      <c r="G10" s="100"/>
      <c r="H10" s="83"/>
      <c r="I10" s="5"/>
      <c r="J10" s="3" t="s">
        <v>15</v>
      </c>
    </row>
    <row r="11" spans="1:10" x14ac:dyDescent="0.15">
      <c r="A11" s="13" t="s">
        <v>7</v>
      </c>
      <c r="B11" s="1">
        <f>J3*2*1.5+20</f>
        <v>80</v>
      </c>
      <c r="C11" s="1">
        <f>J3*3*1.5</f>
        <v>90</v>
      </c>
      <c r="D11" s="1">
        <f>J3*4*1.5</f>
        <v>120</v>
      </c>
      <c r="E11" s="1">
        <f>5*J3*1.5</f>
        <v>150</v>
      </c>
      <c r="F11" s="1">
        <f>J3*6*1.5</f>
        <v>180</v>
      </c>
      <c r="G11" s="12">
        <f>J3*1.5*7</f>
        <v>210</v>
      </c>
      <c r="H11" s="12">
        <f>J3*1.5*8</f>
        <v>240</v>
      </c>
      <c r="I11" s="6"/>
      <c r="J11" s="101" t="s">
        <v>16</v>
      </c>
    </row>
    <row r="12" spans="1:10" x14ac:dyDescent="0.15">
      <c r="A12" s="13" t="s">
        <v>8</v>
      </c>
      <c r="B12" s="1">
        <f t="shared" ref="B12:B13" si="12">J4*2*1.5+20</f>
        <v>92</v>
      </c>
      <c r="C12" s="1">
        <f t="shared" ref="C12:C13" si="13">J4*3*1.5</f>
        <v>108</v>
      </c>
      <c r="D12" s="1">
        <f t="shared" ref="D12:D13" si="14">J4*4*1.5</f>
        <v>144</v>
      </c>
      <c r="E12" s="1">
        <f t="shared" ref="E12:E13" si="15">5*J4*1.5</f>
        <v>180</v>
      </c>
      <c r="F12" s="1">
        <f t="shared" ref="F12:F13" si="16">J4*6*1.5</f>
        <v>216</v>
      </c>
      <c r="G12" s="12">
        <f t="shared" ref="G12:G13" si="17">J4*1.5*7</f>
        <v>252</v>
      </c>
      <c r="H12" s="12">
        <f>J4*1.5*8</f>
        <v>288</v>
      </c>
      <c r="I12" s="6"/>
      <c r="J12" s="102"/>
    </row>
    <row r="13" spans="1:10" ht="15" thickBot="1" x14ac:dyDescent="0.2">
      <c r="A13" s="14" t="s">
        <v>9</v>
      </c>
      <c r="B13" s="15">
        <f t="shared" si="12"/>
        <v>104</v>
      </c>
      <c r="C13" s="15">
        <f t="shared" si="13"/>
        <v>126</v>
      </c>
      <c r="D13" s="15">
        <f t="shared" si="14"/>
        <v>168</v>
      </c>
      <c r="E13" s="15">
        <f t="shared" si="15"/>
        <v>210</v>
      </c>
      <c r="F13" s="15">
        <f t="shared" si="16"/>
        <v>252</v>
      </c>
      <c r="G13" s="16">
        <f t="shared" si="17"/>
        <v>294</v>
      </c>
      <c r="H13" s="16">
        <f>J5*1.5*8</f>
        <v>336</v>
      </c>
      <c r="I13" s="6"/>
      <c r="J13" s="103"/>
    </row>
    <row r="14" spans="1:10" x14ac:dyDescent="0.15">
      <c r="A14" s="2"/>
      <c r="B14" s="2"/>
      <c r="C14" s="2"/>
      <c r="D14" s="2"/>
      <c r="E14" s="2"/>
      <c r="F14" s="2"/>
      <c r="G14" s="2"/>
      <c r="H14" s="2"/>
      <c r="I14" s="6"/>
      <c r="J14" s="2"/>
    </row>
  </sheetData>
  <mergeCells count="3">
    <mergeCell ref="B6:G6"/>
    <mergeCell ref="B10:G10"/>
    <mergeCell ref="J11:J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zoomScalePageLayoutView="150" workbookViewId="0">
      <selection activeCell="C17" sqref="C17"/>
    </sheetView>
  </sheetViews>
  <sheetFormatPr baseColWidth="10" defaultColWidth="8.83203125" defaultRowHeight="14" x14ac:dyDescent="0.15"/>
  <cols>
    <col min="1" max="1" width="10" customWidth="1"/>
    <col min="2" max="2" width="12.1640625" customWidth="1"/>
    <col min="3" max="4" width="13.5" customWidth="1"/>
    <col min="5" max="5" width="12" customWidth="1"/>
    <col min="6" max="7" width="12.1640625" customWidth="1"/>
  </cols>
  <sheetData>
    <row r="1" spans="1:7" ht="15" thickBot="1" x14ac:dyDescent="0.2">
      <c r="A1" s="76" t="s">
        <v>17</v>
      </c>
      <c r="B1" s="80"/>
      <c r="C1" s="78" t="s">
        <v>26</v>
      </c>
      <c r="D1" s="78" t="s">
        <v>27</v>
      </c>
      <c r="E1" s="78" t="s">
        <v>32</v>
      </c>
      <c r="F1" s="79"/>
    </row>
    <row r="2" spans="1:7" ht="10" customHeight="1" thickBot="1" x14ac:dyDescent="0.2">
      <c r="A2" s="104"/>
      <c r="B2" s="104"/>
      <c r="C2" s="104"/>
      <c r="D2" s="104"/>
      <c r="E2" s="104"/>
      <c r="F2" s="104"/>
    </row>
    <row r="3" spans="1:7" ht="23" customHeight="1" x14ac:dyDescent="0.15">
      <c r="A3" s="27" t="s">
        <v>31</v>
      </c>
      <c r="B3" s="109">
        <f>B4+D4+F4</f>
        <v>0</v>
      </c>
      <c r="C3" s="110"/>
      <c r="D3" s="28" t="s">
        <v>33</v>
      </c>
      <c r="E3" s="105"/>
      <c r="F3" s="106"/>
    </row>
    <row r="4" spans="1:7" ht="15" thickBot="1" x14ac:dyDescent="0.2">
      <c r="A4" s="47" t="s">
        <v>28</v>
      </c>
      <c r="B4" s="43">
        <f>SUM(B8:G8)</f>
        <v>0</v>
      </c>
      <c r="C4" s="46" t="s">
        <v>29</v>
      </c>
      <c r="D4" s="44">
        <f>SUM(D11:D13)</f>
        <v>0</v>
      </c>
      <c r="E4" s="45" t="s">
        <v>30</v>
      </c>
      <c r="F4" s="29"/>
    </row>
    <row r="5" spans="1:7" ht="15" thickBot="1" x14ac:dyDescent="0.2">
      <c r="A5" s="22"/>
    </row>
    <row r="6" spans="1:7" x14ac:dyDescent="0.15">
      <c r="A6" s="8"/>
      <c r="B6" s="35" t="s">
        <v>18</v>
      </c>
      <c r="C6" s="35" t="s">
        <v>19</v>
      </c>
      <c r="D6" s="35" t="s">
        <v>20</v>
      </c>
      <c r="E6" s="35" t="s">
        <v>21</v>
      </c>
      <c r="F6" s="35" t="s">
        <v>22</v>
      </c>
      <c r="G6" s="36" t="s">
        <v>23</v>
      </c>
    </row>
    <row r="7" spans="1:7" x14ac:dyDescent="0.15">
      <c r="A7" s="107" t="s">
        <v>24</v>
      </c>
      <c r="B7" s="23"/>
      <c r="C7" s="23"/>
      <c r="D7" s="23"/>
      <c r="E7" s="23"/>
      <c r="F7" s="23"/>
      <c r="G7" s="12"/>
    </row>
    <row r="8" spans="1:7" ht="15" thickBot="1" x14ac:dyDescent="0.2">
      <c r="A8" s="108"/>
      <c r="B8" s="37">
        <f>B7*'2015年兼职工资标准'!B2</f>
        <v>0</v>
      </c>
      <c r="C8" s="37">
        <f>C7*'2015年兼职工资标准'!C2</f>
        <v>0</v>
      </c>
      <c r="D8" s="37">
        <f>D7*'2015年兼职工资标准'!D2</f>
        <v>0</v>
      </c>
      <c r="E8" s="37">
        <f>E7*'2015年兼职工资标准'!E2</f>
        <v>0</v>
      </c>
      <c r="F8" s="37">
        <f>F7*'2015年兼职工资标准'!F2</f>
        <v>0</v>
      </c>
      <c r="G8" s="37">
        <f>G7*'2015年兼职工资标准'!G2</f>
        <v>0</v>
      </c>
    </row>
    <row r="9" spans="1:7" ht="15" thickBot="1" x14ac:dyDescent="0.2">
      <c r="A9" s="25"/>
      <c r="B9" s="25"/>
      <c r="C9" s="25"/>
      <c r="D9" s="25"/>
      <c r="E9" s="25"/>
      <c r="F9" s="25"/>
      <c r="G9" s="25"/>
    </row>
    <row r="10" spans="1:7" x14ac:dyDescent="0.15">
      <c r="A10" s="30" t="s">
        <v>34</v>
      </c>
      <c r="B10" s="31" t="s">
        <v>35</v>
      </c>
      <c r="C10" s="31" t="s">
        <v>36</v>
      </c>
      <c r="D10" s="32" t="s">
        <v>37</v>
      </c>
      <c r="E10" s="25"/>
      <c r="F10" s="25"/>
      <c r="G10" s="25"/>
    </row>
    <row r="11" spans="1:7" x14ac:dyDescent="0.15">
      <c r="A11" s="33" t="s">
        <v>38</v>
      </c>
      <c r="B11" s="24"/>
      <c r="C11" s="39">
        <v>30</v>
      </c>
      <c r="D11" s="41">
        <f>C11*B11</f>
        <v>0</v>
      </c>
    </row>
    <row r="12" spans="1:7" x14ac:dyDescent="0.15">
      <c r="A12" s="33" t="s">
        <v>39</v>
      </c>
      <c r="B12" s="24"/>
      <c r="C12" s="39">
        <v>60</v>
      </c>
      <c r="D12" s="41">
        <f>C12*B12</f>
        <v>0</v>
      </c>
    </row>
    <row r="13" spans="1:7" ht="15" thickBot="1" x14ac:dyDescent="0.2">
      <c r="A13" s="26" t="s">
        <v>40</v>
      </c>
      <c r="B13" s="34"/>
      <c r="C13" s="40">
        <v>120</v>
      </c>
      <c r="D13" s="42">
        <f>C13*B13</f>
        <v>0</v>
      </c>
    </row>
  </sheetData>
  <mergeCells count="4">
    <mergeCell ref="A2:F2"/>
    <mergeCell ref="E3:F3"/>
    <mergeCell ref="A7:A8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7"/>
  <sheetViews>
    <sheetView topLeftCell="A22" zoomScale="150" zoomScaleNormal="150" zoomScalePageLayoutView="150" workbookViewId="0">
      <selection activeCell="F36" sqref="F36"/>
    </sheetView>
  </sheetViews>
  <sheetFormatPr baseColWidth="10" defaultRowHeight="14" x14ac:dyDescent="0.15"/>
  <cols>
    <col min="2" max="3" width="12.5" customWidth="1"/>
    <col min="4" max="5" width="12.6640625" customWidth="1"/>
    <col min="6" max="6" width="13.33203125" customWidth="1"/>
    <col min="7" max="7" width="12.83203125" customWidth="1"/>
  </cols>
  <sheetData>
    <row r="1" spans="1:7" ht="15" thickBot="1" x14ac:dyDescent="0.2">
      <c r="A1" s="76" t="s">
        <v>17</v>
      </c>
      <c r="B1" s="77" t="s">
        <v>47</v>
      </c>
      <c r="C1" s="78" t="s">
        <v>26</v>
      </c>
      <c r="D1" s="78" t="s">
        <v>41</v>
      </c>
      <c r="E1" s="78" t="s">
        <v>32</v>
      </c>
      <c r="F1" s="92" t="s">
        <v>62</v>
      </c>
    </row>
    <row r="2" spans="1:7" ht="7" customHeight="1" thickBot="1" x14ac:dyDescent="0.2">
      <c r="A2" s="104"/>
      <c r="B2" s="104"/>
      <c r="C2" s="104"/>
      <c r="D2" s="104"/>
      <c r="E2" s="104"/>
      <c r="F2" s="104"/>
    </row>
    <row r="3" spans="1:7" ht="23" customHeight="1" thickBot="1" x14ac:dyDescent="0.2">
      <c r="A3" s="60" t="s">
        <v>31</v>
      </c>
      <c r="B3" s="114">
        <f>B4+D4+F4</f>
        <v>700</v>
      </c>
      <c r="C3" s="115"/>
      <c r="D3" s="61" t="s">
        <v>44</v>
      </c>
      <c r="E3" s="116"/>
      <c r="F3" s="117"/>
    </row>
    <row r="4" spans="1:7" ht="16" thickTop="1" thickBot="1" x14ac:dyDescent="0.2">
      <c r="A4" s="55" t="s">
        <v>28</v>
      </c>
      <c r="B4" s="56">
        <f>SUM(B7:G7)+SUM(B9:G9)+SUM(B11:G11)</f>
        <v>700</v>
      </c>
      <c r="C4" s="57" t="s">
        <v>29</v>
      </c>
      <c r="D4" s="58">
        <f>SUM(D13:D15)</f>
        <v>0</v>
      </c>
      <c r="E4" s="59" t="s">
        <v>45</v>
      </c>
      <c r="F4" s="63"/>
    </row>
    <row r="5" spans="1:7" ht="15" thickBot="1" x14ac:dyDescent="0.2">
      <c r="A5" s="52"/>
      <c r="B5" s="53" t="s">
        <v>18</v>
      </c>
      <c r="C5" s="53" t="s">
        <v>19</v>
      </c>
      <c r="D5" s="53" t="s">
        <v>20</v>
      </c>
      <c r="E5" s="53" t="s">
        <v>21</v>
      </c>
      <c r="F5" s="53" t="s">
        <v>22</v>
      </c>
      <c r="G5" s="54" t="s">
        <v>23</v>
      </c>
    </row>
    <row r="6" spans="1:7" ht="15" thickTop="1" x14ac:dyDescent="0.15">
      <c r="A6" s="111" t="s">
        <v>42</v>
      </c>
      <c r="B6" s="48">
        <v>2</v>
      </c>
      <c r="C6" s="48">
        <v>1</v>
      </c>
      <c r="D6" s="48">
        <v>2</v>
      </c>
      <c r="E6" s="48">
        <v>1</v>
      </c>
      <c r="F6" s="48"/>
      <c r="G6" s="49"/>
    </row>
    <row r="7" spans="1:7" x14ac:dyDescent="0.15">
      <c r="A7" s="112"/>
      <c r="B7" s="50">
        <f>B6*'2015年兼职工资标准'!B3</f>
        <v>100</v>
      </c>
      <c r="C7" s="50">
        <f>C6*'2015年兼职工资标准'!C3</f>
        <v>60</v>
      </c>
      <c r="D7" s="50">
        <f>D6*'2015年兼职工资标准'!D3</f>
        <v>160</v>
      </c>
      <c r="E7" s="50">
        <f>E6*'2015年兼职工资标准'!E3</f>
        <v>100</v>
      </c>
      <c r="F7" s="50">
        <f>F6*'2015年兼职工资标准'!F3</f>
        <v>0</v>
      </c>
      <c r="G7" s="51">
        <f>G6*'2015年兼职工资标准'!G3</f>
        <v>0</v>
      </c>
    </row>
    <row r="8" spans="1:7" x14ac:dyDescent="0.15">
      <c r="A8" s="113" t="s">
        <v>43</v>
      </c>
      <c r="B8" s="48"/>
      <c r="C8" s="48"/>
      <c r="D8" s="48"/>
      <c r="E8" s="48"/>
      <c r="F8" s="48"/>
      <c r="G8" s="49"/>
    </row>
    <row r="9" spans="1:7" x14ac:dyDescent="0.15">
      <c r="A9" s="112"/>
      <c r="B9" s="50">
        <f>B8*'2015年兼职工资标准'!B7</f>
        <v>0</v>
      </c>
      <c r="C9" s="50">
        <f>C8*'2015年兼职工资标准'!C7</f>
        <v>0</v>
      </c>
      <c r="D9" s="50">
        <f>D8*'2015年兼职工资标准'!D7</f>
        <v>0</v>
      </c>
      <c r="E9" s="50">
        <f>E8*'2015年兼职工资标准'!E7</f>
        <v>0</v>
      </c>
      <c r="F9" s="50">
        <f>F8*'2015年兼职工资标准'!F7</f>
        <v>0</v>
      </c>
      <c r="G9" s="51">
        <f>G8*'2015年兼职工资标准'!G7</f>
        <v>0</v>
      </c>
    </row>
    <row r="10" spans="1:7" x14ac:dyDescent="0.15">
      <c r="A10" s="107" t="s">
        <v>25</v>
      </c>
      <c r="B10" s="23">
        <v>2</v>
      </c>
      <c r="C10" s="23">
        <v>0</v>
      </c>
      <c r="D10" s="23">
        <v>1</v>
      </c>
      <c r="E10" s="23">
        <v>0</v>
      </c>
      <c r="F10" s="23"/>
      <c r="G10" s="12"/>
    </row>
    <row r="11" spans="1:7" ht="15" thickBot="1" x14ac:dyDescent="0.2">
      <c r="A11" s="108"/>
      <c r="B11" s="37">
        <f>B10*'2015年兼职工资标准'!B11</f>
        <v>160</v>
      </c>
      <c r="C11" s="37">
        <f>C10*'2015年兼职工资标准'!C11</f>
        <v>0</v>
      </c>
      <c r="D11" s="37">
        <f>D10*'2015年兼职工资标准'!D11</f>
        <v>120</v>
      </c>
      <c r="E11" s="37">
        <f>E10*'2015年兼职工资标准'!E11</f>
        <v>0</v>
      </c>
      <c r="F11" s="37">
        <f>F10*'2015年兼职工资标准'!F11</f>
        <v>0</v>
      </c>
      <c r="G11" s="38">
        <f>G10*'2015年兼职工资标准'!G11</f>
        <v>0</v>
      </c>
    </row>
    <row r="12" spans="1:7" ht="15" thickBot="1" x14ac:dyDescent="0.2">
      <c r="A12" s="69" t="s">
        <v>34</v>
      </c>
      <c r="B12" s="70" t="s">
        <v>35</v>
      </c>
      <c r="C12" s="70" t="s">
        <v>36</v>
      </c>
      <c r="D12" s="71" t="s">
        <v>37</v>
      </c>
      <c r="E12" s="25"/>
      <c r="F12" s="25"/>
      <c r="G12" s="25"/>
    </row>
    <row r="13" spans="1:7" ht="15" thickTop="1" x14ac:dyDescent="0.15">
      <c r="A13" s="65" t="s">
        <v>38</v>
      </c>
      <c r="B13" s="66">
        <v>0</v>
      </c>
      <c r="C13" s="67">
        <v>30</v>
      </c>
      <c r="D13" s="68">
        <f>C13*B13</f>
        <v>0</v>
      </c>
      <c r="G13" s="64"/>
    </row>
    <row r="14" spans="1:7" x14ac:dyDescent="0.15">
      <c r="A14" s="33" t="s">
        <v>39</v>
      </c>
      <c r="B14" s="24">
        <v>0</v>
      </c>
      <c r="C14" s="39">
        <v>60</v>
      </c>
      <c r="D14" s="41">
        <f>C14*B14</f>
        <v>0</v>
      </c>
    </row>
    <row r="15" spans="1:7" ht="15" thickBot="1" x14ac:dyDescent="0.2">
      <c r="A15" s="26" t="s">
        <v>40</v>
      </c>
      <c r="B15" s="34">
        <v>0</v>
      </c>
      <c r="C15" s="40">
        <v>120</v>
      </c>
      <c r="D15" s="42">
        <f>C15*B15</f>
        <v>0</v>
      </c>
    </row>
    <row r="16" spans="1:7" ht="15" thickBot="1" x14ac:dyDescent="0.2"/>
    <row r="17" spans="1:7" ht="15" thickBot="1" x14ac:dyDescent="0.2">
      <c r="A17" s="76" t="s">
        <v>17</v>
      </c>
      <c r="B17" s="77" t="s">
        <v>48</v>
      </c>
      <c r="C17" s="78" t="s">
        <v>26</v>
      </c>
      <c r="D17" s="78" t="s">
        <v>41</v>
      </c>
      <c r="E17" s="78" t="s">
        <v>32</v>
      </c>
      <c r="F17" s="92" t="s">
        <v>63</v>
      </c>
    </row>
    <row r="18" spans="1:7" ht="9" customHeight="1" thickBot="1" x14ac:dyDescent="0.2">
      <c r="A18" s="104"/>
      <c r="B18" s="104"/>
      <c r="C18" s="104"/>
      <c r="D18" s="104"/>
      <c r="E18" s="104"/>
      <c r="F18" s="104"/>
    </row>
    <row r="19" spans="1:7" ht="15" thickBot="1" x14ac:dyDescent="0.2">
      <c r="A19" s="60" t="s">
        <v>31</v>
      </c>
      <c r="B19" s="114">
        <f>B20+D20+F20</f>
        <v>640</v>
      </c>
      <c r="C19" s="115"/>
      <c r="D19" s="62" t="s">
        <v>44</v>
      </c>
      <c r="E19" s="116"/>
      <c r="F19" s="117"/>
    </row>
    <row r="20" spans="1:7" ht="16" thickTop="1" thickBot="1" x14ac:dyDescent="0.2">
      <c r="A20" s="55" t="s">
        <v>28</v>
      </c>
      <c r="B20" s="56">
        <f>SUM(B23:G23)+SUM(B25:G25)+SUM(B27:G27)</f>
        <v>640</v>
      </c>
      <c r="C20" s="57" t="s">
        <v>29</v>
      </c>
      <c r="D20" s="58">
        <f>SUM(D29:D31)</f>
        <v>0</v>
      </c>
      <c r="E20" s="59" t="s">
        <v>45</v>
      </c>
      <c r="F20" s="63"/>
    </row>
    <row r="21" spans="1:7" ht="15" thickBot="1" x14ac:dyDescent="0.2">
      <c r="A21" s="52"/>
      <c r="B21" s="53" t="s">
        <v>18</v>
      </c>
      <c r="C21" s="53" t="s">
        <v>19</v>
      </c>
      <c r="D21" s="53" t="s">
        <v>20</v>
      </c>
      <c r="E21" s="53" t="s">
        <v>21</v>
      </c>
      <c r="F21" s="53" t="s">
        <v>22</v>
      </c>
      <c r="G21" s="54" t="s">
        <v>23</v>
      </c>
    </row>
    <row r="22" spans="1:7" ht="15" thickTop="1" x14ac:dyDescent="0.15">
      <c r="A22" s="111" t="s">
        <v>24</v>
      </c>
      <c r="B22" s="48">
        <v>0</v>
      </c>
      <c r="C22" s="48">
        <v>1</v>
      </c>
      <c r="D22" s="48">
        <v>6</v>
      </c>
      <c r="E22" s="48">
        <v>1</v>
      </c>
      <c r="F22" s="48">
        <v>0</v>
      </c>
      <c r="G22" s="49"/>
    </row>
    <row r="23" spans="1:7" x14ac:dyDescent="0.15">
      <c r="A23" s="112"/>
      <c r="B23" s="50">
        <f>B22*'2015年兼职工资标准'!B3</f>
        <v>0</v>
      </c>
      <c r="C23" s="50">
        <f>C22*'2015年兼职工资标准'!C3</f>
        <v>60</v>
      </c>
      <c r="D23" s="50">
        <f>D22*'2015年兼职工资标准'!D3</f>
        <v>480</v>
      </c>
      <c r="E23" s="50">
        <f>E22*'2015年兼职工资标准'!E3</f>
        <v>100</v>
      </c>
      <c r="F23" s="50">
        <f>F22*'2015年兼职工资标准'!F3</f>
        <v>0</v>
      </c>
      <c r="G23" s="51">
        <f>G22*'2015年兼职工资标准'!G3</f>
        <v>0</v>
      </c>
    </row>
    <row r="24" spans="1:7" x14ac:dyDescent="0.15">
      <c r="A24" s="113" t="s">
        <v>43</v>
      </c>
      <c r="B24" s="48"/>
      <c r="C24" s="48"/>
      <c r="D24" s="48"/>
      <c r="E24" s="48"/>
      <c r="F24" s="48"/>
      <c r="G24" s="49"/>
    </row>
    <row r="25" spans="1:7" x14ac:dyDescent="0.15">
      <c r="A25" s="112"/>
      <c r="B25" s="50">
        <f>B24*'2015年兼职工资标准'!B7</f>
        <v>0</v>
      </c>
      <c r="C25" s="50">
        <f>C24*'2015年兼职工资标准'!C7</f>
        <v>0</v>
      </c>
      <c r="D25" s="50">
        <f>D24*'2015年兼职工资标准'!D7</f>
        <v>0</v>
      </c>
      <c r="E25" s="50">
        <f>E24*'2015年兼职工资标准'!E7</f>
        <v>0</v>
      </c>
      <c r="F25" s="50">
        <f>F24*'2015年兼职工资标准'!F7</f>
        <v>0</v>
      </c>
      <c r="G25" s="51">
        <f>G24*'2015年兼职工资标准'!G7</f>
        <v>0</v>
      </c>
    </row>
    <row r="26" spans="1:7" x14ac:dyDescent="0.15">
      <c r="A26" s="107" t="s">
        <v>25</v>
      </c>
      <c r="B26" s="23"/>
      <c r="C26" s="23"/>
      <c r="D26" s="23"/>
      <c r="E26" s="23"/>
      <c r="F26" s="23"/>
      <c r="G26" s="12"/>
    </row>
    <row r="27" spans="1:7" ht="15" thickBot="1" x14ac:dyDescent="0.2">
      <c r="A27" s="108"/>
      <c r="B27" s="37">
        <f>B26*'2015年兼职工资标准'!B11</f>
        <v>0</v>
      </c>
      <c r="C27" s="37">
        <f>C26*'2015年兼职工资标准'!C11</f>
        <v>0</v>
      </c>
      <c r="D27" s="37">
        <f>D26*'2015年兼职工资标准'!D11</f>
        <v>0</v>
      </c>
      <c r="E27" s="37">
        <f>E26*'2015年兼职工资标准'!E11</f>
        <v>0</v>
      </c>
      <c r="F27" s="37">
        <f>F26*'2015年兼职工资标准'!F11</f>
        <v>0</v>
      </c>
      <c r="G27" s="38">
        <f>G26*'2015年兼职工资标准'!G11</f>
        <v>0</v>
      </c>
    </row>
    <row r="28" spans="1:7" ht="15" thickBot="1" x14ac:dyDescent="0.2">
      <c r="A28" s="69" t="s">
        <v>34</v>
      </c>
      <c r="B28" s="70" t="s">
        <v>35</v>
      </c>
      <c r="C28" s="70" t="s">
        <v>36</v>
      </c>
      <c r="D28" s="71" t="s">
        <v>37</v>
      </c>
      <c r="E28" s="25"/>
      <c r="F28" s="25"/>
      <c r="G28" s="25"/>
    </row>
    <row r="29" spans="1:7" ht="15" thickTop="1" x14ac:dyDescent="0.15">
      <c r="A29" s="65" t="s">
        <v>38</v>
      </c>
      <c r="B29" s="66"/>
      <c r="C29" s="67">
        <v>30</v>
      </c>
      <c r="D29" s="68">
        <f>C29*B29</f>
        <v>0</v>
      </c>
      <c r="G29" s="64"/>
    </row>
    <row r="30" spans="1:7" x14ac:dyDescent="0.15">
      <c r="A30" s="33" t="s">
        <v>39</v>
      </c>
      <c r="B30" s="24"/>
      <c r="C30" s="39">
        <v>60</v>
      </c>
      <c r="D30" s="41">
        <f>C30*B30</f>
        <v>0</v>
      </c>
    </row>
    <row r="31" spans="1:7" ht="15" thickBot="1" x14ac:dyDescent="0.2">
      <c r="A31" s="26" t="s">
        <v>40</v>
      </c>
      <c r="B31" s="34"/>
      <c r="C31" s="40">
        <v>120</v>
      </c>
      <c r="D31" s="42">
        <f>C31*B31</f>
        <v>0</v>
      </c>
    </row>
    <row r="32" spans="1:7" ht="15" thickBot="1" x14ac:dyDescent="0.2"/>
    <row r="33" spans="1:7" ht="15" thickBot="1" x14ac:dyDescent="0.2">
      <c r="A33" s="76" t="s">
        <v>17</v>
      </c>
      <c r="B33" s="77" t="s">
        <v>64</v>
      </c>
      <c r="C33" s="78" t="s">
        <v>26</v>
      </c>
      <c r="D33" s="78" t="s">
        <v>41</v>
      </c>
      <c r="E33" s="78" t="s">
        <v>32</v>
      </c>
      <c r="F33" s="92" t="s">
        <v>53</v>
      </c>
    </row>
    <row r="34" spans="1:7" ht="7" customHeight="1" thickBot="1" x14ac:dyDescent="0.2">
      <c r="A34" s="104"/>
      <c r="B34" s="104"/>
      <c r="C34" s="104"/>
      <c r="D34" s="104"/>
      <c r="E34" s="104"/>
      <c r="F34" s="104"/>
    </row>
    <row r="35" spans="1:7" ht="15" thickBot="1" x14ac:dyDescent="0.2">
      <c r="A35" s="60" t="s">
        <v>31</v>
      </c>
      <c r="B35" s="114">
        <f>B36+D36+F36</f>
        <v>260</v>
      </c>
      <c r="C35" s="115"/>
      <c r="D35" s="62" t="s">
        <v>44</v>
      </c>
      <c r="E35" s="116"/>
      <c r="F35" s="117"/>
    </row>
    <row r="36" spans="1:7" ht="16" thickTop="1" thickBot="1" x14ac:dyDescent="0.2">
      <c r="A36" s="55" t="s">
        <v>28</v>
      </c>
      <c r="B36" s="56">
        <f>SUM(B39:G39)+SUM(B41:G41)+SUM(B43:G43)</f>
        <v>50</v>
      </c>
      <c r="C36" s="57" t="s">
        <v>29</v>
      </c>
      <c r="D36" s="58">
        <f>SUM(D45:D47)</f>
        <v>0</v>
      </c>
      <c r="E36" s="59" t="s">
        <v>52</v>
      </c>
      <c r="F36" s="81">
        <v>210</v>
      </c>
    </row>
    <row r="37" spans="1:7" ht="15" thickBot="1" x14ac:dyDescent="0.2">
      <c r="A37" s="52"/>
      <c r="B37" s="53" t="s">
        <v>18</v>
      </c>
      <c r="C37" s="53" t="s">
        <v>19</v>
      </c>
      <c r="D37" s="53" t="s">
        <v>20</v>
      </c>
      <c r="E37" s="53" t="s">
        <v>21</v>
      </c>
      <c r="F37" s="53" t="s">
        <v>22</v>
      </c>
      <c r="G37" s="54" t="s">
        <v>23</v>
      </c>
    </row>
    <row r="38" spans="1:7" ht="15" thickTop="1" x14ac:dyDescent="0.15">
      <c r="A38" s="111" t="s">
        <v>24</v>
      </c>
      <c r="B38" s="48">
        <v>1</v>
      </c>
      <c r="C38" s="48">
        <v>0</v>
      </c>
      <c r="D38" s="48">
        <v>0</v>
      </c>
      <c r="E38" s="48">
        <v>0</v>
      </c>
      <c r="F38" s="48">
        <v>0</v>
      </c>
      <c r="G38" s="49">
        <v>0</v>
      </c>
    </row>
    <row r="39" spans="1:7" x14ac:dyDescent="0.15">
      <c r="A39" s="112"/>
      <c r="B39" s="50">
        <f>B38*'2015年兼职工资标准'!B3</f>
        <v>50</v>
      </c>
      <c r="C39" s="50">
        <f>C38*'2015年兼职工资标准'!C3</f>
        <v>0</v>
      </c>
      <c r="D39" s="50">
        <f>D38*'2015年兼职工资标准'!D3</f>
        <v>0</v>
      </c>
      <c r="E39" s="50">
        <f>E38*'2015年兼职工资标准'!E3</f>
        <v>0</v>
      </c>
      <c r="F39" s="50">
        <f>F38*'2015年兼职工资标准'!F3</f>
        <v>0</v>
      </c>
      <c r="G39" s="51">
        <f>G38*'2015年兼职工资标准'!G3</f>
        <v>0</v>
      </c>
    </row>
    <row r="40" spans="1:7" x14ac:dyDescent="0.15">
      <c r="A40" s="113" t="s">
        <v>43</v>
      </c>
      <c r="B40" s="48"/>
      <c r="C40" s="48"/>
      <c r="D40" s="48"/>
      <c r="E40" s="48"/>
      <c r="F40" s="48"/>
      <c r="G40" s="49"/>
    </row>
    <row r="41" spans="1:7" x14ac:dyDescent="0.15">
      <c r="A41" s="112"/>
      <c r="B41" s="50">
        <f>B40*'2015年兼职工资标准'!B7</f>
        <v>0</v>
      </c>
      <c r="C41" s="50">
        <f>C40*'2015年兼职工资标准'!C7</f>
        <v>0</v>
      </c>
      <c r="D41" s="50">
        <f>D40*'2015年兼职工资标准'!D7</f>
        <v>0</v>
      </c>
      <c r="E41" s="50">
        <f>E40*'2015年兼职工资标准'!E7</f>
        <v>0</v>
      </c>
      <c r="F41" s="50">
        <f>F40*'2015年兼职工资标准'!F7</f>
        <v>0</v>
      </c>
      <c r="G41" s="51">
        <f>G40*'2015年兼职工资标准'!G7</f>
        <v>0</v>
      </c>
    </row>
    <row r="42" spans="1:7" x14ac:dyDescent="0.15">
      <c r="A42" s="107" t="s">
        <v>25</v>
      </c>
      <c r="B42" s="23">
        <v>0</v>
      </c>
      <c r="C42" s="23">
        <v>0</v>
      </c>
      <c r="D42" s="23">
        <v>0</v>
      </c>
      <c r="E42" s="23"/>
      <c r="F42" s="23"/>
      <c r="G42" s="12"/>
    </row>
    <row r="43" spans="1:7" ht="15" thickBot="1" x14ac:dyDescent="0.2">
      <c r="A43" s="108"/>
      <c r="B43" s="37">
        <f>B42*'2015年兼职工资标准'!B11</f>
        <v>0</v>
      </c>
      <c r="C43" s="37">
        <f>C42*'2015年兼职工资标准'!C11</f>
        <v>0</v>
      </c>
      <c r="D43" s="37">
        <f>D42*'2015年兼职工资标准'!D11</f>
        <v>0</v>
      </c>
      <c r="E43" s="37">
        <f>E42*'2015年兼职工资标准'!E11</f>
        <v>0</v>
      </c>
      <c r="F43" s="37">
        <f>F42*'2015年兼职工资标准'!F11</f>
        <v>0</v>
      </c>
      <c r="G43" s="38">
        <f>G42*'2015年兼职工资标准'!G11</f>
        <v>0</v>
      </c>
    </row>
    <row r="44" spans="1:7" ht="15" thickBot="1" x14ac:dyDescent="0.2">
      <c r="A44" s="69" t="s">
        <v>34</v>
      </c>
      <c r="B44" s="70" t="s">
        <v>35</v>
      </c>
      <c r="C44" s="70" t="s">
        <v>36</v>
      </c>
      <c r="D44" s="71" t="s">
        <v>37</v>
      </c>
      <c r="E44" s="25"/>
      <c r="F44" s="25"/>
      <c r="G44" s="25"/>
    </row>
    <row r="45" spans="1:7" ht="15" thickTop="1" x14ac:dyDescent="0.15">
      <c r="A45" s="65" t="s">
        <v>38</v>
      </c>
      <c r="B45" s="66"/>
      <c r="C45" s="67">
        <v>30</v>
      </c>
      <c r="D45" s="68">
        <f>C45*B45</f>
        <v>0</v>
      </c>
      <c r="G45" s="64"/>
    </row>
    <row r="46" spans="1:7" x14ac:dyDescent="0.15">
      <c r="A46" s="33" t="s">
        <v>39</v>
      </c>
      <c r="B46" s="24"/>
      <c r="C46" s="39">
        <v>60</v>
      </c>
      <c r="D46" s="41">
        <f>C46*B46</f>
        <v>0</v>
      </c>
    </row>
    <row r="47" spans="1:7" ht="15" thickBot="1" x14ac:dyDescent="0.2">
      <c r="A47" s="26" t="s">
        <v>40</v>
      </c>
      <c r="B47" s="34"/>
      <c r="C47" s="40">
        <v>120</v>
      </c>
      <c r="D47" s="42">
        <f>C47*B47</f>
        <v>0</v>
      </c>
    </row>
  </sheetData>
  <mergeCells count="18">
    <mergeCell ref="A18:F18"/>
    <mergeCell ref="B19:C19"/>
    <mergeCell ref="E19:F19"/>
    <mergeCell ref="A22:A23"/>
    <mergeCell ref="A2:F2"/>
    <mergeCell ref="B3:C3"/>
    <mergeCell ref="E3:F3"/>
    <mergeCell ref="A10:A11"/>
    <mergeCell ref="A6:A7"/>
    <mergeCell ref="A8:A9"/>
    <mergeCell ref="A38:A39"/>
    <mergeCell ref="A40:A41"/>
    <mergeCell ref="A42:A43"/>
    <mergeCell ref="A24:A25"/>
    <mergeCell ref="A26:A27"/>
    <mergeCell ref="A34:F34"/>
    <mergeCell ref="B35:C35"/>
    <mergeCell ref="E35:F35"/>
  </mergeCells>
  <phoneticPr fontId="1" type="noConversion"/>
  <pageMargins left="0.7" right="0.7" top="0.75" bottom="0.75" header="0.3" footer="0.3"/>
  <pageSetup scale="97" fitToHeight="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3"/>
  <sheetViews>
    <sheetView tabSelected="1" topLeftCell="A138" zoomScale="150" zoomScaleNormal="150" zoomScalePageLayoutView="150" workbookViewId="0">
      <selection activeCell="B129" sqref="B129"/>
    </sheetView>
  </sheetViews>
  <sheetFormatPr baseColWidth="10" defaultRowHeight="14" x14ac:dyDescent="0.15"/>
  <cols>
    <col min="5" max="5" width="12.83203125" customWidth="1"/>
  </cols>
  <sheetData>
    <row r="1" spans="1:7" ht="15" thickBot="1" x14ac:dyDescent="0.2">
      <c r="A1" s="76" t="s">
        <v>17</v>
      </c>
      <c r="B1" s="77"/>
      <c r="C1" s="78" t="s">
        <v>26</v>
      </c>
      <c r="D1" s="78" t="s">
        <v>46</v>
      </c>
      <c r="E1" s="78" t="s">
        <v>32</v>
      </c>
      <c r="F1" s="92" t="s">
        <v>53</v>
      </c>
    </row>
    <row r="2" spans="1:7" ht="8" customHeight="1" thickBot="1" x14ac:dyDescent="0.2">
      <c r="A2" s="104"/>
      <c r="B2" s="104"/>
      <c r="C2" s="104"/>
      <c r="D2" s="104"/>
      <c r="E2" s="104"/>
      <c r="F2" s="104"/>
    </row>
    <row r="3" spans="1:7" ht="15" thickBot="1" x14ac:dyDescent="0.2">
      <c r="A3" s="60" t="s">
        <v>31</v>
      </c>
      <c r="B3" s="114">
        <f>B4+D4+F4</f>
        <v>652</v>
      </c>
      <c r="C3" s="115"/>
      <c r="D3" s="61" t="s">
        <v>44</v>
      </c>
      <c r="E3" s="116"/>
      <c r="F3" s="117"/>
    </row>
    <row r="4" spans="1:7" ht="16" thickTop="1" thickBot="1" x14ac:dyDescent="0.2">
      <c r="A4" s="55" t="s">
        <v>28</v>
      </c>
      <c r="B4" s="56">
        <f>SUM(B8:G8)+SUM(B10:G10)+SUM(B12:G12)</f>
        <v>592</v>
      </c>
      <c r="C4" s="57" t="s">
        <v>29</v>
      </c>
      <c r="D4" s="58">
        <f>SUM(D15:D17)</f>
        <v>60</v>
      </c>
      <c r="E4" s="59" t="s">
        <v>45</v>
      </c>
      <c r="F4" s="63"/>
    </row>
    <row r="5" spans="1:7" ht="15" thickBot="1" x14ac:dyDescent="0.2">
      <c r="A5" s="22"/>
    </row>
    <row r="6" spans="1:7" ht="15" thickBot="1" x14ac:dyDescent="0.2">
      <c r="A6" s="52"/>
      <c r="B6" s="53" t="s">
        <v>18</v>
      </c>
      <c r="C6" s="53" t="s">
        <v>19</v>
      </c>
      <c r="D6" s="53" t="s">
        <v>20</v>
      </c>
      <c r="E6" s="53" t="s">
        <v>21</v>
      </c>
      <c r="F6" s="53" t="s">
        <v>22</v>
      </c>
      <c r="G6" s="54" t="s">
        <v>23</v>
      </c>
    </row>
    <row r="7" spans="1:7" ht="15" thickTop="1" x14ac:dyDescent="0.15">
      <c r="A7" s="111" t="s">
        <v>42</v>
      </c>
      <c r="B7" s="48">
        <v>4</v>
      </c>
      <c r="C7" s="48">
        <v>5</v>
      </c>
      <c r="D7" s="48">
        <v>0</v>
      </c>
      <c r="E7" s="48"/>
      <c r="F7" s="48"/>
      <c r="G7" s="49"/>
    </row>
    <row r="8" spans="1:7" x14ac:dyDescent="0.15">
      <c r="A8" s="112"/>
      <c r="B8" s="50">
        <f>B7*'2015年兼职工资标准'!B4</f>
        <v>232</v>
      </c>
      <c r="C8" s="50">
        <f>C7*'2015年兼职工资标准'!C4</f>
        <v>360</v>
      </c>
      <c r="D8" s="50">
        <f>D7*'2015年兼职工资标准'!D4</f>
        <v>0</v>
      </c>
      <c r="E8" s="50">
        <f>E7*'2015年兼职工资标准'!E4</f>
        <v>0</v>
      </c>
      <c r="F8" s="50">
        <f>F7*'2015年兼职工资标准'!F4</f>
        <v>0</v>
      </c>
      <c r="G8" s="51">
        <f>G7*'2015年兼职工资标准'!G4</f>
        <v>0</v>
      </c>
    </row>
    <row r="9" spans="1:7" x14ac:dyDescent="0.15">
      <c r="A9" s="113" t="s">
        <v>43</v>
      </c>
      <c r="B9" s="48"/>
      <c r="C9" s="48"/>
      <c r="D9" s="48"/>
      <c r="E9" s="48"/>
      <c r="F9" s="48"/>
      <c r="G9" s="49"/>
    </row>
    <row r="10" spans="1:7" x14ac:dyDescent="0.15">
      <c r="A10" s="112"/>
      <c r="B10" s="50">
        <f>B9*'2015年兼职工资标准'!B8</f>
        <v>0</v>
      </c>
      <c r="C10" s="50">
        <f>C9*'2015年兼职工资标准'!C8</f>
        <v>0</v>
      </c>
      <c r="D10" s="50">
        <f>D9*'2015年兼职工资标准'!D8</f>
        <v>0</v>
      </c>
      <c r="E10" s="50">
        <f>E9*'2015年兼职工资标准'!E8</f>
        <v>0</v>
      </c>
      <c r="F10" s="50">
        <f>F9*'2015年兼职工资标准'!F8</f>
        <v>0</v>
      </c>
      <c r="G10" s="51">
        <f>G9*'2015年兼职工资标准'!G8</f>
        <v>0</v>
      </c>
    </row>
    <row r="11" spans="1:7" x14ac:dyDescent="0.15">
      <c r="A11" s="107" t="s">
        <v>25</v>
      </c>
      <c r="B11" s="23"/>
      <c r="C11" s="23"/>
      <c r="D11" s="23"/>
      <c r="E11" s="23"/>
      <c r="F11" s="23"/>
      <c r="G11" s="12"/>
    </row>
    <row r="12" spans="1:7" ht="15" thickBot="1" x14ac:dyDescent="0.2">
      <c r="A12" s="108"/>
      <c r="B12" s="37">
        <f>B11*'2015年兼职工资标准'!B12</f>
        <v>0</v>
      </c>
      <c r="C12" s="37">
        <f>C11*'2015年兼职工资标准'!C12</f>
        <v>0</v>
      </c>
      <c r="D12" s="37">
        <f>D11*'2015年兼职工资标准'!D12</f>
        <v>0</v>
      </c>
      <c r="E12" s="37">
        <f>E11*'2015年兼职工资标准'!E12</f>
        <v>0</v>
      </c>
      <c r="F12" s="37">
        <f>F11*'2015年兼职工资标准'!F12</f>
        <v>0</v>
      </c>
      <c r="G12" s="38">
        <f>G11*'2015年兼职工资标准'!G12</f>
        <v>0</v>
      </c>
    </row>
    <row r="13" spans="1:7" ht="15" thickBot="1" x14ac:dyDescent="0.2">
      <c r="A13" s="25"/>
      <c r="B13" s="25"/>
      <c r="C13" s="25"/>
      <c r="D13" s="25"/>
      <c r="E13" s="25"/>
      <c r="F13" s="25"/>
      <c r="G13" s="25"/>
    </row>
    <row r="14" spans="1:7" ht="15" thickBot="1" x14ac:dyDescent="0.2">
      <c r="A14" s="69" t="s">
        <v>34</v>
      </c>
      <c r="B14" s="70" t="s">
        <v>35</v>
      </c>
      <c r="C14" s="70" t="s">
        <v>36</v>
      </c>
      <c r="D14" s="71" t="s">
        <v>37</v>
      </c>
      <c r="E14" s="25"/>
      <c r="F14" s="25"/>
      <c r="G14" s="25"/>
    </row>
    <row r="15" spans="1:7" ht="15" thickTop="1" x14ac:dyDescent="0.15">
      <c r="A15" s="65" t="s">
        <v>38</v>
      </c>
      <c r="B15" s="66"/>
      <c r="C15" s="67">
        <v>30</v>
      </c>
      <c r="D15" s="68">
        <f>C15*B15</f>
        <v>0</v>
      </c>
      <c r="G15" s="64"/>
    </row>
    <row r="16" spans="1:7" x14ac:dyDescent="0.15">
      <c r="A16" s="33" t="s">
        <v>39</v>
      </c>
      <c r="B16" s="24">
        <v>1</v>
      </c>
      <c r="C16" s="39">
        <v>60</v>
      </c>
      <c r="D16" s="41">
        <f>C16*B16</f>
        <v>60</v>
      </c>
    </row>
    <row r="17" spans="1:7" ht="15" thickBot="1" x14ac:dyDescent="0.2">
      <c r="A17" s="26" t="s">
        <v>40</v>
      </c>
      <c r="B17" s="34"/>
      <c r="C17" s="40">
        <v>120</v>
      </c>
      <c r="D17" s="42">
        <f>C17*B17</f>
        <v>0</v>
      </c>
    </row>
    <row r="18" spans="1:7" ht="15" thickBot="1" x14ac:dyDescent="0.2"/>
    <row r="19" spans="1:7" ht="15" thickBot="1" x14ac:dyDescent="0.2">
      <c r="A19" s="76" t="s">
        <v>17</v>
      </c>
      <c r="B19" s="77"/>
      <c r="C19" s="78" t="s">
        <v>26</v>
      </c>
      <c r="D19" s="78" t="s">
        <v>46</v>
      </c>
      <c r="E19" s="78" t="s">
        <v>32</v>
      </c>
      <c r="F19" s="92" t="s">
        <v>53</v>
      </c>
    </row>
    <row r="20" spans="1:7" ht="8" customHeight="1" thickBot="1" x14ac:dyDescent="0.2">
      <c r="A20" s="104"/>
      <c r="B20" s="104"/>
      <c r="C20" s="104"/>
      <c r="D20" s="104"/>
      <c r="E20" s="104"/>
      <c r="F20" s="104"/>
    </row>
    <row r="21" spans="1:7" ht="15" thickBot="1" x14ac:dyDescent="0.2">
      <c r="A21" s="60" t="s">
        <v>31</v>
      </c>
      <c r="B21" s="114">
        <f>B22+D22+F22</f>
        <v>3382</v>
      </c>
      <c r="C21" s="115"/>
      <c r="D21" s="61" t="s">
        <v>44</v>
      </c>
      <c r="E21" s="116"/>
      <c r="F21" s="117"/>
    </row>
    <row r="22" spans="1:7" ht="16" thickTop="1" thickBot="1" x14ac:dyDescent="0.2">
      <c r="A22" s="55" t="s">
        <v>28</v>
      </c>
      <c r="B22" s="56">
        <f>SUM(B26:G26)+SUM(B28:G28)+SUM(B30:G30)</f>
        <v>2882</v>
      </c>
      <c r="C22" s="57" t="s">
        <v>29</v>
      </c>
      <c r="D22" s="58">
        <f>SUM(D33:D35)</f>
        <v>500</v>
      </c>
      <c r="E22" s="59" t="s">
        <v>45</v>
      </c>
      <c r="F22" s="63"/>
    </row>
    <row r="23" spans="1:7" ht="15" thickBot="1" x14ac:dyDescent="0.2">
      <c r="A23" s="22"/>
    </row>
    <row r="24" spans="1:7" ht="15" thickBot="1" x14ac:dyDescent="0.2">
      <c r="A24" s="52"/>
      <c r="B24" s="53" t="s">
        <v>18</v>
      </c>
      <c r="C24" s="53" t="s">
        <v>19</v>
      </c>
      <c r="D24" s="53" t="s">
        <v>20</v>
      </c>
      <c r="E24" s="53" t="s">
        <v>21</v>
      </c>
      <c r="F24" s="53" t="s">
        <v>22</v>
      </c>
      <c r="G24" s="54" t="s">
        <v>23</v>
      </c>
    </row>
    <row r="25" spans="1:7" ht="15" thickTop="1" x14ac:dyDescent="0.15">
      <c r="A25" s="111" t="s">
        <v>42</v>
      </c>
      <c r="B25" s="48">
        <v>17</v>
      </c>
      <c r="C25" s="48">
        <v>11</v>
      </c>
      <c r="D25" s="48">
        <v>7</v>
      </c>
      <c r="E25" s="48">
        <v>1</v>
      </c>
      <c r="F25" s="48">
        <v>1</v>
      </c>
      <c r="G25" s="49">
        <v>1</v>
      </c>
    </row>
    <row r="26" spans="1:7" x14ac:dyDescent="0.15">
      <c r="A26" s="112"/>
      <c r="B26" s="50">
        <f>B25*'2015年兼职工资标准'!B4</f>
        <v>986</v>
      </c>
      <c r="C26" s="50">
        <f>C25*'2015年兼职工资标准'!C4</f>
        <v>792</v>
      </c>
      <c r="D26" s="50">
        <f>D25*'2015年兼职工资标准'!D4</f>
        <v>672</v>
      </c>
      <c r="E26" s="50">
        <f>E25*'2015年兼职工资标准'!E4</f>
        <v>120</v>
      </c>
      <c r="F26" s="50">
        <f>F25*'2015年兼职工资标准'!F4</f>
        <v>144</v>
      </c>
      <c r="G26" s="51">
        <f>G25*'2015年兼职工资标准'!G4</f>
        <v>168</v>
      </c>
    </row>
    <row r="27" spans="1:7" x14ac:dyDescent="0.15">
      <c r="A27" s="113" t="s">
        <v>43</v>
      </c>
      <c r="B27" s="48"/>
      <c r="C27" s="48"/>
      <c r="D27" s="48"/>
      <c r="E27" s="48"/>
      <c r="F27" s="48"/>
      <c r="G27" s="49"/>
    </row>
    <row r="28" spans="1:7" x14ac:dyDescent="0.15">
      <c r="A28" s="112"/>
      <c r="B28" s="50">
        <f>B27*'2015年兼职工资标准'!B8</f>
        <v>0</v>
      </c>
      <c r="C28" s="50">
        <f>C27*'2015年兼职工资标准'!C8</f>
        <v>0</v>
      </c>
      <c r="D28" s="50">
        <f>D27*'2015年兼职工资标准'!D8</f>
        <v>0</v>
      </c>
      <c r="E28" s="50">
        <f>E27*'2015年兼职工资标准'!E8</f>
        <v>0</v>
      </c>
      <c r="F28" s="50">
        <f>F27*'2015年兼职工资标准'!F8</f>
        <v>0</v>
      </c>
      <c r="G28" s="51">
        <f>G27*'2015年兼职工资标准'!G8</f>
        <v>0</v>
      </c>
    </row>
    <row r="29" spans="1:7" x14ac:dyDescent="0.15">
      <c r="A29" s="107" t="s">
        <v>25</v>
      </c>
      <c r="B29" s="23"/>
      <c r="C29" s="23"/>
      <c r="D29" s="23"/>
      <c r="E29" s="23"/>
      <c r="F29" s="23"/>
      <c r="G29" s="12"/>
    </row>
    <row r="30" spans="1:7" ht="15" thickBot="1" x14ac:dyDescent="0.2">
      <c r="A30" s="108"/>
      <c r="B30" s="37">
        <f>B29*'2015年兼职工资标准'!B12</f>
        <v>0</v>
      </c>
      <c r="C30" s="37">
        <f>C29*'2015年兼职工资标准'!C12</f>
        <v>0</v>
      </c>
      <c r="D30" s="37">
        <f>D29*'2015年兼职工资标准'!D12</f>
        <v>0</v>
      </c>
      <c r="E30" s="37">
        <f>E29*'2015年兼职工资标准'!E12</f>
        <v>0</v>
      </c>
      <c r="F30" s="37">
        <f>F29*'2015年兼职工资标准'!F12</f>
        <v>0</v>
      </c>
      <c r="G30" s="38">
        <f>G29*'2015年兼职工资标准'!G12</f>
        <v>0</v>
      </c>
    </row>
    <row r="31" spans="1:7" ht="15" thickBot="1" x14ac:dyDescent="0.2">
      <c r="A31" s="25"/>
      <c r="B31" s="25"/>
      <c r="C31" s="25"/>
      <c r="D31" s="25"/>
      <c r="E31" s="25"/>
      <c r="F31" s="25"/>
      <c r="G31" s="25"/>
    </row>
    <row r="32" spans="1:7" ht="15" thickBot="1" x14ac:dyDescent="0.2">
      <c r="A32" s="69" t="s">
        <v>34</v>
      </c>
      <c r="B32" s="70" t="s">
        <v>35</v>
      </c>
      <c r="C32" s="70" t="s">
        <v>36</v>
      </c>
      <c r="D32" s="71" t="s">
        <v>37</v>
      </c>
      <c r="E32" s="25"/>
      <c r="F32" s="25"/>
      <c r="G32" s="25"/>
    </row>
    <row r="33" spans="1:7" ht="15" thickTop="1" x14ac:dyDescent="0.15">
      <c r="A33" s="65" t="s">
        <v>38</v>
      </c>
      <c r="B33" s="66">
        <v>0</v>
      </c>
      <c r="C33" s="67">
        <v>50</v>
      </c>
      <c r="D33" s="68">
        <f>C33*B33</f>
        <v>0</v>
      </c>
      <c r="G33" s="64"/>
    </row>
    <row r="34" spans="1:7" x14ac:dyDescent="0.15">
      <c r="A34" s="33" t="s">
        <v>39</v>
      </c>
      <c r="B34" s="24">
        <v>5</v>
      </c>
      <c r="C34" s="39">
        <v>100</v>
      </c>
      <c r="D34" s="41">
        <f>C34*B34</f>
        <v>500</v>
      </c>
    </row>
    <row r="35" spans="1:7" ht="15" thickBot="1" x14ac:dyDescent="0.2">
      <c r="A35" s="26" t="s">
        <v>40</v>
      </c>
      <c r="B35" s="34"/>
      <c r="C35" s="40">
        <v>200</v>
      </c>
      <c r="D35" s="42">
        <f>C35*B35</f>
        <v>0</v>
      </c>
    </row>
    <row r="48" spans="1:7" ht="15" thickBot="1" x14ac:dyDescent="0.2"/>
    <row r="49" spans="1:7" ht="15" thickBot="1" x14ac:dyDescent="0.2">
      <c r="A49" s="76" t="s">
        <v>17</v>
      </c>
      <c r="B49" s="77"/>
      <c r="C49" s="78" t="s">
        <v>26</v>
      </c>
      <c r="D49" s="78" t="s">
        <v>46</v>
      </c>
      <c r="E49" s="78" t="s">
        <v>32</v>
      </c>
      <c r="F49" s="92" t="s">
        <v>54</v>
      </c>
    </row>
    <row r="50" spans="1:7" ht="8" customHeight="1" thickBot="1" x14ac:dyDescent="0.2">
      <c r="A50" s="104"/>
      <c r="B50" s="104"/>
      <c r="C50" s="104"/>
      <c r="D50" s="104"/>
      <c r="E50" s="104"/>
      <c r="F50" s="104"/>
    </row>
    <row r="51" spans="1:7" ht="15" thickBot="1" x14ac:dyDescent="0.2">
      <c r="A51" s="60" t="s">
        <v>31</v>
      </c>
      <c r="B51" s="114">
        <f>B52+D52+F52</f>
        <v>2246</v>
      </c>
      <c r="C51" s="115"/>
      <c r="D51" s="61" t="s">
        <v>44</v>
      </c>
      <c r="E51" s="116"/>
      <c r="F51" s="117"/>
    </row>
    <row r="52" spans="1:7" ht="16" thickTop="1" thickBot="1" x14ac:dyDescent="0.2">
      <c r="A52" s="55" t="s">
        <v>28</v>
      </c>
      <c r="B52" s="56">
        <f>SUM(B55:G55)+SUM(B57:G57)+SUM(B59:G59)</f>
        <v>2216</v>
      </c>
      <c r="C52" s="57" t="s">
        <v>29</v>
      </c>
      <c r="D52" s="58">
        <f>SUM(D61:D63)</f>
        <v>30</v>
      </c>
      <c r="E52" s="59" t="s">
        <v>45</v>
      </c>
      <c r="F52" s="63"/>
    </row>
    <row r="53" spans="1:7" ht="15" thickBot="1" x14ac:dyDescent="0.2">
      <c r="A53" s="52"/>
      <c r="B53" s="53" t="s">
        <v>18</v>
      </c>
      <c r="C53" s="53" t="s">
        <v>19</v>
      </c>
      <c r="D53" s="53" t="s">
        <v>20</v>
      </c>
      <c r="E53" s="53" t="s">
        <v>21</v>
      </c>
      <c r="F53" s="53" t="s">
        <v>22</v>
      </c>
      <c r="G53" s="54" t="s">
        <v>23</v>
      </c>
    </row>
    <row r="54" spans="1:7" ht="15" thickTop="1" x14ac:dyDescent="0.15">
      <c r="A54" s="111" t="s">
        <v>42</v>
      </c>
      <c r="B54" s="48">
        <v>0</v>
      </c>
      <c r="C54" s="48">
        <v>3</v>
      </c>
      <c r="D54" s="48">
        <v>2</v>
      </c>
      <c r="E54" s="48">
        <v>3</v>
      </c>
      <c r="F54" s="48"/>
      <c r="G54" s="49"/>
    </row>
    <row r="55" spans="1:7" x14ac:dyDescent="0.15">
      <c r="A55" s="112"/>
      <c r="B55" s="50">
        <f>B54*'2015年兼职工资标准'!B4</f>
        <v>0</v>
      </c>
      <c r="C55" s="50">
        <f>C54*'2015年兼职工资标准'!C4</f>
        <v>216</v>
      </c>
      <c r="D55" s="50">
        <f>D54*'2015年兼职工资标准'!D4</f>
        <v>192</v>
      </c>
      <c r="E55" s="50">
        <f>E54*'2015年兼职工资标准'!E4</f>
        <v>360</v>
      </c>
      <c r="F55" s="50">
        <f>F54*'2015年兼职工资标准'!F4</f>
        <v>0</v>
      </c>
      <c r="G55" s="51">
        <f>G54*'2015年兼职工资标准'!G4</f>
        <v>0</v>
      </c>
    </row>
    <row r="56" spans="1:7" x14ac:dyDescent="0.15">
      <c r="A56" s="113" t="s">
        <v>43</v>
      </c>
      <c r="B56" s="48"/>
      <c r="C56" s="48"/>
      <c r="D56" s="48"/>
      <c r="E56" s="48"/>
      <c r="F56" s="48"/>
      <c r="G56" s="49"/>
    </row>
    <row r="57" spans="1:7" x14ac:dyDescent="0.15">
      <c r="A57" s="112"/>
      <c r="B57" s="50">
        <f>B56*'2015年兼职工资标准'!B8</f>
        <v>0</v>
      </c>
      <c r="C57" s="50">
        <f>C56*'2015年兼职工资标准'!C8</f>
        <v>0</v>
      </c>
      <c r="D57" s="50">
        <f>D56*'2015年兼职工资标准'!D8</f>
        <v>0</v>
      </c>
      <c r="E57" s="50">
        <f>E56*'2015年兼职工资标准'!E8</f>
        <v>0</v>
      </c>
      <c r="F57" s="50">
        <f>F56*'2015年兼职工资标准'!F8</f>
        <v>0</v>
      </c>
      <c r="G57" s="51">
        <f>G56*'2015年兼职工资标准'!G8</f>
        <v>0</v>
      </c>
    </row>
    <row r="58" spans="1:7" x14ac:dyDescent="0.15">
      <c r="A58" s="107" t="s">
        <v>25</v>
      </c>
      <c r="B58" s="23">
        <v>4</v>
      </c>
      <c r="C58" s="23">
        <v>7</v>
      </c>
      <c r="D58" s="23">
        <v>1</v>
      </c>
      <c r="E58" s="23">
        <v>1</v>
      </c>
      <c r="F58" s="23"/>
      <c r="G58" s="12"/>
    </row>
    <row r="59" spans="1:7" ht="15" thickBot="1" x14ac:dyDescent="0.2">
      <c r="A59" s="108"/>
      <c r="B59" s="37">
        <f>B58*'2015年兼职工资标准'!B12</f>
        <v>368</v>
      </c>
      <c r="C59" s="37">
        <f>C58*'2015年兼职工资标准'!C12</f>
        <v>756</v>
      </c>
      <c r="D59" s="37">
        <f>D58*'2015年兼职工资标准'!D12</f>
        <v>144</v>
      </c>
      <c r="E59" s="37">
        <f>E58*'2015年兼职工资标准'!E12</f>
        <v>180</v>
      </c>
      <c r="F59" s="37">
        <f>F58*'2015年兼职工资标准'!F12</f>
        <v>0</v>
      </c>
      <c r="G59" s="38">
        <f>G58*'2015年兼职工资标准'!G12</f>
        <v>0</v>
      </c>
    </row>
    <row r="60" spans="1:7" ht="15" thickBot="1" x14ac:dyDescent="0.2">
      <c r="A60" s="69" t="s">
        <v>34</v>
      </c>
      <c r="B60" s="70" t="s">
        <v>35</v>
      </c>
      <c r="C60" s="70" t="s">
        <v>36</v>
      </c>
      <c r="D60" s="71" t="s">
        <v>37</v>
      </c>
      <c r="E60" s="25"/>
      <c r="F60" s="25"/>
      <c r="G60" s="25"/>
    </row>
    <row r="61" spans="1:7" ht="15" thickTop="1" x14ac:dyDescent="0.15">
      <c r="A61" s="65" t="s">
        <v>38</v>
      </c>
      <c r="B61" s="66">
        <v>1</v>
      </c>
      <c r="C61" s="67">
        <v>30</v>
      </c>
      <c r="D61" s="68">
        <f>C61*B61</f>
        <v>30</v>
      </c>
      <c r="G61" s="64"/>
    </row>
    <row r="62" spans="1:7" x14ac:dyDescent="0.15">
      <c r="A62" s="33" t="s">
        <v>39</v>
      </c>
      <c r="B62" s="24">
        <v>0</v>
      </c>
      <c r="C62" s="39">
        <v>60</v>
      </c>
      <c r="D62" s="41">
        <f>C62*B62</f>
        <v>0</v>
      </c>
    </row>
    <row r="63" spans="1:7" ht="15" thickBot="1" x14ac:dyDescent="0.2">
      <c r="A63" s="26" t="s">
        <v>40</v>
      </c>
      <c r="B63" s="34">
        <v>0</v>
      </c>
      <c r="C63" s="40">
        <v>120</v>
      </c>
      <c r="D63" s="42">
        <f>C63*B63</f>
        <v>0</v>
      </c>
    </row>
    <row r="64" spans="1:7" ht="15" thickBot="1" x14ac:dyDescent="0.2"/>
    <row r="65" spans="1:7" ht="15" thickBot="1" x14ac:dyDescent="0.2">
      <c r="A65" s="76" t="s">
        <v>17</v>
      </c>
      <c r="B65" s="77"/>
      <c r="C65" s="78" t="s">
        <v>26</v>
      </c>
      <c r="D65" s="78" t="s">
        <v>46</v>
      </c>
      <c r="E65" s="78" t="s">
        <v>32</v>
      </c>
      <c r="F65" s="92" t="s">
        <v>55</v>
      </c>
    </row>
    <row r="66" spans="1:7" ht="8" customHeight="1" thickBot="1" x14ac:dyDescent="0.2">
      <c r="A66" s="104"/>
      <c r="B66" s="104"/>
      <c r="C66" s="104"/>
      <c r="D66" s="104"/>
      <c r="E66" s="104"/>
      <c r="F66" s="104"/>
    </row>
    <row r="67" spans="1:7" ht="15" thickBot="1" x14ac:dyDescent="0.2">
      <c r="A67" s="60" t="s">
        <v>31</v>
      </c>
      <c r="B67" s="114">
        <f>B68+D68+F68</f>
        <v>3012</v>
      </c>
      <c r="C67" s="115"/>
      <c r="D67" s="62" t="s">
        <v>44</v>
      </c>
      <c r="E67" s="116"/>
      <c r="F67" s="117"/>
    </row>
    <row r="68" spans="1:7" ht="16" thickTop="1" thickBot="1" x14ac:dyDescent="0.2">
      <c r="A68" s="55" t="s">
        <v>28</v>
      </c>
      <c r="B68" s="56">
        <f>SUM(B71:G71)+SUM(B73:G73)+SUM(B75:G75)</f>
        <v>2892</v>
      </c>
      <c r="C68" s="57" t="s">
        <v>29</v>
      </c>
      <c r="D68" s="58">
        <f>SUM(D77:D79)</f>
        <v>120</v>
      </c>
      <c r="E68" s="59" t="s">
        <v>45</v>
      </c>
      <c r="F68" s="63"/>
    </row>
    <row r="69" spans="1:7" ht="15" thickBot="1" x14ac:dyDescent="0.2">
      <c r="A69" s="52"/>
      <c r="B69" s="53" t="s">
        <v>18</v>
      </c>
      <c r="C69" s="53" t="s">
        <v>19</v>
      </c>
      <c r="D69" s="53" t="s">
        <v>20</v>
      </c>
      <c r="E69" s="53" t="s">
        <v>21</v>
      </c>
      <c r="F69" s="53" t="s">
        <v>22</v>
      </c>
      <c r="G69" s="54" t="s">
        <v>23</v>
      </c>
    </row>
    <row r="70" spans="1:7" ht="15" thickTop="1" x14ac:dyDescent="0.15">
      <c r="A70" s="111" t="s">
        <v>24</v>
      </c>
      <c r="B70" s="48">
        <v>2</v>
      </c>
      <c r="C70" s="48">
        <v>1</v>
      </c>
      <c r="D70" s="48">
        <v>1</v>
      </c>
      <c r="E70" s="48">
        <v>1</v>
      </c>
      <c r="F70" s="48">
        <v>1</v>
      </c>
      <c r="G70" s="49"/>
    </row>
    <row r="71" spans="1:7" x14ac:dyDescent="0.15">
      <c r="A71" s="112"/>
      <c r="B71" s="50">
        <f>B70*'2015年兼职工资标准'!B4</f>
        <v>116</v>
      </c>
      <c r="C71" s="50">
        <f>C70*'2015年兼职工资标准'!C4</f>
        <v>72</v>
      </c>
      <c r="D71" s="50">
        <f>D70*'2015年兼职工资标准'!D4</f>
        <v>96</v>
      </c>
      <c r="E71" s="50">
        <f>E70*'2015年兼职工资标准'!E4</f>
        <v>120</v>
      </c>
      <c r="F71" s="50">
        <f>F70*'2015年兼职工资标准'!F4</f>
        <v>144</v>
      </c>
      <c r="G71" s="51">
        <f>G70*'2015年兼职工资标准'!G4</f>
        <v>0</v>
      </c>
    </row>
    <row r="72" spans="1:7" x14ac:dyDescent="0.15">
      <c r="A72" s="113" t="s">
        <v>43</v>
      </c>
      <c r="B72" s="48"/>
      <c r="C72" s="48"/>
      <c r="D72" s="48"/>
      <c r="E72" s="48"/>
      <c r="F72" s="48"/>
      <c r="G72" s="49"/>
    </row>
    <row r="73" spans="1:7" x14ac:dyDescent="0.15">
      <c r="A73" s="112"/>
      <c r="B73" s="50">
        <f>B72*'2015年兼职工资标准'!B8</f>
        <v>0</v>
      </c>
      <c r="C73" s="50">
        <f>C72*'2015年兼职工资标准'!C8</f>
        <v>0</v>
      </c>
      <c r="D73" s="50">
        <f>D72*'2015年兼职工资标准'!D8</f>
        <v>0</v>
      </c>
      <c r="E73" s="50">
        <f>E72*'2015年兼职工资标准'!E8</f>
        <v>0</v>
      </c>
      <c r="F73" s="50">
        <f>F72*'2015年兼职工资标准'!F8</f>
        <v>0</v>
      </c>
      <c r="G73" s="51">
        <f>G72*'2015年兼职工资标准'!G8</f>
        <v>0</v>
      </c>
    </row>
    <row r="74" spans="1:7" x14ac:dyDescent="0.15">
      <c r="A74" s="107" t="s">
        <v>25</v>
      </c>
      <c r="B74" s="23">
        <v>2</v>
      </c>
      <c r="C74" s="23">
        <v>5</v>
      </c>
      <c r="D74" s="23">
        <v>4</v>
      </c>
      <c r="E74" s="23">
        <v>1</v>
      </c>
      <c r="F74" s="23">
        <v>4</v>
      </c>
      <c r="G74" s="12"/>
    </row>
    <row r="75" spans="1:7" ht="15" thickBot="1" x14ac:dyDescent="0.2">
      <c r="A75" s="108"/>
      <c r="B75" s="37">
        <f>B74*'2015年兼职工资标准'!B12</f>
        <v>184</v>
      </c>
      <c r="C75" s="37">
        <f>C74*'2015年兼职工资标准'!C12</f>
        <v>540</v>
      </c>
      <c r="D75" s="37">
        <f>D74*'2015年兼职工资标准'!D12</f>
        <v>576</v>
      </c>
      <c r="E75" s="37">
        <f>E74*'2015年兼职工资标准'!E12</f>
        <v>180</v>
      </c>
      <c r="F75" s="37">
        <f>F74*'2015年兼职工资标准'!F12</f>
        <v>864</v>
      </c>
      <c r="G75" s="38">
        <f>G74*'2015年兼职工资标准'!G12</f>
        <v>0</v>
      </c>
    </row>
    <row r="76" spans="1:7" ht="15" thickBot="1" x14ac:dyDescent="0.2">
      <c r="A76" s="69" t="s">
        <v>34</v>
      </c>
      <c r="B76" s="70" t="s">
        <v>35</v>
      </c>
      <c r="C76" s="70" t="s">
        <v>36</v>
      </c>
      <c r="D76" s="71" t="s">
        <v>37</v>
      </c>
      <c r="E76" s="25"/>
      <c r="F76" s="25"/>
      <c r="G76" s="25"/>
    </row>
    <row r="77" spans="1:7" ht="15" thickTop="1" x14ac:dyDescent="0.15">
      <c r="A77" s="65" t="s">
        <v>38</v>
      </c>
      <c r="B77" s="66"/>
      <c r="C77" s="67">
        <v>30</v>
      </c>
      <c r="D77" s="68">
        <f>C77*B77</f>
        <v>0</v>
      </c>
      <c r="G77" s="64"/>
    </row>
    <row r="78" spans="1:7" x14ac:dyDescent="0.15">
      <c r="A78" s="33" t="s">
        <v>39</v>
      </c>
      <c r="B78" s="24"/>
      <c r="C78" s="39">
        <v>60</v>
      </c>
      <c r="D78" s="41">
        <f>C78*B78</f>
        <v>0</v>
      </c>
    </row>
    <row r="79" spans="1:7" ht="15" thickBot="1" x14ac:dyDescent="0.2">
      <c r="A79" s="26" t="s">
        <v>40</v>
      </c>
      <c r="B79" s="34">
        <v>1</v>
      </c>
      <c r="C79" s="40">
        <v>120</v>
      </c>
      <c r="D79" s="42">
        <f>C79*B79</f>
        <v>120</v>
      </c>
    </row>
    <row r="80" spans="1:7" ht="15" thickBot="1" x14ac:dyDescent="0.2">
      <c r="A80" s="73"/>
      <c r="B80" s="72"/>
      <c r="C80" s="74"/>
      <c r="D80" s="75"/>
    </row>
    <row r="81" spans="1:7" ht="15" thickBot="1" x14ac:dyDescent="0.2">
      <c r="A81" s="76" t="s">
        <v>17</v>
      </c>
      <c r="B81" s="77"/>
      <c r="C81" s="78" t="s">
        <v>26</v>
      </c>
      <c r="D81" s="78" t="s">
        <v>46</v>
      </c>
      <c r="E81" s="78" t="s">
        <v>32</v>
      </c>
      <c r="F81" s="92" t="s">
        <v>53</v>
      </c>
    </row>
    <row r="82" spans="1:7" ht="8" customHeight="1" thickBot="1" x14ac:dyDescent="0.2">
      <c r="A82" s="104"/>
      <c r="B82" s="104"/>
      <c r="C82" s="104"/>
      <c r="D82" s="104"/>
      <c r="E82" s="104"/>
      <c r="F82" s="104"/>
    </row>
    <row r="83" spans="1:7" ht="15" thickBot="1" x14ac:dyDescent="0.2">
      <c r="A83" s="60" t="s">
        <v>31</v>
      </c>
      <c r="B83" s="114">
        <f>B84+D84+F84</f>
        <v>3246.4</v>
      </c>
      <c r="C83" s="115"/>
      <c r="D83" s="61" t="s">
        <v>44</v>
      </c>
      <c r="E83" s="116"/>
      <c r="F83" s="117"/>
    </row>
    <row r="84" spans="1:7" ht="16" thickTop="1" thickBot="1" x14ac:dyDescent="0.2">
      <c r="A84" s="55" t="s">
        <v>28</v>
      </c>
      <c r="B84" s="56">
        <f>(SUM(B87:G87)+SUM(B89:G89)+SUM(B91:G91))*1.2</f>
        <v>2246.4</v>
      </c>
      <c r="C84" s="57" t="s">
        <v>29</v>
      </c>
      <c r="D84" s="58">
        <f>SUM(D93:D95)</f>
        <v>0</v>
      </c>
      <c r="E84" s="59" t="s">
        <v>45</v>
      </c>
      <c r="F84" s="93">
        <v>1000</v>
      </c>
    </row>
    <row r="85" spans="1:7" ht="15" thickBot="1" x14ac:dyDescent="0.2">
      <c r="A85" s="52"/>
      <c r="B85" s="53" t="s">
        <v>18</v>
      </c>
      <c r="C85" s="53" t="s">
        <v>19</v>
      </c>
      <c r="D85" s="53" t="s">
        <v>20</v>
      </c>
      <c r="E85" s="53" t="s">
        <v>21</v>
      </c>
      <c r="F85" s="53" t="s">
        <v>22</v>
      </c>
      <c r="G85" s="54" t="s">
        <v>23</v>
      </c>
    </row>
    <row r="86" spans="1:7" ht="15" thickTop="1" x14ac:dyDescent="0.15">
      <c r="A86" s="111" t="s">
        <v>42</v>
      </c>
      <c r="B86" s="48"/>
      <c r="C86" s="48"/>
      <c r="D86" s="48"/>
      <c r="E86" s="48"/>
      <c r="F86" s="48"/>
      <c r="G86" s="49"/>
    </row>
    <row r="87" spans="1:7" x14ac:dyDescent="0.15">
      <c r="A87" s="112"/>
      <c r="B87" s="50">
        <f>B86*'2015年兼职工资标准'!B4</f>
        <v>0</v>
      </c>
      <c r="C87" s="50">
        <f>C86*'2015年兼职工资标准'!C4</f>
        <v>0</v>
      </c>
      <c r="D87" s="50">
        <f>D86*'2015年兼职工资标准'!D4</f>
        <v>0</v>
      </c>
      <c r="E87" s="50">
        <f>E86*'2015年兼职工资标准'!E4</f>
        <v>0</v>
      </c>
      <c r="F87" s="50">
        <f>F86*'2015年兼职工资标准'!F4</f>
        <v>0</v>
      </c>
      <c r="G87" s="51">
        <f>G86*'2015年兼职工资标准'!G4</f>
        <v>0</v>
      </c>
    </row>
    <row r="88" spans="1:7" x14ac:dyDescent="0.15">
      <c r="A88" s="113" t="s">
        <v>43</v>
      </c>
      <c r="B88" s="48"/>
      <c r="C88" s="48"/>
      <c r="D88" s="48"/>
      <c r="E88" s="48"/>
      <c r="F88" s="48"/>
      <c r="G88" s="49"/>
    </row>
    <row r="89" spans="1:7" x14ac:dyDescent="0.15">
      <c r="A89" s="112"/>
      <c r="B89" s="50">
        <f>B88*'2015年兼职工资标准'!B8</f>
        <v>0</v>
      </c>
      <c r="C89" s="50">
        <f>C88*'2015年兼职工资标准'!C8</f>
        <v>0</v>
      </c>
      <c r="D89" s="50">
        <f>D88*'2015年兼职工资标准'!D8</f>
        <v>0</v>
      </c>
      <c r="E89" s="50">
        <f>E88*'2015年兼职工资标准'!E8</f>
        <v>0</v>
      </c>
      <c r="F89" s="50">
        <f>F88*'2015年兼职工资标准'!F8</f>
        <v>0</v>
      </c>
      <c r="G89" s="51">
        <f>G88*'2015年兼职工资标准'!G8</f>
        <v>0</v>
      </c>
    </row>
    <row r="90" spans="1:7" x14ac:dyDescent="0.15">
      <c r="A90" s="107" t="s">
        <v>25</v>
      </c>
      <c r="B90" s="23">
        <v>0</v>
      </c>
      <c r="C90" s="23">
        <v>1</v>
      </c>
      <c r="D90" s="23">
        <v>3</v>
      </c>
      <c r="E90" s="23">
        <v>5</v>
      </c>
      <c r="F90" s="23">
        <v>2</v>
      </c>
      <c r="G90" s="12"/>
    </row>
    <row r="91" spans="1:7" ht="15" thickBot="1" x14ac:dyDescent="0.2">
      <c r="A91" s="108"/>
      <c r="B91" s="37">
        <f>B90*'2015年兼职工资标准'!B12</f>
        <v>0</v>
      </c>
      <c r="C91" s="37">
        <f>C90*'2015年兼职工资标准'!C12</f>
        <v>108</v>
      </c>
      <c r="D91" s="37">
        <f>D90*'2015年兼职工资标准'!D12</f>
        <v>432</v>
      </c>
      <c r="E91" s="37">
        <f>E90*'2015年兼职工资标准'!E12</f>
        <v>900</v>
      </c>
      <c r="F91" s="37">
        <f>F90*'2015年兼职工资标准'!F12</f>
        <v>432</v>
      </c>
      <c r="G91" s="38">
        <f>G90*'2015年兼职工资标准'!G12</f>
        <v>0</v>
      </c>
    </row>
    <row r="92" spans="1:7" ht="15" thickBot="1" x14ac:dyDescent="0.2">
      <c r="A92" s="69" t="s">
        <v>34</v>
      </c>
      <c r="B92" s="70" t="s">
        <v>35</v>
      </c>
      <c r="C92" s="70" t="s">
        <v>36</v>
      </c>
      <c r="D92" s="71" t="s">
        <v>37</v>
      </c>
      <c r="E92" s="25"/>
      <c r="F92" s="25"/>
      <c r="G92" s="25"/>
    </row>
    <row r="93" spans="1:7" ht="15" thickTop="1" x14ac:dyDescent="0.15">
      <c r="A93" s="65" t="s">
        <v>38</v>
      </c>
      <c r="B93" s="66"/>
      <c r="C93" s="67">
        <v>30</v>
      </c>
      <c r="D93" s="68">
        <f>C93*B93</f>
        <v>0</v>
      </c>
      <c r="G93" s="64"/>
    </row>
    <row r="94" spans="1:7" x14ac:dyDescent="0.15">
      <c r="A94" s="33" t="s">
        <v>39</v>
      </c>
      <c r="B94" s="24"/>
      <c r="C94" s="39">
        <v>60</v>
      </c>
      <c r="D94" s="41">
        <f>C94*B94</f>
        <v>0</v>
      </c>
    </row>
    <row r="95" spans="1:7" ht="15" thickBot="1" x14ac:dyDescent="0.2">
      <c r="A95" s="26" t="s">
        <v>40</v>
      </c>
      <c r="B95" s="34">
        <v>0</v>
      </c>
      <c r="C95" s="40">
        <v>120</v>
      </c>
      <c r="D95" s="42">
        <f>C95*B95</f>
        <v>0</v>
      </c>
    </row>
    <row r="96" spans="1:7" ht="15" thickBot="1" x14ac:dyDescent="0.2">
      <c r="A96" s="90"/>
      <c r="B96" s="90"/>
      <c r="C96" s="91"/>
      <c r="D96" s="91"/>
    </row>
    <row r="97" spans="1:8" ht="15" thickBot="1" x14ac:dyDescent="0.2">
      <c r="A97" s="76" t="s">
        <v>17</v>
      </c>
      <c r="B97" s="77"/>
      <c r="C97" s="78" t="s">
        <v>26</v>
      </c>
      <c r="D97" s="78" t="s">
        <v>46</v>
      </c>
      <c r="E97" s="78" t="s">
        <v>32</v>
      </c>
      <c r="F97" s="92" t="s">
        <v>53</v>
      </c>
    </row>
    <row r="98" spans="1:8" ht="7" customHeight="1" thickBot="1" x14ac:dyDescent="0.2">
      <c r="A98" s="104"/>
      <c r="B98" s="104"/>
      <c r="C98" s="104"/>
      <c r="D98" s="104"/>
      <c r="E98" s="104"/>
      <c r="F98" s="104"/>
    </row>
    <row r="99" spans="1:8" ht="15" thickBot="1" x14ac:dyDescent="0.2">
      <c r="A99" s="60" t="s">
        <v>31</v>
      </c>
      <c r="B99" s="114">
        <f>B100+D100+F100+H100</f>
        <v>6536.8</v>
      </c>
      <c r="C99" s="115"/>
      <c r="D99" s="61" t="s">
        <v>44</v>
      </c>
      <c r="E99" s="116"/>
      <c r="F99" s="117"/>
      <c r="G99" t="s">
        <v>57</v>
      </c>
    </row>
    <row r="100" spans="1:8" ht="16" thickTop="1" thickBot="1" x14ac:dyDescent="0.2">
      <c r="A100" s="55" t="s">
        <v>28</v>
      </c>
      <c r="B100" s="56">
        <f>(SUM(B103:G103)+SUM(B105:G105)+SUM(B107:G107))*1.2</f>
        <v>4156.8</v>
      </c>
      <c r="C100" s="57" t="s">
        <v>29</v>
      </c>
      <c r="D100" s="58">
        <f>SUM(D109:D111)</f>
        <v>180</v>
      </c>
      <c r="E100" s="59" t="s">
        <v>58</v>
      </c>
      <c r="F100" s="89">
        <v>1200</v>
      </c>
      <c r="G100" s="94" t="s">
        <v>56</v>
      </c>
      <c r="H100" s="95">
        <v>1000</v>
      </c>
    </row>
    <row r="101" spans="1:8" ht="15" thickBot="1" x14ac:dyDescent="0.2">
      <c r="A101" s="52"/>
      <c r="B101" s="53" t="s">
        <v>18</v>
      </c>
      <c r="C101" s="53" t="s">
        <v>19</v>
      </c>
      <c r="D101" s="53" t="s">
        <v>20</v>
      </c>
      <c r="E101" s="53" t="s">
        <v>21</v>
      </c>
      <c r="F101" s="53" t="s">
        <v>22</v>
      </c>
      <c r="G101" s="53" t="s">
        <v>23</v>
      </c>
      <c r="H101" s="84" t="s">
        <v>50</v>
      </c>
    </row>
    <row r="102" spans="1:8" ht="15" thickTop="1" x14ac:dyDescent="0.15">
      <c r="A102" s="111" t="s">
        <v>42</v>
      </c>
      <c r="B102" s="48">
        <v>0</v>
      </c>
      <c r="C102" s="48">
        <v>4</v>
      </c>
      <c r="D102" s="48">
        <v>5</v>
      </c>
      <c r="E102" s="48">
        <v>8</v>
      </c>
      <c r="F102" s="48">
        <v>2</v>
      </c>
      <c r="G102" s="48">
        <v>1</v>
      </c>
      <c r="H102" s="85"/>
    </row>
    <row r="103" spans="1:8" x14ac:dyDescent="0.15">
      <c r="A103" s="112"/>
      <c r="B103" s="50">
        <f>B102*'2015年兼职工资标准'!B4</f>
        <v>0</v>
      </c>
      <c r="C103" s="50">
        <f>C102*'2015年兼职工资标准'!C4</f>
        <v>288</v>
      </c>
      <c r="D103" s="50">
        <f>D102*'2015年兼职工资标准'!D4</f>
        <v>480</v>
      </c>
      <c r="E103" s="50">
        <f>E102*'2015年兼职工资标准'!E4</f>
        <v>960</v>
      </c>
      <c r="F103" s="50">
        <f>F102*'2015年兼职工资标准'!F4</f>
        <v>288</v>
      </c>
      <c r="G103" s="50">
        <f>G102*'2015年兼职工资标准'!G4</f>
        <v>168</v>
      </c>
      <c r="H103" s="86">
        <f>H102*'2015年兼职工资标准'!H4</f>
        <v>0</v>
      </c>
    </row>
    <row r="104" spans="1:8" x14ac:dyDescent="0.15">
      <c r="A104" s="113" t="s">
        <v>43</v>
      </c>
      <c r="B104" s="48"/>
      <c r="C104" s="48"/>
      <c r="D104" s="48"/>
      <c r="E104" s="48"/>
      <c r="F104" s="48"/>
      <c r="G104" s="48"/>
      <c r="H104" s="85"/>
    </row>
    <row r="105" spans="1:8" x14ac:dyDescent="0.15">
      <c r="A105" s="112"/>
      <c r="B105" s="50">
        <f>B104*'2015年兼职工资标准'!B8</f>
        <v>0</v>
      </c>
      <c r="C105" s="50">
        <f>C104*'2015年兼职工资标准'!C8</f>
        <v>0</v>
      </c>
      <c r="D105" s="50">
        <f>D104*'2015年兼职工资标准'!D8</f>
        <v>0</v>
      </c>
      <c r="E105" s="50">
        <f>E104*'2015年兼职工资标准'!E8</f>
        <v>0</v>
      </c>
      <c r="F105" s="50">
        <f>F104*'2015年兼职工资标准'!F8</f>
        <v>0</v>
      </c>
      <c r="G105" s="50">
        <f>G104*'2015年兼职工资标准'!G8</f>
        <v>0</v>
      </c>
      <c r="H105" s="86">
        <f>H104*'2015年兼职工资标准'!H8</f>
        <v>0</v>
      </c>
    </row>
    <row r="106" spans="1:8" x14ac:dyDescent="0.15">
      <c r="A106" s="107" t="s">
        <v>25</v>
      </c>
      <c r="B106" s="23">
        <v>1</v>
      </c>
      <c r="C106" s="23">
        <v>0</v>
      </c>
      <c r="D106" s="23">
        <v>1</v>
      </c>
      <c r="E106" s="23">
        <v>2</v>
      </c>
      <c r="F106" s="23">
        <v>2</v>
      </c>
      <c r="G106" s="23">
        <v>1</v>
      </c>
      <c r="H106" s="87">
        <v>0</v>
      </c>
    </row>
    <row r="107" spans="1:8" ht="15" thickBot="1" x14ac:dyDescent="0.2">
      <c r="A107" s="108"/>
      <c r="B107" s="37">
        <f>B106*'2015年兼职工资标准'!B12</f>
        <v>92</v>
      </c>
      <c r="C107" s="37">
        <f>C106*'2015年兼职工资标准'!C12</f>
        <v>0</v>
      </c>
      <c r="D107" s="37">
        <f>D106*'2015年兼职工资标准'!D12</f>
        <v>144</v>
      </c>
      <c r="E107" s="37">
        <f>E106*'2015年兼职工资标准'!E12</f>
        <v>360</v>
      </c>
      <c r="F107" s="37">
        <f>F106*'2015年兼职工资标准'!F12</f>
        <v>432</v>
      </c>
      <c r="G107" s="37">
        <f>G106*'2015年兼职工资标准'!G12</f>
        <v>252</v>
      </c>
      <c r="H107" s="88">
        <f>H106*'2015年兼职工资标准'!H12</f>
        <v>0</v>
      </c>
    </row>
    <row r="108" spans="1:8" ht="15" thickBot="1" x14ac:dyDescent="0.2">
      <c r="A108" s="69" t="s">
        <v>34</v>
      </c>
      <c r="B108" s="70" t="s">
        <v>35</v>
      </c>
      <c r="C108" s="70" t="s">
        <v>36</v>
      </c>
      <c r="D108" s="71" t="s">
        <v>37</v>
      </c>
      <c r="E108" s="25"/>
      <c r="F108" s="25"/>
      <c r="G108" s="25"/>
    </row>
    <row r="109" spans="1:8" ht="15" thickTop="1" x14ac:dyDescent="0.15">
      <c r="A109" s="65" t="s">
        <v>38</v>
      </c>
      <c r="B109" s="66">
        <v>0</v>
      </c>
      <c r="C109" s="67">
        <v>30</v>
      </c>
      <c r="D109" s="68">
        <f>C109*B109</f>
        <v>0</v>
      </c>
      <c r="G109" s="64"/>
    </row>
    <row r="110" spans="1:8" x14ac:dyDescent="0.15">
      <c r="A110" s="33" t="s">
        <v>39</v>
      </c>
      <c r="B110" s="24">
        <v>1</v>
      </c>
      <c r="C110" s="39">
        <v>60</v>
      </c>
      <c r="D110" s="41">
        <f>C110*B110</f>
        <v>60</v>
      </c>
    </row>
    <row r="111" spans="1:8" ht="15" thickBot="1" x14ac:dyDescent="0.2">
      <c r="A111" s="26" t="s">
        <v>40</v>
      </c>
      <c r="B111" s="34">
        <v>1</v>
      </c>
      <c r="C111" s="40">
        <v>120</v>
      </c>
      <c r="D111" s="42">
        <f>C111*B111</f>
        <v>120</v>
      </c>
    </row>
    <row r="112" spans="1:8" ht="15" thickBot="1" x14ac:dyDescent="0.2"/>
    <row r="113" spans="1:7" ht="15" thickBot="1" x14ac:dyDescent="0.2">
      <c r="A113" s="76" t="s">
        <v>17</v>
      </c>
      <c r="B113" s="77"/>
      <c r="C113" s="78" t="s">
        <v>26</v>
      </c>
      <c r="D113" s="78" t="s">
        <v>46</v>
      </c>
      <c r="E113" s="78" t="s">
        <v>32</v>
      </c>
      <c r="F113" s="92" t="s">
        <v>54</v>
      </c>
    </row>
    <row r="114" spans="1:7" ht="8" customHeight="1" thickBot="1" x14ac:dyDescent="0.2">
      <c r="A114" s="104"/>
      <c r="B114" s="104"/>
      <c r="C114" s="104"/>
      <c r="D114" s="104"/>
      <c r="E114" s="104"/>
      <c r="F114" s="104"/>
    </row>
    <row r="115" spans="1:7" ht="15" thickBot="1" x14ac:dyDescent="0.2">
      <c r="A115" s="60" t="s">
        <v>31</v>
      </c>
      <c r="B115" s="114">
        <f>B116+D116+F116</f>
        <v>3508.7999999999997</v>
      </c>
      <c r="C115" s="115"/>
      <c r="D115" s="61" t="s">
        <v>44</v>
      </c>
      <c r="E115" s="116"/>
      <c r="F115" s="117"/>
    </row>
    <row r="116" spans="1:7" ht="16" thickTop="1" thickBot="1" x14ac:dyDescent="0.2">
      <c r="A116" s="55" t="s">
        <v>28</v>
      </c>
      <c r="B116" s="56">
        <f>(SUM(B119:G119)+SUM(B121:G121)+SUM(B123:G123))*1.2</f>
        <v>2560.7999999999997</v>
      </c>
      <c r="C116" s="57" t="s">
        <v>29</v>
      </c>
      <c r="D116" s="58">
        <f>SUM(D125:D127)</f>
        <v>300</v>
      </c>
      <c r="E116" s="59" t="s">
        <v>52</v>
      </c>
      <c r="F116" s="81">
        <v>648</v>
      </c>
    </row>
    <row r="117" spans="1:7" ht="15" thickBot="1" x14ac:dyDescent="0.2">
      <c r="A117" s="52"/>
      <c r="B117" s="53" t="s">
        <v>18</v>
      </c>
      <c r="C117" s="53" t="s">
        <v>19</v>
      </c>
      <c r="D117" s="53" t="s">
        <v>20</v>
      </c>
      <c r="E117" s="53" t="s">
        <v>21</v>
      </c>
      <c r="F117" s="53" t="s">
        <v>22</v>
      </c>
      <c r="G117" s="54" t="s">
        <v>23</v>
      </c>
    </row>
    <row r="118" spans="1:7" ht="15" thickTop="1" x14ac:dyDescent="0.15">
      <c r="A118" s="111" t="s">
        <v>42</v>
      </c>
      <c r="B118" s="48">
        <v>1</v>
      </c>
      <c r="C118" s="48">
        <v>0</v>
      </c>
      <c r="D118" s="48">
        <v>1</v>
      </c>
      <c r="E118" s="48">
        <v>1</v>
      </c>
      <c r="F118" s="48"/>
      <c r="G118" s="49"/>
    </row>
    <row r="119" spans="1:7" x14ac:dyDescent="0.15">
      <c r="A119" s="112"/>
      <c r="B119" s="50">
        <f>B118*'2015年兼职工资标准'!B4</f>
        <v>58</v>
      </c>
      <c r="C119" s="50">
        <f>C118*'2015年兼职工资标准'!C4</f>
        <v>0</v>
      </c>
      <c r="D119" s="50">
        <f>D118*'2015年兼职工资标准'!D4</f>
        <v>96</v>
      </c>
      <c r="E119" s="50">
        <f>E118*'2015年兼职工资标准'!E4</f>
        <v>120</v>
      </c>
      <c r="F119" s="50">
        <f>F118*'2015年兼职工资标准'!F4</f>
        <v>0</v>
      </c>
      <c r="G119" s="51">
        <f>G118*'2015年兼职工资标准'!G4</f>
        <v>0</v>
      </c>
    </row>
    <row r="120" spans="1:7" x14ac:dyDescent="0.15">
      <c r="A120" s="113" t="s">
        <v>43</v>
      </c>
      <c r="B120" s="48"/>
      <c r="C120" s="48"/>
      <c r="D120" s="48"/>
      <c r="E120" s="48"/>
      <c r="F120" s="48"/>
      <c r="G120" s="49"/>
    </row>
    <row r="121" spans="1:7" x14ac:dyDescent="0.15">
      <c r="A121" s="112"/>
      <c r="B121" s="50">
        <f>B120*'2015年兼职工资标准'!B8</f>
        <v>0</v>
      </c>
      <c r="C121" s="50">
        <f>C120*'2015年兼职工资标准'!C8</f>
        <v>0</v>
      </c>
      <c r="D121" s="50">
        <f>D120*'2015年兼职工资标准'!D8</f>
        <v>0</v>
      </c>
      <c r="E121" s="50">
        <f>E120*'2015年兼职工资标准'!E8</f>
        <v>0</v>
      </c>
      <c r="F121" s="50">
        <f>F120*'2015年兼职工资标准'!F8</f>
        <v>0</v>
      </c>
      <c r="G121" s="51">
        <f>G120*'2015年兼职工资标准'!G8</f>
        <v>0</v>
      </c>
    </row>
    <row r="122" spans="1:7" x14ac:dyDescent="0.15">
      <c r="A122" s="107" t="s">
        <v>25</v>
      </c>
      <c r="B122" s="23">
        <v>3</v>
      </c>
      <c r="C122" s="23">
        <v>1</v>
      </c>
      <c r="D122" s="23">
        <v>2</v>
      </c>
      <c r="E122" s="23">
        <v>3</v>
      </c>
      <c r="F122" s="23">
        <v>3</v>
      </c>
      <c r="G122" s="12"/>
    </row>
    <row r="123" spans="1:7" ht="15" thickBot="1" x14ac:dyDescent="0.2">
      <c r="A123" s="108"/>
      <c r="B123" s="37">
        <f>B122*'2015年兼职工资标准'!B12</f>
        <v>276</v>
      </c>
      <c r="C123" s="37">
        <f>C122*'2015年兼职工资标准'!C12</f>
        <v>108</v>
      </c>
      <c r="D123" s="37">
        <f>D122*'2015年兼职工资标准'!D12</f>
        <v>288</v>
      </c>
      <c r="E123" s="37">
        <f>E122*'2015年兼职工资标准'!E12</f>
        <v>540</v>
      </c>
      <c r="F123" s="37">
        <f>F122*'2015年兼职工资标准'!F12</f>
        <v>648</v>
      </c>
      <c r="G123" s="38">
        <f>G122*'2015年兼职工资标准'!G12</f>
        <v>0</v>
      </c>
    </row>
    <row r="124" spans="1:7" ht="15" thickBot="1" x14ac:dyDescent="0.2">
      <c r="A124" s="69" t="s">
        <v>34</v>
      </c>
      <c r="B124" s="70" t="s">
        <v>35</v>
      </c>
      <c r="C124" s="70" t="s">
        <v>36</v>
      </c>
      <c r="D124" s="71" t="s">
        <v>37</v>
      </c>
      <c r="E124" s="25"/>
      <c r="F124" s="25"/>
      <c r="G124" s="25"/>
    </row>
    <row r="125" spans="1:7" ht="15" thickTop="1" x14ac:dyDescent="0.15">
      <c r="A125" s="65" t="s">
        <v>38</v>
      </c>
      <c r="B125" s="66">
        <v>0</v>
      </c>
      <c r="C125" s="67">
        <v>30</v>
      </c>
      <c r="D125" s="68">
        <f>C125*B125</f>
        <v>0</v>
      </c>
      <c r="G125" s="64"/>
    </row>
    <row r="126" spans="1:7" x14ac:dyDescent="0.15">
      <c r="A126" s="33" t="s">
        <v>39</v>
      </c>
      <c r="B126" s="24">
        <v>1</v>
      </c>
      <c r="C126" s="39">
        <v>60</v>
      </c>
      <c r="D126" s="41">
        <f>C126*B126</f>
        <v>60</v>
      </c>
    </row>
    <row r="127" spans="1:7" ht="15" thickBot="1" x14ac:dyDescent="0.2">
      <c r="A127" s="26" t="s">
        <v>40</v>
      </c>
      <c r="B127" s="34">
        <v>2</v>
      </c>
      <c r="C127" s="40">
        <v>120</v>
      </c>
      <c r="D127" s="42">
        <f>C127*B127</f>
        <v>240</v>
      </c>
    </row>
    <row r="128" spans="1:7" ht="15" thickBot="1" x14ac:dyDescent="0.2"/>
    <row r="129" spans="1:8" ht="15" thickBot="1" x14ac:dyDescent="0.2">
      <c r="A129" s="76" t="s">
        <v>17</v>
      </c>
      <c r="B129" s="77"/>
      <c r="C129" s="78" t="s">
        <v>26</v>
      </c>
      <c r="D129" s="78" t="s">
        <v>46</v>
      </c>
      <c r="E129" s="78" t="s">
        <v>32</v>
      </c>
      <c r="F129" s="92" t="s">
        <v>54</v>
      </c>
    </row>
    <row r="130" spans="1:8" ht="6" customHeight="1" thickBot="1" x14ac:dyDescent="0.2">
      <c r="A130" s="104"/>
      <c r="B130" s="104"/>
      <c r="C130" s="104"/>
      <c r="D130" s="104"/>
      <c r="E130" s="104"/>
      <c r="F130" s="104"/>
    </row>
    <row r="131" spans="1:8" ht="15" thickBot="1" x14ac:dyDescent="0.2">
      <c r="A131" s="60" t="s">
        <v>31</v>
      </c>
      <c r="B131" s="114">
        <f>B132+D132+F132+H132</f>
        <v>5338.4</v>
      </c>
      <c r="C131" s="115"/>
      <c r="D131" s="61" t="s">
        <v>44</v>
      </c>
      <c r="E131" s="116"/>
      <c r="F131" s="117"/>
      <c r="G131" t="s">
        <v>61</v>
      </c>
    </row>
    <row r="132" spans="1:8" ht="16" thickTop="1" thickBot="1" x14ac:dyDescent="0.2">
      <c r="A132" s="55" t="s">
        <v>28</v>
      </c>
      <c r="B132" s="56">
        <f>(SUM(B135:G135)+SUM(B137:G137)+SUM(B139:G139))*1.2</f>
        <v>3518.4</v>
      </c>
      <c r="C132" s="57" t="s">
        <v>29</v>
      </c>
      <c r="D132" s="58">
        <f>SUM(D141:D143)</f>
        <v>120</v>
      </c>
      <c r="E132" s="59" t="s">
        <v>59</v>
      </c>
      <c r="F132" s="89">
        <v>500</v>
      </c>
      <c r="G132" s="94" t="s">
        <v>60</v>
      </c>
      <c r="H132" s="95">
        <v>1200</v>
      </c>
    </row>
    <row r="133" spans="1:8" ht="15" thickBot="1" x14ac:dyDescent="0.2">
      <c r="A133" s="52"/>
      <c r="B133" s="53" t="s">
        <v>18</v>
      </c>
      <c r="C133" s="53" t="s">
        <v>19</v>
      </c>
      <c r="D133" s="53" t="s">
        <v>20</v>
      </c>
      <c r="E133" s="53" t="s">
        <v>21</v>
      </c>
      <c r="F133" s="53" t="s">
        <v>22</v>
      </c>
      <c r="G133" s="54" t="s">
        <v>23</v>
      </c>
    </row>
    <row r="134" spans="1:8" ht="15" thickTop="1" x14ac:dyDescent="0.15">
      <c r="A134" s="111" t="s">
        <v>42</v>
      </c>
      <c r="B134" s="48">
        <v>4</v>
      </c>
      <c r="C134" s="48">
        <v>8</v>
      </c>
      <c r="D134" s="48">
        <v>5</v>
      </c>
      <c r="E134" s="48">
        <v>2</v>
      </c>
      <c r="F134" s="48">
        <v>1</v>
      </c>
      <c r="G134" s="49"/>
    </row>
    <row r="135" spans="1:8" x14ac:dyDescent="0.15">
      <c r="A135" s="112"/>
      <c r="B135" s="50">
        <f>B134*'2015年兼职工资标准'!B4</f>
        <v>232</v>
      </c>
      <c r="C135" s="50">
        <f>C134*'2015年兼职工资标准'!C4</f>
        <v>576</v>
      </c>
      <c r="D135" s="50">
        <f>D134*'2015年兼职工资标准'!D4</f>
        <v>480</v>
      </c>
      <c r="E135" s="50">
        <f>E134*'2015年兼职工资标准'!E4</f>
        <v>240</v>
      </c>
      <c r="F135" s="50">
        <f>F134*'2015年兼职工资标准'!F4</f>
        <v>144</v>
      </c>
      <c r="G135" s="51">
        <f>G134*'2015年兼职工资标准'!G4</f>
        <v>0</v>
      </c>
    </row>
    <row r="136" spans="1:8" x14ac:dyDescent="0.15">
      <c r="A136" s="113" t="s">
        <v>43</v>
      </c>
      <c r="B136" s="48"/>
      <c r="C136" s="48"/>
      <c r="D136" s="48"/>
      <c r="E136" s="48"/>
      <c r="F136" s="48"/>
      <c r="G136" s="49"/>
    </row>
    <row r="137" spans="1:8" x14ac:dyDescent="0.15">
      <c r="A137" s="112"/>
      <c r="B137" s="50">
        <f>B136*'2015年兼职工资标准'!B8</f>
        <v>0</v>
      </c>
      <c r="C137" s="50">
        <f>C136*'2015年兼职工资标准'!C8</f>
        <v>0</v>
      </c>
      <c r="D137" s="50">
        <f>D136*'2015年兼职工资标准'!D8</f>
        <v>0</v>
      </c>
      <c r="E137" s="50">
        <f>E136*'2015年兼职工资标准'!E8</f>
        <v>0</v>
      </c>
      <c r="F137" s="50">
        <f>F136*'2015年兼职工资标准'!F8</f>
        <v>0</v>
      </c>
      <c r="G137" s="51">
        <f>G136*'2015年兼职工资标准'!G8</f>
        <v>0</v>
      </c>
    </row>
    <row r="138" spans="1:8" x14ac:dyDescent="0.15">
      <c r="A138" s="107" t="s">
        <v>25</v>
      </c>
      <c r="B138" s="23">
        <v>0</v>
      </c>
      <c r="C138" s="23">
        <v>0</v>
      </c>
      <c r="D138" s="23"/>
      <c r="E138" s="23">
        <v>2</v>
      </c>
      <c r="F138" s="23">
        <v>3</v>
      </c>
      <c r="G138" s="12">
        <v>1</v>
      </c>
    </row>
    <row r="139" spans="1:8" ht="15" thickBot="1" x14ac:dyDescent="0.2">
      <c r="A139" s="108"/>
      <c r="B139" s="37">
        <f>B138*'2015年兼职工资标准'!B12</f>
        <v>0</v>
      </c>
      <c r="C139" s="37">
        <f>C138*'2015年兼职工资标准'!C12</f>
        <v>0</v>
      </c>
      <c r="D139" s="37">
        <f>D138*'2015年兼职工资标准'!D12</f>
        <v>0</v>
      </c>
      <c r="E139" s="37">
        <f>E138*'2015年兼职工资标准'!E12</f>
        <v>360</v>
      </c>
      <c r="F139" s="37">
        <f>F138*'2015年兼职工资标准'!F12</f>
        <v>648</v>
      </c>
      <c r="G139" s="38">
        <f>G138*'2015年兼职工资标准'!G12</f>
        <v>252</v>
      </c>
    </row>
    <row r="140" spans="1:8" ht="15" thickBot="1" x14ac:dyDescent="0.2">
      <c r="A140" s="69" t="s">
        <v>34</v>
      </c>
      <c r="B140" s="70" t="s">
        <v>35</v>
      </c>
      <c r="C140" s="70" t="s">
        <v>36</v>
      </c>
      <c r="D140" s="71" t="s">
        <v>37</v>
      </c>
      <c r="E140" s="25"/>
      <c r="F140" s="25"/>
      <c r="G140" s="25"/>
    </row>
    <row r="141" spans="1:8" ht="15" thickTop="1" x14ac:dyDescent="0.15">
      <c r="A141" s="65" t="s">
        <v>38</v>
      </c>
      <c r="B141" s="66">
        <v>0</v>
      </c>
      <c r="C141" s="67">
        <v>30</v>
      </c>
      <c r="D141" s="68">
        <f>C141*B141</f>
        <v>0</v>
      </c>
      <c r="G141" s="64"/>
    </row>
    <row r="142" spans="1:8" x14ac:dyDescent="0.15">
      <c r="A142" s="33" t="s">
        <v>39</v>
      </c>
      <c r="B142" s="24">
        <v>2</v>
      </c>
      <c r="C142" s="39">
        <v>60</v>
      </c>
      <c r="D142" s="41">
        <f>C142*B142</f>
        <v>120</v>
      </c>
    </row>
    <row r="143" spans="1:8" ht="15" thickBot="1" x14ac:dyDescent="0.2">
      <c r="A143" s="26" t="s">
        <v>40</v>
      </c>
      <c r="B143" s="34"/>
      <c r="C143" s="40">
        <v>120</v>
      </c>
      <c r="D143" s="42">
        <f>C143*B143</f>
        <v>0</v>
      </c>
    </row>
  </sheetData>
  <mergeCells count="48">
    <mergeCell ref="A138:A139"/>
    <mergeCell ref="A114:F114"/>
    <mergeCell ref="B115:C115"/>
    <mergeCell ref="E115:F115"/>
    <mergeCell ref="A118:A119"/>
    <mergeCell ref="A120:A121"/>
    <mergeCell ref="A122:A123"/>
    <mergeCell ref="A130:F130"/>
    <mergeCell ref="B131:C131"/>
    <mergeCell ref="E131:F131"/>
    <mergeCell ref="A134:A135"/>
    <mergeCell ref="A136:A137"/>
    <mergeCell ref="A27:A28"/>
    <mergeCell ref="A106:A107"/>
    <mergeCell ref="A82:F82"/>
    <mergeCell ref="B83:C83"/>
    <mergeCell ref="E83:F83"/>
    <mergeCell ref="A86:A87"/>
    <mergeCell ref="A88:A89"/>
    <mergeCell ref="A90:A91"/>
    <mergeCell ref="A98:F98"/>
    <mergeCell ref="B99:C99"/>
    <mergeCell ref="E99:F99"/>
    <mergeCell ref="A102:A103"/>
    <mergeCell ref="A104:A105"/>
    <mergeCell ref="A72:A73"/>
    <mergeCell ref="A74:A75"/>
    <mergeCell ref="A2:F2"/>
    <mergeCell ref="B3:C3"/>
    <mergeCell ref="E3:F3"/>
    <mergeCell ref="A7:A8"/>
    <mergeCell ref="A9:A10"/>
    <mergeCell ref="A11:A12"/>
    <mergeCell ref="A66:F66"/>
    <mergeCell ref="B67:C67"/>
    <mergeCell ref="E67:F67"/>
    <mergeCell ref="A70:A71"/>
    <mergeCell ref="A29:A30"/>
    <mergeCell ref="A50:F50"/>
    <mergeCell ref="B51:C51"/>
    <mergeCell ref="E51:F51"/>
    <mergeCell ref="A54:A55"/>
    <mergeCell ref="A56:A57"/>
    <mergeCell ref="A58:A59"/>
    <mergeCell ref="A20:F20"/>
    <mergeCell ref="B21:C21"/>
    <mergeCell ref="E21:F21"/>
    <mergeCell ref="A25:A26"/>
  </mergeCells>
  <phoneticPr fontId="1" type="noConversion"/>
  <pageMargins left="0.7" right="0.7" top="0.75" bottom="0.75" header="0.3" footer="0.3"/>
  <pageSetup scale="98" fitToHeight="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50" zoomScaleNormal="150" zoomScalePageLayoutView="150" workbookViewId="0">
      <selection activeCell="H5" sqref="H5"/>
    </sheetView>
  </sheetViews>
  <sheetFormatPr baseColWidth="10" defaultRowHeight="14" x14ac:dyDescent="0.15"/>
  <sheetData>
    <row r="1" spans="1:7" ht="15" thickBot="1" x14ac:dyDescent="0.2">
      <c r="A1" s="76" t="s">
        <v>17</v>
      </c>
      <c r="B1" s="77"/>
      <c r="C1" s="78" t="s">
        <v>26</v>
      </c>
      <c r="D1" s="78" t="s">
        <v>49</v>
      </c>
      <c r="E1" s="78" t="s">
        <v>32</v>
      </c>
      <c r="F1" s="79"/>
    </row>
    <row r="2" spans="1:7" ht="15" thickBot="1" x14ac:dyDescent="0.2">
      <c r="A2" s="104"/>
      <c r="B2" s="104"/>
      <c r="C2" s="104"/>
      <c r="D2" s="104"/>
      <c r="E2" s="104"/>
      <c r="F2" s="104"/>
    </row>
    <row r="3" spans="1:7" ht="15" thickBot="1" x14ac:dyDescent="0.2">
      <c r="A3" s="60" t="s">
        <v>31</v>
      </c>
      <c r="B3" s="114">
        <f>B4+D4+F4</f>
        <v>0</v>
      </c>
      <c r="C3" s="115"/>
      <c r="D3" s="61" t="s">
        <v>44</v>
      </c>
      <c r="E3" s="116"/>
      <c r="F3" s="117"/>
    </row>
    <row r="4" spans="1:7" ht="16" thickTop="1" thickBot="1" x14ac:dyDescent="0.2">
      <c r="A4" s="55" t="s">
        <v>28</v>
      </c>
      <c r="B4" s="56">
        <f>SUM(B8:G8)+SUM(B10:G10)+SUM(B12:G12)</f>
        <v>0</v>
      </c>
      <c r="C4" s="57" t="s">
        <v>29</v>
      </c>
      <c r="D4" s="58">
        <f>SUM(D15:D17)</f>
        <v>0</v>
      </c>
      <c r="E4" s="59" t="s">
        <v>45</v>
      </c>
      <c r="F4" s="63"/>
    </row>
    <row r="5" spans="1:7" ht="15" thickBot="1" x14ac:dyDescent="0.2">
      <c r="A5" s="22"/>
    </row>
    <row r="6" spans="1:7" ht="15" thickBot="1" x14ac:dyDescent="0.2">
      <c r="A6" s="52"/>
      <c r="B6" s="53" t="s">
        <v>18</v>
      </c>
      <c r="C6" s="53" t="s">
        <v>19</v>
      </c>
      <c r="D6" s="53" t="s">
        <v>20</v>
      </c>
      <c r="E6" s="53" t="s">
        <v>21</v>
      </c>
      <c r="F6" s="53" t="s">
        <v>22</v>
      </c>
      <c r="G6" s="54" t="s">
        <v>23</v>
      </c>
    </row>
    <row r="7" spans="1:7" ht="15" thickTop="1" x14ac:dyDescent="0.15">
      <c r="A7" s="111" t="s">
        <v>42</v>
      </c>
      <c r="B7" s="48"/>
      <c r="C7" s="48"/>
      <c r="D7" s="48"/>
      <c r="E7" s="48"/>
      <c r="F7" s="48"/>
      <c r="G7" s="49"/>
    </row>
    <row r="8" spans="1:7" x14ac:dyDescent="0.15">
      <c r="A8" s="112"/>
      <c r="B8" s="50">
        <f>B7*'2015年兼职工资标准'!B5</f>
        <v>0</v>
      </c>
      <c r="C8" s="50">
        <f>C7*'2015年兼职工资标准'!C5</f>
        <v>0</v>
      </c>
      <c r="D8" s="50">
        <f>D7*'2015年兼职工资标准'!D5</f>
        <v>0</v>
      </c>
      <c r="E8" s="50">
        <f>E7*'2015年兼职工资标准'!E5</f>
        <v>0</v>
      </c>
      <c r="F8" s="50">
        <f>F7*'2015年兼职工资标准'!F5</f>
        <v>0</v>
      </c>
      <c r="G8" s="51">
        <f>G7*'2015年兼职工资标准'!G5</f>
        <v>0</v>
      </c>
    </row>
    <row r="9" spans="1:7" x14ac:dyDescent="0.15">
      <c r="A9" s="113" t="s">
        <v>43</v>
      </c>
      <c r="B9" s="48"/>
      <c r="C9" s="48"/>
      <c r="D9" s="48"/>
      <c r="E9" s="48"/>
      <c r="F9" s="48"/>
      <c r="G9" s="49"/>
    </row>
    <row r="10" spans="1:7" x14ac:dyDescent="0.15">
      <c r="A10" s="112"/>
      <c r="B10" s="50">
        <f>B9*'2015年兼职工资标准'!B9</f>
        <v>0</v>
      </c>
      <c r="C10" s="50">
        <f>C9*'2015年兼职工资标准'!C9</f>
        <v>0</v>
      </c>
      <c r="D10" s="50">
        <f>D9*'2015年兼职工资标准'!D9</f>
        <v>0</v>
      </c>
      <c r="E10" s="50">
        <f>E9*'2015年兼职工资标准'!E9</f>
        <v>0</v>
      </c>
      <c r="F10" s="50">
        <f>F9*'2015年兼职工资标准'!F9</f>
        <v>0</v>
      </c>
      <c r="G10" s="51">
        <f>G9*'2015年兼职工资标准'!G9</f>
        <v>0</v>
      </c>
    </row>
    <row r="11" spans="1:7" x14ac:dyDescent="0.15">
      <c r="A11" s="107" t="s">
        <v>25</v>
      </c>
      <c r="B11" s="23"/>
      <c r="C11" s="23"/>
      <c r="D11" s="23"/>
      <c r="E11" s="23"/>
      <c r="F11" s="23"/>
      <c r="G11" s="12"/>
    </row>
    <row r="12" spans="1:7" ht="15" thickBot="1" x14ac:dyDescent="0.2">
      <c r="A12" s="108"/>
      <c r="B12" s="37">
        <f>B11*'2015年兼职工资标准'!B13</f>
        <v>0</v>
      </c>
      <c r="C12" s="37">
        <f>C11*'2015年兼职工资标准'!C13</f>
        <v>0</v>
      </c>
      <c r="D12" s="37">
        <f>D11*'2015年兼职工资标准'!D13</f>
        <v>0</v>
      </c>
      <c r="E12" s="37">
        <f>E11*'2015年兼职工资标准'!E13</f>
        <v>0</v>
      </c>
      <c r="F12" s="37">
        <f>F11*'2015年兼职工资标准'!F13</f>
        <v>0</v>
      </c>
      <c r="G12" s="38">
        <f>G11*'2015年兼职工资标准'!G13</f>
        <v>0</v>
      </c>
    </row>
    <row r="13" spans="1:7" ht="15" thickBot="1" x14ac:dyDescent="0.2">
      <c r="A13" s="25"/>
      <c r="B13" s="25"/>
      <c r="C13" s="25"/>
      <c r="D13" s="25"/>
      <c r="E13" s="25"/>
      <c r="F13" s="25"/>
      <c r="G13" s="25"/>
    </row>
    <row r="14" spans="1:7" ht="15" thickBot="1" x14ac:dyDescent="0.2">
      <c r="A14" s="69" t="s">
        <v>34</v>
      </c>
      <c r="B14" s="70" t="s">
        <v>35</v>
      </c>
      <c r="C14" s="70" t="s">
        <v>36</v>
      </c>
      <c r="D14" s="71" t="s">
        <v>37</v>
      </c>
      <c r="E14" s="25"/>
      <c r="F14" s="25"/>
      <c r="G14" s="25"/>
    </row>
    <row r="15" spans="1:7" ht="15" thickTop="1" x14ac:dyDescent="0.15">
      <c r="A15" s="65" t="s">
        <v>38</v>
      </c>
      <c r="B15" s="66"/>
      <c r="C15" s="67">
        <v>30</v>
      </c>
      <c r="D15" s="68">
        <f>C15*B15</f>
        <v>0</v>
      </c>
      <c r="G15" s="64"/>
    </row>
    <row r="16" spans="1:7" x14ac:dyDescent="0.15">
      <c r="A16" s="33" t="s">
        <v>39</v>
      </c>
      <c r="B16" s="24"/>
      <c r="C16" s="39">
        <v>60</v>
      </c>
      <c r="D16" s="41">
        <f>C16*B16</f>
        <v>0</v>
      </c>
    </row>
    <row r="17" spans="1:4" ht="15" thickBot="1" x14ac:dyDescent="0.2">
      <c r="A17" s="26" t="s">
        <v>40</v>
      </c>
      <c r="B17" s="34"/>
      <c r="C17" s="40">
        <v>120</v>
      </c>
      <c r="D17" s="42">
        <f>C17*B17</f>
        <v>0</v>
      </c>
    </row>
  </sheetData>
  <mergeCells count="6">
    <mergeCell ref="A11:A12"/>
    <mergeCell ref="A2:F2"/>
    <mergeCell ref="B3:C3"/>
    <mergeCell ref="E3:F3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2015年兼职工资标准</vt:lpstr>
      <vt:lpstr>入门级</vt:lpstr>
      <vt:lpstr>初级</vt:lpstr>
      <vt:lpstr>中级</vt:lpstr>
      <vt:lpstr>高级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Jun</dc:creator>
  <cp:lastModifiedBy>Microsoft Office 用户</cp:lastModifiedBy>
  <cp:lastPrinted>2015-10-10T06:33:27Z</cp:lastPrinted>
  <dcterms:created xsi:type="dcterms:W3CDTF">2015-09-05T14:06:09Z</dcterms:created>
  <dcterms:modified xsi:type="dcterms:W3CDTF">2016-01-18T15:01:45Z</dcterms:modified>
</cp:coreProperties>
</file>