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fowler\Documents\"/>
    </mc:Choice>
  </mc:AlternateContent>
  <bookViews>
    <workbookView xWindow="0" yWindow="0" windowWidth="18936" windowHeight="6792" firstSheet="1" activeTab="5"/>
  </bookViews>
  <sheets>
    <sheet name="Exercise 1" sheetId="1" r:id="rId1"/>
    <sheet name="Exercise 2" sheetId="4" r:id="rId2"/>
    <sheet name="Exercise 5" sheetId="5" r:id="rId3"/>
    <sheet name="Exercise 7" sheetId="6" r:id="rId4"/>
    <sheet name="Data Tables" sheetId="9" r:id="rId5"/>
    <sheet name="Flash Fill" sheetId="10" r:id="rId6"/>
  </sheets>
  <externalReferences>
    <externalReference r:id="rId7"/>
  </externalReferences>
  <definedNames>
    <definedName name="_xlnm._FilterDatabase" localSheetId="1" hidden="1">'Exercise 2'!$A$1:$E$31</definedName>
    <definedName name="Benefits">'[1]Exercise 7'!$C$3:$G$3</definedName>
    <definedName name="Costs" localSheetId="4">'[1]Exercise 7'!$B$4</definedName>
    <definedName name="Costs" localSheetId="5">'[1]Exercise 7'!$B$4</definedName>
    <definedName name="Costs">'Exercise 7'!$B$5</definedName>
    <definedName name="Interest_Rate" localSheetId="4">'[1]Exercise 7'!$B$5</definedName>
    <definedName name="Interest_Rate" localSheetId="5">'[1]Exercise 7'!$B$5</definedName>
    <definedName name="Interest_Rate">'Exercise 7'!$B$6</definedName>
    <definedName name="solver_typ" localSheetId="0" hidden="1">2</definedName>
    <definedName name="solver_typ" localSheetId="1" hidden="1">2</definedName>
    <definedName name="solver_ver" localSheetId="0" hidden="1">14</definedName>
    <definedName name="solver_ver" localSheetId="1" hidden="1">14</definedName>
    <definedName name="Year1To5">'Exercise 7'!$C$3:$G$3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4" l="1"/>
  <c r="H20" i="4"/>
  <c r="H19" i="4"/>
  <c r="H18" i="4"/>
  <c r="B11" i="9" l="1"/>
  <c r="F10" i="9" s="1"/>
  <c r="B10" i="9"/>
  <c r="I10" i="9" l="1"/>
  <c r="H9" i="6" l="1"/>
  <c r="H3" i="6"/>
  <c r="I12" i="6" l="1"/>
  <c r="H12" i="6"/>
  <c r="L1" i="6"/>
  <c r="C6" i="5"/>
  <c r="B8" i="5"/>
  <c r="B7" i="5"/>
  <c r="B6" i="5"/>
  <c r="B15" i="5"/>
  <c r="H22" i="4"/>
  <c r="H15" i="4"/>
  <c r="H17" i="4"/>
  <c r="H16" i="4"/>
  <c r="E8" i="4" l="1"/>
  <c r="E9" i="4"/>
  <c r="E10" i="4"/>
  <c r="E11" i="4"/>
  <c r="E12" i="4"/>
  <c r="E13" i="4"/>
  <c r="E14" i="4"/>
  <c r="E15" i="4"/>
  <c r="E16" i="4"/>
  <c r="E17" i="4"/>
  <c r="E18" i="4"/>
  <c r="E19" i="4"/>
  <c r="H8" i="4"/>
  <c r="H9" i="4"/>
  <c r="H10" i="4"/>
  <c r="H11" i="4"/>
  <c r="H12" i="4"/>
  <c r="H13" i="4"/>
  <c r="H14" i="4"/>
  <c r="E3" i="4" l="1"/>
  <c r="E4" i="4"/>
  <c r="E5" i="4"/>
  <c r="E6" i="4"/>
  <c r="E7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  <c r="E2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</calcChain>
</file>

<file path=xl/comments1.xml><?xml version="1.0" encoding="utf-8"?>
<comments xmlns="http://schemas.openxmlformats.org/spreadsheetml/2006/main">
  <authors>
    <author>BusMgmtLap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This sheet calculates NPV.
</t>
        </r>
      </text>
    </comment>
  </commentList>
</comments>
</file>

<file path=xl/comments2.xml><?xml version="1.0" encoding="utf-8"?>
<comments xmlns="http://schemas.openxmlformats.org/spreadsheetml/2006/main">
  <authors>
    <author>BusMgmtLap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BusMgmtLap:</t>
        </r>
        <r>
          <rPr>
            <sz val="9"/>
            <color indexed="81"/>
            <rFont val="Tahoma"/>
            <family val="2"/>
          </rPr>
          <t xml:space="preserve">
Select the range of cells, then choose Data, What-If Analysis, Data Table</t>
        </r>
      </text>
    </comment>
  </commentList>
</comments>
</file>

<file path=xl/sharedStrings.xml><?xml version="1.0" encoding="utf-8"?>
<sst xmlns="http://schemas.openxmlformats.org/spreadsheetml/2006/main" count="170" uniqueCount="96">
  <si>
    <t>Student</t>
  </si>
  <si>
    <t>Gender</t>
  </si>
  <si>
    <t>Age</t>
  </si>
  <si>
    <t>Grade</t>
  </si>
  <si>
    <t>Male</t>
  </si>
  <si>
    <t>Female</t>
  </si>
  <si>
    <t>Exam Score</t>
  </si>
  <si>
    <t>Lookup Table</t>
  </si>
  <si>
    <t>D</t>
  </si>
  <si>
    <t>F</t>
  </si>
  <si>
    <t>C</t>
  </si>
  <si>
    <t>B</t>
  </si>
  <si>
    <t>A</t>
  </si>
  <si>
    <t>Lowest Grade:</t>
  </si>
  <si>
    <t>Fifth Lowest Grade:</t>
  </si>
  <si>
    <t>Grade of the Fifth persion in the list:</t>
  </si>
  <si>
    <t>Location in the list of the person who made 99:</t>
  </si>
  <si>
    <t xml:space="preserve"> </t>
  </si>
  <si>
    <t>Average of Male Scores:</t>
  </si>
  <si>
    <t>Sum of Male Scores:</t>
  </si>
  <si>
    <t>Count of students who scored 87 or higher:</t>
  </si>
  <si>
    <t>Count of Students in the class:</t>
  </si>
  <si>
    <t>Count of students who took the exam:</t>
  </si>
  <si>
    <t>Count of students who didn't take the exam:</t>
  </si>
  <si>
    <t>Sum of "Young People" Scores</t>
  </si>
  <si>
    <t>Average of "Young People" Scores</t>
  </si>
  <si>
    <t>Sum of "Old People" Scores</t>
  </si>
  <si>
    <t>Average of "Old People" Scores</t>
  </si>
  <si>
    <t>Count of Female Students:</t>
  </si>
  <si>
    <t>Unit shipping costs</t>
  </si>
  <si>
    <t>Atlanta</t>
  </si>
  <si>
    <t>Boston</t>
  </si>
  <si>
    <t>Chicago</t>
  </si>
  <si>
    <t>Plant1</t>
  </si>
  <si>
    <t>Plant2</t>
  </si>
  <si>
    <t>Plant3</t>
  </si>
  <si>
    <t>Units shipped</t>
  </si>
  <si>
    <t>Total cost</t>
  </si>
  <si>
    <t>NPV Analysis</t>
  </si>
  <si>
    <t>Benefits:</t>
  </si>
  <si>
    <t>Year 1</t>
  </si>
  <si>
    <t>Year 2</t>
  </si>
  <si>
    <t>Year 3</t>
  </si>
  <si>
    <t>Year 4</t>
  </si>
  <si>
    <t>Year 5</t>
  </si>
  <si>
    <t>NPV:</t>
  </si>
  <si>
    <t>Costs:</t>
  </si>
  <si>
    <t>Interest Rate:</t>
  </si>
  <si>
    <t>XNPV:</t>
  </si>
  <si>
    <t>Rand:</t>
  </si>
  <si>
    <t>Rand Between:</t>
  </si>
  <si>
    <t>Down Payment:</t>
  </si>
  <si>
    <t xml:space="preserve">  Cash Flows</t>
  </si>
  <si>
    <t>Year 0</t>
  </si>
  <si>
    <t>Purchase of a New Vehicle</t>
  </si>
  <si>
    <t>Parameters:</t>
  </si>
  <si>
    <t>Price of new vehicle:</t>
  </si>
  <si>
    <t>Annual Interest Rate:</t>
  </si>
  <si>
    <t>Length of Loan (months):</t>
  </si>
  <si>
    <t>Calculations:</t>
  </si>
  <si>
    <t>One-Way Data Table:</t>
  </si>
  <si>
    <t>Number of Payments</t>
  </si>
  <si>
    <t>Monthly Payment</t>
  </si>
  <si>
    <t>Two-Way Data Table:</t>
  </si>
  <si>
    <t>Number of Payments:</t>
  </si>
  <si>
    <t>Interest Rates:</t>
  </si>
  <si>
    <t>Amount Financed:</t>
  </si>
  <si>
    <r>
      <rPr>
        <sz val="11"/>
        <color rgb="FFFF0000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Payment:</t>
    </r>
  </si>
  <si>
    <t>Flash Fill Example</t>
  </si>
  <si>
    <t>Full Name:</t>
  </si>
  <si>
    <t>First Name:</t>
  </si>
  <si>
    <t>Middle Name:</t>
  </si>
  <si>
    <t>Last Name:</t>
  </si>
  <si>
    <t>(Key one as a pattern, then Control E (or use Fill tool in Editing)</t>
  </si>
  <si>
    <t>John Samuel Adams</t>
  </si>
  <si>
    <t>John</t>
  </si>
  <si>
    <t>Samuel</t>
  </si>
  <si>
    <t>Adams</t>
  </si>
  <si>
    <t>Peter Knox Wickette</t>
  </si>
  <si>
    <t>Elizabeth Ann Jones</t>
  </si>
  <si>
    <t>Yates William Smith</t>
  </si>
  <si>
    <t>Jane Marie Doe</t>
  </si>
  <si>
    <t>John Marcus Doe</t>
  </si>
  <si>
    <t>Peter</t>
  </si>
  <si>
    <t>Elizabeth</t>
  </si>
  <si>
    <t>Yates</t>
  </si>
  <si>
    <t>Jane</t>
  </si>
  <si>
    <t>Knox</t>
  </si>
  <si>
    <t>Ann</t>
  </si>
  <si>
    <t>William</t>
  </si>
  <si>
    <t>Marie</t>
  </si>
  <si>
    <t>Marcus</t>
  </si>
  <si>
    <t>Wickette</t>
  </si>
  <si>
    <t>Jones</t>
  </si>
  <si>
    <t>Smith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</si>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</sst>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top"/>
    </xf>
    <xf numFmtId="8" fontId="3" fillId="0" borderId="0" xfId="0" applyNumberFormat="1" applyFont="1" applyAlignment="1">
      <alignment vertical="center"/>
    </xf>
    <xf numFmtId="22" fontId="0" fillId="0" borderId="0" xfId="0" applyNumberFormat="1"/>
    <xf numFmtId="14" fontId="3" fillId="0" borderId="0" xfId="0" applyNumberFormat="1" applyFont="1" applyAlignment="1">
      <alignment horizontal="right" vertical="center"/>
    </xf>
    <xf numFmtId="44" fontId="0" fillId="0" borderId="0" xfId="1" applyFont="1"/>
    <xf numFmtId="0" fontId="2" fillId="0" borderId="0" xfId="0" applyFont="1"/>
    <xf numFmtId="8" fontId="0" fillId="0" borderId="0" xfId="0" applyNumberFormat="1"/>
    <xf numFmtId="0" fontId="3" fillId="2" borderId="0" xfId="0" applyFont="1" applyFill="1" applyAlignment="1">
      <alignment horizontal="center" vertical="center"/>
    </xf>
    <xf numFmtId="44" fontId="3" fillId="0" borderId="0" xfId="0" applyNumberFormat="1" applyFont="1" applyAlignment="1">
      <alignment vertical="center"/>
    </xf>
    <xf numFmtId="44" fontId="0" fillId="0" borderId="0" xfId="0" applyNumberFormat="1"/>
    <xf numFmtId="0" fontId="0" fillId="0" borderId="0" xfId="0" applyAlignment="1">
      <alignment wrapText="1"/>
    </xf>
    <xf numFmtId="10" fontId="0" fillId="0" borderId="0" xfId="2" applyNumberFormat="1" applyFont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5" xfId="0" applyFont="1" applyFill="1" applyBorder="1"/>
    <xf numFmtId="0" fontId="0" fillId="0" borderId="0" xfId="0" applyFont="1"/>
    <xf numFmtId="0" fontId="2" fillId="3" borderId="6" xfId="0" applyFont="1" applyFill="1" applyBorder="1" applyAlignment="1">
      <alignment wrapText="1"/>
    </xf>
    <xf numFmtId="8" fontId="2" fillId="3" borderId="7" xfId="0" applyNumberFormat="1" applyFont="1" applyFill="1" applyBorder="1"/>
    <xf numFmtId="44" fontId="11" fillId="3" borderId="7" xfId="0" applyNumberFormat="1" applyFont="1" applyFill="1" applyBorder="1" applyAlignment="1">
      <alignment wrapText="1"/>
    </xf>
    <xf numFmtId="9" fontId="2" fillId="3" borderId="7" xfId="2" applyNumberFormat="1" applyFont="1" applyFill="1" applyBorder="1" applyAlignment="1">
      <alignment wrapText="1"/>
    </xf>
    <xf numFmtId="9" fontId="2" fillId="3" borderId="7" xfId="2" applyNumberFormat="1" applyFont="1" applyFill="1" applyBorder="1"/>
    <xf numFmtId="10" fontId="2" fillId="3" borderId="7" xfId="2" applyNumberFormat="1" applyFont="1" applyFill="1" applyBorder="1"/>
    <xf numFmtId="0" fontId="0" fillId="3" borderId="6" xfId="0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44" fontId="0" fillId="3" borderId="7" xfId="0" applyNumberFormat="1" applyFill="1" applyBorder="1" applyAlignment="1">
      <alignment wrapText="1"/>
    </xf>
    <xf numFmtId="0" fontId="0" fillId="3" borderId="7" xfId="0" applyFill="1" applyBorder="1" applyAlignment="1">
      <alignment wrapText="1"/>
    </xf>
    <xf numFmtId="44" fontId="0" fillId="3" borderId="7" xfId="0" applyNumberFormat="1" applyFill="1" applyBorder="1"/>
    <xf numFmtId="0" fontId="0" fillId="3" borderId="8" xfId="0" applyFill="1" applyBorder="1" applyAlignment="1">
      <alignment wrapText="1"/>
    </xf>
    <xf numFmtId="0" fontId="12" fillId="0" borderId="0" xfId="0" applyFo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odle1415-courses.wolfware.ncsu.edu/Users/BusMgmtLap/Desktop/BUS%20340/Intermediate%20Exercises%20-%20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se 1"/>
      <sheetName val="Exercise 2"/>
      <sheetName val="Exercise 5"/>
      <sheetName val="Exercise 7"/>
      <sheetName val="Data Tables"/>
    </sheetNames>
    <sheetDataSet>
      <sheetData sheetId="0"/>
      <sheetData sheetId="1"/>
      <sheetData sheetId="2"/>
      <sheetData sheetId="3">
        <row r="3">
          <cell r="C3">
            <v>35000</v>
          </cell>
          <cell r="D3">
            <v>20000</v>
          </cell>
          <cell r="E3">
            <v>20000</v>
          </cell>
          <cell r="F3">
            <v>20000</v>
          </cell>
          <cell r="G3">
            <v>20000</v>
          </cell>
        </row>
        <row r="4">
          <cell r="B4">
            <v>-95000</v>
          </cell>
        </row>
        <row r="5">
          <cell r="B5">
            <v>0.09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4" sqref="E4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 t="s">
        <v>4</v>
      </c>
      <c r="C2">
        <v>18</v>
      </c>
      <c r="D2">
        <v>62</v>
      </c>
      <c r="E2" t="str">
        <f>IF(D2&gt;=90,"A",IF(AND(D2&lt;90,D2&gt;=60),"S","U"))</f>
        <v>S</v>
      </c>
    </row>
    <row r="3" spans="1:5" x14ac:dyDescent="0.3">
      <c r="A3">
        <v>2</v>
      </c>
      <c r="B3" t="s">
        <v>5</v>
      </c>
      <c r="C3">
        <v>21</v>
      </c>
      <c r="D3">
        <v>73</v>
      </c>
      <c r="E3" t="str">
        <f t="shared" ref="E3:E31" si="0">IF(D3&gt;=90,"A",IF(AND(D3&lt;90,D3&gt;=60),"S","U"))</f>
        <v>S</v>
      </c>
    </row>
    <row r="4" spans="1:5" x14ac:dyDescent="0.3">
      <c r="A4">
        <v>3</v>
      </c>
      <c r="B4" t="s">
        <v>5</v>
      </c>
      <c r="C4">
        <v>18</v>
      </c>
      <c r="D4">
        <v>74</v>
      </c>
      <c r="E4" t="str">
        <f t="shared" si="0"/>
        <v>S</v>
      </c>
    </row>
    <row r="5" spans="1:5" x14ac:dyDescent="0.3">
      <c r="A5">
        <v>4</v>
      </c>
      <c r="B5" t="s">
        <v>5</v>
      </c>
      <c r="C5">
        <v>18</v>
      </c>
      <c r="D5">
        <v>0</v>
      </c>
      <c r="E5" t="str">
        <f t="shared" si="0"/>
        <v>U</v>
      </c>
    </row>
    <row r="6" spans="1:5" x14ac:dyDescent="0.3">
      <c r="A6">
        <v>5</v>
      </c>
      <c r="B6" t="s">
        <v>4</v>
      </c>
      <c r="C6">
        <v>18</v>
      </c>
      <c r="D6">
        <v>77</v>
      </c>
      <c r="E6" t="str">
        <f t="shared" si="0"/>
        <v>S</v>
      </c>
    </row>
    <row r="7" spans="1:5" x14ac:dyDescent="0.3">
      <c r="A7">
        <v>6</v>
      </c>
      <c r="B7" t="s">
        <v>5</v>
      </c>
      <c r="C7">
        <v>20</v>
      </c>
      <c r="D7">
        <v>57</v>
      </c>
      <c r="E7" t="str">
        <f t="shared" si="0"/>
        <v>U</v>
      </c>
    </row>
    <row r="8" spans="1:5" x14ac:dyDescent="0.3">
      <c r="A8">
        <v>7</v>
      </c>
      <c r="B8" t="s">
        <v>5</v>
      </c>
      <c r="C8">
        <v>18</v>
      </c>
      <c r="D8">
        <v>67</v>
      </c>
      <c r="E8" t="str">
        <f t="shared" si="0"/>
        <v>S</v>
      </c>
    </row>
    <row r="9" spans="1:5" x14ac:dyDescent="0.3">
      <c r="A9">
        <v>8</v>
      </c>
      <c r="B9" t="s">
        <v>4</v>
      </c>
      <c r="C9">
        <v>19</v>
      </c>
      <c r="D9">
        <v>90</v>
      </c>
      <c r="E9" t="str">
        <f t="shared" si="0"/>
        <v>A</v>
      </c>
    </row>
    <row r="10" spans="1:5" x14ac:dyDescent="0.3">
      <c r="A10">
        <v>9</v>
      </c>
      <c r="B10" t="s">
        <v>4</v>
      </c>
      <c r="C10">
        <v>19</v>
      </c>
      <c r="D10">
        <v>77</v>
      </c>
      <c r="E10" t="str">
        <f t="shared" si="0"/>
        <v>S</v>
      </c>
    </row>
    <row r="11" spans="1:5" x14ac:dyDescent="0.3">
      <c r="A11">
        <v>10</v>
      </c>
      <c r="B11" t="s">
        <v>4</v>
      </c>
      <c r="C11">
        <v>22</v>
      </c>
      <c r="D11">
        <v>83</v>
      </c>
      <c r="E11" t="str">
        <f t="shared" si="0"/>
        <v>S</v>
      </c>
    </row>
    <row r="12" spans="1:5" x14ac:dyDescent="0.3">
      <c r="A12">
        <v>11</v>
      </c>
      <c r="B12" t="s">
        <v>5</v>
      </c>
      <c r="C12">
        <v>20</v>
      </c>
      <c r="D12">
        <v>71</v>
      </c>
      <c r="E12" t="str">
        <f t="shared" si="0"/>
        <v>S</v>
      </c>
    </row>
    <row r="13" spans="1:5" x14ac:dyDescent="0.3">
      <c r="A13">
        <v>12</v>
      </c>
      <c r="B13" t="s">
        <v>5</v>
      </c>
      <c r="C13">
        <v>20</v>
      </c>
      <c r="D13">
        <v>75</v>
      </c>
      <c r="E13" t="str">
        <f t="shared" si="0"/>
        <v>S</v>
      </c>
    </row>
    <row r="14" spans="1:5" x14ac:dyDescent="0.3">
      <c r="A14">
        <v>13</v>
      </c>
      <c r="B14" t="s">
        <v>5</v>
      </c>
      <c r="C14">
        <v>20</v>
      </c>
      <c r="D14">
        <v>72</v>
      </c>
      <c r="E14" t="str">
        <f t="shared" si="0"/>
        <v>S</v>
      </c>
    </row>
    <row r="15" spans="1:5" x14ac:dyDescent="0.3">
      <c r="A15">
        <v>14</v>
      </c>
      <c r="B15" t="s">
        <v>5</v>
      </c>
      <c r="C15">
        <v>24</v>
      </c>
      <c r="D15">
        <v>82</v>
      </c>
      <c r="E15" t="str">
        <f t="shared" si="0"/>
        <v>S</v>
      </c>
    </row>
    <row r="16" spans="1:5" x14ac:dyDescent="0.3">
      <c r="A16">
        <v>15</v>
      </c>
      <c r="B16" t="s">
        <v>5</v>
      </c>
      <c r="C16">
        <v>18</v>
      </c>
      <c r="D16">
        <v>68</v>
      </c>
      <c r="E16" t="str">
        <f t="shared" si="0"/>
        <v>S</v>
      </c>
    </row>
    <row r="17" spans="1:5" x14ac:dyDescent="0.3">
      <c r="A17">
        <v>16</v>
      </c>
      <c r="B17" t="s">
        <v>4</v>
      </c>
      <c r="C17">
        <v>18</v>
      </c>
      <c r="D17">
        <v>86</v>
      </c>
      <c r="E17" t="str">
        <f t="shared" si="0"/>
        <v>S</v>
      </c>
    </row>
    <row r="18" spans="1:5" x14ac:dyDescent="0.3">
      <c r="A18">
        <v>17</v>
      </c>
      <c r="B18" t="s">
        <v>5</v>
      </c>
      <c r="C18">
        <v>24</v>
      </c>
      <c r="D18">
        <v>77</v>
      </c>
      <c r="E18" t="str">
        <f t="shared" si="0"/>
        <v>S</v>
      </c>
    </row>
    <row r="19" spans="1:5" x14ac:dyDescent="0.3">
      <c r="A19">
        <v>18</v>
      </c>
      <c r="B19" t="s">
        <v>4</v>
      </c>
      <c r="C19">
        <v>21</v>
      </c>
      <c r="D19">
        <v>68</v>
      </c>
      <c r="E19" t="str">
        <f t="shared" si="0"/>
        <v>S</v>
      </c>
    </row>
    <row r="20" spans="1:5" x14ac:dyDescent="0.3">
      <c r="A20">
        <v>19</v>
      </c>
      <c r="B20" t="s">
        <v>4</v>
      </c>
      <c r="C20">
        <v>20</v>
      </c>
      <c r="D20">
        <v>86</v>
      </c>
      <c r="E20" t="str">
        <f t="shared" si="0"/>
        <v>S</v>
      </c>
    </row>
    <row r="21" spans="1:5" x14ac:dyDescent="0.3">
      <c r="A21">
        <v>20</v>
      </c>
      <c r="B21" t="s">
        <v>5</v>
      </c>
      <c r="C21">
        <v>21</v>
      </c>
      <c r="D21">
        <v>0</v>
      </c>
      <c r="E21" t="str">
        <f t="shared" si="0"/>
        <v>U</v>
      </c>
    </row>
    <row r="22" spans="1:5" x14ac:dyDescent="0.3">
      <c r="A22">
        <v>21</v>
      </c>
      <c r="B22" t="s">
        <v>4</v>
      </c>
      <c r="C22">
        <v>20</v>
      </c>
      <c r="D22">
        <v>80</v>
      </c>
      <c r="E22" t="str">
        <f t="shared" si="0"/>
        <v>S</v>
      </c>
    </row>
    <row r="23" spans="1:5" x14ac:dyDescent="0.3">
      <c r="A23">
        <v>22</v>
      </c>
      <c r="B23" t="s">
        <v>5</v>
      </c>
      <c r="C23">
        <v>18</v>
      </c>
      <c r="D23">
        <v>81</v>
      </c>
      <c r="E23" t="str">
        <f t="shared" si="0"/>
        <v>S</v>
      </c>
    </row>
    <row r="24" spans="1:5" x14ac:dyDescent="0.3">
      <c r="A24">
        <v>23</v>
      </c>
      <c r="B24" t="s">
        <v>4</v>
      </c>
      <c r="C24">
        <v>20</v>
      </c>
      <c r="D24">
        <v>84</v>
      </c>
      <c r="E24" t="str">
        <f t="shared" si="0"/>
        <v>S</v>
      </c>
    </row>
    <row r="25" spans="1:5" x14ac:dyDescent="0.3">
      <c r="A25">
        <v>24</v>
      </c>
      <c r="B25" t="s">
        <v>5</v>
      </c>
      <c r="C25">
        <v>19</v>
      </c>
      <c r="D25">
        <v>71</v>
      </c>
      <c r="E25" t="str">
        <f t="shared" si="0"/>
        <v>S</v>
      </c>
    </row>
    <row r="26" spans="1:5" x14ac:dyDescent="0.3">
      <c r="A26">
        <v>25</v>
      </c>
      <c r="B26" t="s">
        <v>5</v>
      </c>
      <c r="C26">
        <v>18</v>
      </c>
      <c r="D26">
        <v>76</v>
      </c>
      <c r="E26" t="str">
        <f t="shared" si="0"/>
        <v>S</v>
      </c>
    </row>
    <row r="27" spans="1:5" x14ac:dyDescent="0.3">
      <c r="A27">
        <v>26</v>
      </c>
      <c r="B27" t="s">
        <v>4</v>
      </c>
      <c r="C27">
        <v>21</v>
      </c>
      <c r="D27">
        <v>81</v>
      </c>
      <c r="E27" t="str">
        <f t="shared" si="0"/>
        <v>S</v>
      </c>
    </row>
    <row r="28" spans="1:5" x14ac:dyDescent="0.3">
      <c r="A28">
        <v>27</v>
      </c>
      <c r="B28" t="s">
        <v>5</v>
      </c>
      <c r="C28">
        <v>18</v>
      </c>
      <c r="D28">
        <v>99</v>
      </c>
      <c r="E28" t="str">
        <f t="shared" si="0"/>
        <v>A</v>
      </c>
    </row>
    <row r="29" spans="1:5" x14ac:dyDescent="0.3">
      <c r="A29">
        <v>28</v>
      </c>
      <c r="B29" t="s">
        <v>4</v>
      </c>
      <c r="C29">
        <v>20</v>
      </c>
      <c r="D29">
        <v>72</v>
      </c>
      <c r="E29" t="str">
        <f t="shared" si="0"/>
        <v>S</v>
      </c>
    </row>
    <row r="30" spans="1:5" x14ac:dyDescent="0.3">
      <c r="A30">
        <v>29</v>
      </c>
      <c r="B30" t="s">
        <v>5</v>
      </c>
      <c r="C30">
        <v>18</v>
      </c>
      <c r="D30">
        <v>78</v>
      </c>
      <c r="E30" t="str">
        <f t="shared" si="0"/>
        <v>S</v>
      </c>
    </row>
    <row r="31" spans="1:5" x14ac:dyDescent="0.3">
      <c r="A31">
        <v>30</v>
      </c>
      <c r="B31" t="s">
        <v>5</v>
      </c>
      <c r="C31">
        <v>21</v>
      </c>
      <c r="D31">
        <v>67</v>
      </c>
      <c r="E31" t="str">
        <f t="shared" si="0"/>
        <v>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2" workbookViewId="0">
      <selection activeCell="H22" sqref="H22"/>
    </sheetView>
  </sheetViews>
  <sheetFormatPr defaultRowHeight="14.4" x14ac:dyDescent="0.3"/>
  <cols>
    <col min="4" max="4" width="11" bestFit="1" customWidth="1"/>
    <col min="5" max="5" width="9.109375" customWidth="1"/>
    <col min="7" max="7" width="4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7</v>
      </c>
    </row>
    <row r="2" spans="1:8" x14ac:dyDescent="0.3">
      <c r="A2">
        <v>1</v>
      </c>
      <c r="B2" t="s">
        <v>4</v>
      </c>
      <c r="C2">
        <v>18</v>
      </c>
      <c r="D2">
        <v>62</v>
      </c>
      <c r="E2" t="str">
        <f>VLOOKUP(D2, G$2:$H$6,2)</f>
        <v>D</v>
      </c>
      <c r="G2">
        <v>0</v>
      </c>
      <c r="H2" t="s">
        <v>9</v>
      </c>
    </row>
    <row r="3" spans="1:8" x14ac:dyDescent="0.3">
      <c r="A3">
        <v>2</v>
      </c>
      <c r="B3" t="s">
        <v>5</v>
      </c>
      <c r="C3">
        <v>21</v>
      </c>
      <c r="D3">
        <v>73</v>
      </c>
      <c r="E3" t="str">
        <f>VLOOKUP(D3, G$2:$H$6,2)</f>
        <v>C</v>
      </c>
      <c r="G3">
        <v>60</v>
      </c>
      <c r="H3" t="s">
        <v>8</v>
      </c>
    </row>
    <row r="4" spans="1:8" x14ac:dyDescent="0.3">
      <c r="A4">
        <v>3</v>
      </c>
      <c r="B4" t="s">
        <v>5</v>
      </c>
      <c r="C4">
        <v>18</v>
      </c>
      <c r="D4">
        <v>74</v>
      </c>
      <c r="E4" t="str">
        <f>VLOOKUP(D4, G$2:$H$6,2)</f>
        <v>C</v>
      </c>
      <c r="G4">
        <v>70</v>
      </c>
      <c r="H4" t="s">
        <v>10</v>
      </c>
    </row>
    <row r="5" spans="1:8" x14ac:dyDescent="0.3">
      <c r="A5">
        <v>4</v>
      </c>
      <c r="B5" t="s">
        <v>5</v>
      </c>
      <c r="C5">
        <v>18</v>
      </c>
      <c r="E5" t="str">
        <f>VLOOKUP(D5, G$2:$H$6,2)</f>
        <v>F</v>
      </c>
      <c r="G5">
        <v>80</v>
      </c>
      <c r="H5" t="s">
        <v>11</v>
      </c>
    </row>
    <row r="6" spans="1:8" x14ac:dyDescent="0.3">
      <c r="A6">
        <v>5</v>
      </c>
      <c r="B6" t="s">
        <v>4</v>
      </c>
      <c r="C6">
        <v>18</v>
      </c>
      <c r="D6">
        <v>77</v>
      </c>
      <c r="E6" t="str">
        <f>VLOOKUP(D6, G$2:$H$6,2)</f>
        <v>C</v>
      </c>
      <c r="G6">
        <v>90</v>
      </c>
      <c r="H6" t="s">
        <v>12</v>
      </c>
    </row>
    <row r="7" spans="1:8" x14ac:dyDescent="0.3">
      <c r="A7">
        <v>6</v>
      </c>
      <c r="B7" t="s">
        <v>5</v>
      </c>
      <c r="C7">
        <v>20</v>
      </c>
      <c r="D7">
        <v>57</v>
      </c>
      <c r="E7" t="str">
        <f>VLOOKUP(D7, G$2:$H$6,2)</f>
        <v>F</v>
      </c>
    </row>
    <row r="8" spans="1:8" x14ac:dyDescent="0.3">
      <c r="A8">
        <v>7</v>
      </c>
      <c r="B8" t="s">
        <v>5</v>
      </c>
      <c r="C8">
        <v>18</v>
      </c>
      <c r="D8">
        <v>67</v>
      </c>
      <c r="E8" t="str">
        <f>VLOOKUP(D8, G$2:$H$6,2)</f>
        <v>D</v>
      </c>
      <c r="G8" t="s">
        <v>13</v>
      </c>
      <c r="H8">
        <f>SMALL(D2:D31,1)</f>
        <v>57</v>
      </c>
    </row>
    <row r="9" spans="1:8" x14ac:dyDescent="0.3">
      <c r="A9">
        <v>8</v>
      </c>
      <c r="B9" t="s">
        <v>4</v>
      </c>
      <c r="C9">
        <v>19</v>
      </c>
      <c r="D9">
        <v>90</v>
      </c>
      <c r="E9" t="str">
        <f>VLOOKUP(D9, G$2:$H$6,2)</f>
        <v>A</v>
      </c>
      <c r="G9" t="s">
        <v>14</v>
      </c>
      <c r="H9">
        <f>SMALL(D2:D31,5)</f>
        <v>68</v>
      </c>
    </row>
    <row r="10" spans="1:8" x14ac:dyDescent="0.3">
      <c r="A10">
        <v>9</v>
      </c>
      <c r="B10" t="s">
        <v>4</v>
      </c>
      <c r="C10">
        <v>19</v>
      </c>
      <c r="D10">
        <v>77</v>
      </c>
      <c r="E10" t="str">
        <f>VLOOKUP(D10, G$2:$H$6,2)</f>
        <v>C</v>
      </c>
      <c r="G10" t="s">
        <v>15</v>
      </c>
      <c r="H10">
        <f>INDEX(D2:D31,5)</f>
        <v>77</v>
      </c>
    </row>
    <row r="11" spans="1:8" x14ac:dyDescent="0.3">
      <c r="A11">
        <v>10</v>
      </c>
      <c r="B11" t="s">
        <v>4</v>
      </c>
      <c r="C11">
        <v>22</v>
      </c>
      <c r="D11">
        <v>83</v>
      </c>
      <c r="E11" t="str">
        <f>VLOOKUP(D11, G$2:$H$6,2)</f>
        <v>B</v>
      </c>
      <c r="G11" t="s">
        <v>16</v>
      </c>
      <c r="H11">
        <f>MATCH(99,D2:D31)</f>
        <v>27</v>
      </c>
    </row>
    <row r="12" spans="1:8" x14ac:dyDescent="0.3">
      <c r="A12">
        <v>11</v>
      </c>
      <c r="B12" t="s">
        <v>5</v>
      </c>
      <c r="C12">
        <v>20</v>
      </c>
      <c r="D12">
        <v>71</v>
      </c>
      <c r="E12" t="str">
        <f>VLOOKUP(D12, G$2:$H$6,2)</f>
        <v>C</v>
      </c>
      <c r="G12" t="s">
        <v>21</v>
      </c>
      <c r="H12">
        <f>COUNT(C2:C31)</f>
        <v>30</v>
      </c>
    </row>
    <row r="13" spans="1:8" x14ac:dyDescent="0.3">
      <c r="A13">
        <v>12</v>
      </c>
      <c r="B13" t="s">
        <v>5</v>
      </c>
      <c r="C13">
        <v>20</v>
      </c>
      <c r="D13">
        <v>75</v>
      </c>
      <c r="E13" t="str">
        <f>VLOOKUP(D13, G$2:$H$6,2)</f>
        <v>C</v>
      </c>
      <c r="G13" t="s">
        <v>22</v>
      </c>
      <c r="H13">
        <f>COUNTA(D2:D31)</f>
        <v>28</v>
      </c>
    </row>
    <row r="14" spans="1:8" x14ac:dyDescent="0.3">
      <c r="A14">
        <v>13</v>
      </c>
      <c r="B14" t="s">
        <v>5</v>
      </c>
      <c r="C14">
        <v>20</v>
      </c>
      <c r="D14">
        <v>72</v>
      </c>
      <c r="E14" t="str">
        <f>VLOOKUP(D14, G$2:$H$6,2)</f>
        <v>C</v>
      </c>
      <c r="G14" t="s">
        <v>23</v>
      </c>
      <c r="H14">
        <f>COUNTBLANK(D2:D31)</f>
        <v>2</v>
      </c>
    </row>
    <row r="15" spans="1:8" x14ac:dyDescent="0.3">
      <c r="A15">
        <v>14</v>
      </c>
      <c r="B15" t="s">
        <v>5</v>
      </c>
      <c r="C15">
        <v>24</v>
      </c>
      <c r="D15">
        <v>82</v>
      </c>
      <c r="E15" t="str">
        <f>VLOOKUP(D15, G$2:$H$6,2)</f>
        <v>B</v>
      </c>
      <c r="G15" t="s">
        <v>20</v>
      </c>
      <c r="H15">
        <f>COUNTIF(D2:D31,"&gt;=87")</f>
        <v>2</v>
      </c>
    </row>
    <row r="16" spans="1:8" x14ac:dyDescent="0.3">
      <c r="A16">
        <v>15</v>
      </c>
      <c r="B16" t="s">
        <v>5</v>
      </c>
      <c r="C16">
        <v>18</v>
      </c>
      <c r="D16">
        <v>68</v>
      </c>
      <c r="E16" t="str">
        <f>VLOOKUP(D16, G$2:$H$6,2)</f>
        <v>D</v>
      </c>
      <c r="G16" t="s">
        <v>19</v>
      </c>
      <c r="H16">
        <f>SUMIF(B2:B31,"Male",D2:D31)</f>
        <v>946</v>
      </c>
    </row>
    <row r="17" spans="1:8" x14ac:dyDescent="0.3">
      <c r="A17">
        <v>16</v>
      </c>
      <c r="B17" t="s">
        <v>4</v>
      </c>
      <c r="C17">
        <v>18</v>
      </c>
      <c r="D17">
        <v>86</v>
      </c>
      <c r="E17" t="str">
        <f>VLOOKUP(D17, G$2:$H$6,2)</f>
        <v>B</v>
      </c>
      <c r="G17" t="s">
        <v>18</v>
      </c>
      <c r="H17">
        <f>AVERAGEIF(B2:B31,"Male",D2:D31)</f>
        <v>78.833333333333329</v>
      </c>
    </row>
    <row r="18" spans="1:8" x14ac:dyDescent="0.3">
      <c r="A18">
        <v>17</v>
      </c>
      <c r="B18" t="s">
        <v>5</v>
      </c>
      <c r="C18">
        <v>24</v>
      </c>
      <c r="D18">
        <v>77</v>
      </c>
      <c r="E18" t="str">
        <f>VLOOKUP(D18, G$2:$H$6,2)</f>
        <v>C</v>
      </c>
      <c r="G18" t="s">
        <v>24</v>
      </c>
      <c r="H18">
        <f>SUMIF(C2:C31,"&lt;=22",D2:D31)</f>
        <v>1975</v>
      </c>
    </row>
    <row r="19" spans="1:8" x14ac:dyDescent="0.3">
      <c r="A19">
        <v>18</v>
      </c>
      <c r="B19" t="s">
        <v>4</v>
      </c>
      <c r="C19">
        <v>21</v>
      </c>
      <c r="D19">
        <v>68</v>
      </c>
      <c r="E19" t="str">
        <f>VLOOKUP(D19, G$2:$H$6,2)</f>
        <v>D</v>
      </c>
      <c r="G19" t="s">
        <v>25</v>
      </c>
      <c r="H19">
        <f>AVERAGEIF(C2:C31,"&lt;=22",D2:D31)</f>
        <v>75.961538461538467</v>
      </c>
    </row>
    <row r="20" spans="1:8" x14ac:dyDescent="0.3">
      <c r="A20">
        <v>19</v>
      </c>
      <c r="B20" t="s">
        <v>4</v>
      </c>
      <c r="C20">
        <v>20</v>
      </c>
      <c r="D20">
        <v>86</v>
      </c>
      <c r="E20" t="str">
        <f>VLOOKUP(D20, G$2:$H$6,2)</f>
        <v>B</v>
      </c>
      <c r="G20" t="s">
        <v>26</v>
      </c>
      <c r="H20">
        <f>SUMIF(C2:C31,"&gt;22",D2:D31)</f>
        <v>159</v>
      </c>
    </row>
    <row r="21" spans="1:8" x14ac:dyDescent="0.3">
      <c r="A21">
        <v>20</v>
      </c>
      <c r="B21" t="s">
        <v>5</v>
      </c>
      <c r="C21">
        <v>21</v>
      </c>
      <c r="E21" t="str">
        <f>VLOOKUP(D21, G$2:$H$6,2)</f>
        <v>F</v>
      </c>
      <c r="G21" t="s">
        <v>27</v>
      </c>
      <c r="H21">
        <f>AVERAGEIF(C2:C31,"&gt;22",D2:D31)</f>
        <v>79.5</v>
      </c>
    </row>
    <row r="22" spans="1:8" x14ac:dyDescent="0.3">
      <c r="A22">
        <v>21</v>
      </c>
      <c r="B22" t="s">
        <v>4</v>
      </c>
      <c r="C22">
        <v>20</v>
      </c>
      <c r="D22">
        <v>80</v>
      </c>
      <c r="E22" t="str">
        <f>VLOOKUP(D22, G$2:$H$6,2)</f>
        <v>B</v>
      </c>
      <c r="G22" t="s">
        <v>28</v>
      </c>
      <c r="H22">
        <f>COUNTIF(B2:B31,"Female")</f>
        <v>18</v>
      </c>
    </row>
    <row r="23" spans="1:8" x14ac:dyDescent="0.3">
      <c r="A23">
        <v>22</v>
      </c>
      <c r="B23" t="s">
        <v>5</v>
      </c>
      <c r="C23">
        <v>18</v>
      </c>
      <c r="D23">
        <v>81</v>
      </c>
      <c r="E23" t="str">
        <f>VLOOKUP(D23, G$2:$H$6,2)</f>
        <v>B</v>
      </c>
    </row>
    <row r="24" spans="1:8" x14ac:dyDescent="0.3">
      <c r="A24">
        <v>23</v>
      </c>
      <c r="B24" t="s">
        <v>4</v>
      </c>
      <c r="C24">
        <v>20</v>
      </c>
      <c r="D24">
        <v>84</v>
      </c>
      <c r="E24" t="str">
        <f>VLOOKUP(D24, G$2:$H$6,2)</f>
        <v>B</v>
      </c>
    </row>
    <row r="25" spans="1:8" x14ac:dyDescent="0.3">
      <c r="A25">
        <v>24</v>
      </c>
      <c r="B25" t="s">
        <v>5</v>
      </c>
      <c r="C25">
        <v>19</v>
      </c>
      <c r="D25">
        <v>71</v>
      </c>
      <c r="E25" t="str">
        <f>VLOOKUP(D25, G$2:$H$6,2)</f>
        <v>C</v>
      </c>
    </row>
    <row r="26" spans="1:8" x14ac:dyDescent="0.3">
      <c r="A26">
        <v>25</v>
      </c>
      <c r="B26" t="s">
        <v>5</v>
      </c>
      <c r="C26">
        <v>18</v>
      </c>
      <c r="D26">
        <v>76</v>
      </c>
      <c r="E26" t="str">
        <f>VLOOKUP(D26, G$2:$H$6,2)</f>
        <v>C</v>
      </c>
    </row>
    <row r="27" spans="1:8" x14ac:dyDescent="0.3">
      <c r="A27">
        <v>26</v>
      </c>
      <c r="B27" t="s">
        <v>4</v>
      </c>
      <c r="C27">
        <v>21</v>
      </c>
      <c r="D27">
        <v>81</v>
      </c>
      <c r="E27" t="str">
        <f>VLOOKUP(D27, G$2:$H$6,2)</f>
        <v>B</v>
      </c>
    </row>
    <row r="28" spans="1:8" x14ac:dyDescent="0.3">
      <c r="A28">
        <v>27</v>
      </c>
      <c r="B28" t="s">
        <v>5</v>
      </c>
      <c r="C28">
        <v>18</v>
      </c>
      <c r="D28">
        <v>99</v>
      </c>
      <c r="E28" t="str">
        <f>VLOOKUP(D28, G$2:$H$6,2)</f>
        <v>A</v>
      </c>
    </row>
    <row r="29" spans="1:8" x14ac:dyDescent="0.3">
      <c r="A29">
        <v>28</v>
      </c>
      <c r="B29" t="s">
        <v>4</v>
      </c>
      <c r="C29">
        <v>20</v>
      </c>
      <c r="D29">
        <v>72</v>
      </c>
      <c r="E29" t="str">
        <f>VLOOKUP(D29, G$2:$H$6,2)</f>
        <v>C</v>
      </c>
    </row>
    <row r="30" spans="1:8" x14ac:dyDescent="0.3">
      <c r="A30">
        <v>29</v>
      </c>
      <c r="B30" t="s">
        <v>5</v>
      </c>
      <c r="C30">
        <v>18</v>
      </c>
      <c r="D30">
        <v>78</v>
      </c>
      <c r="E30" t="str">
        <f>VLOOKUP(D30, G$2:$H$6,2)</f>
        <v>C</v>
      </c>
    </row>
    <row r="31" spans="1:8" x14ac:dyDescent="0.3">
      <c r="A31">
        <v>30</v>
      </c>
      <c r="B31" t="s">
        <v>5</v>
      </c>
      <c r="C31">
        <v>21</v>
      </c>
      <c r="D31">
        <v>67</v>
      </c>
      <c r="E31" t="str">
        <f>VLOOKUP(D31, G$2:$H$6,2)</f>
        <v>D</v>
      </c>
    </row>
  </sheetData>
  <autoFilter ref="A1:E31"/>
  <conditionalFormatting sqref="D2:D31">
    <cfRule type="cellIs" dxfId="2" priority="2" operator="lessThan">
      <formula>60</formula>
    </cfRule>
    <cfRule type="cellIs" dxfId="1" priority="3" operator="lessThan">
      <formula>65</formula>
    </cfRule>
  </conditionalFormatting>
  <conditionalFormatting sqref="C9:D18">
    <cfRule type="top10" dxfId="0" priority="1" percent="1" rank="10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'Exercise 2'!D2:D2</xm:f>
              <xm:sqref>E2</xm:sqref>
            </x14:sparkline>
            <x14:sparkline>
              <xm:f>'Exercise 2'!D3:D3</xm:f>
              <xm:sqref>E3</xm:sqref>
            </x14:sparkline>
            <x14:sparkline>
              <xm:f>'Exercise 2'!D4:D4</xm:f>
              <xm:sqref>E4</xm:sqref>
            </x14:sparkline>
            <x14:sparkline>
              <xm:f>'Exercise 2'!D5:D5</xm:f>
              <xm:sqref>E5</xm:sqref>
            </x14:sparkline>
            <x14:sparkline>
              <xm:f>'Exercise 2'!D6:D6</xm:f>
              <xm:sqref>E6</xm:sqref>
            </x14:sparkline>
            <x14:sparkline>
              <xm:f>'Exercise 2'!D7:D7</xm:f>
              <xm:sqref>E7</xm:sqref>
            </x14:sparkline>
            <x14:sparkline>
              <xm:f>'Exercise 2'!D8:D8</xm:f>
              <xm:sqref>E8</xm:sqref>
            </x14:sparkline>
            <x14:sparkline>
              <xm:f>'Exercise 2'!D9:D9</xm:f>
              <xm:sqref>E9</xm:sqref>
            </x14:sparkline>
            <x14:sparkline>
              <xm:f>'Exercise 2'!D10:D10</xm:f>
              <xm:sqref>E10</xm:sqref>
            </x14:sparkline>
            <x14:sparkline>
              <xm:f>'Exercise 2'!D11:D11</xm:f>
              <xm:sqref>E11</xm:sqref>
            </x14:sparkline>
            <x14:sparkline>
              <xm:f>'Exercise 2'!D12:D12</xm:f>
              <xm:sqref>E12</xm:sqref>
            </x14:sparkline>
            <x14:sparkline>
              <xm:f>'Exercise 2'!D13:D13</xm:f>
              <xm:sqref>E13</xm:sqref>
            </x14:sparkline>
            <x14:sparkline>
              <xm:f>'Exercise 2'!D14:D14</xm:f>
              <xm:sqref>E14</xm:sqref>
            </x14:sparkline>
            <x14:sparkline>
              <xm:f>'Exercise 2'!D15:D15</xm:f>
              <xm:sqref>E15</xm:sqref>
            </x14:sparkline>
            <x14:sparkline>
              <xm:f>'Exercise 2'!D16:D16</xm:f>
              <xm:sqref>E16</xm:sqref>
            </x14:sparkline>
            <x14:sparkline>
              <xm:f>'Exercise 2'!D17:D17</xm:f>
              <xm:sqref>E17</xm:sqref>
            </x14:sparkline>
            <x14:sparkline>
              <xm:f>'Exercise 2'!D18:D18</xm:f>
              <xm:sqref>E18</xm:sqref>
            </x14:sparkline>
            <x14:sparkline>
              <xm:f>'Exercise 2'!D19:D19</xm:f>
              <xm:sqref>E19</xm:sqref>
            </x14:sparkline>
            <x14:sparkline>
              <xm:f>'Exercise 2'!D20:D20</xm:f>
              <xm:sqref>E20</xm:sqref>
            </x14:sparkline>
            <x14:sparkline>
              <xm:f>'Exercise 2'!D21:D21</xm:f>
              <xm:sqref>E21</xm:sqref>
            </x14:sparkline>
            <x14:sparkline>
              <xm:f>'Exercise 2'!D22:D22</xm:f>
              <xm:sqref>E22</xm:sqref>
            </x14:sparkline>
            <x14:sparkline>
              <xm:f>'Exercise 2'!D23:D23</xm:f>
              <xm:sqref>E23</xm:sqref>
            </x14:sparkline>
            <x14:sparkline>
              <xm:f>'Exercise 2'!D24:D24</xm:f>
              <xm:sqref>E24</xm:sqref>
            </x14:sparkline>
            <x14:sparkline>
              <xm:f>'Exercise 2'!D25:D25</xm:f>
              <xm:sqref>E25</xm:sqref>
            </x14:sparkline>
            <x14:sparkline>
              <xm:f>'Exercise 2'!D26:D26</xm:f>
              <xm:sqref>E26</xm:sqref>
            </x14:sparkline>
            <x14:sparkline>
              <xm:f>'Exercise 2'!D27:D27</xm:f>
              <xm:sqref>E27</xm:sqref>
            </x14:sparkline>
            <x14:sparkline>
              <xm:f>'Exercise 2'!D28:D28</xm:f>
              <xm:sqref>E28</xm:sqref>
            </x14:sparkline>
            <x14:sparkline>
              <xm:f>'Exercise 2'!D29:D29</xm:f>
              <xm:sqref>E29</xm:sqref>
            </x14:sparkline>
            <x14:sparkline>
              <xm:f>'Exercise 2'!D30:D30</xm:f>
              <xm:sqref>E30</xm:sqref>
            </x14:sparkline>
            <x14:sparkline>
              <xm:f>'Exercise 2'!D31:D31</xm:f>
              <xm:sqref>E31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B15" sqref="B15"/>
    </sheetView>
  </sheetViews>
  <sheetFormatPr defaultRowHeight="14.4" x14ac:dyDescent="0.3"/>
  <cols>
    <col min="1" max="1" width="18.5546875" customWidth="1"/>
  </cols>
  <sheetData>
    <row r="2" spans="1:4" ht="15.6" x14ac:dyDescent="0.3">
      <c r="A2" s="43" t="s">
        <v>29</v>
      </c>
      <c r="B2" s="1"/>
      <c r="C2" s="2"/>
      <c r="D2" s="2"/>
    </row>
    <row r="3" spans="1:4" ht="15.6" x14ac:dyDescent="0.3">
      <c r="A3" s="43"/>
      <c r="B3" s="2"/>
      <c r="C3" s="2"/>
    </row>
    <row r="4" spans="1:4" ht="15.6" x14ac:dyDescent="0.3">
      <c r="A4" s="43"/>
      <c r="B4" s="2"/>
      <c r="C4" s="2"/>
    </row>
    <row r="5" spans="1:4" ht="15.6" x14ac:dyDescent="0.3">
      <c r="A5" s="43"/>
      <c r="B5" s="2" t="s">
        <v>30</v>
      </c>
      <c r="C5" s="2" t="s">
        <v>31</v>
      </c>
      <c r="D5" s="2" t="s">
        <v>32</v>
      </c>
    </row>
    <row r="6" spans="1:4" ht="15.6" x14ac:dyDescent="0.3">
      <c r="A6" s="1" t="s">
        <v>33</v>
      </c>
      <c r="B6" s="3">
        <f>INT(1.25)</f>
        <v>1</v>
      </c>
      <c r="C6" s="3">
        <f>FLOOR(1.35,0.1)</f>
        <v>1.3</v>
      </c>
      <c r="D6" s="3">
        <v>1.55</v>
      </c>
    </row>
    <row r="7" spans="1:4" ht="15.6" x14ac:dyDescent="0.3">
      <c r="A7" s="1" t="s">
        <v>34</v>
      </c>
      <c r="B7" s="3">
        <f>ROUND(1.15,1)</f>
        <v>1.2</v>
      </c>
      <c r="C7" s="3">
        <v>1.45</v>
      </c>
      <c r="D7" s="3">
        <v>1.25</v>
      </c>
    </row>
    <row r="8" spans="1:4" ht="15.6" x14ac:dyDescent="0.3">
      <c r="A8" s="1" t="s">
        <v>35</v>
      </c>
      <c r="B8" s="3">
        <f>CEILING(1.35,0.1)</f>
        <v>1.4000000000000001</v>
      </c>
      <c r="C8" s="3">
        <v>1.45</v>
      </c>
      <c r="D8" s="3">
        <v>1.1499999999999999</v>
      </c>
    </row>
    <row r="10" spans="1:4" ht="15.6" x14ac:dyDescent="0.3">
      <c r="A10" s="1" t="s">
        <v>36</v>
      </c>
      <c r="B10" s="3" t="s">
        <v>30</v>
      </c>
      <c r="C10" s="3" t="s">
        <v>31</v>
      </c>
      <c r="D10" s="3" t="s">
        <v>32</v>
      </c>
    </row>
    <row r="11" spans="1:4" ht="15.6" x14ac:dyDescent="0.3">
      <c r="A11" s="1" t="s">
        <v>33</v>
      </c>
      <c r="B11" s="3">
        <v>155</v>
      </c>
      <c r="C11" s="3">
        <v>180</v>
      </c>
      <c r="D11" s="3">
        <v>0</v>
      </c>
    </row>
    <row r="12" spans="1:4" ht="15.6" x14ac:dyDescent="0.3">
      <c r="A12" s="1" t="s">
        <v>34</v>
      </c>
      <c r="B12" s="3">
        <v>250</v>
      </c>
      <c r="C12" s="3">
        <v>130</v>
      </c>
      <c r="D12" s="3">
        <v>185</v>
      </c>
    </row>
    <row r="13" spans="1:4" ht="15.6" x14ac:dyDescent="0.3">
      <c r="A13" s="1" t="s">
        <v>35</v>
      </c>
      <c r="B13" s="3">
        <v>0</v>
      </c>
      <c r="C13" s="3">
        <v>210</v>
      </c>
      <c r="D13" s="3">
        <v>140</v>
      </c>
    </row>
    <row r="15" spans="1:4" ht="15.6" x14ac:dyDescent="0.3">
      <c r="A15" s="1" t="s">
        <v>37</v>
      </c>
      <c r="B15" s="4">
        <f>SUMPRODUCT(B6:D8,B11:D13)</f>
        <v>1574.25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sqref="A1:B1"/>
    </sheetView>
  </sheetViews>
  <sheetFormatPr defaultRowHeight="14.4" x14ac:dyDescent="0.3"/>
  <cols>
    <col min="1" max="1" width="23.33203125" customWidth="1"/>
    <col min="2" max="2" width="14.6640625" customWidth="1"/>
    <col min="3" max="3" width="13.109375" customWidth="1"/>
    <col min="4" max="4" width="11.88671875" customWidth="1"/>
    <col min="5" max="5" width="11.33203125" customWidth="1"/>
    <col min="6" max="6" width="10.88671875" customWidth="1"/>
    <col min="7" max="7" width="13.6640625" customWidth="1"/>
    <col min="8" max="8" width="12.33203125" bestFit="1" customWidth="1"/>
    <col min="9" max="9" width="15.5546875" customWidth="1"/>
    <col min="12" max="12" width="14.88671875" bestFit="1" customWidth="1"/>
  </cols>
  <sheetData>
    <row r="1" spans="1:12" ht="16.2" thickBot="1" x14ac:dyDescent="0.35">
      <c r="A1" s="44" t="s">
        <v>38</v>
      </c>
      <c r="B1" s="44"/>
      <c r="C1" s="6"/>
      <c r="D1" s="6"/>
      <c r="E1" s="6"/>
      <c r="F1" s="6"/>
      <c r="G1" s="6"/>
      <c r="H1" s="6"/>
      <c r="I1" s="6"/>
      <c r="L1" s="14">
        <f ca="1">NOW()</f>
        <v>42019.623290509262</v>
      </c>
    </row>
    <row r="2" spans="1:12" ht="15.6" x14ac:dyDescent="0.3">
      <c r="A2" s="7" t="s">
        <v>39</v>
      </c>
      <c r="B2" s="8" t="s">
        <v>53</v>
      </c>
      <c r="C2" s="19" t="s">
        <v>40</v>
      </c>
      <c r="D2" s="19" t="s">
        <v>41</v>
      </c>
      <c r="E2" s="19" t="s">
        <v>42</v>
      </c>
      <c r="F2" s="19" t="s">
        <v>43</v>
      </c>
      <c r="G2" s="19" t="s">
        <v>44</v>
      </c>
      <c r="H2" s="19" t="s">
        <v>45</v>
      </c>
      <c r="I2" s="8"/>
    </row>
    <row r="3" spans="1:12" ht="15.6" x14ac:dyDescent="0.3">
      <c r="A3" s="5" t="s">
        <v>52</v>
      </c>
      <c r="B3" s="9"/>
      <c r="C3" s="4">
        <v>35000</v>
      </c>
      <c r="D3" s="4">
        <v>20000</v>
      </c>
      <c r="E3" s="4">
        <v>20000</v>
      </c>
      <c r="F3" s="4">
        <v>20000</v>
      </c>
      <c r="G3" s="4">
        <v>20000</v>
      </c>
      <c r="H3" s="13">
        <f>Costs+NPV(Interest_Rate,Year1To5)</f>
        <v>-3445.506843057432</v>
      </c>
      <c r="I3" s="4" t="s">
        <v>17</v>
      </c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</row>
    <row r="5" spans="1:12" ht="15.6" x14ac:dyDescent="0.3">
      <c r="A5" s="5" t="s">
        <v>46</v>
      </c>
      <c r="B5" s="20">
        <v>-95000</v>
      </c>
      <c r="C5" s="9"/>
      <c r="D5" s="9"/>
      <c r="E5" s="9"/>
      <c r="F5" s="9"/>
      <c r="G5" s="9"/>
      <c r="H5" s="9"/>
      <c r="I5" s="9"/>
    </row>
    <row r="6" spans="1:12" ht="16.2" thickBot="1" x14ac:dyDescent="0.35">
      <c r="A6" s="10" t="s">
        <v>47</v>
      </c>
      <c r="B6" s="11">
        <v>0.09</v>
      </c>
      <c r="C6" s="12"/>
      <c r="D6" s="12"/>
      <c r="E6" s="12"/>
      <c r="F6" s="12"/>
      <c r="G6" s="12"/>
      <c r="H6" s="12"/>
      <c r="I6" s="12"/>
    </row>
    <row r="8" spans="1:12" ht="15.6" x14ac:dyDescent="0.3">
      <c r="C8" s="15">
        <v>41640</v>
      </c>
      <c r="D8" s="15">
        <v>41784</v>
      </c>
      <c r="E8" s="15">
        <v>41897</v>
      </c>
      <c r="F8" s="15">
        <v>42019</v>
      </c>
      <c r="G8" s="15">
        <v>42185</v>
      </c>
      <c r="H8" s="17" t="s">
        <v>48</v>
      </c>
    </row>
    <row r="9" spans="1:12" ht="15.6" x14ac:dyDescent="0.3">
      <c r="C9" s="3">
        <v>-85000</v>
      </c>
      <c r="D9" s="3">
        <v>22500</v>
      </c>
      <c r="E9" s="3">
        <v>31000</v>
      </c>
      <c r="F9" s="3">
        <v>65500</v>
      </c>
      <c r="G9" s="3">
        <v>55000</v>
      </c>
      <c r="H9" s="16">
        <f>XNPV(Interest_Rate,C9:G9,C8:G8)</f>
        <v>74175.441962151745</v>
      </c>
      <c r="I9" t="s">
        <v>17</v>
      </c>
    </row>
    <row r="11" spans="1:12" x14ac:dyDescent="0.3">
      <c r="H11" t="s">
        <v>49</v>
      </c>
      <c r="I11" t="s">
        <v>50</v>
      </c>
    </row>
    <row r="12" spans="1:12" x14ac:dyDescent="0.3">
      <c r="H12">
        <f ca="1">RAND()</f>
        <v>0.54654161009982394</v>
      </c>
      <c r="I12">
        <f ca="1">RANDBETWEEN(1,20)</f>
        <v>10</v>
      </c>
    </row>
    <row r="13" spans="1:12" x14ac:dyDescent="0.3">
      <c r="A13" s="17"/>
    </row>
    <row r="16" spans="1:12" x14ac:dyDescent="0.3">
      <c r="B16" s="21"/>
    </row>
    <row r="21" spans="2:2" x14ac:dyDescent="0.3">
      <c r="B21" s="21"/>
    </row>
  </sheetData>
  <mergeCells count="1">
    <mergeCell ref="A1:B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activeCell="B11" sqref="B11"/>
    </sheetView>
  </sheetViews>
  <sheetFormatPr defaultRowHeight="14.4" x14ac:dyDescent="0.3"/>
  <cols>
    <col min="1" max="1" width="24.88671875" bestFit="1" customWidth="1"/>
    <col min="2" max="2" width="11.5546875" bestFit="1" customWidth="1"/>
    <col min="4" max="4" width="11.33203125" style="22" customWidth="1"/>
    <col min="5" max="6" width="10.5546875" style="22" customWidth="1"/>
    <col min="8" max="8" width="11.5546875" style="22" customWidth="1"/>
    <col min="9" max="9" width="11.6640625" style="22" customWidth="1"/>
    <col min="10" max="10" width="9.44140625" style="22" bestFit="1" customWidth="1"/>
    <col min="11" max="14" width="9.6640625" bestFit="1" customWidth="1"/>
  </cols>
  <sheetData>
    <row r="1" spans="1:14" ht="15.6" x14ac:dyDescent="0.3">
      <c r="A1" s="45" t="s">
        <v>54</v>
      </c>
      <c r="B1" s="45"/>
    </row>
    <row r="2" spans="1:14" x14ac:dyDescent="0.3">
      <c r="A2" s="17"/>
    </row>
    <row r="3" spans="1:14" x14ac:dyDescent="0.3">
      <c r="A3" s="17" t="s">
        <v>55</v>
      </c>
    </row>
    <row r="4" spans="1:14" x14ac:dyDescent="0.3">
      <c r="A4" t="s">
        <v>56</v>
      </c>
      <c r="B4" s="16">
        <v>20000</v>
      </c>
    </row>
    <row r="5" spans="1:14" x14ac:dyDescent="0.3">
      <c r="A5" t="s">
        <v>51</v>
      </c>
      <c r="B5" s="16">
        <v>5000</v>
      </c>
    </row>
    <row r="6" spans="1:14" x14ac:dyDescent="0.3">
      <c r="A6" t="s">
        <v>57</v>
      </c>
      <c r="B6" s="23">
        <v>6.7599999999999993E-2</v>
      </c>
    </row>
    <row r="7" spans="1:14" x14ac:dyDescent="0.3">
      <c r="A7" t="s">
        <v>58</v>
      </c>
      <c r="B7">
        <v>36</v>
      </c>
    </row>
    <row r="9" spans="1:14" s="17" customFormat="1" ht="33" customHeight="1" x14ac:dyDescent="0.3">
      <c r="A9" s="17" t="s">
        <v>59</v>
      </c>
      <c r="D9" s="24" t="s">
        <v>60</v>
      </c>
      <c r="E9" s="25" t="s">
        <v>61</v>
      </c>
      <c r="F9" s="26" t="s">
        <v>62</v>
      </c>
      <c r="H9" s="24" t="s">
        <v>63</v>
      </c>
      <c r="I9" s="25" t="s">
        <v>64</v>
      </c>
      <c r="J9" s="25" t="s">
        <v>65</v>
      </c>
      <c r="K9" s="27"/>
      <c r="L9" s="27"/>
      <c r="M9" s="27"/>
      <c r="N9" s="28"/>
    </row>
    <row r="10" spans="1:14" s="17" customFormat="1" x14ac:dyDescent="0.3">
      <c r="A10" s="29" t="s">
        <v>66</v>
      </c>
      <c r="B10" s="16">
        <f>B4-B5</f>
        <v>15000</v>
      </c>
      <c r="D10" s="30"/>
      <c r="E10" s="31" t="s">
        <v>17</v>
      </c>
      <c r="F10" s="32">
        <f>B11</f>
        <v>-461.51225196654764</v>
      </c>
      <c r="H10" s="30"/>
      <c r="I10" s="32">
        <f>B11</f>
        <v>-461.51225196654764</v>
      </c>
      <c r="J10" s="33">
        <v>0.05</v>
      </c>
      <c r="K10" s="34">
        <v>0.06</v>
      </c>
      <c r="L10" s="35">
        <v>6.7599999999999993E-2</v>
      </c>
      <c r="M10" s="34">
        <v>7.0000000000000007E-2</v>
      </c>
      <c r="N10" s="34">
        <v>0.08</v>
      </c>
    </row>
    <row r="11" spans="1:14" x14ac:dyDescent="0.3">
      <c r="A11" t="s">
        <v>67</v>
      </c>
      <c r="B11" s="18">
        <f>PMT(B6/12,B7,B10)</f>
        <v>-461.51225196654764</v>
      </c>
      <c r="D11" s="36"/>
      <c r="E11" s="37">
        <v>24</v>
      </c>
      <c r="F11" s="38">
        <f t="dataTable" ref="F11:F14" dt2D="0" dtr="0" r1="B7" ca="1"/>
        <v>-669.95784279275983</v>
      </c>
      <c r="H11" s="36"/>
      <c r="I11" s="39">
        <v>24</v>
      </c>
      <c r="J11" s="38">
        <f t="dataTable" ref="J11:N14" dt2D="1" dtr="1" r1="B6" r2="B7"/>
        <v>-658.07084601102667</v>
      </c>
      <c r="K11" s="40">
        <v>-664.80915379135331</v>
      </c>
      <c r="L11" s="40">
        <v>-669.95784279275983</v>
      </c>
      <c r="M11" s="40">
        <v>-671.58868654718128</v>
      </c>
      <c r="N11" s="40">
        <v>-678.40937184276231</v>
      </c>
    </row>
    <row r="12" spans="1:14" x14ac:dyDescent="0.3">
      <c r="D12" s="36"/>
      <c r="E12" s="39">
        <v>36</v>
      </c>
      <c r="F12" s="38">
        <v>-461.51225196654764</v>
      </c>
      <c r="H12" s="36"/>
      <c r="I12" s="39">
        <v>36</v>
      </c>
      <c r="J12" s="38">
        <v>-449.56345656998218</v>
      </c>
      <c r="K12" s="40">
        <v>-456.32906177332671</v>
      </c>
      <c r="L12" s="40">
        <v>-461.51225196654764</v>
      </c>
      <c r="M12" s="40">
        <v>-463.15645298057916</v>
      </c>
      <c r="N12" s="40">
        <v>-470.04548192146274</v>
      </c>
    </row>
    <row r="13" spans="1:14" x14ac:dyDescent="0.3">
      <c r="D13" s="36"/>
      <c r="E13" s="39">
        <v>48</v>
      </c>
      <c r="F13" s="38">
        <v>-357.52581099079538</v>
      </c>
      <c r="H13" s="36"/>
      <c r="I13" s="39">
        <v>48</v>
      </c>
      <c r="J13" s="38">
        <v>-345.43940355969778</v>
      </c>
      <c r="K13" s="40">
        <v>-352.27543571903419</v>
      </c>
      <c r="L13" s="40">
        <v>-357.52581099079538</v>
      </c>
      <c r="M13" s="40">
        <v>-359.19366993664363</v>
      </c>
      <c r="N13" s="40">
        <v>-366.19383512253722</v>
      </c>
    </row>
    <row r="14" spans="1:14" x14ac:dyDescent="0.3">
      <c r="D14" s="41"/>
      <c r="E14" s="39">
        <v>60</v>
      </c>
      <c r="F14" s="38">
        <v>-295.32243021804629</v>
      </c>
      <c r="H14" s="41"/>
      <c r="I14" s="39">
        <v>60</v>
      </c>
      <c r="J14" s="38">
        <v>-283.06850466016402</v>
      </c>
      <c r="K14" s="40">
        <v>-289.99202294141872</v>
      </c>
      <c r="L14" s="40">
        <v>-295.32243021804629</v>
      </c>
      <c r="M14" s="40">
        <v>-297.01797810524306</v>
      </c>
      <c r="N14" s="40">
        <v>-304.14591432620523</v>
      </c>
    </row>
    <row r="16" spans="1:14" x14ac:dyDescent="0.3">
      <c r="H16" s="22" t="s">
        <v>17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20" sqref="F20"/>
    </sheetView>
  </sheetViews>
  <sheetFormatPr defaultRowHeight="14.4" x14ac:dyDescent="0.3"/>
  <cols>
    <col min="1" max="1" width="23.5546875" bestFit="1" customWidth="1"/>
    <col min="2" max="2" width="11.109375" bestFit="1" customWidth="1"/>
    <col min="3" max="3" width="13.6640625" bestFit="1" customWidth="1"/>
    <col min="4" max="4" width="10.6640625" bestFit="1" customWidth="1"/>
  </cols>
  <sheetData>
    <row r="1" spans="1:10" ht="21" x14ac:dyDescent="0.4">
      <c r="A1" s="42" t="s">
        <v>68</v>
      </c>
      <c r="B1" s="42"/>
      <c r="C1" s="42"/>
      <c r="D1" s="42"/>
    </row>
    <row r="2" spans="1:10" ht="21" x14ac:dyDescent="0.4">
      <c r="A2" s="42"/>
      <c r="B2" s="42"/>
      <c r="C2" s="42"/>
      <c r="D2" s="42"/>
    </row>
    <row r="3" spans="1:10" s="17" customFormat="1" x14ac:dyDescent="0.3">
      <c r="A3" s="17" t="s">
        <v>69</v>
      </c>
      <c r="B3" s="17" t="s">
        <v>70</v>
      </c>
      <c r="C3" s="17" t="s">
        <v>71</v>
      </c>
      <c r="D3" s="17" t="s">
        <v>72</v>
      </c>
      <c r="G3" s="17" t="s">
        <v>73</v>
      </c>
    </row>
    <row r="4" spans="1:10" x14ac:dyDescent="0.3">
      <c r="A4" t="s">
        <v>74</v>
      </c>
      <c r="B4" t="s">
        <v>75</v>
      </c>
      <c r="C4" t="s">
        <v>76</v>
      </c>
      <c r="D4" s="22" t="s">
        <v>77</v>
      </c>
      <c r="E4" s="22"/>
      <c r="F4" s="22"/>
      <c r="H4" s="22"/>
      <c r="I4" s="22"/>
      <c r="J4" s="22"/>
    </row>
    <row r="5" spans="1:10" x14ac:dyDescent="0.3">
      <c r="A5" t="s">
        <v>78</v>
      </c>
      <c r="B5" t="s">
        <v>83</v>
      </c>
      <c r="C5" t="s">
        <v>87</v>
      </c>
      <c r="D5" s="22" t="s">
        <v>92</v>
      </c>
      <c r="E5" s="22"/>
      <c r="F5" s="22"/>
      <c r="H5" s="22"/>
      <c r="I5" s="22"/>
      <c r="J5" s="22"/>
    </row>
    <row r="6" spans="1:10" x14ac:dyDescent="0.3">
      <c r="A6" t="s">
        <v>79</v>
      </c>
      <c r="B6" t="s">
        <v>84</v>
      </c>
      <c r="C6" t="s">
        <v>88</v>
      </c>
      <c r="D6" s="22" t="s">
        <v>93</v>
      </c>
      <c r="E6" s="22"/>
      <c r="F6" s="22"/>
      <c r="H6" s="22"/>
      <c r="I6" s="22"/>
      <c r="J6" s="22"/>
    </row>
    <row r="7" spans="1:10" x14ac:dyDescent="0.3">
      <c r="A7" t="s">
        <v>80</v>
      </c>
      <c r="B7" t="s">
        <v>85</v>
      </c>
      <c r="C7" t="s">
        <v>89</v>
      </c>
      <c r="D7" s="22" t="s">
        <v>94</v>
      </c>
      <c r="E7" s="22"/>
      <c r="F7" s="22"/>
      <c r="H7" s="22"/>
      <c r="I7" s="22"/>
      <c r="J7" s="22"/>
    </row>
    <row r="8" spans="1:10" x14ac:dyDescent="0.3">
      <c r="A8" t="s">
        <v>81</v>
      </c>
      <c r="B8" t="s">
        <v>86</v>
      </c>
      <c r="C8" t="s">
        <v>90</v>
      </c>
      <c r="D8" s="22" t="s">
        <v>95</v>
      </c>
      <c r="E8" s="22"/>
      <c r="F8" s="22"/>
      <c r="H8" s="22"/>
      <c r="I8" s="22"/>
      <c r="J8" s="22"/>
    </row>
    <row r="9" spans="1:10" x14ac:dyDescent="0.3">
      <c r="A9" t="s">
        <v>82</v>
      </c>
      <c r="B9" t="s">
        <v>75</v>
      </c>
      <c r="C9" t="s">
        <v>91</v>
      </c>
      <c r="D9" s="22" t="s">
        <v>95</v>
      </c>
      <c r="E9" s="22"/>
      <c r="F9" s="22"/>
      <c r="H9" s="22"/>
      <c r="I9" s="22"/>
      <c r="J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Exercise 1</vt:lpstr>
      <vt:lpstr>Exercise 2</vt:lpstr>
      <vt:lpstr>Exercise 5</vt:lpstr>
      <vt:lpstr>Exercise 7</vt:lpstr>
      <vt:lpstr>Data Tables</vt:lpstr>
      <vt:lpstr>Flash Fill</vt:lpstr>
      <vt:lpstr>Costs</vt:lpstr>
      <vt:lpstr>Interest_Rate</vt:lpstr>
      <vt:lpstr>Year1To5</vt:lpstr>
    </vt:vector>
  </TitlesOfParts>
  <Company>Poole College at 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Sherry Fowler</cp:lastModifiedBy>
  <dcterms:created xsi:type="dcterms:W3CDTF">2014-08-05T03:12:32Z</dcterms:created>
  <dcterms:modified xsi:type="dcterms:W3CDTF">2015-01-15T19:59:15Z</dcterms:modified>
</cp:coreProperties>
</file>