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Intern Three\Documents\Thi Duong\Fall 15\BUS 443H\HW\Monte Carlo\"/>
    </mc:Choice>
  </mc:AlternateContent>
  <bookViews>
    <workbookView xWindow="0" yWindow="0" windowWidth="12630" windowHeight="8250" tabRatio="580" firstSheet="5" activeTab="8"/>
  </bookViews>
  <sheets>
    <sheet name="Base" sheetId="10" r:id="rId1"/>
    <sheet name="Sensitivity Analysis Report 1" sheetId="11" r:id="rId2"/>
    <sheet name="Sensitivity Analysis Report 3" sheetId="12" r:id="rId3"/>
    <sheet name="Parametric Sensitivity" sheetId="1" r:id="rId4"/>
    <sheet name="Sensitivity Analysis Report" sheetId="4" r:id="rId5"/>
    <sheet name="Sensitivity Analysis Report 2" sheetId="8" r:id="rId6"/>
    <sheet name="Tornado Chart" sheetId="3" r:id="rId7"/>
    <sheet name="Goal Seek" sheetId="2" r:id="rId8"/>
    <sheet name="Simulation" sheetId="9" r:id="rId9"/>
  </sheets>
  <definedNames>
    <definedName name="_xlnm.Print_Area" localSheetId="0">Base!$A$2:$I$36</definedName>
    <definedName name="_xlnm.Print_Area" localSheetId="7">'Goal Seek'!$A$2:$I$36</definedName>
    <definedName name="_xlnm.Print_Area" localSheetId="3">'Parametric Sensitivity'!$A$2:$I$36</definedName>
    <definedName name="_xlnm.Print_Area" localSheetId="8">Simulation!$A$2:$I$39</definedName>
    <definedName name="solver_typ" localSheetId="0" hidden="1">2</definedName>
    <definedName name="solver_typ" localSheetId="3" hidden="1">2</definedName>
    <definedName name="solver_typ" localSheetId="8" hidden="1">2</definedName>
    <definedName name="solver_ver" localSheetId="0" hidden="1">14</definedName>
    <definedName name="solver_ver" localSheetId="3" hidden="1">14</definedName>
    <definedName name="solver_ver" localSheetId="8" hidden="1">14</definedName>
    <definedName name="solveri_ISpPars_C5" localSheetId="8" hidden="1">"RiskSolver.UI.Charts.InputDlgPars:-1000001;1;1;24;18;52;60;0;90;90;0;0;0;0;1;"</definedName>
    <definedName name="solveri_ISpPars_C6" localSheetId="8" hidden="1">"RiskSolver.UI.Charts.InputDlgPars:-1000001;1;1;24;18;52;60;0;90;90;0;0;0;0;1;"</definedName>
    <definedName name="solveri_ISpPars_C8" localSheetId="8" hidden="1">"RiskSolver.UI.Charts.InputDlgPars:-1000001;1;1;24;18;52;60;0;90;90;0;0;0;0;1;"</definedName>
    <definedName name="solvero_CRMax" hidden="1">"System.Double:Infinity"</definedName>
    <definedName name="solvero_CRMax_C19" localSheetId="8" hidden="1">"System.Double:Infinity"</definedName>
    <definedName name="solvero_CRMax_C22" localSheetId="8" hidden="1">"System.Double:Infinity"</definedName>
    <definedName name="solvero_CRMin" hidden="1">"System.Double:NaN"</definedName>
    <definedName name="solvero_CRMin_C19" localSheetId="8" hidden="1">"System.Double:NaN"</definedName>
    <definedName name="solvero_CRMin_C22" localSheetId="8" hidden="1">"System.Double:0"</definedName>
    <definedName name="solvero_OSpPars" hidden="1">"RiskSolver.UI.Charts.OutDlgPars:-1000001;20;17;60;60;0;1;90;80;0;0;0;0;1;"</definedName>
    <definedName name="solvero_OSpPars_C19" localSheetId="8" hidden="1">"RiskSolver.UI.Charts.OutDlgPars:-1000001;20;17;60;60;0;1;90;80;0;0;0;0;1;"</definedName>
    <definedName name="solvero_OSpPars_C22" localSheetId="8" hidden="1">"RiskSolver.UI.Charts.OutDlgPars:-1000001;44;7;60;60;0;1;90;80;0;0;0;0;1;"</definedName>
  </definedNames>
  <calcPr calcId="152511"/>
</workbook>
</file>

<file path=xl/calcChain.xml><?xml version="1.0" encoding="utf-8"?>
<calcChain xmlns="http://schemas.openxmlformats.org/spreadsheetml/2006/main">
  <c r="G31" i="10" l="1"/>
  <c r="F31" i="10"/>
  <c r="G30" i="10"/>
  <c r="F30" i="10"/>
  <c r="E30" i="10"/>
  <c r="D30" i="10"/>
  <c r="H30" i="10" s="1"/>
  <c r="G23" i="10"/>
  <c r="G25" i="10" s="1"/>
  <c r="G26" i="10" s="1"/>
  <c r="F23" i="10"/>
  <c r="F25" i="10" s="1"/>
  <c r="F26" i="10" s="1"/>
  <c r="E23" i="10"/>
  <c r="D23" i="10"/>
  <c r="E20" i="9"/>
  <c r="H6" i="1"/>
  <c r="H9" i="9"/>
  <c r="D20" i="9"/>
  <c r="E17" i="1"/>
  <c r="D17" i="1"/>
  <c r="E31" i="10" l="1"/>
  <c r="G32" i="10"/>
  <c r="G33" i="10" s="1"/>
  <c r="F32" i="10"/>
  <c r="F33" i="10" s="1"/>
  <c r="G34" i="9"/>
  <c r="F34" i="9"/>
  <c r="E34" i="9"/>
  <c r="D34" i="9"/>
  <c r="H34" i="9" s="1"/>
  <c r="G33" i="9"/>
  <c r="F33" i="9"/>
  <c r="E33" i="9"/>
  <c r="D33" i="9"/>
  <c r="H33" i="9" s="1"/>
  <c r="G26" i="9"/>
  <c r="G28" i="9" s="1"/>
  <c r="F26" i="9"/>
  <c r="F28" i="9" s="1"/>
  <c r="E26" i="9"/>
  <c r="E28" i="9" s="1"/>
  <c r="D26" i="9"/>
  <c r="D28" i="9" s="1"/>
  <c r="H19" i="9"/>
  <c r="C23" i="9"/>
  <c r="C8" i="9"/>
  <c r="C9" i="9"/>
  <c r="E25" i="10" l="1"/>
  <c r="E26" i="10" s="1"/>
  <c r="E32" i="10" s="1"/>
  <c r="E33" i="10" s="1"/>
  <c r="D31" i="10"/>
  <c r="H16" i="10"/>
  <c r="D25" i="10"/>
  <c r="D27" i="10" s="1"/>
  <c r="G27" i="10"/>
  <c r="G28" i="10" s="1"/>
  <c r="G35" i="10" s="1"/>
  <c r="G36" i="10" s="1"/>
  <c r="F27" i="10"/>
  <c r="F28" i="10" s="1"/>
  <c r="F35" i="10" s="1"/>
  <c r="F36" i="10" s="1"/>
  <c r="E29" i="9"/>
  <c r="E35" i="9" s="1"/>
  <c r="E36" i="9" s="1"/>
  <c r="F29" i="9"/>
  <c r="F35" i="9" s="1"/>
  <c r="F36" i="9" s="1"/>
  <c r="G29" i="9"/>
  <c r="G35" i="9" s="1"/>
  <c r="G36" i="9" s="1"/>
  <c r="D29" i="9"/>
  <c r="H28" i="9"/>
  <c r="D30" i="3"/>
  <c r="D31" i="3"/>
  <c r="F31" i="3"/>
  <c r="H16" i="2"/>
  <c r="D23" i="2"/>
  <c r="D25" i="2"/>
  <c r="D26" i="2"/>
  <c r="D32" i="2" s="1"/>
  <c r="D30" i="2"/>
  <c r="H30" i="2" s="1"/>
  <c r="D31" i="2"/>
  <c r="E23" i="2"/>
  <c r="E25" i="2"/>
  <c r="E26" i="2"/>
  <c r="E32" i="2" s="1"/>
  <c r="E33" i="2" s="1"/>
  <c r="E30" i="2"/>
  <c r="E31" i="2"/>
  <c r="F23" i="2"/>
  <c r="F25" i="2"/>
  <c r="F26" i="2" s="1"/>
  <c r="F32" i="2" s="1"/>
  <c r="F30" i="2"/>
  <c r="F31" i="2"/>
  <c r="G23" i="2"/>
  <c r="G25" i="2"/>
  <c r="G26" i="2" s="1"/>
  <c r="G30" i="2"/>
  <c r="G31" i="2"/>
  <c r="F31" i="1"/>
  <c r="G31" i="1"/>
  <c r="E27" i="10" l="1"/>
  <c r="E28" i="10" s="1"/>
  <c r="E35" i="10" s="1"/>
  <c r="E36" i="10" s="1"/>
  <c r="H31" i="10"/>
  <c r="D26" i="10"/>
  <c r="H25" i="10"/>
  <c r="E16" i="1"/>
  <c r="D16" i="1"/>
  <c r="H29" i="9"/>
  <c r="D35" i="9"/>
  <c r="G30" i="9"/>
  <c r="G31" i="9" s="1"/>
  <c r="G38" i="9" s="1"/>
  <c r="G39" i="9" s="1"/>
  <c r="F30" i="9"/>
  <c r="F31" i="9" s="1"/>
  <c r="F38" i="9" s="1"/>
  <c r="F39" i="9" s="1"/>
  <c r="D30" i="9"/>
  <c r="E30" i="9"/>
  <c r="E31" i="9" s="1"/>
  <c r="E38" i="9" s="1"/>
  <c r="E39" i="9" s="1"/>
  <c r="E27" i="2"/>
  <c r="E28" i="2" s="1"/>
  <c r="E35" i="2" s="1"/>
  <c r="E36" i="2" s="1"/>
  <c r="G32" i="2"/>
  <c r="G33" i="2" s="1"/>
  <c r="H31" i="2"/>
  <c r="F33" i="2"/>
  <c r="H32" i="2"/>
  <c r="D33" i="2"/>
  <c r="H33" i="2" s="1"/>
  <c r="H25" i="2"/>
  <c r="H26" i="2"/>
  <c r="G31" i="3"/>
  <c r="E31" i="3"/>
  <c r="H31" i="3" s="1"/>
  <c r="H16" i="3"/>
  <c r="D23" i="3"/>
  <c r="G30" i="3"/>
  <c r="G23" i="3"/>
  <c r="G25" i="3" s="1"/>
  <c r="G26" i="3" s="1"/>
  <c r="E30" i="3"/>
  <c r="D25" i="3"/>
  <c r="D26" i="3" s="1"/>
  <c r="D32" i="3" s="1"/>
  <c r="F30" i="3"/>
  <c r="E23" i="3"/>
  <c r="E25" i="3" s="1"/>
  <c r="F23" i="3"/>
  <c r="F25" i="3" s="1"/>
  <c r="C6" i="1"/>
  <c r="D23" i="1"/>
  <c r="E30" i="1"/>
  <c r="F23" i="1"/>
  <c r="F25" i="1" s="1"/>
  <c r="F26" i="1" s="1"/>
  <c r="F32" i="1" s="1"/>
  <c r="G30" i="1"/>
  <c r="D30" i="1"/>
  <c r="E23" i="1"/>
  <c r="G23" i="1"/>
  <c r="G25" i="1" s="1"/>
  <c r="G26" i="1" s="1"/>
  <c r="G32" i="1" s="1"/>
  <c r="F30" i="1"/>
  <c r="H27" i="10" l="1"/>
  <c r="H26" i="10"/>
  <c r="D28" i="10"/>
  <c r="D32" i="10"/>
  <c r="H35" i="9"/>
  <c r="D36" i="9"/>
  <c r="H36" i="9" s="1"/>
  <c r="H30" i="9"/>
  <c r="D31" i="9"/>
  <c r="G27" i="2"/>
  <c r="G28" i="2" s="1"/>
  <c r="G35" i="2" s="1"/>
  <c r="G36" i="2" s="1"/>
  <c r="D27" i="2"/>
  <c r="D28" i="2" s="1"/>
  <c r="D35" i="2" s="1"/>
  <c r="F27" i="2"/>
  <c r="F28" i="2" s="1"/>
  <c r="F35" i="2" s="1"/>
  <c r="F36" i="2" s="1"/>
  <c r="D27" i="3"/>
  <c r="D28" i="3" s="1"/>
  <c r="G27" i="3"/>
  <c r="G28" i="3" s="1"/>
  <c r="E26" i="3"/>
  <c r="E27" i="3"/>
  <c r="F26" i="3"/>
  <c r="F27" i="3"/>
  <c r="G32" i="3"/>
  <c r="G33" i="3" s="1"/>
  <c r="D33" i="3"/>
  <c r="H30" i="3"/>
  <c r="H25" i="3"/>
  <c r="F33" i="1"/>
  <c r="G33" i="1"/>
  <c r="H30" i="1"/>
  <c r="E31" i="1"/>
  <c r="E25" i="1"/>
  <c r="E26" i="1" s="1"/>
  <c r="E32" i="1" s="1"/>
  <c r="D31" i="1"/>
  <c r="D25" i="1"/>
  <c r="H16" i="1"/>
  <c r="G27" i="1"/>
  <c r="G28" i="1" s="1"/>
  <c r="F27" i="1"/>
  <c r="F28" i="1" s="1"/>
  <c r="H32" i="10" l="1"/>
  <c r="D33" i="10"/>
  <c r="H33" i="10" s="1"/>
  <c r="D35" i="10"/>
  <c r="H28" i="10"/>
  <c r="D38" i="9"/>
  <c r="H31" i="9"/>
  <c r="H35" i="2"/>
  <c r="H36" i="2" s="1"/>
  <c r="D36" i="2"/>
  <c r="H27" i="2"/>
  <c r="H28" i="2"/>
  <c r="H26" i="3"/>
  <c r="H27" i="3"/>
  <c r="D35" i="3"/>
  <c r="F28" i="3"/>
  <c r="F32" i="3"/>
  <c r="F33" i="3" s="1"/>
  <c r="E28" i="3"/>
  <c r="E32" i="3"/>
  <c r="G35" i="3"/>
  <c r="G36" i="3" s="1"/>
  <c r="C19" i="2"/>
  <c r="F35" i="1"/>
  <c r="F36" i="1" s="1"/>
  <c r="G35" i="1"/>
  <c r="G36" i="1" s="1"/>
  <c r="E27" i="1"/>
  <c r="E28" i="1" s="1"/>
  <c r="E33" i="1"/>
  <c r="D26" i="1"/>
  <c r="H25" i="1"/>
  <c r="H31" i="1"/>
  <c r="D27" i="1"/>
  <c r="D36" i="10" l="1"/>
  <c r="H35" i="10"/>
  <c r="D39" i="9"/>
  <c r="H38" i="9"/>
  <c r="E33" i="3"/>
  <c r="H33" i="3" s="1"/>
  <c r="H32" i="3"/>
  <c r="D36" i="3"/>
  <c r="F35" i="3"/>
  <c r="F36" i="3" s="1"/>
  <c r="H28" i="3"/>
  <c r="D28" i="1"/>
  <c r="H28" i="1" s="1"/>
  <c r="H27" i="1"/>
  <c r="E35" i="1"/>
  <c r="E36" i="1" s="1"/>
  <c r="D32" i="1"/>
  <c r="H26" i="1"/>
  <c r="C22" i="9"/>
  <c r="H36" i="10" l="1"/>
  <c r="C19" i="10"/>
  <c r="H39" i="9"/>
  <c r="E35" i="3"/>
  <c r="E36" i="3" s="1"/>
  <c r="H32" i="1"/>
  <c r="D33" i="1"/>
  <c r="H35" i="3" l="1"/>
  <c r="H36" i="3" s="1"/>
  <c r="H33" i="1"/>
  <c r="D35" i="1"/>
  <c r="C19" i="3" l="1"/>
  <c r="H35" i="1"/>
  <c r="C19" i="1" s="1"/>
  <c r="D36" i="1"/>
  <c r="H36" i="1" l="1"/>
</calcChain>
</file>

<file path=xl/comments1.xml><?xml version="1.0" encoding="utf-8"?>
<comments xmlns="http://schemas.openxmlformats.org/spreadsheetml/2006/main">
  <authors>
    <author>Intern Three</author>
  </authors>
  <commentList>
    <comment ref="C6" authorId="0" shapeId="0">
      <text>
        <r>
          <rPr>
            <b/>
            <sz val="9"/>
            <color indexed="81"/>
            <rFont val="Tahoma"/>
            <family val="2"/>
          </rPr>
          <t>Intern Three:</t>
        </r>
        <r>
          <rPr>
            <sz val="9"/>
            <color indexed="81"/>
            <rFont val="Tahoma"/>
            <family val="2"/>
          </rPr>
          <t xml:space="preserve">
significantly sensitive to profit and vice versa
</t>
        </r>
      </text>
    </comment>
    <comment ref="C10" authorId="0" shapeId="0">
      <text>
        <r>
          <rPr>
            <b/>
            <sz val="9"/>
            <color indexed="81"/>
            <rFont val="Tahoma"/>
            <family val="2"/>
          </rPr>
          <t>Intern Three:</t>
        </r>
        <r>
          <rPr>
            <sz val="9"/>
            <color indexed="81"/>
            <rFont val="Tahoma"/>
            <family val="2"/>
          </rPr>
          <t xml:space="preserve">
coefficients</t>
        </r>
      </text>
    </comment>
  </commentList>
</comments>
</file>

<file path=xl/sharedStrings.xml><?xml version="1.0" encoding="utf-8"?>
<sst xmlns="http://schemas.openxmlformats.org/spreadsheetml/2006/main" count="324" uniqueCount="57">
  <si>
    <t>Advertising Budget Model</t>
  </si>
  <si>
    <t>PARAMETERS</t>
  </si>
  <si>
    <t>Q1</t>
  </si>
  <si>
    <t>Q2</t>
  </si>
  <si>
    <t>Q3</t>
  </si>
  <si>
    <t>Q4</t>
  </si>
  <si>
    <t>Price</t>
  </si>
  <si>
    <t>Cost</t>
  </si>
  <si>
    <t>Seasonal</t>
  </si>
  <si>
    <t>Sales Parameters</t>
  </si>
  <si>
    <t>Ad Budget</t>
  </si>
  <si>
    <t>Total</t>
  </si>
  <si>
    <t>Ad Expenditures</t>
  </si>
  <si>
    <t xml:space="preserve"> </t>
  </si>
  <si>
    <t>OUTPUTS</t>
  </si>
  <si>
    <t>Profit</t>
  </si>
  <si>
    <t>Quarter</t>
  </si>
  <si>
    <t>Units Sold</t>
  </si>
  <si>
    <t>Revenue</t>
  </si>
  <si>
    <t>Gross Margin</t>
  </si>
  <si>
    <t>Sales Expense</t>
  </si>
  <si>
    <t>Advertising</t>
  </si>
  <si>
    <t>Overhead</t>
  </si>
  <si>
    <t>Profit Margin</t>
  </si>
  <si>
    <t>OHD rate</t>
  </si>
  <si>
    <t>price*units</t>
  </si>
  <si>
    <t>cost*units</t>
  </si>
  <si>
    <t>given</t>
  </si>
  <si>
    <t>subtraction</t>
  </si>
  <si>
    <t>decisions</t>
  </si>
  <si>
    <t>rate*revenue</t>
  </si>
  <si>
    <t>Total Fixed Cost</t>
  </si>
  <si>
    <t>sum</t>
  </si>
  <si>
    <t>pct of revenue</t>
  </si>
  <si>
    <t>given formula</t>
  </si>
  <si>
    <t>GM -TFC</t>
  </si>
  <si>
    <t>DECISIONS</t>
  </si>
  <si>
    <t>CALCULATIONS</t>
  </si>
  <si>
    <t>Notes</t>
  </si>
  <si>
    <t>Current price</t>
  </si>
  <si>
    <t>Accounting</t>
  </si>
  <si>
    <t xml:space="preserve">Data analysis </t>
  </si>
  <si>
    <t>Consultants</t>
  </si>
  <si>
    <t>Current budget</t>
  </si>
  <si>
    <t>Cost of Goods</t>
  </si>
  <si>
    <t>$H$6</t>
  </si>
  <si>
    <t>[What-If_Analysis_Practice.xlsx]Goal Seek'!$C$19</t>
  </si>
  <si>
    <t>$C$19 : $D$17 by $E$17</t>
  </si>
  <si>
    <t>The Effect Q1 and Q2 Advertising has on Profits</t>
  </si>
  <si>
    <t>Mean Profit</t>
  </si>
  <si>
    <t>Min</t>
  </si>
  <si>
    <t>Max</t>
  </si>
  <si>
    <t>Most Likely</t>
  </si>
  <si>
    <t>[What-If_Analysis_and Simulation Demo Solution.xlsx]Parametric Sensitivity'!$C$19</t>
  </si>
  <si>
    <t>$D$17</t>
  </si>
  <si>
    <t>$E$17</t>
  </si>
  <si>
    <t>Click on C19, Go to Analytic Solver Platform, Reports, Sensitivity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</si>
</sst>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5" formatCode="&quot;$&quot;#,##0_);\(&quot;$&quot;#,##0\)"/>
    <numFmt numFmtId="7" formatCode="&quot;$&quot;#,##0.00_);\(&quot;$&quot;#,##0.00\)"/>
  </numFmts>
  <fonts count="9" x14ac:knownFonts="1">
    <font>
      <sz val="10"/>
      <name val="Arial"/>
    </font>
    <font>
      <b/>
      <sz val="11"/>
      <name val="Calibri"/>
      <family val="2"/>
      <scheme val="minor"/>
    </font>
    <font>
      <sz val="11"/>
      <name val="Calibri"/>
      <family val="2"/>
      <scheme val="minor"/>
    </font>
    <font>
      <sz val="10"/>
      <name val="Arial"/>
      <family val="2"/>
    </font>
    <font>
      <b/>
      <sz val="10"/>
      <color indexed="18"/>
      <name val="Arial"/>
      <family val="2"/>
    </font>
    <font>
      <b/>
      <sz val="10"/>
      <name val="Arial"/>
      <family val="2"/>
    </font>
    <font>
      <sz val="9"/>
      <color indexed="81"/>
      <name val="Tahoma"/>
      <family val="2"/>
    </font>
    <font>
      <b/>
      <sz val="9"/>
      <color indexed="81"/>
      <name val="Tahoma"/>
      <family val="2"/>
    </font>
    <font>
      <b/>
      <sz val="10"/>
      <color indexed="18"/>
      <name val="Arial"/>
      <family val="2"/>
    </font>
  </fonts>
  <fills count="7">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theme="3" tint="0.79998168889431442"/>
        <bgColor indexed="64"/>
      </patternFill>
    </fill>
    <fill>
      <patternFill patternType="solid">
        <fgColor rgb="FFFFFF00"/>
        <bgColor indexed="64"/>
      </patternFill>
    </fill>
    <fill>
      <patternFill patternType="solid">
        <fgColor theme="7" tint="0.79998168889431442"/>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23"/>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1" fillId="0" borderId="1" xfId="0" applyFont="1" applyBorder="1"/>
    <xf numFmtId="0" fontId="1" fillId="0" borderId="2" xfId="0" applyFont="1"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xf numFmtId="7" fontId="1" fillId="0" borderId="0" xfId="0" applyNumberFormat="1" applyFont="1" applyBorder="1"/>
    <xf numFmtId="0" fontId="1" fillId="0" borderId="0" xfId="0" applyFont="1" applyBorder="1"/>
    <xf numFmtId="0" fontId="1" fillId="0" borderId="5" xfId="0" applyFont="1" applyBorder="1"/>
    <xf numFmtId="0" fontId="2" fillId="0" borderId="0" xfId="0" applyFont="1" applyBorder="1"/>
    <xf numFmtId="0" fontId="1" fillId="0" borderId="6" xfId="0" applyFont="1" applyBorder="1"/>
    <xf numFmtId="5" fontId="1" fillId="0" borderId="7" xfId="0" applyNumberFormat="1" applyFont="1" applyFill="1" applyBorder="1"/>
    <xf numFmtId="0" fontId="1" fillId="0" borderId="8" xfId="0" applyFont="1" applyBorder="1"/>
    <xf numFmtId="0" fontId="1" fillId="0" borderId="9" xfId="0" applyFont="1" applyBorder="1"/>
    <xf numFmtId="0" fontId="1" fillId="0" borderId="0" xfId="0" applyFont="1" applyAlignment="1">
      <alignment horizontal="center"/>
    </xf>
    <xf numFmtId="0" fontId="1" fillId="0" borderId="10" xfId="0" applyFont="1" applyBorder="1"/>
    <xf numFmtId="0" fontId="1" fillId="0" borderId="11" xfId="0" applyFont="1" applyBorder="1"/>
    <xf numFmtId="5" fontId="1" fillId="2" borderId="10" xfId="0" applyNumberFormat="1" applyFont="1" applyFill="1" applyBorder="1"/>
    <xf numFmtId="5" fontId="1" fillId="2" borderId="11" xfId="0" applyNumberFormat="1" applyFont="1" applyFill="1" applyBorder="1"/>
    <xf numFmtId="5" fontId="1" fillId="2" borderId="12" xfId="0" applyNumberFormat="1" applyFont="1" applyFill="1" applyBorder="1"/>
    <xf numFmtId="5" fontId="1" fillId="0" borderId="0" xfId="0" applyNumberFormat="1" applyFont="1"/>
    <xf numFmtId="0" fontId="2" fillId="0" borderId="0" xfId="0" applyFont="1" applyAlignment="1">
      <alignment horizontal="right"/>
    </xf>
    <xf numFmtId="5" fontId="1" fillId="3" borderId="7" xfId="0" applyNumberFormat="1" applyFont="1" applyFill="1" applyBorder="1"/>
    <xf numFmtId="10" fontId="1" fillId="0" borderId="0" xfId="0" applyNumberFormat="1" applyFont="1"/>
    <xf numFmtId="0" fontId="2" fillId="0" borderId="0" xfId="0" applyFont="1" applyBorder="1" applyAlignment="1">
      <alignment horizontal="center"/>
    </xf>
    <xf numFmtId="0" fontId="2" fillId="0" borderId="5" xfId="0" applyFont="1" applyBorder="1"/>
    <xf numFmtId="1" fontId="2" fillId="0" borderId="0" xfId="0" applyNumberFormat="1" applyFont="1" applyBorder="1"/>
    <xf numFmtId="1" fontId="2" fillId="0" borderId="5" xfId="0" applyNumberFormat="1" applyFont="1" applyBorder="1"/>
    <xf numFmtId="10" fontId="2" fillId="0" borderId="8" xfId="0" applyNumberFormat="1" applyFont="1" applyBorder="1"/>
    <xf numFmtId="10" fontId="2" fillId="0" borderId="9" xfId="0" applyNumberFormat="1" applyFont="1" applyBorder="1"/>
    <xf numFmtId="7" fontId="1" fillId="4" borderId="0" xfId="0" applyNumberFormat="1" applyFont="1" applyFill="1" applyBorder="1"/>
    <xf numFmtId="0" fontId="0" fillId="0" borderId="15" xfId="0" applyNumberFormat="1" applyFill="1" applyBorder="1" applyAlignment="1"/>
    <xf numFmtId="5" fontId="0" fillId="0" borderId="15" xfId="0" applyNumberFormat="1" applyFill="1" applyBorder="1" applyAlignment="1"/>
    <xf numFmtId="0" fontId="0" fillId="0" borderId="16" xfId="0" applyNumberFormat="1" applyFill="1" applyBorder="1" applyAlignment="1"/>
    <xf numFmtId="5" fontId="0" fillId="0" borderId="16" xfId="0" applyNumberFormat="1" applyFill="1" applyBorder="1" applyAlignment="1"/>
    <xf numFmtId="0" fontId="4" fillId="0" borderId="14" xfId="0" applyFont="1" applyFill="1" applyBorder="1" applyAlignment="1">
      <alignment horizontal="center"/>
    </xf>
    <xf numFmtId="0" fontId="5" fillId="0" borderId="14" xfId="0" applyFont="1" applyFill="1" applyBorder="1" applyAlignment="1">
      <alignment horizontal="left"/>
    </xf>
    <xf numFmtId="0" fontId="5" fillId="0" borderId="14" xfId="0" quotePrefix="1" applyFont="1" applyFill="1" applyBorder="1" applyAlignment="1">
      <alignment horizontal="left"/>
    </xf>
    <xf numFmtId="0" fontId="3" fillId="0" borderId="0" xfId="0" applyFont="1"/>
    <xf numFmtId="0" fontId="5" fillId="0" borderId="0" xfId="0" applyFont="1" applyAlignment="1">
      <alignment horizontal="left"/>
    </xf>
    <xf numFmtId="0" fontId="5" fillId="0" borderId="15" xfId="0" applyNumberFormat="1" applyFont="1" applyFill="1" applyBorder="1" applyAlignment="1">
      <alignment horizontal="left"/>
    </xf>
    <xf numFmtId="0" fontId="5" fillId="0" borderId="16" xfId="0" applyNumberFormat="1" applyFont="1" applyFill="1" applyBorder="1" applyAlignment="1">
      <alignment horizontal="left"/>
    </xf>
    <xf numFmtId="0" fontId="5" fillId="0" borderId="14" xfId="0" applyNumberFormat="1" applyFont="1" applyFill="1" applyBorder="1" applyAlignment="1">
      <alignment horizontal="left"/>
    </xf>
    <xf numFmtId="5" fontId="0" fillId="4" borderId="15" xfId="0" applyNumberFormat="1" applyFill="1" applyBorder="1" applyAlignment="1"/>
    <xf numFmtId="5" fontId="0" fillId="4" borderId="16" xfId="0" applyNumberFormat="1" applyFill="1" applyBorder="1" applyAlignment="1"/>
    <xf numFmtId="5" fontId="0" fillId="5" borderId="15" xfId="0" applyNumberFormat="1" applyFill="1" applyBorder="1" applyAlignment="1"/>
    <xf numFmtId="0" fontId="1" fillId="0" borderId="0" xfId="0" applyFont="1" applyBorder="1" applyAlignment="1">
      <alignment horizontal="center"/>
    </xf>
    <xf numFmtId="0" fontId="1" fillId="0" borderId="5" xfId="0" applyFont="1" applyBorder="1" applyAlignment="1">
      <alignment horizontal="center"/>
    </xf>
    <xf numFmtId="0" fontId="5" fillId="0" borderId="0" xfId="0" applyFont="1" applyAlignment="1">
      <alignment horizontal="left"/>
    </xf>
    <xf numFmtId="0" fontId="5" fillId="0" borderId="0" xfId="0" applyFont="1" applyAlignment="1">
      <alignment horizontal="left"/>
    </xf>
    <xf numFmtId="0" fontId="5" fillId="0" borderId="13" xfId="0" applyFont="1" applyBorder="1" applyAlignment="1">
      <alignment horizontal="left"/>
    </xf>
    <xf numFmtId="0" fontId="8" fillId="0" borderId="14" xfId="0" applyFont="1" applyFill="1" applyBorder="1" applyAlignment="1">
      <alignment horizontal="center"/>
    </xf>
    <xf numFmtId="0" fontId="1" fillId="6" borderId="0" xfId="0" applyFont="1" applyFill="1" applyBorder="1"/>
    <xf numFmtId="0" fontId="1" fillId="6"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The Relationship of Cost to Profit</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40000" dist="23000" dir="5400000" rotWithShape="0">
                <a:srgbClr val="000000">
                  <a:alpha val="35000"/>
                </a:srgbClr>
              </a:outerShdw>
            </a:effectLst>
          </c:spPr>
          <c:marker>
            <c:symbol val="none"/>
          </c:marker>
          <c:cat>
            <c:numRef>
              <c:f>'Sensitivity Analysis Report'!$A$2:$A$12</c:f>
              <c:numCache>
                <c:formatCode>General</c:formatCode>
                <c:ptCount val="11"/>
                <c:pt idx="0">
                  <c:v>20</c:v>
                </c:pt>
                <c:pt idx="1">
                  <c:v>21</c:v>
                </c:pt>
                <c:pt idx="2">
                  <c:v>22</c:v>
                </c:pt>
                <c:pt idx="3">
                  <c:v>23</c:v>
                </c:pt>
                <c:pt idx="4">
                  <c:v>24</c:v>
                </c:pt>
                <c:pt idx="5">
                  <c:v>25</c:v>
                </c:pt>
                <c:pt idx="6">
                  <c:v>26</c:v>
                </c:pt>
                <c:pt idx="7">
                  <c:v>27</c:v>
                </c:pt>
                <c:pt idx="8">
                  <c:v>28</c:v>
                </c:pt>
                <c:pt idx="9">
                  <c:v>29</c:v>
                </c:pt>
                <c:pt idx="10">
                  <c:v>30</c:v>
                </c:pt>
              </c:numCache>
            </c:numRef>
          </c:cat>
          <c:val>
            <c:numRef>
              <c:f>'Sensitivity Analysis Report'!$B$2:$B$12</c:f>
              <c:numCache>
                <c:formatCode>"$"#,##0_);\("$"#,##0\)</c:formatCode>
                <c:ptCount val="11"/>
                <c:pt idx="0">
                  <c:v>149474.38331943104</c:v>
                </c:pt>
                <c:pt idx="1">
                  <c:v>133511.92736804305</c:v>
                </c:pt>
                <c:pt idx="2">
                  <c:v>117549.47141665513</c:v>
                </c:pt>
                <c:pt idx="3">
                  <c:v>101587.01546526722</c:v>
                </c:pt>
                <c:pt idx="4">
                  <c:v>85624.559513879271</c:v>
                </c:pt>
                <c:pt idx="5">
                  <c:v>69662.103562491364</c:v>
                </c:pt>
                <c:pt idx="6">
                  <c:v>53699.647611103421</c:v>
                </c:pt>
                <c:pt idx="7">
                  <c:v>37737.1916597155</c:v>
                </c:pt>
                <c:pt idx="8">
                  <c:v>21774.735708327564</c:v>
                </c:pt>
                <c:pt idx="9">
                  <c:v>5812.279756939628</c:v>
                </c:pt>
                <c:pt idx="10">
                  <c:v>-10150.176194448308</c:v>
                </c:pt>
              </c:numCache>
            </c:numRef>
          </c:val>
          <c:smooth val="0"/>
        </c:ser>
        <c:dLbls>
          <c:showLegendKey val="0"/>
          <c:showVal val="0"/>
          <c:showCatName val="0"/>
          <c:showSerName val="0"/>
          <c:showPercent val="0"/>
          <c:showBubbleSize val="0"/>
        </c:dLbls>
        <c:smooth val="0"/>
        <c:axId val="318591136"/>
        <c:axId val="207365648"/>
      </c:lineChart>
      <c:catAx>
        <c:axId val="3185911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Cost</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365648"/>
        <c:crosses val="autoZero"/>
        <c:auto val="1"/>
        <c:lblAlgn val="ctr"/>
        <c:lblOffset val="100"/>
        <c:noMultiLvlLbl val="0"/>
      </c:catAx>
      <c:valAx>
        <c:axId val="2073656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Profit</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85911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38100</xdr:colOff>
      <xdr:row>5</xdr:row>
      <xdr:rowOff>138112</xdr:rowOff>
    </xdr:from>
    <xdr:to>
      <xdr:col>10</xdr:col>
      <xdr:colOff>342900</xdr:colOff>
      <xdr:row>22</xdr:row>
      <xdr:rowOff>119062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47625</xdr:colOff>
      <xdr:row>1</xdr:row>
      <xdr:rowOff>161924</xdr:rowOff>
    </xdr:from>
    <xdr:to>
      <xdr:col>17</xdr:col>
      <xdr:colOff>38100</xdr:colOff>
      <xdr:row>15</xdr:row>
      <xdr:rowOff>152399</xdr:rowOff>
    </xdr:to>
    <xdr:sp macro="" textlink="">
      <xdr:nvSpPr>
        <xdr:cNvPr id="2" name="TextBox 1"/>
        <xdr:cNvSpPr txBox="1"/>
      </xdr:nvSpPr>
      <xdr:spPr>
        <a:xfrm>
          <a:off x="7048500" y="323849"/>
          <a:ext cx="2428875" cy="2276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 can benefit more by</a:t>
          </a:r>
          <a:r>
            <a:rPr lang="en-US" sz="1100" baseline="0"/>
            <a:t> spending more advertising dollars in Q2 than in Q1. This pattern tells us that we can gain more from spending additional dollars in Q2 than from the same additional dollars in Q1. We could improve profits by shifting dollars  from Q1 to Q2. We also note from the table that the relationship between profits and advertising expenditures in not linear. Rather, profits show dimininshing returns.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114300</xdr:colOff>
      <xdr:row>0</xdr:row>
      <xdr:rowOff>152400</xdr:rowOff>
    </xdr:from>
    <xdr:to>
      <xdr:col>17</xdr:col>
      <xdr:colOff>189974</xdr:colOff>
      <xdr:row>23</xdr:row>
      <xdr:rowOff>94709</xdr:rowOff>
    </xdr:to>
    <xdr:pic>
      <xdr:nvPicPr>
        <xdr:cNvPr id="3" name="Picture 2"/>
        <xdr:cNvPicPr>
          <a:picLocks noChangeAspect="1"/>
        </xdr:cNvPicPr>
      </xdr:nvPicPr>
      <xdr:blipFill>
        <a:blip xmlns:r="http://schemas.openxmlformats.org/officeDocument/2006/relationships" r:embed="rId1"/>
        <a:stretch>
          <a:fillRect/>
        </a:stretch>
      </xdr:blipFill>
      <xdr:spPr>
        <a:xfrm>
          <a:off x="7610475" y="152400"/>
          <a:ext cx="4209524" cy="43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249977111117893"/>
  </sheetPr>
  <dimension ref="A1:IU65534"/>
  <sheetViews>
    <sheetView workbookViewId="0">
      <selection activeCell="L16" sqref="L16"/>
    </sheetView>
  </sheetViews>
  <sheetFormatPr defaultColWidth="8.85546875" defaultRowHeight="15" x14ac:dyDescent="0.25"/>
  <cols>
    <col min="1" max="1" width="15" style="2" customWidth="1"/>
    <col min="2" max="2" width="17" style="2" customWidth="1"/>
    <col min="3" max="8" width="10.42578125" style="2" customWidth="1"/>
    <col min="9" max="9" width="3.42578125" style="2" customWidth="1"/>
    <col min="10" max="10" width="14.42578125" style="2" customWidth="1"/>
    <col min="11" max="16384" width="8.85546875" style="2"/>
  </cols>
  <sheetData>
    <row r="1" spans="1:10" x14ac:dyDescent="0.25">
      <c r="A1" s="1" t="s">
        <v>0</v>
      </c>
    </row>
    <row r="2" spans="1:10" x14ac:dyDescent="0.25">
      <c r="A2" s="1"/>
      <c r="B2" s="1"/>
      <c r="C2" s="1"/>
      <c r="D2" s="1"/>
      <c r="E2" s="1"/>
      <c r="F2" s="1"/>
      <c r="G2" s="1"/>
      <c r="H2" s="1"/>
    </row>
    <row r="3" spans="1:10" x14ac:dyDescent="0.25">
      <c r="A3" s="1" t="s">
        <v>1</v>
      </c>
      <c r="B3" s="1"/>
      <c r="C3" s="1"/>
      <c r="D3" s="1"/>
      <c r="E3" s="1"/>
      <c r="F3" s="1"/>
      <c r="G3" s="1"/>
      <c r="H3" s="1"/>
    </row>
    <row r="4" spans="1:10" x14ac:dyDescent="0.25">
      <c r="A4" s="1"/>
      <c r="B4" s="3"/>
      <c r="C4" s="4"/>
      <c r="D4" s="5" t="s">
        <v>2</v>
      </c>
      <c r="E4" s="5" t="s">
        <v>3</v>
      </c>
      <c r="F4" s="5" t="s">
        <v>4</v>
      </c>
      <c r="G4" s="6" t="s">
        <v>5</v>
      </c>
      <c r="H4" s="1"/>
      <c r="J4" s="1" t="s">
        <v>38</v>
      </c>
    </row>
    <row r="5" spans="1:10" x14ac:dyDescent="0.25">
      <c r="A5" s="1"/>
      <c r="B5" s="7" t="s">
        <v>6</v>
      </c>
      <c r="C5" s="8">
        <v>40</v>
      </c>
      <c r="D5" s="9"/>
      <c r="E5" s="9"/>
      <c r="F5" s="9"/>
      <c r="G5" s="10"/>
      <c r="J5" s="2" t="s">
        <v>39</v>
      </c>
    </row>
    <row r="6" spans="1:10" x14ac:dyDescent="0.25">
      <c r="A6" s="1"/>
      <c r="B6" s="7" t="s">
        <v>7</v>
      </c>
      <c r="C6" s="8">
        <v>25</v>
      </c>
      <c r="D6" s="9"/>
      <c r="E6" s="9"/>
      <c r="F6" s="9"/>
      <c r="G6" s="10"/>
      <c r="H6" s="1" t="s">
        <v>13</v>
      </c>
      <c r="J6" s="2" t="s">
        <v>40</v>
      </c>
    </row>
    <row r="7" spans="1:10" x14ac:dyDescent="0.25">
      <c r="A7" s="1"/>
      <c r="B7" s="7" t="s">
        <v>8</v>
      </c>
      <c r="C7" s="9"/>
      <c r="D7" s="9">
        <v>0.9</v>
      </c>
      <c r="E7" s="9">
        <v>1.1000000000000001</v>
      </c>
      <c r="F7" s="9">
        <v>0.8</v>
      </c>
      <c r="G7" s="10">
        <v>1.2</v>
      </c>
      <c r="H7" s="1"/>
      <c r="J7" s="2" t="s">
        <v>41</v>
      </c>
    </row>
    <row r="8" spans="1:10" x14ac:dyDescent="0.25">
      <c r="A8" s="1"/>
      <c r="B8" s="7" t="s">
        <v>24</v>
      </c>
      <c r="C8" s="9">
        <v>0.15</v>
      </c>
      <c r="D8" s="9"/>
      <c r="E8" s="9"/>
      <c r="F8" s="9"/>
      <c r="G8" s="10"/>
      <c r="H8" s="1"/>
      <c r="J8" s="2" t="s">
        <v>40</v>
      </c>
    </row>
    <row r="9" spans="1:10" x14ac:dyDescent="0.25">
      <c r="A9" s="1"/>
      <c r="B9" s="7" t="s">
        <v>9</v>
      </c>
      <c r="C9" s="11"/>
      <c r="D9" s="9"/>
      <c r="E9" s="9"/>
      <c r="F9" s="9"/>
      <c r="G9" s="10"/>
      <c r="H9" s="1"/>
    </row>
    <row r="10" spans="1:10" x14ac:dyDescent="0.25">
      <c r="A10" s="1"/>
      <c r="B10" s="7"/>
      <c r="C10" s="9">
        <v>35</v>
      </c>
      <c r="D10" s="9"/>
      <c r="E10" s="9"/>
      <c r="F10" s="9"/>
      <c r="G10" s="10"/>
      <c r="H10" s="1"/>
      <c r="J10" s="2" t="s">
        <v>42</v>
      </c>
    </row>
    <row r="11" spans="1:10" x14ac:dyDescent="0.25">
      <c r="A11" s="1"/>
      <c r="B11" s="7"/>
      <c r="C11" s="9">
        <v>3000</v>
      </c>
      <c r="D11" s="9"/>
      <c r="E11" s="9"/>
      <c r="F11" s="9"/>
      <c r="G11" s="10"/>
      <c r="H11" s="1"/>
    </row>
    <row r="12" spans="1:10" x14ac:dyDescent="0.25">
      <c r="A12" s="1"/>
      <c r="B12" s="7" t="s">
        <v>20</v>
      </c>
      <c r="C12" s="9"/>
      <c r="D12" s="9">
        <v>8000</v>
      </c>
      <c r="E12" s="9">
        <v>8000</v>
      </c>
      <c r="F12" s="9">
        <v>9000</v>
      </c>
      <c r="G12" s="10">
        <v>9000</v>
      </c>
      <c r="H12" s="1"/>
      <c r="J12" s="2" t="s">
        <v>42</v>
      </c>
    </row>
    <row r="13" spans="1:10" x14ac:dyDescent="0.25">
      <c r="A13" s="1"/>
      <c r="B13" s="12" t="s">
        <v>10</v>
      </c>
      <c r="C13" s="13">
        <v>40000</v>
      </c>
      <c r="D13" s="14"/>
      <c r="E13" s="14"/>
      <c r="F13" s="14"/>
      <c r="G13" s="15"/>
      <c r="H13" s="1"/>
      <c r="J13" s="2" t="s">
        <v>43</v>
      </c>
    </row>
    <row r="14" spans="1:10" x14ac:dyDescent="0.25">
      <c r="A14" s="1"/>
      <c r="B14" s="1"/>
      <c r="C14" s="1"/>
      <c r="D14" s="1"/>
      <c r="E14" s="1"/>
      <c r="F14" s="1"/>
      <c r="G14" s="1"/>
      <c r="H14" s="1"/>
    </row>
    <row r="15" spans="1:10" x14ac:dyDescent="0.25">
      <c r="A15" s="1" t="s">
        <v>36</v>
      </c>
      <c r="B15" s="1"/>
      <c r="C15" s="1"/>
      <c r="D15" s="1"/>
      <c r="E15" s="1"/>
      <c r="F15" s="1"/>
      <c r="G15" s="1"/>
      <c r="H15" s="16" t="s">
        <v>11</v>
      </c>
    </row>
    <row r="16" spans="1:10" x14ac:dyDescent="0.25">
      <c r="A16" s="1"/>
      <c r="B16" s="17" t="s">
        <v>12</v>
      </c>
      <c r="C16" s="18"/>
      <c r="D16" s="19">
        <v>10000</v>
      </c>
      <c r="E16" s="20">
        <v>10000</v>
      </c>
      <c r="F16" s="20">
        <v>10000</v>
      </c>
      <c r="G16" s="21">
        <v>10000</v>
      </c>
      <c r="H16" s="22">
        <f>SUM(D16:G16)</f>
        <v>40000</v>
      </c>
      <c r="J16" s="2" t="s">
        <v>32</v>
      </c>
    </row>
    <row r="17" spans="1:10" x14ac:dyDescent="0.25">
      <c r="A17" s="1"/>
      <c r="B17" s="23" t="s">
        <v>13</v>
      </c>
      <c r="C17" s="1"/>
      <c r="D17" s="1" t="s">
        <v>13</v>
      </c>
      <c r="E17" s="1" t="s">
        <v>13</v>
      </c>
      <c r="F17" s="1" t="s">
        <v>13</v>
      </c>
      <c r="G17" s="1"/>
      <c r="H17" s="1"/>
    </row>
    <row r="18" spans="1:10" x14ac:dyDescent="0.25">
      <c r="A18" s="1" t="s">
        <v>14</v>
      </c>
      <c r="B18" s="1"/>
      <c r="C18" s="1"/>
      <c r="D18" s="1" t="s">
        <v>13</v>
      </c>
      <c r="H18" s="1" t="s">
        <v>13</v>
      </c>
    </row>
    <row r="19" spans="1:10" x14ac:dyDescent="0.25">
      <c r="A19" s="1"/>
      <c r="B19" s="17" t="s">
        <v>15</v>
      </c>
      <c r="C19" s="24">
        <f>H35</f>
        <v>69662.103562491364</v>
      </c>
      <c r="D19" s="1"/>
      <c r="H19" s="1" t="s">
        <v>13</v>
      </c>
    </row>
    <row r="20" spans="1:10" x14ac:dyDescent="0.25">
      <c r="A20" s="1"/>
      <c r="B20" s="1"/>
      <c r="C20" s="22"/>
      <c r="D20" s="25"/>
      <c r="E20" s="1"/>
      <c r="F20" s="1"/>
      <c r="G20" s="1"/>
      <c r="H20" s="1"/>
    </row>
    <row r="21" spans="1:10" x14ac:dyDescent="0.25">
      <c r="A21" s="1" t="s">
        <v>37</v>
      </c>
      <c r="B21" s="1"/>
      <c r="C21" s="1"/>
      <c r="H21" s="1"/>
    </row>
    <row r="22" spans="1:10" x14ac:dyDescent="0.25">
      <c r="A22" s="1"/>
      <c r="B22" s="3" t="s">
        <v>16</v>
      </c>
      <c r="C22" s="4"/>
      <c r="D22" s="5" t="s">
        <v>2</v>
      </c>
      <c r="E22" s="5" t="s">
        <v>3</v>
      </c>
      <c r="F22" s="5" t="s">
        <v>4</v>
      </c>
      <c r="G22" s="5" t="s">
        <v>5</v>
      </c>
      <c r="H22" s="6" t="s">
        <v>11</v>
      </c>
    </row>
    <row r="23" spans="1:10" x14ac:dyDescent="0.25">
      <c r="A23" s="1"/>
      <c r="B23" s="7" t="s">
        <v>8</v>
      </c>
      <c r="C23" s="9"/>
      <c r="D23" s="26">
        <f>D7</f>
        <v>0.9</v>
      </c>
      <c r="E23" s="26">
        <f>E7</f>
        <v>1.1000000000000001</v>
      </c>
      <c r="F23" s="26">
        <f>F7</f>
        <v>0.8</v>
      </c>
      <c r="G23" s="26">
        <f>G7</f>
        <v>1.2</v>
      </c>
      <c r="H23" s="27"/>
    </row>
    <row r="24" spans="1:10" x14ac:dyDescent="0.25">
      <c r="A24" s="1"/>
      <c r="B24" s="7"/>
      <c r="C24" s="9"/>
      <c r="D24" s="11"/>
      <c r="E24" s="11"/>
      <c r="F24" s="11"/>
      <c r="G24" s="11"/>
      <c r="H24" s="27"/>
    </row>
    <row r="25" spans="1:10" x14ac:dyDescent="0.25">
      <c r="A25" s="1"/>
      <c r="B25" s="7" t="s">
        <v>17</v>
      </c>
      <c r="C25" s="9"/>
      <c r="D25" s="28">
        <f>$C$10*D23*($C$11+D16)^0.5</f>
        <v>3591.5525890622844</v>
      </c>
      <c r="E25" s="28">
        <f>$C$10*E23*($C$11+E16)^0.5</f>
        <v>4389.6753866316812</v>
      </c>
      <c r="F25" s="28">
        <f>$C$10*F23*($C$11+F16)^0.5</f>
        <v>3192.4911902775862</v>
      </c>
      <c r="G25" s="28">
        <f>$C$10*G23*($C$11+G16)^0.5</f>
        <v>4788.7367854163795</v>
      </c>
      <c r="H25" s="29">
        <f>SUM(D25:G25)</f>
        <v>15962.455951387932</v>
      </c>
      <c r="J25" s="2" t="s">
        <v>34</v>
      </c>
    </row>
    <row r="26" spans="1:10" x14ac:dyDescent="0.25">
      <c r="A26" s="1"/>
      <c r="B26" s="7" t="s">
        <v>18</v>
      </c>
      <c r="C26" s="9"/>
      <c r="D26" s="28">
        <f>$C$5*D25</f>
        <v>143662.10356249136</v>
      </c>
      <c r="E26" s="28">
        <f>$C$5*E25</f>
        <v>175587.01546526724</v>
      </c>
      <c r="F26" s="28">
        <f>$C$5*F25</f>
        <v>127699.64761110344</v>
      </c>
      <c r="G26" s="28">
        <f>$C$5*G25</f>
        <v>191549.47141665517</v>
      </c>
      <c r="H26" s="29">
        <f>SUM(D26:G26)</f>
        <v>638498.2380555172</v>
      </c>
      <c r="J26" s="2" t="s">
        <v>25</v>
      </c>
    </row>
    <row r="27" spans="1:10" x14ac:dyDescent="0.25">
      <c r="A27" s="1"/>
      <c r="B27" s="7" t="s">
        <v>44</v>
      </c>
      <c r="C27" s="9"/>
      <c r="D27" s="28">
        <f>$C$6*D25</f>
        <v>89788.814726557102</v>
      </c>
      <c r="E27" s="28">
        <f>$C$6*E25</f>
        <v>109741.88466579204</v>
      </c>
      <c r="F27" s="28">
        <f>$C$6*F25</f>
        <v>79812.27975693965</v>
      </c>
      <c r="G27" s="28">
        <f>$C$6*G25</f>
        <v>119718.41963540949</v>
      </c>
      <c r="H27" s="29">
        <f>SUM(D27:G27)</f>
        <v>399061.39878469828</v>
      </c>
      <c r="J27" s="2" t="s">
        <v>26</v>
      </c>
    </row>
    <row r="28" spans="1:10" x14ac:dyDescent="0.25">
      <c r="A28" s="1"/>
      <c r="B28" s="7" t="s">
        <v>19</v>
      </c>
      <c r="C28" s="9"/>
      <c r="D28" s="28">
        <f>D26-D27</f>
        <v>53873.288835934261</v>
      </c>
      <c r="E28" s="28">
        <f>E26-E27</f>
        <v>65845.130799475199</v>
      </c>
      <c r="F28" s="28">
        <f>F26-F27</f>
        <v>47887.367854163793</v>
      </c>
      <c r="G28" s="28">
        <f>G26-G27</f>
        <v>71831.051781245682</v>
      </c>
      <c r="H28" s="29">
        <f>SUM(D28:G28)</f>
        <v>239436.83927081892</v>
      </c>
      <c r="J28" s="2" t="s">
        <v>28</v>
      </c>
    </row>
    <row r="29" spans="1:10" x14ac:dyDescent="0.25">
      <c r="A29" s="1"/>
      <c r="B29" s="7"/>
      <c r="C29" s="9"/>
      <c r="D29" s="28"/>
      <c r="E29" s="28"/>
      <c r="F29" s="28"/>
      <c r="G29" s="28"/>
      <c r="H29" s="29"/>
    </row>
    <row r="30" spans="1:10" x14ac:dyDescent="0.25">
      <c r="A30" s="1"/>
      <c r="B30" s="7" t="s">
        <v>20</v>
      </c>
      <c r="C30" s="9"/>
      <c r="D30" s="28">
        <f>D12</f>
        <v>8000</v>
      </c>
      <c r="E30" s="28">
        <f>E12</f>
        <v>8000</v>
      </c>
      <c r="F30" s="28">
        <f>F12</f>
        <v>9000</v>
      </c>
      <c r="G30" s="28">
        <f>G12</f>
        <v>9000</v>
      </c>
      <c r="H30" s="29">
        <f>SUM(D30:G30)</f>
        <v>34000</v>
      </c>
      <c r="J30" s="2" t="s">
        <v>27</v>
      </c>
    </row>
    <row r="31" spans="1:10" x14ac:dyDescent="0.25">
      <c r="A31" s="1"/>
      <c r="B31" s="7" t="s">
        <v>21</v>
      </c>
      <c r="C31" s="9"/>
      <c r="D31" s="28">
        <f>D16</f>
        <v>10000</v>
      </c>
      <c r="E31" s="28">
        <f>E16</f>
        <v>10000</v>
      </c>
      <c r="F31" s="28">
        <f>F16</f>
        <v>10000</v>
      </c>
      <c r="G31" s="28">
        <f>G16</f>
        <v>10000</v>
      </c>
      <c r="H31" s="29">
        <f>SUM(D31:G31)</f>
        <v>40000</v>
      </c>
      <c r="J31" s="2" t="s">
        <v>29</v>
      </c>
    </row>
    <row r="32" spans="1:10" x14ac:dyDescent="0.25">
      <c r="A32" s="1"/>
      <c r="B32" s="7" t="s">
        <v>22</v>
      </c>
      <c r="C32" s="9"/>
      <c r="D32" s="28">
        <f>$C$8*D26</f>
        <v>21549.315534373705</v>
      </c>
      <c r="E32" s="28">
        <f>$C$8*E26</f>
        <v>26338.052319790084</v>
      </c>
      <c r="F32" s="28">
        <f>$C$8*F26</f>
        <v>19154.947141665514</v>
      </c>
      <c r="G32" s="28">
        <f>$C$8*G26</f>
        <v>28732.420712498275</v>
      </c>
      <c r="H32" s="29">
        <f>SUM(D32:G32)</f>
        <v>95774.735708327586</v>
      </c>
      <c r="J32" s="2" t="s">
        <v>30</v>
      </c>
    </row>
    <row r="33" spans="1:10" x14ac:dyDescent="0.25">
      <c r="A33" s="1"/>
      <c r="B33" s="7" t="s">
        <v>31</v>
      </c>
      <c r="C33" s="9"/>
      <c r="D33" s="28">
        <f>SUM(D30:D32)</f>
        <v>39549.315534373702</v>
      </c>
      <c r="E33" s="28">
        <f>SUM(E30:E32)</f>
        <v>44338.052319790084</v>
      </c>
      <c r="F33" s="28">
        <f>SUM(F30:F32)</f>
        <v>38154.947141665514</v>
      </c>
      <c r="G33" s="28">
        <f>SUM(G30:G32)</f>
        <v>47732.420712498279</v>
      </c>
      <c r="H33" s="29">
        <f>SUM(D33:G33)</f>
        <v>169774.73570832756</v>
      </c>
      <c r="J33" s="2" t="s">
        <v>32</v>
      </c>
    </row>
    <row r="34" spans="1:10" x14ac:dyDescent="0.25">
      <c r="A34" s="1"/>
      <c r="B34" s="7"/>
      <c r="C34" s="9"/>
      <c r="D34" s="28"/>
      <c r="E34" s="28"/>
      <c r="F34" s="28"/>
      <c r="G34" s="28"/>
      <c r="H34" s="29"/>
    </row>
    <row r="35" spans="1:10" x14ac:dyDescent="0.25">
      <c r="A35" s="1"/>
      <c r="B35" s="7" t="s">
        <v>15</v>
      </c>
      <c r="C35" s="9"/>
      <c r="D35" s="28">
        <f>D28-D33</f>
        <v>14323.97330156056</v>
      </c>
      <c r="E35" s="28">
        <f>E28-E33</f>
        <v>21507.078479685115</v>
      </c>
      <c r="F35" s="28">
        <f>F28-F33</f>
        <v>9732.4207124982786</v>
      </c>
      <c r="G35" s="28">
        <f>G28-G33</f>
        <v>24098.631068747403</v>
      </c>
      <c r="H35" s="29">
        <f>SUM(D35:G35)</f>
        <v>69662.103562491364</v>
      </c>
      <c r="J35" s="2" t="s">
        <v>35</v>
      </c>
    </row>
    <row r="36" spans="1:10" x14ac:dyDescent="0.25">
      <c r="A36" s="1"/>
      <c r="B36" s="12" t="s">
        <v>23</v>
      </c>
      <c r="C36" s="14"/>
      <c r="D36" s="30">
        <f>D35/D26</f>
        <v>9.9705997241852973E-2</v>
      </c>
      <c r="E36" s="30">
        <f>E35/E26</f>
        <v>0.12248672501606143</v>
      </c>
      <c r="F36" s="30">
        <f>F35/F26</f>
        <v>7.6213371724700413E-2</v>
      </c>
      <c r="G36" s="30">
        <f>G35/G26</f>
        <v>0.12580891448313355</v>
      </c>
      <c r="H36" s="31">
        <f>H35/H26</f>
        <v>0.10910304744871398</v>
      </c>
      <c r="J36" s="2" t="s">
        <v>33</v>
      </c>
    </row>
    <row r="65532" spans="255:255" x14ac:dyDescent="0.25">
      <c r="IU65532" s="2">
        <v>0</v>
      </c>
    </row>
    <row r="65534" spans="255:255" x14ac:dyDescent="0.25">
      <c r="IU65534" s="2">
        <v>0</v>
      </c>
    </row>
  </sheetData>
  <scenarios current="1" show="1" sqref="C21">
    <scenario name="Optimistic" locked="1" count="2" user="Tuck.Student" comment="Example in Chapter 6_x000a_">
      <inputCells r="C5" val="50" numFmtId="7"/>
      <inputCells r="C6" val="20" numFmtId="7"/>
    </scenario>
    <scenario name="Pessimistic" locked="1" count="2" user="Tuck.Student" comment="Example in Chapter 6._x000a_">
      <inputCells r="C5" val="35" numFmtId="7"/>
      <inputCells r="C6" val="30" numFmtId="7"/>
    </scenario>
  </scenarios>
  <printOptions horizontalCentered="1"/>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B12"/>
  <sheetViews>
    <sheetView workbookViewId="0">
      <selection activeCell="B8" sqref="B8"/>
    </sheetView>
  </sheetViews>
  <sheetFormatPr defaultRowHeight="12.75" x14ac:dyDescent="0.2"/>
  <cols>
    <col min="1" max="1" width="5.28515625" customWidth="1"/>
    <col min="2" max="2" width="78.5703125" bestFit="1" customWidth="1"/>
  </cols>
  <sheetData>
    <row r="1" spans="1:2" ht="13.5" thickBot="1" x14ac:dyDescent="0.25">
      <c r="A1" s="38" t="s">
        <v>45</v>
      </c>
      <c r="B1" s="39" t="s">
        <v>53</v>
      </c>
    </row>
    <row r="2" spans="1:2" x14ac:dyDescent="0.2">
      <c r="A2" s="33">
        <v>20</v>
      </c>
      <c r="B2" s="34">
        <v>149474.38331943104</v>
      </c>
    </row>
    <row r="3" spans="1:2" x14ac:dyDescent="0.2">
      <c r="A3" s="33">
        <v>21</v>
      </c>
      <c r="B3" s="34">
        <v>133511.92736804305</v>
      </c>
    </row>
    <row r="4" spans="1:2" x14ac:dyDescent="0.2">
      <c r="A4" s="33">
        <v>22</v>
      </c>
      <c r="B4" s="34">
        <v>117549.47141665513</v>
      </c>
    </row>
    <row r="5" spans="1:2" x14ac:dyDescent="0.2">
      <c r="A5" s="33">
        <v>23</v>
      </c>
      <c r="B5" s="34">
        <v>101587.01546526722</v>
      </c>
    </row>
    <row r="6" spans="1:2" x14ac:dyDescent="0.2">
      <c r="A6" s="33">
        <v>24</v>
      </c>
      <c r="B6" s="34">
        <v>85624.559513879271</v>
      </c>
    </row>
    <row r="7" spans="1:2" x14ac:dyDescent="0.2">
      <c r="A7" s="33">
        <v>25</v>
      </c>
      <c r="B7" s="34">
        <v>69662.103562491364</v>
      </c>
    </row>
    <row r="8" spans="1:2" x14ac:dyDescent="0.2">
      <c r="A8" s="33">
        <v>26</v>
      </c>
      <c r="B8" s="34">
        <v>53699.647611103421</v>
      </c>
    </row>
    <row r="9" spans="1:2" x14ac:dyDescent="0.2">
      <c r="A9" s="33">
        <v>27</v>
      </c>
      <c r="B9" s="34">
        <v>37737.1916597155</v>
      </c>
    </row>
    <row r="10" spans="1:2" x14ac:dyDescent="0.2">
      <c r="A10" s="33">
        <v>28</v>
      </c>
      <c r="B10" s="34">
        <v>21774.735708327564</v>
      </c>
    </row>
    <row r="11" spans="1:2" x14ac:dyDescent="0.2">
      <c r="A11" s="33">
        <v>29</v>
      </c>
      <c r="B11" s="34">
        <v>5812.279756939628</v>
      </c>
    </row>
    <row r="12" spans="1:2" ht="13.5" thickBot="1" x14ac:dyDescent="0.25">
      <c r="A12" s="35">
        <v>30</v>
      </c>
      <c r="B12" s="36">
        <v>-10150.176194448308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L16"/>
  <sheetViews>
    <sheetView workbookViewId="0">
      <selection sqref="A1:E1"/>
    </sheetView>
  </sheetViews>
  <sheetFormatPr defaultRowHeight="12.75" x14ac:dyDescent="0.2"/>
  <cols>
    <col min="1" max="1" width="6.28515625" bestFit="1" customWidth="1"/>
    <col min="2" max="12" width="8.140625" customWidth="1"/>
  </cols>
  <sheetData>
    <row r="1" spans="1:12" x14ac:dyDescent="0.2">
      <c r="A1" s="51" t="s">
        <v>47</v>
      </c>
      <c r="B1" s="51"/>
      <c r="C1" s="51"/>
      <c r="D1" s="51"/>
      <c r="E1" s="51"/>
    </row>
    <row r="4" spans="1:12" ht="13.5" thickBot="1" x14ac:dyDescent="0.25">
      <c r="A4" s="50" t="s">
        <v>54</v>
      </c>
      <c r="B4" s="52" t="s">
        <v>55</v>
      </c>
      <c r="C4" s="52"/>
      <c r="D4" s="52"/>
      <c r="E4" s="52"/>
      <c r="F4" s="52"/>
      <c r="G4" s="52"/>
      <c r="H4" s="52"/>
      <c r="I4" s="52"/>
      <c r="J4" s="52"/>
      <c r="K4" s="52"/>
      <c r="L4" s="52"/>
    </row>
    <row r="5" spans="1:12" ht="13.5" thickBot="1" x14ac:dyDescent="0.25">
      <c r="A5" s="53"/>
      <c r="B5" s="44">
        <v>5000</v>
      </c>
      <c r="C5" s="44">
        <v>6000</v>
      </c>
      <c r="D5" s="44">
        <v>7000</v>
      </c>
      <c r="E5" s="44">
        <v>8000</v>
      </c>
      <c r="F5" s="44">
        <v>9000</v>
      </c>
      <c r="G5" s="44">
        <v>10000</v>
      </c>
      <c r="H5" s="44">
        <v>11000</v>
      </c>
      <c r="I5" s="44">
        <v>12000</v>
      </c>
      <c r="J5" s="44">
        <v>13000</v>
      </c>
      <c r="K5" s="44">
        <v>14000</v>
      </c>
      <c r="L5" s="44">
        <v>15000</v>
      </c>
    </row>
    <row r="6" spans="1:12" x14ac:dyDescent="0.2">
      <c r="A6" s="42">
        <v>5000</v>
      </c>
      <c r="B6" s="34">
        <v>64179.964814240404</v>
      </c>
      <c r="C6" s="34">
        <v>65059.93892354361</v>
      </c>
      <c r="D6" s="34">
        <v>65838.062646093298</v>
      </c>
      <c r="E6" s="34">
        <v>66529.289235189048</v>
      </c>
      <c r="F6" s="34">
        <v>67145.235881201326</v>
      </c>
      <c r="G6" s="34">
        <v>67695.141125778406</v>
      </c>
      <c r="H6" s="34">
        <v>68186.495542973644</v>
      </c>
      <c r="I6" s="34">
        <v>68625.472439811856</v>
      </c>
      <c r="J6" s="34">
        <v>69017.231016027043</v>
      </c>
      <c r="K6" s="34">
        <v>69366.135314147657</v>
      </c>
      <c r="L6" s="34">
        <v>69675.91589831392</v>
      </c>
    </row>
    <row r="7" spans="1:12" x14ac:dyDescent="0.2">
      <c r="A7" s="42">
        <v>6000</v>
      </c>
      <c r="B7" s="34">
        <v>64718.125449124869</v>
      </c>
      <c r="C7" s="34">
        <v>65598.099558428075</v>
      </c>
      <c r="D7" s="34">
        <v>66376.223280977763</v>
      </c>
      <c r="E7" s="34">
        <v>67067.449870073513</v>
      </c>
      <c r="F7" s="34">
        <v>67683.396516085792</v>
      </c>
      <c r="G7" s="34">
        <v>68233.301760662871</v>
      </c>
      <c r="H7" s="34">
        <v>68724.656177858109</v>
      </c>
      <c r="I7" s="34">
        <v>69163.633074696321</v>
      </c>
      <c r="J7" s="34">
        <v>69555.391650911508</v>
      </c>
      <c r="K7" s="34">
        <v>69904.295949032123</v>
      </c>
      <c r="L7" s="34">
        <v>70214.076533198386</v>
      </c>
    </row>
    <row r="8" spans="1:12" x14ac:dyDescent="0.2">
      <c r="A8" s="42">
        <v>7000</v>
      </c>
      <c r="B8" s="34">
        <v>65172.953949392788</v>
      </c>
      <c r="C8" s="34">
        <v>66052.928058695994</v>
      </c>
      <c r="D8" s="34">
        <v>66831.051781245682</v>
      </c>
      <c r="E8" s="34">
        <v>67522.278370341432</v>
      </c>
      <c r="F8" s="34">
        <v>68138.22501635371</v>
      </c>
      <c r="G8" s="34">
        <v>68688.130260930804</v>
      </c>
      <c r="H8" s="34">
        <v>69179.484678126028</v>
      </c>
      <c r="I8" s="34">
        <v>69618.46157496424</v>
      </c>
      <c r="J8" s="34">
        <v>70010.220151179426</v>
      </c>
      <c r="K8" s="34">
        <v>70359.124449300056</v>
      </c>
      <c r="L8" s="34">
        <v>70668.905033466319</v>
      </c>
    </row>
    <row r="9" spans="1:12" x14ac:dyDescent="0.2">
      <c r="A9" s="42">
        <v>8000</v>
      </c>
      <c r="B9" s="34">
        <v>65556.684795016583</v>
      </c>
      <c r="C9" s="34">
        <v>66436.658904319789</v>
      </c>
      <c r="D9" s="34">
        <v>67214.782626869477</v>
      </c>
      <c r="E9" s="34">
        <v>67906.009215965227</v>
      </c>
      <c r="F9" s="34">
        <v>68521.955861977505</v>
      </c>
      <c r="G9" s="34">
        <v>69071.861106554599</v>
      </c>
      <c r="H9" s="34">
        <v>69563.215523749823</v>
      </c>
      <c r="I9" s="34">
        <v>70002.192420588035</v>
      </c>
      <c r="J9" s="34">
        <v>70393.950996803222</v>
      </c>
      <c r="K9" s="34">
        <v>70742.855294923851</v>
      </c>
      <c r="L9" s="34">
        <v>71052.635879090114</v>
      </c>
    </row>
    <row r="10" spans="1:12" x14ac:dyDescent="0.2">
      <c r="A10" s="42">
        <v>9000</v>
      </c>
      <c r="B10" s="34">
        <v>65878.8229599357</v>
      </c>
      <c r="C10" s="34">
        <v>66758.797069238906</v>
      </c>
      <c r="D10" s="34">
        <v>67536.920791788594</v>
      </c>
      <c r="E10" s="34">
        <v>68228.147380884344</v>
      </c>
      <c r="F10" s="34">
        <v>68844.094026896622</v>
      </c>
      <c r="G10" s="34">
        <v>69393.999271473702</v>
      </c>
      <c r="H10" s="34">
        <v>69885.35368866894</v>
      </c>
      <c r="I10" s="34">
        <v>70324.330585507152</v>
      </c>
      <c r="J10" s="34">
        <v>70716.089161722339</v>
      </c>
      <c r="K10" s="34">
        <v>71064.993459842954</v>
      </c>
      <c r="L10" s="34">
        <v>71374.774044009217</v>
      </c>
    </row>
    <row r="11" spans="1:12" x14ac:dyDescent="0.2">
      <c r="A11" s="42">
        <v>10000</v>
      </c>
      <c r="B11" s="34">
        <v>66146.927250953348</v>
      </c>
      <c r="C11" s="34">
        <v>67026.901360256554</v>
      </c>
      <c r="D11" s="34">
        <v>67805.025082806242</v>
      </c>
      <c r="E11" s="34">
        <v>68496.251671901991</v>
      </c>
      <c r="F11" s="34">
        <v>69112.19831791427</v>
      </c>
      <c r="G11" s="34">
        <v>69662.103562491364</v>
      </c>
      <c r="H11" s="34">
        <v>70153.457979686587</v>
      </c>
      <c r="I11" s="34">
        <v>70592.4348765248</v>
      </c>
      <c r="J11" s="34">
        <v>70984.193452739986</v>
      </c>
      <c r="K11" s="34">
        <v>71333.097750860616</v>
      </c>
      <c r="L11" s="34">
        <v>71642.878335026879</v>
      </c>
    </row>
    <row r="12" spans="1:12" x14ac:dyDescent="0.2">
      <c r="A12" s="42">
        <v>11000</v>
      </c>
      <c r="B12" s="34">
        <v>66367.126319567615</v>
      </c>
      <c r="C12" s="34">
        <v>67247.100428870821</v>
      </c>
      <c r="D12" s="34">
        <v>68025.224151420509</v>
      </c>
      <c r="E12" s="34">
        <v>68716.450740516259</v>
      </c>
      <c r="F12" s="34">
        <v>69332.397386528537</v>
      </c>
      <c r="G12" s="34">
        <v>69882.302631105616</v>
      </c>
      <c r="H12" s="34">
        <v>70373.657048300855</v>
      </c>
      <c r="I12" s="34">
        <v>70812.633945139067</v>
      </c>
      <c r="J12" s="34">
        <v>71204.392521354253</v>
      </c>
      <c r="K12" s="34">
        <v>71553.296819474868</v>
      </c>
      <c r="L12" s="34">
        <v>71863.077403641131</v>
      </c>
    </row>
    <row r="13" spans="1:12" x14ac:dyDescent="0.2">
      <c r="A13" s="42">
        <v>12000</v>
      </c>
      <c r="B13" s="34">
        <v>66544.471053344329</v>
      </c>
      <c r="C13" s="34">
        <v>67424.445162647535</v>
      </c>
      <c r="D13" s="34">
        <v>68202.568885197223</v>
      </c>
      <c r="E13" s="34">
        <v>68893.795474292972</v>
      </c>
      <c r="F13" s="34">
        <v>69509.742120305251</v>
      </c>
      <c r="G13" s="34">
        <v>70059.647364882345</v>
      </c>
      <c r="H13" s="34">
        <v>70551.001782077568</v>
      </c>
      <c r="I13" s="34">
        <v>70989.978678915781</v>
      </c>
      <c r="J13" s="34">
        <v>71381.737255130967</v>
      </c>
      <c r="K13" s="34">
        <v>71730.641553251597</v>
      </c>
      <c r="L13" s="34">
        <v>72040.42213741786</v>
      </c>
    </row>
    <row r="14" spans="1:12" x14ac:dyDescent="0.2">
      <c r="A14" s="42">
        <v>13000</v>
      </c>
      <c r="B14" s="34">
        <v>66683.182615702215</v>
      </c>
      <c r="C14" s="34">
        <v>67563.156725005421</v>
      </c>
      <c r="D14" s="34">
        <v>68341.280447555109</v>
      </c>
      <c r="E14" s="34">
        <v>69032.507036650859</v>
      </c>
      <c r="F14" s="34">
        <v>69648.453682663137</v>
      </c>
      <c r="G14" s="34">
        <v>70198.358927240217</v>
      </c>
      <c r="H14" s="34">
        <v>70689.713344435455</v>
      </c>
      <c r="I14" s="34">
        <v>71128.690241273667</v>
      </c>
      <c r="J14" s="34">
        <v>71520.448817488854</v>
      </c>
      <c r="K14" s="34">
        <v>71869.353115609469</v>
      </c>
      <c r="L14" s="34">
        <v>72179.133699775732</v>
      </c>
    </row>
    <row r="15" spans="1:12" x14ac:dyDescent="0.2">
      <c r="A15" s="42">
        <v>14000</v>
      </c>
      <c r="B15" s="34">
        <v>66786.831586891785</v>
      </c>
      <c r="C15" s="34">
        <v>67666.805696194991</v>
      </c>
      <c r="D15" s="34">
        <v>68444.929418744694</v>
      </c>
      <c r="E15" s="34">
        <v>69136.156007840444</v>
      </c>
      <c r="F15" s="34">
        <v>69752.102653852722</v>
      </c>
      <c r="G15" s="34">
        <v>70302.007898429802</v>
      </c>
      <c r="H15" s="34">
        <v>70793.36231562504</v>
      </c>
      <c r="I15" s="34">
        <v>71232.339212463237</v>
      </c>
      <c r="J15" s="34">
        <v>71624.097788678424</v>
      </c>
      <c r="K15" s="34">
        <v>71973.002086799053</v>
      </c>
      <c r="L15" s="34">
        <v>72282.782670965316</v>
      </c>
    </row>
    <row r="16" spans="1:12" ht="13.5" thickBot="1" x14ac:dyDescent="0.25">
      <c r="A16" s="43">
        <v>15000</v>
      </c>
      <c r="B16" s="36">
        <v>66858.470246664219</v>
      </c>
      <c r="C16" s="36">
        <v>67738.444355967426</v>
      </c>
      <c r="D16" s="36">
        <v>68516.568078517113</v>
      </c>
      <c r="E16" s="36">
        <v>69207.794667612863</v>
      </c>
      <c r="F16" s="36">
        <v>69823.741313625142</v>
      </c>
      <c r="G16" s="36">
        <v>70373.646558202221</v>
      </c>
      <c r="H16" s="36">
        <v>70865.000975397459</v>
      </c>
      <c r="I16" s="36">
        <v>71303.977872235671</v>
      </c>
      <c r="J16" s="36">
        <v>71695.736448450858</v>
      </c>
      <c r="K16" s="36">
        <v>72044.640746571473</v>
      </c>
      <c r="L16" s="36">
        <v>72354.421330737736</v>
      </c>
    </row>
  </sheetData>
  <mergeCells count="2">
    <mergeCell ref="A1:E1"/>
    <mergeCell ref="B4:L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6" tint="-0.249977111117893"/>
  </sheetPr>
  <dimension ref="A1:IU65534"/>
  <sheetViews>
    <sheetView topLeftCell="A4" workbookViewId="0">
      <selection activeCell="M7" sqref="M7"/>
    </sheetView>
  </sheetViews>
  <sheetFormatPr defaultColWidth="8.85546875" defaultRowHeight="15" x14ac:dyDescent="0.25"/>
  <cols>
    <col min="1" max="1" width="15" style="2" customWidth="1"/>
    <col min="2" max="2" width="17" style="2" customWidth="1"/>
    <col min="3" max="8" width="10.42578125" style="2" customWidth="1"/>
    <col min="9" max="9" width="3.42578125" style="2" customWidth="1"/>
    <col min="10" max="10" width="14.42578125" style="2" customWidth="1"/>
    <col min="11" max="16384" width="8.85546875" style="2"/>
  </cols>
  <sheetData>
    <row r="1" spans="1:13" x14ac:dyDescent="0.25">
      <c r="A1" s="1" t="s">
        <v>0</v>
      </c>
    </row>
    <row r="2" spans="1:13" x14ac:dyDescent="0.25">
      <c r="A2" s="1"/>
      <c r="B2" s="1"/>
      <c r="C2" s="1"/>
      <c r="D2" s="1"/>
      <c r="E2" s="1"/>
      <c r="F2" s="1"/>
      <c r="G2" s="1"/>
      <c r="H2" s="1"/>
    </row>
    <row r="3" spans="1:13" x14ac:dyDescent="0.25">
      <c r="A3" s="1" t="s">
        <v>1</v>
      </c>
      <c r="B3" s="1"/>
      <c r="C3" s="1"/>
      <c r="D3" s="1"/>
      <c r="E3" s="1"/>
      <c r="F3" s="1"/>
      <c r="G3" s="1"/>
      <c r="H3" s="1"/>
    </row>
    <row r="4" spans="1:13" x14ac:dyDescent="0.25">
      <c r="A4" s="1"/>
      <c r="B4" s="3"/>
      <c r="C4" s="4"/>
      <c r="D4" s="5" t="s">
        <v>2</v>
      </c>
      <c r="E4" s="5" t="s">
        <v>3</v>
      </c>
      <c r="F4" s="5" t="s">
        <v>4</v>
      </c>
      <c r="G4" s="6" t="s">
        <v>5</v>
      </c>
      <c r="H4" s="1"/>
      <c r="J4" s="1" t="s">
        <v>38</v>
      </c>
    </row>
    <row r="5" spans="1:13" x14ac:dyDescent="0.25">
      <c r="A5" s="1"/>
      <c r="B5" s="7" t="s">
        <v>6</v>
      </c>
      <c r="C5" s="8">
        <v>40</v>
      </c>
      <c r="D5" s="9"/>
      <c r="E5" s="9"/>
      <c r="F5" s="9"/>
      <c r="G5" s="10"/>
      <c r="J5" s="2" t="s">
        <v>39</v>
      </c>
    </row>
    <row r="6" spans="1:13" x14ac:dyDescent="0.25">
      <c r="A6" s="1"/>
      <c r="B6" s="7" t="s">
        <v>7</v>
      </c>
      <c r="C6" s="8">
        <f ca="1">H6</f>
        <v>25</v>
      </c>
      <c r="D6" s="9"/>
      <c r="E6" s="9"/>
      <c r="F6" s="9"/>
      <c r="G6" s="10"/>
      <c r="H6" s="1">
        <f ca="1">_xll.PsiSenParam(20,30)</f>
        <v>25</v>
      </c>
      <c r="J6" s="2" t="s">
        <v>40</v>
      </c>
    </row>
    <row r="7" spans="1:13" x14ac:dyDescent="0.25">
      <c r="A7" s="1"/>
      <c r="B7" s="7" t="s">
        <v>8</v>
      </c>
      <c r="C7" s="9"/>
      <c r="D7" s="9">
        <v>0.9</v>
      </c>
      <c r="E7" s="9">
        <v>1.1000000000000001</v>
      </c>
      <c r="F7" s="9">
        <v>0.8</v>
      </c>
      <c r="G7" s="10">
        <v>1.2</v>
      </c>
      <c r="H7" s="1"/>
      <c r="J7" s="2" t="s">
        <v>41</v>
      </c>
      <c r="M7" s="2" t="s">
        <v>56</v>
      </c>
    </row>
    <row r="8" spans="1:13" x14ac:dyDescent="0.25">
      <c r="A8" s="1"/>
      <c r="B8" s="7" t="s">
        <v>24</v>
      </c>
      <c r="C8" s="9">
        <v>0.15</v>
      </c>
      <c r="D8" s="9"/>
      <c r="E8" s="9"/>
      <c r="F8" s="9"/>
      <c r="G8" s="10"/>
      <c r="H8" s="1"/>
      <c r="J8" s="2" t="s">
        <v>40</v>
      </c>
    </row>
    <row r="9" spans="1:13" x14ac:dyDescent="0.25">
      <c r="A9" s="1"/>
      <c r="B9" s="7" t="s">
        <v>9</v>
      </c>
      <c r="C9" s="11"/>
      <c r="D9" s="9"/>
      <c r="E9" s="9"/>
      <c r="F9" s="9"/>
      <c r="G9" s="10"/>
      <c r="H9" s="1"/>
    </row>
    <row r="10" spans="1:13" x14ac:dyDescent="0.25">
      <c r="A10" s="1"/>
      <c r="B10" s="7"/>
      <c r="C10" s="9">
        <v>35</v>
      </c>
      <c r="D10" s="9"/>
      <c r="E10" s="9"/>
      <c r="F10" s="9"/>
      <c r="G10" s="10"/>
      <c r="H10" s="1"/>
      <c r="J10" s="2" t="s">
        <v>42</v>
      </c>
    </row>
    <row r="11" spans="1:13" x14ac:dyDescent="0.25">
      <c r="A11" s="1"/>
      <c r="B11" s="7"/>
      <c r="C11" s="9">
        <v>3000</v>
      </c>
      <c r="D11" s="9"/>
      <c r="E11" s="9"/>
      <c r="F11" s="9"/>
      <c r="G11" s="10"/>
      <c r="H11" s="1"/>
    </row>
    <row r="12" spans="1:13" x14ac:dyDescent="0.25">
      <c r="A12" s="1"/>
      <c r="B12" s="7" t="s">
        <v>20</v>
      </c>
      <c r="C12" s="9"/>
      <c r="D12" s="9">
        <v>8000</v>
      </c>
      <c r="E12" s="9">
        <v>8000</v>
      </c>
      <c r="F12" s="9">
        <v>9000</v>
      </c>
      <c r="G12" s="10">
        <v>9000</v>
      </c>
      <c r="H12" s="1"/>
      <c r="J12" s="2" t="s">
        <v>42</v>
      </c>
    </row>
    <row r="13" spans="1:13" x14ac:dyDescent="0.25">
      <c r="A13" s="1"/>
      <c r="B13" s="12" t="s">
        <v>10</v>
      </c>
      <c r="C13" s="13">
        <v>40000</v>
      </c>
      <c r="D13" s="14"/>
      <c r="E13" s="14"/>
      <c r="F13" s="14"/>
      <c r="G13" s="15"/>
      <c r="H13" s="1"/>
      <c r="J13" s="2" t="s">
        <v>43</v>
      </c>
    </row>
    <row r="14" spans="1:13" x14ac:dyDescent="0.25">
      <c r="A14" s="1"/>
      <c r="B14" s="1"/>
      <c r="C14" s="1"/>
      <c r="D14" s="1"/>
      <c r="E14" s="1"/>
      <c r="F14" s="1"/>
      <c r="G14" s="1"/>
      <c r="H14" s="1"/>
    </row>
    <row r="15" spans="1:13" x14ac:dyDescent="0.25">
      <c r="A15" s="1" t="s">
        <v>36</v>
      </c>
      <c r="B15" s="1"/>
      <c r="C15" s="1"/>
      <c r="D15" s="1"/>
      <c r="E15" s="1"/>
      <c r="F15" s="1"/>
      <c r="G15" s="1"/>
      <c r="H15" s="16" t="s">
        <v>11</v>
      </c>
    </row>
    <row r="16" spans="1:13" x14ac:dyDescent="0.25">
      <c r="A16" s="1"/>
      <c r="B16" s="17" t="s">
        <v>12</v>
      </c>
      <c r="C16" s="18"/>
      <c r="D16" s="19">
        <f ca="1">D17</f>
        <v>10000</v>
      </c>
      <c r="E16" s="20">
        <f ca="1">E17</f>
        <v>10000</v>
      </c>
      <c r="F16" s="20">
        <v>10000</v>
      </c>
      <c r="G16" s="21">
        <v>10000</v>
      </c>
      <c r="H16" s="22">
        <f ca="1">SUM(D16:G16)</f>
        <v>40000</v>
      </c>
      <c r="J16" s="2" t="s">
        <v>32</v>
      </c>
    </row>
    <row r="17" spans="1:10" x14ac:dyDescent="0.25">
      <c r="A17" s="1"/>
      <c r="B17" s="23" t="s">
        <v>13</v>
      </c>
      <c r="C17" s="1"/>
      <c r="D17" s="1">
        <f ca="1">_xll.PsiSenParam(5000,15000)</f>
        <v>10000</v>
      </c>
      <c r="E17" s="1">
        <f ca="1">_xll.PsiSenParam(5000,15000)</f>
        <v>10000</v>
      </c>
      <c r="F17" s="1" t="s">
        <v>13</v>
      </c>
      <c r="G17" s="1"/>
      <c r="H17" s="1"/>
    </row>
    <row r="18" spans="1:10" x14ac:dyDescent="0.25">
      <c r="A18" s="1" t="s">
        <v>14</v>
      </c>
      <c r="B18" s="1"/>
      <c r="C18" s="1"/>
      <c r="D18" s="1" t="s">
        <v>13</v>
      </c>
      <c r="H18" s="1" t="s">
        <v>13</v>
      </c>
    </row>
    <row r="19" spans="1:10" x14ac:dyDescent="0.25">
      <c r="A19" s="1"/>
      <c r="B19" s="17" t="s">
        <v>15</v>
      </c>
      <c r="C19" s="24">
        <f ca="1">H35</f>
        <v>69662.103562491364</v>
      </c>
      <c r="D19" s="1"/>
      <c r="H19" s="1" t="s">
        <v>13</v>
      </c>
    </row>
    <row r="20" spans="1:10" x14ac:dyDescent="0.25">
      <c r="A20" s="1"/>
      <c r="B20" s="1"/>
      <c r="C20" s="22"/>
      <c r="D20" s="25"/>
      <c r="E20" s="1"/>
      <c r="F20" s="1"/>
      <c r="G20" s="1"/>
      <c r="H20" s="1"/>
    </row>
    <row r="21" spans="1:10" x14ac:dyDescent="0.25">
      <c r="A21" s="1" t="s">
        <v>37</v>
      </c>
      <c r="B21" s="1"/>
      <c r="C21" s="1"/>
      <c r="H21" s="1"/>
    </row>
    <row r="22" spans="1:10" x14ac:dyDescent="0.25">
      <c r="A22" s="1"/>
      <c r="B22" s="3" t="s">
        <v>16</v>
      </c>
      <c r="C22" s="4"/>
      <c r="D22" s="5" t="s">
        <v>2</v>
      </c>
      <c r="E22" s="5" t="s">
        <v>3</v>
      </c>
      <c r="F22" s="5" t="s">
        <v>4</v>
      </c>
      <c r="G22" s="5" t="s">
        <v>5</v>
      </c>
      <c r="H22" s="6" t="s">
        <v>11</v>
      </c>
    </row>
    <row r="23" spans="1:10" x14ac:dyDescent="0.25">
      <c r="A23" s="1"/>
      <c r="B23" s="7" t="s">
        <v>8</v>
      </c>
      <c r="C23" s="9"/>
      <c r="D23" s="26">
        <f>D7</f>
        <v>0.9</v>
      </c>
      <c r="E23" s="26">
        <f>E7</f>
        <v>1.1000000000000001</v>
      </c>
      <c r="F23" s="26">
        <f>F7</f>
        <v>0.8</v>
      </c>
      <c r="G23" s="26">
        <f>G7</f>
        <v>1.2</v>
      </c>
      <c r="H23" s="27"/>
    </row>
    <row r="24" spans="1:10" x14ac:dyDescent="0.25">
      <c r="A24" s="1"/>
      <c r="B24" s="7"/>
      <c r="C24" s="9"/>
      <c r="D24" s="11"/>
      <c r="E24" s="11"/>
      <c r="F24" s="11"/>
      <c r="G24" s="11"/>
      <c r="H24" s="27"/>
    </row>
    <row r="25" spans="1:10" x14ac:dyDescent="0.25">
      <c r="A25" s="1"/>
      <c r="B25" s="7" t="s">
        <v>17</v>
      </c>
      <c r="C25" s="9"/>
      <c r="D25" s="28">
        <f ca="1">$C$10*D23*($C$11+D16)^0.5</f>
        <v>3591.5525890622844</v>
      </c>
      <c r="E25" s="28">
        <f ca="1">$C$10*E23*($C$11+E16)^0.5</f>
        <v>4389.6753866316812</v>
      </c>
      <c r="F25" s="28">
        <f>$C$10*F23*($C$11+F16)^0.5</f>
        <v>3192.4911902775862</v>
      </c>
      <c r="G25" s="28">
        <f>$C$10*G23*($C$11+G16)^0.5</f>
        <v>4788.7367854163795</v>
      </c>
      <c r="H25" s="29">
        <f ca="1">SUM(D25:G25)</f>
        <v>15962.455951387932</v>
      </c>
      <c r="J25" s="2" t="s">
        <v>34</v>
      </c>
    </row>
    <row r="26" spans="1:10" x14ac:dyDescent="0.25">
      <c r="A26" s="1"/>
      <c r="B26" s="7" t="s">
        <v>18</v>
      </c>
      <c r="C26" s="9"/>
      <c r="D26" s="28">
        <f ca="1">$C$5*D25</f>
        <v>143662.10356249136</v>
      </c>
      <c r="E26" s="28">
        <f ca="1">$C$5*E25</f>
        <v>175587.01546526724</v>
      </c>
      <c r="F26" s="28">
        <f>$C$5*F25</f>
        <v>127699.64761110344</v>
      </c>
      <c r="G26" s="28">
        <f>$C$5*G25</f>
        <v>191549.47141665517</v>
      </c>
      <c r="H26" s="29">
        <f ca="1">SUM(D26:G26)</f>
        <v>638498.2380555172</v>
      </c>
      <c r="J26" s="2" t="s">
        <v>25</v>
      </c>
    </row>
    <row r="27" spans="1:10" x14ac:dyDescent="0.25">
      <c r="A27" s="1"/>
      <c r="B27" s="7" t="s">
        <v>44</v>
      </c>
      <c r="C27" s="9"/>
      <c r="D27" s="28">
        <f ca="1">$C$6*D25</f>
        <v>89788.814726557102</v>
      </c>
      <c r="E27" s="28">
        <f ca="1">$C$6*E25</f>
        <v>109741.88466579204</v>
      </c>
      <c r="F27" s="28">
        <f ca="1">$C$6*F25</f>
        <v>79812.27975693965</v>
      </c>
      <c r="G27" s="28">
        <f ca="1">$C$6*G25</f>
        <v>119718.41963540949</v>
      </c>
      <c r="H27" s="29">
        <f ca="1">SUM(D27:G27)</f>
        <v>399061.39878469828</v>
      </c>
      <c r="J27" s="2" t="s">
        <v>26</v>
      </c>
    </row>
    <row r="28" spans="1:10" x14ac:dyDescent="0.25">
      <c r="A28" s="1"/>
      <c r="B28" s="7" t="s">
        <v>19</v>
      </c>
      <c r="C28" s="9"/>
      <c r="D28" s="28">
        <f ca="1">D26-D27</f>
        <v>53873.288835934261</v>
      </c>
      <c r="E28" s="28">
        <f ca="1">E26-E27</f>
        <v>65845.130799475199</v>
      </c>
      <c r="F28" s="28">
        <f ca="1">F26-F27</f>
        <v>47887.367854163793</v>
      </c>
      <c r="G28" s="28">
        <f ca="1">G26-G27</f>
        <v>71831.051781245682</v>
      </c>
      <c r="H28" s="29">
        <f ca="1">SUM(D28:G28)</f>
        <v>239436.83927081892</v>
      </c>
      <c r="J28" s="2" t="s">
        <v>28</v>
      </c>
    </row>
    <row r="29" spans="1:10" x14ac:dyDescent="0.25">
      <c r="A29" s="1"/>
      <c r="B29" s="7"/>
      <c r="C29" s="9"/>
      <c r="D29" s="28"/>
      <c r="E29" s="28"/>
      <c r="F29" s="28"/>
      <c r="G29" s="28"/>
      <c r="H29" s="29"/>
    </row>
    <row r="30" spans="1:10" x14ac:dyDescent="0.25">
      <c r="A30" s="1"/>
      <c r="B30" s="7" t="s">
        <v>20</v>
      </c>
      <c r="C30" s="9"/>
      <c r="D30" s="28">
        <f>D12</f>
        <v>8000</v>
      </c>
      <c r="E30" s="28">
        <f>E12</f>
        <v>8000</v>
      </c>
      <c r="F30" s="28">
        <f>F12</f>
        <v>9000</v>
      </c>
      <c r="G30" s="28">
        <f>G12</f>
        <v>9000</v>
      </c>
      <c r="H30" s="29">
        <f>SUM(D30:G30)</f>
        <v>34000</v>
      </c>
      <c r="J30" s="2" t="s">
        <v>27</v>
      </c>
    </row>
    <row r="31" spans="1:10" x14ac:dyDescent="0.25">
      <c r="A31" s="1"/>
      <c r="B31" s="7" t="s">
        <v>21</v>
      </c>
      <c r="C31" s="9"/>
      <c r="D31" s="28">
        <f ca="1">D16</f>
        <v>10000</v>
      </c>
      <c r="E31" s="28">
        <f ca="1">E16</f>
        <v>10000</v>
      </c>
      <c r="F31" s="28">
        <f>F16</f>
        <v>10000</v>
      </c>
      <c r="G31" s="28">
        <f>G16</f>
        <v>10000</v>
      </c>
      <c r="H31" s="29">
        <f ca="1">SUM(D31:G31)</f>
        <v>40000</v>
      </c>
      <c r="J31" s="2" t="s">
        <v>29</v>
      </c>
    </row>
    <row r="32" spans="1:10" x14ac:dyDescent="0.25">
      <c r="A32" s="1"/>
      <c r="B32" s="7" t="s">
        <v>22</v>
      </c>
      <c r="C32" s="9"/>
      <c r="D32" s="28">
        <f ca="1">$C$8*D26</f>
        <v>21549.315534373705</v>
      </c>
      <c r="E32" s="28">
        <f ca="1">$C$8*E26</f>
        <v>26338.052319790084</v>
      </c>
      <c r="F32" s="28">
        <f>$C$8*F26</f>
        <v>19154.947141665514</v>
      </c>
      <c r="G32" s="28">
        <f>$C$8*G26</f>
        <v>28732.420712498275</v>
      </c>
      <c r="H32" s="29">
        <f ca="1">SUM(D32:G32)</f>
        <v>95774.735708327586</v>
      </c>
      <c r="J32" s="2" t="s">
        <v>30</v>
      </c>
    </row>
    <row r="33" spans="1:10" x14ac:dyDescent="0.25">
      <c r="A33" s="1"/>
      <c r="B33" s="7" t="s">
        <v>31</v>
      </c>
      <c r="C33" s="9"/>
      <c r="D33" s="28">
        <f ca="1">SUM(D30:D32)</f>
        <v>39549.315534373702</v>
      </c>
      <c r="E33" s="28">
        <f ca="1">SUM(E30:E32)</f>
        <v>44338.052319790084</v>
      </c>
      <c r="F33" s="28">
        <f>SUM(F30:F32)</f>
        <v>38154.947141665514</v>
      </c>
      <c r="G33" s="28">
        <f>SUM(G30:G32)</f>
        <v>47732.420712498279</v>
      </c>
      <c r="H33" s="29">
        <f ca="1">SUM(D33:G33)</f>
        <v>169774.73570832756</v>
      </c>
      <c r="J33" s="2" t="s">
        <v>32</v>
      </c>
    </row>
    <row r="34" spans="1:10" x14ac:dyDescent="0.25">
      <c r="A34" s="1"/>
      <c r="B34" s="7"/>
      <c r="C34" s="9"/>
      <c r="D34" s="28"/>
      <c r="E34" s="28"/>
      <c r="F34" s="28"/>
      <c r="G34" s="28"/>
      <c r="H34" s="29"/>
    </row>
    <row r="35" spans="1:10" x14ac:dyDescent="0.25">
      <c r="A35" s="1"/>
      <c r="B35" s="7" t="s">
        <v>15</v>
      </c>
      <c r="C35" s="9"/>
      <c r="D35" s="28">
        <f ca="1">D28-D33</f>
        <v>14323.97330156056</v>
      </c>
      <c r="E35" s="28">
        <f ca="1">E28-E33</f>
        <v>21507.078479685115</v>
      </c>
      <c r="F35" s="28">
        <f ca="1">F28-F33</f>
        <v>9732.4207124982786</v>
      </c>
      <c r="G35" s="28">
        <f ca="1">G28-G33</f>
        <v>24098.631068747403</v>
      </c>
      <c r="H35" s="29">
        <f ca="1">SUM(D35:G35)</f>
        <v>69662.103562491364</v>
      </c>
      <c r="J35" s="2" t="s">
        <v>35</v>
      </c>
    </row>
    <row r="36" spans="1:10" x14ac:dyDescent="0.25">
      <c r="A36" s="1"/>
      <c r="B36" s="12" t="s">
        <v>23</v>
      </c>
      <c r="C36" s="14"/>
      <c r="D36" s="30">
        <f ca="1">D35/D26</f>
        <v>9.9705997241852973E-2</v>
      </c>
      <c r="E36" s="30">
        <f ca="1">E35/E26</f>
        <v>0.12248672501606143</v>
      </c>
      <c r="F36" s="30">
        <f ca="1">F35/F26</f>
        <v>7.6213371724700413E-2</v>
      </c>
      <c r="G36" s="30">
        <f ca="1">G35/G26</f>
        <v>0.12580891448313355</v>
      </c>
      <c r="H36" s="31">
        <f ca="1">H35/H26</f>
        <v>0.10910304744871398</v>
      </c>
      <c r="J36" s="2" t="s">
        <v>33</v>
      </c>
    </row>
    <row r="65532" spans="255:255" x14ac:dyDescent="0.25">
      <c r="IU65532" s="2">
        <v>0</v>
      </c>
    </row>
    <row r="65534" spans="255:255" x14ac:dyDescent="0.25">
      <c r="IU65534" s="2">
        <v>0</v>
      </c>
    </row>
  </sheetData>
  <scenarios current="1" show="1" sqref="C21">
    <scenario name="Optimistic" locked="1" count="2" user="Tuck.Student" comment="Example in Chapter 6_x000a_">
      <inputCells r="C5" val="50" numFmtId="7"/>
      <inputCells r="C6" val="20" numFmtId="7"/>
    </scenario>
    <scenario name="Pessimistic" locked="1" count="2" user="Tuck.Student" comment="Example in Chapter 6._x000a_">
      <inputCells r="C5" val="35" numFmtId="7"/>
      <inputCells r="C6" val="30" numFmtId="7"/>
    </scenario>
  </scenarios>
  <phoneticPr fontId="0" type="noConversion"/>
  <printOptions horizontalCentered="1"/>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L18" sqref="L18"/>
    </sheetView>
  </sheetViews>
  <sheetFormatPr defaultRowHeight="12.75" x14ac:dyDescent="0.2"/>
  <cols>
    <col min="1" max="1" width="5.28515625" customWidth="1"/>
    <col min="2" max="2" width="46.7109375" bestFit="1" customWidth="1"/>
  </cols>
  <sheetData>
    <row r="1" spans="1:2" ht="13.5" thickBot="1" x14ac:dyDescent="0.25">
      <c r="A1" s="38" t="s">
        <v>45</v>
      </c>
      <c r="B1" s="39" t="s">
        <v>46</v>
      </c>
    </row>
    <row r="2" spans="1:2" x14ac:dyDescent="0.2">
      <c r="A2" s="33">
        <v>20</v>
      </c>
      <c r="B2" s="34">
        <v>149474.38331943104</v>
      </c>
    </row>
    <row r="3" spans="1:2" x14ac:dyDescent="0.2">
      <c r="A3" s="33">
        <v>21</v>
      </c>
      <c r="B3" s="34">
        <v>133511.92736804305</v>
      </c>
    </row>
    <row r="4" spans="1:2" x14ac:dyDescent="0.2">
      <c r="A4" s="33">
        <v>22</v>
      </c>
      <c r="B4" s="34">
        <v>117549.47141665513</v>
      </c>
    </row>
    <row r="5" spans="1:2" x14ac:dyDescent="0.2">
      <c r="A5" s="33">
        <v>23</v>
      </c>
      <c r="B5" s="34">
        <v>101587.01546526722</v>
      </c>
    </row>
    <row r="6" spans="1:2" x14ac:dyDescent="0.2">
      <c r="A6" s="33">
        <v>24</v>
      </c>
      <c r="B6" s="34">
        <v>85624.559513879271</v>
      </c>
    </row>
    <row r="7" spans="1:2" x14ac:dyDescent="0.2">
      <c r="A7" s="33">
        <v>25</v>
      </c>
      <c r="B7" s="34">
        <v>69662.103562491364</v>
      </c>
    </row>
    <row r="8" spans="1:2" x14ac:dyDescent="0.2">
      <c r="A8" s="33">
        <v>26</v>
      </c>
      <c r="B8" s="34">
        <v>53699.647611103421</v>
      </c>
    </row>
    <row r="9" spans="1:2" x14ac:dyDescent="0.2">
      <c r="A9" s="33">
        <v>27</v>
      </c>
      <c r="B9" s="34">
        <v>37737.1916597155</v>
      </c>
    </row>
    <row r="10" spans="1:2" x14ac:dyDescent="0.2">
      <c r="A10" s="33">
        <v>28</v>
      </c>
      <c r="B10" s="34">
        <v>21774.735708327564</v>
      </c>
    </row>
    <row r="11" spans="1:2" x14ac:dyDescent="0.2">
      <c r="A11" s="33">
        <v>29</v>
      </c>
      <c r="B11" s="34">
        <v>5812.279756939628</v>
      </c>
    </row>
    <row r="12" spans="1:2" ht="13.5" thickBot="1" x14ac:dyDescent="0.25">
      <c r="A12" s="35">
        <v>30</v>
      </c>
      <c r="B12" s="36">
        <v>-10150.176194448308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S21" sqref="S21"/>
    </sheetView>
  </sheetViews>
  <sheetFormatPr defaultRowHeight="12.75" x14ac:dyDescent="0.2"/>
  <cols>
    <col min="1" max="1" width="6.28515625" bestFit="1" customWidth="1"/>
    <col min="2" max="12" width="8.140625" customWidth="1"/>
  </cols>
  <sheetData>
    <row r="1" spans="1:12" x14ac:dyDescent="0.2">
      <c r="A1" s="51" t="s">
        <v>47</v>
      </c>
      <c r="B1" s="51"/>
      <c r="C1" s="51"/>
      <c r="D1" s="51"/>
      <c r="E1" s="51"/>
    </row>
    <row r="2" spans="1:12" x14ac:dyDescent="0.2">
      <c r="A2" s="40" t="s">
        <v>15</v>
      </c>
    </row>
    <row r="3" spans="1:12" x14ac:dyDescent="0.2">
      <c r="G3" s="40" t="s">
        <v>48</v>
      </c>
    </row>
    <row r="4" spans="1:12" ht="13.5" thickBot="1" x14ac:dyDescent="0.25">
      <c r="A4" s="41" t="s">
        <v>2</v>
      </c>
      <c r="B4" s="52" t="s">
        <v>3</v>
      </c>
      <c r="C4" s="52"/>
      <c r="D4" s="52"/>
      <c r="E4" s="52"/>
      <c r="F4" s="52"/>
      <c r="G4" s="52"/>
      <c r="H4" s="52"/>
      <c r="I4" s="52"/>
      <c r="J4" s="52"/>
      <c r="K4" s="52"/>
      <c r="L4" s="52"/>
    </row>
    <row r="5" spans="1:12" ht="13.5" thickBot="1" x14ac:dyDescent="0.25">
      <c r="A5" s="37"/>
      <c r="B5" s="44">
        <v>5000</v>
      </c>
      <c r="C5" s="44">
        <v>6000</v>
      </c>
      <c r="D5" s="44">
        <v>7000</v>
      </c>
      <c r="E5" s="44">
        <v>8000</v>
      </c>
      <c r="F5" s="44">
        <v>9000</v>
      </c>
      <c r="G5" s="44">
        <v>10000</v>
      </c>
      <c r="H5" s="44">
        <v>11000</v>
      </c>
      <c r="I5" s="44">
        <v>12000</v>
      </c>
      <c r="J5" s="44">
        <v>13000</v>
      </c>
      <c r="K5" s="44">
        <v>14000</v>
      </c>
      <c r="L5" s="44">
        <v>15000</v>
      </c>
    </row>
    <row r="6" spans="1:12" x14ac:dyDescent="0.2">
      <c r="A6" s="42">
        <v>5000</v>
      </c>
      <c r="B6" s="34">
        <v>64179.964814240404</v>
      </c>
      <c r="C6" s="34">
        <v>65059.93892354361</v>
      </c>
      <c r="D6" s="34">
        <v>65838.062646093298</v>
      </c>
      <c r="E6" s="34">
        <v>66529.289235189048</v>
      </c>
      <c r="F6" s="34">
        <v>67145.235881201326</v>
      </c>
      <c r="G6" s="34">
        <v>67695.141125778406</v>
      </c>
      <c r="H6" s="34">
        <v>68186.495542973644</v>
      </c>
      <c r="I6" s="34">
        <v>68625.472439811856</v>
      </c>
      <c r="J6" s="34">
        <v>69017.231016027043</v>
      </c>
      <c r="K6" s="34">
        <v>69366.135314147657</v>
      </c>
      <c r="L6" s="45">
        <v>69675.91589831392</v>
      </c>
    </row>
    <row r="7" spans="1:12" x14ac:dyDescent="0.2">
      <c r="A7" s="42">
        <v>6000</v>
      </c>
      <c r="B7" s="34">
        <v>64718.125449124869</v>
      </c>
      <c r="C7" s="34">
        <v>65598.099558428075</v>
      </c>
      <c r="D7" s="34">
        <v>66376.223280977763</v>
      </c>
      <c r="E7" s="34">
        <v>67067.449870073513</v>
      </c>
      <c r="F7" s="34">
        <v>67683.396516085792</v>
      </c>
      <c r="G7" s="34">
        <v>68233.301760662871</v>
      </c>
      <c r="H7" s="34">
        <v>68724.656177858109</v>
      </c>
      <c r="I7" s="34">
        <v>69163.633074696321</v>
      </c>
      <c r="J7" s="34">
        <v>69555.391650911508</v>
      </c>
      <c r="K7" s="34">
        <v>69904.295949032123</v>
      </c>
      <c r="L7" s="34">
        <v>70214.076533198386</v>
      </c>
    </row>
    <row r="8" spans="1:12" x14ac:dyDescent="0.2">
      <c r="A8" s="42">
        <v>7000</v>
      </c>
      <c r="B8" s="34">
        <v>65172.953949392788</v>
      </c>
      <c r="C8" s="34">
        <v>66052.928058695994</v>
      </c>
      <c r="D8" s="34">
        <v>66831.051781245682</v>
      </c>
      <c r="E8" s="34">
        <v>67522.278370341432</v>
      </c>
      <c r="F8" s="34">
        <v>68138.22501635371</v>
      </c>
      <c r="G8" s="34">
        <v>68688.130260930804</v>
      </c>
      <c r="H8" s="34">
        <v>69179.484678126028</v>
      </c>
      <c r="I8" s="34">
        <v>69618.46157496424</v>
      </c>
      <c r="J8" s="47">
        <v>70010.220151179426</v>
      </c>
      <c r="K8" s="34">
        <v>70359.124449300056</v>
      </c>
      <c r="L8" s="34">
        <v>70668.905033466319</v>
      </c>
    </row>
    <row r="9" spans="1:12" x14ac:dyDescent="0.2">
      <c r="A9" s="42">
        <v>8000</v>
      </c>
      <c r="B9" s="34">
        <v>65556.684795016583</v>
      </c>
      <c r="C9" s="34">
        <v>66436.658904319789</v>
      </c>
      <c r="D9" s="34">
        <v>67214.782626869477</v>
      </c>
      <c r="E9" s="34">
        <v>67906.009215965227</v>
      </c>
      <c r="F9" s="34">
        <v>68521.955861977505</v>
      </c>
      <c r="G9" s="34">
        <v>69071.861106554599</v>
      </c>
      <c r="H9" s="34">
        <v>69563.215523749823</v>
      </c>
      <c r="I9" s="34">
        <v>70002.192420588035</v>
      </c>
      <c r="J9" s="34">
        <v>70393.950996803222</v>
      </c>
      <c r="K9" s="34">
        <v>70742.855294923851</v>
      </c>
      <c r="L9" s="34">
        <v>71052.635879090114</v>
      </c>
    </row>
    <row r="10" spans="1:12" x14ac:dyDescent="0.2">
      <c r="A10" s="42">
        <v>9000</v>
      </c>
      <c r="B10" s="34">
        <v>65878.8229599357</v>
      </c>
      <c r="C10" s="34">
        <v>66758.797069238906</v>
      </c>
      <c r="D10" s="34">
        <v>67536.920791788594</v>
      </c>
      <c r="E10" s="34">
        <v>68228.147380884344</v>
      </c>
      <c r="F10" s="34">
        <v>68844.094026896622</v>
      </c>
      <c r="G10" s="34">
        <v>69393.999271473702</v>
      </c>
      <c r="H10" s="34">
        <v>69885.35368866894</v>
      </c>
      <c r="I10" s="34">
        <v>70324.330585507152</v>
      </c>
      <c r="J10" s="34">
        <v>70716.089161722339</v>
      </c>
      <c r="K10" s="34">
        <v>71064.993459842954</v>
      </c>
      <c r="L10" s="34">
        <v>71374.774044009217</v>
      </c>
    </row>
    <row r="11" spans="1:12" x14ac:dyDescent="0.2">
      <c r="A11" s="42">
        <v>10000</v>
      </c>
      <c r="B11" s="34">
        <v>66146.927250953348</v>
      </c>
      <c r="C11" s="34">
        <v>67026.901360256554</v>
      </c>
      <c r="D11" s="34">
        <v>67805.025082806242</v>
      </c>
      <c r="E11" s="34">
        <v>68496.251671901991</v>
      </c>
      <c r="F11" s="34">
        <v>69112.19831791427</v>
      </c>
      <c r="G11" s="34">
        <v>69662.103562491364</v>
      </c>
      <c r="H11" s="34">
        <v>70153.457979686587</v>
      </c>
      <c r="I11" s="34">
        <v>70592.4348765248</v>
      </c>
      <c r="J11" s="34">
        <v>70984.193452739986</v>
      </c>
      <c r="K11" s="34">
        <v>71333.097750860616</v>
      </c>
      <c r="L11" s="34">
        <v>71642.878335026879</v>
      </c>
    </row>
    <row r="12" spans="1:12" x14ac:dyDescent="0.2">
      <c r="A12" s="42">
        <v>11000</v>
      </c>
      <c r="B12" s="34">
        <v>66367.126319567615</v>
      </c>
      <c r="C12" s="34">
        <v>67247.100428870821</v>
      </c>
      <c r="D12" s="34">
        <v>68025.224151420509</v>
      </c>
      <c r="E12" s="34">
        <v>68716.450740516259</v>
      </c>
      <c r="F12" s="34">
        <v>69332.397386528537</v>
      </c>
      <c r="G12" s="34">
        <v>69882.302631105616</v>
      </c>
      <c r="H12" s="34">
        <v>70373.657048300855</v>
      </c>
      <c r="I12" s="34">
        <v>70812.633945139067</v>
      </c>
      <c r="J12" s="34">
        <v>71204.392521354253</v>
      </c>
      <c r="K12" s="34">
        <v>71553.296819474868</v>
      </c>
      <c r="L12" s="34">
        <v>71863.077403641131</v>
      </c>
    </row>
    <row r="13" spans="1:12" x14ac:dyDescent="0.2">
      <c r="A13" s="42">
        <v>12000</v>
      </c>
      <c r="B13" s="34">
        <v>66544.471053344329</v>
      </c>
      <c r="C13" s="34">
        <v>67424.445162647535</v>
      </c>
      <c r="D13" s="34">
        <v>68202.568885197223</v>
      </c>
      <c r="E13" s="34">
        <v>68893.795474292972</v>
      </c>
      <c r="F13" s="34">
        <v>69509.742120305251</v>
      </c>
      <c r="G13" s="34">
        <v>70059.647364882345</v>
      </c>
      <c r="H13" s="34">
        <v>70551.001782077568</v>
      </c>
      <c r="I13" s="34">
        <v>70989.978678915781</v>
      </c>
      <c r="J13" s="34">
        <v>71381.737255130967</v>
      </c>
      <c r="K13" s="34">
        <v>71730.641553251597</v>
      </c>
      <c r="L13" s="34">
        <v>72040.42213741786</v>
      </c>
    </row>
    <row r="14" spans="1:12" x14ac:dyDescent="0.2">
      <c r="A14" s="42">
        <v>13000</v>
      </c>
      <c r="B14" s="34">
        <v>66683.182615702215</v>
      </c>
      <c r="C14" s="34">
        <v>67563.156725005421</v>
      </c>
      <c r="D14" s="34">
        <v>68341.280447555109</v>
      </c>
      <c r="E14" s="34">
        <v>69032.507036650859</v>
      </c>
      <c r="F14" s="34">
        <v>69648.453682663137</v>
      </c>
      <c r="G14" s="34">
        <v>70198.358927240217</v>
      </c>
      <c r="H14" s="34">
        <v>70689.713344435455</v>
      </c>
      <c r="I14" s="34">
        <v>71128.690241273667</v>
      </c>
      <c r="J14" s="34">
        <v>71520.448817488854</v>
      </c>
      <c r="K14" s="34">
        <v>71869.353115609469</v>
      </c>
      <c r="L14" s="34">
        <v>72179.133699775732</v>
      </c>
    </row>
    <row r="15" spans="1:12" x14ac:dyDescent="0.2">
      <c r="A15" s="42">
        <v>14000</v>
      </c>
      <c r="B15" s="34">
        <v>66786.831586891785</v>
      </c>
      <c r="C15" s="34">
        <v>67666.805696194991</v>
      </c>
      <c r="D15" s="34">
        <v>68444.929418744694</v>
      </c>
      <c r="E15" s="34">
        <v>69136.156007840444</v>
      </c>
      <c r="F15" s="34">
        <v>69752.102653852722</v>
      </c>
      <c r="G15" s="34">
        <v>70302.007898429802</v>
      </c>
      <c r="H15" s="34">
        <v>70793.36231562504</v>
      </c>
      <c r="I15" s="34">
        <v>71232.339212463237</v>
      </c>
      <c r="J15" s="34">
        <v>71624.097788678424</v>
      </c>
      <c r="K15" s="34">
        <v>71973.002086799053</v>
      </c>
      <c r="L15" s="34">
        <v>72282.782670965316</v>
      </c>
    </row>
    <row r="16" spans="1:12" ht="13.5" thickBot="1" x14ac:dyDescent="0.25">
      <c r="A16" s="43">
        <v>15000</v>
      </c>
      <c r="B16" s="46">
        <v>66858.470246664219</v>
      </c>
      <c r="C16" s="36">
        <v>67738.444355967426</v>
      </c>
      <c r="D16" s="36">
        <v>68516.568078517113</v>
      </c>
      <c r="E16" s="36">
        <v>69207.794667612863</v>
      </c>
      <c r="F16" s="36">
        <v>69823.741313625142</v>
      </c>
      <c r="G16" s="36">
        <v>70373.646558202221</v>
      </c>
      <c r="H16" s="36">
        <v>70865.000975397459</v>
      </c>
      <c r="I16" s="36">
        <v>71303.977872235671</v>
      </c>
      <c r="J16" s="36">
        <v>71695.736448450858</v>
      </c>
      <c r="K16" s="36">
        <v>72044.640746571473</v>
      </c>
      <c r="L16" s="36">
        <v>72354.421330737736</v>
      </c>
    </row>
  </sheetData>
  <mergeCells count="2">
    <mergeCell ref="A1:E1"/>
    <mergeCell ref="B4:L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U65534"/>
  <sheetViews>
    <sheetView workbookViewId="0">
      <selection activeCell="C19" sqref="C19"/>
    </sheetView>
  </sheetViews>
  <sheetFormatPr defaultColWidth="8.85546875" defaultRowHeight="15" x14ac:dyDescent="0.25"/>
  <cols>
    <col min="1" max="1" width="15" style="2" customWidth="1"/>
    <col min="2" max="2" width="17" style="2" customWidth="1"/>
    <col min="3" max="8" width="10.42578125" style="2" customWidth="1"/>
    <col min="9" max="9" width="3.42578125" style="2" customWidth="1"/>
    <col min="10" max="10" width="14.42578125" style="2" customWidth="1"/>
    <col min="11" max="16384" width="8.85546875" style="2"/>
  </cols>
  <sheetData>
    <row r="1" spans="1:10" x14ac:dyDescent="0.25">
      <c r="A1" s="1" t="s">
        <v>0</v>
      </c>
    </row>
    <row r="2" spans="1:10" x14ac:dyDescent="0.25">
      <c r="A2" s="1"/>
      <c r="B2" s="1"/>
      <c r="C2" s="1"/>
      <c r="D2" s="1"/>
      <c r="E2" s="1"/>
      <c r="F2" s="1"/>
      <c r="G2" s="1"/>
      <c r="H2" s="1"/>
    </row>
    <row r="3" spans="1:10" x14ac:dyDescent="0.25">
      <c r="A3" s="1" t="s">
        <v>1</v>
      </c>
      <c r="B3" s="1"/>
      <c r="C3" s="1"/>
      <c r="D3" s="1"/>
      <c r="E3" s="1"/>
      <c r="F3" s="1"/>
      <c r="G3" s="1"/>
      <c r="H3" s="1"/>
    </row>
    <row r="4" spans="1:10" x14ac:dyDescent="0.25">
      <c r="A4" s="1"/>
      <c r="B4" s="3"/>
      <c r="C4" s="4"/>
      <c r="D4" s="5" t="s">
        <v>2</v>
      </c>
      <c r="E4" s="5" t="s">
        <v>3</v>
      </c>
      <c r="F4" s="5" t="s">
        <v>4</v>
      </c>
      <c r="G4" s="6" t="s">
        <v>5</v>
      </c>
      <c r="H4" s="1"/>
      <c r="J4" s="1" t="s">
        <v>38</v>
      </c>
    </row>
    <row r="5" spans="1:10" x14ac:dyDescent="0.25">
      <c r="A5" s="1"/>
      <c r="B5" s="7" t="s">
        <v>6</v>
      </c>
      <c r="C5" s="8">
        <v>40</v>
      </c>
      <c r="D5" s="9"/>
      <c r="E5" s="9"/>
      <c r="F5" s="9"/>
      <c r="G5" s="10"/>
      <c r="H5" s="1"/>
      <c r="J5" s="2" t="s">
        <v>39</v>
      </c>
    </row>
    <row r="6" spans="1:10" x14ac:dyDescent="0.25">
      <c r="A6" s="1"/>
      <c r="B6" s="7" t="s">
        <v>7</v>
      </c>
      <c r="C6" s="8">
        <v>25</v>
      </c>
      <c r="D6" s="9"/>
      <c r="E6" s="9"/>
      <c r="F6" s="9"/>
      <c r="G6" s="10"/>
      <c r="H6" s="1"/>
      <c r="J6" s="2" t="s">
        <v>40</v>
      </c>
    </row>
    <row r="7" spans="1:10" x14ac:dyDescent="0.25">
      <c r="A7" s="1"/>
      <c r="B7" s="7" t="s">
        <v>8</v>
      </c>
      <c r="C7" s="9"/>
      <c r="D7" s="9">
        <v>0.9</v>
      </c>
      <c r="E7" s="9">
        <v>1.1000000000000001</v>
      </c>
      <c r="F7" s="9">
        <v>0.8</v>
      </c>
      <c r="G7" s="10">
        <v>1.2</v>
      </c>
      <c r="H7" s="1"/>
      <c r="J7" s="2" t="s">
        <v>41</v>
      </c>
    </row>
    <row r="8" spans="1:10" x14ac:dyDescent="0.25">
      <c r="A8" s="1"/>
      <c r="B8" s="7" t="s">
        <v>24</v>
      </c>
      <c r="C8" s="9">
        <v>0.15</v>
      </c>
      <c r="D8" s="9"/>
      <c r="E8" s="9"/>
      <c r="F8" s="9"/>
      <c r="G8" s="10"/>
      <c r="H8" s="1"/>
      <c r="J8" s="2" t="s">
        <v>40</v>
      </c>
    </row>
    <row r="9" spans="1:10" x14ac:dyDescent="0.25">
      <c r="A9" s="1"/>
      <c r="B9" s="7" t="s">
        <v>9</v>
      </c>
      <c r="C9" s="11"/>
      <c r="D9" s="9"/>
      <c r="E9" s="9"/>
      <c r="F9" s="9"/>
      <c r="G9" s="10"/>
      <c r="H9" s="1"/>
    </row>
    <row r="10" spans="1:10" x14ac:dyDescent="0.25">
      <c r="A10" s="1"/>
      <c r="B10" s="7"/>
      <c r="C10" s="9">
        <v>35</v>
      </c>
      <c r="D10" s="9"/>
      <c r="E10" s="9"/>
      <c r="F10" s="9"/>
      <c r="G10" s="10"/>
      <c r="H10" s="1"/>
      <c r="J10" s="2" t="s">
        <v>42</v>
      </c>
    </row>
    <row r="11" spans="1:10" x14ac:dyDescent="0.25">
      <c r="A11" s="1"/>
      <c r="B11" s="7"/>
      <c r="C11" s="9">
        <v>3000</v>
      </c>
      <c r="D11" s="9"/>
      <c r="E11" s="9"/>
      <c r="F11" s="9"/>
      <c r="G11" s="10"/>
      <c r="H11" s="1"/>
    </row>
    <row r="12" spans="1:10" x14ac:dyDescent="0.25">
      <c r="A12" s="1"/>
      <c r="B12" s="7" t="s">
        <v>20</v>
      </c>
      <c r="C12" s="9"/>
      <c r="D12" s="9">
        <v>8000</v>
      </c>
      <c r="E12" s="9">
        <v>8000</v>
      </c>
      <c r="F12" s="9">
        <v>9000</v>
      </c>
      <c r="G12" s="10">
        <v>9000</v>
      </c>
      <c r="H12" s="1"/>
      <c r="J12" s="2" t="s">
        <v>42</v>
      </c>
    </row>
    <row r="13" spans="1:10" x14ac:dyDescent="0.25">
      <c r="A13" s="1"/>
      <c r="B13" s="12" t="s">
        <v>10</v>
      </c>
      <c r="C13" s="13">
        <v>40000</v>
      </c>
      <c r="D13" s="14"/>
      <c r="E13" s="14"/>
      <c r="F13" s="14"/>
      <c r="G13" s="15"/>
      <c r="H13" s="1"/>
      <c r="J13" s="2" t="s">
        <v>43</v>
      </c>
    </row>
    <row r="14" spans="1:10" x14ac:dyDescent="0.25">
      <c r="A14" s="1"/>
      <c r="B14" s="1"/>
      <c r="C14" s="1"/>
      <c r="D14" s="1"/>
      <c r="E14" s="1"/>
      <c r="F14" s="1"/>
      <c r="G14" s="1"/>
      <c r="H14" s="1"/>
    </row>
    <row r="15" spans="1:10" x14ac:dyDescent="0.25">
      <c r="A15" s="1" t="s">
        <v>36</v>
      </c>
      <c r="B15" s="1"/>
      <c r="C15" s="1"/>
      <c r="D15" s="1"/>
      <c r="E15" s="1"/>
      <c r="F15" s="1"/>
      <c r="G15" s="1"/>
      <c r="H15" s="16" t="s">
        <v>11</v>
      </c>
    </row>
    <row r="16" spans="1:10" x14ac:dyDescent="0.25">
      <c r="A16" s="1"/>
      <c r="B16" s="17" t="s">
        <v>12</v>
      </c>
      <c r="C16" s="18"/>
      <c r="D16" s="19">
        <v>10000</v>
      </c>
      <c r="E16" s="20">
        <v>10000</v>
      </c>
      <c r="F16" s="20">
        <v>10000</v>
      </c>
      <c r="G16" s="21">
        <v>10000</v>
      </c>
      <c r="H16" s="22">
        <f>SUM(D16:G16)</f>
        <v>40000</v>
      </c>
      <c r="J16" s="2" t="s">
        <v>32</v>
      </c>
    </row>
    <row r="17" spans="1:10" x14ac:dyDescent="0.25">
      <c r="A17" s="1"/>
      <c r="B17" s="23" t="s">
        <v>13</v>
      </c>
      <c r="C17" s="1"/>
      <c r="D17" s="1" t="s">
        <v>13</v>
      </c>
      <c r="E17" s="1"/>
      <c r="F17" s="1" t="s">
        <v>13</v>
      </c>
      <c r="G17" s="1"/>
      <c r="H17" s="1"/>
    </row>
    <row r="18" spans="1:10" x14ac:dyDescent="0.25">
      <c r="A18" s="1" t="s">
        <v>14</v>
      </c>
      <c r="B18" s="1"/>
      <c r="C18" s="1"/>
      <c r="D18" s="1" t="s">
        <v>13</v>
      </c>
      <c r="H18" s="1" t="s">
        <v>13</v>
      </c>
    </row>
    <row r="19" spans="1:10" x14ac:dyDescent="0.25">
      <c r="A19" s="1"/>
      <c r="B19" s="17" t="s">
        <v>15</v>
      </c>
      <c r="C19" s="24">
        <f>H35</f>
        <v>69662.103562491364</v>
      </c>
      <c r="D19" s="1"/>
      <c r="H19" s="1" t="s">
        <v>13</v>
      </c>
    </row>
    <row r="20" spans="1:10" x14ac:dyDescent="0.25">
      <c r="A20" s="1"/>
      <c r="B20" s="1"/>
      <c r="C20" s="22"/>
      <c r="D20" s="25"/>
      <c r="H20" s="1"/>
    </row>
    <row r="21" spans="1:10" x14ac:dyDescent="0.25">
      <c r="A21" s="1" t="s">
        <v>37</v>
      </c>
      <c r="B21" s="1"/>
      <c r="C21" s="1"/>
      <c r="H21" s="1"/>
    </row>
    <row r="22" spans="1:10" x14ac:dyDescent="0.25">
      <c r="A22" s="1"/>
      <c r="B22" s="3" t="s">
        <v>16</v>
      </c>
      <c r="C22" s="4"/>
      <c r="D22" s="5" t="s">
        <v>2</v>
      </c>
      <c r="E22" s="5" t="s">
        <v>3</v>
      </c>
      <c r="F22" s="5" t="s">
        <v>4</v>
      </c>
      <c r="G22" s="5" t="s">
        <v>5</v>
      </c>
      <c r="H22" s="6" t="s">
        <v>11</v>
      </c>
    </row>
    <row r="23" spans="1:10" x14ac:dyDescent="0.25">
      <c r="A23" s="1"/>
      <c r="B23" s="7" t="s">
        <v>8</v>
      </c>
      <c r="C23" s="9"/>
      <c r="D23" s="26">
        <f>D7</f>
        <v>0.9</v>
      </c>
      <c r="E23" s="26">
        <f>E7</f>
        <v>1.1000000000000001</v>
      </c>
      <c r="F23" s="26">
        <f>F7</f>
        <v>0.8</v>
      </c>
      <c r="G23" s="26">
        <f>G7</f>
        <v>1.2</v>
      </c>
      <c r="H23" s="27"/>
    </row>
    <row r="24" spans="1:10" x14ac:dyDescent="0.25">
      <c r="A24" s="1"/>
      <c r="B24" s="7"/>
      <c r="C24" s="9"/>
      <c r="D24" s="11"/>
      <c r="E24" s="11"/>
      <c r="F24" s="11"/>
      <c r="G24" s="11"/>
      <c r="H24" s="27"/>
    </row>
    <row r="25" spans="1:10" x14ac:dyDescent="0.25">
      <c r="A25" s="1"/>
      <c r="B25" s="7" t="s">
        <v>17</v>
      </c>
      <c r="C25" s="9"/>
      <c r="D25" s="28">
        <f>$C$10*D23*($C$11+D16)^0.5</f>
        <v>3591.5525890622844</v>
      </c>
      <c r="E25" s="28">
        <f>$C$10*E23*($C$11+E16)^0.5</f>
        <v>4389.6753866316812</v>
      </c>
      <c r="F25" s="28">
        <f>$C$10*F23*($C$11+F16)^0.5</f>
        <v>3192.4911902775862</v>
      </c>
      <c r="G25" s="28">
        <f>$C$10*G23*($C$11+G16)^0.5</f>
        <v>4788.7367854163795</v>
      </c>
      <c r="H25" s="29">
        <f>SUM(D25:G25)</f>
        <v>15962.455951387932</v>
      </c>
      <c r="J25" s="2" t="s">
        <v>34</v>
      </c>
    </row>
    <row r="26" spans="1:10" x14ac:dyDescent="0.25">
      <c r="A26" s="1"/>
      <c r="B26" s="7" t="s">
        <v>18</v>
      </c>
      <c r="C26" s="9"/>
      <c r="D26" s="28">
        <f>$C$5*D25</f>
        <v>143662.10356249136</v>
      </c>
      <c r="E26" s="28">
        <f>$C$5*E25</f>
        <v>175587.01546526724</v>
      </c>
      <c r="F26" s="28">
        <f>$C$5*F25</f>
        <v>127699.64761110344</v>
      </c>
      <c r="G26" s="28">
        <f>$C$5*G25</f>
        <v>191549.47141665517</v>
      </c>
      <c r="H26" s="29">
        <f>SUM(D26:G26)</f>
        <v>638498.2380555172</v>
      </c>
      <c r="J26" s="2" t="s">
        <v>25</v>
      </c>
    </row>
    <row r="27" spans="1:10" x14ac:dyDescent="0.25">
      <c r="A27" s="1"/>
      <c r="B27" s="7" t="s">
        <v>44</v>
      </c>
      <c r="C27" s="9"/>
      <c r="D27" s="28">
        <f>$C$6*D25</f>
        <v>89788.814726557102</v>
      </c>
      <c r="E27" s="28">
        <f>$C$6*E25</f>
        <v>109741.88466579204</v>
      </c>
      <c r="F27" s="28">
        <f>$C$6*F25</f>
        <v>79812.27975693965</v>
      </c>
      <c r="G27" s="28">
        <f>$C$6*G25</f>
        <v>119718.41963540949</v>
      </c>
      <c r="H27" s="29">
        <f>SUM(D27:G27)</f>
        <v>399061.39878469828</v>
      </c>
      <c r="J27" s="2" t="s">
        <v>26</v>
      </c>
    </row>
    <row r="28" spans="1:10" x14ac:dyDescent="0.25">
      <c r="A28" s="1"/>
      <c r="B28" s="7" t="s">
        <v>19</v>
      </c>
      <c r="C28" s="9"/>
      <c r="D28" s="28">
        <f>D26-D27</f>
        <v>53873.288835934261</v>
      </c>
      <c r="E28" s="28">
        <f>E26-E27</f>
        <v>65845.130799475199</v>
      </c>
      <c r="F28" s="28">
        <f>F26-F27</f>
        <v>47887.367854163793</v>
      </c>
      <c r="G28" s="28">
        <f>G26-G27</f>
        <v>71831.051781245682</v>
      </c>
      <c r="H28" s="29">
        <f>SUM(D28:G28)</f>
        <v>239436.83927081892</v>
      </c>
      <c r="J28" s="2" t="s">
        <v>28</v>
      </c>
    </row>
    <row r="29" spans="1:10" x14ac:dyDescent="0.25">
      <c r="A29" s="1"/>
      <c r="B29" s="7"/>
      <c r="C29" s="9"/>
      <c r="D29" s="28"/>
      <c r="E29" s="28"/>
      <c r="F29" s="28"/>
      <c r="G29" s="28"/>
      <c r="H29" s="29"/>
    </row>
    <row r="30" spans="1:10" x14ac:dyDescent="0.25">
      <c r="A30" s="1"/>
      <c r="B30" s="7" t="s">
        <v>20</v>
      </c>
      <c r="C30" s="9"/>
      <c r="D30" s="28">
        <f>D12</f>
        <v>8000</v>
      </c>
      <c r="E30" s="28">
        <f>E12</f>
        <v>8000</v>
      </c>
      <c r="F30" s="28">
        <f>F12</f>
        <v>9000</v>
      </c>
      <c r="G30" s="28">
        <f>G12</f>
        <v>9000</v>
      </c>
      <c r="H30" s="29">
        <f>SUM(D30:G30)</f>
        <v>34000</v>
      </c>
      <c r="J30" s="2" t="s">
        <v>27</v>
      </c>
    </row>
    <row r="31" spans="1:10" x14ac:dyDescent="0.25">
      <c r="A31" s="1"/>
      <c r="B31" s="7" t="s">
        <v>21</v>
      </c>
      <c r="C31" s="9"/>
      <c r="D31" s="28">
        <f>D16</f>
        <v>10000</v>
      </c>
      <c r="E31" s="28">
        <f>E16</f>
        <v>10000</v>
      </c>
      <c r="F31" s="28">
        <f>F16</f>
        <v>10000</v>
      </c>
      <c r="G31" s="28">
        <f>G16</f>
        <v>10000</v>
      </c>
      <c r="H31" s="29">
        <f>SUM(D31:G31)</f>
        <v>40000</v>
      </c>
      <c r="J31" s="2" t="s">
        <v>29</v>
      </c>
    </row>
    <row r="32" spans="1:10" x14ac:dyDescent="0.25">
      <c r="A32" s="1"/>
      <c r="B32" s="7" t="s">
        <v>22</v>
      </c>
      <c r="C32" s="9"/>
      <c r="D32" s="28">
        <f>$C$8*D26</f>
        <v>21549.315534373705</v>
      </c>
      <c r="E32" s="28">
        <f>$C$8*E26</f>
        <v>26338.052319790084</v>
      </c>
      <c r="F32" s="28">
        <f>$C$8*F26</f>
        <v>19154.947141665514</v>
      </c>
      <c r="G32" s="28">
        <f>$C$8*G26</f>
        <v>28732.420712498275</v>
      </c>
      <c r="H32" s="29">
        <f>SUM(D32:G32)</f>
        <v>95774.735708327586</v>
      </c>
      <c r="J32" s="2" t="s">
        <v>30</v>
      </c>
    </row>
    <row r="33" spans="1:10" x14ac:dyDescent="0.25">
      <c r="A33" s="1"/>
      <c r="B33" s="7" t="s">
        <v>31</v>
      </c>
      <c r="C33" s="9"/>
      <c r="D33" s="28">
        <f>SUM(D30:D32)</f>
        <v>39549.315534373702</v>
      </c>
      <c r="E33" s="28">
        <f>SUM(E30:E32)</f>
        <v>44338.052319790084</v>
      </c>
      <c r="F33" s="28">
        <f>SUM(F30:F32)</f>
        <v>38154.947141665514</v>
      </c>
      <c r="G33" s="28">
        <f>SUM(G30:G32)</f>
        <v>47732.420712498279</v>
      </c>
      <c r="H33" s="29">
        <f>SUM(D33:G33)</f>
        <v>169774.73570832756</v>
      </c>
      <c r="J33" s="2" t="s">
        <v>32</v>
      </c>
    </row>
    <row r="34" spans="1:10" x14ac:dyDescent="0.25">
      <c r="A34" s="1"/>
      <c r="B34" s="7"/>
      <c r="C34" s="9"/>
      <c r="D34" s="28"/>
      <c r="E34" s="28"/>
      <c r="F34" s="28"/>
      <c r="G34" s="28"/>
      <c r="H34" s="29"/>
    </row>
    <row r="35" spans="1:10" x14ac:dyDescent="0.25">
      <c r="A35" s="1"/>
      <c r="B35" s="7" t="s">
        <v>15</v>
      </c>
      <c r="C35" s="9"/>
      <c r="D35" s="28">
        <f>D28-D33</f>
        <v>14323.97330156056</v>
      </c>
      <c r="E35" s="28">
        <f>E28-E33</f>
        <v>21507.078479685115</v>
      </c>
      <c r="F35" s="28">
        <f>F28-F33</f>
        <v>9732.4207124982786</v>
      </c>
      <c r="G35" s="28">
        <f>G28-G33</f>
        <v>24098.631068747403</v>
      </c>
      <c r="H35" s="29">
        <f>SUM(D35:G35)</f>
        <v>69662.103562491364</v>
      </c>
      <c r="J35" s="2" t="s">
        <v>35</v>
      </c>
    </row>
    <row r="36" spans="1:10" x14ac:dyDescent="0.25">
      <c r="A36" s="1"/>
      <c r="B36" s="12" t="s">
        <v>23</v>
      </c>
      <c r="C36" s="14"/>
      <c r="D36" s="30">
        <f>D35/D26</f>
        <v>9.9705997241852973E-2</v>
      </c>
      <c r="E36" s="30">
        <f>E35/E26</f>
        <v>0.12248672501606143</v>
      </c>
      <c r="F36" s="30">
        <f>F35/F26</f>
        <v>7.6213371724700413E-2</v>
      </c>
      <c r="G36" s="30">
        <f>G35/G26</f>
        <v>0.12580891448313355</v>
      </c>
      <c r="H36" s="31">
        <f>H35/H26</f>
        <v>0.10910304744871398</v>
      </c>
      <c r="J36" s="2" t="s">
        <v>33</v>
      </c>
    </row>
    <row r="65532" spans="255:255" x14ac:dyDescent="0.25">
      <c r="IU65532" s="2">
        <v>0</v>
      </c>
    </row>
    <row r="65534" spans="255:255" x14ac:dyDescent="0.25">
      <c r="IU65534" s="2">
        <v>0</v>
      </c>
    </row>
  </sheetData>
  <scenarios current="1" show="1" sqref="C21">
    <scenario name="Optimistic" locked="1" count="2" user="Tuck.Student" comment="Example in Chapter 6_x000a_">
      <inputCells r="C5" val="50" numFmtId="7"/>
      <inputCells r="C6" val="20" numFmtId="7"/>
    </scenario>
    <scenario name="Pessimistic" locked="1" count="2" user="Tuck.Student" comment="Example in Chapter 6._x000a_">
      <inputCells r="C5" val="35" numFmtId="7"/>
      <inputCells r="C6" val="30" numFmtId="7"/>
    </scenario>
  </scenarios>
  <phoneticPr fontId="0" type="noConversion"/>
  <printOptions horizontalCentered="1"/>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U65534"/>
  <sheetViews>
    <sheetView workbookViewId="0">
      <selection activeCell="C19" sqref="C19"/>
    </sheetView>
  </sheetViews>
  <sheetFormatPr defaultColWidth="8.85546875" defaultRowHeight="15" x14ac:dyDescent="0.25"/>
  <cols>
    <col min="1" max="1" width="15" style="2" customWidth="1"/>
    <col min="2" max="2" width="17" style="2" customWidth="1"/>
    <col min="3" max="8" width="10.42578125" style="2" customWidth="1"/>
    <col min="9" max="9" width="3.42578125" style="2" customWidth="1"/>
    <col min="10" max="10" width="14.42578125" style="2" customWidth="1"/>
    <col min="11" max="16384" width="8.85546875" style="2"/>
  </cols>
  <sheetData>
    <row r="1" spans="1:10" x14ac:dyDescent="0.25">
      <c r="A1" s="1" t="s">
        <v>0</v>
      </c>
    </row>
    <row r="2" spans="1:10" x14ac:dyDescent="0.25">
      <c r="A2" s="1"/>
      <c r="B2" s="1"/>
      <c r="C2" s="1"/>
      <c r="D2" s="1"/>
      <c r="E2" s="1"/>
      <c r="F2" s="1"/>
      <c r="G2" s="1"/>
      <c r="H2" s="1"/>
    </row>
    <row r="3" spans="1:10" x14ac:dyDescent="0.25">
      <c r="A3" s="1" t="s">
        <v>1</v>
      </c>
      <c r="B3" s="1"/>
      <c r="C3" s="1"/>
      <c r="D3" s="1"/>
      <c r="E3" s="1"/>
      <c r="F3" s="1"/>
      <c r="G3" s="1"/>
      <c r="H3" s="1"/>
    </row>
    <row r="4" spans="1:10" x14ac:dyDescent="0.25">
      <c r="A4" s="1"/>
      <c r="B4" s="3"/>
      <c r="C4" s="4"/>
      <c r="D4" s="5" t="s">
        <v>2</v>
      </c>
      <c r="E4" s="5" t="s">
        <v>3</v>
      </c>
      <c r="F4" s="5" t="s">
        <v>4</v>
      </c>
      <c r="G4" s="6" t="s">
        <v>5</v>
      </c>
      <c r="H4" s="1"/>
      <c r="J4" s="1" t="s">
        <v>38</v>
      </c>
    </row>
    <row r="5" spans="1:10" x14ac:dyDescent="0.25">
      <c r="A5" s="1"/>
      <c r="B5" s="7" t="s">
        <v>6</v>
      </c>
      <c r="C5" s="8">
        <v>40</v>
      </c>
      <c r="D5" s="9"/>
      <c r="E5" s="9"/>
      <c r="F5" s="9"/>
      <c r="G5" s="10"/>
      <c r="H5" s="1"/>
      <c r="J5" s="2" t="s">
        <v>39</v>
      </c>
    </row>
    <row r="6" spans="1:10" x14ac:dyDescent="0.25">
      <c r="A6" s="1"/>
      <c r="B6" s="7" t="s">
        <v>7</v>
      </c>
      <c r="C6" s="32">
        <v>29.364121897948557</v>
      </c>
      <c r="D6" s="9"/>
      <c r="E6" s="9"/>
      <c r="F6" s="9"/>
      <c r="G6" s="10"/>
      <c r="H6" s="1" t="s">
        <v>13</v>
      </c>
      <c r="J6" s="2" t="s">
        <v>40</v>
      </c>
    </row>
    <row r="7" spans="1:10" x14ac:dyDescent="0.25">
      <c r="A7" s="1"/>
      <c r="B7" s="7" t="s">
        <v>8</v>
      </c>
      <c r="C7" s="9"/>
      <c r="D7" s="9">
        <v>0.9</v>
      </c>
      <c r="E7" s="9">
        <v>1.1000000000000001</v>
      </c>
      <c r="F7" s="9">
        <v>0.8</v>
      </c>
      <c r="G7" s="10">
        <v>1.2</v>
      </c>
      <c r="H7" s="1"/>
      <c r="J7" s="2" t="s">
        <v>41</v>
      </c>
    </row>
    <row r="8" spans="1:10" x14ac:dyDescent="0.25">
      <c r="A8" s="1"/>
      <c r="B8" s="7" t="s">
        <v>24</v>
      </c>
      <c r="C8" s="9">
        <v>0.15</v>
      </c>
      <c r="D8" s="9"/>
      <c r="E8" s="9"/>
      <c r="F8" s="9"/>
      <c r="G8" s="10"/>
      <c r="J8" s="2" t="s">
        <v>40</v>
      </c>
    </row>
    <row r="9" spans="1:10" x14ac:dyDescent="0.25">
      <c r="A9" s="1"/>
      <c r="B9" s="7" t="s">
        <v>9</v>
      </c>
      <c r="C9" s="11"/>
      <c r="D9" s="9"/>
      <c r="E9" s="9"/>
      <c r="F9" s="9"/>
      <c r="G9" s="10"/>
      <c r="H9" s="1"/>
    </row>
    <row r="10" spans="1:10" x14ac:dyDescent="0.25">
      <c r="A10" s="1"/>
      <c r="B10" s="7"/>
      <c r="C10" s="9">
        <v>35</v>
      </c>
      <c r="D10" s="9"/>
      <c r="E10" s="9"/>
      <c r="F10" s="9"/>
      <c r="G10" s="10"/>
      <c r="H10" s="1"/>
      <c r="J10" s="2" t="s">
        <v>42</v>
      </c>
    </row>
    <row r="11" spans="1:10" x14ac:dyDescent="0.25">
      <c r="A11" s="1"/>
      <c r="B11" s="7"/>
      <c r="C11" s="9">
        <v>3000</v>
      </c>
      <c r="D11" s="9"/>
      <c r="E11" s="9"/>
      <c r="F11" s="9"/>
      <c r="G11" s="10"/>
      <c r="H11" s="1"/>
    </row>
    <row r="12" spans="1:10" x14ac:dyDescent="0.25">
      <c r="A12" s="1"/>
      <c r="B12" s="7" t="s">
        <v>20</v>
      </c>
      <c r="C12" s="9"/>
      <c r="D12" s="9">
        <v>8000</v>
      </c>
      <c r="E12" s="9">
        <v>8000</v>
      </c>
      <c r="F12" s="9">
        <v>9000</v>
      </c>
      <c r="G12" s="10">
        <v>9000</v>
      </c>
      <c r="H12" s="1"/>
      <c r="J12" s="2" t="s">
        <v>42</v>
      </c>
    </row>
    <row r="13" spans="1:10" x14ac:dyDescent="0.25">
      <c r="A13" s="1"/>
      <c r="B13" s="12" t="s">
        <v>10</v>
      </c>
      <c r="C13" s="13">
        <v>40000</v>
      </c>
      <c r="D13" s="14"/>
      <c r="E13" s="14"/>
      <c r="F13" s="14"/>
      <c r="G13" s="15"/>
      <c r="H13" s="1"/>
      <c r="J13" s="2" t="s">
        <v>43</v>
      </c>
    </row>
    <row r="14" spans="1:10" x14ac:dyDescent="0.25">
      <c r="A14" s="1"/>
      <c r="B14" s="1"/>
      <c r="C14" s="1"/>
      <c r="D14" s="1"/>
      <c r="E14" s="1"/>
      <c r="F14" s="1"/>
      <c r="G14" s="1"/>
      <c r="H14" s="1"/>
    </row>
    <row r="15" spans="1:10" x14ac:dyDescent="0.25">
      <c r="A15" s="1" t="s">
        <v>36</v>
      </c>
      <c r="B15" s="1"/>
      <c r="C15" s="1"/>
      <c r="D15" s="1"/>
      <c r="E15" s="1"/>
      <c r="F15" s="1"/>
      <c r="G15" s="1"/>
      <c r="H15" s="16" t="s">
        <v>11</v>
      </c>
    </row>
    <row r="16" spans="1:10" x14ac:dyDescent="0.25">
      <c r="A16" s="1"/>
      <c r="B16" s="17" t="s">
        <v>12</v>
      </c>
      <c r="C16" s="18"/>
      <c r="D16" s="19">
        <v>10000</v>
      </c>
      <c r="E16" s="20">
        <v>10000</v>
      </c>
      <c r="F16" s="20">
        <v>10000</v>
      </c>
      <c r="G16" s="21">
        <v>10000</v>
      </c>
      <c r="H16" s="22">
        <f>SUM(D16:G16)</f>
        <v>40000</v>
      </c>
      <c r="J16" s="2" t="s">
        <v>32</v>
      </c>
    </row>
    <row r="17" spans="1:10" x14ac:dyDescent="0.25">
      <c r="A17" s="1"/>
      <c r="B17" s="23" t="s">
        <v>13</v>
      </c>
      <c r="C17" s="1"/>
      <c r="D17" s="1" t="s">
        <v>13</v>
      </c>
      <c r="E17" s="1"/>
      <c r="F17" s="1" t="s">
        <v>13</v>
      </c>
      <c r="G17" s="1"/>
      <c r="H17" s="1"/>
    </row>
    <row r="18" spans="1:10" x14ac:dyDescent="0.25">
      <c r="A18" s="1" t="s">
        <v>14</v>
      </c>
      <c r="B18" s="1"/>
      <c r="C18" s="1"/>
      <c r="H18" s="1" t="s">
        <v>13</v>
      </c>
    </row>
    <row r="19" spans="1:10" x14ac:dyDescent="0.25">
      <c r="A19" s="1"/>
      <c r="B19" s="17" t="s">
        <v>15</v>
      </c>
      <c r="C19" s="24">
        <f>H35</f>
        <v>7.2759576141834259E-12</v>
      </c>
      <c r="H19" s="1" t="s">
        <v>13</v>
      </c>
    </row>
    <row r="20" spans="1:10" x14ac:dyDescent="0.25">
      <c r="A20" s="1"/>
      <c r="B20" s="1"/>
      <c r="C20" s="22"/>
      <c r="D20" s="25"/>
      <c r="E20" s="1"/>
      <c r="F20" s="1"/>
      <c r="G20" s="1"/>
      <c r="H20" s="1"/>
    </row>
    <row r="21" spans="1:10" x14ac:dyDescent="0.25">
      <c r="A21" s="1" t="s">
        <v>37</v>
      </c>
      <c r="B21" s="1"/>
      <c r="C21" s="1"/>
      <c r="H21" s="1"/>
    </row>
    <row r="22" spans="1:10" x14ac:dyDescent="0.25">
      <c r="A22" s="1"/>
      <c r="B22" s="3" t="s">
        <v>16</v>
      </c>
      <c r="C22" s="4"/>
      <c r="D22" s="5" t="s">
        <v>2</v>
      </c>
      <c r="E22" s="5" t="s">
        <v>3</v>
      </c>
      <c r="F22" s="5" t="s">
        <v>4</v>
      </c>
      <c r="G22" s="5" t="s">
        <v>5</v>
      </c>
      <c r="H22" s="6" t="s">
        <v>11</v>
      </c>
    </row>
    <row r="23" spans="1:10" x14ac:dyDescent="0.25">
      <c r="A23" s="1"/>
      <c r="B23" s="7" t="s">
        <v>8</v>
      </c>
      <c r="C23" s="9"/>
      <c r="D23" s="26">
        <f>D7</f>
        <v>0.9</v>
      </c>
      <c r="E23" s="26">
        <f>E7</f>
        <v>1.1000000000000001</v>
      </c>
      <c r="F23" s="26">
        <f>F7</f>
        <v>0.8</v>
      </c>
      <c r="G23" s="26">
        <f>G7</f>
        <v>1.2</v>
      </c>
      <c r="H23" s="27"/>
    </row>
    <row r="24" spans="1:10" x14ac:dyDescent="0.25">
      <c r="A24" s="1"/>
      <c r="B24" s="7"/>
      <c r="C24" s="9"/>
      <c r="D24" s="11"/>
      <c r="E24" s="11"/>
      <c r="F24" s="11"/>
      <c r="G24" s="11"/>
      <c r="H24" s="27"/>
    </row>
    <row r="25" spans="1:10" x14ac:dyDescent="0.25">
      <c r="A25" s="1"/>
      <c r="B25" s="7" t="s">
        <v>17</v>
      </c>
      <c r="C25" s="9"/>
      <c r="D25" s="28">
        <f>$C$10*D23*($C$11+D16)^0.5</f>
        <v>3591.5525890622844</v>
      </c>
      <c r="E25" s="28">
        <f>$C$10*E23*($C$11+E16)^0.5</f>
        <v>4389.6753866316812</v>
      </c>
      <c r="F25" s="28">
        <f>$C$10*F23*($C$11+F16)^0.5</f>
        <v>3192.4911902775862</v>
      </c>
      <c r="G25" s="28">
        <f>$C$10*G23*($C$11+G16)^0.5</f>
        <v>4788.7367854163795</v>
      </c>
      <c r="H25" s="29">
        <f>SUM(D25:G25)</f>
        <v>15962.455951387932</v>
      </c>
      <c r="J25" s="2" t="s">
        <v>34</v>
      </c>
    </row>
    <row r="26" spans="1:10" x14ac:dyDescent="0.25">
      <c r="A26" s="1"/>
      <c r="B26" s="7" t="s">
        <v>18</v>
      </c>
      <c r="C26" s="9"/>
      <c r="D26" s="28">
        <f>$C$5*D25</f>
        <v>143662.10356249136</v>
      </c>
      <c r="E26" s="28">
        <f>$C$5*E25</f>
        <v>175587.01546526724</v>
      </c>
      <c r="F26" s="28">
        <f>$C$5*F25</f>
        <v>127699.64761110344</v>
      </c>
      <c r="G26" s="28">
        <f>$C$5*G25</f>
        <v>191549.47141665517</v>
      </c>
      <c r="H26" s="29">
        <f>SUM(D26:G26)</f>
        <v>638498.2380555172</v>
      </c>
      <c r="J26" s="2" t="s">
        <v>25</v>
      </c>
    </row>
    <row r="27" spans="1:10" x14ac:dyDescent="0.25">
      <c r="A27" s="1"/>
      <c r="B27" s="7" t="s">
        <v>44</v>
      </c>
      <c r="C27" s="9"/>
      <c r="D27" s="28">
        <f>$C$6*D25</f>
        <v>105462.78802811766</v>
      </c>
      <c r="E27" s="28">
        <f>$C$6*E25</f>
        <v>128898.96314547714</v>
      </c>
      <c r="F27" s="28">
        <f>$C$6*F25</f>
        <v>93744.700469437928</v>
      </c>
      <c r="G27" s="28">
        <f>$C$6*G25</f>
        <v>140617.05070415689</v>
      </c>
      <c r="H27" s="29">
        <f>SUM(D27:G27)</f>
        <v>468723.50234718958</v>
      </c>
      <c r="J27" s="2" t="s">
        <v>26</v>
      </c>
    </row>
    <row r="28" spans="1:10" x14ac:dyDescent="0.25">
      <c r="A28" s="1"/>
      <c r="B28" s="7" t="s">
        <v>19</v>
      </c>
      <c r="C28" s="9"/>
      <c r="D28" s="28">
        <f>D26-D27</f>
        <v>38199.315534373702</v>
      </c>
      <c r="E28" s="28">
        <f>E26-E27</f>
        <v>46688.052319790091</v>
      </c>
      <c r="F28" s="28">
        <f>F26-F27</f>
        <v>33954.947141665514</v>
      </c>
      <c r="G28" s="28">
        <f>G26-G27</f>
        <v>50932.420712498279</v>
      </c>
      <c r="H28" s="29">
        <f>SUM(D28:G28)</f>
        <v>169774.73570832759</v>
      </c>
      <c r="J28" s="2" t="s">
        <v>28</v>
      </c>
    </row>
    <row r="29" spans="1:10" x14ac:dyDescent="0.25">
      <c r="A29" s="1"/>
      <c r="B29" s="7"/>
      <c r="C29" s="9"/>
      <c r="D29" s="28"/>
      <c r="E29" s="28"/>
      <c r="F29" s="28"/>
      <c r="G29" s="28"/>
      <c r="H29" s="29"/>
    </row>
    <row r="30" spans="1:10" x14ac:dyDescent="0.25">
      <c r="A30" s="1"/>
      <c r="B30" s="7" t="s">
        <v>20</v>
      </c>
      <c r="C30" s="9"/>
      <c r="D30" s="28">
        <f>D12</f>
        <v>8000</v>
      </c>
      <c r="E30" s="28">
        <f>E12</f>
        <v>8000</v>
      </c>
      <c r="F30" s="28">
        <f>F12</f>
        <v>9000</v>
      </c>
      <c r="G30" s="28">
        <f>G12</f>
        <v>9000</v>
      </c>
      <c r="H30" s="29">
        <f>SUM(D30:G30)</f>
        <v>34000</v>
      </c>
      <c r="J30" s="2" t="s">
        <v>27</v>
      </c>
    </row>
    <row r="31" spans="1:10" x14ac:dyDescent="0.25">
      <c r="A31" s="1"/>
      <c r="B31" s="7" t="s">
        <v>21</v>
      </c>
      <c r="C31" s="9"/>
      <c r="D31" s="28">
        <f>D16</f>
        <v>10000</v>
      </c>
      <c r="E31" s="28">
        <f>E16</f>
        <v>10000</v>
      </c>
      <c r="F31" s="28">
        <f>F16</f>
        <v>10000</v>
      </c>
      <c r="G31" s="28">
        <f>G16</f>
        <v>10000</v>
      </c>
      <c r="H31" s="29">
        <f>SUM(D31:G31)</f>
        <v>40000</v>
      </c>
      <c r="J31" s="2" t="s">
        <v>29</v>
      </c>
    </row>
    <row r="32" spans="1:10" x14ac:dyDescent="0.25">
      <c r="A32" s="1"/>
      <c r="B32" s="7" t="s">
        <v>22</v>
      </c>
      <c r="C32" s="9"/>
      <c r="D32" s="28">
        <f>$C$8*D26</f>
        <v>21549.315534373705</v>
      </c>
      <c r="E32" s="28">
        <f>$C$8*E26</f>
        <v>26338.052319790084</v>
      </c>
      <c r="F32" s="28">
        <f>$C$8*F26</f>
        <v>19154.947141665514</v>
      </c>
      <c r="G32" s="28">
        <f>$C$8*G26</f>
        <v>28732.420712498275</v>
      </c>
      <c r="H32" s="29">
        <f>SUM(D32:G32)</f>
        <v>95774.735708327586</v>
      </c>
      <c r="J32" s="2" t="s">
        <v>30</v>
      </c>
    </row>
    <row r="33" spans="1:10" x14ac:dyDescent="0.25">
      <c r="A33" s="1"/>
      <c r="B33" s="7" t="s">
        <v>31</v>
      </c>
      <c r="C33" s="9"/>
      <c r="D33" s="28">
        <f>SUM(D30:D32)</f>
        <v>39549.315534373702</v>
      </c>
      <c r="E33" s="28">
        <f>SUM(E30:E32)</f>
        <v>44338.052319790084</v>
      </c>
      <c r="F33" s="28">
        <f>SUM(F30:F32)</f>
        <v>38154.947141665514</v>
      </c>
      <c r="G33" s="28">
        <f>SUM(G30:G32)</f>
        <v>47732.420712498279</v>
      </c>
      <c r="H33" s="29">
        <f>SUM(D33:G33)</f>
        <v>169774.73570832756</v>
      </c>
      <c r="J33" s="2" t="s">
        <v>32</v>
      </c>
    </row>
    <row r="34" spans="1:10" x14ac:dyDescent="0.25">
      <c r="A34" s="1"/>
      <c r="B34" s="7"/>
      <c r="C34" s="9"/>
      <c r="D34" s="28"/>
      <c r="E34" s="28"/>
      <c r="F34" s="28"/>
      <c r="G34" s="28"/>
      <c r="H34" s="29"/>
    </row>
    <row r="35" spans="1:10" x14ac:dyDescent="0.25">
      <c r="A35" s="1"/>
      <c r="B35" s="7" t="s">
        <v>15</v>
      </c>
      <c r="C35" s="9"/>
      <c r="D35" s="28">
        <f>D28-D33</f>
        <v>-1350</v>
      </c>
      <c r="E35" s="28">
        <f>E28-E33</f>
        <v>2350.0000000000073</v>
      </c>
      <c r="F35" s="28">
        <f>F28-F33</f>
        <v>-4200</v>
      </c>
      <c r="G35" s="28">
        <f>G28-G33</f>
        <v>3200</v>
      </c>
      <c r="H35" s="29">
        <f>SUM(D35:G35)</f>
        <v>7.2759576141834259E-12</v>
      </c>
      <c r="J35" s="2" t="s">
        <v>35</v>
      </c>
    </row>
    <row r="36" spans="1:10" x14ac:dyDescent="0.25">
      <c r="A36" s="1"/>
      <c r="B36" s="12" t="s">
        <v>23</v>
      </c>
      <c r="C36" s="14"/>
      <c r="D36" s="30">
        <f>D35/D26</f>
        <v>-9.3970502068610288E-3</v>
      </c>
      <c r="E36" s="30">
        <f>E35/E26</f>
        <v>1.3383677567347567E-2</v>
      </c>
      <c r="F36" s="30">
        <f>F35/F26</f>
        <v>-3.2889675724013599E-2</v>
      </c>
      <c r="G36" s="30">
        <f>G35/G26</f>
        <v>1.6705867034419605E-2</v>
      </c>
      <c r="H36" s="31">
        <f>H35/H26</f>
        <v>1.1395423167245739E-17</v>
      </c>
      <c r="J36" s="2" t="s">
        <v>33</v>
      </c>
    </row>
    <row r="65534" spans="255:255" x14ac:dyDescent="0.25">
      <c r="IU65534" s="2">
        <v>0</v>
      </c>
    </row>
  </sheetData>
  <scenarios current="1" show="1" sqref="C21">
    <scenario name="Optimistic" locked="1" count="2" user="Tuck.Student" comment="Example in Chapter 6_x000a_">
      <inputCells r="C5" val="50" numFmtId="7"/>
      <inputCells r="C6" val="20" numFmtId="7"/>
    </scenario>
    <scenario name="Pessimistic" locked="1" count="2" user="Tuck.Student" comment="Example in Chapter 6._x000a_">
      <inputCells r="C5" val="35" numFmtId="7"/>
      <inputCells r="C6" val="30" numFmtId="7"/>
    </scenario>
  </scenarios>
  <phoneticPr fontId="0" type="noConversion"/>
  <printOptions horizontalCentered="1"/>
  <pageMargins left="0.75" right="0.75" top="1" bottom="1" header="0.5" footer="0.5"/>
  <pageSetup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IU65537"/>
  <sheetViews>
    <sheetView tabSelected="1" workbookViewId="0">
      <selection activeCell="D7" sqref="D7"/>
    </sheetView>
  </sheetViews>
  <sheetFormatPr defaultColWidth="8.85546875" defaultRowHeight="15" x14ac:dyDescent="0.25"/>
  <cols>
    <col min="1" max="1" width="15" style="2" customWidth="1"/>
    <col min="2" max="2" width="17" style="2" customWidth="1"/>
    <col min="3" max="8" width="10.42578125" style="2" customWidth="1"/>
    <col min="9" max="9" width="3.42578125" style="2" customWidth="1"/>
    <col min="10" max="10" width="14.42578125" style="2" customWidth="1"/>
    <col min="11" max="16384" width="8.85546875" style="2"/>
  </cols>
  <sheetData>
    <row r="1" spans="1:10" x14ac:dyDescent="0.25">
      <c r="A1" s="1" t="s">
        <v>0</v>
      </c>
    </row>
    <row r="2" spans="1:10" x14ac:dyDescent="0.25">
      <c r="A2" s="1"/>
      <c r="B2" s="1"/>
      <c r="C2" s="1"/>
      <c r="D2" s="1"/>
      <c r="E2" s="1"/>
      <c r="F2" s="1"/>
      <c r="G2" s="1"/>
      <c r="H2" s="1"/>
    </row>
    <row r="3" spans="1:10" x14ac:dyDescent="0.25">
      <c r="A3" s="1" t="s">
        <v>1</v>
      </c>
      <c r="B3" s="1"/>
      <c r="C3" s="1"/>
      <c r="D3" s="1"/>
      <c r="E3" s="1"/>
      <c r="F3" s="1"/>
      <c r="G3" s="1"/>
      <c r="H3" s="1"/>
    </row>
    <row r="4" spans="1:10" x14ac:dyDescent="0.25">
      <c r="A4" s="1"/>
      <c r="B4" s="3"/>
      <c r="C4" s="4"/>
      <c r="D4" s="5" t="s">
        <v>2</v>
      </c>
      <c r="E4" s="5" t="s">
        <v>3</v>
      </c>
      <c r="F4" s="5" t="s">
        <v>4</v>
      </c>
      <c r="G4" s="6" t="s">
        <v>5</v>
      </c>
      <c r="H4" s="1"/>
      <c r="J4" s="1" t="s">
        <v>38</v>
      </c>
    </row>
    <row r="5" spans="1:10" x14ac:dyDescent="0.25">
      <c r="A5" s="1"/>
      <c r="B5" s="7"/>
      <c r="C5" s="54" t="s">
        <v>50</v>
      </c>
      <c r="D5" s="55" t="s">
        <v>51</v>
      </c>
      <c r="E5" s="55" t="s">
        <v>52</v>
      </c>
      <c r="F5" s="48"/>
      <c r="G5" s="49"/>
      <c r="H5" s="1"/>
      <c r="J5" s="1"/>
    </row>
    <row r="6" spans="1:10" x14ac:dyDescent="0.25">
      <c r="A6" s="1"/>
      <c r="B6" s="7" t="s">
        <v>6</v>
      </c>
      <c r="C6" s="9">
        <v>30</v>
      </c>
      <c r="D6" s="48">
        <v>50</v>
      </c>
      <c r="E6" s="48">
        <v>45</v>
      </c>
      <c r="F6" s="48"/>
      <c r="G6" s="49"/>
      <c r="H6" s="1"/>
      <c r="J6" s="1"/>
    </row>
    <row r="7" spans="1:10" x14ac:dyDescent="0.25">
      <c r="A7" s="1"/>
      <c r="B7" s="7" t="s">
        <v>7</v>
      </c>
      <c r="C7" s="9">
        <v>10</v>
      </c>
      <c r="D7" s="48">
        <v>35</v>
      </c>
      <c r="E7" s="48">
        <v>20</v>
      </c>
      <c r="F7" s="48"/>
      <c r="G7" s="49"/>
      <c r="H7" s="1"/>
      <c r="J7" s="1"/>
    </row>
    <row r="8" spans="1:10" x14ac:dyDescent="0.25">
      <c r="A8" s="1"/>
      <c r="B8" s="7" t="s">
        <v>6</v>
      </c>
      <c r="C8" s="32">
        <f ca="1">_xll.PsiTriangular($C$6,$E$6,$D$6)</f>
        <v>45.423006688960726</v>
      </c>
      <c r="D8" s="9"/>
      <c r="E8" s="9"/>
      <c r="F8" s="9"/>
      <c r="G8" s="10"/>
      <c r="J8" s="2" t="s">
        <v>39</v>
      </c>
    </row>
    <row r="9" spans="1:10" x14ac:dyDescent="0.25">
      <c r="A9" s="1"/>
      <c r="B9" s="7" t="s">
        <v>7</v>
      </c>
      <c r="C9" s="32">
        <f ca="1">_xll.PsiTriangular($C$7,$E$7,$D$7)</f>
        <v>23.435684267768387</v>
      </c>
      <c r="D9" s="9"/>
      <c r="E9" s="9"/>
      <c r="F9" s="9"/>
      <c r="G9" s="10"/>
      <c r="H9" s="1">
        <f ca="1">_xll.PsiSenParam(20,30)</f>
        <v>25</v>
      </c>
      <c r="J9" s="2" t="s">
        <v>40</v>
      </c>
    </row>
    <row r="10" spans="1:10" x14ac:dyDescent="0.25">
      <c r="A10" s="1"/>
      <c r="B10" s="7" t="s">
        <v>8</v>
      </c>
      <c r="C10" s="9"/>
      <c r="D10" s="9">
        <v>0.9</v>
      </c>
      <c r="E10" s="9">
        <v>1.1000000000000001</v>
      </c>
      <c r="F10" s="9">
        <v>0.8</v>
      </c>
      <c r="G10" s="10">
        <v>1.2</v>
      </c>
      <c r="H10" s="1"/>
      <c r="J10" s="2" t="s">
        <v>41</v>
      </c>
    </row>
    <row r="11" spans="1:10" x14ac:dyDescent="0.25">
      <c r="A11" s="1"/>
      <c r="B11" s="7" t="s">
        <v>24</v>
      </c>
      <c r="C11" s="9">
        <v>0.15</v>
      </c>
      <c r="D11" s="9"/>
      <c r="E11" s="9"/>
      <c r="F11" s="9"/>
      <c r="G11" s="10"/>
      <c r="H11" s="1"/>
      <c r="J11" s="2" t="s">
        <v>40</v>
      </c>
    </row>
    <row r="12" spans="1:10" x14ac:dyDescent="0.25">
      <c r="A12" s="1"/>
      <c r="B12" s="7" t="s">
        <v>9</v>
      </c>
      <c r="C12" s="11"/>
      <c r="D12" s="9"/>
      <c r="E12" s="9"/>
      <c r="F12" s="9"/>
      <c r="G12" s="10"/>
      <c r="H12" s="1"/>
    </row>
    <row r="13" spans="1:10" x14ac:dyDescent="0.25">
      <c r="A13" s="1"/>
      <c r="B13" s="7"/>
      <c r="C13" s="9">
        <v>35</v>
      </c>
      <c r="D13" s="9"/>
      <c r="E13" s="9"/>
      <c r="F13" s="9"/>
      <c r="G13" s="10"/>
      <c r="H13" s="1"/>
      <c r="J13" s="2" t="s">
        <v>42</v>
      </c>
    </row>
    <row r="14" spans="1:10" x14ac:dyDescent="0.25">
      <c r="A14" s="1"/>
      <c r="B14" s="7"/>
      <c r="C14" s="9">
        <v>3000</v>
      </c>
      <c r="D14" s="9"/>
      <c r="E14" s="9"/>
      <c r="F14" s="9"/>
      <c r="G14" s="10"/>
      <c r="H14" s="1"/>
    </row>
    <row r="15" spans="1:10" x14ac:dyDescent="0.25">
      <c r="A15" s="1"/>
      <c r="B15" s="7" t="s">
        <v>20</v>
      </c>
      <c r="C15" s="9"/>
      <c r="D15" s="9">
        <v>8000</v>
      </c>
      <c r="E15" s="9">
        <v>8000</v>
      </c>
      <c r="F15" s="9">
        <v>9000</v>
      </c>
      <c r="G15" s="10">
        <v>9000</v>
      </c>
      <c r="H15" s="1"/>
      <c r="J15" s="2" t="s">
        <v>42</v>
      </c>
    </row>
    <row r="16" spans="1:10" x14ac:dyDescent="0.25">
      <c r="A16" s="1"/>
      <c r="B16" s="12" t="s">
        <v>10</v>
      </c>
      <c r="C16" s="13">
        <v>40000</v>
      </c>
      <c r="D16" s="14"/>
      <c r="E16" s="14"/>
      <c r="F16" s="14"/>
      <c r="G16" s="15"/>
      <c r="H16" s="1"/>
      <c r="J16" s="2" t="s">
        <v>43</v>
      </c>
    </row>
    <row r="17" spans="1:10" x14ac:dyDescent="0.25">
      <c r="A17" s="1"/>
      <c r="B17" s="1"/>
      <c r="C17" s="1"/>
      <c r="D17" s="1"/>
      <c r="E17" s="1"/>
      <c r="F17" s="1"/>
      <c r="G17" s="1"/>
      <c r="H17" s="1"/>
    </row>
    <row r="18" spans="1:10" x14ac:dyDescent="0.25">
      <c r="A18" s="1" t="s">
        <v>36</v>
      </c>
      <c r="B18" s="1"/>
      <c r="C18" s="1"/>
      <c r="D18" s="1"/>
      <c r="E18" s="1"/>
      <c r="F18" s="1"/>
      <c r="G18" s="1"/>
      <c r="H18" s="16" t="s">
        <v>11</v>
      </c>
    </row>
    <row r="19" spans="1:10" x14ac:dyDescent="0.25">
      <c r="A19" s="1"/>
      <c r="B19" s="17" t="s">
        <v>12</v>
      </c>
      <c r="C19" s="18"/>
      <c r="D19" s="19">
        <v>8000</v>
      </c>
      <c r="E19" s="20">
        <v>13000</v>
      </c>
      <c r="F19" s="20">
        <v>10000</v>
      </c>
      <c r="G19" s="21">
        <v>10000</v>
      </c>
      <c r="H19" s="22">
        <f>SUM(D19:G19)</f>
        <v>41000</v>
      </c>
      <c r="J19" s="2" t="s">
        <v>32</v>
      </c>
    </row>
    <row r="20" spans="1:10" x14ac:dyDescent="0.25">
      <c r="A20" s="1"/>
      <c r="B20" s="23" t="s">
        <v>13</v>
      </c>
      <c r="C20" s="1"/>
      <c r="D20" s="1">
        <f ca="1">_xll.PsiSenParam(5000,15000)</f>
        <v>10000</v>
      </c>
      <c r="E20" s="1">
        <f ca="1">_xll.PsiSenParam(5000,15000)</f>
        <v>10000</v>
      </c>
      <c r="F20" s="1" t="s">
        <v>13</v>
      </c>
      <c r="G20" s="1"/>
      <c r="H20" s="1"/>
    </row>
    <row r="21" spans="1:10" x14ac:dyDescent="0.25">
      <c r="A21" s="1" t="s">
        <v>14</v>
      </c>
      <c r="B21" s="1"/>
      <c r="C21" s="1"/>
      <c r="D21" s="1" t="s">
        <v>13</v>
      </c>
      <c r="H21" s="1" t="s">
        <v>13</v>
      </c>
    </row>
    <row r="22" spans="1:10" x14ac:dyDescent="0.25">
      <c r="A22" s="1"/>
      <c r="B22" s="17" t="s">
        <v>15</v>
      </c>
      <c r="C22" s="24">
        <f ca="1">H38 + _xll.PsiOutput()</f>
        <v>170132.12415093539</v>
      </c>
      <c r="H22" s="1" t="s">
        <v>13</v>
      </c>
    </row>
    <row r="23" spans="1:10" x14ac:dyDescent="0.25">
      <c r="A23" s="1"/>
      <c r="B23" s="1" t="s">
        <v>49</v>
      </c>
      <c r="C23" s="1" t="e">
        <f ca="1">_xll.PsiMean(C22)</f>
        <v>#N/A</v>
      </c>
      <c r="D23" s="25"/>
      <c r="E23" s="1"/>
      <c r="F23" s="1"/>
      <c r="G23" s="1"/>
      <c r="H23" s="1"/>
    </row>
    <row r="24" spans="1:10" x14ac:dyDescent="0.25">
      <c r="A24" s="1" t="s">
        <v>37</v>
      </c>
      <c r="B24" s="1"/>
      <c r="C24" s="1"/>
      <c r="H24" s="1"/>
    </row>
    <row r="25" spans="1:10" x14ac:dyDescent="0.25">
      <c r="A25" s="1"/>
      <c r="B25" s="3" t="s">
        <v>16</v>
      </c>
      <c r="C25" s="4"/>
      <c r="D25" s="5" t="s">
        <v>2</v>
      </c>
      <c r="E25" s="5" t="s">
        <v>3</v>
      </c>
      <c r="F25" s="5" t="s">
        <v>4</v>
      </c>
      <c r="G25" s="5" t="s">
        <v>5</v>
      </c>
      <c r="H25" s="6" t="s">
        <v>11</v>
      </c>
    </row>
    <row r="26" spans="1:10" x14ac:dyDescent="0.25">
      <c r="A26" s="1"/>
      <c r="B26" s="7" t="s">
        <v>8</v>
      </c>
      <c r="C26" s="9"/>
      <c r="D26" s="26">
        <f>D10</f>
        <v>0.9</v>
      </c>
      <c r="E26" s="26">
        <f>E10</f>
        <v>1.1000000000000001</v>
      </c>
      <c r="F26" s="26">
        <f>F10</f>
        <v>0.8</v>
      </c>
      <c r="G26" s="26">
        <f>G10</f>
        <v>1.2</v>
      </c>
      <c r="H26" s="27"/>
    </row>
    <row r="27" spans="1:10" x14ac:dyDescent="0.25">
      <c r="A27" s="1"/>
      <c r="B27" s="7"/>
      <c r="C27" s="9"/>
      <c r="D27" s="11"/>
      <c r="E27" s="11"/>
      <c r="F27" s="11"/>
      <c r="G27" s="11"/>
      <c r="H27" s="27"/>
    </row>
    <row r="28" spans="1:10" x14ac:dyDescent="0.25">
      <c r="A28" s="1"/>
      <c r="B28" s="7" t="s">
        <v>17</v>
      </c>
      <c r="C28" s="9"/>
      <c r="D28" s="28">
        <f>$C$13*D26*($C$14+D19)^0.5</f>
        <v>3303.7478717359772</v>
      </c>
      <c r="E28" s="28">
        <f>$C$13*E26*($C$14+E19)^0.5</f>
        <v>4869.9075966593036</v>
      </c>
      <c r="F28" s="28">
        <f>$C$13*F26*($C$14+F19)^0.5</f>
        <v>3192.4911902775862</v>
      </c>
      <c r="G28" s="28">
        <f>$C$13*G26*($C$14+G19)^0.5</f>
        <v>4788.7367854163795</v>
      </c>
      <c r="H28" s="29">
        <f>SUM(D28:G28)</f>
        <v>16154.883444089246</v>
      </c>
      <c r="J28" s="2" t="s">
        <v>34</v>
      </c>
    </row>
    <row r="29" spans="1:10" x14ac:dyDescent="0.25">
      <c r="A29" s="1"/>
      <c r="B29" s="7" t="s">
        <v>18</v>
      </c>
      <c r="C29" s="9"/>
      <c r="D29" s="28">
        <f ca="1">$C$8*D28</f>
        <v>150066.16167650305</v>
      </c>
      <c r="E29" s="28">
        <f ca="1">$C$8*E28</f>
        <v>221205.8453376762</v>
      </c>
      <c r="F29" s="28">
        <f ca="1">$C$8*F28</f>
        <v>145012.54869042698</v>
      </c>
      <c r="G29" s="28">
        <f ca="1">$C$8*G28</f>
        <v>217518.8230356405</v>
      </c>
      <c r="H29" s="29">
        <f ca="1">SUM(D29:G29)</f>
        <v>733803.37874024676</v>
      </c>
      <c r="J29" s="2" t="s">
        <v>25</v>
      </c>
    </row>
    <row r="30" spans="1:10" x14ac:dyDescent="0.25">
      <c r="A30" s="1"/>
      <c r="B30" s="7" t="s">
        <v>44</v>
      </c>
      <c r="C30" s="9"/>
      <c r="D30" s="28">
        <f ca="1">$C$9*D28</f>
        <v>77425.592022316137</v>
      </c>
      <c r="E30" s="28">
        <f ca="1">$C$9*E28</f>
        <v>114129.6168485142</v>
      </c>
      <c r="F30" s="28">
        <f ca="1">$C$9*F28</f>
        <v>74818.215562977595</v>
      </c>
      <c r="G30" s="28">
        <f ca="1">$C$9*G28</f>
        <v>112227.32334446641</v>
      </c>
      <c r="H30" s="29">
        <f ca="1">SUM(D30:G30)</f>
        <v>378600.74777827435</v>
      </c>
      <c r="J30" s="2" t="s">
        <v>26</v>
      </c>
    </row>
    <row r="31" spans="1:10" x14ac:dyDescent="0.25">
      <c r="A31" s="1"/>
      <c r="B31" s="7" t="s">
        <v>19</v>
      </c>
      <c r="C31" s="9"/>
      <c r="D31" s="28">
        <f ca="1">D29-D30</f>
        <v>72640.569654186911</v>
      </c>
      <c r="E31" s="28">
        <f ca="1">E29-E30</f>
        <v>107076.22848916201</v>
      </c>
      <c r="F31" s="28">
        <f ca="1">F29-F30</f>
        <v>70194.333127449383</v>
      </c>
      <c r="G31" s="28">
        <f ca="1">G29-G30</f>
        <v>105291.49969117409</v>
      </c>
      <c r="H31" s="29">
        <f ca="1">SUM(D31:G31)</f>
        <v>355202.63096197241</v>
      </c>
      <c r="J31" s="2" t="s">
        <v>28</v>
      </c>
    </row>
    <row r="32" spans="1:10" x14ac:dyDescent="0.25">
      <c r="A32" s="1"/>
      <c r="B32" s="7"/>
      <c r="C32" s="9"/>
      <c r="D32" s="28"/>
      <c r="E32" s="28"/>
      <c r="F32" s="28"/>
      <c r="G32" s="28"/>
      <c r="H32" s="29"/>
    </row>
    <row r="33" spans="1:10" x14ac:dyDescent="0.25">
      <c r="A33" s="1"/>
      <c r="B33" s="7" t="s">
        <v>20</v>
      </c>
      <c r="C33" s="9"/>
      <c r="D33" s="28">
        <f>D15</f>
        <v>8000</v>
      </c>
      <c r="E33" s="28">
        <f>E15</f>
        <v>8000</v>
      </c>
      <c r="F33" s="28">
        <f>F15</f>
        <v>9000</v>
      </c>
      <c r="G33" s="28">
        <f>G15</f>
        <v>9000</v>
      </c>
      <c r="H33" s="29">
        <f>SUM(D33:G33)</f>
        <v>34000</v>
      </c>
      <c r="J33" s="2" t="s">
        <v>27</v>
      </c>
    </row>
    <row r="34" spans="1:10" x14ac:dyDescent="0.25">
      <c r="A34" s="1"/>
      <c r="B34" s="7" t="s">
        <v>21</v>
      </c>
      <c r="C34" s="9"/>
      <c r="D34" s="28">
        <f>D19</f>
        <v>8000</v>
      </c>
      <c r="E34" s="28">
        <f>E19</f>
        <v>13000</v>
      </c>
      <c r="F34" s="28">
        <f>F19</f>
        <v>10000</v>
      </c>
      <c r="G34" s="28">
        <f>G19</f>
        <v>10000</v>
      </c>
      <c r="H34" s="29">
        <f>SUM(D34:G34)</f>
        <v>41000</v>
      </c>
      <c r="J34" s="2" t="s">
        <v>29</v>
      </c>
    </row>
    <row r="35" spans="1:10" x14ac:dyDescent="0.25">
      <c r="A35" s="1"/>
      <c r="B35" s="7" t="s">
        <v>22</v>
      </c>
      <c r="C35" s="9"/>
      <c r="D35" s="28">
        <f ca="1">$C$11*D29</f>
        <v>22509.924251475455</v>
      </c>
      <c r="E35" s="28">
        <f ca="1">$C$11*E29</f>
        <v>33180.876800651429</v>
      </c>
      <c r="F35" s="28">
        <f ca="1">$C$11*F29</f>
        <v>21751.882303564045</v>
      </c>
      <c r="G35" s="28">
        <f ca="1">$C$11*G29</f>
        <v>32627.823455346072</v>
      </c>
      <c r="H35" s="29">
        <f ca="1">SUM(D35:G35)</f>
        <v>110070.50681103702</v>
      </c>
      <c r="J35" s="2" t="s">
        <v>30</v>
      </c>
    </row>
    <row r="36" spans="1:10" x14ac:dyDescent="0.25">
      <c r="A36" s="1"/>
      <c r="B36" s="7" t="s">
        <v>31</v>
      </c>
      <c r="C36" s="9"/>
      <c r="D36" s="28">
        <f ca="1">SUM(D33:D35)</f>
        <v>38509.924251475459</v>
      </c>
      <c r="E36" s="28">
        <f ca="1">SUM(E33:E35)</f>
        <v>54180.876800651429</v>
      </c>
      <c r="F36" s="28">
        <f ca="1">SUM(F33:F35)</f>
        <v>40751.882303564045</v>
      </c>
      <c r="G36" s="28">
        <f ca="1">SUM(G33:G35)</f>
        <v>51627.823455346072</v>
      </c>
      <c r="H36" s="29">
        <f ca="1">SUM(D36:G36)</f>
        <v>185070.50681103702</v>
      </c>
      <c r="J36" s="2" t="s">
        <v>32</v>
      </c>
    </row>
    <row r="37" spans="1:10" x14ac:dyDescent="0.25">
      <c r="A37" s="1"/>
      <c r="B37" s="7"/>
      <c r="C37" s="9"/>
      <c r="D37" s="28"/>
      <c r="E37" s="28"/>
      <c r="F37" s="28"/>
      <c r="G37" s="28"/>
      <c r="H37" s="29"/>
    </row>
    <row r="38" spans="1:10" x14ac:dyDescent="0.25">
      <c r="A38" s="1"/>
      <c r="B38" s="7" t="s">
        <v>15</v>
      </c>
      <c r="C38" s="9"/>
      <c r="D38" s="28">
        <f ca="1">D31-D36</f>
        <v>34130.645402711452</v>
      </c>
      <c r="E38" s="28">
        <f ca="1">E31-E36</f>
        <v>52895.351688510578</v>
      </c>
      <c r="F38" s="28">
        <f ca="1">F31-F36</f>
        <v>29442.450823885338</v>
      </c>
      <c r="G38" s="28">
        <f ca="1">G31-G36</f>
        <v>53663.676235828018</v>
      </c>
      <c r="H38" s="29">
        <f ca="1">SUM(D38:G38)</f>
        <v>170132.12415093539</v>
      </c>
      <c r="J38" s="2" t="s">
        <v>35</v>
      </c>
    </row>
    <row r="39" spans="1:10" x14ac:dyDescent="0.25">
      <c r="A39" s="1"/>
      <c r="B39" s="12" t="s">
        <v>23</v>
      </c>
      <c r="C39" s="14"/>
      <c r="D39" s="30">
        <f ca="1">D38/D29</f>
        <v>0.22743731845615356</v>
      </c>
      <c r="E39" s="30">
        <f ca="1">E38/E29</f>
        <v>0.23912275739262004</v>
      </c>
      <c r="F39" s="30">
        <f ca="1">F38/F29</f>
        <v>0.203033813899369</v>
      </c>
      <c r="G39" s="30">
        <f ca="1">G38/G29</f>
        <v>0.24670819512036077</v>
      </c>
      <c r="H39" s="31">
        <f ca="1">H38/H29</f>
        <v>0.23184974215164947</v>
      </c>
      <c r="J39" s="2" t="s">
        <v>33</v>
      </c>
    </row>
    <row r="65535" spans="255:255" x14ac:dyDescent="0.25">
      <c r="IU65535" s="2">
        <v>0</v>
      </c>
    </row>
    <row r="65537" spans="255:255" x14ac:dyDescent="0.25">
      <c r="IU65537" s="2">
        <v>0</v>
      </c>
    </row>
  </sheetData>
  <scenarios current="1" show="1" sqref="C21">
    <scenario name="Optimistic" locked="1" count="2" user="Tuck.Student" comment="Example in Chapter 6_x000a_">
      <inputCells r="C8" val="50" numFmtId="7"/>
      <inputCells r="C9" val="20" numFmtId="7"/>
    </scenario>
    <scenario name="Pessimistic" locked="1" count="2" user="Tuck.Student" comment="Example in Chapter 6._x000a_">
      <inputCells r="C8" val="35" numFmtId="7"/>
      <inputCells r="C9" val="30" numFmtId="7"/>
    </scenario>
  </scenarios>
  <printOptions horizontalCentered="1"/>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Base</vt:lpstr>
      <vt:lpstr>Sensitivity Analysis Report 1</vt:lpstr>
      <vt:lpstr>Sensitivity Analysis Report 3</vt:lpstr>
      <vt:lpstr>Parametric Sensitivity</vt:lpstr>
      <vt:lpstr>Sensitivity Analysis Report</vt:lpstr>
      <vt:lpstr>Sensitivity Analysis Report 2</vt:lpstr>
      <vt:lpstr>Tornado Chart</vt:lpstr>
      <vt:lpstr>Goal Seek</vt:lpstr>
      <vt:lpstr>Simulation</vt:lpstr>
      <vt:lpstr>Base!Print_Area</vt:lpstr>
      <vt:lpstr>'Goal Seek'!Print_Area</vt:lpstr>
      <vt:lpstr>'Parametric Sensitivity'!Print_Area</vt:lpstr>
      <vt:lpstr>Simulation!Print_Area</vt:lpstr>
    </vt:vector>
  </TitlesOfParts>
  <Company>Dartmouth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Baker</dc:creator>
  <cp:lastModifiedBy>Intern Three</cp:lastModifiedBy>
  <cp:lastPrinted>2006-01-11T14:34:35Z</cp:lastPrinted>
  <dcterms:created xsi:type="dcterms:W3CDTF">1997-09-22T20:14:02Z</dcterms:created>
  <dcterms:modified xsi:type="dcterms:W3CDTF">2015-11-12T20:59:53Z</dcterms:modified>
</cp:coreProperties>
</file>