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Documents\4th Yr- First Semester\BUS 443\"/>
    </mc:Choice>
  </mc:AlternateContent>
  <bookViews>
    <workbookView xWindow="0" yWindow="0" windowWidth="20490" windowHeight="7755" activeTab="1"/>
  </bookViews>
  <sheets>
    <sheet name="Goal Seek" sheetId="1" r:id="rId1"/>
    <sheet name="Risk Simulation" sheetId="2" r:id="rId2"/>
  </sheets>
  <definedNames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10000</definedName>
    <definedName name="solver_rgen" hidden="1">1</definedName>
    <definedName name="solver_rsmp" hidden="1">2</definedName>
    <definedName name="solver_seed" hidden="1">0</definedName>
    <definedName name="solver_strm" hidden="1">0</definedName>
    <definedName name="solver_typ" localSheetId="0" hidden="1">2</definedName>
    <definedName name="solver_typ" localSheetId="1" hidden="1">2</definedName>
    <definedName name="solver_ucens" hidden="1">1E+30</definedName>
    <definedName name="solver_ucut" hidden="1">1E+30</definedName>
    <definedName name="solver_ver" localSheetId="0" hidden="1">14</definedName>
    <definedName name="solver_ver" localSheetId="1" hidden="1">15</definedName>
    <definedName name="solvero_CRMax" hidden="1">"System.Double:1005.93719729"</definedName>
    <definedName name="solvero_CRMax_H31" localSheetId="1" hidden="1">"System.Double:1000"</definedName>
    <definedName name="solvero_CRMax_H34" localSheetId="1" hidden="1">"System.Double:1000"</definedName>
    <definedName name="solvero_CRMax_H36" localSheetId="1" hidden="1">"System.Double:1000"</definedName>
    <definedName name="solvero_CRMin" hidden="1">"System.Double:907.909677547757"</definedName>
    <definedName name="solvero_CRMin_H31" localSheetId="1" hidden="1">"System.Double:1000"</definedName>
    <definedName name="solvero_CRMin_H34" localSheetId="1" hidden="1">"System.Double:1000"</definedName>
    <definedName name="solvero_CRMin_H36" localSheetId="1" hidden="1">"System.Double:1000"</definedName>
    <definedName name="solvero_OSpPars" hidden="1">"RiskSolver.UI.Charts.OutDlgPars:-1000001;33;15;60;60;1;1;90;80;0;0;0;0;1;"</definedName>
    <definedName name="solvero_OSpPars_H31" localSheetId="1" hidden="1">"RiskSolver.UI.Charts.OutDlgPars:-1000001;17;17;66;60;0;1;90;80;0;0;0;0;1;"</definedName>
    <definedName name="solvero_OSpPars_H34" localSheetId="1" hidden="1">"RiskSolver.UI.Charts.OutDlgPars:-1000001;17;17;66;60;0;1;90;80;0;0;0;0;1;"</definedName>
    <definedName name="solvero_OSpPars_H36" localSheetId="1" hidden="1">"RiskSolver.UI.Charts.OutDlgPars:-1000001;17;17;66;60;0;1;90;80;0;0;0;0;1;"</definedName>
  </definedNames>
  <calcPr calcId="152511"/>
</workbook>
</file>

<file path=xl/calcChain.xml><?xml version="1.0" encoding="utf-8"?>
<calcChain xmlns="http://schemas.openxmlformats.org/spreadsheetml/2006/main">
  <c r="I32" i="2" l="1"/>
  <c r="I33" i="2"/>
  <c r="I34" i="2"/>
  <c r="I35" i="2"/>
  <c r="I36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F32" i="2"/>
  <c r="F33" i="2"/>
  <c r="F34" i="2"/>
  <c r="F35" i="2"/>
  <c r="F36" i="2"/>
  <c r="D32" i="2"/>
  <c r="D33" i="2"/>
  <c r="D34" i="2"/>
  <c r="D35" i="2"/>
  <c r="D36" i="2"/>
  <c r="F16" i="2"/>
  <c r="F19" i="2"/>
  <c r="F22" i="2"/>
  <c r="F26" i="2"/>
  <c r="F29" i="2"/>
  <c r="F31" i="2"/>
  <c r="D19" i="2"/>
  <c r="D22" i="2"/>
  <c r="D24" i="2"/>
  <c r="D28" i="2"/>
  <c r="D30" i="2"/>
  <c r="D15" i="2"/>
  <c r="D21" i="2"/>
  <c r="D25" i="2"/>
  <c r="D27" i="2"/>
  <c r="F15" i="2"/>
  <c r="F17" i="2"/>
  <c r="F18" i="2"/>
  <c r="F20" i="2"/>
  <c r="F21" i="2"/>
  <c r="F23" i="2"/>
  <c r="F24" i="2"/>
  <c r="F25" i="2"/>
  <c r="F27" i="2"/>
  <c r="F28" i="2"/>
  <c r="F30" i="2"/>
  <c r="D16" i="2"/>
  <c r="D17" i="2"/>
  <c r="D18" i="2"/>
  <c r="D20" i="2"/>
  <c r="D23" i="2"/>
  <c r="D26" i="2"/>
  <c r="D29" i="2"/>
  <c r="D31" i="2"/>
  <c r="I12" i="2" l="1"/>
  <c r="I13" i="2" s="1"/>
  <c r="I14" i="2" s="1"/>
  <c r="C12" i="2"/>
  <c r="B12" i="2"/>
  <c r="F13" i="2"/>
  <c r="F14" i="2"/>
  <c r="D13" i="2"/>
  <c r="D14" i="2"/>
  <c r="F12" i="2"/>
  <c r="D12" i="2"/>
  <c r="C13" i="2" l="1"/>
  <c r="C14" i="2" s="1"/>
  <c r="C15" i="2" s="1"/>
  <c r="G12" i="2"/>
  <c r="E12" i="2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C16" i="2" l="1"/>
  <c r="E15" i="2"/>
  <c r="E13" i="2"/>
  <c r="H12" i="2"/>
  <c r="B13" i="2" s="1"/>
  <c r="C12" i="1"/>
  <c r="D12" i="1" s="1"/>
  <c r="B12" i="1"/>
  <c r="C17" i="2" l="1"/>
  <c r="E16" i="2"/>
  <c r="G13" i="2"/>
  <c r="H13" i="2" s="1"/>
  <c r="B14" i="2" s="1"/>
  <c r="E14" i="2"/>
  <c r="E12" i="1"/>
  <c r="F12" i="1" s="1"/>
  <c r="C13" i="1"/>
  <c r="C14" i="1" s="1"/>
  <c r="C15" i="1" s="1"/>
  <c r="C16" i="1" s="1"/>
  <c r="C17" i="1" s="1"/>
  <c r="G14" i="2" l="1"/>
  <c r="H14" i="2" s="1"/>
  <c r="B15" i="2" s="1"/>
  <c r="C18" i="2"/>
  <c r="E17" i="2"/>
  <c r="D17" i="1"/>
  <c r="C18" i="1"/>
  <c r="D16" i="1"/>
  <c r="D15" i="1"/>
  <c r="D13" i="1"/>
  <c r="D14" i="1"/>
  <c r="B13" i="1"/>
  <c r="G15" i="2" l="1"/>
  <c r="H15" i="2" s="1"/>
  <c r="B16" i="2" s="1"/>
  <c r="C19" i="2"/>
  <c r="E18" i="2"/>
  <c r="D18" i="1"/>
  <c r="C19" i="1"/>
  <c r="E13" i="1"/>
  <c r="F13" i="1" s="1"/>
  <c r="B14" i="1" s="1"/>
  <c r="E14" i="1" s="1"/>
  <c r="G16" i="2" l="1"/>
  <c r="H16" i="2" s="1"/>
  <c r="B17" i="2" s="1"/>
  <c r="C20" i="2"/>
  <c r="E19" i="2"/>
  <c r="D19" i="1"/>
  <c r="C20" i="1"/>
  <c r="F14" i="1"/>
  <c r="B15" i="1" s="1"/>
  <c r="E15" i="1" s="1"/>
  <c r="G17" i="2" l="1"/>
  <c r="H17" i="2" s="1"/>
  <c r="B18" i="2" s="1"/>
  <c r="C21" i="2"/>
  <c r="E20" i="2"/>
  <c r="D20" i="1"/>
  <c r="C21" i="1"/>
  <c r="F15" i="1"/>
  <c r="B16" i="1" s="1"/>
  <c r="E16" i="1" s="1"/>
  <c r="G18" i="2" l="1"/>
  <c r="H18" i="2" s="1"/>
  <c r="B19" i="2" s="1"/>
  <c r="C22" i="2"/>
  <c r="E21" i="2"/>
  <c r="D21" i="1"/>
  <c r="C22" i="1"/>
  <c r="F16" i="1"/>
  <c r="B17" i="1" s="1"/>
  <c r="E17" i="1" s="1"/>
  <c r="F17" i="1" s="1"/>
  <c r="B18" i="1" s="1"/>
  <c r="E18" i="1" s="1"/>
  <c r="F18" i="1" s="1"/>
  <c r="B19" i="1" s="1"/>
  <c r="G19" i="2" l="1"/>
  <c r="H19" i="2" s="1"/>
  <c r="B20" i="2" s="1"/>
  <c r="C23" i="2"/>
  <c r="E22" i="2"/>
  <c r="C23" i="1"/>
  <c r="D22" i="1"/>
  <c r="E19" i="1"/>
  <c r="F19" i="1" s="1"/>
  <c r="B20" i="1" s="1"/>
  <c r="E20" i="1" s="1"/>
  <c r="F20" i="1" s="1"/>
  <c r="B21" i="1" s="1"/>
  <c r="E21" i="1" s="1"/>
  <c r="F21" i="1" s="1"/>
  <c r="B22" i="1" s="1"/>
  <c r="C24" i="2" l="1"/>
  <c r="E23" i="2"/>
  <c r="G20" i="2"/>
  <c r="H20" i="2" s="1"/>
  <c r="B21" i="2" s="1"/>
  <c r="E22" i="1"/>
  <c r="F22" i="1" s="1"/>
  <c r="B23" i="1" s="1"/>
  <c r="D23" i="1"/>
  <c r="C24" i="1"/>
  <c r="G21" i="2" l="1"/>
  <c r="H21" i="2" s="1"/>
  <c r="B22" i="2" s="1"/>
  <c r="C25" i="2"/>
  <c r="E24" i="2"/>
  <c r="E23" i="1"/>
  <c r="F23" i="1" s="1"/>
  <c r="B24" i="1" s="1"/>
  <c r="D24" i="1"/>
  <c r="C25" i="1"/>
  <c r="G22" i="2" l="1"/>
  <c r="H22" i="2" s="1"/>
  <c r="B23" i="2" s="1"/>
  <c r="C26" i="2"/>
  <c r="E25" i="2"/>
  <c r="E24" i="1"/>
  <c r="F24" i="1" s="1"/>
  <c r="B25" i="1" s="1"/>
  <c r="C26" i="1"/>
  <c r="D25" i="1"/>
  <c r="G23" i="2" l="1"/>
  <c r="H23" i="2" s="1"/>
  <c r="B24" i="2" s="1"/>
  <c r="C27" i="2"/>
  <c r="E26" i="2"/>
  <c r="E25" i="1"/>
  <c r="F25" i="1" s="1"/>
  <c r="B26" i="1" s="1"/>
  <c r="C27" i="1"/>
  <c r="D26" i="1"/>
  <c r="G24" i="2" l="1"/>
  <c r="H24" i="2" s="1"/>
  <c r="B25" i="2" s="1"/>
  <c r="C28" i="2"/>
  <c r="E27" i="2"/>
  <c r="E26" i="1"/>
  <c r="F26" i="1" s="1"/>
  <c r="B27" i="1" s="1"/>
  <c r="D27" i="1"/>
  <c r="C28" i="1"/>
  <c r="G25" i="2" l="1"/>
  <c r="H25" i="2" s="1"/>
  <c r="B26" i="2" s="1"/>
  <c r="C29" i="2"/>
  <c r="E28" i="2"/>
  <c r="E27" i="1"/>
  <c r="F27" i="1" s="1"/>
  <c r="B28" i="1" s="1"/>
  <c r="D28" i="1"/>
  <c r="C29" i="1"/>
  <c r="G26" i="2" l="1"/>
  <c r="H26" i="2" s="1"/>
  <c r="B27" i="2" s="1"/>
  <c r="C30" i="2"/>
  <c r="E29" i="2"/>
  <c r="E28" i="1"/>
  <c r="F28" i="1" s="1"/>
  <c r="B29" i="1" s="1"/>
  <c r="D29" i="1"/>
  <c r="C30" i="1"/>
  <c r="G27" i="2" l="1"/>
  <c r="H27" i="2" s="1"/>
  <c r="B28" i="2" s="1"/>
  <c r="C31" i="2"/>
  <c r="E30" i="2"/>
  <c r="E29" i="1"/>
  <c r="F29" i="1" s="1"/>
  <c r="B30" i="1" s="1"/>
  <c r="D30" i="1"/>
  <c r="C31" i="1"/>
  <c r="D31" i="1" s="1"/>
  <c r="E31" i="2" l="1"/>
  <c r="C32" i="2"/>
  <c r="G28" i="2"/>
  <c r="H28" i="2" s="1"/>
  <c r="B29" i="2" s="1"/>
  <c r="E30" i="1"/>
  <c r="F30" i="1" s="1"/>
  <c r="B31" i="1" s="1"/>
  <c r="E31" i="1" s="1"/>
  <c r="F31" i="1" s="1"/>
  <c r="C33" i="2" l="1"/>
  <c r="E32" i="2"/>
  <c r="G29" i="2"/>
  <c r="H29" i="2" s="1"/>
  <c r="B30" i="2" s="1"/>
  <c r="C34" i="2" l="1"/>
  <c r="E33" i="2"/>
  <c r="G30" i="2"/>
  <c r="H30" i="2" s="1"/>
  <c r="B31" i="2" s="1"/>
  <c r="C35" i="2" l="1"/>
  <c r="E34" i="2"/>
  <c r="G31" i="2"/>
  <c r="H31" i="2"/>
  <c r="B32" i="2" l="1"/>
  <c r="C36" i="2"/>
  <c r="E36" i="2" s="1"/>
  <c r="E35" i="2"/>
  <c r="G32" i="2" l="1"/>
  <c r="H32" i="2" s="1"/>
  <c r="B33" i="2" s="1"/>
  <c r="G33" i="2" l="1"/>
  <c r="H33" i="2" s="1"/>
  <c r="B34" i="2" s="1"/>
  <c r="G34" i="2" l="1"/>
  <c r="H34" i="2"/>
  <c r="B35" i="2" l="1"/>
  <c r="G35" i="2" s="1"/>
  <c r="H35" i="2"/>
  <c r="B36" i="2" l="1"/>
  <c r="G36" i="2" l="1"/>
  <c r="H36" i="2"/>
</calcChain>
</file>

<file path=xl/sharedStrings.xml><?xml version="1.0" encoding="utf-8"?>
<sst xmlns="http://schemas.openxmlformats.org/spreadsheetml/2006/main" count="36" uniqueCount="18">
  <si>
    <t>Year</t>
  </si>
  <si>
    <t>Age</t>
  </si>
  <si>
    <t xml:space="preserve">Current Portfolio </t>
  </si>
  <si>
    <t>Salary</t>
  </si>
  <si>
    <t>Current Salary</t>
  </si>
  <si>
    <t>Annual Investment Rate</t>
  </si>
  <si>
    <t>Earnings</t>
  </si>
  <si>
    <t>New Investment</t>
  </si>
  <si>
    <t>Ending Balance</t>
  </si>
  <si>
    <t>Beginning Balance</t>
  </si>
  <si>
    <t>Salary Growth Rate</t>
  </si>
  <si>
    <t>Portfolio Growth Rate</t>
  </si>
  <si>
    <t>Investment Portfolio</t>
  </si>
  <si>
    <t>Lower Bound/Mean</t>
  </si>
  <si>
    <t>Upper Bound/ Standard Dev</t>
  </si>
  <si>
    <t>Parameters</t>
  </si>
  <si>
    <t>Salary Growth</t>
  </si>
  <si>
    <t>Portfolio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</si>
</sst>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8" formatCode="&quot;$&quot;#,##0.00"/>
  </numFmts>
  <fonts count="4" x14ac:knownFonts="1">
    <font>
      <sz val="12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3" applyFont="1"/>
    <xf numFmtId="0" fontId="2" fillId="0" borderId="0" xfId="0" applyFont="1"/>
    <xf numFmtId="0" fontId="1" fillId="0" borderId="0" xfId="0" applyFont="1"/>
    <xf numFmtId="1" fontId="1" fillId="0" borderId="0" xfId="0" applyNumberFormat="1" applyFont="1"/>
    <xf numFmtId="1" fontId="1" fillId="0" borderId="0" xfId="3" applyNumberFormat="1" applyFont="1"/>
    <xf numFmtId="164" fontId="1" fillId="0" borderId="0" xfId="3" applyNumberFormat="1" applyFont="1"/>
    <xf numFmtId="3" fontId="1" fillId="0" borderId="0" xfId="0" applyNumberFormat="1" applyFont="1"/>
    <xf numFmtId="10" fontId="1" fillId="0" borderId="0" xfId="2" applyNumberFormat="1" applyFont="1"/>
    <xf numFmtId="9" fontId="1" fillId="0" borderId="0" xfId="2" applyFon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 applyAlignment="1">
      <alignment wrapText="1"/>
    </xf>
    <xf numFmtId="0" fontId="1" fillId="0" borderId="0" xfId="1" applyNumberFormat="1" applyFont="1" applyAlignment="1">
      <alignment horizontal="right"/>
    </xf>
    <xf numFmtId="168" fontId="1" fillId="0" borderId="0" xfId="4" applyNumberFormat="1" applyFont="1" applyAlignment="1">
      <alignment horizontal="right"/>
    </xf>
  </cellXfs>
  <cellStyles count="5">
    <cellStyle name="Comma" xfId="1" builtinId="3"/>
    <cellStyle name="Currency" xfId="4" builtinId="4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Normal="100" workbookViewId="0">
      <selection activeCell="B7" sqref="B7"/>
    </sheetView>
  </sheetViews>
  <sheetFormatPr defaultRowHeight="15.75" x14ac:dyDescent="0.25"/>
  <cols>
    <col min="1" max="1" width="20.5" style="3" bestFit="1" customWidth="1"/>
    <col min="2" max="2" width="15.875" style="3" customWidth="1"/>
    <col min="3" max="3" width="16.375" style="3" bestFit="1" customWidth="1"/>
    <col min="4" max="4" width="14.25" style="4" bestFit="1" customWidth="1"/>
    <col min="5" max="5" width="7.875" style="3" bestFit="1" customWidth="1"/>
    <col min="6" max="6" width="13.5" style="3" customWidth="1"/>
    <col min="7" max="7" width="4.125" style="3" bestFit="1" customWidth="1"/>
    <col min="8" max="8" width="9" style="3"/>
    <col min="9" max="9" width="19.625" style="4" bestFit="1" customWidth="1"/>
    <col min="10" max="10" width="8.75" style="3" customWidth="1"/>
    <col min="11" max="11" width="12.25" style="4" customWidth="1"/>
    <col min="12" max="16384" width="9" style="3"/>
  </cols>
  <sheetData>
    <row r="1" spans="1:11" x14ac:dyDescent="0.25">
      <c r="A1" s="2" t="s">
        <v>12</v>
      </c>
    </row>
    <row r="2" spans="1:11" x14ac:dyDescent="0.25">
      <c r="C2" s="3" t="s">
        <v>13</v>
      </c>
      <c r="D2" s="4" t="s">
        <v>14</v>
      </c>
    </row>
    <row r="3" spans="1:11" x14ac:dyDescent="0.25">
      <c r="A3" s="3" t="s">
        <v>15</v>
      </c>
    </row>
    <row r="4" spans="1:11" x14ac:dyDescent="0.25">
      <c r="A4" s="3" t="s">
        <v>1</v>
      </c>
      <c r="B4" s="5">
        <v>40</v>
      </c>
    </row>
    <row r="5" spans="1:11" x14ac:dyDescent="0.25">
      <c r="A5" s="3" t="s">
        <v>4</v>
      </c>
      <c r="B5" s="6">
        <v>85000</v>
      </c>
      <c r="C5" s="7"/>
      <c r="E5" s="7"/>
      <c r="F5" s="7"/>
    </row>
    <row r="6" spans="1:11" x14ac:dyDescent="0.25">
      <c r="A6" s="3" t="s">
        <v>2</v>
      </c>
      <c r="B6" s="6">
        <v>50000</v>
      </c>
      <c r="C6" s="7"/>
      <c r="E6" s="7"/>
      <c r="F6" s="7"/>
    </row>
    <row r="7" spans="1:11" x14ac:dyDescent="0.25">
      <c r="A7" s="3" t="s">
        <v>5</v>
      </c>
      <c r="B7" s="8">
        <v>9.1251904206528511E-2</v>
      </c>
    </row>
    <row r="8" spans="1:11" x14ac:dyDescent="0.25">
      <c r="A8" s="1" t="s">
        <v>10</v>
      </c>
      <c r="B8" s="9">
        <v>0.05</v>
      </c>
      <c r="C8" s="14">
        <v>0</v>
      </c>
      <c r="D8" s="14">
        <v>0.05</v>
      </c>
    </row>
    <row r="9" spans="1:11" x14ac:dyDescent="0.25">
      <c r="A9" s="1" t="s">
        <v>11</v>
      </c>
      <c r="B9" s="9">
        <v>0.1</v>
      </c>
      <c r="C9" s="14">
        <v>0.1</v>
      </c>
      <c r="D9" s="14">
        <v>0.05</v>
      </c>
    </row>
    <row r="10" spans="1:11" x14ac:dyDescent="0.25">
      <c r="I10" s="3"/>
      <c r="J10" s="4"/>
      <c r="K10" s="3"/>
    </row>
    <row r="11" spans="1:11" x14ac:dyDescent="0.25">
      <c r="A11" s="10" t="s">
        <v>0</v>
      </c>
      <c r="B11" s="10" t="s">
        <v>9</v>
      </c>
      <c r="C11" s="11" t="s">
        <v>3</v>
      </c>
      <c r="D11" s="10" t="s">
        <v>7</v>
      </c>
      <c r="E11" s="11" t="s">
        <v>6</v>
      </c>
      <c r="F11" s="11" t="s">
        <v>8</v>
      </c>
      <c r="G11" s="10" t="s">
        <v>1</v>
      </c>
      <c r="I11" s="3"/>
      <c r="K11" s="3"/>
    </row>
    <row r="12" spans="1:11" x14ac:dyDescent="0.25">
      <c r="A12" s="10">
        <v>1</v>
      </c>
      <c r="B12" s="12">
        <f>B6</f>
        <v>50000</v>
      </c>
      <c r="C12" s="13">
        <f>B5</f>
        <v>85000</v>
      </c>
      <c r="D12" s="13">
        <f>$B$7*C12</f>
        <v>7756.4118575549237</v>
      </c>
      <c r="E12" s="13">
        <f>$B$9*(B12+0.5*D12)</f>
        <v>5387.8205928777461</v>
      </c>
      <c r="F12" s="13">
        <f>B12+D12+E12</f>
        <v>63144.232450432668</v>
      </c>
      <c r="G12" s="11">
        <f>B4+1</f>
        <v>41</v>
      </c>
      <c r="I12" s="3"/>
      <c r="K12" s="3"/>
    </row>
    <row r="13" spans="1:11" x14ac:dyDescent="0.25">
      <c r="A13" s="10">
        <v>2</v>
      </c>
      <c r="B13" s="12">
        <f>F12</f>
        <v>63144.232450432668</v>
      </c>
      <c r="C13" s="13">
        <f>C12*(1+$B$8)</f>
        <v>89250</v>
      </c>
      <c r="D13" s="13">
        <f>$B$7*C13</f>
        <v>8144.2324504326698</v>
      </c>
      <c r="E13" s="13">
        <f t="shared" ref="E13:E17" si="0">$B$9*(B13+0.5*D13)</f>
        <v>6721.6348675649006</v>
      </c>
      <c r="F13" s="13">
        <f>B13+D13+E13</f>
        <v>78010.099768430242</v>
      </c>
      <c r="G13" s="11">
        <f>G12+1</f>
        <v>42</v>
      </c>
      <c r="I13" s="3"/>
      <c r="K13" s="3"/>
    </row>
    <row r="14" spans="1:11" x14ac:dyDescent="0.25">
      <c r="A14" s="10">
        <v>3</v>
      </c>
      <c r="B14" s="12">
        <f t="shared" ref="B14" si="1">F13</f>
        <v>78010.099768430242</v>
      </c>
      <c r="C14" s="13">
        <f t="shared" ref="C14:C31" si="2">C13*(1+$B$8)</f>
        <v>93712.5</v>
      </c>
      <c r="D14" s="13">
        <f>$B$7*C14</f>
        <v>8551.4440729543039</v>
      </c>
      <c r="E14" s="13">
        <f t="shared" si="0"/>
        <v>8228.5821804907391</v>
      </c>
      <c r="F14" s="13">
        <f>B14+D14+E14</f>
        <v>94790.126021875272</v>
      </c>
      <c r="G14" s="11">
        <f>G13+1</f>
        <v>43</v>
      </c>
      <c r="I14" s="3"/>
      <c r="K14" s="3"/>
    </row>
    <row r="15" spans="1:11" x14ac:dyDescent="0.25">
      <c r="A15" s="10">
        <v>4</v>
      </c>
      <c r="B15" s="12">
        <f>F14</f>
        <v>94790.126021875272</v>
      </c>
      <c r="C15" s="13">
        <f t="shared" si="2"/>
        <v>98398.125</v>
      </c>
      <c r="D15" s="13">
        <f>$B$7*C15</f>
        <v>8979.0162766020185</v>
      </c>
      <c r="E15" s="13">
        <f t="shared" si="0"/>
        <v>9927.9634160176283</v>
      </c>
      <c r="F15" s="13">
        <f>B15+D15+E15</f>
        <v>113697.10571449492</v>
      </c>
      <c r="G15" s="11">
        <f>G14+1</f>
        <v>44</v>
      </c>
      <c r="I15" s="3"/>
      <c r="K15" s="3"/>
    </row>
    <row r="16" spans="1:11" x14ac:dyDescent="0.25">
      <c r="A16" s="10">
        <v>5</v>
      </c>
      <c r="B16" s="12">
        <f t="shared" ref="B16" si="3">F15</f>
        <v>113697.10571449492</v>
      </c>
      <c r="C16" s="13">
        <f t="shared" si="2"/>
        <v>103318.03125</v>
      </c>
      <c r="D16" s="13">
        <f>$B$7*C16</f>
        <v>9427.9670904321192</v>
      </c>
      <c r="E16" s="13">
        <f t="shared" si="0"/>
        <v>11841.108925971099</v>
      </c>
      <c r="F16" s="13">
        <f>B16+D16+E16</f>
        <v>134966.18173089813</v>
      </c>
      <c r="G16" s="11">
        <f>G15+1</f>
        <v>45</v>
      </c>
      <c r="I16" s="3"/>
      <c r="K16" s="3"/>
    </row>
    <row r="17" spans="1:11" x14ac:dyDescent="0.25">
      <c r="A17" s="10">
        <v>6</v>
      </c>
      <c r="B17" s="12">
        <f t="shared" ref="B17:B31" si="4">F16</f>
        <v>134966.18173089813</v>
      </c>
      <c r="C17" s="13">
        <f t="shared" si="2"/>
        <v>108483.9328125</v>
      </c>
      <c r="D17" s="13">
        <f t="shared" ref="D17:D31" si="5">$B$7*C17</f>
        <v>9899.3654449537262</v>
      </c>
      <c r="E17" s="13">
        <f t="shared" ref="E17:E31" si="6">$B$9*(B17+0.5*D17)</f>
        <v>13991.5864453375</v>
      </c>
      <c r="F17" s="13">
        <f t="shared" ref="F17:F31" si="7">B17+D17+E17</f>
        <v>158857.13362118936</v>
      </c>
      <c r="G17" s="11">
        <f t="shared" ref="G17:G31" si="8">G16+1</f>
        <v>46</v>
      </c>
      <c r="H17" s="4"/>
      <c r="I17" s="3"/>
      <c r="J17" s="4"/>
      <c r="K17" s="3"/>
    </row>
    <row r="18" spans="1:11" x14ac:dyDescent="0.25">
      <c r="A18" s="10">
        <v>7</v>
      </c>
      <c r="B18" s="12">
        <f t="shared" si="4"/>
        <v>158857.13362118936</v>
      </c>
      <c r="C18" s="13">
        <f t="shared" si="2"/>
        <v>113908.129453125</v>
      </c>
      <c r="D18" s="13">
        <f t="shared" si="5"/>
        <v>10394.333717201411</v>
      </c>
      <c r="E18" s="13">
        <f t="shared" si="6"/>
        <v>16405.430047979007</v>
      </c>
      <c r="F18" s="13">
        <f t="shared" si="7"/>
        <v>185656.89738636976</v>
      </c>
      <c r="G18" s="11">
        <f t="shared" si="8"/>
        <v>47</v>
      </c>
    </row>
    <row r="19" spans="1:11" x14ac:dyDescent="0.25">
      <c r="A19" s="10">
        <v>8</v>
      </c>
      <c r="B19" s="12">
        <f t="shared" si="4"/>
        <v>185656.89738636976</v>
      </c>
      <c r="C19" s="13">
        <f t="shared" si="2"/>
        <v>119603.53592578125</v>
      </c>
      <c r="D19" s="13">
        <f t="shared" si="5"/>
        <v>10914.050403061483</v>
      </c>
      <c r="E19" s="13">
        <f t="shared" si="6"/>
        <v>19111.392258790052</v>
      </c>
      <c r="F19" s="13">
        <f t="shared" si="7"/>
        <v>215682.34004822132</v>
      </c>
      <c r="G19" s="11">
        <f t="shared" si="8"/>
        <v>48</v>
      </c>
    </row>
    <row r="20" spans="1:11" x14ac:dyDescent="0.25">
      <c r="A20" s="10">
        <v>9</v>
      </c>
      <c r="B20" s="12">
        <f t="shared" si="4"/>
        <v>215682.34004822132</v>
      </c>
      <c r="C20" s="13">
        <f t="shared" si="2"/>
        <v>125583.71272207033</v>
      </c>
      <c r="D20" s="13">
        <f t="shared" si="5"/>
        <v>11459.752923214557</v>
      </c>
      <c r="E20" s="13">
        <f t="shared" si="6"/>
        <v>22141.221650982861</v>
      </c>
      <c r="F20" s="13">
        <f t="shared" si="7"/>
        <v>249283.31462241872</v>
      </c>
      <c r="G20" s="11">
        <f t="shared" si="8"/>
        <v>49</v>
      </c>
    </row>
    <row r="21" spans="1:11" x14ac:dyDescent="0.25">
      <c r="A21" s="10">
        <v>10</v>
      </c>
      <c r="B21" s="12">
        <f t="shared" si="4"/>
        <v>249283.31462241872</v>
      </c>
      <c r="C21" s="13">
        <f t="shared" si="2"/>
        <v>131862.89835817384</v>
      </c>
      <c r="D21" s="13">
        <f t="shared" si="5"/>
        <v>12032.740569375284</v>
      </c>
      <c r="E21" s="13">
        <f t="shared" si="6"/>
        <v>25529.968490710638</v>
      </c>
      <c r="F21" s="13">
        <f t="shared" si="7"/>
        <v>286846.02368250466</v>
      </c>
      <c r="G21" s="11">
        <f t="shared" si="8"/>
        <v>50</v>
      </c>
    </row>
    <row r="22" spans="1:11" x14ac:dyDescent="0.25">
      <c r="A22" s="10">
        <v>11</v>
      </c>
      <c r="B22" s="12">
        <f t="shared" si="4"/>
        <v>286846.02368250466</v>
      </c>
      <c r="C22" s="13">
        <f t="shared" si="2"/>
        <v>138456.04327608255</v>
      </c>
      <c r="D22" s="13">
        <f t="shared" si="5"/>
        <v>12634.377597844052</v>
      </c>
      <c r="E22" s="13">
        <f t="shared" si="6"/>
        <v>29316.321248142667</v>
      </c>
      <c r="F22" s="13">
        <f t="shared" si="7"/>
        <v>328796.7225284914</v>
      </c>
      <c r="G22" s="11">
        <f t="shared" si="8"/>
        <v>51</v>
      </c>
    </row>
    <row r="23" spans="1:11" x14ac:dyDescent="0.25">
      <c r="A23" s="10">
        <v>12</v>
      </c>
      <c r="B23" s="12">
        <f t="shared" si="4"/>
        <v>328796.7225284914</v>
      </c>
      <c r="C23" s="13">
        <f t="shared" si="2"/>
        <v>145378.84543988667</v>
      </c>
      <c r="D23" s="13">
        <f t="shared" si="5"/>
        <v>13266.096477736253</v>
      </c>
      <c r="E23" s="13">
        <f t="shared" si="6"/>
        <v>33542.977076735951</v>
      </c>
      <c r="F23" s="13">
        <f t="shared" si="7"/>
        <v>375605.79608296358</v>
      </c>
      <c r="G23" s="11">
        <f t="shared" si="8"/>
        <v>52</v>
      </c>
    </row>
    <row r="24" spans="1:11" x14ac:dyDescent="0.25">
      <c r="A24" s="10">
        <v>13</v>
      </c>
      <c r="B24" s="12">
        <f t="shared" si="4"/>
        <v>375605.79608296358</v>
      </c>
      <c r="C24" s="13">
        <f t="shared" si="2"/>
        <v>152647.78771188101</v>
      </c>
      <c r="D24" s="13">
        <f t="shared" si="5"/>
        <v>13929.401301623066</v>
      </c>
      <c r="E24" s="13">
        <f t="shared" si="6"/>
        <v>38257.049673377514</v>
      </c>
      <c r="F24" s="13">
        <f t="shared" si="7"/>
        <v>427792.24705796421</v>
      </c>
      <c r="G24" s="11">
        <f t="shared" si="8"/>
        <v>53</v>
      </c>
    </row>
    <row r="25" spans="1:11" x14ac:dyDescent="0.25">
      <c r="A25" s="10">
        <v>14</v>
      </c>
      <c r="B25" s="12">
        <f t="shared" si="4"/>
        <v>427792.24705796421</v>
      </c>
      <c r="C25" s="13">
        <f t="shared" si="2"/>
        <v>160280.17709747507</v>
      </c>
      <c r="D25" s="13">
        <f t="shared" si="5"/>
        <v>14625.871366704219</v>
      </c>
      <c r="E25" s="13">
        <f t="shared" si="6"/>
        <v>43510.518274131638</v>
      </c>
      <c r="F25" s="13">
        <f t="shared" si="7"/>
        <v>485928.63669880008</v>
      </c>
      <c r="G25" s="11">
        <f t="shared" si="8"/>
        <v>54</v>
      </c>
    </row>
    <row r="26" spans="1:11" x14ac:dyDescent="0.25">
      <c r="A26" s="10">
        <v>15</v>
      </c>
      <c r="B26" s="12">
        <f t="shared" si="4"/>
        <v>485928.63669880008</v>
      </c>
      <c r="C26" s="13">
        <f t="shared" si="2"/>
        <v>168294.18595234884</v>
      </c>
      <c r="D26" s="13">
        <f t="shared" si="5"/>
        <v>15357.164935039433</v>
      </c>
      <c r="E26" s="13">
        <f t="shared" si="6"/>
        <v>49360.721916631985</v>
      </c>
      <c r="F26" s="13">
        <f t="shared" si="7"/>
        <v>550646.52355047152</v>
      </c>
      <c r="G26" s="11">
        <f t="shared" si="8"/>
        <v>55</v>
      </c>
    </row>
    <row r="27" spans="1:11" x14ac:dyDescent="0.25">
      <c r="A27" s="10">
        <v>16</v>
      </c>
      <c r="B27" s="12">
        <f t="shared" si="4"/>
        <v>550646.52355047152</v>
      </c>
      <c r="C27" s="13">
        <f t="shared" si="2"/>
        <v>176708.8952499663</v>
      </c>
      <c r="D27" s="13">
        <f t="shared" si="5"/>
        <v>16125.023181791406</v>
      </c>
      <c r="E27" s="13">
        <f t="shared" si="6"/>
        <v>55870.903514136728</v>
      </c>
      <c r="F27" s="13">
        <f t="shared" si="7"/>
        <v>622642.45024639962</v>
      </c>
      <c r="G27" s="11">
        <f t="shared" si="8"/>
        <v>56</v>
      </c>
    </row>
    <row r="28" spans="1:11" x14ac:dyDescent="0.25">
      <c r="A28" s="10">
        <v>17</v>
      </c>
      <c r="B28" s="12">
        <f t="shared" si="4"/>
        <v>622642.45024639962</v>
      </c>
      <c r="C28" s="13">
        <f t="shared" si="2"/>
        <v>185544.34001246461</v>
      </c>
      <c r="D28" s="13">
        <f t="shared" si="5"/>
        <v>16931.274340880977</v>
      </c>
      <c r="E28" s="13">
        <f t="shared" si="6"/>
        <v>63110.808741684014</v>
      </c>
      <c r="F28" s="13">
        <f t="shared" si="7"/>
        <v>702684.53332896461</v>
      </c>
      <c r="G28" s="11">
        <f t="shared" si="8"/>
        <v>57</v>
      </c>
    </row>
    <row r="29" spans="1:11" x14ac:dyDescent="0.25">
      <c r="A29" s="10">
        <v>18</v>
      </c>
      <c r="B29" s="12">
        <f t="shared" si="4"/>
        <v>702684.53332896461</v>
      </c>
      <c r="C29" s="13">
        <f t="shared" si="2"/>
        <v>194821.55701308785</v>
      </c>
      <c r="D29" s="13">
        <f t="shared" si="5"/>
        <v>17777.838057925026</v>
      </c>
      <c r="E29" s="13">
        <f t="shared" si="6"/>
        <v>71157.345235792716</v>
      </c>
      <c r="F29" s="13">
        <f t="shared" si="7"/>
        <v>791619.71662268229</v>
      </c>
      <c r="G29" s="11">
        <f t="shared" si="8"/>
        <v>58</v>
      </c>
    </row>
    <row r="30" spans="1:11" x14ac:dyDescent="0.25">
      <c r="A30" s="10">
        <v>19</v>
      </c>
      <c r="B30" s="12">
        <f t="shared" si="4"/>
        <v>791619.71662268229</v>
      </c>
      <c r="C30" s="13">
        <f t="shared" si="2"/>
        <v>204562.63486374225</v>
      </c>
      <c r="D30" s="13">
        <f t="shared" si="5"/>
        <v>18666.729960821278</v>
      </c>
      <c r="E30" s="13">
        <f t="shared" si="6"/>
        <v>80095.308160309301</v>
      </c>
      <c r="F30" s="13">
        <f t="shared" si="7"/>
        <v>890381.75474381295</v>
      </c>
      <c r="G30" s="11">
        <f t="shared" si="8"/>
        <v>59</v>
      </c>
    </row>
    <row r="31" spans="1:11" x14ac:dyDescent="0.25">
      <c r="A31" s="10">
        <v>20</v>
      </c>
      <c r="B31" s="12">
        <f t="shared" si="4"/>
        <v>890381.75474381295</v>
      </c>
      <c r="C31" s="13">
        <f t="shared" si="2"/>
        <v>214790.76660692936</v>
      </c>
      <c r="D31" s="13">
        <f t="shared" si="5"/>
        <v>19600.06645886234</v>
      </c>
      <c r="E31" s="13">
        <f t="shared" si="6"/>
        <v>90018.178797324421</v>
      </c>
      <c r="F31" s="13">
        <f t="shared" si="7"/>
        <v>999999.99999999977</v>
      </c>
      <c r="G31" s="11">
        <f t="shared" si="8"/>
        <v>60</v>
      </c>
    </row>
    <row r="32" spans="1:11" x14ac:dyDescent="0.25">
      <c r="A32" s="10"/>
      <c r="B32" s="11"/>
      <c r="C32" s="12"/>
      <c r="D32" s="9"/>
      <c r="E32" s="9"/>
      <c r="F32" s="13"/>
      <c r="G32" s="11"/>
    </row>
    <row r="33" spans="1:7" x14ac:dyDescent="0.25">
      <c r="A33" s="10"/>
      <c r="B33" s="11"/>
      <c r="C33" s="12"/>
      <c r="D33" s="9"/>
      <c r="E33" s="9"/>
      <c r="F33" s="13"/>
      <c r="G33" s="11"/>
    </row>
    <row r="34" spans="1:7" x14ac:dyDescent="0.25">
      <c r="A34" s="10"/>
      <c r="B34" s="11"/>
      <c r="C34" s="12"/>
      <c r="D34" s="9"/>
      <c r="E34" s="9"/>
      <c r="F34" s="13"/>
      <c r="G34" s="11"/>
    </row>
    <row r="35" spans="1:7" x14ac:dyDescent="0.25">
      <c r="A35" s="10"/>
      <c r="B35" s="11"/>
      <c r="C35" s="12"/>
      <c r="D35" s="9"/>
      <c r="E35" s="9"/>
      <c r="F35" s="13"/>
      <c r="G35" s="11"/>
    </row>
    <row r="36" spans="1:7" x14ac:dyDescent="0.25">
      <c r="A36" s="10"/>
      <c r="B36" s="11"/>
      <c r="C36" s="12"/>
      <c r="D36" s="9"/>
      <c r="E36" s="9"/>
      <c r="F36" s="13"/>
      <c r="G36" s="11"/>
    </row>
    <row r="37" spans="1:7" x14ac:dyDescent="0.25">
      <c r="A37" s="10"/>
      <c r="B37" s="11"/>
      <c r="C37" s="12"/>
      <c r="D37" s="9"/>
      <c r="E37" s="9"/>
      <c r="F37" s="13"/>
      <c r="G37" s="11"/>
    </row>
    <row r="38" spans="1:7" x14ac:dyDescent="0.25">
      <c r="A38" s="10"/>
      <c r="B38" s="11"/>
      <c r="C38" s="12"/>
      <c r="D38" s="9"/>
      <c r="E38" s="9"/>
      <c r="F38" s="13"/>
      <c r="G38" s="13"/>
    </row>
    <row r="39" spans="1:7" x14ac:dyDescent="0.25">
      <c r="A39" s="10"/>
      <c r="B39" s="11"/>
      <c r="C39" s="12"/>
      <c r="D39" s="9"/>
      <c r="E39" s="9"/>
      <c r="F39" s="13"/>
      <c r="G39" s="13"/>
    </row>
    <row r="40" spans="1:7" x14ac:dyDescent="0.25">
      <c r="A40" s="10"/>
      <c r="B40" s="11"/>
      <c r="C40" s="12"/>
      <c r="D40" s="9"/>
      <c r="E40" s="9"/>
      <c r="F40" s="13"/>
      <c r="G40" s="13"/>
    </row>
    <row r="41" spans="1:7" x14ac:dyDescent="0.25">
      <c r="A41" s="10"/>
      <c r="B41" s="11"/>
      <c r="C41" s="12"/>
      <c r="D41" s="9"/>
      <c r="E41" s="9"/>
      <c r="F41" s="13"/>
      <c r="G41" s="13"/>
    </row>
    <row r="42" spans="1:7" x14ac:dyDescent="0.25">
      <c r="A42" s="10"/>
      <c r="B42" s="11"/>
      <c r="C42" s="12"/>
      <c r="D42" s="13"/>
      <c r="E42" s="13"/>
      <c r="F42" s="13"/>
      <c r="G42" s="13"/>
    </row>
    <row r="43" spans="1:7" x14ac:dyDescent="0.25">
      <c r="A43" s="10"/>
      <c r="B43" s="11"/>
      <c r="C43" s="12"/>
      <c r="D43" s="13"/>
      <c r="E43" s="13"/>
      <c r="F43" s="13"/>
      <c r="G43" s="13"/>
    </row>
    <row r="44" spans="1:7" x14ac:dyDescent="0.25">
      <c r="A44" s="10"/>
      <c r="B44" s="11"/>
      <c r="C44" s="12"/>
      <c r="D44" s="13"/>
      <c r="E44" s="13"/>
      <c r="F44" s="13"/>
      <c r="G44" s="13"/>
    </row>
    <row r="45" spans="1:7" x14ac:dyDescent="0.25">
      <c r="A45" s="10"/>
      <c r="B45" s="11"/>
      <c r="C45" s="12"/>
      <c r="D45" s="13"/>
      <c r="E45" s="13"/>
      <c r="F45" s="13"/>
      <c r="G45" s="13"/>
    </row>
    <row r="46" spans="1:7" x14ac:dyDescent="0.25">
      <c r="A46" s="10"/>
      <c r="B46" s="11"/>
      <c r="C46" s="12"/>
      <c r="D46" s="13"/>
      <c r="E46" s="13"/>
      <c r="F46" s="13"/>
      <c r="G46" s="13"/>
    </row>
    <row r="47" spans="1:7" x14ac:dyDescent="0.25">
      <c r="A47" s="10"/>
      <c r="B47" s="11"/>
      <c r="C47" s="12"/>
      <c r="D47" s="13"/>
      <c r="E47" s="13"/>
      <c r="F47" s="13"/>
      <c r="G47" s="13"/>
    </row>
    <row r="48" spans="1:7" x14ac:dyDescent="0.25">
      <c r="A48" s="10"/>
      <c r="B48" s="11"/>
      <c r="C48" s="12"/>
      <c r="D48" s="13"/>
      <c r="E48" s="13"/>
      <c r="F48" s="13"/>
      <c r="G48" s="13"/>
    </row>
  </sheetData>
  <phoneticPr fontId="0" type="noConversion"/>
  <printOptions headings="1" gridLines="1"/>
  <pageMargins left="0.75" right="0.75" top="1" bottom="1" header="0.5" footer="0.5"/>
  <pageSetup orientation="portrait" horizontalDpi="4294967293" r:id="rId1"/>
  <headerFooter alignWithMargins="0">
    <oddHeader>&amp;LFIGURE 13.18.  FINANCIAL ANALYSIS SPREADSHEET FOR TOM GIFFORD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B18" workbookViewId="0">
      <selection activeCell="H34" sqref="H34"/>
    </sheetView>
  </sheetViews>
  <sheetFormatPr defaultRowHeight="15.75" x14ac:dyDescent="0.25"/>
  <cols>
    <col min="1" max="1" width="20.5" style="3" bestFit="1" customWidth="1"/>
    <col min="2" max="2" width="15.875" style="3" customWidth="1"/>
    <col min="3" max="3" width="16.375" style="3" bestFit="1" customWidth="1"/>
    <col min="4" max="4" width="16.375" style="3" customWidth="1"/>
    <col min="5" max="5" width="14.375" style="4" customWidth="1"/>
    <col min="6" max="6" width="13.25" style="4" customWidth="1"/>
    <col min="7" max="7" width="12.125" style="3" bestFit="1" customWidth="1"/>
    <col min="8" max="8" width="13.5" style="3" customWidth="1"/>
    <col min="9" max="9" width="4.125" style="3" bestFit="1" customWidth="1"/>
    <col min="10" max="10" width="9" style="3"/>
    <col min="11" max="11" width="19.625" style="4" bestFit="1" customWidth="1"/>
    <col min="12" max="12" width="8.75" style="3" customWidth="1"/>
    <col min="13" max="13" width="12.25" style="4" customWidth="1"/>
    <col min="14" max="16384" width="9" style="3"/>
  </cols>
  <sheetData>
    <row r="1" spans="1:13" x14ac:dyDescent="0.25">
      <c r="A1" s="2" t="s">
        <v>12</v>
      </c>
    </row>
    <row r="2" spans="1:13" ht="31.5" x14ac:dyDescent="0.25">
      <c r="C2" s="3" t="s">
        <v>13</v>
      </c>
      <c r="D2" s="15" t="s">
        <v>14</v>
      </c>
      <c r="E2" s="3"/>
      <c r="F2" s="15"/>
    </row>
    <row r="3" spans="1:13" x14ac:dyDescent="0.25">
      <c r="A3" s="3" t="s">
        <v>15</v>
      </c>
      <c r="D3" s="4"/>
      <c r="E3" s="3"/>
    </row>
    <row r="4" spans="1:13" x14ac:dyDescent="0.25">
      <c r="A4" s="3" t="s">
        <v>1</v>
      </c>
      <c r="B4" s="5">
        <v>40</v>
      </c>
      <c r="D4" s="4"/>
      <c r="E4" s="3"/>
    </row>
    <row r="5" spans="1:13" x14ac:dyDescent="0.25">
      <c r="A5" s="3" t="s">
        <v>4</v>
      </c>
      <c r="B5" s="6">
        <v>85000</v>
      </c>
      <c r="C5" s="7"/>
      <c r="D5" s="4"/>
      <c r="E5" s="3"/>
      <c r="G5" s="7"/>
      <c r="H5" s="7"/>
    </row>
    <row r="6" spans="1:13" x14ac:dyDescent="0.25">
      <c r="A6" s="3" t="s">
        <v>2</v>
      </c>
      <c r="B6" s="6">
        <v>50000</v>
      </c>
      <c r="C6" s="7"/>
      <c r="D6" s="4"/>
      <c r="E6" s="3"/>
      <c r="G6" s="7"/>
      <c r="H6" s="7"/>
    </row>
    <row r="7" spans="1:13" x14ac:dyDescent="0.25">
      <c r="A7" s="3" t="s">
        <v>5</v>
      </c>
      <c r="B7" s="8">
        <v>9.1300000000000006E-2</v>
      </c>
      <c r="D7" s="4"/>
      <c r="E7" s="3"/>
    </row>
    <row r="8" spans="1:13" x14ac:dyDescent="0.25">
      <c r="A8" s="1" t="s">
        <v>10</v>
      </c>
      <c r="B8" s="9">
        <v>0.05</v>
      </c>
      <c r="C8" s="14">
        <v>0</v>
      </c>
      <c r="D8" s="14">
        <v>0.05</v>
      </c>
      <c r="E8" s="3"/>
      <c r="F8" s="14"/>
    </row>
    <row r="9" spans="1:13" x14ac:dyDescent="0.25">
      <c r="A9" s="1" t="s">
        <v>11</v>
      </c>
      <c r="B9" s="9">
        <v>0.1</v>
      </c>
      <c r="C9" s="14">
        <v>0.1</v>
      </c>
      <c r="D9" s="14">
        <v>0.05</v>
      </c>
      <c r="E9" s="3"/>
      <c r="F9" s="14"/>
    </row>
    <row r="10" spans="1:13" x14ac:dyDescent="0.25">
      <c r="K10" s="3"/>
      <c r="L10" s="4"/>
      <c r="M10" s="3"/>
    </row>
    <row r="11" spans="1:13" x14ac:dyDescent="0.25">
      <c r="A11" s="10" t="s">
        <v>0</v>
      </c>
      <c r="B11" s="10" t="s">
        <v>9</v>
      </c>
      <c r="C11" s="11" t="s">
        <v>3</v>
      </c>
      <c r="D11" s="11" t="s">
        <v>16</v>
      </c>
      <c r="E11" s="10" t="s">
        <v>7</v>
      </c>
      <c r="F11" s="10" t="s">
        <v>17</v>
      </c>
      <c r="G11" s="11" t="s">
        <v>6</v>
      </c>
      <c r="H11" s="11" t="s">
        <v>8</v>
      </c>
      <c r="I11" s="10" t="s">
        <v>1</v>
      </c>
      <c r="K11" s="3"/>
      <c r="M11" s="3"/>
    </row>
    <row r="12" spans="1:13" x14ac:dyDescent="0.25">
      <c r="A12" s="10">
        <v>1</v>
      </c>
      <c r="B12" s="12">
        <f>B6</f>
        <v>50000</v>
      </c>
      <c r="C12" s="13">
        <f>B5</f>
        <v>85000</v>
      </c>
      <c r="D12" s="16">
        <f ca="1">_xll.PsiUniform($C$8,$D$8)</f>
        <v>2.8490155277762635E-2</v>
      </c>
      <c r="E12" s="13">
        <f>$B$7*C12</f>
        <v>7760.5000000000009</v>
      </c>
      <c r="F12" s="16">
        <f ca="1">_xll.PsiNormal($C$9,$D$9)</f>
        <v>9.400647250484967E-2</v>
      </c>
      <c r="G12" s="13">
        <f ca="1">F12*(B12+0.5*E12)</f>
        <v>5065.092240179426</v>
      </c>
      <c r="H12" s="13">
        <f ca="1">B12+E12+G12</f>
        <v>62825.592240179423</v>
      </c>
      <c r="I12" s="11">
        <f>B4+1</f>
        <v>41</v>
      </c>
      <c r="K12" s="3"/>
      <c r="M12" s="3"/>
    </row>
    <row r="13" spans="1:13" x14ac:dyDescent="0.25">
      <c r="A13" s="10">
        <v>2</v>
      </c>
      <c r="B13" s="12">
        <f ca="1">H12</f>
        <v>62825.592240179423</v>
      </c>
      <c r="C13" s="13">
        <f ca="1">C12*(1+D12)</f>
        <v>87421.663198609822</v>
      </c>
      <c r="D13" s="16">
        <f ca="1">_xll.PsiUniform($C$8,$D$8)</f>
        <v>3.4001313027058062E-2</v>
      </c>
      <c r="E13" s="13">
        <f ca="1">$B$7*C13</f>
        <v>7981.5978500330775</v>
      </c>
      <c r="F13" s="16">
        <f ca="1">_xll.PsiNormal($C$9,$D$9)</f>
        <v>5.1340427437769301E-2</v>
      </c>
      <c r="G13" s="13">
        <f ca="1">F13*(B13+0.5*E13)</f>
        <v>3430.3820822703533</v>
      </c>
      <c r="H13" s="13">
        <f ca="1">B13+E13+G13</f>
        <v>74237.572172482862</v>
      </c>
      <c r="I13" s="11">
        <f>I12+1</f>
        <v>42</v>
      </c>
      <c r="K13" s="3"/>
      <c r="M13" s="3"/>
    </row>
    <row r="14" spans="1:13" x14ac:dyDescent="0.25">
      <c r="A14" s="10">
        <v>3</v>
      </c>
      <c r="B14" s="12">
        <f t="shared" ref="B14:B15" ca="1" si="0">H13</f>
        <v>74237.572172482862</v>
      </c>
      <c r="C14" s="13">
        <f t="shared" ref="C14:C31" ca="1" si="1">C13*(1+D13)</f>
        <v>90394.114534371794</v>
      </c>
      <c r="D14" s="16">
        <f ca="1">_xll.PsiUniform($C$8,$D$8)</f>
        <v>4.0687258032371686E-2</v>
      </c>
      <c r="E14" s="13">
        <f ca="1">$B$7*C14</f>
        <v>8252.9826569881461</v>
      </c>
      <c r="F14" s="16">
        <f ca="1">_xll.PsiNormal($C$9,$D$9)</f>
        <v>0.11501991078198545</v>
      </c>
      <c r="G14" s="13">
        <f t="shared" ref="G14:G31" ca="1" si="2">F14*(B14+0.5*E14)</f>
        <v>9013.4275923962086</v>
      </c>
      <c r="H14" s="13">
        <f ca="1">B14+E14+G14</f>
        <v>91503.982421867215</v>
      </c>
      <c r="I14" s="11">
        <f>I13+1</f>
        <v>43</v>
      </c>
      <c r="K14" s="3"/>
      <c r="M14" s="3"/>
    </row>
    <row r="15" spans="1:13" x14ac:dyDescent="0.25">
      <c r="A15" s="10">
        <v>4</v>
      </c>
      <c r="B15" s="12">
        <f t="shared" ca="1" si="0"/>
        <v>91503.982421867215</v>
      </c>
      <c r="C15" s="13">
        <f t="shared" ca="1" si="1"/>
        <v>94072.003197039536</v>
      </c>
      <c r="D15" s="16">
        <f ca="1">_xll.PsiUniform($C$8,$D$8)</f>
        <v>4.5835386760011428E-2</v>
      </c>
      <c r="E15" s="13">
        <f t="shared" ref="E15:E31" ca="1" si="3">$B$7*C15</f>
        <v>8588.7738918897103</v>
      </c>
      <c r="F15" s="16">
        <f ca="1">_xll.PsiNormal($C$9,$D$9)</f>
        <v>0.14052347476978816</v>
      </c>
      <c r="G15" s="13">
        <f t="shared" ca="1" si="2"/>
        <v>13461.919740844587</v>
      </c>
      <c r="H15" s="13">
        <f t="shared" ref="H15:H31" ca="1" si="4">B15+E15+G15</f>
        <v>113554.67605460151</v>
      </c>
      <c r="I15" s="11">
        <f t="shared" ref="I15:I31" si="5">I14+1</f>
        <v>44</v>
      </c>
      <c r="K15" s="3"/>
      <c r="M15" s="3"/>
    </row>
    <row r="16" spans="1:13" x14ac:dyDescent="0.25">
      <c r="A16" s="10">
        <v>5</v>
      </c>
      <c r="B16" s="12">
        <f t="shared" ref="B16:B31" ca="1" si="6">H15</f>
        <v>113554.67605460151</v>
      </c>
      <c r="C16" s="13">
        <f t="shared" ref="C16:C31" ca="1" si="7">C15*(1+D15)</f>
        <v>98383.829846864872</v>
      </c>
      <c r="D16" s="16">
        <f ca="1">_xll.PsiUniform($C$8,$D$8)</f>
        <v>9.0795503436928784E-3</v>
      </c>
      <c r="E16" s="13">
        <f t="shared" ca="1" si="3"/>
        <v>8982.4436650187636</v>
      </c>
      <c r="F16" s="16">
        <f ca="1">_xll.PsiNormal($C$9,$D$9)</f>
        <v>6.6221958620174215E-2</v>
      </c>
      <c r="G16" s="13">
        <f t="shared" ref="G16:G31" ca="1" si="8">F16*(B16+0.5*E16)</f>
        <v>7817.2305651615688</v>
      </c>
      <c r="H16" s="13">
        <f t="shared" ca="1" si="4"/>
        <v>130354.35028478185</v>
      </c>
      <c r="I16" s="11">
        <f t="shared" si="5"/>
        <v>45</v>
      </c>
      <c r="K16" s="3"/>
      <c r="M16" s="3"/>
    </row>
    <row r="17" spans="1:13" x14ac:dyDescent="0.25">
      <c r="A17" s="10">
        <v>6</v>
      </c>
      <c r="B17" s="12">
        <f t="shared" ca="1" si="6"/>
        <v>130354.35028478185</v>
      </c>
      <c r="C17" s="13">
        <f t="shared" ca="1" si="7"/>
        <v>99277.110782964795</v>
      </c>
      <c r="D17" s="16">
        <f ca="1">_xll.PsiUniform($C$8,$D$8)</f>
        <v>1.105558223779339E-2</v>
      </c>
      <c r="E17" s="13">
        <f t="shared" ca="1" si="3"/>
        <v>9064.0002144846858</v>
      </c>
      <c r="F17" s="16">
        <f ca="1">_xll.PsiNormal($C$9,$D$9)</f>
        <v>0.16002620683380586</v>
      </c>
      <c r="G17" s="13">
        <f t="shared" ca="1" si="8"/>
        <v>21585.351006891273</v>
      </c>
      <c r="H17" s="13">
        <f t="shared" ca="1" si="4"/>
        <v>161003.70150615781</v>
      </c>
      <c r="I17" s="11">
        <f t="shared" si="5"/>
        <v>46</v>
      </c>
      <c r="J17" s="4"/>
      <c r="K17" s="3"/>
      <c r="L17" s="4"/>
      <c r="M17" s="3"/>
    </row>
    <row r="18" spans="1:13" x14ac:dyDescent="0.25">
      <c r="A18" s="10">
        <v>7</v>
      </c>
      <c r="B18" s="12">
        <f t="shared" ca="1" si="6"/>
        <v>161003.70150615781</v>
      </c>
      <c r="C18" s="13">
        <f t="shared" ca="1" si="7"/>
        <v>100374.67704555638</v>
      </c>
      <c r="D18" s="16">
        <f ca="1">_xll.PsiUniform($C$8,$D$8)</f>
        <v>3.2048139177731465E-3</v>
      </c>
      <c r="E18" s="13">
        <f t="shared" ca="1" si="3"/>
        <v>9164.2080142592986</v>
      </c>
      <c r="F18" s="16">
        <f ca="1">_xll.PsiNormal($C$9,$D$9)</f>
        <v>0.10104211527025699</v>
      </c>
      <c r="G18" s="13">
        <f t="shared" ca="1" si="8"/>
        <v>16731.140047791945</v>
      </c>
      <c r="H18" s="13">
        <f t="shared" ca="1" si="4"/>
        <v>186899.04956820904</v>
      </c>
      <c r="I18" s="11">
        <f t="shared" si="5"/>
        <v>47</v>
      </c>
    </row>
    <row r="19" spans="1:13" x14ac:dyDescent="0.25">
      <c r="A19" s="10">
        <v>8</v>
      </c>
      <c r="B19" s="12">
        <f t="shared" ca="1" si="6"/>
        <v>186899.04956820904</v>
      </c>
      <c r="C19" s="13">
        <f t="shared" ca="1" si="7"/>
        <v>100696.35920754397</v>
      </c>
      <c r="D19" s="16">
        <f ca="1">_xll.PsiUniform($C$8,$D$8)</f>
        <v>1.3499622770566853E-2</v>
      </c>
      <c r="E19" s="13">
        <f t="shared" ca="1" si="3"/>
        <v>9193.5775956487651</v>
      </c>
      <c r="F19" s="16">
        <f ca="1">_xll.PsiNormal($C$9,$D$9)</f>
        <v>3.2853958452059476E-2</v>
      </c>
      <c r="G19" s="13">
        <f t="shared" ca="1" si="8"/>
        <v>6291.3963174199589</v>
      </c>
      <c r="H19" s="13">
        <f t="shared" ca="1" si="4"/>
        <v>202384.02348127775</v>
      </c>
      <c r="I19" s="11">
        <f t="shared" si="5"/>
        <v>48</v>
      </c>
    </row>
    <row r="20" spans="1:13" x14ac:dyDescent="0.25">
      <c r="A20" s="10">
        <v>9</v>
      </c>
      <c r="B20" s="12">
        <f t="shared" ca="1" si="6"/>
        <v>202384.02348127775</v>
      </c>
      <c r="C20" s="13">
        <f t="shared" ca="1" si="7"/>
        <v>102055.72207121531</v>
      </c>
      <c r="D20" s="16">
        <f ca="1">_xll.PsiUniform($C$8,$D$8)</f>
        <v>3.0703163178697687E-2</v>
      </c>
      <c r="E20" s="13">
        <f t="shared" ca="1" si="3"/>
        <v>9317.6874251019581</v>
      </c>
      <c r="F20" s="16">
        <f ca="1">_xll.PsiNormal($C$9,$D$9)</f>
        <v>-2.7169514442825476E-2</v>
      </c>
      <c r="G20" s="13">
        <f t="shared" ca="1" si="8"/>
        <v>-5625.254170506726</v>
      </c>
      <c r="H20" s="13">
        <f t="shared" ca="1" si="4"/>
        <v>206076.45673587298</v>
      </c>
      <c r="I20" s="11">
        <f t="shared" si="5"/>
        <v>49</v>
      </c>
    </row>
    <row r="21" spans="1:13" x14ac:dyDescent="0.25">
      <c r="A21" s="10">
        <v>10</v>
      </c>
      <c r="B21" s="12">
        <f t="shared" ca="1" si="6"/>
        <v>206076.45673587298</v>
      </c>
      <c r="C21" s="13">
        <f t="shared" ca="1" si="7"/>
        <v>105189.15555928764</v>
      </c>
      <c r="D21" s="16">
        <f ca="1">_xll.PsiUniform($C$8,$D$8)</f>
        <v>3.2208457076772834E-2</v>
      </c>
      <c r="E21" s="13">
        <f t="shared" ca="1" si="3"/>
        <v>9603.7699025629627</v>
      </c>
      <c r="F21" s="16">
        <f ca="1">_xll.PsiNormal($C$9,$D$9)</f>
        <v>7.9451416950027803E-3</v>
      </c>
      <c r="G21" s="13">
        <f t="shared" ca="1" si="8"/>
        <v>1675.4583051116538</v>
      </c>
      <c r="H21" s="13">
        <f t="shared" ca="1" si="4"/>
        <v>217355.68494354759</v>
      </c>
      <c r="I21" s="11">
        <f t="shared" si="5"/>
        <v>50</v>
      </c>
    </row>
    <row r="22" spans="1:13" x14ac:dyDescent="0.25">
      <c r="A22" s="10">
        <v>11</v>
      </c>
      <c r="B22" s="12">
        <f t="shared" ca="1" si="6"/>
        <v>217355.68494354759</v>
      </c>
      <c r="C22" s="13">
        <f t="shared" ca="1" si="7"/>
        <v>108577.13596106094</v>
      </c>
      <c r="D22" s="16">
        <f ca="1">_xll.PsiUniform($C$8,$D$8)</f>
        <v>3.4173625313703459E-3</v>
      </c>
      <c r="E22" s="13">
        <f t="shared" ca="1" si="3"/>
        <v>9913.0925132448647</v>
      </c>
      <c r="F22" s="16">
        <f ca="1">_xll.PsiNormal($C$9,$D$9)</f>
        <v>9.6737012403636191E-2</v>
      </c>
      <c r="G22" s="13">
        <f t="shared" ca="1" si="8"/>
        <v>21505.821067090885</v>
      </c>
      <c r="H22" s="13">
        <f t="shared" ca="1" si="4"/>
        <v>248774.59852388332</v>
      </c>
      <c r="I22" s="11">
        <f t="shared" si="5"/>
        <v>51</v>
      </c>
    </row>
    <row r="23" spans="1:13" x14ac:dyDescent="0.25">
      <c r="A23" s="10">
        <v>12</v>
      </c>
      <c r="B23" s="12">
        <f t="shared" ca="1" si="6"/>
        <v>248774.59852388332</v>
      </c>
      <c r="C23" s="13">
        <f t="shared" ca="1" si="7"/>
        <v>108948.18339725776</v>
      </c>
      <c r="D23" s="16">
        <f ca="1">_xll.PsiUniform($C$8,$D$8)</f>
        <v>2.3696540803387879E-2</v>
      </c>
      <c r="E23" s="13">
        <f t="shared" ca="1" si="3"/>
        <v>9946.9691441696341</v>
      </c>
      <c r="F23" s="16">
        <f ca="1">_xll.PsiNormal($C$9,$D$9)</f>
        <v>3.1393585046885206E-2</v>
      </c>
      <c r="G23" s="13">
        <f t="shared" ca="1" si="8"/>
        <v>7966.0620271573707</v>
      </c>
      <c r="H23" s="13">
        <f t="shared" ca="1" si="4"/>
        <v>266687.62969521031</v>
      </c>
      <c r="I23" s="11">
        <f t="shared" si="5"/>
        <v>52</v>
      </c>
    </row>
    <row r="24" spans="1:13" x14ac:dyDescent="0.25">
      <c r="A24" s="10">
        <v>13</v>
      </c>
      <c r="B24" s="12">
        <f t="shared" ca="1" si="6"/>
        <v>266687.62969521031</v>
      </c>
      <c r="C24" s="13">
        <f t="shared" ca="1" si="7"/>
        <v>111529.87847058586</v>
      </c>
      <c r="D24" s="16">
        <f ca="1">_xll.PsiUniform($C$8,$D$8)</f>
        <v>3.0564340671380721E-2</v>
      </c>
      <c r="E24" s="13">
        <f t="shared" ca="1" si="3"/>
        <v>10182.677904364489</v>
      </c>
      <c r="F24" s="16">
        <f ca="1">_xll.PsiNormal($C$9,$D$9)</f>
        <v>0.11833358346272574</v>
      </c>
      <c r="G24" s="13">
        <f t="shared" ca="1" si="8"/>
        <v>32160.579269849753</v>
      </c>
      <c r="H24" s="13">
        <f t="shared" ca="1" si="4"/>
        <v>309030.88686942455</v>
      </c>
      <c r="I24" s="11">
        <f t="shared" si="5"/>
        <v>53</v>
      </c>
    </row>
    <row r="25" spans="1:13" x14ac:dyDescent="0.25">
      <c r="A25" s="10">
        <v>14</v>
      </c>
      <c r="B25" s="12">
        <f t="shared" ca="1" si="6"/>
        <v>309030.88686942455</v>
      </c>
      <c r="C25" s="13">
        <f t="shared" ca="1" si="7"/>
        <v>114938.71567119853</v>
      </c>
      <c r="D25" s="16">
        <f ca="1">_xll.PsiUniform($C$8,$D$8)</f>
        <v>3.5291192655118202E-2</v>
      </c>
      <c r="E25" s="13">
        <f t="shared" ca="1" si="3"/>
        <v>10493.904740780426</v>
      </c>
      <c r="F25" s="16">
        <f ca="1">_xll.PsiNormal($C$9,$D$9)</f>
        <v>0.18111187783434998</v>
      </c>
      <c r="G25" s="13">
        <f t="shared" ca="1" si="8"/>
        <v>56919.449626444817</v>
      </c>
      <c r="H25" s="13">
        <f t="shared" ca="1" si="4"/>
        <v>376444.2412366498</v>
      </c>
      <c r="I25" s="11">
        <f t="shared" si="5"/>
        <v>54</v>
      </c>
    </row>
    <row r="26" spans="1:13" x14ac:dyDescent="0.25">
      <c r="A26" s="10">
        <v>15</v>
      </c>
      <c r="B26" s="12">
        <f t="shared" ca="1" si="6"/>
        <v>376444.2412366498</v>
      </c>
      <c r="C26" s="13">
        <f t="shared" ca="1" si="7"/>
        <v>118995.04002948265</v>
      </c>
      <c r="D26" s="16">
        <f ca="1">_xll.PsiUniform($C$8,$D$8)</f>
        <v>2.4587895782730157E-2</v>
      </c>
      <c r="E26" s="13">
        <f t="shared" ca="1" si="3"/>
        <v>10864.247154691768</v>
      </c>
      <c r="F26" s="16">
        <f ca="1">_xll.PsiNormal($C$9,$D$9)</f>
        <v>0.16640073790196691</v>
      </c>
      <c r="G26" s="13">
        <f t="shared" ca="1" si="8"/>
        <v>63544.508892369595</v>
      </c>
      <c r="H26" s="13">
        <f t="shared" ca="1" si="4"/>
        <v>450852.99728371116</v>
      </c>
      <c r="I26" s="11">
        <f t="shared" si="5"/>
        <v>55</v>
      </c>
    </row>
    <row r="27" spans="1:13" x14ac:dyDescent="0.25">
      <c r="A27" s="10">
        <v>16</v>
      </c>
      <c r="B27" s="12">
        <f t="shared" ca="1" si="6"/>
        <v>450852.99728371116</v>
      </c>
      <c r="C27" s="13">
        <f t="shared" ca="1" si="7"/>
        <v>121920.87767238937</v>
      </c>
      <c r="D27" s="16">
        <f ca="1">_xll.PsiUniform($C$8,$D$8)</f>
        <v>1.0373004096929185E-2</v>
      </c>
      <c r="E27" s="13">
        <f t="shared" ca="1" si="3"/>
        <v>11131.376131489151</v>
      </c>
      <c r="F27" s="16">
        <f ca="1">_xll.PsiNormal($C$9,$D$9)</f>
        <v>0.18122051175305914</v>
      </c>
      <c r="G27" s="13">
        <f t="shared" ca="1" si="8"/>
        <v>82712.427732686847</v>
      </c>
      <c r="H27" s="13">
        <f t="shared" ca="1" si="4"/>
        <v>544696.80114788713</v>
      </c>
      <c r="I27" s="11">
        <f t="shared" si="5"/>
        <v>56</v>
      </c>
    </row>
    <row r="28" spans="1:13" x14ac:dyDescent="0.25">
      <c r="A28" s="10">
        <v>17</v>
      </c>
      <c r="B28" s="12">
        <f t="shared" ca="1" si="6"/>
        <v>544696.80114788713</v>
      </c>
      <c r="C28" s="13">
        <f t="shared" ca="1" si="7"/>
        <v>123185.56343598627</v>
      </c>
      <c r="D28" s="16">
        <f ca="1">_xll.PsiUniform($C$8,$D$8)</f>
        <v>3.1719271116333182E-3</v>
      </c>
      <c r="E28" s="13">
        <f t="shared" ca="1" si="3"/>
        <v>11246.841941705548</v>
      </c>
      <c r="F28" s="16">
        <f ca="1">_xll.PsiNormal($C$9,$D$9)</f>
        <v>0.12929477244909193</v>
      </c>
      <c r="G28" s="13">
        <f t="shared" ca="1" si="8"/>
        <v>71153.527892976199</v>
      </c>
      <c r="H28" s="13">
        <f t="shared" ca="1" si="4"/>
        <v>627097.17098256887</v>
      </c>
      <c r="I28" s="11">
        <f t="shared" si="5"/>
        <v>57</v>
      </c>
    </row>
    <row r="29" spans="1:13" x14ac:dyDescent="0.25">
      <c r="A29" s="10">
        <v>18</v>
      </c>
      <c r="B29" s="12">
        <f t="shared" ca="1" si="6"/>
        <v>627097.17098256887</v>
      </c>
      <c r="C29" s="13">
        <f t="shared" ca="1" si="7"/>
        <v>123576.2990644107</v>
      </c>
      <c r="D29" s="16">
        <f ca="1">_xll.PsiUniform($C$8,$D$8)</f>
        <v>1.4120281112151798E-2</v>
      </c>
      <c r="E29" s="13">
        <f t="shared" ca="1" si="3"/>
        <v>11282.516104580698</v>
      </c>
      <c r="F29" s="16">
        <f ca="1">_xll.PsiNormal($C$9,$D$9)</f>
        <v>9.6876603482666884E-2</v>
      </c>
      <c r="G29" s="13">
        <f t="shared" ca="1" si="8"/>
        <v>61297.549897855613</v>
      </c>
      <c r="H29" s="13">
        <f t="shared" ca="1" si="4"/>
        <v>699677.23698500521</v>
      </c>
      <c r="I29" s="11">
        <f t="shared" si="5"/>
        <v>58</v>
      </c>
    </row>
    <row r="30" spans="1:13" x14ac:dyDescent="0.25">
      <c r="A30" s="10">
        <v>19</v>
      </c>
      <c r="B30" s="12">
        <f t="shared" ca="1" si="6"/>
        <v>699677.23698500521</v>
      </c>
      <c r="C30" s="13">
        <f t="shared" ca="1" si="7"/>
        <v>125321.23114599951</v>
      </c>
      <c r="D30" s="16">
        <f ca="1">_xll.PsiUniform($C$8,$D$8)</f>
        <v>1.4230658081354781E-2</v>
      </c>
      <c r="E30" s="13">
        <f t="shared" ca="1" si="3"/>
        <v>11441.828403629755</v>
      </c>
      <c r="F30" s="16">
        <f ca="1">_xll.PsiNormal($C$9,$D$9)</f>
        <v>0.10973564993769555</v>
      </c>
      <c r="G30" s="13">
        <f t="shared" ca="1" si="8"/>
        <v>77407.324585334529</v>
      </c>
      <c r="H30" s="13">
        <f t="shared" ca="1" si="4"/>
        <v>788526.38997396943</v>
      </c>
      <c r="I30" s="11">
        <f t="shared" si="5"/>
        <v>59</v>
      </c>
    </row>
    <row r="31" spans="1:13" x14ac:dyDescent="0.25">
      <c r="A31" s="10">
        <v>20</v>
      </c>
      <c r="B31" s="12">
        <f t="shared" ca="1" si="6"/>
        <v>788526.38997396943</v>
      </c>
      <c r="C31" s="13">
        <f t="shared" ca="1" si="7"/>
        <v>127104.63473677266</v>
      </c>
      <c r="D31" s="16">
        <f ca="1">_xll.PsiUniform($C$8,$D$8)</f>
        <v>1.0740923062924297E-2</v>
      </c>
      <c r="E31" s="13">
        <f t="shared" ca="1" si="3"/>
        <v>11604.653151467344</v>
      </c>
      <c r="F31" s="16">
        <f ca="1">_xll.PsiNormal($C$9,$D$9)</f>
        <v>8.7101447614083477E-2</v>
      </c>
      <c r="G31" s="13">
        <f t="shared" ca="1" si="8"/>
        <v>69187.181092916129</v>
      </c>
      <c r="H31" s="13">
        <f ca="1">B31+E31+G31+_xll.PsiOutput()</f>
        <v>869318.22421835293</v>
      </c>
      <c r="I31" s="11">
        <f t="shared" si="5"/>
        <v>60</v>
      </c>
    </row>
    <row r="32" spans="1:13" x14ac:dyDescent="0.25">
      <c r="A32" s="10">
        <v>21</v>
      </c>
      <c r="B32" s="12">
        <f t="shared" ref="B32:B36" ca="1" si="9">H31</f>
        <v>869318.22421835293</v>
      </c>
      <c r="C32" s="13">
        <f t="shared" ref="C32:C36" ca="1" si="10">C31*(1+D31)</f>
        <v>128469.85583942142</v>
      </c>
      <c r="D32" s="16">
        <f ca="1">_xll.PsiUniform($C$8,$D$8)</f>
        <v>1.4862115737358128E-2</v>
      </c>
      <c r="E32" s="13">
        <f t="shared" ref="E32:E36" ca="1" si="11">$B$7*C32</f>
        <v>11729.297838139177</v>
      </c>
      <c r="F32" s="16">
        <f ca="1">_xll.PsiNormal($C$9,$D$9)</f>
        <v>7.730977610638963E-2</v>
      </c>
      <c r="G32" s="13">
        <f t="shared" ref="G32:G36" ca="1" si="12">F32*(B32+0.5*E32)</f>
        <v>67660.191974400936</v>
      </c>
      <c r="H32" s="13">
        <f t="shared" ref="H32:H34" ca="1" si="13">B32+E32+G32</f>
        <v>948707.71403089305</v>
      </c>
      <c r="I32" s="11">
        <f t="shared" ref="I32:I36" si="14">I31+1</f>
        <v>61</v>
      </c>
    </row>
    <row r="33" spans="1:9" x14ac:dyDescent="0.25">
      <c r="A33" s="10">
        <v>22</v>
      </c>
      <c r="B33" s="12">
        <f t="shared" ca="1" si="9"/>
        <v>948707.71403089305</v>
      </c>
      <c r="C33" s="13">
        <f t="shared" ca="1" si="10"/>
        <v>130379.18970566861</v>
      </c>
      <c r="D33" s="16">
        <f ca="1">_xll.PsiUniform($C$8,$D$8)</f>
        <v>3.1101514182313106E-2</v>
      </c>
      <c r="E33" s="13">
        <f t="shared" ca="1" si="11"/>
        <v>11903.620020127546</v>
      </c>
      <c r="F33" s="16">
        <f ca="1">_xll.PsiNormal($C$9,$D$9)</f>
        <v>3.7117286960078544E-2</v>
      </c>
      <c r="G33" s="13">
        <f t="shared" ca="1" si="12"/>
        <v>35434.371503000199</v>
      </c>
      <c r="H33" s="13">
        <f t="shared" ca="1" si="13"/>
        <v>996045.70555402071</v>
      </c>
      <c r="I33" s="11">
        <f t="shared" si="14"/>
        <v>62</v>
      </c>
    </row>
    <row r="34" spans="1:9" x14ac:dyDescent="0.25">
      <c r="A34" s="10">
        <v>23</v>
      </c>
      <c r="B34" s="12">
        <f t="shared" ca="1" si="9"/>
        <v>996045.70555402071</v>
      </c>
      <c r="C34" s="13">
        <f t="shared" ca="1" si="10"/>
        <v>134434.17992337796</v>
      </c>
      <c r="D34" s="16">
        <f ca="1">_xll.PsiUniform($C$8,$D$8)</f>
        <v>1.5585889339415588E-2</v>
      </c>
      <c r="E34" s="13">
        <f t="shared" ca="1" si="11"/>
        <v>12273.840627004409</v>
      </c>
      <c r="F34" s="16">
        <f ca="1">_xll.PsiNormal($C$9,$D$9)</f>
        <v>8.0016057809437935E-2</v>
      </c>
      <c r="G34" s="13">
        <f t="shared" ca="1" si="12"/>
        <v>80190.702927030026</v>
      </c>
      <c r="H34" s="13">
        <f ca="1">B34+E34+G34+_xll.PsiOutput()</f>
        <v>1088510.2491080551</v>
      </c>
      <c r="I34" s="11">
        <f t="shared" si="14"/>
        <v>63</v>
      </c>
    </row>
    <row r="35" spans="1:9" x14ac:dyDescent="0.25">
      <c r="A35" s="10">
        <v>24</v>
      </c>
      <c r="B35" s="12">
        <f t="shared" ca="1" si="9"/>
        <v>1088510.2491080551</v>
      </c>
      <c r="C35" s="13">
        <f t="shared" ca="1" si="10"/>
        <v>136529.45617509881</v>
      </c>
      <c r="D35" s="16">
        <f ca="1">_xll.PsiUniform($C$8,$D$8)</f>
        <v>1.4554617467187447E-2</v>
      </c>
      <c r="E35" s="13">
        <f t="shared" ca="1" si="11"/>
        <v>12465.139348786523</v>
      </c>
      <c r="F35" s="16">
        <f ca="1">_xll.PsiNormal($C$9,$D$9)</f>
        <v>5.7120933476076267E-2</v>
      </c>
      <c r="G35" s="13">
        <f t="shared" ca="1" si="12"/>
        <v>62532.731725084443</v>
      </c>
      <c r="H35" s="13">
        <f ca="1">B35+E35+G35+_xll.PsiOutput()</f>
        <v>1163508.1201819261</v>
      </c>
      <c r="I35" s="11">
        <f t="shared" si="14"/>
        <v>64</v>
      </c>
    </row>
    <row r="36" spans="1:9" x14ac:dyDescent="0.25">
      <c r="A36" s="10">
        <v>25</v>
      </c>
      <c r="B36" s="12">
        <f t="shared" ca="1" si="9"/>
        <v>1163508.1201819261</v>
      </c>
      <c r="C36" s="13">
        <f t="shared" ca="1" si="10"/>
        <v>138516.59018273052</v>
      </c>
      <c r="D36" s="16">
        <f ca="1">_xll.PsiUniform($C$8,$D$8)</f>
        <v>2.464715736606362E-2</v>
      </c>
      <c r="E36" s="13">
        <f t="shared" ca="1" si="11"/>
        <v>12646.564683683297</v>
      </c>
      <c r="F36" s="16">
        <f ca="1">_xll.PsiNormal($C$9,$D$9)</f>
        <v>6.2817387498060803E-2</v>
      </c>
      <c r="G36" s="17">
        <f t="shared" ca="1" si="12"/>
        <v>73485.752519735455</v>
      </c>
      <c r="H36" s="13">
        <f ca="1">B36+E36+G36+_xll.PsiOutput()</f>
        <v>1249640.4373853446</v>
      </c>
      <c r="I36" s="11">
        <f t="shared" si="14"/>
        <v>65</v>
      </c>
    </row>
    <row r="37" spans="1:9" x14ac:dyDescent="0.25">
      <c r="A37" s="10"/>
      <c r="B37" s="11"/>
      <c r="C37" s="12"/>
      <c r="D37" s="12"/>
      <c r="E37" s="9"/>
      <c r="F37" s="9"/>
      <c r="G37" s="9"/>
      <c r="H37" s="13"/>
      <c r="I37" s="11"/>
    </row>
    <row r="38" spans="1:9" x14ac:dyDescent="0.25">
      <c r="A38" s="10"/>
      <c r="B38" s="11"/>
      <c r="C38" s="12"/>
      <c r="D38" s="12"/>
      <c r="E38" s="9"/>
      <c r="F38" s="9"/>
      <c r="G38" s="9"/>
      <c r="H38" s="13"/>
      <c r="I38" s="13"/>
    </row>
    <row r="39" spans="1:9" x14ac:dyDescent="0.25">
      <c r="A39" s="10"/>
      <c r="B39" s="11"/>
      <c r="C39" s="12"/>
      <c r="D39" s="12"/>
      <c r="E39" s="9"/>
      <c r="F39" s="9"/>
      <c r="G39" s="9"/>
      <c r="H39" s="13"/>
      <c r="I39" s="13"/>
    </row>
    <row r="40" spans="1:9" x14ac:dyDescent="0.25">
      <c r="A40" s="10"/>
      <c r="B40" s="11"/>
      <c r="C40" s="12"/>
      <c r="D40" s="12"/>
      <c r="E40" s="9"/>
      <c r="F40" s="9"/>
      <c r="G40" s="9"/>
      <c r="H40" s="13"/>
      <c r="I40" s="13"/>
    </row>
    <row r="41" spans="1:9" x14ac:dyDescent="0.25">
      <c r="A41" s="10"/>
      <c r="B41" s="11"/>
      <c r="C41" s="12"/>
      <c r="D41" s="12"/>
      <c r="E41" s="9"/>
      <c r="F41" s="9"/>
      <c r="G41" s="9"/>
      <c r="H41" s="13"/>
      <c r="I41" s="13"/>
    </row>
    <row r="42" spans="1:9" x14ac:dyDescent="0.25">
      <c r="A42" s="10"/>
      <c r="B42" s="11"/>
      <c r="C42" s="12"/>
      <c r="D42" s="12"/>
      <c r="E42" s="13"/>
      <c r="F42" s="13"/>
      <c r="G42" s="13"/>
      <c r="H42" s="13"/>
      <c r="I42" s="13"/>
    </row>
    <row r="43" spans="1:9" x14ac:dyDescent="0.25">
      <c r="A43" s="10"/>
      <c r="B43" s="11"/>
      <c r="C43" s="12"/>
      <c r="D43" s="12"/>
      <c r="E43" s="13"/>
      <c r="F43" s="13"/>
      <c r="G43" s="13"/>
      <c r="H43" s="13"/>
      <c r="I43" s="13"/>
    </row>
    <row r="44" spans="1:9" x14ac:dyDescent="0.25">
      <c r="A44" s="10"/>
      <c r="B44" s="11"/>
      <c r="C44" s="12"/>
      <c r="D44" s="12"/>
      <c r="E44" s="13"/>
      <c r="F44" s="13"/>
      <c r="G44" s="13"/>
      <c r="H44" s="13"/>
      <c r="I44" s="13"/>
    </row>
    <row r="45" spans="1:9" x14ac:dyDescent="0.25">
      <c r="A45" s="10"/>
      <c r="B45" s="11"/>
      <c r="C45" s="12"/>
      <c r="D45" s="12"/>
      <c r="E45" s="13"/>
      <c r="F45" s="13"/>
      <c r="G45" s="13"/>
      <c r="H45" s="13"/>
      <c r="I45" s="13"/>
    </row>
    <row r="46" spans="1:9" x14ac:dyDescent="0.25">
      <c r="A46" s="10"/>
      <c r="B46" s="11"/>
      <c r="C46" s="12"/>
      <c r="D46" s="12"/>
      <c r="E46" s="13"/>
      <c r="F46" s="13"/>
      <c r="G46" s="13"/>
      <c r="H46" s="13"/>
      <c r="I46" s="13"/>
    </row>
    <row r="47" spans="1:9" x14ac:dyDescent="0.25">
      <c r="A47" s="10"/>
      <c r="B47" s="11"/>
      <c r="C47" s="12"/>
      <c r="D47" s="12"/>
      <c r="E47" s="13"/>
      <c r="F47" s="13"/>
      <c r="G47" s="13"/>
      <c r="H47" s="13"/>
      <c r="I47" s="13"/>
    </row>
    <row r="48" spans="1:9" x14ac:dyDescent="0.25">
      <c r="A48" s="10"/>
      <c r="B48" s="11"/>
      <c r="C48" s="12"/>
      <c r="D48" s="12"/>
      <c r="E48" s="13"/>
      <c r="F48" s="13"/>
      <c r="G48" s="13"/>
      <c r="H48" s="13"/>
      <c r="I4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Seek</vt:lpstr>
      <vt:lpstr>Risk 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Gabrielle</cp:lastModifiedBy>
  <cp:lastPrinted>2001-05-19T18:30:41Z</cp:lastPrinted>
  <dcterms:created xsi:type="dcterms:W3CDTF">2001-05-15T11:13:37Z</dcterms:created>
  <dcterms:modified xsi:type="dcterms:W3CDTF">2015-11-17T20:57:18Z</dcterms:modified>
</cp:coreProperties>
</file>