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1.xml" ContentType="application/vnd.openxmlformats-officedocument.drawing+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comments4.xml" ContentType="application/vnd.openxmlformats-officedocument.spreadsheetml.comments+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ntern Three\Documents\Thi Duong\Fall 15\BUS 443H\HW\Time Series Analysis\"/>
    </mc:Choice>
  </mc:AlternateContent>
  <bookViews>
    <workbookView xWindow="0" yWindow="0" windowWidth="24000" windowHeight="9735" tabRatio="798" firstSheet="2" activeTab="9"/>
  </bookViews>
  <sheets>
    <sheet name="Gasoline1" sheetId="1" r:id="rId1"/>
    <sheet name="Gasoline2" sheetId="9" r:id="rId2"/>
    <sheet name="Bicycle" sheetId="10" r:id="rId3"/>
    <sheet name="Naive Forecast" sheetId="4" r:id="rId4"/>
    <sheet name="Average Forecast" sheetId="5" r:id="rId5"/>
    <sheet name="3WeekMoving Average" sheetId="6" r:id="rId6"/>
    <sheet name="6WeekMoving Average" sheetId="8" r:id="rId7"/>
    <sheet name="Exponential Smoothing" sheetId="7" r:id="rId8"/>
    <sheet name="Bicycle Regression" sheetId="21" r:id="rId9"/>
    <sheet name="Umbrella" sheetId="13" r:id="rId10"/>
    <sheet name="Umbrella Regression" sheetId="17" r:id="rId11"/>
    <sheet name="Umbrella2" sheetId="15" r:id="rId12"/>
    <sheet name="Smartphone Data" sheetId="12" r:id="rId13"/>
    <sheet name="Smartphone Data Regression" sheetId="19" r:id="rId14"/>
    <sheet name="Smartphone Data2" sheetId="11" r:id="rId15"/>
    <sheet name="Pizza" sheetId="20" r:id="rId16"/>
  </sheets>
  <externalReferences>
    <externalReference r:id="rId17"/>
  </externalReferences>
  <definedNames>
    <definedName name="solver_typ" localSheetId="5" hidden="1">2</definedName>
    <definedName name="solver_typ" localSheetId="6" hidden="1">2</definedName>
    <definedName name="solver_typ" localSheetId="4" hidden="1">2</definedName>
    <definedName name="solver_typ" localSheetId="7" hidden="1">2</definedName>
    <definedName name="solver_typ" localSheetId="0" hidden="1">2</definedName>
    <definedName name="solver_typ" localSheetId="1" hidden="1">2</definedName>
    <definedName name="solver_typ" localSheetId="3" hidden="1">2</definedName>
    <definedName name="solver_ver" localSheetId="5" hidden="1">14</definedName>
    <definedName name="solver_ver" localSheetId="6" hidden="1">14</definedName>
    <definedName name="solver_ver" localSheetId="4" hidden="1">14</definedName>
    <definedName name="solver_ver" localSheetId="7" hidden="1">14</definedName>
    <definedName name="solver_ver" localSheetId="0" hidden="1">14</definedName>
    <definedName name="solver_ver" localSheetId="1" hidden="1">14</definedName>
    <definedName name="solver_ver" localSheetId="3" hidden="1">14</definedName>
  </definedNames>
  <calcPr calcId="152511"/>
</workbook>
</file>

<file path=xl/calcChain.xml><?xml version="1.0" encoding="utf-8"?>
<calcChain xmlns="http://schemas.openxmlformats.org/spreadsheetml/2006/main">
  <c r="D5" i="6" l="1"/>
  <c r="C2" i="6"/>
  <c r="F18" i="12" l="1"/>
  <c r="F19" i="12"/>
  <c r="F20" i="12"/>
  <c r="F21" i="12"/>
  <c r="G3" i="12" l="1"/>
  <c r="H3" i="12" s="1"/>
  <c r="G5" i="12"/>
  <c r="H5" i="12" s="1"/>
  <c r="F3" i="12"/>
  <c r="F4" i="12"/>
  <c r="G4" i="12" s="1"/>
  <c r="H4" i="12" s="1"/>
  <c r="F5" i="12"/>
  <c r="F6" i="12"/>
  <c r="G6" i="12" s="1"/>
  <c r="H6" i="12" s="1"/>
  <c r="F7" i="12"/>
  <c r="G7" i="12" s="1"/>
  <c r="H7" i="12" s="1"/>
  <c r="F8" i="12"/>
  <c r="G8" i="12" s="1"/>
  <c r="H8" i="12" s="1"/>
  <c r="F9" i="12"/>
  <c r="G9" i="12" s="1"/>
  <c r="H9" i="12" s="1"/>
  <c r="F10" i="12"/>
  <c r="G10" i="12" s="1"/>
  <c r="H10" i="12" s="1"/>
  <c r="F11" i="12"/>
  <c r="G11" i="12" s="1"/>
  <c r="H11" i="12" s="1"/>
  <c r="F12" i="12"/>
  <c r="G12" i="12" s="1"/>
  <c r="H12" i="12" s="1"/>
  <c r="F13" i="12"/>
  <c r="G13" i="12" s="1"/>
  <c r="H13" i="12" s="1"/>
  <c r="F14" i="12"/>
  <c r="G14" i="12" s="1"/>
  <c r="H14" i="12" s="1"/>
  <c r="F15" i="12"/>
  <c r="G15" i="12" s="1"/>
  <c r="H15" i="12" s="1"/>
  <c r="F16" i="12"/>
  <c r="G16" i="12" s="1"/>
  <c r="H16" i="12" s="1"/>
  <c r="I16" i="12" s="1"/>
  <c r="F17" i="12"/>
  <c r="G17" i="12" s="1"/>
  <c r="H17" i="12" s="1"/>
  <c r="I17" i="12" s="1"/>
  <c r="F2" i="12"/>
  <c r="G2" i="12" s="1"/>
  <c r="H2" i="12" s="1"/>
  <c r="I8" i="12" l="1"/>
  <c r="I7" i="12"/>
  <c r="I3" i="12"/>
  <c r="I15" i="12"/>
  <c r="I6" i="12"/>
  <c r="I4" i="12"/>
  <c r="I2" i="12"/>
  <c r="I10" i="12"/>
  <c r="I13" i="12"/>
  <c r="I5" i="12"/>
  <c r="I14" i="12"/>
  <c r="I12" i="12"/>
  <c r="I9" i="12"/>
  <c r="I11" i="12"/>
  <c r="C3" i="10"/>
  <c r="C4" i="10"/>
  <c r="C5" i="10"/>
  <c r="C6" i="10"/>
  <c r="C7" i="10"/>
  <c r="C8" i="10"/>
  <c r="C9" i="10"/>
  <c r="C10" i="10"/>
  <c r="C11" i="10"/>
  <c r="C2" i="10"/>
  <c r="U3" i="7"/>
  <c r="U4" i="7" s="1"/>
  <c r="U5" i="7" s="1"/>
  <c r="U6" i="7" s="1"/>
  <c r="U7" i="7" s="1"/>
  <c r="U8" i="7" s="1"/>
  <c r="U9" i="7" s="1"/>
  <c r="U10" i="7" s="1"/>
  <c r="U11" i="7" s="1"/>
  <c r="U12" i="7" s="1"/>
  <c r="U13" i="7" s="1"/>
  <c r="P8" i="8"/>
  <c r="P9" i="8"/>
  <c r="P10" i="8"/>
  <c r="P11" i="8"/>
  <c r="P12" i="8"/>
  <c r="P13" i="8"/>
  <c r="P14" i="8"/>
  <c r="D3" i="5" l="1"/>
  <c r="C3" i="7" l="1"/>
  <c r="C4" i="7"/>
  <c r="C5" i="7"/>
  <c r="C6" i="7"/>
  <c r="C7" i="7"/>
  <c r="C8" i="7"/>
  <c r="C9" i="7"/>
  <c r="C10" i="7"/>
  <c r="C11" i="7"/>
  <c r="C12" i="7"/>
  <c r="C13" i="7"/>
  <c r="C2" i="7"/>
  <c r="N8" i="8"/>
  <c r="N9" i="8"/>
  <c r="N10" i="8"/>
  <c r="N11" i="8"/>
  <c r="N12" i="8"/>
  <c r="N13" i="8"/>
  <c r="N14" i="8"/>
  <c r="I14" i="8"/>
  <c r="H14" i="8"/>
  <c r="F14" i="8"/>
  <c r="E14" i="8"/>
  <c r="I14" i="6"/>
  <c r="H14" i="6"/>
  <c r="G14" i="6"/>
  <c r="F14" i="6"/>
  <c r="E14" i="6"/>
  <c r="C3" i="6"/>
  <c r="C4" i="6"/>
  <c r="C5" i="6"/>
  <c r="C6" i="6"/>
  <c r="C7" i="6"/>
  <c r="C8" i="6"/>
  <c r="C9" i="6"/>
  <c r="C10" i="6"/>
  <c r="C11" i="6"/>
  <c r="C12" i="6"/>
  <c r="C13" i="6"/>
  <c r="I14" i="5"/>
  <c r="H14" i="5"/>
  <c r="G14" i="5"/>
  <c r="F14" i="5"/>
  <c r="E14" i="5"/>
  <c r="C3" i="5"/>
  <c r="C4" i="5"/>
  <c r="C5" i="5"/>
  <c r="C6" i="5"/>
  <c r="C7" i="5"/>
  <c r="C8" i="5"/>
  <c r="C9" i="5"/>
  <c r="C10" i="5"/>
  <c r="C11" i="5"/>
  <c r="C12" i="5"/>
  <c r="C13" i="5"/>
  <c r="C2" i="5"/>
  <c r="C3" i="4"/>
  <c r="C4" i="4"/>
  <c r="C5" i="4"/>
  <c r="C6" i="4"/>
  <c r="C7" i="4"/>
  <c r="C8" i="4"/>
  <c r="C9" i="4"/>
  <c r="C10" i="4"/>
  <c r="C11" i="4"/>
  <c r="C12" i="4"/>
  <c r="C13" i="4"/>
  <c r="C2" i="4"/>
  <c r="D11" i="20"/>
  <c r="D8" i="20"/>
  <c r="D7" i="20"/>
  <c r="D4" i="20"/>
  <c r="D3" i="20"/>
  <c r="F2" i="20"/>
  <c r="E2" i="20"/>
  <c r="D10" i="20" s="1"/>
  <c r="D2" i="20"/>
  <c r="D5" i="20" l="1"/>
  <c r="D9" i="20"/>
  <c r="D6" i="20"/>
  <c r="H3" i="15"/>
  <c r="H4" i="15"/>
  <c r="H5" i="15"/>
  <c r="H6" i="15"/>
  <c r="H7" i="15"/>
  <c r="H8" i="15"/>
  <c r="H9" i="15"/>
  <c r="H10" i="15"/>
  <c r="H11" i="15"/>
  <c r="H12" i="15"/>
  <c r="H13" i="15"/>
  <c r="H14" i="15"/>
  <c r="H15" i="15"/>
  <c r="H16" i="15"/>
  <c r="H17" i="15"/>
  <c r="H18" i="15"/>
  <c r="H19" i="15"/>
  <c r="H20" i="15"/>
  <c r="H21" i="15"/>
  <c r="H2" i="15"/>
  <c r="C19" i="9" l="1"/>
  <c r="I14" i="4" l="1"/>
  <c r="H14" i="4"/>
  <c r="G14" i="4"/>
  <c r="F14" i="4"/>
  <c r="E14" i="4"/>
  <c r="C13" i="1"/>
  <c r="C23" i="9"/>
  <c r="C22" i="9"/>
  <c r="C21" i="9"/>
  <c r="C20" i="9"/>
  <c r="C18" i="9"/>
  <c r="C17" i="9"/>
  <c r="C16" i="9"/>
  <c r="C15" i="9"/>
  <c r="C14" i="9"/>
  <c r="C13" i="9"/>
  <c r="C12" i="9"/>
  <c r="C11" i="9"/>
  <c r="C10" i="9"/>
  <c r="C9" i="9"/>
  <c r="C8" i="9"/>
  <c r="C7" i="9"/>
  <c r="C6" i="9"/>
  <c r="C5" i="9"/>
  <c r="C4" i="9"/>
  <c r="C3" i="9"/>
  <c r="C2" i="9"/>
  <c r="D5" i="5" l="1"/>
  <c r="D6" i="5"/>
  <c r="D7" i="5"/>
  <c r="D8" i="5"/>
  <c r="D9" i="5"/>
  <c r="D10" i="5"/>
  <c r="D11" i="5"/>
  <c r="D12" i="5"/>
  <c r="D13" i="5"/>
  <c r="H4" i="4"/>
  <c r="H5" i="4"/>
  <c r="H6" i="4"/>
  <c r="H7" i="4"/>
  <c r="H8" i="4"/>
  <c r="H9" i="4"/>
  <c r="H10" i="4"/>
  <c r="H11" i="4"/>
  <c r="H12" i="4"/>
  <c r="H13" i="4"/>
  <c r="E4" i="4"/>
  <c r="E5" i="4"/>
  <c r="E6" i="4"/>
  <c r="E7" i="4"/>
  <c r="E8" i="4"/>
  <c r="E9" i="4"/>
  <c r="E10" i="4"/>
  <c r="E11" i="4"/>
  <c r="E12" i="4"/>
  <c r="E13" i="4"/>
  <c r="D4" i="4"/>
  <c r="D5" i="4"/>
  <c r="D6" i="4"/>
  <c r="D7" i="4"/>
  <c r="D8" i="4"/>
  <c r="D9" i="4"/>
  <c r="D10" i="4"/>
  <c r="D11" i="4"/>
  <c r="D12" i="4"/>
  <c r="D13" i="4"/>
  <c r="D9" i="8" l="1"/>
  <c r="D10" i="8"/>
  <c r="E10" i="8" s="1"/>
  <c r="D11" i="8"/>
  <c r="D12" i="8"/>
  <c r="E12" i="8" s="1"/>
  <c r="D13" i="8"/>
  <c r="D8" i="8"/>
  <c r="E13" i="8"/>
  <c r="C13" i="8"/>
  <c r="C12" i="8"/>
  <c r="E11" i="8"/>
  <c r="C11" i="8"/>
  <c r="C10" i="8"/>
  <c r="E9" i="8"/>
  <c r="C9" i="8"/>
  <c r="E8" i="8"/>
  <c r="C8" i="8"/>
  <c r="C7" i="8"/>
  <c r="C6" i="8"/>
  <c r="C5" i="8"/>
  <c r="C4" i="8"/>
  <c r="C3" i="8"/>
  <c r="C2" i="8"/>
  <c r="H11" i="8" l="1"/>
  <c r="I11" i="8" s="1"/>
  <c r="F11" i="8"/>
  <c r="G11" i="8" s="1"/>
  <c r="H10" i="8"/>
  <c r="I10" i="8" s="1"/>
  <c r="F10" i="8"/>
  <c r="G10" i="8" s="1"/>
  <c r="G14" i="8"/>
  <c r="H9" i="8"/>
  <c r="I9" i="8" s="1"/>
  <c r="F9" i="8"/>
  <c r="G9" i="8" s="1"/>
  <c r="H13" i="8"/>
  <c r="I13" i="8" s="1"/>
  <c r="F13" i="8"/>
  <c r="G13" i="8" s="1"/>
  <c r="H8" i="8"/>
  <c r="I8" i="8" s="1"/>
  <c r="F8" i="8"/>
  <c r="G8" i="8" s="1"/>
  <c r="H12" i="8"/>
  <c r="I12" i="8" s="1"/>
  <c r="F12" i="8"/>
  <c r="G12" i="8" s="1"/>
  <c r="N3" i="7"/>
  <c r="N4" i="7" s="1"/>
  <c r="N5" i="7" s="1"/>
  <c r="N6" i="7" s="1"/>
  <c r="N7" i="7" s="1"/>
  <c r="N8" i="7" s="1"/>
  <c r="N9" i="7" s="1"/>
  <c r="N10" i="7" s="1"/>
  <c r="N11" i="7" s="1"/>
  <c r="N12" i="7" s="1"/>
  <c r="N13" i="7" s="1"/>
  <c r="D3" i="7"/>
  <c r="E3" i="7" s="1"/>
  <c r="N5" i="6"/>
  <c r="N6" i="6"/>
  <c r="N7" i="6"/>
  <c r="N8" i="6"/>
  <c r="N9" i="6"/>
  <c r="N10" i="6"/>
  <c r="N11" i="6"/>
  <c r="N12" i="6"/>
  <c r="N13" i="6"/>
  <c r="D6" i="6"/>
  <c r="E6" i="6" s="1"/>
  <c r="D7" i="6"/>
  <c r="E7" i="6" s="1"/>
  <c r="D8" i="6"/>
  <c r="E8" i="6" s="1"/>
  <c r="D9" i="6"/>
  <c r="E9" i="6" s="1"/>
  <c r="D10" i="6"/>
  <c r="E10" i="6" s="1"/>
  <c r="H10" i="6" s="1"/>
  <c r="I10" i="6" s="1"/>
  <c r="D11" i="6"/>
  <c r="E11" i="6" s="1"/>
  <c r="D12" i="6"/>
  <c r="E12" i="6" s="1"/>
  <c r="D13" i="6"/>
  <c r="E13" i="6" s="1"/>
  <c r="E5" i="6"/>
  <c r="F5" i="6" s="1"/>
  <c r="E6" i="5"/>
  <c r="E7" i="5"/>
  <c r="E8" i="5"/>
  <c r="H8" i="5" s="1"/>
  <c r="I8" i="5" s="1"/>
  <c r="E9" i="5"/>
  <c r="E12" i="5"/>
  <c r="H12" i="5" s="1"/>
  <c r="I12" i="5" s="1"/>
  <c r="E13" i="5"/>
  <c r="D4" i="5"/>
  <c r="E4" i="5" s="1"/>
  <c r="E11" i="5"/>
  <c r="E10" i="5"/>
  <c r="E5" i="5"/>
  <c r="H5" i="5" s="1"/>
  <c r="I5" i="5" s="1"/>
  <c r="E3" i="5"/>
  <c r="I12" i="4"/>
  <c r="I8" i="4"/>
  <c r="I5" i="4"/>
  <c r="D3" i="4"/>
  <c r="E3" i="4" s="1"/>
  <c r="C3" i="1"/>
  <c r="C4" i="1"/>
  <c r="C5" i="1"/>
  <c r="C6" i="1"/>
  <c r="C7" i="1"/>
  <c r="C8" i="1"/>
  <c r="C9" i="1"/>
  <c r="C10" i="1"/>
  <c r="C11" i="1"/>
  <c r="C12" i="1"/>
  <c r="C2" i="1"/>
  <c r="H3" i="7" l="1"/>
  <c r="F3" i="7"/>
  <c r="D4" i="7"/>
  <c r="D5" i="7" s="1"/>
  <c r="D6" i="7" s="1"/>
  <c r="G5" i="6"/>
  <c r="K14" i="8"/>
  <c r="L14" i="8"/>
  <c r="J14" i="8"/>
  <c r="G3" i="7"/>
  <c r="H11" i="6"/>
  <c r="I11" i="6" s="1"/>
  <c r="F11" i="6"/>
  <c r="G11" i="6" s="1"/>
  <c r="F13" i="6"/>
  <c r="G13" i="6" s="1"/>
  <c r="H13" i="6"/>
  <c r="I13" i="6" s="1"/>
  <c r="H6" i="6"/>
  <c r="I6" i="6" s="1"/>
  <c r="F6" i="6"/>
  <c r="G6" i="6" s="1"/>
  <c r="F8" i="6"/>
  <c r="G8" i="6" s="1"/>
  <c r="H8" i="6"/>
  <c r="I8" i="6" s="1"/>
  <c r="H5" i="6"/>
  <c r="I5" i="6" s="1"/>
  <c r="J14" i="6" s="1"/>
  <c r="F12" i="6"/>
  <c r="G12" i="6" s="1"/>
  <c r="H12" i="6"/>
  <c r="I12" i="6" s="1"/>
  <c r="H7" i="6"/>
  <c r="I7" i="6" s="1"/>
  <c r="F7" i="6"/>
  <c r="G7" i="6" s="1"/>
  <c r="F9" i="6"/>
  <c r="G9" i="6" s="1"/>
  <c r="H9" i="6"/>
  <c r="I9" i="6" s="1"/>
  <c r="F10" i="6"/>
  <c r="G10" i="6" s="1"/>
  <c r="F10" i="5"/>
  <c r="G10" i="5" s="1"/>
  <c r="H10" i="5"/>
  <c r="I10" i="5" s="1"/>
  <c r="F3" i="5"/>
  <c r="H4" i="5"/>
  <c r="I4" i="5" s="1"/>
  <c r="F4" i="5"/>
  <c r="F5" i="5"/>
  <c r="G5" i="5" s="1"/>
  <c r="F7" i="5"/>
  <c r="G7" i="5" s="1"/>
  <c r="H7" i="5"/>
  <c r="I7" i="5" s="1"/>
  <c r="H3" i="5"/>
  <c r="H9" i="5"/>
  <c r="I9" i="5" s="1"/>
  <c r="F9" i="5"/>
  <c r="G9" i="5" s="1"/>
  <c r="F11" i="5"/>
  <c r="G11" i="5" s="1"/>
  <c r="H11" i="5"/>
  <c r="I11" i="5" s="1"/>
  <c r="F6" i="5"/>
  <c r="G6" i="5" s="1"/>
  <c r="H6" i="5"/>
  <c r="I6" i="5" s="1"/>
  <c r="H13" i="5"/>
  <c r="I13" i="5" s="1"/>
  <c r="F13" i="5"/>
  <c r="G13" i="5" s="1"/>
  <c r="F8" i="5"/>
  <c r="G8" i="5" s="1"/>
  <c r="F12" i="5"/>
  <c r="G12" i="5" s="1"/>
  <c r="F10" i="4"/>
  <c r="G10" i="4" s="1"/>
  <c r="I10" i="4"/>
  <c r="F3" i="4"/>
  <c r="I4" i="4"/>
  <c r="F4" i="4"/>
  <c r="F5" i="4"/>
  <c r="G5" i="4" s="1"/>
  <c r="F7" i="4"/>
  <c r="G7" i="4" s="1"/>
  <c r="I7" i="4"/>
  <c r="H3" i="4"/>
  <c r="I9" i="4"/>
  <c r="F9" i="4"/>
  <c r="G9" i="4" s="1"/>
  <c r="F11" i="4"/>
  <c r="G11" i="4" s="1"/>
  <c r="I11" i="4"/>
  <c r="F6" i="4"/>
  <c r="G6" i="4" s="1"/>
  <c r="I6" i="4"/>
  <c r="I13" i="4"/>
  <c r="F13" i="4"/>
  <c r="G13" i="4" s="1"/>
  <c r="F8" i="4"/>
  <c r="G8" i="4" s="1"/>
  <c r="F12" i="4"/>
  <c r="G12" i="4" s="1"/>
  <c r="E4" i="7" l="1"/>
  <c r="H4" i="7" s="1"/>
  <c r="I4" i="7" s="1"/>
  <c r="E5" i="7"/>
  <c r="F5" i="7" s="1"/>
  <c r="I3" i="7"/>
  <c r="K14" i="6"/>
  <c r="L14" i="6"/>
  <c r="G4" i="4"/>
  <c r="L14" i="4" s="1"/>
  <c r="K14" i="4"/>
  <c r="J14" i="4"/>
  <c r="G4" i="5"/>
  <c r="K14" i="5"/>
  <c r="H5" i="7"/>
  <c r="I5" i="7" s="1"/>
  <c r="D7" i="7"/>
  <c r="E6" i="7"/>
  <c r="G5" i="7"/>
  <c r="I3" i="5"/>
  <c r="J14" i="5" s="1"/>
  <c r="G3" i="5"/>
  <c r="I3" i="4"/>
  <c r="G3" i="4"/>
  <c r="F4" i="7" l="1"/>
  <c r="G4" i="7" s="1"/>
  <c r="L14" i="5"/>
  <c r="E7" i="7"/>
  <c r="D8" i="7"/>
  <c r="F6" i="7"/>
  <c r="H6" i="7"/>
  <c r="I6" i="7" s="1"/>
  <c r="G6" i="7" l="1"/>
  <c r="D9" i="7"/>
  <c r="E8" i="7"/>
  <c r="H7" i="7"/>
  <c r="I7" i="7" s="1"/>
  <c r="F7" i="7"/>
  <c r="G7" i="7" s="1"/>
  <c r="H8" i="7" l="1"/>
  <c r="I8" i="7" s="1"/>
  <c r="F8" i="7"/>
  <c r="G8" i="7" s="1"/>
  <c r="D10" i="7"/>
  <c r="E9" i="7"/>
  <c r="F9" i="7" l="1"/>
  <c r="G9" i="7" s="1"/>
  <c r="H9" i="7"/>
  <c r="D11" i="7"/>
  <c r="E10" i="7"/>
  <c r="I9" i="7" l="1"/>
  <c r="F10" i="7"/>
  <c r="H10" i="7"/>
  <c r="I10" i="7" s="1"/>
  <c r="E11" i="7"/>
  <c r="D12" i="7"/>
  <c r="D13" i="7" l="1"/>
  <c r="E12" i="7"/>
  <c r="H11" i="7"/>
  <c r="I11" i="7" s="1"/>
  <c r="F11" i="7"/>
  <c r="G11" i="7" s="1"/>
  <c r="G10" i="7"/>
  <c r="E13" i="7" l="1"/>
  <c r="E14" i="7" s="1"/>
  <c r="H12" i="7"/>
  <c r="F12" i="7"/>
  <c r="H13" i="7" l="1"/>
  <c r="H14" i="7" s="1"/>
  <c r="F13" i="7"/>
  <c r="F14" i="7" s="1"/>
  <c r="K14" i="7"/>
  <c r="G12" i="7"/>
  <c r="I12" i="7"/>
  <c r="I13" i="7" l="1"/>
  <c r="J14" i="7" s="1"/>
  <c r="G13" i="7"/>
  <c r="G14" i="7" s="1"/>
  <c r="I14" i="7"/>
  <c r="L14" i="7" l="1"/>
</calcChain>
</file>

<file path=xl/comments1.xml><?xml version="1.0" encoding="utf-8"?>
<comments xmlns="http://schemas.openxmlformats.org/spreadsheetml/2006/main">
  <authors>
    <author>BusMgmtLap</author>
  </authors>
  <commentList>
    <comment ref="J1" authorId="0" shapeId="0">
      <text>
        <r>
          <rPr>
            <sz val="9"/>
            <color indexed="81"/>
            <rFont val="Tahoma"/>
            <family val="2"/>
          </rPr>
          <t xml:space="preserve">Mean Absolute Percentage Error 
</t>
        </r>
      </text>
    </comment>
    <comment ref="K1" authorId="0" shapeId="0">
      <text>
        <r>
          <rPr>
            <sz val="9"/>
            <color indexed="81"/>
            <rFont val="Tahoma"/>
            <family val="2"/>
          </rPr>
          <t xml:space="preserve">Mean Absolute Error (MAE) or Mean Absolute Deviation (MAD)
</t>
        </r>
      </text>
    </comment>
    <comment ref="L1" authorId="0" shapeId="0">
      <text>
        <r>
          <rPr>
            <sz val="9"/>
            <color indexed="81"/>
            <rFont val="Tahoma"/>
            <family val="2"/>
          </rPr>
          <t xml:space="preserve">Mean Squared Error (MSE)
</t>
        </r>
      </text>
    </comment>
  </commentList>
</comments>
</file>

<file path=xl/comments2.xml><?xml version="1.0" encoding="utf-8"?>
<comments xmlns="http://schemas.openxmlformats.org/spreadsheetml/2006/main">
  <authors>
    <author>Thi Duong</author>
  </authors>
  <commentList>
    <comment ref="N1" authorId="0" shapeId="0">
      <text>
        <r>
          <rPr>
            <b/>
            <sz val="9"/>
            <color indexed="81"/>
            <rFont val="Tahoma"/>
            <family val="2"/>
          </rPr>
          <t>Thi Duong:</t>
        </r>
        <r>
          <rPr>
            <sz val="9"/>
            <color indexed="81"/>
            <rFont val="Tahoma"/>
            <family val="2"/>
          </rPr>
          <t xml:space="preserve">
Data -&gt; Data Analysis -&gt; Moving Average -&gt;
select Sales column, put "6" in the blank, OK
</t>
        </r>
      </text>
    </comment>
  </commentList>
</comments>
</file>

<file path=xl/comments3.xml><?xml version="1.0" encoding="utf-8"?>
<comments xmlns="http://schemas.openxmlformats.org/spreadsheetml/2006/main">
  <authors>
    <author>BusMgmtLap</author>
    <author>Thi Duong</author>
  </authors>
  <commentList>
    <comment ref="L1" authorId="0" shapeId="0">
      <text>
        <r>
          <rPr>
            <sz val="9"/>
            <color indexed="81"/>
            <rFont val="Tahoma"/>
            <family val="2"/>
          </rPr>
          <t xml:space="preserve">If enough data is available, the smoothing constant should be chosen to minimize the MSE.
</t>
        </r>
      </text>
    </comment>
    <comment ref="N1" authorId="1" shapeId="0">
      <text>
        <r>
          <rPr>
            <b/>
            <sz val="9"/>
            <color indexed="81"/>
            <rFont val="Tahoma"/>
            <family val="2"/>
          </rPr>
          <t>Thi Duong:</t>
        </r>
        <r>
          <rPr>
            <sz val="9"/>
            <color indexed="81"/>
            <rFont val="Tahoma"/>
            <family val="2"/>
          </rPr>
          <t xml:space="preserve">
To Calculate:
Data -&gt; data analysis -&gt; Exponential Smoothing -&gt;
Select range: Sales column
Damping factor = 1- alpha = 1 - 0.2 = 0.8
Ok
</t>
        </r>
      </text>
    </comment>
    <comment ref="O1" authorId="0" shapeId="0">
      <text>
        <r>
          <rPr>
            <b/>
            <sz val="9"/>
            <color indexed="81"/>
            <rFont val="Tahoma"/>
            <family val="2"/>
          </rPr>
          <t xml:space="preserve">Choose the value of alpha that minimizes the MSE.
</t>
        </r>
      </text>
    </comment>
  </commentList>
</comments>
</file>

<file path=xl/comments4.xml><?xml version="1.0" encoding="utf-8"?>
<comments xmlns="http://schemas.openxmlformats.org/spreadsheetml/2006/main">
  <authors>
    <author>BusMgmtLap</author>
  </authors>
  <commentList>
    <comment ref="A1" authorId="0" shapeId="0">
      <text>
        <r>
          <rPr>
            <sz val="9"/>
            <color indexed="81"/>
            <rFont val="Tahoma"/>
            <family val="2"/>
          </rPr>
          <t>A new pizza parlor near a university is planning to open soon. Since it has no historical data, the owner can't use time series analysis to predict sales. He can, however, use past sales from other restaurants nearby in association with a causal factor such as student population.</t>
        </r>
        <r>
          <rPr>
            <b/>
            <sz val="9"/>
            <color indexed="81"/>
            <rFont val="Tahoma"/>
            <family val="2"/>
          </rPr>
          <t xml:space="preserve"> 
</t>
        </r>
        <r>
          <rPr>
            <sz val="9"/>
            <color indexed="81"/>
            <rFont val="Tahoma"/>
            <family val="2"/>
          </rPr>
          <t xml:space="preserve">
It is important to remember that the forecasting model provides evidence only of an association between an independent variable and the variable to be forecast. The model does not provide evidence of a causal relationship between the two. This conclusion must be based on practical experience.</t>
        </r>
      </text>
    </comment>
  </commentList>
</comments>
</file>

<file path=xl/sharedStrings.xml><?xml version="1.0" encoding="utf-8"?>
<sst xmlns="http://schemas.openxmlformats.org/spreadsheetml/2006/main" count="350" uniqueCount="90">
  <si>
    <t>Week</t>
  </si>
  <si>
    <t>Sales (1000s of gallons)</t>
  </si>
  <si>
    <t>Mean</t>
  </si>
  <si>
    <t>Naïve Forecast</t>
  </si>
  <si>
    <t>Forecast Error</t>
  </si>
  <si>
    <t>Absolute Value of Forecast Error</t>
  </si>
  <si>
    <t>Squared Forecast Error</t>
  </si>
  <si>
    <t>Percentage Error</t>
  </si>
  <si>
    <t xml:space="preserve"> </t>
  </si>
  <si>
    <t>MAPE</t>
  </si>
  <si>
    <t>Absolute Value of Percentage Error</t>
  </si>
  <si>
    <t>MSE</t>
  </si>
  <si>
    <t>MAE/MAD</t>
  </si>
  <si>
    <t>Average Forecast</t>
  </si>
  <si>
    <t>3-Week Moving Average Forecast</t>
  </si>
  <si>
    <t>Using Data Analysis TookPak</t>
  </si>
  <si>
    <t>for any period is actually a weighted average</t>
  </si>
  <si>
    <t>of all the previous actual values</t>
  </si>
  <si>
    <t>of the same time series.</t>
  </si>
  <si>
    <t>Note: The Exponential Smoothing forecast</t>
  </si>
  <si>
    <t>Exponential Smoothing Forecst</t>
  </si>
  <si>
    <t>Damping factor  = 1-Smoothing Constant</t>
  </si>
  <si>
    <t>6-Week Moving Average Forecast</t>
  </si>
  <si>
    <t>in the forecast, and adjusts the value of the next</t>
  </si>
  <si>
    <r>
      <t>Smoothing Constant (</t>
    </r>
    <r>
      <rPr>
        <b/>
        <sz val="12"/>
        <color theme="1"/>
        <rFont val="Calibri"/>
        <family val="2"/>
      </rPr>
      <t>α)</t>
    </r>
  </si>
  <si>
    <t>Takes apha (α), some percentage of the mistake made</t>
  </si>
  <si>
    <t>forecast by that amount via the equation.</t>
  </si>
  <si>
    <t>Year (t)</t>
  </si>
  <si>
    <t>Sales</t>
  </si>
  <si>
    <t>Year</t>
  </si>
  <si>
    <t>Quarter</t>
  </si>
  <si>
    <t>t</t>
  </si>
  <si>
    <t>Qtr1</t>
  </si>
  <si>
    <t>Qrt2</t>
  </si>
  <si>
    <t>Qrt3</t>
  </si>
  <si>
    <t>Sales (1000s)</t>
  </si>
  <si>
    <t>Period</t>
  </si>
  <si>
    <t>Qtr2</t>
  </si>
  <si>
    <t>Qtr3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</si>
  <si>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</si>
  <si>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</si>
  <si>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</si>
  <si>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</si>
  <si>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</si>
  <si>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</si>
  <si>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</si>
  <si>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</si>
  <si>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</si>
  <si>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</si>
  <si>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</si>
  <si>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</si>
  <si>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</si>
  <si>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</si>
  <si>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</si>
  <si>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</si>
  <si>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</si>
  <si>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</si>
  <si>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</si>
  <si>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</si>
  <si>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</si>
  <si>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</si>
  <si>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</si>
  <si>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</si>
  <si>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</si>
  <si>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</si>
  <si>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Sales</t>
  </si>
  <si>
    <t>Residuals</t>
  </si>
  <si>
    <t>y-hat = 95+29*Qtr1+57*Qtr2+26*Qtr3</t>
  </si>
  <si>
    <t>Predictions (y-hat)</t>
  </si>
  <si>
    <t>Sales (y)</t>
  </si>
  <si>
    <t>Predicted Sales (1000s)</t>
  </si>
  <si>
    <t>Restaurant</t>
  </si>
  <si>
    <t>Student Population (1000s)</t>
  </si>
  <si>
    <t>Quarterly Sales ($1000s)</t>
  </si>
  <si>
    <t>Prediction</t>
  </si>
  <si>
    <t>Yintercept</t>
  </si>
  <si>
    <t>Slope</t>
  </si>
  <si>
    <t>Predicted Quarterly Sales ($1000s)</t>
  </si>
  <si>
    <t>Totals</t>
  </si>
  <si>
    <t xml:space="preserve">A seasonal pattern is a recurring pattern over successive periods of time. </t>
  </si>
  <si>
    <r>
      <t xml:space="preserve">Clearly an </t>
    </r>
    <r>
      <rPr>
        <u/>
        <sz val="11"/>
        <color rgb="FF000000"/>
        <rFont val="Times New Roman"/>
        <family val="1"/>
      </rPr>
      <t>increasing trend</t>
    </r>
    <r>
      <rPr>
        <sz val="11"/>
        <color rgb="FF000000"/>
        <rFont val="Times New Roman"/>
        <family val="1"/>
      </rPr>
      <t xml:space="preserve"> is present. </t>
    </r>
  </si>
  <si>
    <r>
      <t xml:space="preserve">Additionally, we notice that sales are lowest in the second quarter of </t>
    </r>
    <r>
      <rPr>
        <u/>
        <sz val="11"/>
        <color rgb="FF000000"/>
        <rFont val="Times New Roman"/>
        <family val="1"/>
      </rPr>
      <t>each</t>
    </r>
    <r>
      <rPr>
        <sz val="11"/>
        <color rgb="FF000000"/>
        <rFont val="Times New Roman"/>
        <family val="1"/>
      </rPr>
      <t xml:space="preserve"> year and highest in quarters 3 and 4.</t>
    </r>
  </si>
  <si>
    <t>Thus, we conclude that a seasonal pattern also exists for smartphone sales.</t>
  </si>
  <si>
    <t>y ̂_(t  )= b_0+ b_1 〖"Qtr1 " 〗_t  + b_2 〖"Qtr" 2〗_t + b_3 〖"Qtr" 3〗_t</t>
  </si>
  <si>
    <t>dummy variables = k - 1 = 4-1 = 3</t>
  </si>
  <si>
    <t>Qtr 1</t>
  </si>
  <si>
    <t>Qtr 2</t>
  </si>
  <si>
    <t>Qtr 3</t>
  </si>
  <si>
    <t>Error</t>
  </si>
  <si>
    <t>e-squared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</si>
</sst>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0000000000"/>
  </numFmts>
  <fonts count="16" x14ac:knownFonts="1">
    <font>
      <sz val="12"/>
      <color theme="1"/>
      <name val="Times New Roman"/>
      <family val="2"/>
    </font>
    <font>
      <b/>
      <sz val="12"/>
      <color theme="1"/>
      <name val="Times New Roman"/>
      <family val="1"/>
    </font>
    <font>
      <sz val="12"/>
      <color theme="1"/>
      <name val="Times New Roman"/>
      <family val="1"/>
    </font>
    <font>
      <sz val="9"/>
      <color indexed="81"/>
      <name val="Tahoma"/>
      <family val="2"/>
    </font>
    <font>
      <b/>
      <sz val="12"/>
      <color theme="1"/>
      <name val="Calibri"/>
      <family val="2"/>
    </font>
    <font>
      <sz val="12"/>
      <color theme="1"/>
      <name val="Arial"/>
      <family val="2"/>
    </font>
    <font>
      <sz val="12"/>
      <name val="Times New Roman"/>
      <family val="1"/>
    </font>
    <font>
      <b/>
      <sz val="12"/>
      <name val="Times New Roman"/>
      <family val="1"/>
    </font>
    <font>
      <sz val="12"/>
      <name val="Times New Roman"/>
      <family val="1"/>
    </font>
    <font>
      <i/>
      <sz val="12"/>
      <color theme="1"/>
      <name val="Times New Roman"/>
      <family val="2"/>
    </font>
    <font>
      <b/>
      <sz val="9"/>
      <color indexed="81"/>
      <name val="Tahoma"/>
      <family val="2"/>
    </font>
    <font>
      <b/>
      <i/>
      <sz val="12"/>
      <color theme="1"/>
      <name val="Times New Roman"/>
      <family val="1"/>
    </font>
    <font>
      <sz val="11"/>
      <color rgb="FF000000"/>
      <name val="Times New Roman"/>
      <family val="1"/>
    </font>
    <font>
      <u/>
      <sz val="11"/>
      <color rgb="FF000000"/>
      <name val="Times New Roman"/>
      <family val="1"/>
    </font>
    <font>
      <b/>
      <sz val="12"/>
      <name val="Cambria"/>
      <family val="1"/>
      <scheme val="major"/>
    </font>
    <font>
      <b/>
      <i/>
      <sz val="12"/>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6" fillId="0" borderId="0"/>
    <xf numFmtId="0" fontId="8" fillId="0" borderId="0"/>
  </cellStyleXfs>
  <cellXfs count="43">
    <xf numFmtId="0" fontId="0" fillId="0" borderId="0" xfId="0"/>
    <xf numFmtId="0" fontId="1" fillId="0" borderId="0" xfId="0" applyFont="1" applyAlignment="1">
      <alignment horizontal="center"/>
    </xf>
    <xf numFmtId="0" fontId="2" fillId="0" borderId="0" xfId="0" applyFont="1" applyAlignment="1">
      <alignment horizontal="right"/>
    </xf>
    <xf numFmtId="0" fontId="1" fillId="0" borderId="0" xfId="0" applyFont="1"/>
    <xf numFmtId="0" fontId="0" fillId="0" borderId="0" xfId="0" applyAlignment="1">
      <alignment wrapText="1"/>
    </xf>
    <xf numFmtId="0" fontId="0" fillId="2" borderId="0" xfId="0" applyFill="1"/>
    <xf numFmtId="10" fontId="0" fillId="0" borderId="0" xfId="0" applyNumberFormat="1"/>
    <xf numFmtId="10" fontId="0" fillId="0" borderId="0" xfId="0" applyNumberFormat="1" applyAlignment="1">
      <alignment wrapText="1"/>
    </xf>
    <xf numFmtId="10" fontId="0" fillId="2" borderId="0" xfId="0" applyNumberFormat="1" applyFill="1" applyAlignment="1">
      <alignment wrapText="1"/>
    </xf>
    <xf numFmtId="0" fontId="0" fillId="2" borderId="0" xfId="0" applyFill="1" applyAlignment="1">
      <alignment wrapText="1"/>
    </xf>
    <xf numFmtId="10" fontId="0" fillId="0" borderId="0" xfId="0" applyNumberFormat="1" applyFill="1" applyAlignment="1">
      <alignment wrapText="1"/>
    </xf>
    <xf numFmtId="0" fontId="1" fillId="0" borderId="0" xfId="0" applyFont="1" applyAlignment="1">
      <alignment horizontal="center" wrapText="1"/>
    </xf>
    <xf numFmtId="0" fontId="2" fillId="0" borderId="0" xfId="0" applyFont="1" applyAlignment="1">
      <alignment horizontal="right" wrapText="1"/>
    </xf>
    <xf numFmtId="0" fontId="2" fillId="0" borderId="0" xfId="0" applyFont="1"/>
    <xf numFmtId="0" fontId="1" fillId="0" borderId="0" xfId="0" applyFont="1" applyAlignment="1">
      <alignment wrapText="1"/>
    </xf>
    <xf numFmtId="0" fontId="1" fillId="0" borderId="0" xfId="0" applyFont="1" applyFill="1" applyAlignment="1">
      <alignment wrapText="1"/>
    </xf>
    <xf numFmtId="0" fontId="5" fillId="0" borderId="0" xfId="0" applyFont="1" applyAlignment="1">
      <alignment horizontal="left" vertical="center" indent="5" readingOrder="1"/>
    </xf>
    <xf numFmtId="0" fontId="7" fillId="0" borderId="0" xfId="1" applyFont="1" applyAlignment="1">
      <alignment horizontal="center"/>
    </xf>
    <xf numFmtId="0" fontId="6" fillId="0" borderId="0" xfId="1"/>
    <xf numFmtId="0" fontId="7" fillId="0" borderId="0" xfId="2" applyFont="1"/>
    <xf numFmtId="0" fontId="8" fillId="0" borderId="0" xfId="2"/>
    <xf numFmtId="0" fontId="8" fillId="0" borderId="0" xfId="2" applyAlignment="1">
      <alignment horizontal="center"/>
    </xf>
    <xf numFmtId="164" fontId="8" fillId="0" borderId="0" xfId="2" applyNumberFormat="1" applyAlignment="1">
      <alignment horizontal="right"/>
    </xf>
    <xf numFmtId="0" fontId="7" fillId="0" borderId="0" xfId="0" applyFont="1" applyBorder="1" applyAlignment="1">
      <alignment horizontal="center"/>
    </xf>
    <xf numFmtId="0" fontId="6" fillId="0" borderId="0" xfId="0" applyFont="1" applyBorder="1" applyAlignment="1">
      <alignment horizontal="center"/>
    </xf>
    <xf numFmtId="0" fontId="6" fillId="0" borderId="0" xfId="0" applyFont="1" applyFill="1" applyBorder="1" applyAlignment="1">
      <alignment horizontal="right"/>
    </xf>
    <xf numFmtId="0" fontId="0" fillId="0" borderId="0" xfId="0" applyFill="1" applyBorder="1" applyAlignment="1"/>
    <xf numFmtId="0" fontId="0" fillId="0" borderId="1" xfId="0" applyFill="1" applyBorder="1" applyAlignment="1"/>
    <xf numFmtId="0" fontId="9" fillId="0" borderId="2" xfId="0" applyFont="1" applyFill="1" applyBorder="1" applyAlignment="1">
      <alignment horizontal="center"/>
    </xf>
    <xf numFmtId="0" fontId="9" fillId="0" borderId="2" xfId="0" applyFont="1" applyFill="1" applyBorder="1" applyAlignment="1">
      <alignment horizontal="centerContinuous"/>
    </xf>
    <xf numFmtId="0" fontId="7" fillId="0" borderId="0" xfId="0" applyFont="1" applyFill="1" applyBorder="1" applyAlignment="1">
      <alignment horizontal="center"/>
    </xf>
    <xf numFmtId="0" fontId="11" fillId="0" borderId="0" xfId="0" applyFont="1" applyAlignment="1">
      <alignment wrapText="1"/>
    </xf>
    <xf numFmtId="0" fontId="0" fillId="0" borderId="0" xfId="0" applyFill="1"/>
    <xf numFmtId="0" fontId="12" fillId="0" borderId="0" xfId="0" applyFont="1" applyAlignment="1">
      <alignment horizontal="left" vertical="center" readingOrder="1"/>
    </xf>
    <xf numFmtId="0" fontId="6" fillId="0" borderId="0" xfId="2" applyFont="1"/>
    <xf numFmtId="0" fontId="0" fillId="3" borderId="0" xfId="0" applyFill="1" applyBorder="1" applyAlignment="1"/>
    <xf numFmtId="0" fontId="0" fillId="3" borderId="1" xfId="0" applyFill="1" applyBorder="1" applyAlignment="1"/>
    <xf numFmtId="0" fontId="6" fillId="0" borderId="0" xfId="0" applyFont="1" applyFill="1" applyBorder="1" applyAlignment="1">
      <alignment horizontal="center"/>
    </xf>
    <xf numFmtId="164" fontId="8" fillId="0" borderId="0" xfId="2" applyNumberFormat="1"/>
    <xf numFmtId="165" fontId="8" fillId="0" borderId="0" xfId="2" applyNumberFormat="1"/>
    <xf numFmtId="0" fontId="14" fillId="0" borderId="0" xfId="0" applyFont="1" applyBorder="1" applyAlignment="1">
      <alignment horizontal="center" wrapText="1"/>
    </xf>
    <xf numFmtId="0" fontId="7" fillId="0" borderId="0" xfId="0" applyFont="1" applyBorder="1" applyAlignment="1">
      <alignment horizontal="center" wrapText="1"/>
    </xf>
    <xf numFmtId="0" fontId="15" fillId="0" borderId="0" xfId="0" applyFont="1" applyBorder="1" applyAlignment="1">
      <alignment horizontal="center"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Example of a Horizontal Pattern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Gasoline1!$B$1</c:f>
              <c:strCache>
                <c:ptCount val="1"/>
                <c:pt idx="0">
                  <c:v>Sales (1000s of gallons)</c:v>
                </c:pt>
              </c:strCache>
            </c:strRef>
          </c:tx>
          <c:spPr>
            <a:ln w="28575" cap="rnd">
              <a:solidFill>
                <a:schemeClr val="accent2"/>
              </a:solidFill>
              <a:round/>
            </a:ln>
            <a:effectLst/>
          </c:spPr>
          <c:marker>
            <c:symbol val="none"/>
          </c:marker>
          <c:val>
            <c:numRef>
              <c:f>Gasoline1!$B$2:$B$13</c:f>
              <c:numCache>
                <c:formatCode>General</c:formatCode>
                <c:ptCount val="12"/>
                <c:pt idx="0">
                  <c:v>17</c:v>
                </c:pt>
                <c:pt idx="1">
                  <c:v>21</c:v>
                </c:pt>
                <c:pt idx="2">
                  <c:v>19</c:v>
                </c:pt>
                <c:pt idx="3">
                  <c:v>23</c:v>
                </c:pt>
                <c:pt idx="4">
                  <c:v>18</c:v>
                </c:pt>
                <c:pt idx="5">
                  <c:v>16</c:v>
                </c:pt>
                <c:pt idx="6">
                  <c:v>20</c:v>
                </c:pt>
                <c:pt idx="7">
                  <c:v>18</c:v>
                </c:pt>
                <c:pt idx="8">
                  <c:v>22</c:v>
                </c:pt>
                <c:pt idx="9">
                  <c:v>20</c:v>
                </c:pt>
                <c:pt idx="10">
                  <c:v>15</c:v>
                </c:pt>
                <c:pt idx="11">
                  <c:v>22</c:v>
                </c:pt>
              </c:numCache>
            </c:numRef>
          </c:val>
          <c:smooth val="0"/>
        </c:ser>
        <c:ser>
          <c:idx val="2"/>
          <c:order val="1"/>
          <c:tx>
            <c:strRef>
              <c:f>Gasoline1!$C$1</c:f>
              <c:strCache>
                <c:ptCount val="1"/>
                <c:pt idx="0">
                  <c:v>Mean</c:v>
                </c:pt>
              </c:strCache>
            </c:strRef>
          </c:tx>
          <c:spPr>
            <a:ln w="28575" cap="rnd">
              <a:solidFill>
                <a:schemeClr val="accent3"/>
              </a:solidFill>
              <a:round/>
            </a:ln>
            <a:effectLst/>
          </c:spPr>
          <c:marker>
            <c:symbol val="none"/>
          </c:marker>
          <c:val>
            <c:numRef>
              <c:f>Gasoline1!$C$2:$C$13</c:f>
              <c:numCache>
                <c:formatCode>General</c:formatCode>
                <c:ptCount val="12"/>
                <c:pt idx="0">
                  <c:v>19.25</c:v>
                </c:pt>
                <c:pt idx="1">
                  <c:v>19.25</c:v>
                </c:pt>
                <c:pt idx="2">
                  <c:v>19.25</c:v>
                </c:pt>
                <c:pt idx="3">
                  <c:v>19.25</c:v>
                </c:pt>
                <c:pt idx="4">
                  <c:v>19.25</c:v>
                </c:pt>
                <c:pt idx="5">
                  <c:v>19.25</c:v>
                </c:pt>
                <c:pt idx="6">
                  <c:v>19.25</c:v>
                </c:pt>
                <c:pt idx="7">
                  <c:v>19.25</c:v>
                </c:pt>
                <c:pt idx="8">
                  <c:v>19.25</c:v>
                </c:pt>
                <c:pt idx="9">
                  <c:v>19.25</c:v>
                </c:pt>
                <c:pt idx="10">
                  <c:v>19.25</c:v>
                </c:pt>
                <c:pt idx="11">
                  <c:v>19.25</c:v>
                </c:pt>
              </c:numCache>
            </c:numRef>
          </c:val>
          <c:smooth val="0"/>
        </c:ser>
        <c:dLbls>
          <c:showLegendKey val="0"/>
          <c:showVal val="0"/>
          <c:showCatName val="0"/>
          <c:showSerName val="0"/>
          <c:showPercent val="0"/>
          <c:showBubbleSize val="0"/>
        </c:dLbls>
        <c:smooth val="0"/>
        <c:axId val="311487280"/>
        <c:axId val="311487840"/>
      </c:lineChart>
      <c:catAx>
        <c:axId val="31148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7840"/>
        <c:crosses val="autoZero"/>
        <c:auto val="1"/>
        <c:lblAlgn val="ctr"/>
        <c:lblOffset val="100"/>
        <c:noMultiLvlLbl val="0"/>
      </c:catAx>
      <c:valAx>
        <c:axId val="3114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(1000s of gallongs)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Qtr3  Residual Plot</a:t>
            </a:r>
          </a:p>
        </c:rich>
      </c:tx>
      <c:layout/>
      <c:overlay val="0"/>
    </c:title>
    <c:autoTitleDeleted val="0"/>
    <c:plotArea>
      <c:layout/>
      <c:scatterChart>
        <c:scatterStyle val="lineMarker"/>
        <c:varyColors val="0"/>
        <c:ser>
          <c:idx val="0"/>
          <c:order val="0"/>
          <c:spPr>
            <a:ln w="28575">
              <a:noFill/>
            </a:ln>
          </c:spPr>
          <c:xVal>
            <c:numRef>
              <c:f>Umbrella2!$F$2:$F$21</c:f>
              <c:numCache>
                <c:formatCode>General</c:formatCode>
                <c:ptCount val="20"/>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pt idx="16">
                  <c:v>0</c:v>
                </c:pt>
                <c:pt idx="17">
                  <c:v>0</c:v>
                </c:pt>
                <c:pt idx="18">
                  <c:v>1</c:v>
                </c:pt>
                <c:pt idx="19">
                  <c:v>0</c:v>
                </c:pt>
              </c:numCache>
            </c:numRef>
          </c:xVal>
          <c:yVal>
            <c:numRef>
              <c:f>'Umbrella Regression'!$C$27:$C$46</c:f>
              <c:numCache>
                <c:formatCode>General</c:formatCode>
                <c:ptCount val="20"/>
                <c:pt idx="0">
                  <c:v>1</c:v>
                </c:pt>
                <c:pt idx="1">
                  <c:v>1.0000000000000284</c:v>
                </c:pt>
                <c:pt idx="2">
                  <c:v>-15</c:v>
                </c:pt>
                <c:pt idx="3">
                  <c:v>-7</c:v>
                </c:pt>
                <c:pt idx="4">
                  <c:v>-6</c:v>
                </c:pt>
                <c:pt idx="5">
                  <c:v>9.0000000000000284</c:v>
                </c:pt>
                <c:pt idx="6">
                  <c:v>12</c:v>
                </c:pt>
                <c:pt idx="7">
                  <c:v>7</c:v>
                </c:pt>
                <c:pt idx="8">
                  <c:v>14</c:v>
                </c:pt>
                <c:pt idx="9">
                  <c:v>-7.9999999999999716</c:v>
                </c:pt>
                <c:pt idx="10">
                  <c:v>-8</c:v>
                </c:pt>
                <c:pt idx="11">
                  <c:v>-15</c:v>
                </c:pt>
                <c:pt idx="12">
                  <c:v>-15</c:v>
                </c:pt>
                <c:pt idx="13">
                  <c:v>-14.999999999999972</c:v>
                </c:pt>
                <c:pt idx="14">
                  <c:v>4</c:v>
                </c:pt>
                <c:pt idx="15">
                  <c:v>14</c:v>
                </c:pt>
                <c:pt idx="16">
                  <c:v>6</c:v>
                </c:pt>
                <c:pt idx="17">
                  <c:v>13.000000000000028</c:v>
                </c:pt>
                <c:pt idx="18">
                  <c:v>7</c:v>
                </c:pt>
                <c:pt idx="19">
                  <c:v>1</c:v>
                </c:pt>
              </c:numCache>
            </c:numRef>
          </c:yVal>
          <c:smooth val="0"/>
        </c:ser>
        <c:dLbls>
          <c:showLegendKey val="0"/>
          <c:showVal val="0"/>
          <c:showCatName val="0"/>
          <c:showSerName val="0"/>
          <c:showPercent val="0"/>
          <c:showBubbleSize val="0"/>
        </c:dLbls>
        <c:axId val="316577088"/>
        <c:axId val="316577648"/>
      </c:scatterChart>
      <c:valAx>
        <c:axId val="316577088"/>
        <c:scaling>
          <c:orientation val="minMax"/>
        </c:scaling>
        <c:delete val="0"/>
        <c:axPos val="b"/>
        <c:title>
          <c:tx>
            <c:rich>
              <a:bodyPr/>
              <a:lstStyle/>
              <a:p>
                <a:pPr>
                  <a:defRPr/>
                </a:pPr>
                <a:r>
                  <a:rPr lang="en-US"/>
                  <a:t>Qtr3</a:t>
                </a:r>
              </a:p>
            </c:rich>
          </c:tx>
          <c:layout/>
          <c:overlay val="0"/>
        </c:title>
        <c:numFmt formatCode="General" sourceLinked="1"/>
        <c:majorTickMark val="out"/>
        <c:minorTickMark val="none"/>
        <c:tickLblPos val="nextTo"/>
        <c:crossAx val="316577648"/>
        <c:crosses val="autoZero"/>
        <c:crossBetween val="midCat"/>
      </c:valAx>
      <c:valAx>
        <c:axId val="316577648"/>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6577088"/>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Smartphone Sales (1000s)</a:t>
            </a:r>
          </a:p>
          <a:p>
            <a:pPr>
              <a:defRPr/>
            </a:pPr>
            <a:r>
              <a:rPr lang="en-US"/>
              <a:t>Seasonal Pattern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'Smartphone Data'!$E$1</c:f>
              <c:strCache>
                <c:ptCount val="1"/>
                <c:pt idx="0">
                  <c:v>Sales (1000s)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'Smartphone Data'!$E$2:$E$17</c:f>
              <c:numCache>
                <c:formatCode>0.0</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val>
          <c:smooth val="0"/>
        </c:ser>
        <c:dLbls>
          <c:showLegendKey val="0"/>
          <c:showVal val="0"/>
          <c:showCatName val="0"/>
          <c:showSerName val="0"/>
          <c:showPercent val="0"/>
          <c:showBubbleSize val="0"/>
        </c:dLbls>
        <c:smooth val="0"/>
        <c:axId val="316579888"/>
        <c:axId val="317423312"/>
      </c:lineChart>
      <c:catAx>
        <c:axId val="31657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23312"/>
        <c:crosses val="autoZero"/>
        <c:auto val="1"/>
        <c:lblAlgn val="ctr"/>
        <c:lblOffset val="100"/>
        <c:noMultiLvlLbl val="0"/>
      </c:catAx>
      <c:valAx>
        <c:axId val="317423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79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1  Residual Plot</a:t>
            </a:r>
          </a:p>
        </c:rich>
      </c:tx>
      <c:overlay val="0"/>
    </c:title>
    <c:autoTitleDeleted val="0"/>
    <c:plotArea>
      <c:layout/>
      <c:scatterChart>
        <c:scatterStyle val="lineMarker"/>
        <c:varyColors val="0"/>
        <c:ser>
          <c:idx val="0"/>
          <c:order val="0"/>
          <c:spPr>
            <a:ln w="28575">
              <a:noFill/>
            </a:ln>
          </c:spPr>
          <c:xVal>
            <c:numRef>
              <c:f>'Smartphone Data'!$A$2:$A$17</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425552"/>
        <c:axId val="317426112"/>
      </c:scatterChart>
      <c:valAx>
        <c:axId val="317425552"/>
        <c:scaling>
          <c:orientation val="minMax"/>
        </c:scaling>
        <c:delete val="0"/>
        <c:axPos val="b"/>
        <c:title>
          <c:tx>
            <c:rich>
              <a:bodyPr/>
              <a:lstStyle/>
              <a:p>
                <a:pPr>
                  <a:defRPr/>
                </a:pPr>
                <a:r>
                  <a:rPr lang="en-US"/>
                  <a:t>Qtr 1</a:t>
                </a:r>
              </a:p>
            </c:rich>
          </c:tx>
          <c:overlay val="0"/>
        </c:title>
        <c:numFmt formatCode="General" sourceLinked="1"/>
        <c:majorTickMark val="out"/>
        <c:minorTickMark val="none"/>
        <c:tickLblPos val="nextTo"/>
        <c:crossAx val="317426112"/>
        <c:crosses val="autoZero"/>
        <c:crossBetween val="midCat"/>
      </c:valAx>
      <c:valAx>
        <c:axId val="3174261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7425552"/>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2  Residual Plot</a:t>
            </a:r>
          </a:p>
        </c:rich>
      </c:tx>
      <c:overlay val="0"/>
    </c:title>
    <c:autoTitleDeleted val="0"/>
    <c:plotArea>
      <c:layout/>
      <c:scatterChart>
        <c:scatterStyle val="lineMarker"/>
        <c:varyColors val="0"/>
        <c:ser>
          <c:idx val="0"/>
          <c:order val="0"/>
          <c:spPr>
            <a:ln w="28575">
              <a:noFill/>
            </a:ln>
          </c:spPr>
          <c:xVal>
            <c:numRef>
              <c:f>'Smartphone Data'!$B$2:$B$17</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428352"/>
        <c:axId val="317428912"/>
      </c:scatterChart>
      <c:valAx>
        <c:axId val="317428352"/>
        <c:scaling>
          <c:orientation val="minMax"/>
        </c:scaling>
        <c:delete val="0"/>
        <c:axPos val="b"/>
        <c:title>
          <c:tx>
            <c:rich>
              <a:bodyPr/>
              <a:lstStyle/>
              <a:p>
                <a:pPr>
                  <a:defRPr/>
                </a:pPr>
                <a:r>
                  <a:rPr lang="en-US"/>
                  <a:t>Qtr 2</a:t>
                </a:r>
              </a:p>
            </c:rich>
          </c:tx>
          <c:overlay val="0"/>
        </c:title>
        <c:numFmt formatCode="General" sourceLinked="1"/>
        <c:majorTickMark val="out"/>
        <c:minorTickMark val="none"/>
        <c:tickLblPos val="nextTo"/>
        <c:crossAx val="317428912"/>
        <c:crosses val="autoZero"/>
        <c:crossBetween val="midCat"/>
      </c:valAx>
      <c:valAx>
        <c:axId val="3174289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7428352"/>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3  Residual Plot</a:t>
            </a:r>
          </a:p>
        </c:rich>
      </c:tx>
      <c:overlay val="0"/>
    </c:title>
    <c:autoTitleDeleted val="0"/>
    <c:plotArea>
      <c:layout/>
      <c:scatterChart>
        <c:scatterStyle val="lineMarker"/>
        <c:varyColors val="0"/>
        <c:ser>
          <c:idx val="0"/>
          <c:order val="0"/>
          <c:spPr>
            <a:ln w="28575">
              <a:noFill/>
            </a:ln>
          </c:spPr>
          <c:xVal>
            <c:numRef>
              <c:f>'Smartphone Data'!$C$2:$C$17</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451984"/>
        <c:axId val="317452544"/>
      </c:scatterChart>
      <c:valAx>
        <c:axId val="317451984"/>
        <c:scaling>
          <c:orientation val="minMax"/>
        </c:scaling>
        <c:delete val="0"/>
        <c:axPos val="b"/>
        <c:title>
          <c:tx>
            <c:rich>
              <a:bodyPr/>
              <a:lstStyle/>
              <a:p>
                <a:pPr>
                  <a:defRPr/>
                </a:pPr>
                <a:r>
                  <a:rPr lang="en-US"/>
                  <a:t>Qtr 3</a:t>
                </a:r>
              </a:p>
            </c:rich>
          </c:tx>
          <c:overlay val="0"/>
        </c:title>
        <c:numFmt formatCode="General" sourceLinked="1"/>
        <c:majorTickMark val="out"/>
        <c:minorTickMark val="none"/>
        <c:tickLblPos val="nextTo"/>
        <c:crossAx val="317452544"/>
        <c:crosses val="autoZero"/>
        <c:crossBetween val="midCat"/>
      </c:valAx>
      <c:valAx>
        <c:axId val="3174525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7451984"/>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Period  Residual Plot</a:t>
            </a:r>
          </a:p>
        </c:rich>
      </c:tx>
      <c:overlay val="0"/>
    </c:title>
    <c:autoTitleDeleted val="0"/>
    <c:plotArea>
      <c:layout/>
      <c:scatterChart>
        <c:scatterStyle val="lineMarker"/>
        <c:varyColors val="0"/>
        <c:ser>
          <c:idx val="0"/>
          <c:order val="0"/>
          <c:spPr>
            <a:ln w="28575">
              <a:noFill/>
            </a:ln>
          </c:spPr>
          <c:xVal>
            <c:numRef>
              <c:f>'Smartphone Data'!$D$2:$D$17</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454784"/>
        <c:axId val="317455344"/>
      </c:scatterChart>
      <c:valAx>
        <c:axId val="317454784"/>
        <c:scaling>
          <c:orientation val="minMax"/>
        </c:scaling>
        <c:delete val="0"/>
        <c:axPos val="b"/>
        <c:title>
          <c:tx>
            <c:rich>
              <a:bodyPr/>
              <a:lstStyle/>
              <a:p>
                <a:pPr>
                  <a:defRPr/>
                </a:pPr>
                <a:r>
                  <a:rPr lang="en-US"/>
                  <a:t>Period</a:t>
                </a:r>
              </a:p>
            </c:rich>
          </c:tx>
          <c:overlay val="0"/>
        </c:title>
        <c:numFmt formatCode="General" sourceLinked="1"/>
        <c:majorTickMark val="out"/>
        <c:minorTickMark val="none"/>
        <c:tickLblPos val="nextTo"/>
        <c:crossAx val="317455344"/>
        <c:crosses val="autoZero"/>
        <c:crossBetween val="midCat"/>
      </c:valAx>
      <c:valAx>
        <c:axId val="3174553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745478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1  Residual Plot</a:t>
            </a:r>
          </a:p>
        </c:rich>
      </c:tx>
      <c:overlay val="0"/>
    </c:title>
    <c:autoTitleDeleted val="0"/>
    <c:plotArea>
      <c:layout/>
      <c:scatterChart>
        <c:scatterStyle val="lineMarker"/>
        <c:varyColors val="0"/>
        <c:ser>
          <c:idx val="0"/>
          <c:order val="0"/>
          <c:spPr>
            <a:ln w="28575">
              <a:noFill/>
            </a:ln>
          </c:spPr>
          <c:xVal>
            <c:numRef>
              <c:f>'Smartphone Data'!$A$2:$A$17</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457584"/>
        <c:axId val="317458144"/>
      </c:scatterChart>
      <c:valAx>
        <c:axId val="317457584"/>
        <c:scaling>
          <c:orientation val="minMax"/>
        </c:scaling>
        <c:delete val="0"/>
        <c:axPos val="b"/>
        <c:title>
          <c:tx>
            <c:rich>
              <a:bodyPr/>
              <a:lstStyle/>
              <a:p>
                <a:pPr>
                  <a:defRPr/>
                </a:pPr>
                <a:r>
                  <a:rPr lang="en-US"/>
                  <a:t>Qtr 1</a:t>
                </a:r>
              </a:p>
            </c:rich>
          </c:tx>
          <c:overlay val="0"/>
        </c:title>
        <c:numFmt formatCode="General" sourceLinked="1"/>
        <c:majorTickMark val="out"/>
        <c:minorTickMark val="none"/>
        <c:tickLblPos val="nextTo"/>
        <c:crossAx val="317458144"/>
        <c:crosses val="autoZero"/>
        <c:crossBetween val="midCat"/>
      </c:valAx>
      <c:valAx>
        <c:axId val="3174581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7457584"/>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2  Residual Plot</a:t>
            </a:r>
          </a:p>
        </c:rich>
      </c:tx>
      <c:overlay val="0"/>
    </c:title>
    <c:autoTitleDeleted val="0"/>
    <c:plotArea>
      <c:layout/>
      <c:scatterChart>
        <c:scatterStyle val="lineMarker"/>
        <c:varyColors val="0"/>
        <c:ser>
          <c:idx val="0"/>
          <c:order val="0"/>
          <c:spPr>
            <a:ln w="28575">
              <a:noFill/>
            </a:ln>
          </c:spPr>
          <c:xVal>
            <c:numRef>
              <c:f>'Smartphone Data'!$B$2:$B$17</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078592"/>
        <c:axId val="318079152"/>
      </c:scatterChart>
      <c:valAx>
        <c:axId val="318078592"/>
        <c:scaling>
          <c:orientation val="minMax"/>
        </c:scaling>
        <c:delete val="0"/>
        <c:axPos val="b"/>
        <c:title>
          <c:tx>
            <c:rich>
              <a:bodyPr/>
              <a:lstStyle/>
              <a:p>
                <a:pPr>
                  <a:defRPr/>
                </a:pPr>
                <a:r>
                  <a:rPr lang="en-US"/>
                  <a:t>Qtr 2</a:t>
                </a:r>
              </a:p>
            </c:rich>
          </c:tx>
          <c:overlay val="0"/>
        </c:title>
        <c:numFmt formatCode="General" sourceLinked="1"/>
        <c:majorTickMark val="out"/>
        <c:minorTickMark val="none"/>
        <c:tickLblPos val="nextTo"/>
        <c:crossAx val="318079152"/>
        <c:crosses val="autoZero"/>
        <c:crossBetween val="midCat"/>
      </c:valAx>
      <c:valAx>
        <c:axId val="3180791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8078592"/>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 3  Residual Plot</a:t>
            </a:r>
          </a:p>
        </c:rich>
      </c:tx>
      <c:overlay val="0"/>
    </c:title>
    <c:autoTitleDeleted val="0"/>
    <c:plotArea>
      <c:layout/>
      <c:scatterChart>
        <c:scatterStyle val="lineMarker"/>
        <c:varyColors val="0"/>
        <c:ser>
          <c:idx val="0"/>
          <c:order val="0"/>
          <c:spPr>
            <a:ln w="28575">
              <a:noFill/>
            </a:ln>
          </c:spPr>
          <c:xVal>
            <c:numRef>
              <c:f>'Smartphone Data'!$C$2:$C$17</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081392"/>
        <c:axId val="318081952"/>
      </c:scatterChart>
      <c:valAx>
        <c:axId val="318081392"/>
        <c:scaling>
          <c:orientation val="minMax"/>
        </c:scaling>
        <c:delete val="0"/>
        <c:axPos val="b"/>
        <c:title>
          <c:tx>
            <c:rich>
              <a:bodyPr/>
              <a:lstStyle/>
              <a:p>
                <a:pPr>
                  <a:defRPr/>
                </a:pPr>
                <a:r>
                  <a:rPr lang="en-US"/>
                  <a:t>Qtr 3</a:t>
                </a:r>
              </a:p>
            </c:rich>
          </c:tx>
          <c:overlay val="0"/>
        </c:title>
        <c:numFmt formatCode="General" sourceLinked="1"/>
        <c:majorTickMark val="out"/>
        <c:minorTickMark val="none"/>
        <c:tickLblPos val="nextTo"/>
        <c:crossAx val="318081952"/>
        <c:crosses val="autoZero"/>
        <c:crossBetween val="midCat"/>
      </c:valAx>
      <c:valAx>
        <c:axId val="3180819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8081392"/>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Period  Residual Plot</a:t>
            </a:r>
          </a:p>
        </c:rich>
      </c:tx>
      <c:overlay val="0"/>
    </c:title>
    <c:autoTitleDeleted val="0"/>
    <c:plotArea>
      <c:layout/>
      <c:scatterChart>
        <c:scatterStyle val="lineMarker"/>
        <c:varyColors val="0"/>
        <c:ser>
          <c:idx val="0"/>
          <c:order val="0"/>
          <c:spPr>
            <a:ln w="28575">
              <a:noFill/>
            </a:ln>
          </c:spPr>
          <c:xVal>
            <c:numRef>
              <c:f>'Smartphone Data'!$D$2:$D$17</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'Smartphone Data'!$C$64:$C$79</c:f>
              <c:numCache>
                <c:formatCode>General</c:formatCode>
                <c:ptCount val="16"/>
                <c:pt idx="0">
                  <c:v>-5.1249999999999574E-2</c:v>
                </c:pt>
                <c:pt idx="1">
                  <c:v>-0.2262499999999994</c:v>
                </c:pt>
                <c:pt idx="2">
                  <c:v>-0.20124999999999993</c:v>
                </c:pt>
                <c:pt idx="3">
                  <c:v>-0.15125000000000011</c:v>
                </c:pt>
                <c:pt idx="4">
                  <c:v>0.36624999999999996</c:v>
                </c:pt>
                <c:pt idx="5">
                  <c:v>0.29125000000000068</c:v>
                </c:pt>
                <c:pt idx="6">
                  <c:v>1.6249999999999432E-2</c:v>
                </c:pt>
                <c:pt idx="7">
                  <c:v>0.16625000000000068</c:v>
                </c:pt>
                <c:pt idx="8">
                  <c:v>-1.6249999999999432E-2</c:v>
                </c:pt>
                <c:pt idx="9">
                  <c:v>0.10875000000000057</c:v>
                </c:pt>
                <c:pt idx="10">
                  <c:v>0.13374999999999915</c:v>
                </c:pt>
                <c:pt idx="11">
                  <c:v>-1.625000000000032E-2</c:v>
                </c:pt>
                <c:pt idx="12">
                  <c:v>-0.29875000000000007</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084192"/>
        <c:axId val="318084752"/>
      </c:scatterChart>
      <c:valAx>
        <c:axId val="318084192"/>
        <c:scaling>
          <c:orientation val="minMax"/>
        </c:scaling>
        <c:delete val="0"/>
        <c:axPos val="b"/>
        <c:title>
          <c:tx>
            <c:rich>
              <a:bodyPr/>
              <a:lstStyle/>
              <a:p>
                <a:pPr>
                  <a:defRPr/>
                </a:pPr>
                <a:r>
                  <a:rPr lang="en-US"/>
                  <a:t>Period</a:t>
                </a:r>
              </a:p>
            </c:rich>
          </c:tx>
          <c:overlay val="0"/>
        </c:title>
        <c:numFmt formatCode="General" sourceLinked="1"/>
        <c:majorTickMark val="out"/>
        <c:minorTickMark val="none"/>
        <c:tickLblPos val="nextTo"/>
        <c:crossAx val="318084752"/>
        <c:crosses val="autoZero"/>
        <c:crossBetween val="midCat"/>
      </c:valAx>
      <c:valAx>
        <c:axId val="3180847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1808419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Horizontal with a Upward</a:t>
            </a:r>
            <a:r>
              <a:rPr lang="en-US" baseline="0"/>
              <a:t> </a:t>
            </a:r>
            <a:r>
              <a:rPr lang="en-US"/>
              <a:t>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Gasoline2!$B$1</c:f>
              <c:strCache>
                <c:ptCount val="1"/>
                <c:pt idx="0">
                  <c:v>Sales (1000s of gallons)</c:v>
                </c:pt>
              </c:strCache>
            </c:strRef>
          </c:tx>
          <c:spPr>
            <a:ln w="28575" cap="rnd">
              <a:solidFill>
                <a:schemeClr val="accent2"/>
              </a:solidFill>
              <a:round/>
            </a:ln>
            <a:effectLst/>
          </c:spPr>
          <c:marker>
            <c:symbol val="none"/>
          </c:marker>
          <c:val>
            <c:numRef>
              <c:f>Gasoline2!$B$2:$B$23</c:f>
              <c:numCache>
                <c:formatCode>General</c:formatCode>
                <c:ptCount val="22"/>
                <c:pt idx="0">
                  <c:v>17</c:v>
                </c:pt>
                <c:pt idx="1">
                  <c:v>21</c:v>
                </c:pt>
                <c:pt idx="2">
                  <c:v>19</c:v>
                </c:pt>
                <c:pt idx="3">
                  <c:v>23</c:v>
                </c:pt>
                <c:pt idx="4">
                  <c:v>18</c:v>
                </c:pt>
                <c:pt idx="5">
                  <c:v>16</c:v>
                </c:pt>
                <c:pt idx="6">
                  <c:v>20</c:v>
                </c:pt>
                <c:pt idx="7">
                  <c:v>18</c:v>
                </c:pt>
                <c:pt idx="8">
                  <c:v>22</c:v>
                </c:pt>
                <c:pt idx="9">
                  <c:v>20</c:v>
                </c:pt>
                <c:pt idx="10">
                  <c:v>15</c:v>
                </c:pt>
                <c:pt idx="11">
                  <c:v>22</c:v>
                </c:pt>
                <c:pt idx="12">
                  <c:v>31</c:v>
                </c:pt>
                <c:pt idx="13">
                  <c:v>34</c:v>
                </c:pt>
                <c:pt idx="14">
                  <c:v>31</c:v>
                </c:pt>
                <c:pt idx="15">
                  <c:v>33</c:v>
                </c:pt>
                <c:pt idx="16">
                  <c:v>28</c:v>
                </c:pt>
                <c:pt idx="17">
                  <c:v>32</c:v>
                </c:pt>
                <c:pt idx="18">
                  <c:v>30</c:v>
                </c:pt>
                <c:pt idx="19">
                  <c:v>29</c:v>
                </c:pt>
                <c:pt idx="20">
                  <c:v>34</c:v>
                </c:pt>
                <c:pt idx="21">
                  <c:v>33</c:v>
                </c:pt>
              </c:numCache>
            </c:numRef>
          </c:val>
          <c:smooth val="0"/>
        </c:ser>
        <c:ser>
          <c:idx val="2"/>
          <c:order val="1"/>
          <c:tx>
            <c:strRef>
              <c:f>Gasoline2!$C$1</c:f>
              <c:strCache>
                <c:ptCount val="1"/>
                <c:pt idx="0">
                  <c:v>Mean</c:v>
                </c:pt>
              </c:strCache>
            </c:strRef>
          </c:tx>
          <c:spPr>
            <a:ln w="28575" cap="rnd">
              <a:solidFill>
                <a:schemeClr val="accent3"/>
              </a:solidFill>
              <a:round/>
            </a:ln>
            <a:effectLst/>
          </c:spPr>
          <c:marker>
            <c:symbol val="none"/>
          </c:marker>
          <c:val>
            <c:numRef>
              <c:f>Gasoline2!$C$2:$C$23</c:f>
              <c:numCache>
                <c:formatCode>General</c:formatCode>
                <c:ptCount val="22"/>
                <c:pt idx="0">
                  <c:v>24.818181818181817</c:v>
                </c:pt>
                <c:pt idx="1">
                  <c:v>24.818181818181817</c:v>
                </c:pt>
                <c:pt idx="2">
                  <c:v>24.818181818181817</c:v>
                </c:pt>
                <c:pt idx="3">
                  <c:v>24.818181818181817</c:v>
                </c:pt>
                <c:pt idx="4">
                  <c:v>24.818181818181817</c:v>
                </c:pt>
                <c:pt idx="5">
                  <c:v>24.818181818181817</c:v>
                </c:pt>
                <c:pt idx="6">
                  <c:v>24.818181818181817</c:v>
                </c:pt>
                <c:pt idx="7">
                  <c:v>24.818181818181817</c:v>
                </c:pt>
                <c:pt idx="8">
                  <c:v>24.818181818181817</c:v>
                </c:pt>
                <c:pt idx="9">
                  <c:v>24.818181818181817</c:v>
                </c:pt>
                <c:pt idx="10">
                  <c:v>24.818181818181817</c:v>
                </c:pt>
                <c:pt idx="11">
                  <c:v>24.818181818181817</c:v>
                </c:pt>
                <c:pt idx="12">
                  <c:v>24.818181818181817</c:v>
                </c:pt>
                <c:pt idx="13">
                  <c:v>24.818181818181817</c:v>
                </c:pt>
                <c:pt idx="14">
                  <c:v>24.818181818181817</c:v>
                </c:pt>
                <c:pt idx="15">
                  <c:v>24.818181818181817</c:v>
                </c:pt>
                <c:pt idx="16">
                  <c:v>24.818181818181817</c:v>
                </c:pt>
                <c:pt idx="17">
                  <c:v>24.818181818181817</c:v>
                </c:pt>
                <c:pt idx="18">
                  <c:v>24.818181818181817</c:v>
                </c:pt>
                <c:pt idx="19">
                  <c:v>24.818181818181817</c:v>
                </c:pt>
                <c:pt idx="20">
                  <c:v>24.818181818181817</c:v>
                </c:pt>
                <c:pt idx="21">
                  <c:v>24.818181818181817</c:v>
                </c:pt>
              </c:numCache>
            </c:numRef>
          </c:val>
          <c:smooth val="0"/>
        </c:ser>
        <c:dLbls>
          <c:showLegendKey val="0"/>
          <c:showVal val="0"/>
          <c:showCatName val="0"/>
          <c:showSerName val="0"/>
          <c:showPercent val="0"/>
          <c:showBubbleSize val="0"/>
        </c:dLbls>
        <c:smooth val="0"/>
        <c:axId val="311491760"/>
        <c:axId val="311492320"/>
      </c:lineChart>
      <c:catAx>
        <c:axId val="3114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2320"/>
        <c:crosses val="autoZero"/>
        <c:auto val="1"/>
        <c:lblAlgn val="ctr"/>
        <c:lblOffset val="100"/>
        <c:noMultiLvlLbl val="0"/>
      </c:catAx>
      <c:valAx>
        <c:axId val="3114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Sles (100s of gallons)</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  Residual Plot</a:t>
            </a:r>
          </a:p>
        </c:rich>
      </c:tx>
      <c:layout/>
      <c:overlay val="0"/>
    </c:title>
    <c:autoTitleDeleted val="0"/>
    <c:plotArea>
      <c:layout/>
      <c:scatterChart>
        <c:scatterStyle val="lineMarker"/>
        <c:varyColors val="0"/>
        <c:ser>
          <c:idx val="0"/>
          <c:order val="0"/>
          <c:spPr>
            <a:ln w="28575">
              <a:noFill/>
            </a:ln>
          </c:spPr>
          <c:xVal>
            <c:numRef>
              <c:f>'Smartphone Data2'!$C$2:$C$17</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'Smartphone Data Regression'!$C$28:$C$43</c:f>
              <c:numCache>
                <c:formatCode>General</c:formatCode>
                <c:ptCount val="16"/>
                <c:pt idx="0">
                  <c:v>-5.1249999999998685E-2</c:v>
                </c:pt>
                <c:pt idx="1">
                  <c:v>-0.2262499999999994</c:v>
                </c:pt>
                <c:pt idx="2">
                  <c:v>-0.20124999999999993</c:v>
                </c:pt>
                <c:pt idx="3">
                  <c:v>-0.15125000000000011</c:v>
                </c:pt>
                <c:pt idx="4">
                  <c:v>0.36624999999999996</c:v>
                </c:pt>
                <c:pt idx="5">
                  <c:v>0.29125000000000068</c:v>
                </c:pt>
                <c:pt idx="6">
                  <c:v>1.625000000000032E-2</c:v>
                </c:pt>
                <c:pt idx="7">
                  <c:v>0.16624999999999979</c:v>
                </c:pt>
                <c:pt idx="8">
                  <c:v>-1.6249999999999432E-2</c:v>
                </c:pt>
                <c:pt idx="9">
                  <c:v>0.10874999999999968</c:v>
                </c:pt>
                <c:pt idx="10">
                  <c:v>0.13375000000000004</c:v>
                </c:pt>
                <c:pt idx="11">
                  <c:v>-1.625000000000032E-2</c:v>
                </c:pt>
                <c:pt idx="12">
                  <c:v>-0.29875000000000096</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209200"/>
        <c:axId val="318209760"/>
      </c:scatterChart>
      <c:valAx>
        <c:axId val="318209200"/>
        <c:scaling>
          <c:orientation val="minMax"/>
        </c:scaling>
        <c:delete val="0"/>
        <c:axPos val="b"/>
        <c:title>
          <c:tx>
            <c:rich>
              <a:bodyPr/>
              <a:lstStyle/>
              <a:p>
                <a:pPr>
                  <a:defRPr/>
                </a:pPr>
                <a:r>
                  <a:rPr lang="en-US"/>
                  <a:t>t</a:t>
                </a:r>
              </a:p>
            </c:rich>
          </c:tx>
          <c:layout/>
          <c:overlay val="0"/>
        </c:title>
        <c:numFmt formatCode="General" sourceLinked="1"/>
        <c:majorTickMark val="out"/>
        <c:minorTickMark val="none"/>
        <c:tickLblPos val="nextTo"/>
        <c:crossAx val="318209760"/>
        <c:crosses val="autoZero"/>
        <c:crossBetween val="midCat"/>
      </c:valAx>
      <c:valAx>
        <c:axId val="318209760"/>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820920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Qtr1  Residual Plot</a:t>
            </a:r>
          </a:p>
        </c:rich>
      </c:tx>
      <c:layout/>
      <c:overlay val="0"/>
    </c:title>
    <c:autoTitleDeleted val="0"/>
    <c:plotArea>
      <c:layout/>
      <c:scatterChart>
        <c:scatterStyle val="lineMarker"/>
        <c:varyColors val="0"/>
        <c:ser>
          <c:idx val="0"/>
          <c:order val="0"/>
          <c:spPr>
            <a:ln w="28575">
              <a:noFill/>
            </a:ln>
          </c:spPr>
          <c:xVal>
            <c:numRef>
              <c:f>'Smartphone Data2'!$D$2:$D$17</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'Smartphone Data Regression'!$C$28:$C$43</c:f>
              <c:numCache>
                <c:formatCode>General</c:formatCode>
                <c:ptCount val="16"/>
                <c:pt idx="0">
                  <c:v>-5.1249999999998685E-2</c:v>
                </c:pt>
                <c:pt idx="1">
                  <c:v>-0.2262499999999994</c:v>
                </c:pt>
                <c:pt idx="2">
                  <c:v>-0.20124999999999993</c:v>
                </c:pt>
                <c:pt idx="3">
                  <c:v>-0.15125000000000011</c:v>
                </c:pt>
                <c:pt idx="4">
                  <c:v>0.36624999999999996</c:v>
                </c:pt>
                <c:pt idx="5">
                  <c:v>0.29125000000000068</c:v>
                </c:pt>
                <c:pt idx="6">
                  <c:v>1.625000000000032E-2</c:v>
                </c:pt>
                <c:pt idx="7">
                  <c:v>0.16624999999999979</c:v>
                </c:pt>
                <c:pt idx="8">
                  <c:v>-1.6249999999999432E-2</c:v>
                </c:pt>
                <c:pt idx="9">
                  <c:v>0.10874999999999968</c:v>
                </c:pt>
                <c:pt idx="10">
                  <c:v>0.13375000000000004</c:v>
                </c:pt>
                <c:pt idx="11">
                  <c:v>-1.625000000000032E-2</c:v>
                </c:pt>
                <c:pt idx="12">
                  <c:v>-0.29875000000000096</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212000"/>
        <c:axId val="318212560"/>
      </c:scatterChart>
      <c:valAx>
        <c:axId val="318212000"/>
        <c:scaling>
          <c:orientation val="minMax"/>
        </c:scaling>
        <c:delete val="0"/>
        <c:axPos val="b"/>
        <c:title>
          <c:tx>
            <c:rich>
              <a:bodyPr/>
              <a:lstStyle/>
              <a:p>
                <a:pPr>
                  <a:defRPr/>
                </a:pPr>
                <a:r>
                  <a:rPr lang="en-US"/>
                  <a:t>Qtr1</a:t>
                </a:r>
              </a:p>
            </c:rich>
          </c:tx>
          <c:layout/>
          <c:overlay val="0"/>
        </c:title>
        <c:numFmt formatCode="General" sourceLinked="1"/>
        <c:majorTickMark val="out"/>
        <c:minorTickMark val="none"/>
        <c:tickLblPos val="nextTo"/>
        <c:crossAx val="318212560"/>
        <c:crosses val="autoZero"/>
        <c:crossBetween val="midCat"/>
      </c:valAx>
      <c:valAx>
        <c:axId val="318212560"/>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8212000"/>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Qrt2  Residual Plot</a:t>
            </a:r>
          </a:p>
        </c:rich>
      </c:tx>
      <c:layout/>
      <c:overlay val="0"/>
    </c:title>
    <c:autoTitleDeleted val="0"/>
    <c:plotArea>
      <c:layout/>
      <c:scatterChart>
        <c:scatterStyle val="lineMarker"/>
        <c:varyColors val="0"/>
        <c:ser>
          <c:idx val="0"/>
          <c:order val="0"/>
          <c:spPr>
            <a:ln w="28575">
              <a:noFill/>
            </a:ln>
          </c:spPr>
          <c:xVal>
            <c:numRef>
              <c:f>'Smartphone Data2'!$E$2:$E$17</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'Smartphone Data Regression'!$C$28:$C$43</c:f>
              <c:numCache>
                <c:formatCode>General</c:formatCode>
                <c:ptCount val="16"/>
                <c:pt idx="0">
                  <c:v>-5.1249999999998685E-2</c:v>
                </c:pt>
                <c:pt idx="1">
                  <c:v>-0.2262499999999994</c:v>
                </c:pt>
                <c:pt idx="2">
                  <c:v>-0.20124999999999993</c:v>
                </c:pt>
                <c:pt idx="3">
                  <c:v>-0.15125000000000011</c:v>
                </c:pt>
                <c:pt idx="4">
                  <c:v>0.36624999999999996</c:v>
                </c:pt>
                <c:pt idx="5">
                  <c:v>0.29125000000000068</c:v>
                </c:pt>
                <c:pt idx="6">
                  <c:v>1.625000000000032E-2</c:v>
                </c:pt>
                <c:pt idx="7">
                  <c:v>0.16624999999999979</c:v>
                </c:pt>
                <c:pt idx="8">
                  <c:v>-1.6249999999999432E-2</c:v>
                </c:pt>
                <c:pt idx="9">
                  <c:v>0.10874999999999968</c:v>
                </c:pt>
                <c:pt idx="10">
                  <c:v>0.13375000000000004</c:v>
                </c:pt>
                <c:pt idx="11">
                  <c:v>-1.625000000000032E-2</c:v>
                </c:pt>
                <c:pt idx="12">
                  <c:v>-0.29875000000000096</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8214800"/>
        <c:axId val="318215360"/>
      </c:scatterChart>
      <c:valAx>
        <c:axId val="318214800"/>
        <c:scaling>
          <c:orientation val="minMax"/>
        </c:scaling>
        <c:delete val="0"/>
        <c:axPos val="b"/>
        <c:title>
          <c:tx>
            <c:rich>
              <a:bodyPr/>
              <a:lstStyle/>
              <a:p>
                <a:pPr>
                  <a:defRPr/>
                </a:pPr>
                <a:r>
                  <a:rPr lang="en-US"/>
                  <a:t>Qrt2</a:t>
                </a:r>
              </a:p>
            </c:rich>
          </c:tx>
          <c:layout/>
          <c:overlay val="0"/>
        </c:title>
        <c:numFmt formatCode="General" sourceLinked="1"/>
        <c:majorTickMark val="out"/>
        <c:minorTickMark val="none"/>
        <c:tickLblPos val="nextTo"/>
        <c:crossAx val="318215360"/>
        <c:crosses val="autoZero"/>
        <c:crossBetween val="midCat"/>
      </c:valAx>
      <c:valAx>
        <c:axId val="318215360"/>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8214800"/>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Qrt3  Residual Plot</a:t>
            </a:r>
          </a:p>
        </c:rich>
      </c:tx>
      <c:layout/>
      <c:overlay val="0"/>
    </c:title>
    <c:autoTitleDeleted val="0"/>
    <c:plotArea>
      <c:layout/>
      <c:scatterChart>
        <c:scatterStyle val="lineMarker"/>
        <c:varyColors val="0"/>
        <c:ser>
          <c:idx val="0"/>
          <c:order val="0"/>
          <c:spPr>
            <a:ln w="28575">
              <a:noFill/>
            </a:ln>
          </c:spPr>
          <c:xVal>
            <c:numRef>
              <c:f>'Smartphone Data2'!$F$2:$F$17</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'Smartphone Data Regression'!$C$28:$C$43</c:f>
              <c:numCache>
                <c:formatCode>General</c:formatCode>
                <c:ptCount val="16"/>
                <c:pt idx="0">
                  <c:v>-5.1249999999998685E-2</c:v>
                </c:pt>
                <c:pt idx="1">
                  <c:v>-0.2262499999999994</c:v>
                </c:pt>
                <c:pt idx="2">
                  <c:v>-0.20124999999999993</c:v>
                </c:pt>
                <c:pt idx="3">
                  <c:v>-0.15125000000000011</c:v>
                </c:pt>
                <c:pt idx="4">
                  <c:v>0.36624999999999996</c:v>
                </c:pt>
                <c:pt idx="5">
                  <c:v>0.29125000000000068</c:v>
                </c:pt>
                <c:pt idx="6">
                  <c:v>1.625000000000032E-2</c:v>
                </c:pt>
                <c:pt idx="7">
                  <c:v>0.16624999999999979</c:v>
                </c:pt>
                <c:pt idx="8">
                  <c:v>-1.6249999999999432E-2</c:v>
                </c:pt>
                <c:pt idx="9">
                  <c:v>0.10874999999999968</c:v>
                </c:pt>
                <c:pt idx="10">
                  <c:v>0.13375000000000004</c:v>
                </c:pt>
                <c:pt idx="11">
                  <c:v>-1.625000000000032E-2</c:v>
                </c:pt>
                <c:pt idx="12">
                  <c:v>-0.29875000000000096</c:v>
                </c:pt>
                <c:pt idx="13">
                  <c:v>-0.17374999999999918</c:v>
                </c:pt>
                <c:pt idx="14">
                  <c:v>5.1249999999999574E-2</c:v>
                </c:pt>
                <c:pt idx="15">
                  <c:v>1.2500000000006395E-3</c:v>
                </c:pt>
              </c:numCache>
            </c:numRef>
          </c:yVal>
          <c:smooth val="0"/>
        </c:ser>
        <c:dLbls>
          <c:showLegendKey val="0"/>
          <c:showVal val="0"/>
          <c:showCatName val="0"/>
          <c:showSerName val="0"/>
          <c:showPercent val="0"/>
          <c:showBubbleSize val="0"/>
        </c:dLbls>
        <c:axId val="317119376"/>
        <c:axId val="317119936"/>
      </c:scatterChart>
      <c:valAx>
        <c:axId val="317119376"/>
        <c:scaling>
          <c:orientation val="minMax"/>
        </c:scaling>
        <c:delete val="0"/>
        <c:axPos val="b"/>
        <c:title>
          <c:tx>
            <c:rich>
              <a:bodyPr/>
              <a:lstStyle/>
              <a:p>
                <a:pPr>
                  <a:defRPr/>
                </a:pPr>
                <a:r>
                  <a:rPr lang="en-US"/>
                  <a:t>Qrt3</a:t>
                </a:r>
              </a:p>
            </c:rich>
          </c:tx>
          <c:layout/>
          <c:overlay val="0"/>
        </c:title>
        <c:numFmt formatCode="General" sourceLinked="1"/>
        <c:majorTickMark val="out"/>
        <c:minorTickMark val="none"/>
        <c:tickLblPos val="nextTo"/>
        <c:crossAx val="317119936"/>
        <c:crosses val="autoZero"/>
        <c:crossBetween val="midCat"/>
      </c:valAx>
      <c:valAx>
        <c:axId val="31711993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7119376"/>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'Smartphone Data2'!$G$1</c:f>
              <c:strCache>
                <c:ptCount val="1"/>
                <c:pt idx="0">
                  <c:v>Sales (1000s)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val>
            <c:numRef>
              <c:f>'Smartphone Data2'!$G$2:$G$17</c:f>
              <c:numCache>
                <c:formatCode>0.0</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val>
          <c:smooth val="0"/>
        </c:ser>
        <c:dLbls>
          <c:showLegendKey val="0"/>
          <c:showVal val="0"/>
          <c:showCatName val="0"/>
          <c:showSerName val="0"/>
          <c:showPercent val="0"/>
          <c:showBubbleSize val="0"/>
        </c:dLbls>
        <c:marker val="1"/>
        <c:smooth val="0"/>
        <c:axId val="317122176"/>
        <c:axId val="317122736"/>
      </c:lineChart>
      <c:catAx>
        <c:axId val="317122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2736"/>
        <c:crosses val="autoZero"/>
        <c:auto val="1"/>
        <c:lblAlgn val="ctr"/>
        <c:lblOffset val="100"/>
        <c:noMultiLvlLbl val="0"/>
      </c:catAx>
      <c:valAx>
        <c:axId val="317122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2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Student Population (1000s)  Residual Plot</a:t>
            </a:r>
          </a:p>
        </c:rich>
      </c:tx>
      <c:layout/>
      <c:overlay val="0"/>
    </c:title>
    <c:autoTitleDeleted val="0"/>
    <c:plotArea>
      <c:layout/>
      <c:scatterChart>
        <c:scatterStyle val="lineMarker"/>
        <c:varyColors val="0"/>
        <c:ser>
          <c:idx val="0"/>
          <c:order val="0"/>
          <c:spPr>
            <a:ln w="28575">
              <a:noFill/>
            </a:ln>
          </c:spPr>
          <c:xVal>
            <c:numRef>
              <c:f>Pizza!$B$2:$B$11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Pizza!$C$38:$C$47</c:f>
              <c:numCache>
                <c:formatCode>General</c:formatCode>
                <c:ptCount val="10"/>
                <c:pt idx="0">
                  <c:v>-12.000000000000014</c:v>
                </c:pt>
                <c:pt idx="1">
                  <c:v>15</c:v>
                </c:pt>
                <c:pt idx="2">
                  <c:v>-12</c:v>
                </c:pt>
                <c:pt idx="3">
                  <c:v>18</c:v>
                </c:pt>
                <c:pt idx="4">
                  <c:v>-3</c:v>
                </c:pt>
                <c:pt idx="5">
                  <c:v>-3</c:v>
                </c:pt>
                <c:pt idx="6">
                  <c:v>-3</c:v>
                </c:pt>
                <c:pt idx="7">
                  <c:v>9</c:v>
                </c:pt>
                <c:pt idx="8">
                  <c:v>-21</c:v>
                </c:pt>
                <c:pt idx="9">
                  <c:v>12</c:v>
                </c:pt>
              </c:numCache>
            </c:numRef>
          </c:yVal>
          <c:smooth val="0"/>
        </c:ser>
        <c:dLbls>
          <c:showLegendKey val="0"/>
          <c:showVal val="0"/>
          <c:showCatName val="0"/>
          <c:showSerName val="0"/>
          <c:showPercent val="0"/>
          <c:showBubbleSize val="0"/>
        </c:dLbls>
        <c:axId val="317124976"/>
        <c:axId val="317125536"/>
      </c:scatterChart>
      <c:valAx>
        <c:axId val="317124976"/>
        <c:scaling>
          <c:orientation val="minMax"/>
        </c:scaling>
        <c:delete val="0"/>
        <c:axPos val="b"/>
        <c:title>
          <c:tx>
            <c:rich>
              <a:bodyPr/>
              <a:lstStyle/>
              <a:p>
                <a:pPr>
                  <a:defRPr/>
                </a:pPr>
                <a:r>
                  <a:rPr lang="en-US"/>
                  <a:t>Student Population (1000s)</a:t>
                </a:r>
              </a:p>
            </c:rich>
          </c:tx>
          <c:layout/>
          <c:overlay val="0"/>
        </c:title>
        <c:numFmt formatCode="General" sourceLinked="1"/>
        <c:majorTickMark val="out"/>
        <c:minorTickMark val="none"/>
        <c:tickLblPos val="nextTo"/>
        <c:crossAx val="317125536"/>
        <c:crosses val="autoZero"/>
        <c:crossBetween val="midCat"/>
      </c:valAx>
      <c:valAx>
        <c:axId val="31712553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7124976"/>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Pizza!$C$1</c:f>
              <c:strCache>
                <c:ptCount val="1"/>
                <c:pt idx="0">
                  <c:v>Quarterly Sales ($1000s)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Pizza!$B$2:$B$11</c:f>
              <c:numCache>
                <c:formatCode>General</c:formatCode>
                <c:ptCount val="10"/>
                <c:pt idx="0">
                  <c:v>2</c:v>
                </c:pt>
                <c:pt idx="1">
                  <c:v>6</c:v>
                </c:pt>
                <c:pt idx="2">
                  <c:v>8</c:v>
                </c:pt>
                <c:pt idx="3">
                  <c:v>8</c:v>
                </c:pt>
                <c:pt idx="4">
                  <c:v>12</c:v>
                </c:pt>
                <c:pt idx="5">
                  <c:v>16</c:v>
                </c:pt>
                <c:pt idx="6">
                  <c:v>20</c:v>
                </c:pt>
                <c:pt idx="7">
                  <c:v>20</c:v>
                </c:pt>
                <c:pt idx="8">
                  <c:v>22</c:v>
                </c:pt>
                <c:pt idx="9">
                  <c:v>26</c:v>
                </c:pt>
              </c:numCache>
            </c:numRef>
          </c:xVal>
          <c:yVal>
            <c:numRef>
              <c:f>Pizza!$C$2:$C$11</c:f>
              <c:numCache>
                <c:formatCode>General</c:formatCode>
                <c:ptCount val="10"/>
                <c:pt idx="0">
                  <c:v>58</c:v>
                </c:pt>
                <c:pt idx="1">
                  <c:v>105</c:v>
                </c:pt>
                <c:pt idx="2">
                  <c:v>88</c:v>
                </c:pt>
                <c:pt idx="3">
                  <c:v>118</c:v>
                </c:pt>
                <c:pt idx="4">
                  <c:v>117</c:v>
                </c:pt>
                <c:pt idx="5">
                  <c:v>137</c:v>
                </c:pt>
                <c:pt idx="6">
                  <c:v>157</c:v>
                </c:pt>
                <c:pt idx="7">
                  <c:v>169</c:v>
                </c:pt>
                <c:pt idx="8">
                  <c:v>149</c:v>
                </c:pt>
                <c:pt idx="9">
                  <c:v>202</c:v>
                </c:pt>
              </c:numCache>
            </c:numRef>
          </c:yVal>
          <c:smooth val="0"/>
        </c:ser>
        <c:dLbls>
          <c:showLegendKey val="0"/>
          <c:showVal val="0"/>
          <c:showCatName val="0"/>
          <c:showSerName val="0"/>
          <c:showPercent val="0"/>
          <c:showBubbleSize val="0"/>
        </c:dLbls>
        <c:axId val="317127776"/>
        <c:axId val="317128336"/>
      </c:scatterChart>
      <c:valAx>
        <c:axId val="3171277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17128336"/>
        <c:crosses val="autoZero"/>
        <c:crossBetween val="midCat"/>
      </c:valAx>
      <c:valAx>
        <c:axId val="31712833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7127776"/>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with an Upward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Bicycle!$B$1</c:f>
              <c:strCache>
                <c:ptCount val="1"/>
                <c:pt idx="0">
                  <c:v>Sales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1.0938320209973754E-3"/>
                  <c:y val="0.122876712328767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Bicycle!$B$2:$B$11</c:f>
              <c:numCache>
                <c:formatCode>General</c:formatCode>
                <c:ptCount val="10"/>
                <c:pt idx="0">
                  <c:v>21.6</c:v>
                </c:pt>
                <c:pt idx="1">
                  <c:v>22.9</c:v>
                </c:pt>
                <c:pt idx="2">
                  <c:v>25.5</c:v>
                </c:pt>
                <c:pt idx="3">
                  <c:v>21.9</c:v>
                </c:pt>
                <c:pt idx="4">
                  <c:v>23.9</c:v>
                </c:pt>
                <c:pt idx="5">
                  <c:v>27.5</c:v>
                </c:pt>
                <c:pt idx="6">
                  <c:v>31.5</c:v>
                </c:pt>
                <c:pt idx="7">
                  <c:v>29.7</c:v>
                </c:pt>
                <c:pt idx="8">
                  <c:v>28.6</c:v>
                </c:pt>
                <c:pt idx="9">
                  <c:v>31.4</c:v>
                </c:pt>
              </c:numCache>
            </c:numRef>
          </c:val>
          <c:smooth val="0"/>
        </c:ser>
        <c:dLbls>
          <c:showLegendKey val="0"/>
          <c:showVal val="0"/>
          <c:showCatName val="0"/>
          <c:showSerName val="0"/>
          <c:showPercent val="0"/>
          <c:showBubbleSize val="0"/>
        </c:dLbls>
        <c:smooth val="0"/>
        <c:axId val="316284816"/>
        <c:axId val="316285376"/>
      </c:lineChart>
      <c:catAx>
        <c:axId val="3162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85376"/>
        <c:crosses val="autoZero"/>
        <c:auto val="1"/>
        <c:lblAlgn val="ctr"/>
        <c:lblOffset val="100"/>
        <c:noMultiLvlLbl val="0"/>
      </c:catAx>
      <c:valAx>
        <c:axId val="31628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Units (thousands)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8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Year (t)  Residual Plot</a:t>
            </a:r>
          </a:p>
        </c:rich>
      </c:tx>
      <c:layout/>
      <c:overlay val="0"/>
    </c:title>
    <c:autoTitleDeleted val="0"/>
    <c:plotArea>
      <c:layout/>
      <c:scatterChart>
        <c:scatterStyle val="lineMarker"/>
        <c:varyColors val="0"/>
        <c:ser>
          <c:idx val="0"/>
          <c:order val="0"/>
          <c:spPr>
            <a:ln w="28575">
              <a:noFill/>
            </a:ln>
          </c:spPr>
          <c:xVal>
            <c:numRef>
              <c:f>Bicycle!$A$2:$A$11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Bicycle!$M$25:$M$34</c:f>
              <c:numCache>
                <c:formatCode>General</c:formatCode>
                <c:ptCount val="10"/>
                <c:pt idx="0">
                  <c:v>0.10000000000000142</c:v>
                </c:pt>
                <c:pt idx="1">
                  <c:v>0.29999999999999716</c:v>
                </c:pt>
                <c:pt idx="2">
                  <c:v>1.8000000000000007</c:v>
                </c:pt>
                <c:pt idx="3">
                  <c:v>-2.9000000000000021</c:v>
                </c:pt>
                <c:pt idx="4">
                  <c:v>-2.0000000000000036</c:v>
                </c:pt>
                <c:pt idx="5">
                  <c:v>0.5</c:v>
                </c:pt>
                <c:pt idx="6">
                  <c:v>3.3999999999999986</c:v>
                </c:pt>
                <c:pt idx="7">
                  <c:v>0.49999999999999645</c:v>
                </c:pt>
                <c:pt idx="8">
                  <c:v>-1.7000000000000028</c:v>
                </c:pt>
                <c:pt idx="9">
                  <c:v>-7.1054273576010019E-15</c:v>
                </c:pt>
              </c:numCache>
            </c:numRef>
          </c:yVal>
          <c:smooth val="0"/>
        </c:ser>
        <c:dLbls>
          <c:showLegendKey val="0"/>
          <c:showVal val="0"/>
          <c:showCatName val="0"/>
          <c:showSerName val="0"/>
          <c:showPercent val="0"/>
          <c:showBubbleSize val="0"/>
        </c:dLbls>
        <c:axId val="316287616"/>
        <c:axId val="316288176"/>
      </c:scatterChart>
      <c:valAx>
        <c:axId val="316287616"/>
        <c:scaling>
          <c:orientation val="minMax"/>
        </c:scaling>
        <c:delete val="0"/>
        <c:axPos val="b"/>
        <c:title>
          <c:tx>
            <c:rich>
              <a:bodyPr/>
              <a:lstStyle/>
              <a:p>
                <a:pPr>
                  <a:defRPr/>
                </a:pPr>
                <a:r>
                  <a:rPr lang="en-US"/>
                  <a:t>Year (t)</a:t>
                </a:r>
              </a:p>
            </c:rich>
          </c:tx>
          <c:layout/>
          <c:overlay val="0"/>
        </c:title>
        <c:numFmt formatCode="General" sourceLinked="1"/>
        <c:majorTickMark val="out"/>
        <c:minorTickMark val="none"/>
        <c:tickLblPos val="nextTo"/>
        <c:crossAx val="316288176"/>
        <c:crosses val="autoZero"/>
        <c:crossBetween val="midCat"/>
      </c:valAx>
      <c:valAx>
        <c:axId val="31628817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628761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'3WeekMoving Average'!$B$1</c:f>
              <c:strCache>
                <c:ptCount val="1"/>
                <c:pt idx="0">
                  <c:v>Sales (1000s of gallons)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'3WeekMoving Average'!$B$2:$B$13</c:f>
              <c:numCache>
                <c:formatCode>General</c:formatCode>
                <c:ptCount val="12"/>
                <c:pt idx="0">
                  <c:v>17</c:v>
                </c:pt>
                <c:pt idx="1">
                  <c:v>21</c:v>
                </c:pt>
                <c:pt idx="2">
                  <c:v>19</c:v>
                </c:pt>
                <c:pt idx="3">
                  <c:v>23</c:v>
                </c:pt>
                <c:pt idx="4">
                  <c:v>18</c:v>
                </c:pt>
                <c:pt idx="5">
                  <c:v>16</c:v>
                </c:pt>
                <c:pt idx="6">
                  <c:v>20</c:v>
                </c:pt>
                <c:pt idx="7">
                  <c:v>18</c:v>
                </c:pt>
                <c:pt idx="8">
                  <c:v>22</c:v>
                </c:pt>
                <c:pt idx="9">
                  <c:v>20</c:v>
                </c:pt>
                <c:pt idx="10">
                  <c:v>15</c:v>
                </c:pt>
                <c:pt idx="11">
                  <c:v>22</c:v>
                </c:pt>
              </c:numCache>
            </c:numRef>
          </c:val>
          <c:smooth val="0"/>
        </c:ser>
        <c:ser>
          <c:idx val="2"/>
          <c:order val="1"/>
          <c:tx>
            <c:strRef>
              <c:f>'3WeekMoving Average'!$D$1</c:f>
              <c:strCache>
                <c:ptCount val="1"/>
                <c:pt idx="0">
                  <c:v>3-Week Moving Average Forecast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'3WeekMoving Average'!$D$2:$D$13</c:f>
              <c:numCache>
                <c:formatCode>General</c:formatCode>
                <c:ptCount val="12"/>
                <c:pt idx="1">
                  <c:v>0</c:v>
                </c:pt>
                <c:pt idx="2">
                  <c:v>0</c:v>
                </c:pt>
                <c:pt idx="3">
                  <c:v>19</c:v>
                </c:pt>
                <c:pt idx="4">
                  <c:v>21</c:v>
                </c:pt>
                <c:pt idx="5">
                  <c:v>20</c:v>
                </c:pt>
                <c:pt idx="6">
                  <c:v>19</c:v>
                </c:pt>
                <c:pt idx="7">
                  <c:v>18</c:v>
                </c:pt>
                <c:pt idx="8">
                  <c:v>18</c:v>
                </c:pt>
                <c:pt idx="9">
                  <c:v>20</c:v>
                </c:pt>
                <c:pt idx="10">
                  <c:v>20</c:v>
                </c:pt>
                <c:pt idx="11">
                  <c:v>19</c:v>
                </c:pt>
              </c:numCache>
            </c:numRef>
          </c:val>
          <c:smooth val="0"/>
        </c:ser>
        <c:dLbls>
          <c:showLegendKey val="0"/>
          <c:showVal val="0"/>
          <c:showCatName val="0"/>
          <c:showSerName val="0"/>
          <c:showPercent val="0"/>
          <c:showBubbleSize val="0"/>
        </c:dLbls>
        <c:marker val="1"/>
        <c:smooth val="0"/>
        <c:axId val="316290976"/>
        <c:axId val="316291536"/>
      </c:lineChart>
      <c:catAx>
        <c:axId val="316290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91536"/>
        <c:crosses val="autoZero"/>
        <c:auto val="1"/>
        <c:lblAlgn val="ctr"/>
        <c:lblOffset val="100"/>
        <c:noMultiLvlLbl val="0"/>
      </c:catAx>
      <c:valAx>
        <c:axId val="3162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9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Year (t)  Residual Plot</a:t>
            </a:r>
          </a:p>
        </c:rich>
      </c:tx>
      <c:layout/>
      <c:overlay val="0"/>
    </c:title>
    <c:autoTitleDeleted val="0"/>
    <c:plotArea>
      <c:layout/>
      <c:scatterChart>
        <c:scatterStyle val="lineMarker"/>
        <c:varyColors val="0"/>
        <c:ser>
          <c:idx val="0"/>
          <c:order val="0"/>
          <c:spPr>
            <a:ln w="28575">
              <a:noFill/>
            </a:ln>
          </c:spPr>
          <c:xVal>
            <c:numRef>
              <c:f>Bicycle!$A$2:$A$11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'Bicycle Regression'!$C$25:$C$34</c:f>
              <c:numCache>
                <c:formatCode>General</c:formatCode>
                <c:ptCount val="10"/>
                <c:pt idx="0">
                  <c:v>0.10000000000000142</c:v>
                </c:pt>
                <c:pt idx="1">
                  <c:v>0.29999999999999716</c:v>
                </c:pt>
                <c:pt idx="2">
                  <c:v>1.8000000000000007</c:v>
                </c:pt>
                <c:pt idx="3">
                  <c:v>-2.9000000000000021</c:v>
                </c:pt>
                <c:pt idx="4">
                  <c:v>-2.0000000000000036</c:v>
                </c:pt>
                <c:pt idx="5">
                  <c:v>0.5</c:v>
                </c:pt>
                <c:pt idx="6">
                  <c:v>3.3999999999999986</c:v>
                </c:pt>
                <c:pt idx="7">
                  <c:v>0.49999999999999645</c:v>
                </c:pt>
                <c:pt idx="8">
                  <c:v>-1.7000000000000028</c:v>
                </c:pt>
                <c:pt idx="9">
                  <c:v>-7.1054273576010019E-15</c:v>
                </c:pt>
              </c:numCache>
            </c:numRef>
          </c:yVal>
          <c:smooth val="0"/>
        </c:ser>
        <c:dLbls>
          <c:showLegendKey val="0"/>
          <c:showVal val="0"/>
          <c:showCatName val="0"/>
          <c:showSerName val="0"/>
          <c:showPercent val="0"/>
          <c:showBubbleSize val="0"/>
        </c:dLbls>
        <c:axId val="316415552"/>
        <c:axId val="316416112"/>
      </c:scatterChart>
      <c:valAx>
        <c:axId val="316415552"/>
        <c:scaling>
          <c:orientation val="minMax"/>
        </c:scaling>
        <c:delete val="0"/>
        <c:axPos val="b"/>
        <c:title>
          <c:tx>
            <c:rich>
              <a:bodyPr/>
              <a:lstStyle/>
              <a:p>
                <a:pPr>
                  <a:defRPr/>
                </a:pPr>
                <a:r>
                  <a:rPr lang="en-US"/>
                  <a:t>Year (t)</a:t>
                </a:r>
              </a:p>
            </c:rich>
          </c:tx>
          <c:layout/>
          <c:overlay val="0"/>
        </c:title>
        <c:numFmt formatCode="General" sourceLinked="1"/>
        <c:majorTickMark val="out"/>
        <c:minorTickMark val="none"/>
        <c:tickLblPos val="nextTo"/>
        <c:crossAx val="316416112"/>
        <c:crosses val="autoZero"/>
        <c:crossBetween val="midCat"/>
      </c:valAx>
      <c:valAx>
        <c:axId val="316416112"/>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641555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Umbrella Sales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0"/>
          <c:tx>
            <c:strRef>
              <c:f>Umbrella!$D$1</c:f>
              <c:strCache>
                <c:ptCount val="1"/>
                <c:pt idx="0">
                  <c:v>Sales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Umbrella!$D$2:$D$21</c:f>
              <c:numCache>
                <c:formatCode>General</c:formatCode>
                <c:ptCount val="20"/>
                <c:pt idx="0">
                  <c:v>125</c:v>
                </c:pt>
                <c:pt idx="1">
                  <c:v>153</c:v>
                </c:pt>
                <c:pt idx="2">
                  <c:v>106</c:v>
                </c:pt>
                <c:pt idx="3">
                  <c:v>88</c:v>
                </c:pt>
                <c:pt idx="4">
                  <c:v>118</c:v>
                </c:pt>
                <c:pt idx="5">
                  <c:v>161</c:v>
                </c:pt>
                <c:pt idx="6">
                  <c:v>133</c:v>
                </c:pt>
                <c:pt idx="7">
                  <c:v>102</c:v>
                </c:pt>
                <c:pt idx="8">
                  <c:v>138</c:v>
                </c:pt>
                <c:pt idx="9">
                  <c:v>144</c:v>
                </c:pt>
                <c:pt idx="10">
                  <c:v>113</c:v>
                </c:pt>
                <c:pt idx="11">
                  <c:v>80</c:v>
                </c:pt>
                <c:pt idx="12">
                  <c:v>109</c:v>
                </c:pt>
                <c:pt idx="13">
                  <c:v>137</c:v>
                </c:pt>
                <c:pt idx="14">
                  <c:v>125</c:v>
                </c:pt>
                <c:pt idx="15">
                  <c:v>109</c:v>
                </c:pt>
                <c:pt idx="16">
                  <c:v>130</c:v>
                </c:pt>
                <c:pt idx="17">
                  <c:v>165</c:v>
                </c:pt>
                <c:pt idx="18">
                  <c:v>128</c:v>
                </c:pt>
                <c:pt idx="19">
                  <c:v>96</c:v>
                </c:pt>
              </c:numCache>
            </c:numRef>
          </c:val>
          <c:smooth val="0"/>
        </c:ser>
        <c:dLbls>
          <c:dLblPos val="ctr"/>
          <c:showLegendKey val="0"/>
          <c:showVal val="1"/>
          <c:showCatName val="0"/>
          <c:showSerName val="0"/>
          <c:showPercent val="0"/>
          <c:showBubbleSize val="0"/>
        </c:dLbls>
        <c:marker val="1"/>
        <c:smooth val="0"/>
        <c:axId val="316418352"/>
        <c:axId val="316418912"/>
      </c:lineChart>
      <c:catAx>
        <c:axId val="31641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Quarters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6418912"/>
        <c:crosses val="autoZero"/>
        <c:auto val="1"/>
        <c:lblAlgn val="ctr"/>
        <c:lblOffset val="100"/>
        <c:noMultiLvlLbl val="0"/>
      </c:catAx>
      <c:valAx>
        <c:axId val="316418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16418352"/>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Qtr1  Residual Plot</a:t>
            </a:r>
          </a:p>
        </c:rich>
      </c:tx>
      <c:layout/>
      <c:overlay val="0"/>
    </c:title>
    <c:autoTitleDeleted val="0"/>
    <c:plotArea>
      <c:layout/>
      <c:scatterChart>
        <c:scatterStyle val="lineMarker"/>
        <c:varyColors val="0"/>
        <c:ser>
          <c:idx val="0"/>
          <c:order val="0"/>
          <c:spPr>
            <a:ln w="28575">
              <a:noFill/>
            </a:ln>
          </c:spPr>
          <c:xVal>
            <c:numRef>
              <c:f>Umbrella2!$D$2:$D$21</c:f>
              <c:numCache>
                <c:formatCode>General</c:formatCode>
                <c:ptCount val="20"/>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pt idx="16">
                  <c:v>1</c:v>
                </c:pt>
                <c:pt idx="17">
                  <c:v>0</c:v>
                </c:pt>
                <c:pt idx="18">
                  <c:v>0</c:v>
                </c:pt>
                <c:pt idx="19">
                  <c:v>0</c:v>
                </c:pt>
              </c:numCache>
            </c:numRef>
          </c:xVal>
          <c:yVal>
            <c:numRef>
              <c:f>'Umbrella Regression'!$C$27:$C$46</c:f>
              <c:numCache>
                <c:formatCode>General</c:formatCode>
                <c:ptCount val="20"/>
                <c:pt idx="0">
                  <c:v>1</c:v>
                </c:pt>
                <c:pt idx="1">
                  <c:v>1.0000000000000284</c:v>
                </c:pt>
                <c:pt idx="2">
                  <c:v>-15</c:v>
                </c:pt>
                <c:pt idx="3">
                  <c:v>-7</c:v>
                </c:pt>
                <c:pt idx="4">
                  <c:v>-6</c:v>
                </c:pt>
                <c:pt idx="5">
                  <c:v>9.0000000000000284</c:v>
                </c:pt>
                <c:pt idx="6">
                  <c:v>12</c:v>
                </c:pt>
                <c:pt idx="7">
                  <c:v>7</c:v>
                </c:pt>
                <c:pt idx="8">
                  <c:v>14</c:v>
                </c:pt>
                <c:pt idx="9">
                  <c:v>-7.9999999999999716</c:v>
                </c:pt>
                <c:pt idx="10">
                  <c:v>-8</c:v>
                </c:pt>
                <c:pt idx="11">
                  <c:v>-15</c:v>
                </c:pt>
                <c:pt idx="12">
                  <c:v>-15</c:v>
                </c:pt>
                <c:pt idx="13">
                  <c:v>-14.999999999999972</c:v>
                </c:pt>
                <c:pt idx="14">
                  <c:v>4</c:v>
                </c:pt>
                <c:pt idx="15">
                  <c:v>14</c:v>
                </c:pt>
                <c:pt idx="16">
                  <c:v>6</c:v>
                </c:pt>
                <c:pt idx="17">
                  <c:v>13.000000000000028</c:v>
                </c:pt>
                <c:pt idx="18">
                  <c:v>7</c:v>
                </c:pt>
                <c:pt idx="19">
                  <c:v>1</c:v>
                </c:pt>
              </c:numCache>
            </c:numRef>
          </c:yVal>
          <c:smooth val="0"/>
        </c:ser>
        <c:dLbls>
          <c:showLegendKey val="0"/>
          <c:showVal val="0"/>
          <c:showCatName val="0"/>
          <c:showSerName val="0"/>
          <c:showPercent val="0"/>
          <c:showBubbleSize val="0"/>
        </c:dLbls>
        <c:axId val="316421152"/>
        <c:axId val="316421712"/>
      </c:scatterChart>
      <c:valAx>
        <c:axId val="316421152"/>
        <c:scaling>
          <c:orientation val="minMax"/>
        </c:scaling>
        <c:delete val="0"/>
        <c:axPos val="b"/>
        <c:title>
          <c:tx>
            <c:rich>
              <a:bodyPr/>
              <a:lstStyle/>
              <a:p>
                <a:pPr>
                  <a:defRPr/>
                </a:pPr>
                <a:r>
                  <a:rPr lang="en-US"/>
                  <a:t>Qtr1</a:t>
                </a:r>
              </a:p>
            </c:rich>
          </c:tx>
          <c:layout/>
          <c:overlay val="0"/>
        </c:title>
        <c:numFmt formatCode="General" sourceLinked="1"/>
        <c:majorTickMark val="out"/>
        <c:minorTickMark val="none"/>
        <c:tickLblPos val="nextTo"/>
        <c:crossAx val="316421712"/>
        <c:crosses val="autoZero"/>
        <c:crossBetween val="midCat"/>
      </c:valAx>
      <c:valAx>
        <c:axId val="316421712"/>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642115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Qtr2  Residual Plot</a:t>
            </a:r>
          </a:p>
        </c:rich>
      </c:tx>
      <c:layout/>
      <c:overlay val="0"/>
    </c:title>
    <c:autoTitleDeleted val="0"/>
    <c:plotArea>
      <c:layout/>
      <c:scatterChart>
        <c:scatterStyle val="lineMarker"/>
        <c:varyColors val="0"/>
        <c:ser>
          <c:idx val="0"/>
          <c:order val="0"/>
          <c:spPr>
            <a:ln w="28575">
              <a:noFill/>
            </a:ln>
          </c:spPr>
          <c:xVal>
            <c:numRef>
              <c:f>Umbrella2!$E$2:$E$21</c:f>
              <c:numCache>
                <c:formatCode>General</c:formatCode>
                <c:ptCount val="20"/>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numCache>
            </c:numRef>
          </c:xVal>
          <c:yVal>
            <c:numRef>
              <c:f>'Umbrella Regression'!$C$27:$C$46</c:f>
              <c:numCache>
                <c:formatCode>General</c:formatCode>
                <c:ptCount val="20"/>
                <c:pt idx="0">
                  <c:v>1</c:v>
                </c:pt>
                <c:pt idx="1">
                  <c:v>1.0000000000000284</c:v>
                </c:pt>
                <c:pt idx="2">
                  <c:v>-15</c:v>
                </c:pt>
                <c:pt idx="3">
                  <c:v>-7</c:v>
                </c:pt>
                <c:pt idx="4">
                  <c:v>-6</c:v>
                </c:pt>
                <c:pt idx="5">
                  <c:v>9.0000000000000284</c:v>
                </c:pt>
                <c:pt idx="6">
                  <c:v>12</c:v>
                </c:pt>
                <c:pt idx="7">
                  <c:v>7</c:v>
                </c:pt>
                <c:pt idx="8">
                  <c:v>14</c:v>
                </c:pt>
                <c:pt idx="9">
                  <c:v>-7.9999999999999716</c:v>
                </c:pt>
                <c:pt idx="10">
                  <c:v>-8</c:v>
                </c:pt>
                <c:pt idx="11">
                  <c:v>-15</c:v>
                </c:pt>
                <c:pt idx="12">
                  <c:v>-15</c:v>
                </c:pt>
                <c:pt idx="13">
                  <c:v>-14.999999999999972</c:v>
                </c:pt>
                <c:pt idx="14">
                  <c:v>4</c:v>
                </c:pt>
                <c:pt idx="15">
                  <c:v>14</c:v>
                </c:pt>
                <c:pt idx="16">
                  <c:v>6</c:v>
                </c:pt>
                <c:pt idx="17">
                  <c:v>13.000000000000028</c:v>
                </c:pt>
                <c:pt idx="18">
                  <c:v>7</c:v>
                </c:pt>
                <c:pt idx="19">
                  <c:v>1</c:v>
                </c:pt>
              </c:numCache>
            </c:numRef>
          </c:yVal>
          <c:smooth val="0"/>
        </c:ser>
        <c:dLbls>
          <c:showLegendKey val="0"/>
          <c:showVal val="0"/>
          <c:showCatName val="0"/>
          <c:showSerName val="0"/>
          <c:showPercent val="0"/>
          <c:showBubbleSize val="0"/>
        </c:dLbls>
        <c:axId val="316574288"/>
        <c:axId val="316574848"/>
      </c:scatterChart>
      <c:valAx>
        <c:axId val="316574288"/>
        <c:scaling>
          <c:orientation val="minMax"/>
        </c:scaling>
        <c:delete val="0"/>
        <c:axPos val="b"/>
        <c:title>
          <c:tx>
            <c:rich>
              <a:bodyPr/>
              <a:lstStyle/>
              <a:p>
                <a:pPr>
                  <a:defRPr/>
                </a:pPr>
                <a:r>
                  <a:rPr lang="en-US"/>
                  <a:t>Qtr2</a:t>
                </a:r>
              </a:p>
            </c:rich>
          </c:tx>
          <c:layout/>
          <c:overlay val="0"/>
        </c:title>
        <c:numFmt formatCode="General" sourceLinked="1"/>
        <c:majorTickMark val="out"/>
        <c:minorTickMark val="none"/>
        <c:tickLblPos val="nextTo"/>
        <c:crossAx val="316574848"/>
        <c:crosses val="autoZero"/>
        <c:crossBetween val="midCat"/>
      </c:valAx>
      <c:valAx>
        <c:axId val="316574848"/>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316574288"/>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152400</xdr:colOff>
      <xdr:row>3</xdr:row>
      <xdr:rowOff>157162</xdr:rowOff>
    </xdr:from>
    <xdr:to>
      <xdr:col>15</xdr:col>
      <xdr:colOff>666750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266700</xdr:colOff>
      <xdr:row>0</xdr:row>
      <xdr:rowOff>190500</xdr:rowOff>
    </xdr:from>
    <xdr:to>
      <xdr:col>15</xdr:col>
      <xdr:colOff>266700</xdr:colOff>
      <xdr:row>10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2</xdr:row>
      <xdr:rowOff>190500</xdr:rowOff>
    </xdr:from>
    <xdr:to>
      <xdr:col>16</xdr:col>
      <xdr:colOff>266700</xdr:colOff>
      <xdr:row>12</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4</xdr:row>
      <xdr:rowOff>190500</xdr:rowOff>
    </xdr:from>
    <xdr:to>
      <xdr:col>17</xdr:col>
      <xdr:colOff>266700</xdr:colOff>
      <xdr:row>14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266700</xdr:colOff>
      <xdr:row>6</xdr:row>
      <xdr:rowOff>190500</xdr:rowOff>
    </xdr:from>
    <xdr:to>
      <xdr:col>18</xdr:col>
      <xdr:colOff>266700</xdr:colOff>
      <xdr:row>16</xdr:row>
      <xdr:rowOff>190500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647700</xdr:colOff>
      <xdr:row>0</xdr:row>
      <xdr:rowOff>61912</xdr:rowOff>
    </xdr:from>
    <xdr:to>
      <xdr:col>15</xdr:col>
      <xdr:colOff>419100</xdr:colOff>
      <xdr:row>14</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266700</xdr:colOff>
      <xdr:row>13</xdr:row>
      <xdr:rowOff>190500</xdr:rowOff>
    </xdr:from>
    <xdr:to>
      <xdr:col>15</xdr:col>
      <xdr:colOff>266700</xdr:colOff>
      <xdr:row>23</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133349</xdr:colOff>
      <xdr:row>0</xdr:row>
      <xdr:rowOff>47624</xdr:rowOff>
    </xdr:from>
    <xdr:to>
      <xdr:col>11</xdr:col>
      <xdr:colOff>447674</xdr:colOff>
      <xdr:row>11</xdr:row>
      <xdr:rowOff>90486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0</xdr:row>
      <xdr:rowOff>304800</xdr:rowOff>
    </xdr:from>
    <xdr:to>
      <xdr:col>12</xdr:col>
      <xdr:colOff>609600</xdr:colOff>
      <xdr:row>22</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547687</xdr:colOff>
      <xdr:row>13</xdr:row>
      <xdr:rowOff>166687</xdr:rowOff>
    </xdr:from>
    <xdr:to>
      <xdr:col>7</xdr:col>
      <xdr:colOff>319087</xdr:colOff>
      <xdr:row>27</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428625</xdr:colOff>
      <xdr:row>19</xdr:row>
      <xdr:rowOff>104775</xdr:rowOff>
    </xdr:from>
    <xdr:to>
      <xdr:col>19</xdr:col>
      <xdr:colOff>428625</xdr:colOff>
      <xdr:row>29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95250</xdr:colOff>
      <xdr:row>15</xdr:row>
      <xdr:rowOff>147637</xdr:rowOff>
    </xdr:from>
    <xdr:to>
      <xdr:col>12</xdr:col>
      <xdr:colOff>400050</xdr:colOff>
      <xdr:row>29</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266700</xdr:colOff>
      <xdr:row>0</xdr:row>
      <xdr:rowOff>190500</xdr:rowOff>
    </xdr:from>
    <xdr:to>
      <xdr:col>15</xdr:col>
      <xdr:colOff>266700</xdr:colOff>
      <xdr:row>10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371475</xdr:colOff>
      <xdr:row>10</xdr:row>
      <xdr:rowOff>157161</xdr:rowOff>
    </xdr:from>
    <xdr:to>
      <xdr:col>20</xdr:col>
      <xdr:colOff>485775</xdr:colOff>
      <xdr:row>26</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0.58831</cdr:x>
      <cdr:y>0.80035</cdr:y>
    </cdr:from>
    <cdr:to>
      <cdr:x>0.97388</cdr:x>
      <cdr:y>0.94965</cdr:y>
    </cdr:to>
    <cdr:sp macro="" textlink="">
      <cdr:nvSpPr>
        <cdr:cNvPr id="2" name="TextBox 1"/>
        <cdr:cNvSpPr txBox="1"/>
      </cdr:nvSpPr>
      <cdr:spPr>
        <a:xfrm xmlns:a="http://schemas.openxmlformats.org/drawingml/2006/main">
          <a:off x="4505325" y="2195513"/>
          <a:ext cx="2952750"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May appear to be a horizontal trend,</a:t>
          </a:r>
          <a:r>
            <a:rPr lang="en-US" sz="1100" baseline="0"/>
            <a:t> but closer inspection shows seasonality.</a:t>
          </a:r>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9</xdr:col>
      <xdr:colOff>266700</xdr:colOff>
      <xdr:row>0</xdr:row>
      <xdr:rowOff>190500</xdr:rowOff>
    </xdr:from>
    <xdr:to>
      <xdr:col>15</xdr:col>
      <xdr:colOff>266700</xdr:colOff>
      <xdr:row>10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2</xdr:row>
      <xdr:rowOff>190500</xdr:rowOff>
    </xdr:from>
    <xdr:to>
      <xdr:col>16</xdr:col>
      <xdr:colOff>266700</xdr:colOff>
      <xdr:row>12</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4</xdr:row>
      <xdr:rowOff>190500</xdr:rowOff>
    </xdr:from>
    <xdr:to>
      <xdr:col>17</xdr:col>
      <xdr:colOff>266700</xdr:colOff>
      <xdr:row>14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76201</xdr:colOff>
      <xdr:row>11</xdr:row>
      <xdr:rowOff>4762</xdr:rowOff>
    </xdr:from>
    <xdr:to>
      <xdr:col>18</xdr:col>
      <xdr:colOff>19051</xdr:colOff>
      <xdr:row>24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36</xdr:row>
      <xdr:rowOff>190500</xdr:rowOff>
    </xdr:from>
    <xdr:to>
      <xdr:col>15</xdr:col>
      <xdr:colOff>266700</xdr:colOff>
      <xdr:row>46</xdr:row>
      <xdr:rowOff>190500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38</xdr:row>
      <xdr:rowOff>190500</xdr:rowOff>
    </xdr:from>
    <xdr:to>
      <xdr:col>16</xdr:col>
      <xdr:colOff>266700</xdr:colOff>
      <xdr:row>48</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266700</xdr:colOff>
      <xdr:row>40</xdr:row>
      <xdr:rowOff>190500</xdr:rowOff>
    </xdr:from>
    <xdr:to>
      <xdr:col>17</xdr:col>
      <xdr:colOff>266700</xdr:colOff>
      <xdr:row>50</xdr:row>
      <xdr:rowOff>190500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266700</xdr:colOff>
      <xdr:row>42</xdr:row>
      <xdr:rowOff>190500</xdr:rowOff>
    </xdr:from>
    <xdr:to>
      <xdr:col>18</xdr:col>
      <xdr:colOff>266700</xdr:colOff>
      <xdr:row>52</xdr:row>
      <xdr:rowOff>190500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266700</xdr:colOff>
      <xdr:row>36</xdr:row>
      <xdr:rowOff>190500</xdr:rowOff>
    </xdr:from>
    <xdr:to>
      <xdr:col>15</xdr:col>
      <xdr:colOff>266700</xdr:colOff>
      <xdr:row>46</xdr:row>
      <xdr:rowOff>190500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266700</xdr:colOff>
      <xdr:row>38</xdr:row>
      <xdr:rowOff>190500</xdr:rowOff>
    </xdr:from>
    <xdr:to>
      <xdr:col>16</xdr:col>
      <xdr:colOff>266700</xdr:colOff>
      <xdr:row>48</xdr:row>
      <xdr:rowOff>190500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266700</xdr:colOff>
      <xdr:row>40</xdr:row>
      <xdr:rowOff>190500</xdr:rowOff>
    </xdr:from>
    <xdr:to>
      <xdr:col>17</xdr:col>
      <xdr:colOff>266700</xdr:colOff>
      <xdr:row>50</xdr:row>
      <xdr:rowOff>190500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266700</xdr:colOff>
      <xdr:row>42</xdr:row>
      <xdr:rowOff>190500</xdr:rowOff>
    </xdr:from>
    <xdr:to>
      <xdr:col>18</xdr:col>
      <xdr:colOff>266700</xdr:colOff>
      <xdr:row>52</xdr:row>
      <xdr:rowOff>190500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usMgmtLap/Desktop/BUS443/Updated%20WEBfiles/05_CH5%20WEBfiles/Arman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s>
    <sheetDataSet>
      <sheetData sheetId="0">
        <row r="17">
          <cell r="B17">
            <v>60.000000000000014</v>
          </cell>
        </row>
        <row r="18">
          <cell r="B18">
            <v>4.9999999999999991</v>
          </cell>
        </row>
      </sheetData>
      <sheetData sheetId="1">
        <row r="1">
          <cell r="C1" t="str">
            <v>Quarterly Sales ($1000s)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7" sqref="B7"/>
    </sheetView>
  </sheetViews>
  <sheetFormatPr defaultRowHeight="15.75" x14ac:dyDescent="0.25"/>
  <cols>
    <col min="1" max="1" width="7.125" customWidth="1"/>
    <col min="2" max="2" width="12" style="4" customWidth="1"/>
    <col min="3" max="3" width="5.875" customWidth="1"/>
  </cols>
  <sheetData>
    <row r="1" spans="1:3" s="3" customFormat="1" ht="31.5" x14ac:dyDescent="0.25">
      <c r="A1" s="1" t="s">
        <v>0</v>
      </c>
      <c r="B1" s="11" t="s">
        <v>1</v>
      </c>
      <c r="C1" s="3" t="s">
        <v>2</v>
      </c>
    </row>
    <row r="2" spans="1:3" x14ac:dyDescent="0.25">
      <c r="A2" s="2">
        <v>1</v>
      </c>
      <c r="B2" s="12">
        <v>17</v>
      </c>
      <c r="C2">
        <f t="shared" ref="C2:C13" si="0">AVERAGE($B$2:$B$13)</f>
        <v>19.25</v>
      </c>
    </row>
    <row r="3" spans="1:3" x14ac:dyDescent="0.25">
      <c r="A3" s="2">
        <v>2</v>
      </c>
      <c r="B3" s="12">
        <v>21</v>
      </c>
      <c r="C3">
        <f t="shared" si="0"/>
        <v>19.25</v>
      </c>
    </row>
    <row r="4" spans="1:3" x14ac:dyDescent="0.25">
      <c r="A4" s="2">
        <v>3</v>
      </c>
      <c r="B4" s="12">
        <v>19</v>
      </c>
      <c r="C4">
        <f t="shared" si="0"/>
        <v>19.25</v>
      </c>
    </row>
    <row r="5" spans="1:3" x14ac:dyDescent="0.25">
      <c r="A5" s="2">
        <v>4</v>
      </c>
      <c r="B5" s="12">
        <v>23</v>
      </c>
      <c r="C5">
        <f t="shared" si="0"/>
        <v>19.25</v>
      </c>
    </row>
    <row r="6" spans="1:3" x14ac:dyDescent="0.25">
      <c r="A6" s="2">
        <v>5</v>
      </c>
      <c r="B6" s="12">
        <v>18</v>
      </c>
      <c r="C6">
        <f t="shared" si="0"/>
        <v>19.25</v>
      </c>
    </row>
    <row r="7" spans="1:3" x14ac:dyDescent="0.25">
      <c r="A7" s="2">
        <v>6</v>
      </c>
      <c r="B7" s="12">
        <v>16</v>
      </c>
      <c r="C7">
        <f t="shared" si="0"/>
        <v>19.25</v>
      </c>
    </row>
    <row r="8" spans="1:3" x14ac:dyDescent="0.25">
      <c r="A8" s="2">
        <v>7</v>
      </c>
      <c r="B8" s="12">
        <v>20</v>
      </c>
      <c r="C8">
        <f t="shared" si="0"/>
        <v>19.25</v>
      </c>
    </row>
    <row r="9" spans="1:3" x14ac:dyDescent="0.25">
      <c r="A9" s="2">
        <v>8</v>
      </c>
      <c r="B9" s="12">
        <v>18</v>
      </c>
      <c r="C9">
        <f t="shared" si="0"/>
        <v>19.25</v>
      </c>
    </row>
    <row r="10" spans="1:3" x14ac:dyDescent="0.25">
      <c r="A10" s="2">
        <v>9</v>
      </c>
      <c r="B10" s="12">
        <v>22</v>
      </c>
      <c r="C10">
        <f t="shared" si="0"/>
        <v>19.25</v>
      </c>
    </row>
    <row r="11" spans="1:3" x14ac:dyDescent="0.25">
      <c r="A11" s="2">
        <v>10</v>
      </c>
      <c r="B11" s="12">
        <v>20</v>
      </c>
      <c r="C11">
        <f t="shared" si="0"/>
        <v>19.25</v>
      </c>
    </row>
    <row r="12" spans="1:3" x14ac:dyDescent="0.25">
      <c r="A12" s="2">
        <v>11</v>
      </c>
      <c r="B12" s="12">
        <v>15</v>
      </c>
      <c r="C12">
        <f t="shared" si="0"/>
        <v>19.25</v>
      </c>
    </row>
    <row r="13" spans="1:3" x14ac:dyDescent="0.25">
      <c r="A13" s="2">
        <v>12</v>
      </c>
      <c r="B13" s="12">
        <v>22</v>
      </c>
      <c r="C13">
        <f t="shared" si="0"/>
        <v>19.25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H12" sqref="G12:H12"/>
    </sheetView>
  </sheetViews>
  <sheetFormatPr defaultRowHeight="15.75" x14ac:dyDescent="0.25"/>
  <sheetData>
    <row r="1" spans="1:4" x14ac:dyDescent="0.25">
      <c r="A1" s="40" t="s">
        <v>29</v>
      </c>
      <c r="B1" s="41" t="s">
        <v>30</v>
      </c>
      <c r="C1" s="42" t="s">
        <v>36</v>
      </c>
      <c r="D1" s="23" t="s">
        <v>28</v>
      </c>
    </row>
    <row r="2" spans="1:4" x14ac:dyDescent="0.25">
      <c r="A2" s="24">
        <v>1</v>
      </c>
      <c r="B2" s="24">
        <v>1</v>
      </c>
      <c r="C2" s="24">
        <v>1</v>
      </c>
      <c r="D2" s="25">
        <v>125</v>
      </c>
    </row>
    <row r="3" spans="1:4" x14ac:dyDescent="0.25">
      <c r="A3" s="24"/>
      <c r="B3" s="24">
        <v>2</v>
      </c>
      <c r="C3" s="24">
        <v>2</v>
      </c>
      <c r="D3" s="25">
        <v>153</v>
      </c>
    </row>
    <row r="4" spans="1:4" x14ac:dyDescent="0.25">
      <c r="A4" s="24"/>
      <c r="B4" s="24">
        <v>3</v>
      </c>
      <c r="C4" s="24">
        <v>3</v>
      </c>
      <c r="D4" s="25">
        <v>106</v>
      </c>
    </row>
    <row r="5" spans="1:4" x14ac:dyDescent="0.25">
      <c r="A5" s="24"/>
      <c r="B5" s="24">
        <v>4</v>
      </c>
      <c r="C5" s="24">
        <v>4</v>
      </c>
      <c r="D5" s="25">
        <v>88</v>
      </c>
    </row>
    <row r="6" spans="1:4" x14ac:dyDescent="0.25">
      <c r="A6" s="24">
        <v>2</v>
      </c>
      <c r="B6" s="24">
        <v>1</v>
      </c>
      <c r="C6" s="24">
        <v>5</v>
      </c>
      <c r="D6" s="25">
        <v>118</v>
      </c>
    </row>
    <row r="7" spans="1:4" x14ac:dyDescent="0.25">
      <c r="A7" s="24"/>
      <c r="B7" s="24">
        <v>2</v>
      </c>
      <c r="C7" s="24">
        <v>6</v>
      </c>
      <c r="D7" s="25">
        <v>161</v>
      </c>
    </row>
    <row r="8" spans="1:4" x14ac:dyDescent="0.25">
      <c r="A8" s="24"/>
      <c r="B8" s="24">
        <v>3</v>
      </c>
      <c r="C8" s="24">
        <v>7</v>
      </c>
      <c r="D8" s="25">
        <v>133</v>
      </c>
    </row>
    <row r="9" spans="1:4" x14ac:dyDescent="0.25">
      <c r="A9" s="24"/>
      <c r="B9" s="24">
        <v>4</v>
      </c>
      <c r="C9" s="24">
        <v>8</v>
      </c>
      <c r="D9" s="25">
        <v>102</v>
      </c>
    </row>
    <row r="10" spans="1:4" x14ac:dyDescent="0.25">
      <c r="A10" s="24">
        <v>3</v>
      </c>
      <c r="B10" s="24">
        <v>1</v>
      </c>
      <c r="C10" s="24">
        <v>9</v>
      </c>
      <c r="D10" s="25">
        <v>138</v>
      </c>
    </row>
    <row r="11" spans="1:4" x14ac:dyDescent="0.25">
      <c r="A11" s="24"/>
      <c r="B11" s="24">
        <v>2</v>
      </c>
      <c r="C11" s="24">
        <v>10</v>
      </c>
      <c r="D11" s="25">
        <v>144</v>
      </c>
    </row>
    <row r="12" spans="1:4" x14ac:dyDescent="0.25">
      <c r="A12" s="24"/>
      <c r="B12" s="24">
        <v>3</v>
      </c>
      <c r="C12" s="24">
        <v>11</v>
      </c>
      <c r="D12" s="25">
        <v>113</v>
      </c>
    </row>
    <row r="13" spans="1:4" x14ac:dyDescent="0.25">
      <c r="A13" s="24"/>
      <c r="B13" s="24">
        <v>4</v>
      </c>
      <c r="C13" s="24">
        <v>12</v>
      </c>
      <c r="D13" s="25">
        <v>80</v>
      </c>
    </row>
    <row r="14" spans="1:4" x14ac:dyDescent="0.25">
      <c r="A14" s="24">
        <v>4</v>
      </c>
      <c r="B14" s="24">
        <v>1</v>
      </c>
      <c r="C14" s="24">
        <v>13</v>
      </c>
      <c r="D14" s="25">
        <v>109</v>
      </c>
    </row>
    <row r="15" spans="1:4" x14ac:dyDescent="0.25">
      <c r="A15" s="24"/>
      <c r="B15" s="24">
        <v>2</v>
      </c>
      <c r="C15" s="24">
        <v>14</v>
      </c>
      <c r="D15" s="25">
        <v>137</v>
      </c>
    </row>
    <row r="16" spans="1:4" x14ac:dyDescent="0.25">
      <c r="A16" s="24"/>
      <c r="B16" s="24">
        <v>3</v>
      </c>
      <c r="C16" s="24">
        <v>15</v>
      </c>
      <c r="D16" s="25">
        <v>125</v>
      </c>
    </row>
    <row r="17" spans="1:4" x14ac:dyDescent="0.25">
      <c r="A17" s="24"/>
      <c r="B17" s="24">
        <v>4</v>
      </c>
      <c r="C17" s="24">
        <v>16</v>
      </c>
      <c r="D17" s="25">
        <v>109</v>
      </c>
    </row>
    <row r="18" spans="1:4" x14ac:dyDescent="0.25">
      <c r="A18" s="24">
        <v>5</v>
      </c>
      <c r="B18" s="24">
        <v>1</v>
      </c>
      <c r="C18" s="24">
        <v>17</v>
      </c>
      <c r="D18" s="25">
        <v>130</v>
      </c>
    </row>
    <row r="19" spans="1:4" x14ac:dyDescent="0.25">
      <c r="A19" s="24"/>
      <c r="B19" s="24">
        <v>2</v>
      </c>
      <c r="C19" s="24">
        <v>18</v>
      </c>
      <c r="D19" s="25">
        <v>165</v>
      </c>
    </row>
    <row r="20" spans="1:4" x14ac:dyDescent="0.25">
      <c r="A20" s="24"/>
      <c r="B20" s="24">
        <v>3</v>
      </c>
      <c r="C20" s="24">
        <v>19</v>
      </c>
      <c r="D20" s="25">
        <v>128</v>
      </c>
    </row>
    <row r="21" spans="1:4" x14ac:dyDescent="0.25">
      <c r="A21" s="24"/>
      <c r="B21" s="24">
        <v>4</v>
      </c>
      <c r="C21" s="24">
        <v>20</v>
      </c>
      <c r="D21" s="25">
        <v>96</v>
      </c>
    </row>
    <row r="22" spans="1:4" x14ac:dyDescent="0.25">
      <c r="C22" s="37">
        <v>21</v>
      </c>
    </row>
    <row r="23" spans="1:4" x14ac:dyDescent="0.25">
      <c r="C23" s="24">
        <v>22</v>
      </c>
    </row>
    <row r="24" spans="1:4" x14ac:dyDescent="0.25">
      <c r="C24" s="37">
        <v>23</v>
      </c>
    </row>
    <row r="25" spans="1:4" x14ac:dyDescent="0.25">
      <c r="C25" s="24">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L25" sqref="L25"/>
    </sheetView>
  </sheetViews>
  <sheetFormatPr defaultRowHeight="15.75" x14ac:dyDescent="0.25"/>
  <sheetData>
    <row r="1" spans="1:9" x14ac:dyDescent="0.25">
      <c r="A1" t="s">
        <v>39</v>
      </c>
    </row>
    <row r="2" spans="1:9" ht="16.5" thickBot="1" x14ac:dyDescent="0.3"/>
    <row r="3" spans="1:9" x14ac:dyDescent="0.25">
      <c r="A3" s="29" t="s">
        <v>40</v>
      </c>
      <c r="B3" s="29"/>
    </row>
    <row r="4" spans="1:9" x14ac:dyDescent="0.25">
      <c r="A4" s="26" t="s">
        <v>41</v>
      </c>
      <c r="B4" s="26">
        <v>0.89379134480340616</v>
      </c>
    </row>
    <row r="5" spans="1:9" x14ac:dyDescent="0.25">
      <c r="A5" s="26" t="s">
        <v>42</v>
      </c>
      <c r="B5" s="26">
        <v>0.79886296804548129</v>
      </c>
    </row>
    <row r="6" spans="1:9" x14ac:dyDescent="0.25">
      <c r="A6" s="26" t="s">
        <v>43</v>
      </c>
      <c r="B6" s="26">
        <v>0.76114977455400901</v>
      </c>
    </row>
    <row r="7" spans="1:9" x14ac:dyDescent="0.25">
      <c r="A7" s="26" t="s">
        <v>44</v>
      </c>
      <c r="B7" s="26">
        <v>11.324751652906123</v>
      </c>
    </row>
    <row r="8" spans="1:9" ht="16.5" thickBot="1" x14ac:dyDescent="0.3">
      <c r="A8" s="27" t="s">
        <v>45</v>
      </c>
      <c r="B8" s="27">
        <v>20</v>
      </c>
    </row>
    <row r="10" spans="1:9" ht="16.5" thickBot="1" x14ac:dyDescent="0.3">
      <c r="A10" t="s">
        <v>46</v>
      </c>
    </row>
    <row r="11" spans="1:9" x14ac:dyDescent="0.25">
      <c r="A11" s="28"/>
      <c r="B11" s="28" t="s">
        <v>51</v>
      </c>
      <c r="C11" s="28" t="s">
        <v>52</v>
      </c>
      <c r="D11" s="28" t="s">
        <v>53</v>
      </c>
      <c r="E11" s="28" t="s">
        <v>54</v>
      </c>
      <c r="F11" s="28" t="s">
        <v>55</v>
      </c>
    </row>
    <row r="12" spans="1:9" x14ac:dyDescent="0.25">
      <c r="A12" s="26" t="s">
        <v>47</v>
      </c>
      <c r="B12" s="26">
        <v>3</v>
      </c>
      <c r="C12" s="26">
        <v>8150</v>
      </c>
      <c r="D12" s="26">
        <v>2716.6666666666665</v>
      </c>
      <c r="E12" s="26">
        <v>21.182586094866799</v>
      </c>
      <c r="F12" s="26">
        <v>8.1036320948030689E-6</v>
      </c>
    </row>
    <row r="13" spans="1:9" x14ac:dyDescent="0.25">
      <c r="A13" s="26" t="s">
        <v>48</v>
      </c>
      <c r="B13" s="26">
        <v>16</v>
      </c>
      <c r="C13" s="26">
        <v>2051.9999999999995</v>
      </c>
      <c r="D13" s="26">
        <v>128.24999999999997</v>
      </c>
      <c r="E13" s="26"/>
      <c r="F13" s="26"/>
    </row>
    <row r="14" spans="1:9" ht="16.5" thickBot="1" x14ac:dyDescent="0.3">
      <c r="A14" s="27" t="s">
        <v>49</v>
      </c>
      <c r="B14" s="27">
        <v>19</v>
      </c>
      <c r="C14" s="27">
        <v>10202</v>
      </c>
      <c r="D14" s="27"/>
      <c r="E14" s="27"/>
      <c r="F14" s="27"/>
    </row>
    <row r="15" spans="1:9" ht="16.5" thickBot="1" x14ac:dyDescent="0.3"/>
    <row r="16" spans="1:9" x14ac:dyDescent="0.25">
      <c r="A16" s="28"/>
      <c r="B16" s="28" t="s">
        <v>56</v>
      </c>
      <c r="C16" s="28" t="s">
        <v>44</v>
      </c>
      <c r="D16" s="28" t="s">
        <v>57</v>
      </c>
      <c r="E16" s="28" t="s">
        <v>58</v>
      </c>
      <c r="F16" s="28" t="s">
        <v>59</v>
      </c>
      <c r="G16" s="28" t="s">
        <v>60</v>
      </c>
      <c r="H16" s="28" t="s">
        <v>61</v>
      </c>
      <c r="I16" s="28" t="s">
        <v>62</v>
      </c>
    </row>
    <row r="17" spans="1:11" x14ac:dyDescent="0.25">
      <c r="A17" s="26" t="s">
        <v>50</v>
      </c>
      <c r="B17" s="26">
        <v>95</v>
      </c>
      <c r="C17" s="26">
        <v>5.0645829048402389</v>
      </c>
      <c r="D17" s="26">
        <v>18.757714462371261</v>
      </c>
      <c r="E17" s="26">
        <v>2.5659035610699055E-12</v>
      </c>
      <c r="F17" s="26">
        <v>84.263563861683807</v>
      </c>
      <c r="G17" s="26">
        <v>105.73643613831619</v>
      </c>
      <c r="H17" s="26">
        <v>84.263563861683807</v>
      </c>
      <c r="I17" s="26">
        <v>105.73643613831619</v>
      </c>
    </row>
    <row r="18" spans="1:11" x14ac:dyDescent="0.25">
      <c r="A18" s="26" t="s">
        <v>32</v>
      </c>
      <c r="B18" s="26">
        <v>29.000000000000004</v>
      </c>
      <c r="C18" s="26">
        <v>7.1624018317879923</v>
      </c>
      <c r="D18" s="26">
        <v>4.0489211134863909</v>
      </c>
      <c r="E18" s="26">
        <v>9.3121064014886732E-4</v>
      </c>
      <c r="F18" s="26">
        <v>13.816386401640615</v>
      </c>
      <c r="G18" s="26">
        <v>44.183613598359393</v>
      </c>
      <c r="H18" s="26">
        <v>13.816386401640615</v>
      </c>
      <c r="I18" s="26">
        <v>44.183613598359393</v>
      </c>
      <c r="K18" t="s">
        <v>67</v>
      </c>
    </row>
    <row r="19" spans="1:11" x14ac:dyDescent="0.25">
      <c r="A19" s="26" t="s">
        <v>37</v>
      </c>
      <c r="B19" s="26">
        <v>56.999999999999979</v>
      </c>
      <c r="C19" s="26">
        <v>7.1624018317879923</v>
      </c>
      <c r="D19" s="26">
        <v>7.9582242575422129</v>
      </c>
      <c r="E19" s="26">
        <v>5.9348216402977417E-7</v>
      </c>
      <c r="F19" s="26">
        <v>41.816386401640592</v>
      </c>
      <c r="G19" s="26">
        <v>72.183613598359372</v>
      </c>
      <c r="H19" s="26">
        <v>41.816386401640592</v>
      </c>
      <c r="I19" s="26">
        <v>72.183613598359372</v>
      </c>
    </row>
    <row r="20" spans="1:11" ht="16.5" thickBot="1" x14ac:dyDescent="0.3">
      <c r="A20" s="27" t="s">
        <v>38</v>
      </c>
      <c r="B20" s="27">
        <v>26.000000000000004</v>
      </c>
      <c r="C20" s="27">
        <v>7.1624018317879914</v>
      </c>
      <c r="D20" s="27">
        <v>3.6300672051946958</v>
      </c>
      <c r="E20" s="27">
        <v>2.2515555386072618E-3</v>
      </c>
      <c r="F20" s="27">
        <v>10.816386401640617</v>
      </c>
      <c r="G20" s="27">
        <v>41.183613598359386</v>
      </c>
      <c r="H20" s="27">
        <v>10.816386401640617</v>
      </c>
      <c r="I20" s="27">
        <v>41.183613598359386</v>
      </c>
      <c r="K20" t="s">
        <v>83</v>
      </c>
    </row>
    <row r="24" spans="1:11" x14ac:dyDescent="0.25">
      <c r="A24" t="s">
        <v>63</v>
      </c>
    </row>
    <row r="25" spans="1:11" ht="16.5" thickBot="1" x14ac:dyDescent="0.3"/>
    <row r="26" spans="1:11" x14ac:dyDescent="0.25">
      <c r="A26" s="28" t="s">
        <v>64</v>
      </c>
      <c r="B26" s="28" t="s">
        <v>65</v>
      </c>
      <c r="C26" s="28" t="s">
        <v>66</v>
      </c>
    </row>
    <row r="27" spans="1:11" x14ac:dyDescent="0.25">
      <c r="A27" s="26">
        <v>1</v>
      </c>
      <c r="B27" s="26">
        <v>124</v>
      </c>
      <c r="C27" s="26">
        <v>1</v>
      </c>
    </row>
    <row r="28" spans="1:11" x14ac:dyDescent="0.25">
      <c r="A28" s="26">
        <v>2</v>
      </c>
      <c r="B28" s="26">
        <v>151.99999999999997</v>
      </c>
      <c r="C28" s="26">
        <v>1.0000000000000284</v>
      </c>
    </row>
    <row r="29" spans="1:11" x14ac:dyDescent="0.25">
      <c r="A29" s="26">
        <v>3</v>
      </c>
      <c r="B29" s="26">
        <v>121</v>
      </c>
      <c r="C29" s="26">
        <v>-15</v>
      </c>
    </row>
    <row r="30" spans="1:11" x14ac:dyDescent="0.25">
      <c r="A30" s="26">
        <v>4</v>
      </c>
      <c r="B30" s="26">
        <v>95</v>
      </c>
      <c r="C30" s="26">
        <v>-7</v>
      </c>
    </row>
    <row r="31" spans="1:11" x14ac:dyDescent="0.25">
      <c r="A31" s="26">
        <v>5</v>
      </c>
      <c r="B31" s="26">
        <v>124</v>
      </c>
      <c r="C31" s="26">
        <v>-6</v>
      </c>
    </row>
    <row r="32" spans="1:11" x14ac:dyDescent="0.25">
      <c r="A32" s="26">
        <v>6</v>
      </c>
      <c r="B32" s="26">
        <v>151.99999999999997</v>
      </c>
      <c r="C32" s="26">
        <v>9.0000000000000284</v>
      </c>
    </row>
    <row r="33" spans="1:3" x14ac:dyDescent="0.25">
      <c r="A33" s="26">
        <v>7</v>
      </c>
      <c r="B33" s="26">
        <v>121</v>
      </c>
      <c r="C33" s="26">
        <v>12</v>
      </c>
    </row>
    <row r="34" spans="1:3" x14ac:dyDescent="0.25">
      <c r="A34" s="26">
        <v>8</v>
      </c>
      <c r="B34" s="26">
        <v>95</v>
      </c>
      <c r="C34" s="26">
        <v>7</v>
      </c>
    </row>
    <row r="35" spans="1:3" x14ac:dyDescent="0.25">
      <c r="A35" s="26">
        <v>9</v>
      </c>
      <c r="B35" s="26">
        <v>124</v>
      </c>
      <c r="C35" s="26">
        <v>14</v>
      </c>
    </row>
    <row r="36" spans="1:3" x14ac:dyDescent="0.25">
      <c r="A36" s="26">
        <v>10</v>
      </c>
      <c r="B36" s="26">
        <v>151.99999999999997</v>
      </c>
      <c r="C36" s="26">
        <v>-7.9999999999999716</v>
      </c>
    </row>
    <row r="37" spans="1:3" x14ac:dyDescent="0.25">
      <c r="A37" s="26">
        <v>11</v>
      </c>
      <c r="B37" s="26">
        <v>121</v>
      </c>
      <c r="C37" s="26">
        <v>-8</v>
      </c>
    </row>
    <row r="38" spans="1:3" x14ac:dyDescent="0.25">
      <c r="A38" s="26">
        <v>12</v>
      </c>
      <c r="B38" s="26">
        <v>95</v>
      </c>
      <c r="C38" s="26">
        <v>-15</v>
      </c>
    </row>
    <row r="39" spans="1:3" x14ac:dyDescent="0.25">
      <c r="A39" s="26">
        <v>13</v>
      </c>
      <c r="B39" s="26">
        <v>124</v>
      </c>
      <c r="C39" s="26">
        <v>-15</v>
      </c>
    </row>
    <row r="40" spans="1:3" x14ac:dyDescent="0.25">
      <c r="A40" s="26">
        <v>14</v>
      </c>
      <c r="B40" s="26">
        <v>151.99999999999997</v>
      </c>
      <c r="C40" s="26">
        <v>-14.999999999999972</v>
      </c>
    </row>
    <row r="41" spans="1:3" x14ac:dyDescent="0.25">
      <c r="A41" s="26">
        <v>15</v>
      </c>
      <c r="B41" s="26">
        <v>121</v>
      </c>
      <c r="C41" s="26">
        <v>4</v>
      </c>
    </row>
    <row r="42" spans="1:3" x14ac:dyDescent="0.25">
      <c r="A42" s="26">
        <v>16</v>
      </c>
      <c r="B42" s="26">
        <v>95</v>
      </c>
      <c r="C42" s="26">
        <v>14</v>
      </c>
    </row>
    <row r="43" spans="1:3" x14ac:dyDescent="0.25">
      <c r="A43" s="26">
        <v>17</v>
      </c>
      <c r="B43" s="26">
        <v>124</v>
      </c>
      <c r="C43" s="26">
        <v>6</v>
      </c>
    </row>
    <row r="44" spans="1:3" x14ac:dyDescent="0.25">
      <c r="A44" s="26">
        <v>18</v>
      </c>
      <c r="B44" s="26">
        <v>151.99999999999997</v>
      </c>
      <c r="C44" s="26">
        <v>13.000000000000028</v>
      </c>
    </row>
    <row r="45" spans="1:3" x14ac:dyDescent="0.25">
      <c r="A45" s="26">
        <v>19</v>
      </c>
      <c r="B45" s="26">
        <v>121</v>
      </c>
      <c r="C45" s="26">
        <v>7</v>
      </c>
    </row>
    <row r="46" spans="1:3" ht="16.5" thickBot="1" x14ac:dyDescent="0.3">
      <c r="A46" s="27">
        <v>20</v>
      </c>
      <c r="B46" s="27">
        <v>95</v>
      </c>
      <c r="C46" s="27">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J18" sqref="J18"/>
    </sheetView>
  </sheetViews>
  <sheetFormatPr defaultRowHeight="15.75" x14ac:dyDescent="0.25"/>
  <cols>
    <col min="8" max="8" width="16.25" bestFit="1" customWidth="1"/>
  </cols>
  <sheetData>
    <row r="1" spans="1:14" x14ac:dyDescent="0.25">
      <c r="A1" s="23" t="s">
        <v>29</v>
      </c>
      <c r="B1" s="23" t="s">
        <v>30</v>
      </c>
      <c r="C1" s="23" t="s">
        <v>36</v>
      </c>
      <c r="D1" s="23" t="s">
        <v>32</v>
      </c>
      <c r="E1" s="23" t="s">
        <v>37</v>
      </c>
      <c r="F1" s="23" t="s">
        <v>38</v>
      </c>
      <c r="G1" s="23" t="s">
        <v>69</v>
      </c>
      <c r="H1" s="30" t="s">
        <v>68</v>
      </c>
      <c r="M1" t="s">
        <v>67</v>
      </c>
    </row>
    <row r="2" spans="1:14" x14ac:dyDescent="0.25">
      <c r="A2" s="24">
        <v>1</v>
      </c>
      <c r="B2" s="24">
        <v>1</v>
      </c>
      <c r="C2" s="24">
        <v>1</v>
      </c>
      <c r="D2" s="24">
        <v>1</v>
      </c>
      <c r="E2" s="24">
        <v>0</v>
      </c>
      <c r="F2" s="24">
        <v>0</v>
      </c>
      <c r="G2" s="25">
        <v>125</v>
      </c>
      <c r="H2">
        <f>$N$3+$N$4*D2+$N$5*E2+$N$6*F2</f>
        <v>124</v>
      </c>
    </row>
    <row r="3" spans="1:14" x14ac:dyDescent="0.25">
      <c r="A3" s="24"/>
      <c r="B3" s="24">
        <v>2</v>
      </c>
      <c r="C3" s="24">
        <v>2</v>
      </c>
      <c r="D3" s="24">
        <v>0</v>
      </c>
      <c r="E3" s="24">
        <v>1</v>
      </c>
      <c r="F3" s="24">
        <v>0</v>
      </c>
      <c r="G3" s="25">
        <v>153</v>
      </c>
      <c r="H3">
        <f t="shared" ref="H3:H21" si="0">$N$3+$N$4*D3+$N$5*E3+$N$6*F3</f>
        <v>151.99999999999997</v>
      </c>
      <c r="M3" s="26" t="s">
        <v>50</v>
      </c>
      <c r="N3" s="26">
        <v>95</v>
      </c>
    </row>
    <row r="4" spans="1:14" x14ac:dyDescent="0.25">
      <c r="A4" s="24"/>
      <c r="B4" s="24">
        <v>3</v>
      </c>
      <c r="C4" s="24">
        <v>3</v>
      </c>
      <c r="D4" s="24">
        <v>0</v>
      </c>
      <c r="E4" s="24">
        <v>0</v>
      </c>
      <c r="F4" s="24">
        <v>1</v>
      </c>
      <c r="G4" s="25">
        <v>106</v>
      </c>
      <c r="H4">
        <f t="shared" si="0"/>
        <v>121</v>
      </c>
      <c r="M4" s="26" t="s">
        <v>32</v>
      </c>
      <c r="N4" s="26">
        <v>29.000000000000004</v>
      </c>
    </row>
    <row r="5" spans="1:14" x14ac:dyDescent="0.25">
      <c r="A5" s="24"/>
      <c r="B5" s="24">
        <v>4</v>
      </c>
      <c r="C5" s="24">
        <v>4</v>
      </c>
      <c r="D5" s="24">
        <v>0</v>
      </c>
      <c r="E5" s="24">
        <v>0</v>
      </c>
      <c r="F5" s="24">
        <v>0</v>
      </c>
      <c r="G5" s="25">
        <v>88</v>
      </c>
      <c r="H5">
        <f t="shared" si="0"/>
        <v>95</v>
      </c>
      <c r="M5" s="26" t="s">
        <v>37</v>
      </c>
      <c r="N5" s="26">
        <v>56.999999999999979</v>
      </c>
    </row>
    <row r="6" spans="1:14" ht="16.5" thickBot="1" x14ac:dyDescent="0.3">
      <c r="A6" s="24">
        <v>2</v>
      </c>
      <c r="B6" s="24">
        <v>1</v>
      </c>
      <c r="C6" s="24">
        <v>5</v>
      </c>
      <c r="D6" s="24">
        <v>1</v>
      </c>
      <c r="E6" s="24">
        <v>0</v>
      </c>
      <c r="F6" s="24">
        <v>0</v>
      </c>
      <c r="G6" s="25">
        <v>118</v>
      </c>
      <c r="H6">
        <f t="shared" si="0"/>
        <v>124</v>
      </c>
      <c r="M6" s="27" t="s">
        <v>38</v>
      </c>
      <c r="N6" s="27">
        <v>26.000000000000004</v>
      </c>
    </row>
    <row r="7" spans="1:14" x14ac:dyDescent="0.25">
      <c r="A7" s="24"/>
      <c r="B7" s="24">
        <v>2</v>
      </c>
      <c r="C7" s="24">
        <v>6</v>
      </c>
      <c r="D7" s="24">
        <v>0</v>
      </c>
      <c r="E7" s="24">
        <v>1</v>
      </c>
      <c r="F7" s="24">
        <v>0</v>
      </c>
      <c r="G7" s="25">
        <v>161</v>
      </c>
      <c r="H7">
        <f t="shared" si="0"/>
        <v>151.99999999999997</v>
      </c>
    </row>
    <row r="8" spans="1:14" x14ac:dyDescent="0.25">
      <c r="A8" s="24"/>
      <c r="B8" s="24">
        <v>3</v>
      </c>
      <c r="C8" s="24">
        <v>7</v>
      </c>
      <c r="D8" s="24">
        <v>0</v>
      </c>
      <c r="E8" s="24">
        <v>0</v>
      </c>
      <c r="F8" s="24">
        <v>1</v>
      </c>
      <c r="G8" s="25">
        <v>133</v>
      </c>
      <c r="H8">
        <f t="shared" si="0"/>
        <v>121</v>
      </c>
    </row>
    <row r="9" spans="1:14" x14ac:dyDescent="0.25">
      <c r="A9" s="24"/>
      <c r="B9" s="24">
        <v>4</v>
      </c>
      <c r="C9" s="24">
        <v>8</v>
      </c>
      <c r="D9" s="24">
        <v>0</v>
      </c>
      <c r="E9" s="24">
        <v>0</v>
      </c>
      <c r="F9" s="24">
        <v>0</v>
      </c>
      <c r="G9" s="25">
        <v>102</v>
      </c>
      <c r="H9">
        <f t="shared" si="0"/>
        <v>95</v>
      </c>
    </row>
    <row r="10" spans="1:14" x14ac:dyDescent="0.25">
      <c r="A10" s="24">
        <v>3</v>
      </c>
      <c r="B10" s="24">
        <v>1</v>
      </c>
      <c r="C10" s="24">
        <v>9</v>
      </c>
      <c r="D10" s="24">
        <v>1</v>
      </c>
      <c r="E10" s="24">
        <v>0</v>
      </c>
      <c r="F10" s="24">
        <v>0</v>
      </c>
      <c r="G10" s="25">
        <v>138</v>
      </c>
      <c r="H10">
        <f t="shared" si="0"/>
        <v>124</v>
      </c>
    </row>
    <row r="11" spans="1:14" x14ac:dyDescent="0.25">
      <c r="A11" s="24"/>
      <c r="B11" s="24">
        <v>2</v>
      </c>
      <c r="C11" s="24">
        <v>10</v>
      </c>
      <c r="D11" s="24">
        <v>0</v>
      </c>
      <c r="E11" s="24">
        <v>1</v>
      </c>
      <c r="F11" s="24">
        <v>0</v>
      </c>
      <c r="G11" s="25">
        <v>144</v>
      </c>
      <c r="H11">
        <f t="shared" si="0"/>
        <v>151.99999999999997</v>
      </c>
    </row>
    <row r="12" spans="1:14" x14ac:dyDescent="0.25">
      <c r="A12" s="24"/>
      <c r="B12" s="24">
        <v>3</v>
      </c>
      <c r="C12" s="24">
        <v>11</v>
      </c>
      <c r="D12" s="24">
        <v>0</v>
      </c>
      <c r="E12" s="24">
        <v>0</v>
      </c>
      <c r="F12" s="24">
        <v>1</v>
      </c>
      <c r="G12" s="25">
        <v>113</v>
      </c>
      <c r="H12">
        <f t="shared" si="0"/>
        <v>121</v>
      </c>
    </row>
    <row r="13" spans="1:14" x14ac:dyDescent="0.25">
      <c r="A13" s="24"/>
      <c r="B13" s="24">
        <v>4</v>
      </c>
      <c r="C13" s="24">
        <v>12</v>
      </c>
      <c r="D13" s="24">
        <v>0</v>
      </c>
      <c r="E13" s="24">
        <v>0</v>
      </c>
      <c r="F13" s="24">
        <v>0</v>
      </c>
      <c r="G13" s="25">
        <v>80</v>
      </c>
      <c r="H13">
        <f t="shared" si="0"/>
        <v>95</v>
      </c>
    </row>
    <row r="14" spans="1:14" x14ac:dyDescent="0.25">
      <c r="A14" s="24">
        <v>4</v>
      </c>
      <c r="B14" s="24">
        <v>1</v>
      </c>
      <c r="C14" s="24">
        <v>13</v>
      </c>
      <c r="D14" s="24">
        <v>1</v>
      </c>
      <c r="E14" s="24">
        <v>0</v>
      </c>
      <c r="F14" s="24">
        <v>0</v>
      </c>
      <c r="G14" s="25">
        <v>109</v>
      </c>
      <c r="H14">
        <f t="shared" si="0"/>
        <v>124</v>
      </c>
    </row>
    <row r="15" spans="1:14" x14ac:dyDescent="0.25">
      <c r="A15" s="24"/>
      <c r="B15" s="24">
        <v>2</v>
      </c>
      <c r="C15" s="24">
        <v>14</v>
      </c>
      <c r="D15" s="24">
        <v>0</v>
      </c>
      <c r="E15" s="24">
        <v>1</v>
      </c>
      <c r="F15" s="24">
        <v>0</v>
      </c>
      <c r="G15" s="25">
        <v>137</v>
      </c>
      <c r="H15">
        <f t="shared" si="0"/>
        <v>151.99999999999997</v>
      </c>
    </row>
    <row r="16" spans="1:14" x14ac:dyDescent="0.25">
      <c r="A16" s="24"/>
      <c r="B16" s="24">
        <v>3</v>
      </c>
      <c r="C16" s="24">
        <v>15</v>
      </c>
      <c r="D16" s="24">
        <v>0</v>
      </c>
      <c r="E16" s="24">
        <v>0</v>
      </c>
      <c r="F16" s="24">
        <v>1</v>
      </c>
      <c r="G16" s="25">
        <v>125</v>
      </c>
      <c r="H16">
        <f t="shared" si="0"/>
        <v>121</v>
      </c>
    </row>
    <row r="17" spans="1:8" x14ac:dyDescent="0.25">
      <c r="A17" s="24"/>
      <c r="B17" s="24">
        <v>4</v>
      </c>
      <c r="C17" s="24">
        <v>16</v>
      </c>
      <c r="D17" s="24">
        <v>0</v>
      </c>
      <c r="E17" s="24">
        <v>0</v>
      </c>
      <c r="F17" s="24">
        <v>0</v>
      </c>
      <c r="G17" s="25">
        <v>109</v>
      </c>
      <c r="H17">
        <f t="shared" si="0"/>
        <v>95</v>
      </c>
    </row>
    <row r="18" spans="1:8" x14ac:dyDescent="0.25">
      <c r="A18" s="24">
        <v>5</v>
      </c>
      <c r="B18" s="24">
        <v>1</v>
      </c>
      <c r="C18" s="24">
        <v>17</v>
      </c>
      <c r="D18" s="24">
        <v>1</v>
      </c>
      <c r="E18" s="24">
        <v>0</v>
      </c>
      <c r="F18" s="24">
        <v>0</v>
      </c>
      <c r="G18" s="25">
        <v>130</v>
      </c>
      <c r="H18">
        <f t="shared" si="0"/>
        <v>124</v>
      </c>
    </row>
    <row r="19" spans="1:8" x14ac:dyDescent="0.25">
      <c r="A19" s="24"/>
      <c r="B19" s="24">
        <v>2</v>
      </c>
      <c r="C19" s="24">
        <v>18</v>
      </c>
      <c r="D19" s="24">
        <v>0</v>
      </c>
      <c r="E19" s="24">
        <v>1</v>
      </c>
      <c r="F19" s="24">
        <v>0</v>
      </c>
      <c r="G19" s="25">
        <v>165</v>
      </c>
      <c r="H19">
        <f t="shared" si="0"/>
        <v>151.99999999999997</v>
      </c>
    </row>
    <row r="20" spans="1:8" x14ac:dyDescent="0.25">
      <c r="A20" s="24"/>
      <c r="B20" s="24">
        <v>3</v>
      </c>
      <c r="C20" s="24">
        <v>19</v>
      </c>
      <c r="D20" s="24">
        <v>0</v>
      </c>
      <c r="E20" s="24">
        <v>0</v>
      </c>
      <c r="F20" s="24">
        <v>1</v>
      </c>
      <c r="G20" s="25">
        <v>128</v>
      </c>
      <c r="H20">
        <f t="shared" si="0"/>
        <v>121</v>
      </c>
    </row>
    <row r="21" spans="1:8" x14ac:dyDescent="0.25">
      <c r="A21" s="24"/>
      <c r="B21" s="24">
        <v>4</v>
      </c>
      <c r="C21" s="24">
        <v>20</v>
      </c>
      <c r="D21" s="24">
        <v>0</v>
      </c>
      <c r="E21" s="24">
        <v>0</v>
      </c>
      <c r="F21" s="24">
        <v>0</v>
      </c>
      <c r="G21" s="25">
        <v>96</v>
      </c>
      <c r="H21">
        <f t="shared" si="0"/>
        <v>95</v>
      </c>
    </row>
    <row r="22" spans="1:8" x14ac:dyDescent="0.25">
      <c r="C22" s="24">
        <v>21</v>
      </c>
    </row>
    <row r="23" spans="1:8" x14ac:dyDescent="0.25">
      <c r="C23" s="24">
        <v>22</v>
      </c>
    </row>
    <row r="24" spans="1:8" x14ac:dyDescent="0.25">
      <c r="C24" s="24">
        <v>23</v>
      </c>
    </row>
    <row r="25" spans="1:8" x14ac:dyDescent="0.25">
      <c r="C25" s="24">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18" sqref="A18"/>
    </sheetView>
  </sheetViews>
  <sheetFormatPr defaultRowHeight="15.75" x14ac:dyDescent="0.25"/>
  <cols>
    <col min="1" max="4" width="9" style="20"/>
    <col min="5" max="5" width="12" style="20" bestFit="1" customWidth="1"/>
    <col min="6" max="7" width="9" style="20"/>
    <col min="8" max="8" width="19.625" style="20" bestFit="1" customWidth="1"/>
    <col min="9" max="9" width="24.5" style="20" customWidth="1"/>
    <col min="10" max="10" width="13.125" style="20" customWidth="1"/>
    <col min="11" max="11" width="9" style="20"/>
    <col min="12" max="12" width="5.5" style="20" customWidth="1"/>
    <col min="13" max="13" width="9" style="20"/>
    <col min="14" max="14" width="5.75" style="20" customWidth="1"/>
    <col min="15" max="16384" width="9" style="20"/>
  </cols>
  <sheetData>
    <row r="1" spans="1:13" x14ac:dyDescent="0.25">
      <c r="A1" s="34" t="s">
        <v>85</v>
      </c>
      <c r="B1" s="34" t="s">
        <v>86</v>
      </c>
      <c r="C1" s="34" t="s">
        <v>87</v>
      </c>
      <c r="D1" s="19" t="s">
        <v>36</v>
      </c>
      <c r="E1" s="19" t="s">
        <v>35</v>
      </c>
      <c r="F1" s="34" t="s">
        <v>74</v>
      </c>
      <c r="G1" s="34" t="s">
        <v>88</v>
      </c>
      <c r="H1" s="34" t="s">
        <v>89</v>
      </c>
      <c r="I1" s="34" t="s">
        <v>11</v>
      </c>
      <c r="J1" s="34" t="s">
        <v>50</v>
      </c>
      <c r="K1" s="20">
        <v>6.0687499999999996</v>
      </c>
    </row>
    <row r="2" spans="1:13" x14ac:dyDescent="0.25">
      <c r="A2" s="34">
        <v>1</v>
      </c>
      <c r="B2" s="20">
        <v>0</v>
      </c>
      <c r="C2" s="20">
        <v>0</v>
      </c>
      <c r="D2" s="21">
        <v>1</v>
      </c>
      <c r="E2" s="22">
        <v>4.8</v>
      </c>
      <c r="F2" s="20">
        <f>$K$1+$K$2*A2+$K$3*B2+$K$4*C2+$K$5*D2</f>
        <v>4.8512449999999996</v>
      </c>
      <c r="G2" s="38">
        <f>E2-F2</f>
        <v>-5.1244999999999763E-2</v>
      </c>
      <c r="H2" s="39">
        <f>G2^2</f>
        <v>2.6260500249999756E-3</v>
      </c>
      <c r="I2" s="39">
        <f>AVERAGE(H2:H17)</f>
        <v>3.2273437512499954E-2</v>
      </c>
      <c r="J2" s="34" t="s">
        <v>85</v>
      </c>
      <c r="K2" s="20">
        <v>-1.36313</v>
      </c>
      <c r="M2" s="33" t="s">
        <v>79</v>
      </c>
    </row>
    <row r="3" spans="1:13" x14ac:dyDescent="0.25">
      <c r="A3" s="20">
        <v>0</v>
      </c>
      <c r="B3" s="20">
        <v>1</v>
      </c>
      <c r="C3" s="20">
        <v>0</v>
      </c>
      <c r="D3" s="21">
        <v>2</v>
      </c>
      <c r="E3" s="22">
        <v>4.0999999999999996</v>
      </c>
      <c r="F3" s="20">
        <f t="shared" ref="F3:F21" si="0">$K$1+$K$2*A3+$K$3*B3+$K$4*C3+$K$5*D3</f>
        <v>4.3262499999999999</v>
      </c>
      <c r="G3" s="38">
        <f t="shared" ref="G3:G17" si="1">E3-F3</f>
        <v>-0.22625000000000028</v>
      </c>
      <c r="H3" s="39">
        <f t="shared" ref="H3:H17" si="2">G3^2</f>
        <v>5.1189062500000132E-2</v>
      </c>
      <c r="I3" s="39">
        <f t="shared" ref="I3:I13" si="3">AVERAGE(H3:H18)</f>
        <v>3.4249930011666624E-2</v>
      </c>
      <c r="J3" s="34" t="s">
        <v>86</v>
      </c>
      <c r="K3" s="20">
        <v>-2.0337499999999999</v>
      </c>
      <c r="M3" s="33" t="s">
        <v>80</v>
      </c>
    </row>
    <row r="4" spans="1:13" x14ac:dyDescent="0.25">
      <c r="A4" s="20">
        <v>0</v>
      </c>
      <c r="B4" s="20">
        <v>0</v>
      </c>
      <c r="C4" s="20">
        <v>1</v>
      </c>
      <c r="D4" s="21">
        <v>3</v>
      </c>
      <c r="E4" s="22">
        <v>6</v>
      </c>
      <c r="F4" s="20">
        <f t="shared" si="0"/>
        <v>6.2012449999999992</v>
      </c>
      <c r="G4" s="38">
        <f t="shared" si="1"/>
        <v>-0.20124499999999923</v>
      </c>
      <c r="H4" s="39">
        <f t="shared" si="2"/>
        <v>4.0499550024999692E-2</v>
      </c>
      <c r="I4" s="39">
        <f t="shared" si="3"/>
        <v>3.303999197678565E-2</v>
      </c>
      <c r="J4" s="34" t="s">
        <v>87</v>
      </c>
      <c r="K4" s="20">
        <v>-0.30437999999999998</v>
      </c>
      <c r="M4" s="33" t="s">
        <v>81</v>
      </c>
    </row>
    <row r="5" spans="1:13" x14ac:dyDescent="0.25">
      <c r="A5" s="20">
        <v>0</v>
      </c>
      <c r="B5" s="20">
        <v>0</v>
      </c>
      <c r="C5" s="20">
        <v>0</v>
      </c>
      <c r="D5" s="21">
        <v>4</v>
      </c>
      <c r="E5" s="22">
        <v>6.5</v>
      </c>
      <c r="F5" s="20">
        <f t="shared" si="0"/>
        <v>6.6512499999999992</v>
      </c>
      <c r="G5" s="38">
        <f t="shared" si="1"/>
        <v>-0.15124999999999922</v>
      </c>
      <c r="H5" s="39">
        <f t="shared" si="2"/>
        <v>2.2876562499999763E-2</v>
      </c>
      <c r="I5" s="39">
        <f t="shared" si="3"/>
        <v>3.246617981923073E-2</v>
      </c>
      <c r="J5" s="34" t="s">
        <v>36</v>
      </c>
      <c r="K5" s="20">
        <v>0.145625</v>
      </c>
      <c r="M5" s="34" t="s">
        <v>82</v>
      </c>
    </row>
    <row r="6" spans="1:13" x14ac:dyDescent="0.25">
      <c r="A6" s="34">
        <v>1</v>
      </c>
      <c r="B6" s="20">
        <v>0</v>
      </c>
      <c r="C6" s="20">
        <v>0</v>
      </c>
      <c r="D6" s="21">
        <v>5</v>
      </c>
      <c r="E6" s="22">
        <v>5.8</v>
      </c>
      <c r="F6" s="20">
        <f t="shared" si="0"/>
        <v>5.433745</v>
      </c>
      <c r="G6" s="38">
        <f t="shared" si="1"/>
        <v>0.36625499999999978</v>
      </c>
      <c r="H6" s="39">
        <f t="shared" si="2"/>
        <v>0.13414272502499983</v>
      </c>
      <c r="I6" s="39">
        <f t="shared" si="3"/>
        <v>3.326531459583331E-2</v>
      </c>
    </row>
    <row r="7" spans="1:13" x14ac:dyDescent="0.25">
      <c r="A7" s="20">
        <v>0</v>
      </c>
      <c r="B7" s="20">
        <v>1</v>
      </c>
      <c r="C7" s="20">
        <v>0</v>
      </c>
      <c r="D7" s="21">
        <v>6</v>
      </c>
      <c r="E7" s="22">
        <v>5.2</v>
      </c>
      <c r="F7" s="20">
        <f t="shared" si="0"/>
        <v>4.9087500000000004</v>
      </c>
      <c r="G7" s="38">
        <f t="shared" si="1"/>
        <v>0.29124999999999979</v>
      </c>
      <c r="H7" s="39">
        <f t="shared" si="2"/>
        <v>8.4826562499999869E-2</v>
      </c>
      <c r="I7" s="39">
        <f t="shared" si="3"/>
        <v>2.4094640920454543E-2</v>
      </c>
      <c r="M7" s="34" t="s">
        <v>84</v>
      </c>
    </row>
    <row r="8" spans="1:13" x14ac:dyDescent="0.25">
      <c r="A8" s="20">
        <v>0</v>
      </c>
      <c r="B8" s="20">
        <v>0</v>
      </c>
      <c r="C8" s="20">
        <v>1</v>
      </c>
      <c r="D8" s="21">
        <v>7</v>
      </c>
      <c r="E8" s="22">
        <v>6.8</v>
      </c>
      <c r="F8" s="20">
        <f t="shared" si="0"/>
        <v>6.7837449999999997</v>
      </c>
      <c r="G8" s="38">
        <f t="shared" si="1"/>
        <v>1.625500000000013E-2</v>
      </c>
      <c r="H8" s="39">
        <f t="shared" si="2"/>
        <v>2.6422502500000422E-4</v>
      </c>
      <c r="I8" s="39">
        <f t="shared" si="3"/>
        <v>1.8021448762500003E-2</v>
      </c>
    </row>
    <row r="9" spans="1:13" x14ac:dyDescent="0.25">
      <c r="A9" s="20">
        <v>0</v>
      </c>
      <c r="B9" s="20">
        <v>0</v>
      </c>
      <c r="C9" s="20">
        <v>0</v>
      </c>
      <c r="D9" s="21">
        <v>8</v>
      </c>
      <c r="E9" s="22">
        <v>7.4</v>
      </c>
      <c r="F9" s="20">
        <f t="shared" si="0"/>
        <v>7.2337499999999997</v>
      </c>
      <c r="G9" s="38">
        <f t="shared" si="1"/>
        <v>0.16625000000000068</v>
      </c>
      <c r="H9" s="39">
        <f t="shared" si="2"/>
        <v>2.7639062500000224E-2</v>
      </c>
      <c r="I9" s="39">
        <f t="shared" si="3"/>
        <v>1.9994473622222224E-2</v>
      </c>
    </row>
    <row r="10" spans="1:13" x14ac:dyDescent="0.25">
      <c r="A10" s="34">
        <v>1</v>
      </c>
      <c r="B10" s="20">
        <v>0</v>
      </c>
      <c r="C10" s="20">
        <v>0</v>
      </c>
      <c r="D10" s="21">
        <v>9</v>
      </c>
      <c r="E10" s="22">
        <v>6</v>
      </c>
      <c r="F10" s="20">
        <f t="shared" si="0"/>
        <v>6.0162449999999996</v>
      </c>
      <c r="G10" s="38">
        <f t="shared" si="1"/>
        <v>-1.6244999999999621E-2</v>
      </c>
      <c r="H10" s="39">
        <f t="shared" si="2"/>
        <v>2.6390002499998767E-4</v>
      </c>
      <c r="I10" s="39">
        <f t="shared" si="3"/>
        <v>1.9038900012499974E-2</v>
      </c>
    </row>
    <row r="11" spans="1:13" x14ac:dyDescent="0.25">
      <c r="A11" s="20">
        <v>0</v>
      </c>
      <c r="B11" s="20">
        <v>1</v>
      </c>
      <c r="C11" s="20">
        <v>0</v>
      </c>
      <c r="D11" s="21">
        <v>10</v>
      </c>
      <c r="E11" s="22">
        <v>5.6</v>
      </c>
      <c r="F11" s="20">
        <f t="shared" si="0"/>
        <v>5.49125</v>
      </c>
      <c r="G11" s="38">
        <f t="shared" si="1"/>
        <v>0.10874999999999968</v>
      </c>
      <c r="H11" s="39">
        <f t="shared" si="2"/>
        <v>1.1826562499999931E-2</v>
      </c>
      <c r="I11" s="39">
        <f t="shared" si="3"/>
        <v>2.1721042867857115E-2</v>
      </c>
    </row>
    <row r="12" spans="1:13" x14ac:dyDescent="0.25">
      <c r="A12" s="20">
        <v>0</v>
      </c>
      <c r="B12" s="20">
        <v>0</v>
      </c>
      <c r="C12" s="20">
        <v>1</v>
      </c>
      <c r="D12" s="21">
        <v>11</v>
      </c>
      <c r="E12" s="22">
        <v>7.5</v>
      </c>
      <c r="F12" s="20">
        <f t="shared" si="0"/>
        <v>7.3662449999999993</v>
      </c>
      <c r="G12" s="38">
        <f t="shared" si="1"/>
        <v>0.13375500000000073</v>
      </c>
      <c r="H12" s="39">
        <f t="shared" si="2"/>
        <v>1.7890400025000197E-2</v>
      </c>
      <c r="I12" s="39">
        <f t="shared" si="3"/>
        <v>2.337012292916665E-2</v>
      </c>
    </row>
    <row r="13" spans="1:13" x14ac:dyDescent="0.25">
      <c r="A13" s="20">
        <v>0</v>
      </c>
      <c r="B13" s="20">
        <v>0</v>
      </c>
      <c r="C13" s="20">
        <v>0</v>
      </c>
      <c r="D13" s="21">
        <v>12</v>
      </c>
      <c r="E13" s="22">
        <v>7.8</v>
      </c>
      <c r="F13" s="20">
        <f t="shared" si="0"/>
        <v>7.8162500000000001</v>
      </c>
      <c r="G13" s="38">
        <f t="shared" si="1"/>
        <v>-1.625000000000032E-2</v>
      </c>
      <c r="H13" s="39">
        <f t="shared" si="2"/>
        <v>2.6406250000001038E-4</v>
      </c>
      <c r="I13" s="39">
        <f t="shared" si="3"/>
        <v>2.4466067509999936E-2</v>
      </c>
    </row>
    <row r="14" spans="1:13" x14ac:dyDescent="0.25">
      <c r="A14" s="34">
        <v>1</v>
      </c>
      <c r="B14" s="20">
        <v>0</v>
      </c>
      <c r="C14" s="20">
        <v>0</v>
      </c>
      <c r="D14" s="21">
        <v>13</v>
      </c>
      <c r="E14" s="22">
        <v>6.3</v>
      </c>
      <c r="F14" s="20">
        <f t="shared" si="0"/>
        <v>6.5987449999999992</v>
      </c>
      <c r="G14" s="38">
        <f t="shared" si="1"/>
        <v>-0.29874499999999937</v>
      </c>
      <c r="H14" s="39">
        <f t="shared" si="2"/>
        <v>8.9248575024999624E-2</v>
      </c>
      <c r="I14" s="39">
        <f>AVERAGE(H14:H28)</f>
        <v>3.0516568762499915E-2</v>
      </c>
    </row>
    <row r="15" spans="1:13" x14ac:dyDescent="0.25">
      <c r="A15" s="20">
        <v>0</v>
      </c>
      <c r="B15" s="20">
        <v>1</v>
      </c>
      <c r="C15" s="20">
        <v>0</v>
      </c>
      <c r="D15" s="21">
        <v>14</v>
      </c>
      <c r="E15" s="22">
        <v>5.9</v>
      </c>
      <c r="F15" s="20">
        <f t="shared" si="0"/>
        <v>6.0737500000000004</v>
      </c>
      <c r="G15" s="38">
        <f t="shared" si="1"/>
        <v>-0.17375000000000007</v>
      </c>
      <c r="H15" s="39">
        <f t="shared" si="2"/>
        <v>3.0189062500000023E-2</v>
      </c>
      <c r="I15" s="39">
        <f>AVERAGE(H15:H28)</f>
        <v>1.0939233341666686E-2</v>
      </c>
    </row>
    <row r="16" spans="1:13" x14ac:dyDescent="0.25">
      <c r="A16" s="20">
        <v>0</v>
      </c>
      <c r="B16" s="20">
        <v>0</v>
      </c>
      <c r="C16" s="20">
        <v>1</v>
      </c>
      <c r="D16" s="21">
        <v>15</v>
      </c>
      <c r="E16" s="22">
        <v>8</v>
      </c>
      <c r="F16" s="20">
        <f t="shared" si="0"/>
        <v>7.9487449999999997</v>
      </c>
      <c r="G16" s="38">
        <f t="shared" si="1"/>
        <v>5.1255000000000273E-2</v>
      </c>
      <c r="H16" s="39">
        <f t="shared" si="2"/>
        <v>2.6270750250000281E-3</v>
      </c>
      <c r="I16" s="39">
        <f>AVERAGE(H16:H28)</f>
        <v>1.3143187625000148E-3</v>
      </c>
    </row>
    <row r="17" spans="1:9" x14ac:dyDescent="0.25">
      <c r="A17" s="20">
        <v>0</v>
      </c>
      <c r="B17" s="20">
        <v>0</v>
      </c>
      <c r="C17" s="20">
        <v>0</v>
      </c>
      <c r="D17" s="21">
        <v>16</v>
      </c>
      <c r="E17" s="22">
        <v>8.4</v>
      </c>
      <c r="F17" s="20">
        <f t="shared" si="0"/>
        <v>8.3987499999999997</v>
      </c>
      <c r="G17" s="38">
        <f t="shared" si="1"/>
        <v>1.2500000000006395E-3</v>
      </c>
      <c r="H17" s="39">
        <f t="shared" si="2"/>
        <v>1.5625000000015986E-6</v>
      </c>
      <c r="I17" s="39">
        <f>AVERAGE(H17:H28)</f>
        <v>1.5625000000015986E-6</v>
      </c>
    </row>
    <row r="18" spans="1:9" x14ac:dyDescent="0.25">
      <c r="A18" s="34">
        <v>1</v>
      </c>
      <c r="B18" s="20">
        <v>0</v>
      </c>
      <c r="C18" s="20">
        <v>0</v>
      </c>
      <c r="D18" s="21">
        <v>17</v>
      </c>
      <c r="F18" s="20">
        <f t="shared" si="0"/>
        <v>7.1812449999999997</v>
      </c>
    </row>
    <row r="19" spans="1:9" x14ac:dyDescent="0.25">
      <c r="A19" s="20">
        <v>0</v>
      </c>
      <c r="B19" s="20">
        <v>1</v>
      </c>
      <c r="C19" s="20">
        <v>0</v>
      </c>
      <c r="D19" s="21">
        <v>18</v>
      </c>
      <c r="F19" s="20">
        <f t="shared" si="0"/>
        <v>6.65625</v>
      </c>
    </row>
    <row r="20" spans="1:9" x14ac:dyDescent="0.25">
      <c r="A20" s="20">
        <v>0</v>
      </c>
      <c r="B20" s="20">
        <v>0</v>
      </c>
      <c r="C20" s="20">
        <v>1</v>
      </c>
      <c r="D20" s="21">
        <v>19</v>
      </c>
      <c r="F20" s="20">
        <f t="shared" si="0"/>
        <v>8.5312450000000002</v>
      </c>
    </row>
    <row r="21" spans="1:9" x14ac:dyDescent="0.25">
      <c r="A21" s="20">
        <v>0</v>
      </c>
      <c r="B21" s="20">
        <v>0</v>
      </c>
      <c r="C21" s="20">
        <v>0</v>
      </c>
      <c r="D21" s="21">
        <v>20</v>
      </c>
      <c r="F21" s="20">
        <f t="shared" si="0"/>
        <v>8.9812499999999993</v>
      </c>
    </row>
    <row r="29" spans="1:9" x14ac:dyDescent="0.25">
      <c r="A29" s="26"/>
      <c r="B29" s="26"/>
      <c r="C29" s="26"/>
      <c r="D29"/>
      <c r="E29"/>
      <c r="F29"/>
      <c r="G29"/>
      <c r="H29"/>
      <c r="I29"/>
    </row>
    <row r="30" spans="1:9" x14ac:dyDescent="0.25">
      <c r="A30" s="26"/>
      <c r="B30" s="26"/>
      <c r="C30" s="26"/>
      <c r="D30"/>
      <c r="E30"/>
      <c r="F30"/>
      <c r="G30"/>
      <c r="H30"/>
      <c r="I30"/>
    </row>
    <row r="31" spans="1:9" x14ac:dyDescent="0.25">
      <c r="A31" s="26"/>
      <c r="B31" s="26"/>
      <c r="C31" s="26"/>
      <c r="D31"/>
      <c r="E31"/>
      <c r="F31"/>
      <c r="G31"/>
      <c r="H31"/>
      <c r="I31"/>
    </row>
    <row r="32" spans="1:9" x14ac:dyDescent="0.25">
      <c r="A32" s="26"/>
      <c r="B32" s="26"/>
      <c r="C32" s="26"/>
      <c r="D32"/>
      <c r="E32"/>
      <c r="F32"/>
      <c r="G32"/>
      <c r="H32"/>
      <c r="I32"/>
    </row>
    <row r="33" spans="1:9" x14ac:dyDescent="0.25">
      <c r="A33" s="26"/>
      <c r="B33" s="26"/>
      <c r="C33" s="26"/>
      <c r="D33"/>
      <c r="E33"/>
      <c r="F33"/>
      <c r="G33"/>
      <c r="H33"/>
      <c r="I33"/>
    </row>
    <row r="34" spans="1:9" x14ac:dyDescent="0.25">
      <c r="A34" s="26"/>
      <c r="B34" s="26"/>
      <c r="C34" s="26"/>
      <c r="D34"/>
      <c r="E34"/>
      <c r="F34"/>
      <c r="G34"/>
      <c r="H34"/>
      <c r="I34"/>
    </row>
    <row r="35" spans="1:9" x14ac:dyDescent="0.25">
      <c r="A35" s="26"/>
      <c r="B35" s="26"/>
      <c r="C35" s="26"/>
      <c r="D35"/>
      <c r="E35"/>
      <c r="F35"/>
      <c r="G35"/>
      <c r="H35"/>
      <c r="I35"/>
    </row>
    <row r="36" spans="1:9" x14ac:dyDescent="0.25">
      <c r="A36" s="26"/>
      <c r="B36" s="26"/>
      <c r="C36" s="26"/>
      <c r="D36"/>
      <c r="E36"/>
      <c r="F36"/>
      <c r="G36"/>
      <c r="H36"/>
      <c r="I36"/>
    </row>
    <row r="37" spans="1:9" x14ac:dyDescent="0.25">
      <c r="A37" t="s">
        <v>39</v>
      </c>
      <c r="B37"/>
      <c r="C37"/>
      <c r="D37"/>
      <c r="E37"/>
      <c r="F37"/>
      <c r="G37"/>
      <c r="H37"/>
      <c r="I37"/>
    </row>
    <row r="38" spans="1:9" ht="16.5" thickBot="1" x14ac:dyDescent="0.3">
      <c r="A38"/>
      <c r="B38"/>
      <c r="C38"/>
      <c r="D38"/>
      <c r="E38"/>
      <c r="F38"/>
      <c r="G38"/>
      <c r="H38"/>
      <c r="I38"/>
    </row>
    <row r="39" spans="1:9" x14ac:dyDescent="0.25">
      <c r="A39" s="29" t="s">
        <v>40</v>
      </c>
      <c r="B39" s="29"/>
      <c r="C39"/>
      <c r="D39"/>
      <c r="E39"/>
      <c r="F39"/>
      <c r="G39"/>
      <c r="H39"/>
      <c r="I39"/>
    </row>
    <row r="40" spans="1:9" x14ac:dyDescent="0.25">
      <c r="A40" s="26" t="s">
        <v>41</v>
      </c>
      <c r="B40" s="26">
        <v>0.98806593983773217</v>
      </c>
      <c r="C40"/>
      <c r="D40"/>
      <c r="E40"/>
      <c r="F40"/>
      <c r="G40"/>
      <c r="H40"/>
      <c r="I40"/>
    </row>
    <row r="41" spans="1:9" x14ac:dyDescent="0.25">
      <c r="A41" s="26" t="s">
        <v>42</v>
      </c>
      <c r="B41" s="26">
        <v>0.976274301467421</v>
      </c>
      <c r="C41"/>
      <c r="D41"/>
      <c r="E41"/>
      <c r="F41"/>
      <c r="G41"/>
      <c r="H41"/>
      <c r="I41"/>
    </row>
    <row r="42" spans="1:9" x14ac:dyDescent="0.25">
      <c r="A42" s="26" t="s">
        <v>43</v>
      </c>
      <c r="B42" s="26">
        <v>0.9676467747283013</v>
      </c>
      <c r="C42"/>
      <c r="D42"/>
      <c r="E42"/>
      <c r="F42"/>
      <c r="G42"/>
      <c r="H42"/>
      <c r="I42"/>
    </row>
    <row r="43" spans="1:9" x14ac:dyDescent="0.25">
      <c r="A43" s="26" t="s">
        <v>44</v>
      </c>
      <c r="B43" s="26">
        <v>0.21666375289416046</v>
      </c>
      <c r="C43"/>
      <c r="D43"/>
      <c r="E43"/>
      <c r="F43"/>
      <c r="G43"/>
      <c r="H43"/>
      <c r="I43"/>
    </row>
    <row r="44" spans="1:9" ht="16.5" thickBot="1" x14ac:dyDescent="0.3">
      <c r="A44" s="27" t="s">
        <v>45</v>
      </c>
      <c r="B44" s="27">
        <v>16</v>
      </c>
      <c r="C44"/>
      <c r="D44"/>
      <c r="E44"/>
      <c r="F44"/>
      <c r="G44"/>
      <c r="H44"/>
      <c r="I44"/>
    </row>
    <row r="45" spans="1:9" x14ac:dyDescent="0.25">
      <c r="A45"/>
      <c r="B45"/>
      <c r="C45"/>
      <c r="D45"/>
      <c r="E45"/>
      <c r="F45"/>
      <c r="G45"/>
      <c r="H45"/>
      <c r="I45"/>
    </row>
    <row r="46" spans="1:9" ht="16.5" thickBot="1" x14ac:dyDescent="0.3">
      <c r="A46" t="s">
        <v>46</v>
      </c>
      <c r="B46"/>
      <c r="C46"/>
      <c r="D46"/>
      <c r="E46"/>
      <c r="F46"/>
      <c r="G46"/>
      <c r="H46"/>
      <c r="I46"/>
    </row>
    <row r="47" spans="1:9" x14ac:dyDescent="0.25">
      <c r="A47" s="28"/>
      <c r="B47" s="28" t="s">
        <v>51</v>
      </c>
      <c r="C47" s="28" t="s">
        <v>52</v>
      </c>
      <c r="D47" s="28" t="s">
        <v>53</v>
      </c>
      <c r="E47" s="28" t="s">
        <v>54</v>
      </c>
      <c r="F47" s="28" t="s">
        <v>55</v>
      </c>
      <c r="G47"/>
      <c r="H47"/>
      <c r="I47"/>
    </row>
    <row r="48" spans="1:9" x14ac:dyDescent="0.25">
      <c r="A48" s="26" t="s">
        <v>47</v>
      </c>
      <c r="B48" s="26">
        <v>4</v>
      </c>
      <c r="C48" s="26">
        <v>21.248000000000005</v>
      </c>
      <c r="D48" s="26">
        <v>5.3120000000000012</v>
      </c>
      <c r="E48" s="26">
        <v>113.15807310578552</v>
      </c>
      <c r="F48" s="26">
        <v>7.3758228114373063E-9</v>
      </c>
      <c r="G48"/>
      <c r="H48"/>
      <c r="I48"/>
    </row>
    <row r="49" spans="1:9" x14ac:dyDescent="0.25">
      <c r="A49" s="26" t="s">
        <v>48</v>
      </c>
      <c r="B49" s="26">
        <v>11</v>
      </c>
      <c r="C49" s="26">
        <v>0.51637500000000014</v>
      </c>
      <c r="D49" s="26">
        <v>4.6943181818181828E-2</v>
      </c>
      <c r="E49" s="26"/>
      <c r="F49" s="26"/>
      <c r="G49"/>
      <c r="H49"/>
      <c r="I49"/>
    </row>
    <row r="50" spans="1:9" ht="16.5" thickBot="1" x14ac:dyDescent="0.3">
      <c r="A50" s="27" t="s">
        <v>49</v>
      </c>
      <c r="B50" s="27">
        <v>15</v>
      </c>
      <c r="C50" s="27">
        <v>21.764375000000005</v>
      </c>
      <c r="D50" s="27"/>
      <c r="E50" s="27"/>
      <c r="F50" s="27"/>
      <c r="G50"/>
      <c r="H50"/>
      <c r="I50"/>
    </row>
    <row r="51" spans="1:9" ht="16.5" thickBot="1" x14ac:dyDescent="0.3">
      <c r="A51"/>
      <c r="B51"/>
      <c r="C51"/>
      <c r="D51"/>
      <c r="E51"/>
      <c r="F51"/>
      <c r="G51"/>
      <c r="H51"/>
      <c r="I51"/>
    </row>
    <row r="52" spans="1:9" x14ac:dyDescent="0.25">
      <c r="A52" s="28"/>
      <c r="B52" s="28" t="s">
        <v>56</v>
      </c>
      <c r="C52" s="28" t="s">
        <v>44</v>
      </c>
      <c r="D52" s="28" t="s">
        <v>57</v>
      </c>
      <c r="E52" s="28" t="s">
        <v>58</v>
      </c>
      <c r="F52" s="28" t="s">
        <v>59</v>
      </c>
      <c r="G52" s="28" t="s">
        <v>60</v>
      </c>
      <c r="H52" s="28" t="s">
        <v>61</v>
      </c>
      <c r="I52" s="28" t="s">
        <v>62</v>
      </c>
    </row>
    <row r="53" spans="1:9" x14ac:dyDescent="0.25">
      <c r="A53" s="26" t="s">
        <v>50</v>
      </c>
      <c r="B53" s="26">
        <v>6.0687499999999996</v>
      </c>
      <c r="C53" s="26">
        <v>0.16249781467062036</v>
      </c>
      <c r="D53" s="26">
        <v>37.346656090737149</v>
      </c>
      <c r="E53" s="26">
        <v>6.1228864709676179E-13</v>
      </c>
      <c r="F53" s="26">
        <v>5.7110947213626426</v>
      </c>
      <c r="G53" s="26">
        <v>6.4264052786373567</v>
      </c>
      <c r="H53" s="26">
        <v>5.7110947213626426</v>
      </c>
      <c r="I53" s="26">
        <v>6.4264052786373567</v>
      </c>
    </row>
    <row r="54" spans="1:9" x14ac:dyDescent="0.25">
      <c r="A54" s="26" t="s">
        <v>85</v>
      </c>
      <c r="B54" s="26">
        <v>-1.3631250000000006</v>
      </c>
      <c r="C54" s="26">
        <v>0.15745433591275687</v>
      </c>
      <c r="D54" s="26">
        <v>-8.6572719137775156</v>
      </c>
      <c r="E54" s="26">
        <v>3.0597521796559057E-6</v>
      </c>
      <c r="F54" s="26">
        <v>-1.7096796567360624</v>
      </c>
      <c r="G54" s="26">
        <v>-1.0165703432639388</v>
      </c>
      <c r="H54" s="26">
        <v>-1.7096796567360624</v>
      </c>
      <c r="I54" s="26">
        <v>-1.0165703432639388</v>
      </c>
    </row>
    <row r="55" spans="1:9" x14ac:dyDescent="0.25">
      <c r="A55" s="26" t="s">
        <v>86</v>
      </c>
      <c r="B55" s="26">
        <v>-2.0337500000000004</v>
      </c>
      <c r="C55" s="26">
        <v>0.15510764224182569</v>
      </c>
      <c r="D55" s="26">
        <v>-13.111861998580414</v>
      </c>
      <c r="E55" s="26">
        <v>4.6553197673283587E-8</v>
      </c>
      <c r="F55" s="26">
        <v>-2.3751396187910618</v>
      </c>
      <c r="G55" s="26">
        <v>-1.6923603812089392</v>
      </c>
      <c r="H55" s="26">
        <v>-2.3751396187910618</v>
      </c>
      <c r="I55" s="26">
        <v>-1.6923603812089392</v>
      </c>
    </row>
    <row r="56" spans="1:9" x14ac:dyDescent="0.25">
      <c r="A56" s="26" t="s">
        <v>87</v>
      </c>
      <c r="B56" s="26">
        <v>-0.30437499999999967</v>
      </c>
      <c r="C56" s="26">
        <v>0.15368242694684622</v>
      </c>
      <c r="D56" s="26">
        <v>-1.98054524545785</v>
      </c>
      <c r="E56" s="26">
        <v>7.3201042930689394E-2</v>
      </c>
      <c r="F56" s="26">
        <v>-0.64262774107687548</v>
      </c>
      <c r="G56" s="26">
        <v>3.3877741076876189E-2</v>
      </c>
      <c r="H56" s="26">
        <v>-0.64262774107687548</v>
      </c>
      <c r="I56" s="26">
        <v>3.3877741076876189E-2</v>
      </c>
    </row>
    <row r="57" spans="1:9" ht="16.5" thickBot="1" x14ac:dyDescent="0.3">
      <c r="A57" s="27" t="s">
        <v>36</v>
      </c>
      <c r="B57" s="27">
        <v>0.14562500000000003</v>
      </c>
      <c r="C57" s="27">
        <v>1.2111871993288989E-2</v>
      </c>
      <c r="D57" s="27">
        <v>12.023327201665333</v>
      </c>
      <c r="E57" s="27">
        <v>1.1402899242797899E-7</v>
      </c>
      <c r="F57" s="27">
        <v>0.11896694948184144</v>
      </c>
      <c r="G57" s="27">
        <v>0.17228305051815862</v>
      </c>
      <c r="H57" s="27">
        <v>0.11896694948184144</v>
      </c>
      <c r="I57" s="27">
        <v>0.17228305051815862</v>
      </c>
    </row>
    <row r="58" spans="1:9" x14ac:dyDescent="0.25">
      <c r="A58"/>
      <c r="B58"/>
      <c r="C58"/>
      <c r="D58"/>
      <c r="E58"/>
      <c r="F58"/>
      <c r="G58"/>
      <c r="H58"/>
      <c r="I58"/>
    </row>
    <row r="59" spans="1:9" x14ac:dyDescent="0.25">
      <c r="A59"/>
      <c r="B59"/>
      <c r="C59"/>
      <c r="D59"/>
      <c r="E59"/>
      <c r="F59"/>
      <c r="G59"/>
      <c r="H59"/>
      <c r="I59"/>
    </row>
    <row r="60" spans="1:9" x14ac:dyDescent="0.25">
      <c r="A60"/>
      <c r="B60"/>
      <c r="C60"/>
      <c r="D60"/>
      <c r="E60"/>
      <c r="F60"/>
      <c r="G60"/>
      <c r="H60"/>
      <c r="I60"/>
    </row>
    <row r="61" spans="1:9" x14ac:dyDescent="0.25">
      <c r="A61" t="s">
        <v>63</v>
      </c>
      <c r="B61"/>
      <c r="C61"/>
      <c r="D61"/>
      <c r="E61"/>
      <c r="F61"/>
      <c r="G61"/>
      <c r="H61"/>
      <c r="I61"/>
    </row>
    <row r="62" spans="1:9" ht="16.5" thickBot="1" x14ac:dyDescent="0.3">
      <c r="A62"/>
      <c r="B62"/>
      <c r="C62"/>
      <c r="D62"/>
      <c r="E62"/>
      <c r="F62"/>
      <c r="G62"/>
      <c r="H62"/>
      <c r="I62"/>
    </row>
    <row r="63" spans="1:9" x14ac:dyDescent="0.25">
      <c r="A63" s="28" t="s">
        <v>64</v>
      </c>
      <c r="B63" s="28" t="s">
        <v>70</v>
      </c>
      <c r="C63" s="28" t="s">
        <v>66</v>
      </c>
      <c r="D63"/>
      <c r="E63"/>
      <c r="F63"/>
      <c r="G63"/>
      <c r="H63"/>
      <c r="I63"/>
    </row>
    <row r="64" spans="1:9" x14ac:dyDescent="0.25">
      <c r="A64" s="26">
        <v>1</v>
      </c>
      <c r="B64" s="26">
        <v>4.8512499999999994</v>
      </c>
      <c r="C64" s="26">
        <v>-5.1249999999999574E-2</v>
      </c>
      <c r="D64"/>
      <c r="E64"/>
      <c r="F64"/>
      <c r="G64"/>
      <c r="H64"/>
      <c r="I64"/>
    </row>
    <row r="65" spans="1:9" x14ac:dyDescent="0.25">
      <c r="A65" s="26">
        <v>2</v>
      </c>
      <c r="B65" s="26">
        <v>4.326249999999999</v>
      </c>
      <c r="C65" s="26">
        <v>-0.2262499999999994</v>
      </c>
      <c r="D65"/>
      <c r="E65"/>
      <c r="F65"/>
      <c r="G65"/>
      <c r="H65"/>
      <c r="I65"/>
    </row>
    <row r="66" spans="1:9" x14ac:dyDescent="0.25">
      <c r="A66" s="26">
        <v>3</v>
      </c>
      <c r="B66" s="26">
        <v>6.2012499999999999</v>
      </c>
      <c r="C66" s="26">
        <v>-0.20124999999999993</v>
      </c>
      <c r="D66"/>
      <c r="E66"/>
      <c r="F66"/>
      <c r="G66"/>
      <c r="H66"/>
      <c r="I66"/>
    </row>
    <row r="67" spans="1:9" x14ac:dyDescent="0.25">
      <c r="A67" s="26">
        <v>4</v>
      </c>
      <c r="B67" s="26">
        <v>6.6512500000000001</v>
      </c>
      <c r="C67" s="26">
        <v>-0.15125000000000011</v>
      </c>
      <c r="D67"/>
      <c r="E67"/>
      <c r="F67"/>
      <c r="G67"/>
      <c r="H67"/>
      <c r="I67"/>
    </row>
    <row r="68" spans="1:9" x14ac:dyDescent="0.25">
      <c r="A68" s="26">
        <v>5</v>
      </c>
      <c r="B68" s="26">
        <v>5.4337499999999999</v>
      </c>
      <c r="C68" s="26">
        <v>0.36624999999999996</v>
      </c>
      <c r="D68"/>
      <c r="E68"/>
      <c r="F68"/>
      <c r="G68"/>
      <c r="H68"/>
      <c r="I68"/>
    </row>
    <row r="69" spans="1:9" x14ac:dyDescent="0.25">
      <c r="A69" s="26">
        <v>6</v>
      </c>
      <c r="B69" s="26">
        <v>4.9087499999999995</v>
      </c>
      <c r="C69" s="26">
        <v>0.29125000000000068</v>
      </c>
      <c r="D69"/>
      <c r="E69"/>
      <c r="F69"/>
      <c r="G69"/>
      <c r="H69"/>
      <c r="I69"/>
    </row>
    <row r="70" spans="1:9" x14ac:dyDescent="0.25">
      <c r="A70" s="26">
        <v>7</v>
      </c>
      <c r="B70" s="26">
        <v>6.7837500000000004</v>
      </c>
      <c r="C70" s="26">
        <v>1.6249999999999432E-2</v>
      </c>
      <c r="D70"/>
      <c r="E70"/>
      <c r="F70"/>
      <c r="G70"/>
      <c r="H70"/>
      <c r="I70"/>
    </row>
    <row r="71" spans="1:9" x14ac:dyDescent="0.25">
      <c r="A71" s="26">
        <v>8</v>
      </c>
      <c r="B71" s="26">
        <v>7.2337499999999997</v>
      </c>
      <c r="C71" s="26">
        <v>0.16625000000000068</v>
      </c>
      <c r="D71"/>
      <c r="E71"/>
      <c r="F71"/>
      <c r="G71"/>
      <c r="H71"/>
      <c r="I71"/>
    </row>
    <row r="72" spans="1:9" x14ac:dyDescent="0.25">
      <c r="A72" s="26">
        <v>9</v>
      </c>
      <c r="B72" s="26">
        <v>6.0162499999999994</v>
      </c>
      <c r="C72" s="26">
        <v>-1.6249999999999432E-2</v>
      </c>
      <c r="D72"/>
      <c r="E72"/>
      <c r="F72"/>
      <c r="G72"/>
      <c r="H72"/>
      <c r="I72"/>
    </row>
    <row r="73" spans="1:9" x14ac:dyDescent="0.25">
      <c r="A73" s="26">
        <v>10</v>
      </c>
      <c r="B73" s="26">
        <v>5.4912499999999991</v>
      </c>
      <c r="C73" s="26">
        <v>0.10875000000000057</v>
      </c>
      <c r="D73"/>
      <c r="E73"/>
      <c r="F73"/>
      <c r="G73"/>
      <c r="H73"/>
      <c r="I73"/>
    </row>
    <row r="74" spans="1:9" x14ac:dyDescent="0.25">
      <c r="A74" s="26">
        <v>11</v>
      </c>
      <c r="B74" s="26">
        <v>7.3662500000000009</v>
      </c>
      <c r="C74" s="26">
        <v>0.13374999999999915</v>
      </c>
      <c r="D74"/>
      <c r="E74"/>
      <c r="F74"/>
      <c r="G74"/>
      <c r="H74"/>
      <c r="I74"/>
    </row>
    <row r="75" spans="1:9" x14ac:dyDescent="0.25">
      <c r="A75" s="26">
        <v>12</v>
      </c>
      <c r="B75" s="26">
        <v>7.8162500000000001</v>
      </c>
      <c r="C75" s="26">
        <v>-1.625000000000032E-2</v>
      </c>
      <c r="D75"/>
      <c r="E75"/>
      <c r="F75"/>
      <c r="G75"/>
      <c r="H75"/>
      <c r="I75"/>
    </row>
    <row r="76" spans="1:9" x14ac:dyDescent="0.25">
      <c r="A76" s="26">
        <v>13</v>
      </c>
      <c r="B76" s="26">
        <v>6.5987499999999999</v>
      </c>
      <c r="C76" s="26">
        <v>-0.29875000000000007</v>
      </c>
      <c r="D76"/>
      <c r="E76"/>
      <c r="F76"/>
      <c r="G76"/>
      <c r="H76"/>
      <c r="I76"/>
    </row>
    <row r="77" spans="1:9" x14ac:dyDescent="0.25">
      <c r="A77" s="26">
        <v>14</v>
      </c>
      <c r="B77" s="26">
        <v>6.0737499999999995</v>
      </c>
      <c r="C77" s="26">
        <v>-0.17374999999999918</v>
      </c>
      <c r="D77"/>
      <c r="E77"/>
      <c r="F77"/>
      <c r="G77"/>
      <c r="H77"/>
      <c r="I77"/>
    </row>
    <row r="78" spans="1:9" x14ac:dyDescent="0.25">
      <c r="A78" s="26">
        <v>15</v>
      </c>
      <c r="B78" s="26">
        <v>7.9487500000000004</v>
      </c>
      <c r="C78" s="26">
        <v>5.1249999999999574E-2</v>
      </c>
      <c r="D78"/>
      <c r="E78"/>
      <c r="F78"/>
      <c r="G78"/>
      <c r="H78"/>
      <c r="I78"/>
    </row>
    <row r="79" spans="1:9" ht="16.5" thickBot="1" x14ac:dyDescent="0.3">
      <c r="A79" s="27">
        <v>16</v>
      </c>
      <c r="B79" s="27">
        <v>8.3987499999999997</v>
      </c>
      <c r="C79" s="27">
        <v>1.2500000000006395E-3</v>
      </c>
      <c r="D79"/>
      <c r="E79"/>
      <c r="F79"/>
      <c r="G79"/>
      <c r="H79"/>
      <c r="I79"/>
    </row>
  </sheetData>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I13" sqref="I13"/>
    </sheetView>
  </sheetViews>
  <sheetFormatPr defaultRowHeight="15.75" x14ac:dyDescent="0.25"/>
  <sheetData>
    <row r="1" spans="1:9" x14ac:dyDescent="0.25">
      <c r="A1" t="s">
        <v>39</v>
      </c>
    </row>
    <row r="2" spans="1:9" ht="16.5" thickBot="1" x14ac:dyDescent="0.3"/>
    <row r="3" spans="1:9" x14ac:dyDescent="0.25">
      <c r="A3" s="29" t="s">
        <v>40</v>
      </c>
      <c r="B3" s="29"/>
    </row>
    <row r="4" spans="1:9" x14ac:dyDescent="0.25">
      <c r="A4" s="26" t="s">
        <v>41</v>
      </c>
      <c r="B4" s="26">
        <v>0.98806593983773217</v>
      </c>
    </row>
    <row r="5" spans="1:9" x14ac:dyDescent="0.25">
      <c r="A5" s="26" t="s">
        <v>42</v>
      </c>
      <c r="B5" s="26">
        <v>0.976274301467421</v>
      </c>
    </row>
    <row r="6" spans="1:9" x14ac:dyDescent="0.25">
      <c r="A6" s="26" t="s">
        <v>43</v>
      </c>
      <c r="B6" s="26">
        <v>0.9676467747283013</v>
      </c>
    </row>
    <row r="7" spans="1:9" x14ac:dyDescent="0.25">
      <c r="A7" s="26" t="s">
        <v>44</v>
      </c>
      <c r="B7" s="26">
        <v>0.21666375289416051</v>
      </c>
    </row>
    <row r="8" spans="1:9" ht="16.5" thickBot="1" x14ac:dyDescent="0.3">
      <c r="A8" s="27" t="s">
        <v>45</v>
      </c>
      <c r="B8" s="27">
        <v>16</v>
      </c>
    </row>
    <row r="10" spans="1:9" ht="16.5" thickBot="1" x14ac:dyDescent="0.3">
      <c r="A10" t="s">
        <v>46</v>
      </c>
    </row>
    <row r="11" spans="1:9" x14ac:dyDescent="0.25">
      <c r="A11" s="28"/>
      <c r="B11" s="28" t="s">
        <v>51</v>
      </c>
      <c r="C11" s="28" t="s">
        <v>52</v>
      </c>
      <c r="D11" s="28" t="s">
        <v>53</v>
      </c>
      <c r="E11" s="28" t="s">
        <v>54</v>
      </c>
      <c r="F11" s="28" t="s">
        <v>55</v>
      </c>
    </row>
    <row r="12" spans="1:9" x14ac:dyDescent="0.25">
      <c r="A12" s="26" t="s">
        <v>47</v>
      </c>
      <c r="B12" s="26">
        <v>4</v>
      </c>
      <c r="C12" s="26">
        <v>21.248000000000005</v>
      </c>
      <c r="D12" s="26">
        <v>5.3120000000000012</v>
      </c>
      <c r="E12" s="26">
        <v>113.15807310578549</v>
      </c>
      <c r="F12" s="26">
        <v>7.3758228114373328E-9</v>
      </c>
    </row>
    <row r="13" spans="1:9" x14ac:dyDescent="0.25">
      <c r="A13" s="26" t="s">
        <v>48</v>
      </c>
      <c r="B13" s="26">
        <v>11</v>
      </c>
      <c r="C13" s="26">
        <v>0.51637500000000025</v>
      </c>
      <c r="D13" s="26">
        <v>4.6943181818181842E-2</v>
      </c>
      <c r="E13" s="26"/>
      <c r="F13" s="26"/>
    </row>
    <row r="14" spans="1:9" ht="16.5" thickBot="1" x14ac:dyDescent="0.3">
      <c r="A14" s="27" t="s">
        <v>49</v>
      </c>
      <c r="B14" s="27">
        <v>15</v>
      </c>
      <c r="C14" s="27">
        <v>21.764375000000005</v>
      </c>
      <c r="D14" s="27"/>
      <c r="E14" s="27"/>
      <c r="F14" s="27"/>
    </row>
    <row r="15" spans="1:9" ht="16.5" thickBot="1" x14ac:dyDescent="0.3"/>
    <row r="16" spans="1:9" x14ac:dyDescent="0.25">
      <c r="A16" s="28"/>
      <c r="B16" s="28" t="s">
        <v>56</v>
      </c>
      <c r="C16" s="28" t="s">
        <v>44</v>
      </c>
      <c r="D16" s="28" t="s">
        <v>57</v>
      </c>
      <c r="E16" s="28" t="s">
        <v>58</v>
      </c>
      <c r="F16" s="28" t="s">
        <v>59</v>
      </c>
      <c r="G16" s="28" t="s">
        <v>60</v>
      </c>
      <c r="H16" s="28" t="s">
        <v>61</v>
      </c>
      <c r="I16" s="28" t="s">
        <v>62</v>
      </c>
    </row>
    <row r="17" spans="1:9" x14ac:dyDescent="0.25">
      <c r="A17" s="26" t="s">
        <v>50</v>
      </c>
      <c r="B17" s="26">
        <v>6.0687499999999996</v>
      </c>
      <c r="C17" s="26">
        <v>0.16249781467062036</v>
      </c>
      <c r="D17" s="26">
        <v>37.346656090737149</v>
      </c>
      <c r="E17" s="26">
        <v>6.1228864709676179E-13</v>
      </c>
      <c r="F17" s="26">
        <v>5.7110947213626426</v>
      </c>
      <c r="G17" s="26">
        <v>6.4264052786373567</v>
      </c>
      <c r="H17" s="26">
        <v>5.7110947213626426</v>
      </c>
      <c r="I17" s="26">
        <v>6.4264052786373567</v>
      </c>
    </row>
    <row r="18" spans="1:9" x14ac:dyDescent="0.25">
      <c r="A18" s="26" t="s">
        <v>31</v>
      </c>
      <c r="B18" s="26">
        <v>0.14562500000000006</v>
      </c>
      <c r="C18" s="26">
        <v>1.2111871993288992E-2</v>
      </c>
      <c r="D18" s="26">
        <v>12.023327201665333</v>
      </c>
      <c r="E18" s="26">
        <v>1.1402899242797899E-7</v>
      </c>
      <c r="F18" s="26">
        <v>0.11896694948184146</v>
      </c>
      <c r="G18" s="26">
        <v>0.17228305051815868</v>
      </c>
      <c r="H18" s="26">
        <v>0.11896694948184146</v>
      </c>
      <c r="I18" s="26">
        <v>0.17228305051815868</v>
      </c>
    </row>
    <row r="19" spans="1:9" x14ac:dyDescent="0.25">
      <c r="A19" s="26" t="s">
        <v>32</v>
      </c>
      <c r="B19" s="26">
        <v>-1.3631250000000006</v>
      </c>
      <c r="C19" s="26">
        <v>0.1574543359127569</v>
      </c>
      <c r="D19" s="26">
        <v>-8.6572719137775156</v>
      </c>
      <c r="E19" s="26">
        <v>3.0597521796559057E-6</v>
      </c>
      <c r="F19" s="26">
        <v>-1.7096796567360624</v>
      </c>
      <c r="G19" s="26">
        <v>-1.0165703432639388</v>
      </c>
      <c r="H19" s="26">
        <v>-1.7096796567360624</v>
      </c>
      <c r="I19" s="26">
        <v>-1.0165703432639388</v>
      </c>
    </row>
    <row r="20" spans="1:9" x14ac:dyDescent="0.25">
      <c r="A20" s="26" t="s">
        <v>33</v>
      </c>
      <c r="B20" s="26">
        <v>-2.0337500000000004</v>
      </c>
      <c r="C20" s="26">
        <v>0.15510764224182569</v>
      </c>
      <c r="D20" s="26">
        <v>-13.111861998580414</v>
      </c>
      <c r="E20" s="26">
        <v>4.6553197673283587E-8</v>
      </c>
      <c r="F20" s="26">
        <v>-2.3751396187910618</v>
      </c>
      <c r="G20" s="26">
        <v>-1.6923603812089392</v>
      </c>
      <c r="H20" s="26">
        <v>-2.3751396187910618</v>
      </c>
      <c r="I20" s="26">
        <v>-1.6923603812089392</v>
      </c>
    </row>
    <row r="21" spans="1:9" ht="16.5" thickBot="1" x14ac:dyDescent="0.3">
      <c r="A21" s="27" t="s">
        <v>34</v>
      </c>
      <c r="B21" s="27">
        <v>-0.30437499999999995</v>
      </c>
      <c r="C21" s="27">
        <v>0.15368242694684622</v>
      </c>
      <c r="D21" s="27">
        <v>-1.9805452454578518</v>
      </c>
      <c r="E21" s="27">
        <v>7.3201042930689228E-2</v>
      </c>
      <c r="F21" s="27">
        <v>-0.64262774107687581</v>
      </c>
      <c r="G21" s="27">
        <v>3.3877741076875911E-2</v>
      </c>
      <c r="H21" s="27">
        <v>-0.64262774107687581</v>
      </c>
      <c r="I21" s="27">
        <v>3.3877741076875911E-2</v>
      </c>
    </row>
    <row r="25" spans="1:9" x14ac:dyDescent="0.25">
      <c r="A25" t="s">
        <v>63</v>
      </c>
    </row>
    <row r="26" spans="1:9" ht="16.5" thickBot="1" x14ac:dyDescent="0.3"/>
    <row r="27" spans="1:9" x14ac:dyDescent="0.25">
      <c r="A27" s="28" t="s">
        <v>64</v>
      </c>
      <c r="B27" s="28" t="s">
        <v>70</v>
      </c>
      <c r="C27" s="28" t="s">
        <v>66</v>
      </c>
    </row>
    <row r="28" spans="1:9" x14ac:dyDescent="0.25">
      <c r="A28" s="26">
        <v>1</v>
      </c>
      <c r="B28" s="26">
        <v>4.8512499999999985</v>
      </c>
      <c r="C28" s="26">
        <v>-5.1249999999998685E-2</v>
      </c>
    </row>
    <row r="29" spans="1:9" x14ac:dyDescent="0.25">
      <c r="A29" s="26">
        <v>2</v>
      </c>
      <c r="B29" s="26">
        <v>4.326249999999999</v>
      </c>
      <c r="C29" s="26">
        <v>-0.2262499999999994</v>
      </c>
    </row>
    <row r="30" spans="1:9" x14ac:dyDescent="0.25">
      <c r="A30" s="26">
        <v>3</v>
      </c>
      <c r="B30" s="26">
        <v>6.2012499999999999</v>
      </c>
      <c r="C30" s="26">
        <v>-0.20124999999999993</v>
      </c>
    </row>
    <row r="31" spans="1:9" x14ac:dyDescent="0.25">
      <c r="A31" s="26">
        <v>4</v>
      </c>
      <c r="B31" s="26">
        <v>6.6512500000000001</v>
      </c>
      <c r="C31" s="26">
        <v>-0.15125000000000011</v>
      </c>
    </row>
    <row r="32" spans="1:9" x14ac:dyDescent="0.25">
      <c r="A32" s="26">
        <v>5</v>
      </c>
      <c r="B32" s="26">
        <v>5.4337499999999999</v>
      </c>
      <c r="C32" s="26">
        <v>0.36624999999999996</v>
      </c>
    </row>
    <row r="33" spans="1:3" x14ac:dyDescent="0.25">
      <c r="A33" s="26">
        <v>6</v>
      </c>
      <c r="B33" s="26">
        <v>4.9087499999999995</v>
      </c>
      <c r="C33" s="26">
        <v>0.29125000000000068</v>
      </c>
    </row>
    <row r="34" spans="1:3" x14ac:dyDescent="0.25">
      <c r="A34" s="26">
        <v>7</v>
      </c>
      <c r="B34" s="26">
        <v>6.7837499999999995</v>
      </c>
      <c r="C34" s="26">
        <v>1.625000000000032E-2</v>
      </c>
    </row>
    <row r="35" spans="1:3" x14ac:dyDescent="0.25">
      <c r="A35" s="26">
        <v>8</v>
      </c>
      <c r="B35" s="26">
        <v>7.2337500000000006</v>
      </c>
      <c r="C35" s="26">
        <v>0.16624999999999979</v>
      </c>
    </row>
    <row r="36" spans="1:3" x14ac:dyDescent="0.25">
      <c r="A36" s="26">
        <v>9</v>
      </c>
      <c r="B36" s="26">
        <v>6.0162499999999994</v>
      </c>
      <c r="C36" s="26">
        <v>-1.6249999999999432E-2</v>
      </c>
    </row>
    <row r="37" spans="1:3" x14ac:dyDescent="0.25">
      <c r="A37" s="26">
        <v>10</v>
      </c>
      <c r="B37" s="26">
        <v>5.49125</v>
      </c>
      <c r="C37" s="26">
        <v>0.10874999999999968</v>
      </c>
    </row>
    <row r="38" spans="1:3" x14ac:dyDescent="0.25">
      <c r="A38" s="26">
        <v>11</v>
      </c>
      <c r="B38" s="26">
        <v>7.36625</v>
      </c>
      <c r="C38" s="26">
        <v>0.13375000000000004</v>
      </c>
    </row>
    <row r="39" spans="1:3" x14ac:dyDescent="0.25">
      <c r="A39" s="26">
        <v>12</v>
      </c>
      <c r="B39" s="26">
        <v>7.8162500000000001</v>
      </c>
      <c r="C39" s="26">
        <v>-1.625000000000032E-2</v>
      </c>
    </row>
    <row r="40" spans="1:3" x14ac:dyDescent="0.25">
      <c r="A40" s="26">
        <v>13</v>
      </c>
      <c r="B40" s="26">
        <v>6.5987500000000008</v>
      </c>
      <c r="C40" s="26">
        <v>-0.29875000000000096</v>
      </c>
    </row>
    <row r="41" spans="1:3" x14ac:dyDescent="0.25">
      <c r="A41" s="26">
        <v>14</v>
      </c>
      <c r="B41" s="26">
        <v>6.0737499999999995</v>
      </c>
      <c r="C41" s="26">
        <v>-0.17374999999999918</v>
      </c>
    </row>
    <row r="42" spans="1:3" x14ac:dyDescent="0.25">
      <c r="A42" s="26">
        <v>15</v>
      </c>
      <c r="B42" s="26">
        <v>7.9487500000000004</v>
      </c>
      <c r="C42" s="26">
        <v>5.1249999999999574E-2</v>
      </c>
    </row>
    <row r="43" spans="1:3" ht="16.5" thickBot="1" x14ac:dyDescent="0.3">
      <c r="A43" s="27">
        <v>16</v>
      </c>
      <c r="B43" s="27">
        <v>8.3987499999999997</v>
      </c>
      <c r="C43" s="27">
        <v>1.2500000000006395E-3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activeCell="I8" sqref="I8"/>
    </sheetView>
  </sheetViews>
  <sheetFormatPr defaultRowHeight="15.75" x14ac:dyDescent="0.25"/>
  <cols>
    <col min="1" max="2" width="9" style="20"/>
    <col min="3" max="3" width="2.875" style="20" bestFit="1" customWidth="1"/>
    <col min="4" max="6" width="4.75" style="20" bestFit="1" customWidth="1"/>
    <col min="7" max="7" width="12" style="20" bestFit="1" customWidth="1"/>
    <col min="8" max="16384" width="9" style="20"/>
  </cols>
  <sheetData>
    <row r="1" spans="1:18" x14ac:dyDescent="0.25">
      <c r="A1" s="19" t="s">
        <v>29</v>
      </c>
      <c r="B1" s="19" t="s">
        <v>30</v>
      </c>
      <c r="C1" s="19" t="s">
        <v>31</v>
      </c>
      <c r="D1" s="19" t="s">
        <v>32</v>
      </c>
      <c r="E1" s="19" t="s">
        <v>33</v>
      </c>
      <c r="F1" s="19" t="s">
        <v>34</v>
      </c>
      <c r="G1" s="19" t="s">
        <v>35</v>
      </c>
    </row>
    <row r="2" spans="1:18" x14ac:dyDescent="0.25">
      <c r="A2" s="21">
        <v>1</v>
      </c>
      <c r="B2" s="21">
        <v>1</v>
      </c>
      <c r="C2" s="21">
        <v>1</v>
      </c>
      <c r="D2" s="20">
        <v>1</v>
      </c>
      <c r="E2" s="20">
        <v>0</v>
      </c>
      <c r="F2" s="20">
        <v>0</v>
      </c>
      <c r="G2" s="22">
        <v>4.8</v>
      </c>
      <c r="Q2" s="26" t="s">
        <v>50</v>
      </c>
      <c r="R2" s="26">
        <v>6.0687499999999996</v>
      </c>
    </row>
    <row r="3" spans="1:18" x14ac:dyDescent="0.25">
      <c r="A3" s="21">
        <v>1</v>
      </c>
      <c r="B3" s="21">
        <v>2</v>
      </c>
      <c r="C3" s="21">
        <v>2</v>
      </c>
      <c r="D3" s="20">
        <v>0</v>
      </c>
      <c r="E3" s="20">
        <v>1</v>
      </c>
      <c r="F3" s="20">
        <v>0</v>
      </c>
      <c r="G3" s="22">
        <v>4.0999999999999996</v>
      </c>
      <c r="Q3" s="26" t="s">
        <v>31</v>
      </c>
      <c r="R3" s="26">
        <v>0.14562500000000006</v>
      </c>
    </row>
    <row r="4" spans="1:18" x14ac:dyDescent="0.25">
      <c r="A4" s="21">
        <v>1</v>
      </c>
      <c r="B4" s="21">
        <v>3</v>
      </c>
      <c r="C4" s="21">
        <v>3</v>
      </c>
      <c r="D4" s="20">
        <v>0</v>
      </c>
      <c r="E4" s="20">
        <v>0</v>
      </c>
      <c r="F4" s="20">
        <v>1</v>
      </c>
      <c r="G4" s="22">
        <v>6</v>
      </c>
      <c r="Q4" s="26" t="s">
        <v>32</v>
      </c>
      <c r="R4" s="26">
        <v>-1.3631250000000006</v>
      </c>
    </row>
    <row r="5" spans="1:18" x14ac:dyDescent="0.25">
      <c r="A5" s="21">
        <v>1</v>
      </c>
      <c r="B5" s="21">
        <v>4</v>
      </c>
      <c r="C5" s="21">
        <v>4</v>
      </c>
      <c r="D5" s="20">
        <v>0</v>
      </c>
      <c r="E5" s="20">
        <v>0</v>
      </c>
      <c r="F5" s="20">
        <v>0</v>
      </c>
      <c r="G5" s="22">
        <v>6.5</v>
      </c>
      <c r="Q5" s="26" t="s">
        <v>33</v>
      </c>
      <c r="R5" s="26">
        <v>-2.0337500000000004</v>
      </c>
    </row>
    <row r="6" spans="1:18" ht="16.5" thickBot="1" x14ac:dyDescent="0.3">
      <c r="A6" s="21">
        <v>2</v>
      </c>
      <c r="B6" s="21">
        <v>1</v>
      </c>
      <c r="C6" s="21">
        <v>5</v>
      </c>
      <c r="D6" s="20">
        <v>1</v>
      </c>
      <c r="E6" s="20">
        <v>0</v>
      </c>
      <c r="F6" s="20">
        <v>0</v>
      </c>
      <c r="G6" s="22">
        <v>5.8</v>
      </c>
      <c r="Q6" s="27" t="s">
        <v>34</v>
      </c>
      <c r="R6" s="27">
        <v>-0.30437499999999995</v>
      </c>
    </row>
    <row r="7" spans="1:18" x14ac:dyDescent="0.25">
      <c r="A7" s="21">
        <v>2</v>
      </c>
      <c r="B7" s="21">
        <v>2</v>
      </c>
      <c r="C7" s="21">
        <v>6</v>
      </c>
      <c r="D7" s="20">
        <v>0</v>
      </c>
      <c r="E7" s="20">
        <v>1</v>
      </c>
      <c r="F7" s="20">
        <v>0</v>
      </c>
      <c r="G7" s="22">
        <v>5.2</v>
      </c>
    </row>
    <row r="8" spans="1:18" x14ac:dyDescent="0.25">
      <c r="A8" s="21">
        <v>2</v>
      </c>
      <c r="B8" s="21">
        <v>3</v>
      </c>
      <c r="C8" s="21">
        <v>7</v>
      </c>
      <c r="D8" s="20">
        <v>0</v>
      </c>
      <c r="E8" s="20">
        <v>0</v>
      </c>
      <c r="F8" s="20">
        <v>1</v>
      </c>
      <c r="G8" s="22">
        <v>6.8</v>
      </c>
    </row>
    <row r="9" spans="1:18" x14ac:dyDescent="0.25">
      <c r="A9" s="21">
        <v>2</v>
      </c>
      <c r="B9" s="21">
        <v>4</v>
      </c>
      <c r="C9" s="21">
        <v>8</v>
      </c>
      <c r="D9" s="20">
        <v>0</v>
      </c>
      <c r="E9" s="20">
        <v>0</v>
      </c>
      <c r="F9" s="20">
        <v>0</v>
      </c>
      <c r="G9" s="22">
        <v>7.4</v>
      </c>
    </row>
    <row r="10" spans="1:18" x14ac:dyDescent="0.25">
      <c r="A10" s="21">
        <v>3</v>
      </c>
      <c r="B10" s="21">
        <v>1</v>
      </c>
      <c r="C10" s="21">
        <v>9</v>
      </c>
      <c r="D10" s="20">
        <v>1</v>
      </c>
      <c r="E10" s="20">
        <v>0</v>
      </c>
      <c r="F10" s="20">
        <v>0</v>
      </c>
      <c r="G10" s="22">
        <v>6</v>
      </c>
    </row>
    <row r="11" spans="1:18" x14ac:dyDescent="0.25">
      <c r="A11" s="21">
        <v>3</v>
      </c>
      <c r="B11" s="21">
        <v>2</v>
      </c>
      <c r="C11" s="21">
        <v>10</v>
      </c>
      <c r="D11" s="20">
        <v>0</v>
      </c>
      <c r="E11" s="20">
        <v>1</v>
      </c>
      <c r="F11" s="20">
        <v>0</v>
      </c>
      <c r="G11" s="22">
        <v>5.6</v>
      </c>
    </row>
    <row r="12" spans="1:18" x14ac:dyDescent="0.25">
      <c r="A12" s="21">
        <v>3</v>
      </c>
      <c r="B12" s="21">
        <v>3</v>
      </c>
      <c r="C12" s="21">
        <v>11</v>
      </c>
      <c r="D12" s="20">
        <v>0</v>
      </c>
      <c r="E12" s="20">
        <v>0</v>
      </c>
      <c r="F12" s="20">
        <v>1</v>
      </c>
      <c r="G12" s="22">
        <v>7.5</v>
      </c>
    </row>
    <row r="13" spans="1:18" x14ac:dyDescent="0.25">
      <c r="A13" s="21">
        <v>3</v>
      </c>
      <c r="B13" s="21">
        <v>4</v>
      </c>
      <c r="C13" s="21">
        <v>12</v>
      </c>
      <c r="D13" s="20">
        <v>0</v>
      </c>
      <c r="E13" s="20">
        <v>0</v>
      </c>
      <c r="F13" s="20">
        <v>0</v>
      </c>
      <c r="G13" s="22">
        <v>7.8</v>
      </c>
    </row>
    <row r="14" spans="1:18" x14ac:dyDescent="0.25">
      <c r="A14" s="21">
        <v>4</v>
      </c>
      <c r="B14" s="21">
        <v>1</v>
      </c>
      <c r="C14" s="21">
        <v>13</v>
      </c>
      <c r="D14" s="20">
        <v>1</v>
      </c>
      <c r="E14" s="20">
        <v>0</v>
      </c>
      <c r="F14" s="20">
        <v>0</v>
      </c>
      <c r="G14" s="22">
        <v>6.3</v>
      </c>
    </row>
    <row r="15" spans="1:18" x14ac:dyDescent="0.25">
      <c r="A15" s="21">
        <v>4</v>
      </c>
      <c r="B15" s="21">
        <v>2</v>
      </c>
      <c r="C15" s="21">
        <v>14</v>
      </c>
      <c r="D15" s="20">
        <v>0</v>
      </c>
      <c r="E15" s="20">
        <v>1</v>
      </c>
      <c r="F15" s="20">
        <v>0</v>
      </c>
      <c r="G15" s="22">
        <v>5.9</v>
      </c>
    </row>
    <row r="16" spans="1:18" x14ac:dyDescent="0.25">
      <c r="A16" s="21">
        <v>4</v>
      </c>
      <c r="B16" s="21">
        <v>3</v>
      </c>
      <c r="C16" s="21">
        <v>15</v>
      </c>
      <c r="D16" s="20">
        <v>0</v>
      </c>
      <c r="E16" s="20">
        <v>0</v>
      </c>
      <c r="F16" s="20">
        <v>1</v>
      </c>
      <c r="G16" s="22">
        <v>8</v>
      </c>
    </row>
    <row r="17" spans="1:7" x14ac:dyDescent="0.25">
      <c r="A17" s="21">
        <v>4</v>
      </c>
      <c r="B17" s="21">
        <v>4</v>
      </c>
      <c r="C17" s="21">
        <v>16</v>
      </c>
      <c r="D17" s="20">
        <v>0</v>
      </c>
      <c r="E17" s="20">
        <v>0</v>
      </c>
      <c r="F17" s="20">
        <v>0</v>
      </c>
      <c r="G17" s="22">
        <v>8.4</v>
      </c>
    </row>
  </sheetData>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workbookViewId="0">
      <selection activeCell="D6" sqref="D6"/>
    </sheetView>
  </sheetViews>
  <sheetFormatPr defaultRowHeight="15.75" x14ac:dyDescent="0.25"/>
  <cols>
    <col min="1" max="1" width="19.25" customWidth="1"/>
    <col min="2" max="2" width="24.25" customWidth="1"/>
    <col min="3" max="3" width="25.5" customWidth="1"/>
    <col min="6" max="6" width="16" bestFit="1" customWidth="1"/>
  </cols>
  <sheetData>
    <row r="1" spans="1:6" x14ac:dyDescent="0.25">
      <c r="A1" s="23" t="s">
        <v>71</v>
      </c>
      <c r="B1" s="23" t="s">
        <v>72</v>
      </c>
      <c r="C1" s="23" t="s">
        <v>73</v>
      </c>
      <c r="D1" s="30" t="s">
        <v>74</v>
      </c>
      <c r="E1" s="30" t="s">
        <v>75</v>
      </c>
      <c r="F1" s="30" t="s">
        <v>76</v>
      </c>
    </row>
    <row r="2" spans="1:6" x14ac:dyDescent="0.25">
      <c r="A2" s="24">
        <v>1</v>
      </c>
      <c r="B2" s="25">
        <v>2</v>
      </c>
      <c r="C2" s="25">
        <v>58</v>
      </c>
      <c r="D2">
        <f>$E$2+(B2*$F$2)</f>
        <v>70.000000000000014</v>
      </c>
      <c r="E2">
        <f>[1]Sheet1!B17</f>
        <v>60.000000000000014</v>
      </c>
      <c r="F2">
        <f>[1]Sheet1!B18</f>
        <v>4.9999999999999991</v>
      </c>
    </row>
    <row r="3" spans="1:6" x14ac:dyDescent="0.25">
      <c r="A3" s="24">
        <v>2</v>
      </c>
      <c r="B3" s="25">
        <v>6</v>
      </c>
      <c r="C3" s="25">
        <v>105</v>
      </c>
      <c r="D3">
        <f t="shared" ref="D3:D11" si="0">$E$2+(B3*$F$2)</f>
        <v>90</v>
      </c>
    </row>
    <row r="4" spans="1:6" x14ac:dyDescent="0.25">
      <c r="A4" s="24">
        <v>3</v>
      </c>
      <c r="B4" s="25">
        <v>8</v>
      </c>
      <c r="C4" s="25">
        <v>88</v>
      </c>
      <c r="D4">
        <f t="shared" si="0"/>
        <v>100</v>
      </c>
    </row>
    <row r="5" spans="1:6" x14ac:dyDescent="0.25">
      <c r="A5" s="24">
        <v>4</v>
      </c>
      <c r="B5" s="25">
        <v>8</v>
      </c>
      <c r="C5" s="25">
        <v>118</v>
      </c>
      <c r="D5">
        <f t="shared" si="0"/>
        <v>100</v>
      </c>
    </row>
    <row r="6" spans="1:6" x14ac:dyDescent="0.25">
      <c r="A6" s="24">
        <v>5</v>
      </c>
      <c r="B6" s="25">
        <v>12</v>
      </c>
      <c r="C6" s="25">
        <v>117</v>
      </c>
      <c r="D6">
        <f t="shared" si="0"/>
        <v>120</v>
      </c>
    </row>
    <row r="7" spans="1:6" x14ac:dyDescent="0.25">
      <c r="A7" s="24">
        <v>6</v>
      </c>
      <c r="B7" s="25">
        <v>16</v>
      </c>
      <c r="C7" s="25">
        <v>137</v>
      </c>
      <c r="D7">
        <f t="shared" si="0"/>
        <v>140</v>
      </c>
    </row>
    <row r="8" spans="1:6" x14ac:dyDescent="0.25">
      <c r="A8" s="24">
        <v>7</v>
      </c>
      <c r="B8" s="25">
        <v>20</v>
      </c>
      <c r="C8" s="25">
        <v>157</v>
      </c>
      <c r="D8">
        <f t="shared" si="0"/>
        <v>160</v>
      </c>
    </row>
    <row r="9" spans="1:6" x14ac:dyDescent="0.25">
      <c r="A9" s="24">
        <v>8</v>
      </c>
      <c r="B9" s="25">
        <v>20</v>
      </c>
      <c r="C9" s="25">
        <v>169</v>
      </c>
      <c r="D9">
        <f t="shared" si="0"/>
        <v>160</v>
      </c>
    </row>
    <row r="10" spans="1:6" x14ac:dyDescent="0.25">
      <c r="A10" s="24">
        <v>9</v>
      </c>
      <c r="B10" s="25">
        <v>22</v>
      </c>
      <c r="C10" s="25">
        <v>149</v>
      </c>
      <c r="D10">
        <f t="shared" si="0"/>
        <v>170</v>
      </c>
    </row>
    <row r="11" spans="1:6" x14ac:dyDescent="0.25">
      <c r="A11" s="24">
        <v>10</v>
      </c>
      <c r="B11" s="25">
        <v>26</v>
      </c>
      <c r="C11" s="25">
        <v>202</v>
      </c>
      <c r="D11">
        <f t="shared" si="0"/>
        <v>190</v>
      </c>
    </row>
    <row r="14" spans="1:6" x14ac:dyDescent="0.25">
      <c r="A14" t="s">
        <v>39</v>
      </c>
    </row>
    <row r="15" spans="1:6" ht="16.5" thickBot="1" x14ac:dyDescent="0.3"/>
    <row r="16" spans="1:6" x14ac:dyDescent="0.25">
      <c r="A16" s="29" t="s">
        <v>40</v>
      </c>
      <c r="B16" s="29"/>
    </row>
    <row r="17" spans="1:9" x14ac:dyDescent="0.25">
      <c r="A17" s="26" t="s">
        <v>41</v>
      </c>
      <c r="B17" s="26">
        <v>0.95012295520440793</v>
      </c>
    </row>
    <row r="18" spans="1:9" x14ac:dyDescent="0.25">
      <c r="A18" s="26" t="s">
        <v>42</v>
      </c>
      <c r="B18" s="26">
        <v>0.90273363000635731</v>
      </c>
    </row>
    <row r="19" spans="1:9" x14ac:dyDescent="0.25">
      <c r="A19" s="26" t="s">
        <v>43</v>
      </c>
      <c r="B19" s="26">
        <v>0.89057533375715203</v>
      </c>
    </row>
    <row r="20" spans="1:9" x14ac:dyDescent="0.25">
      <c r="A20" s="26" t="s">
        <v>44</v>
      </c>
      <c r="B20" s="26">
        <v>13.829316685939331</v>
      </c>
    </row>
    <row r="21" spans="1:9" ht="16.5" thickBot="1" x14ac:dyDescent="0.3">
      <c r="A21" s="27" t="s">
        <v>45</v>
      </c>
      <c r="B21" s="27">
        <v>10</v>
      </c>
    </row>
    <row r="23" spans="1:9" ht="16.5" thickBot="1" x14ac:dyDescent="0.3">
      <c r="A23" t="s">
        <v>46</v>
      </c>
    </row>
    <row r="24" spans="1:9" x14ac:dyDescent="0.25">
      <c r="A24" s="28"/>
      <c r="B24" s="28" t="s">
        <v>51</v>
      </c>
      <c r="C24" s="28" t="s">
        <v>52</v>
      </c>
      <c r="D24" s="28" t="s">
        <v>53</v>
      </c>
      <c r="E24" s="28" t="s">
        <v>54</v>
      </c>
      <c r="F24" s="28" t="s">
        <v>55</v>
      </c>
    </row>
    <row r="25" spans="1:9" x14ac:dyDescent="0.25">
      <c r="A25" s="26" t="s">
        <v>47</v>
      </c>
      <c r="B25" s="26">
        <v>1</v>
      </c>
      <c r="C25" s="26">
        <v>14200</v>
      </c>
      <c r="D25" s="26">
        <v>14200</v>
      </c>
      <c r="E25" s="26">
        <v>74.248366013071902</v>
      </c>
      <c r="F25" s="26">
        <v>2.5488662852935494E-5</v>
      </c>
    </row>
    <row r="26" spans="1:9" x14ac:dyDescent="0.25">
      <c r="A26" s="26" t="s">
        <v>48</v>
      </c>
      <c r="B26" s="26">
        <v>8</v>
      </c>
      <c r="C26" s="26">
        <v>1530</v>
      </c>
      <c r="D26" s="26">
        <v>191.25</v>
      </c>
      <c r="E26" s="26"/>
      <c r="F26" s="26"/>
    </row>
    <row r="27" spans="1:9" ht="16.5" thickBot="1" x14ac:dyDescent="0.3">
      <c r="A27" s="27" t="s">
        <v>49</v>
      </c>
      <c r="B27" s="27">
        <v>9</v>
      </c>
      <c r="C27" s="27">
        <v>15730</v>
      </c>
      <c r="D27" s="27"/>
      <c r="E27" s="27"/>
      <c r="F27" s="27"/>
    </row>
    <row r="28" spans="1:9" ht="16.5" thickBot="1" x14ac:dyDescent="0.3"/>
    <row r="29" spans="1:9" x14ac:dyDescent="0.25">
      <c r="A29" s="28"/>
      <c r="B29" s="28" t="s">
        <v>56</v>
      </c>
      <c r="C29" s="28" t="s">
        <v>44</v>
      </c>
      <c r="D29" s="28" t="s">
        <v>57</v>
      </c>
      <c r="E29" s="28" t="s">
        <v>58</v>
      </c>
      <c r="F29" s="28" t="s">
        <v>59</v>
      </c>
      <c r="G29" s="28" t="s">
        <v>60</v>
      </c>
      <c r="H29" s="28" t="s">
        <v>61</v>
      </c>
      <c r="I29" s="28" t="s">
        <v>62</v>
      </c>
    </row>
    <row r="30" spans="1:9" x14ac:dyDescent="0.25">
      <c r="A30" s="26" t="s">
        <v>50</v>
      </c>
      <c r="B30" s="26">
        <v>60.000000000000014</v>
      </c>
      <c r="C30" s="26">
        <v>9.2260348097034157</v>
      </c>
      <c r="D30" s="26">
        <v>6.5033355322803947</v>
      </c>
      <c r="E30" s="26">
        <v>1.8744406060719642E-4</v>
      </c>
      <c r="F30" s="26">
        <v>38.72472557728635</v>
      </c>
      <c r="G30" s="26">
        <v>81.275274422713679</v>
      </c>
      <c r="H30" s="26">
        <v>38.72472557728635</v>
      </c>
      <c r="I30" s="26">
        <v>81.275274422713679</v>
      </c>
    </row>
    <row r="31" spans="1:9" ht="16.5" thickBot="1" x14ac:dyDescent="0.3">
      <c r="A31" s="27" t="s">
        <v>72</v>
      </c>
      <c r="B31" s="27">
        <v>4.9999999999999991</v>
      </c>
      <c r="C31" s="27">
        <v>0.58026523804108177</v>
      </c>
      <c r="D31" s="27">
        <v>8.6167491557473035</v>
      </c>
      <c r="E31" s="27">
        <v>2.5488662852935494E-5</v>
      </c>
      <c r="F31" s="27">
        <v>3.6619059615620344</v>
      </c>
      <c r="G31" s="27">
        <v>6.3380940384379638</v>
      </c>
      <c r="H31" s="27">
        <v>3.6619059615620344</v>
      </c>
      <c r="I31" s="27">
        <v>6.3380940384379638</v>
      </c>
    </row>
    <row r="35" spans="1:3" x14ac:dyDescent="0.25">
      <c r="A35" t="s">
        <v>63</v>
      </c>
    </row>
    <row r="36" spans="1:3" ht="16.5" thickBot="1" x14ac:dyDescent="0.3"/>
    <row r="37" spans="1:3" x14ac:dyDescent="0.25">
      <c r="A37" s="28" t="s">
        <v>64</v>
      </c>
      <c r="B37" s="28" t="s">
        <v>77</v>
      </c>
      <c r="C37" s="28" t="s">
        <v>66</v>
      </c>
    </row>
    <row r="38" spans="1:3" x14ac:dyDescent="0.25">
      <c r="A38" s="26">
        <v>1</v>
      </c>
      <c r="B38" s="26">
        <v>70.000000000000014</v>
      </c>
      <c r="C38" s="26">
        <v>-12.000000000000014</v>
      </c>
    </row>
    <row r="39" spans="1:3" x14ac:dyDescent="0.25">
      <c r="A39" s="26">
        <v>2</v>
      </c>
      <c r="B39" s="26">
        <v>90</v>
      </c>
      <c r="C39" s="26">
        <v>15</v>
      </c>
    </row>
    <row r="40" spans="1:3" x14ac:dyDescent="0.25">
      <c r="A40" s="26">
        <v>3</v>
      </c>
      <c r="B40" s="26">
        <v>100</v>
      </c>
      <c r="C40" s="26">
        <v>-12</v>
      </c>
    </row>
    <row r="41" spans="1:3" x14ac:dyDescent="0.25">
      <c r="A41" s="26">
        <v>4</v>
      </c>
      <c r="B41" s="26">
        <v>100</v>
      </c>
      <c r="C41" s="26">
        <v>18</v>
      </c>
    </row>
    <row r="42" spans="1:3" x14ac:dyDescent="0.25">
      <c r="A42" s="26">
        <v>5</v>
      </c>
      <c r="B42" s="26">
        <v>120</v>
      </c>
      <c r="C42" s="26">
        <v>-3</v>
      </c>
    </row>
    <row r="43" spans="1:3" x14ac:dyDescent="0.25">
      <c r="A43" s="26">
        <v>6</v>
      </c>
      <c r="B43" s="26">
        <v>140</v>
      </c>
      <c r="C43" s="26">
        <v>-3</v>
      </c>
    </row>
    <row r="44" spans="1:3" x14ac:dyDescent="0.25">
      <c r="A44" s="26">
        <v>7</v>
      </c>
      <c r="B44" s="26">
        <v>160</v>
      </c>
      <c r="C44" s="26">
        <v>-3</v>
      </c>
    </row>
    <row r="45" spans="1:3" x14ac:dyDescent="0.25">
      <c r="A45" s="26">
        <v>8</v>
      </c>
      <c r="B45" s="26">
        <v>160</v>
      </c>
      <c r="C45" s="26">
        <v>9</v>
      </c>
    </row>
    <row r="46" spans="1:3" x14ac:dyDescent="0.25">
      <c r="A46" s="26">
        <v>9</v>
      </c>
      <c r="B46" s="26">
        <v>170</v>
      </c>
      <c r="C46" s="26">
        <v>-21</v>
      </c>
    </row>
    <row r="47" spans="1:3" ht="16.5" thickBot="1" x14ac:dyDescent="0.3">
      <c r="A47" s="27">
        <v>10</v>
      </c>
      <c r="B47" s="27">
        <v>190</v>
      </c>
      <c r="C47" s="27">
        <v>12</v>
      </c>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 sqref="B1:C23"/>
    </sheetView>
  </sheetViews>
  <sheetFormatPr defaultRowHeight="15.75" x14ac:dyDescent="0.25"/>
  <cols>
    <col min="1" max="1" width="7.125" customWidth="1"/>
    <col min="2" max="2" width="12" style="4" customWidth="1"/>
    <col min="3" max="3" width="5.875" customWidth="1"/>
  </cols>
  <sheetData>
    <row r="1" spans="1:3" s="3" customFormat="1" ht="31.5" x14ac:dyDescent="0.25">
      <c r="A1" s="1" t="s">
        <v>0</v>
      </c>
      <c r="B1" s="11" t="s">
        <v>1</v>
      </c>
      <c r="C1" s="3" t="s">
        <v>2</v>
      </c>
    </row>
    <row r="2" spans="1:3" x14ac:dyDescent="0.25">
      <c r="A2" s="2">
        <v>1</v>
      </c>
      <c r="B2" s="12">
        <v>17</v>
      </c>
      <c r="C2">
        <f t="shared" ref="C2:C23" si="0">AVERAGE($B$2:$B$23)</f>
        <v>24.818181818181817</v>
      </c>
    </row>
    <row r="3" spans="1:3" x14ac:dyDescent="0.25">
      <c r="A3" s="2">
        <v>2</v>
      </c>
      <c r="B3" s="12">
        <v>21</v>
      </c>
      <c r="C3">
        <f t="shared" si="0"/>
        <v>24.818181818181817</v>
      </c>
    </row>
    <row r="4" spans="1:3" x14ac:dyDescent="0.25">
      <c r="A4" s="2">
        <v>3</v>
      </c>
      <c r="B4" s="12">
        <v>19</v>
      </c>
      <c r="C4">
        <f t="shared" si="0"/>
        <v>24.818181818181817</v>
      </c>
    </row>
    <row r="5" spans="1:3" x14ac:dyDescent="0.25">
      <c r="A5" s="2">
        <v>4</v>
      </c>
      <c r="B5" s="12">
        <v>23</v>
      </c>
      <c r="C5">
        <f t="shared" si="0"/>
        <v>24.818181818181817</v>
      </c>
    </row>
    <row r="6" spans="1:3" x14ac:dyDescent="0.25">
      <c r="A6" s="2">
        <v>5</v>
      </c>
      <c r="B6" s="12">
        <v>18</v>
      </c>
      <c r="C6">
        <f t="shared" si="0"/>
        <v>24.818181818181817</v>
      </c>
    </row>
    <row r="7" spans="1:3" x14ac:dyDescent="0.25">
      <c r="A7" s="2">
        <v>6</v>
      </c>
      <c r="B7" s="12">
        <v>16</v>
      </c>
      <c r="C7">
        <f t="shared" si="0"/>
        <v>24.818181818181817</v>
      </c>
    </row>
    <row r="8" spans="1:3" x14ac:dyDescent="0.25">
      <c r="A8" s="2">
        <v>7</v>
      </c>
      <c r="B8" s="12">
        <v>20</v>
      </c>
      <c r="C8">
        <f t="shared" si="0"/>
        <v>24.818181818181817</v>
      </c>
    </row>
    <row r="9" spans="1:3" x14ac:dyDescent="0.25">
      <c r="A9" s="2">
        <v>8</v>
      </c>
      <c r="B9" s="12">
        <v>18</v>
      </c>
      <c r="C9">
        <f t="shared" si="0"/>
        <v>24.818181818181817</v>
      </c>
    </row>
    <row r="10" spans="1:3" x14ac:dyDescent="0.25">
      <c r="A10" s="2">
        <v>9</v>
      </c>
      <c r="B10" s="12">
        <v>22</v>
      </c>
      <c r="C10">
        <f t="shared" si="0"/>
        <v>24.818181818181817</v>
      </c>
    </row>
    <row r="11" spans="1:3" x14ac:dyDescent="0.25">
      <c r="A11" s="2">
        <v>10</v>
      </c>
      <c r="B11" s="12">
        <v>20</v>
      </c>
      <c r="C11">
        <f t="shared" si="0"/>
        <v>24.818181818181817</v>
      </c>
    </row>
    <row r="12" spans="1:3" x14ac:dyDescent="0.25">
      <c r="A12" s="2">
        <v>11</v>
      </c>
      <c r="B12" s="12">
        <v>15</v>
      </c>
      <c r="C12">
        <f t="shared" si="0"/>
        <v>24.818181818181817</v>
      </c>
    </row>
    <row r="13" spans="1:3" x14ac:dyDescent="0.25">
      <c r="A13" s="2">
        <v>12</v>
      </c>
      <c r="B13" s="12">
        <v>22</v>
      </c>
      <c r="C13">
        <f t="shared" si="0"/>
        <v>24.818181818181817</v>
      </c>
    </row>
    <row r="14" spans="1:3" x14ac:dyDescent="0.25">
      <c r="A14" s="2">
        <v>13</v>
      </c>
      <c r="B14" s="12">
        <v>31</v>
      </c>
      <c r="C14">
        <f t="shared" si="0"/>
        <v>24.818181818181817</v>
      </c>
    </row>
    <row r="15" spans="1:3" x14ac:dyDescent="0.25">
      <c r="A15" s="2">
        <v>14</v>
      </c>
      <c r="B15" s="12">
        <v>34</v>
      </c>
      <c r="C15">
        <f t="shared" si="0"/>
        <v>24.818181818181817</v>
      </c>
    </row>
    <row r="16" spans="1:3" x14ac:dyDescent="0.25">
      <c r="A16" s="2">
        <v>15</v>
      </c>
      <c r="B16" s="12">
        <v>31</v>
      </c>
      <c r="C16">
        <f t="shared" si="0"/>
        <v>24.818181818181817</v>
      </c>
    </row>
    <row r="17" spans="1:3" x14ac:dyDescent="0.25">
      <c r="A17" s="2">
        <v>16</v>
      </c>
      <c r="B17" s="12">
        <v>33</v>
      </c>
      <c r="C17">
        <f t="shared" si="0"/>
        <v>24.818181818181817</v>
      </c>
    </row>
    <row r="18" spans="1:3" x14ac:dyDescent="0.25">
      <c r="A18" s="2">
        <v>17</v>
      </c>
      <c r="B18" s="12">
        <v>28</v>
      </c>
      <c r="C18">
        <f t="shared" si="0"/>
        <v>24.818181818181817</v>
      </c>
    </row>
    <row r="19" spans="1:3" x14ac:dyDescent="0.25">
      <c r="A19" s="2">
        <v>18</v>
      </c>
      <c r="B19" s="12">
        <v>32</v>
      </c>
      <c r="C19">
        <f>AVERAGE($B$2:$B$23)</f>
        <v>24.818181818181817</v>
      </c>
    </row>
    <row r="20" spans="1:3" x14ac:dyDescent="0.25">
      <c r="A20" s="2">
        <v>19</v>
      </c>
      <c r="B20" s="12">
        <v>30</v>
      </c>
      <c r="C20">
        <f t="shared" si="0"/>
        <v>24.818181818181817</v>
      </c>
    </row>
    <row r="21" spans="1:3" x14ac:dyDescent="0.25">
      <c r="A21" s="2">
        <v>20</v>
      </c>
      <c r="B21" s="12">
        <v>29</v>
      </c>
      <c r="C21">
        <f t="shared" si="0"/>
        <v>24.818181818181817</v>
      </c>
    </row>
    <row r="22" spans="1:3" x14ac:dyDescent="0.25">
      <c r="A22" s="2">
        <v>21</v>
      </c>
      <c r="B22" s="12">
        <v>34</v>
      </c>
      <c r="C22">
        <f t="shared" si="0"/>
        <v>24.818181818181817</v>
      </c>
    </row>
    <row r="23" spans="1:3" x14ac:dyDescent="0.25">
      <c r="A23" s="2">
        <v>22</v>
      </c>
      <c r="B23" s="12">
        <v>33</v>
      </c>
      <c r="C23">
        <f t="shared" si="0"/>
        <v>24.818181818181817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workbookViewId="0">
      <selection activeCell="C2" sqref="C2"/>
    </sheetView>
  </sheetViews>
  <sheetFormatPr defaultRowHeight="15.75" x14ac:dyDescent="0.25"/>
  <cols>
    <col min="1" max="16384" width="9" style="18"/>
  </cols>
  <sheetData>
    <row r="1" spans="1:19" x14ac:dyDescent="0.25">
      <c r="A1" s="17" t="s">
        <v>27</v>
      </c>
      <c r="B1" s="17" t="s">
        <v>28</v>
      </c>
      <c r="C1" s="18" t="s">
        <v>74</v>
      </c>
      <c r="K1" t="s">
        <v>39</v>
      </c>
      <c r="L1"/>
      <c r="M1"/>
      <c r="N1"/>
      <c r="O1"/>
      <c r="P1"/>
      <c r="Q1"/>
      <c r="R1"/>
      <c r="S1"/>
    </row>
    <row r="2" spans="1:19" ht="16.5" thickBot="1" x14ac:dyDescent="0.3">
      <c r="A2" s="18">
        <v>1</v>
      </c>
      <c r="B2" s="18">
        <v>21.6</v>
      </c>
      <c r="C2" s="18">
        <f>$L$18*A2+$L$17</f>
        <v>21.5</v>
      </c>
      <c r="K2"/>
      <c r="L2"/>
      <c r="M2"/>
      <c r="N2"/>
      <c r="O2"/>
      <c r="P2"/>
      <c r="Q2"/>
      <c r="R2"/>
      <c r="S2"/>
    </row>
    <row r="3" spans="1:19" x14ac:dyDescent="0.25">
      <c r="A3" s="18">
        <v>2</v>
      </c>
      <c r="B3" s="18">
        <v>22.9</v>
      </c>
      <c r="C3" s="18">
        <f t="shared" ref="C3:C11" si="0">$L$18*A3+$L$17</f>
        <v>22.6</v>
      </c>
      <c r="K3" s="29" t="s">
        <v>40</v>
      </c>
      <c r="L3" s="29"/>
      <c r="M3"/>
      <c r="N3"/>
      <c r="O3"/>
      <c r="P3"/>
      <c r="Q3"/>
      <c r="R3"/>
      <c r="S3"/>
    </row>
    <row r="4" spans="1:19" x14ac:dyDescent="0.25">
      <c r="A4" s="18">
        <v>3</v>
      </c>
      <c r="B4" s="18">
        <v>25.5</v>
      </c>
      <c r="C4" s="18">
        <f t="shared" si="0"/>
        <v>23.7</v>
      </c>
      <c r="K4" s="26" t="s">
        <v>41</v>
      </c>
      <c r="L4" s="26">
        <v>0.87452616661188121</v>
      </c>
      <c r="M4"/>
      <c r="N4"/>
      <c r="O4"/>
      <c r="P4"/>
      <c r="Q4"/>
      <c r="R4"/>
      <c r="S4"/>
    </row>
    <row r="5" spans="1:19" x14ac:dyDescent="0.25">
      <c r="A5" s="18">
        <v>4</v>
      </c>
      <c r="B5" s="18">
        <v>21.9</v>
      </c>
      <c r="C5" s="18">
        <f t="shared" si="0"/>
        <v>24.8</v>
      </c>
      <c r="K5" s="26" t="s">
        <v>42</v>
      </c>
      <c r="L5" s="35">
        <v>0.76479601608887182</v>
      </c>
      <c r="M5"/>
      <c r="N5"/>
      <c r="O5"/>
      <c r="P5"/>
      <c r="Q5"/>
      <c r="R5"/>
      <c r="S5"/>
    </row>
    <row r="6" spans="1:19" x14ac:dyDescent="0.25">
      <c r="A6" s="18">
        <v>5</v>
      </c>
      <c r="B6" s="18">
        <v>23.9</v>
      </c>
      <c r="C6" s="18">
        <f t="shared" si="0"/>
        <v>25.900000000000002</v>
      </c>
      <c r="K6" s="26" t="s">
        <v>43</v>
      </c>
      <c r="L6" s="26">
        <v>0.73539551809998083</v>
      </c>
      <c r="M6"/>
      <c r="N6"/>
      <c r="O6"/>
      <c r="P6"/>
      <c r="Q6"/>
      <c r="R6"/>
      <c r="S6"/>
    </row>
    <row r="7" spans="1:19" x14ac:dyDescent="0.25">
      <c r="A7" s="18">
        <v>6</v>
      </c>
      <c r="B7" s="18">
        <v>27.5</v>
      </c>
      <c r="C7" s="18">
        <f t="shared" si="0"/>
        <v>27</v>
      </c>
      <c r="K7" s="26" t="s">
        <v>44</v>
      </c>
      <c r="L7" s="26">
        <v>1.9589538024159734</v>
      </c>
      <c r="M7"/>
      <c r="N7"/>
      <c r="O7"/>
      <c r="P7"/>
      <c r="Q7"/>
      <c r="R7"/>
      <c r="S7"/>
    </row>
    <row r="8" spans="1:19" ht="16.5" thickBot="1" x14ac:dyDescent="0.3">
      <c r="A8" s="18">
        <v>7</v>
      </c>
      <c r="B8" s="18">
        <v>31.5</v>
      </c>
      <c r="C8" s="18">
        <f t="shared" si="0"/>
        <v>28.1</v>
      </c>
      <c r="K8" s="27" t="s">
        <v>45</v>
      </c>
      <c r="L8" s="27">
        <v>10</v>
      </c>
      <c r="M8"/>
      <c r="N8"/>
      <c r="O8"/>
      <c r="P8"/>
      <c r="Q8"/>
      <c r="R8"/>
      <c r="S8"/>
    </row>
    <row r="9" spans="1:19" x14ac:dyDescent="0.25">
      <c r="A9" s="18">
        <v>8</v>
      </c>
      <c r="B9" s="18">
        <v>29.7</v>
      </c>
      <c r="C9" s="18">
        <f t="shared" si="0"/>
        <v>29.200000000000003</v>
      </c>
      <c r="K9"/>
      <c r="L9"/>
      <c r="M9"/>
      <c r="N9"/>
      <c r="O9"/>
      <c r="P9"/>
      <c r="Q9"/>
      <c r="R9"/>
      <c r="S9"/>
    </row>
    <row r="10" spans="1:19" ht="16.5" thickBot="1" x14ac:dyDescent="0.3">
      <c r="A10" s="18">
        <v>9</v>
      </c>
      <c r="B10" s="18">
        <v>28.6</v>
      </c>
      <c r="C10" s="18">
        <f t="shared" si="0"/>
        <v>30.300000000000004</v>
      </c>
      <c r="K10" t="s">
        <v>46</v>
      </c>
      <c r="L10"/>
      <c r="M10"/>
      <c r="N10"/>
      <c r="O10"/>
      <c r="P10"/>
      <c r="Q10"/>
      <c r="R10"/>
      <c r="S10"/>
    </row>
    <row r="11" spans="1:19" x14ac:dyDescent="0.25">
      <c r="A11" s="18">
        <v>10</v>
      </c>
      <c r="B11" s="18">
        <v>31.4</v>
      </c>
      <c r="C11" s="18">
        <f t="shared" si="0"/>
        <v>31.400000000000006</v>
      </c>
      <c r="K11" s="28"/>
      <c r="L11" s="28" t="s">
        <v>51</v>
      </c>
      <c r="M11" s="28" t="s">
        <v>52</v>
      </c>
      <c r="N11" s="28" t="s">
        <v>53</v>
      </c>
      <c r="O11" s="28" t="s">
        <v>54</v>
      </c>
      <c r="P11" s="28" t="s">
        <v>55</v>
      </c>
      <c r="Q11"/>
      <c r="R11"/>
      <c r="S11"/>
    </row>
    <row r="12" spans="1:19" x14ac:dyDescent="0.25">
      <c r="K12" s="26" t="s">
        <v>47</v>
      </c>
      <c r="L12" s="26">
        <v>1</v>
      </c>
      <c r="M12" s="26">
        <v>99.825000000000003</v>
      </c>
      <c r="N12" s="26">
        <v>99.825000000000003</v>
      </c>
      <c r="O12" s="26">
        <v>26.013029315960907</v>
      </c>
      <c r="P12" s="26">
        <v>9.2950922339240366E-4</v>
      </c>
      <c r="Q12"/>
      <c r="R12"/>
      <c r="S12"/>
    </row>
    <row r="13" spans="1:19" x14ac:dyDescent="0.25">
      <c r="K13" s="26" t="s">
        <v>48</v>
      </c>
      <c r="L13" s="26">
        <v>8</v>
      </c>
      <c r="M13" s="26">
        <v>30.700000000000006</v>
      </c>
      <c r="N13" s="26">
        <v>3.8375000000000008</v>
      </c>
      <c r="O13" s="26"/>
      <c r="P13" s="26"/>
      <c r="Q13"/>
      <c r="R13"/>
      <c r="S13"/>
    </row>
    <row r="14" spans="1:19" ht="16.5" thickBot="1" x14ac:dyDescent="0.3">
      <c r="K14" s="27" t="s">
        <v>49</v>
      </c>
      <c r="L14" s="27">
        <v>9</v>
      </c>
      <c r="M14" s="27">
        <v>130.52500000000001</v>
      </c>
      <c r="N14" s="27"/>
      <c r="O14" s="27"/>
      <c r="P14" s="27"/>
      <c r="Q14"/>
      <c r="R14"/>
      <c r="S14"/>
    </row>
    <row r="15" spans="1:19" ht="16.5" thickBot="1" x14ac:dyDescent="0.3">
      <c r="K15"/>
      <c r="L15"/>
      <c r="M15"/>
      <c r="N15"/>
      <c r="O15"/>
      <c r="P15"/>
      <c r="Q15"/>
      <c r="R15"/>
      <c r="S15"/>
    </row>
    <row r="16" spans="1:19" x14ac:dyDescent="0.25">
      <c r="K16" s="28"/>
      <c r="L16" s="28" t="s">
        <v>56</v>
      </c>
      <c r="M16" s="28" t="s">
        <v>44</v>
      </c>
      <c r="N16" s="28" t="s">
        <v>57</v>
      </c>
      <c r="O16" s="28" t="s">
        <v>58</v>
      </c>
      <c r="P16" s="28" t="s">
        <v>59</v>
      </c>
      <c r="Q16" s="28" t="s">
        <v>60</v>
      </c>
      <c r="R16" s="28" t="s">
        <v>61</v>
      </c>
      <c r="S16" s="28" t="s">
        <v>62</v>
      </c>
    </row>
    <row r="17" spans="11:19" x14ac:dyDescent="0.25">
      <c r="K17" s="26" t="s">
        <v>50</v>
      </c>
      <c r="L17" s="35">
        <v>20.399999999999999</v>
      </c>
      <c r="M17" s="26">
        <v>1.3382202110763886</v>
      </c>
      <c r="N17" s="26">
        <v>15.244127858143312</v>
      </c>
      <c r="O17" s="26">
        <v>3.3998882786469612E-7</v>
      </c>
      <c r="P17" s="26">
        <v>17.314058659444054</v>
      </c>
      <c r="Q17" s="26">
        <v>23.485941340555943</v>
      </c>
      <c r="R17" s="26">
        <v>17.314058659444054</v>
      </c>
      <c r="S17" s="26">
        <v>23.485941340555943</v>
      </c>
    </row>
    <row r="18" spans="11:19" ht="16.5" thickBot="1" x14ac:dyDescent="0.3">
      <c r="K18" s="27" t="s">
        <v>27</v>
      </c>
      <c r="L18" s="36">
        <v>1.1000000000000005</v>
      </c>
      <c r="M18" s="27">
        <v>0.21567371540164909</v>
      </c>
      <c r="N18" s="27">
        <v>5.1002969831139175</v>
      </c>
      <c r="O18" s="36">
        <v>9.2950922339240117E-4</v>
      </c>
      <c r="P18" s="27">
        <v>0.60265552042895099</v>
      </c>
      <c r="Q18" s="27">
        <v>1.5973444795710501</v>
      </c>
      <c r="R18" s="27">
        <v>0.60265552042895099</v>
      </c>
      <c r="S18" s="27">
        <v>1.5973444795710501</v>
      </c>
    </row>
    <row r="19" spans="11:19" x14ac:dyDescent="0.25">
      <c r="K19"/>
      <c r="L19"/>
      <c r="M19"/>
      <c r="N19"/>
      <c r="O19"/>
      <c r="P19"/>
      <c r="Q19"/>
      <c r="R19"/>
      <c r="S19"/>
    </row>
    <row r="20" spans="11:19" x14ac:dyDescent="0.25">
      <c r="K20"/>
      <c r="L20"/>
      <c r="M20"/>
      <c r="N20"/>
      <c r="O20"/>
      <c r="P20"/>
      <c r="Q20"/>
      <c r="R20"/>
      <c r="S20"/>
    </row>
    <row r="21" spans="11:19" x14ac:dyDescent="0.25">
      <c r="K21"/>
      <c r="L21"/>
      <c r="M21"/>
      <c r="N21"/>
      <c r="O21"/>
      <c r="P21"/>
      <c r="Q21"/>
      <c r="R21"/>
      <c r="S21"/>
    </row>
    <row r="22" spans="11:19" x14ac:dyDescent="0.25">
      <c r="K22" t="s">
        <v>63</v>
      </c>
      <c r="L22"/>
      <c r="M22"/>
      <c r="N22"/>
      <c r="O22"/>
      <c r="P22"/>
      <c r="Q22"/>
      <c r="R22"/>
      <c r="S22"/>
    </row>
    <row r="23" spans="11:19" ht="16.5" thickBot="1" x14ac:dyDescent="0.3">
      <c r="K23"/>
      <c r="L23"/>
      <c r="M23"/>
      <c r="N23"/>
      <c r="O23"/>
      <c r="P23"/>
      <c r="Q23"/>
      <c r="R23"/>
      <c r="S23"/>
    </row>
    <row r="24" spans="11:19" x14ac:dyDescent="0.25">
      <c r="K24" s="28" t="s">
        <v>64</v>
      </c>
      <c r="L24" s="28" t="s">
        <v>65</v>
      </c>
      <c r="M24" s="28" t="s">
        <v>66</v>
      </c>
      <c r="N24"/>
      <c r="O24"/>
      <c r="P24"/>
      <c r="Q24"/>
      <c r="R24"/>
      <c r="S24"/>
    </row>
    <row r="25" spans="11:19" x14ac:dyDescent="0.25">
      <c r="K25" s="26">
        <v>1</v>
      </c>
      <c r="L25" s="26">
        <v>21.5</v>
      </c>
      <c r="M25" s="26">
        <v>0.10000000000000142</v>
      </c>
      <c r="N25"/>
      <c r="O25"/>
      <c r="P25"/>
      <c r="Q25"/>
      <c r="R25"/>
      <c r="S25"/>
    </row>
    <row r="26" spans="11:19" x14ac:dyDescent="0.25">
      <c r="K26" s="26">
        <v>2</v>
      </c>
      <c r="L26" s="26">
        <v>22.6</v>
      </c>
      <c r="M26" s="26">
        <v>0.29999999999999716</v>
      </c>
      <c r="N26"/>
      <c r="O26"/>
      <c r="P26"/>
      <c r="Q26"/>
      <c r="R26"/>
      <c r="S26"/>
    </row>
    <row r="27" spans="11:19" x14ac:dyDescent="0.25">
      <c r="K27" s="26">
        <v>3</v>
      </c>
      <c r="L27" s="26">
        <v>23.7</v>
      </c>
      <c r="M27" s="26">
        <v>1.8000000000000007</v>
      </c>
      <c r="N27"/>
      <c r="O27"/>
      <c r="P27"/>
      <c r="Q27"/>
      <c r="R27"/>
      <c r="S27"/>
    </row>
    <row r="28" spans="11:19" x14ac:dyDescent="0.25">
      <c r="K28" s="26">
        <v>4</v>
      </c>
      <c r="L28" s="26">
        <v>24.8</v>
      </c>
      <c r="M28" s="26">
        <v>-2.9000000000000021</v>
      </c>
      <c r="N28"/>
      <c r="O28"/>
      <c r="P28"/>
      <c r="Q28"/>
      <c r="R28"/>
      <c r="S28"/>
    </row>
    <row r="29" spans="11:19" x14ac:dyDescent="0.25">
      <c r="K29" s="26">
        <v>5</v>
      </c>
      <c r="L29" s="26">
        <v>25.900000000000002</v>
      </c>
      <c r="M29" s="26">
        <v>-2.0000000000000036</v>
      </c>
      <c r="N29"/>
      <c r="O29"/>
      <c r="P29"/>
      <c r="Q29"/>
      <c r="R29"/>
      <c r="S29"/>
    </row>
    <row r="30" spans="11:19" x14ac:dyDescent="0.25">
      <c r="K30" s="26">
        <v>6</v>
      </c>
      <c r="L30" s="26">
        <v>27</v>
      </c>
      <c r="M30" s="26">
        <v>0.5</v>
      </c>
      <c r="N30"/>
      <c r="O30"/>
      <c r="P30"/>
      <c r="Q30"/>
      <c r="R30"/>
      <c r="S30"/>
    </row>
    <row r="31" spans="11:19" x14ac:dyDescent="0.25">
      <c r="K31" s="26">
        <v>7</v>
      </c>
      <c r="L31" s="26">
        <v>28.1</v>
      </c>
      <c r="M31" s="26">
        <v>3.3999999999999986</v>
      </c>
      <c r="N31"/>
      <c r="O31"/>
      <c r="P31"/>
      <c r="Q31"/>
      <c r="R31"/>
      <c r="S31"/>
    </row>
    <row r="32" spans="11:19" x14ac:dyDescent="0.25">
      <c r="K32" s="26">
        <v>8</v>
      </c>
      <c r="L32" s="26">
        <v>29.200000000000003</v>
      </c>
      <c r="M32" s="26">
        <v>0.49999999999999645</v>
      </c>
      <c r="N32"/>
      <c r="O32"/>
      <c r="P32"/>
      <c r="Q32"/>
      <c r="R32"/>
      <c r="S32"/>
    </row>
    <row r="33" spans="11:19" x14ac:dyDescent="0.25">
      <c r="K33" s="26">
        <v>9</v>
      </c>
      <c r="L33" s="26">
        <v>30.300000000000004</v>
      </c>
      <c r="M33" s="26">
        <v>-1.7000000000000028</v>
      </c>
      <c r="N33"/>
      <c r="O33"/>
      <c r="P33"/>
      <c r="Q33"/>
      <c r="R33"/>
      <c r="S33"/>
    </row>
    <row r="34" spans="11:19" ht="16.5" thickBot="1" x14ac:dyDescent="0.3">
      <c r="K34" s="27">
        <v>10</v>
      </c>
      <c r="L34" s="27">
        <v>31.400000000000006</v>
      </c>
      <c r="M34" s="27">
        <v>-7.1054273576010019E-15</v>
      </c>
      <c r="N34"/>
      <c r="O34"/>
      <c r="P34"/>
      <c r="Q34"/>
      <c r="R34"/>
      <c r="S34"/>
    </row>
  </sheetData>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activeCell="F10" sqref="F10"/>
    </sheetView>
  </sheetViews>
  <sheetFormatPr defaultRowHeight="15.75" x14ac:dyDescent="0.25"/>
  <cols>
    <col min="1" max="1" width="7.125" customWidth="1"/>
    <col min="2" max="2" width="12" style="4" customWidth="1"/>
    <col min="3" max="3" width="5.875" customWidth="1"/>
    <col min="4" max="4" width="8.25" style="4" customWidth="1"/>
    <col min="5" max="5" width="8.375" style="4" customWidth="1"/>
    <col min="6" max="6" width="8.625" style="4" customWidth="1"/>
    <col min="7" max="7" width="7.875" style="4" customWidth="1"/>
    <col min="8" max="9" width="10" style="4" customWidth="1"/>
    <col min="10" max="10" width="7.125" style="4" customWidth="1"/>
    <col min="11" max="11" width="6.625" customWidth="1"/>
    <col min="12" max="12" width="6" customWidth="1"/>
  </cols>
  <sheetData>
    <row r="1" spans="1:16" s="3" customFormat="1" ht="63" x14ac:dyDescent="0.25">
      <c r="A1" s="1" t="s">
        <v>0</v>
      </c>
      <c r="B1" s="11" t="s">
        <v>1</v>
      </c>
      <c r="C1" s="3" t="s">
        <v>2</v>
      </c>
      <c r="D1" s="14" t="s">
        <v>3</v>
      </c>
      <c r="E1" s="14" t="s">
        <v>4</v>
      </c>
      <c r="F1" s="14" t="s">
        <v>5</v>
      </c>
      <c r="G1" s="14" t="s">
        <v>6</v>
      </c>
      <c r="H1" s="14" t="s">
        <v>7</v>
      </c>
      <c r="I1" s="15" t="s">
        <v>10</v>
      </c>
      <c r="J1" s="15" t="s">
        <v>9</v>
      </c>
      <c r="K1" s="14" t="s">
        <v>12</v>
      </c>
      <c r="L1" s="14" t="s">
        <v>11</v>
      </c>
    </row>
    <row r="2" spans="1:16" x14ac:dyDescent="0.25">
      <c r="A2" s="2">
        <v>1</v>
      </c>
      <c r="B2" s="12">
        <v>17</v>
      </c>
      <c r="C2">
        <f>AVERAGE($B$2:$B$13)</f>
        <v>19.25</v>
      </c>
    </row>
    <row r="3" spans="1:16" x14ac:dyDescent="0.25">
      <c r="A3" s="2">
        <v>2</v>
      </c>
      <c r="B3" s="12">
        <v>21</v>
      </c>
      <c r="C3">
        <f t="shared" ref="C3:C13" si="0">AVERAGE($B$2:$B$13)</f>
        <v>19.25</v>
      </c>
      <c r="D3" s="4">
        <f t="shared" ref="D3:D13" si="1">B2</f>
        <v>17</v>
      </c>
      <c r="E3" s="4">
        <f>B3-D3</f>
        <v>4</v>
      </c>
      <c r="F3" s="4">
        <f>ABS(E3)</f>
        <v>4</v>
      </c>
      <c r="G3" s="4">
        <f>F3^2</f>
        <v>16</v>
      </c>
      <c r="H3" s="6">
        <f>E3/B3</f>
        <v>0.19047619047619047</v>
      </c>
      <c r="I3" s="7">
        <f t="shared" ref="I3:I13" si="2">ABS(H3)</f>
        <v>0.19047619047619047</v>
      </c>
    </row>
    <row r="4" spans="1:16" x14ac:dyDescent="0.25">
      <c r="A4" s="2">
        <v>3</v>
      </c>
      <c r="B4" s="12">
        <v>19</v>
      </c>
      <c r="C4">
        <f t="shared" si="0"/>
        <v>19.25</v>
      </c>
      <c r="D4" s="4">
        <f t="shared" si="1"/>
        <v>21</v>
      </c>
      <c r="E4" s="4">
        <f t="shared" ref="E4:E13" si="3">B4-D4</f>
        <v>-2</v>
      </c>
      <c r="F4" s="4">
        <f t="shared" ref="F4:F13" si="4">ABS(E4)</f>
        <v>2</v>
      </c>
      <c r="G4" s="4">
        <f t="shared" ref="G4:G13" si="5">F4^2</f>
        <v>4</v>
      </c>
      <c r="H4" s="6">
        <f t="shared" ref="H4:H13" si="6">E4/B4</f>
        <v>-0.10526315789473684</v>
      </c>
      <c r="I4" s="7">
        <f t="shared" si="2"/>
        <v>0.10526315789473684</v>
      </c>
    </row>
    <row r="5" spans="1:16" x14ac:dyDescent="0.25">
      <c r="A5" s="2">
        <v>4</v>
      </c>
      <c r="B5" s="12">
        <v>23</v>
      </c>
      <c r="C5">
        <f t="shared" si="0"/>
        <v>19.25</v>
      </c>
      <c r="D5" s="4">
        <f t="shared" si="1"/>
        <v>19</v>
      </c>
      <c r="E5" s="4">
        <f t="shared" si="3"/>
        <v>4</v>
      </c>
      <c r="F5" s="4">
        <f t="shared" si="4"/>
        <v>4</v>
      </c>
      <c r="G5" s="4">
        <f t="shared" si="5"/>
        <v>16</v>
      </c>
      <c r="H5" s="6">
        <f t="shared" si="6"/>
        <v>0.17391304347826086</v>
      </c>
      <c r="I5" s="7">
        <f t="shared" si="2"/>
        <v>0.17391304347826086</v>
      </c>
    </row>
    <row r="6" spans="1:16" x14ac:dyDescent="0.25">
      <c r="A6" s="2">
        <v>5</v>
      </c>
      <c r="B6" s="12">
        <v>18</v>
      </c>
      <c r="C6">
        <f t="shared" si="0"/>
        <v>19.25</v>
      </c>
      <c r="D6" s="4">
        <f t="shared" si="1"/>
        <v>23</v>
      </c>
      <c r="E6" s="4">
        <f t="shared" si="3"/>
        <v>-5</v>
      </c>
      <c r="F6" s="4">
        <f t="shared" si="4"/>
        <v>5</v>
      </c>
      <c r="G6" s="4">
        <f t="shared" si="5"/>
        <v>25</v>
      </c>
      <c r="H6" s="6">
        <f t="shared" si="6"/>
        <v>-0.27777777777777779</v>
      </c>
      <c r="I6" s="7">
        <f t="shared" si="2"/>
        <v>0.27777777777777779</v>
      </c>
    </row>
    <row r="7" spans="1:16" x14ac:dyDescent="0.25">
      <c r="A7" s="2">
        <v>6</v>
      </c>
      <c r="B7" s="12">
        <v>16</v>
      </c>
      <c r="C7">
        <f t="shared" si="0"/>
        <v>19.25</v>
      </c>
      <c r="D7" s="4">
        <f t="shared" si="1"/>
        <v>18</v>
      </c>
      <c r="E7" s="4">
        <f t="shared" si="3"/>
        <v>-2</v>
      </c>
      <c r="F7" s="4">
        <f t="shared" si="4"/>
        <v>2</v>
      </c>
      <c r="G7" s="4">
        <f t="shared" si="5"/>
        <v>4</v>
      </c>
      <c r="H7" s="6">
        <f t="shared" si="6"/>
        <v>-0.125</v>
      </c>
      <c r="I7" s="7">
        <f t="shared" si="2"/>
        <v>0.125</v>
      </c>
    </row>
    <row r="8" spans="1:16" x14ac:dyDescent="0.25">
      <c r="A8" s="2">
        <v>7</v>
      </c>
      <c r="B8" s="12">
        <v>20</v>
      </c>
      <c r="C8">
        <f t="shared" si="0"/>
        <v>19.25</v>
      </c>
      <c r="D8" s="4">
        <f t="shared" si="1"/>
        <v>16</v>
      </c>
      <c r="E8" s="4">
        <f t="shared" si="3"/>
        <v>4</v>
      </c>
      <c r="F8" s="4">
        <f t="shared" si="4"/>
        <v>4</v>
      </c>
      <c r="G8" s="4">
        <f t="shared" si="5"/>
        <v>16</v>
      </c>
      <c r="H8" s="6">
        <f t="shared" si="6"/>
        <v>0.2</v>
      </c>
      <c r="I8" s="7">
        <f t="shared" si="2"/>
        <v>0.2</v>
      </c>
      <c r="P8" s="32"/>
    </row>
    <row r="9" spans="1:16" x14ac:dyDescent="0.25">
      <c r="A9" s="2">
        <v>8</v>
      </c>
      <c r="B9" s="12">
        <v>18</v>
      </c>
      <c r="C9">
        <f t="shared" si="0"/>
        <v>19.25</v>
      </c>
      <c r="D9" s="4">
        <f t="shared" si="1"/>
        <v>20</v>
      </c>
      <c r="E9" s="4">
        <f t="shared" si="3"/>
        <v>-2</v>
      </c>
      <c r="F9" s="4">
        <f t="shared" si="4"/>
        <v>2</v>
      </c>
      <c r="G9" s="4">
        <f t="shared" si="5"/>
        <v>4</v>
      </c>
      <c r="H9" s="6">
        <f t="shared" si="6"/>
        <v>-0.1111111111111111</v>
      </c>
      <c r="I9" s="7">
        <f t="shared" si="2"/>
        <v>0.1111111111111111</v>
      </c>
    </row>
    <row r="10" spans="1:16" x14ac:dyDescent="0.25">
      <c r="A10" s="2">
        <v>9</v>
      </c>
      <c r="B10" s="12">
        <v>22</v>
      </c>
      <c r="C10">
        <f t="shared" si="0"/>
        <v>19.25</v>
      </c>
      <c r="D10" s="4">
        <f t="shared" si="1"/>
        <v>18</v>
      </c>
      <c r="E10" s="4">
        <f t="shared" si="3"/>
        <v>4</v>
      </c>
      <c r="F10" s="4">
        <f t="shared" si="4"/>
        <v>4</v>
      </c>
      <c r="G10" s="4">
        <f t="shared" si="5"/>
        <v>16</v>
      </c>
      <c r="H10" s="6">
        <f t="shared" si="6"/>
        <v>0.18181818181818182</v>
      </c>
      <c r="I10" s="7">
        <f t="shared" si="2"/>
        <v>0.18181818181818182</v>
      </c>
    </row>
    <row r="11" spans="1:16" x14ac:dyDescent="0.25">
      <c r="A11" s="2">
        <v>10</v>
      </c>
      <c r="B11" s="12">
        <v>20</v>
      </c>
      <c r="C11">
        <f t="shared" si="0"/>
        <v>19.25</v>
      </c>
      <c r="D11" s="4">
        <f t="shared" si="1"/>
        <v>22</v>
      </c>
      <c r="E11" s="4">
        <f t="shared" si="3"/>
        <v>-2</v>
      </c>
      <c r="F11" s="4">
        <f t="shared" si="4"/>
        <v>2</v>
      </c>
      <c r="G11" s="4">
        <f t="shared" si="5"/>
        <v>4</v>
      </c>
      <c r="H11" s="6">
        <f t="shared" si="6"/>
        <v>-0.1</v>
      </c>
      <c r="I11" s="7">
        <f t="shared" si="2"/>
        <v>0.1</v>
      </c>
    </row>
    <row r="12" spans="1:16" x14ac:dyDescent="0.25">
      <c r="A12" s="2">
        <v>11</v>
      </c>
      <c r="B12" s="12">
        <v>15</v>
      </c>
      <c r="C12">
        <f t="shared" si="0"/>
        <v>19.25</v>
      </c>
      <c r="D12" s="4">
        <f t="shared" si="1"/>
        <v>20</v>
      </c>
      <c r="E12" s="4">
        <f t="shared" si="3"/>
        <v>-5</v>
      </c>
      <c r="F12" s="4">
        <f t="shared" si="4"/>
        <v>5</v>
      </c>
      <c r="G12" s="4">
        <f t="shared" si="5"/>
        <v>25</v>
      </c>
      <c r="H12" s="6">
        <f t="shared" si="6"/>
        <v>-0.33333333333333331</v>
      </c>
      <c r="I12" s="7">
        <f t="shared" si="2"/>
        <v>0.33333333333333331</v>
      </c>
    </row>
    <row r="13" spans="1:16" x14ac:dyDescent="0.25">
      <c r="A13" s="2">
        <v>12</v>
      </c>
      <c r="B13" s="12">
        <v>22</v>
      </c>
      <c r="C13">
        <f t="shared" si="0"/>
        <v>19.25</v>
      </c>
      <c r="D13" s="4">
        <f t="shared" si="1"/>
        <v>15</v>
      </c>
      <c r="E13" s="4">
        <f t="shared" si="3"/>
        <v>7</v>
      </c>
      <c r="F13" s="4">
        <f t="shared" si="4"/>
        <v>7</v>
      </c>
      <c r="G13" s="4">
        <f t="shared" si="5"/>
        <v>49</v>
      </c>
      <c r="H13" s="6">
        <f t="shared" si="6"/>
        <v>0.31818181818181818</v>
      </c>
      <c r="I13" s="7">
        <f t="shared" si="2"/>
        <v>0.31818181818181818</v>
      </c>
    </row>
    <row r="14" spans="1:16" x14ac:dyDescent="0.25">
      <c r="A14" s="2"/>
      <c r="B14" s="12" t="s">
        <v>8</v>
      </c>
      <c r="C14" t="s">
        <v>8</v>
      </c>
      <c r="D14" s="31" t="s">
        <v>78</v>
      </c>
      <c r="E14" s="4">
        <f>SUM(E3:E13)</f>
        <v>5</v>
      </c>
      <c r="F14" s="4">
        <f>SUM(F3:F13)</f>
        <v>41</v>
      </c>
      <c r="G14" s="4">
        <f>SUM(G3:G13)</f>
        <v>179</v>
      </c>
      <c r="H14" s="6">
        <f>SUM(H3:H13)</f>
        <v>1.1903853837492318E-2</v>
      </c>
      <c r="I14" s="7">
        <f>SUM(I3:I13)</f>
        <v>2.1168746140714108</v>
      </c>
      <c r="J14" s="8">
        <f>AVERAGE(I3:I13)</f>
        <v>0.19244314673376461</v>
      </c>
      <c r="K14" s="5">
        <f>AVERAGE(F3:F13)</f>
        <v>3.7272727272727271</v>
      </c>
      <c r="L14" s="5">
        <f>AVERAGE(G3:G13)</f>
        <v>16.272727272727273</v>
      </c>
    </row>
    <row r="15" spans="1:16" x14ac:dyDescent="0.25">
      <c r="A15" s="2"/>
      <c r="B15" s="12"/>
    </row>
    <row r="16" spans="1:16" x14ac:dyDescent="0.25">
      <c r="A16" s="2"/>
      <c r="B16" s="12"/>
    </row>
    <row r="17" spans="1:2" x14ac:dyDescent="0.25">
      <c r="A17" s="2"/>
      <c r="B17" s="12"/>
    </row>
    <row r="18" spans="1:2" x14ac:dyDescent="0.25">
      <c r="A18" s="2"/>
      <c r="B18" s="12"/>
    </row>
    <row r="19" spans="1:2" x14ac:dyDescent="0.25">
      <c r="A19" s="2"/>
      <c r="B19" s="12"/>
    </row>
    <row r="20" spans="1:2" x14ac:dyDescent="0.25">
      <c r="A20" s="2"/>
      <c r="B20" s="12"/>
    </row>
    <row r="21" spans="1:2" x14ac:dyDescent="0.25">
      <c r="A21" s="2"/>
      <c r="B21" s="12"/>
    </row>
    <row r="22" spans="1:2" x14ac:dyDescent="0.25">
      <c r="A22" s="2"/>
      <c r="B22" s="12"/>
    </row>
    <row r="23" spans="1:2" x14ac:dyDescent="0.25">
      <c r="A23" s="2"/>
      <c r="B23" s="1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I17" sqref="I17"/>
    </sheetView>
  </sheetViews>
  <sheetFormatPr defaultRowHeight="15.75" x14ac:dyDescent="0.25"/>
  <cols>
    <col min="1" max="1" width="7.125" customWidth="1"/>
    <col min="2" max="2" width="12" style="4" customWidth="1"/>
    <col min="3" max="3" width="5.875" customWidth="1"/>
    <col min="4" max="4" width="8.25" style="4" customWidth="1"/>
    <col min="5" max="5" width="8.375" style="4" customWidth="1"/>
    <col min="6" max="6" width="8.625" style="4" customWidth="1"/>
    <col min="7" max="7" width="7.875" style="4" customWidth="1"/>
    <col min="8" max="9" width="10" style="4" customWidth="1"/>
    <col min="10" max="10" width="7.125" style="4" customWidth="1"/>
    <col min="11" max="12" width="6.125" customWidth="1"/>
    <col min="13" max="13" width="9" style="4"/>
  </cols>
  <sheetData>
    <row r="1" spans="1:13" s="3" customFormat="1" ht="63" x14ac:dyDescent="0.25">
      <c r="A1" s="1" t="s">
        <v>0</v>
      </c>
      <c r="B1" s="11" t="s">
        <v>1</v>
      </c>
      <c r="C1" s="3" t="s">
        <v>2</v>
      </c>
      <c r="D1" s="14" t="s">
        <v>13</v>
      </c>
      <c r="E1" s="14" t="s">
        <v>4</v>
      </c>
      <c r="F1" s="14" t="s">
        <v>5</v>
      </c>
      <c r="G1" s="14" t="s">
        <v>6</v>
      </c>
      <c r="H1" s="14" t="s">
        <v>7</v>
      </c>
      <c r="I1" s="15" t="s">
        <v>10</v>
      </c>
      <c r="J1" s="15" t="s">
        <v>9</v>
      </c>
      <c r="K1" s="14" t="s">
        <v>12</v>
      </c>
      <c r="L1" s="14" t="s">
        <v>11</v>
      </c>
      <c r="M1" s="14"/>
    </row>
    <row r="2" spans="1:13" x14ac:dyDescent="0.25">
      <c r="A2" s="2">
        <v>1</v>
      </c>
      <c r="B2" s="12">
        <v>17</v>
      </c>
      <c r="C2">
        <f>AVERAGE($B$2:$B$13)</f>
        <v>19.25</v>
      </c>
    </row>
    <row r="3" spans="1:13" x14ac:dyDescent="0.25">
      <c r="A3" s="2">
        <v>2</v>
      </c>
      <c r="B3" s="12">
        <v>21</v>
      </c>
      <c r="C3">
        <f t="shared" ref="C3:C13" si="0">AVERAGE($B$2:$B$13)</f>
        <v>19.25</v>
      </c>
      <c r="D3" s="4">
        <f>B2</f>
        <v>17</v>
      </c>
      <c r="E3" s="4">
        <f>B3-D3</f>
        <v>4</v>
      </c>
      <c r="F3" s="4">
        <f>ABS(E3)</f>
        <v>4</v>
      </c>
      <c r="G3" s="4">
        <f>F3^2</f>
        <v>16</v>
      </c>
      <c r="H3" s="6">
        <f t="shared" ref="H3:H13" si="1">E3/B3</f>
        <v>0.19047619047619047</v>
      </c>
      <c r="I3" s="7">
        <f t="shared" ref="I3:I13" si="2">ABS(H3)</f>
        <v>0.19047619047619047</v>
      </c>
    </row>
    <row r="4" spans="1:13" x14ac:dyDescent="0.25">
      <c r="A4" s="2">
        <v>3</v>
      </c>
      <c r="B4" s="12">
        <v>19</v>
      </c>
      <c r="C4">
        <f t="shared" si="0"/>
        <v>19.25</v>
      </c>
      <c r="D4" s="4">
        <f>AVERAGE($B$2:B3)</f>
        <v>19</v>
      </c>
      <c r="E4" s="4">
        <f t="shared" ref="E4:E13" si="3">B4-D4</f>
        <v>0</v>
      </c>
      <c r="F4" s="4">
        <f t="shared" ref="F4:F13" si="4">ABS(E4)</f>
        <v>0</v>
      </c>
      <c r="G4" s="4">
        <f t="shared" ref="G4:G13" si="5">F4^2</f>
        <v>0</v>
      </c>
      <c r="H4" s="6">
        <f t="shared" si="1"/>
        <v>0</v>
      </c>
      <c r="I4" s="7">
        <f t="shared" si="2"/>
        <v>0</v>
      </c>
    </row>
    <row r="5" spans="1:13" x14ac:dyDescent="0.25">
      <c r="A5" s="2">
        <v>4</v>
      </c>
      <c r="B5" s="12">
        <v>23</v>
      </c>
      <c r="C5">
        <f t="shared" si="0"/>
        <v>19.25</v>
      </c>
      <c r="D5" s="4">
        <f>AVERAGE($B$2:B4)</f>
        <v>19</v>
      </c>
      <c r="E5" s="4">
        <f t="shared" si="3"/>
        <v>4</v>
      </c>
      <c r="F5" s="4">
        <f t="shared" si="4"/>
        <v>4</v>
      </c>
      <c r="G5" s="4">
        <f t="shared" si="5"/>
        <v>16</v>
      </c>
      <c r="H5" s="6">
        <f t="shared" si="1"/>
        <v>0.17391304347826086</v>
      </c>
      <c r="I5" s="7">
        <f t="shared" si="2"/>
        <v>0.17391304347826086</v>
      </c>
    </row>
    <row r="6" spans="1:13" x14ac:dyDescent="0.25">
      <c r="A6" s="2">
        <v>5</v>
      </c>
      <c r="B6" s="12">
        <v>18</v>
      </c>
      <c r="C6">
        <f t="shared" si="0"/>
        <v>19.25</v>
      </c>
      <c r="D6" s="4">
        <f>AVERAGE($B$2:B5)</f>
        <v>20</v>
      </c>
      <c r="E6" s="4">
        <f t="shared" si="3"/>
        <v>-2</v>
      </c>
      <c r="F6" s="4">
        <f t="shared" si="4"/>
        <v>2</v>
      </c>
      <c r="G6" s="4">
        <f t="shared" si="5"/>
        <v>4</v>
      </c>
      <c r="H6" s="6">
        <f t="shared" si="1"/>
        <v>-0.1111111111111111</v>
      </c>
      <c r="I6" s="7">
        <f t="shared" si="2"/>
        <v>0.1111111111111111</v>
      </c>
    </row>
    <row r="7" spans="1:13" x14ac:dyDescent="0.25">
      <c r="A7" s="2">
        <v>6</v>
      </c>
      <c r="B7" s="12">
        <v>16</v>
      </c>
      <c r="C7">
        <f t="shared" si="0"/>
        <v>19.25</v>
      </c>
      <c r="D7" s="4">
        <f>AVERAGE($B$2:B6)</f>
        <v>19.600000000000001</v>
      </c>
      <c r="E7" s="4">
        <f t="shared" si="3"/>
        <v>-3.6000000000000014</v>
      </c>
      <c r="F7" s="4">
        <f t="shared" si="4"/>
        <v>3.6000000000000014</v>
      </c>
      <c r="G7" s="4">
        <f t="shared" si="5"/>
        <v>12.96000000000001</v>
      </c>
      <c r="H7" s="6">
        <f t="shared" si="1"/>
        <v>-0.22500000000000009</v>
      </c>
      <c r="I7" s="7">
        <f t="shared" si="2"/>
        <v>0.22500000000000009</v>
      </c>
    </row>
    <row r="8" spans="1:13" x14ac:dyDescent="0.25">
      <c r="A8" s="2">
        <v>7</v>
      </c>
      <c r="B8" s="12">
        <v>20</v>
      </c>
      <c r="C8">
        <f t="shared" si="0"/>
        <v>19.25</v>
      </c>
      <c r="D8" s="4">
        <f>AVERAGE($B$2:B7)</f>
        <v>19</v>
      </c>
      <c r="E8" s="4">
        <f t="shared" si="3"/>
        <v>1</v>
      </c>
      <c r="F8" s="4">
        <f t="shared" si="4"/>
        <v>1</v>
      </c>
      <c r="G8" s="4">
        <f t="shared" si="5"/>
        <v>1</v>
      </c>
      <c r="H8" s="6">
        <f t="shared" si="1"/>
        <v>0.05</v>
      </c>
      <c r="I8" s="7">
        <f t="shared" si="2"/>
        <v>0.05</v>
      </c>
    </row>
    <row r="9" spans="1:13" x14ac:dyDescent="0.25">
      <c r="A9" s="2">
        <v>8</v>
      </c>
      <c r="B9" s="12">
        <v>18</v>
      </c>
      <c r="C9">
        <f t="shared" si="0"/>
        <v>19.25</v>
      </c>
      <c r="D9" s="4">
        <f>AVERAGE($B$2:B8)</f>
        <v>19.142857142857142</v>
      </c>
      <c r="E9" s="4">
        <f t="shared" si="3"/>
        <v>-1.1428571428571423</v>
      </c>
      <c r="F9" s="4">
        <f t="shared" si="4"/>
        <v>1.1428571428571423</v>
      </c>
      <c r="G9" s="4">
        <f t="shared" si="5"/>
        <v>1.3061224489795906</v>
      </c>
      <c r="H9" s="6">
        <f t="shared" si="1"/>
        <v>-6.3492063492063461E-2</v>
      </c>
      <c r="I9" s="7">
        <f t="shared" si="2"/>
        <v>6.3492063492063461E-2</v>
      </c>
    </row>
    <row r="10" spans="1:13" x14ac:dyDescent="0.25">
      <c r="A10" s="2">
        <v>9</v>
      </c>
      <c r="B10" s="12">
        <v>22</v>
      </c>
      <c r="C10">
        <f t="shared" si="0"/>
        <v>19.25</v>
      </c>
      <c r="D10" s="4">
        <f>AVERAGE($B$2:B9)</f>
        <v>19</v>
      </c>
      <c r="E10" s="4">
        <f t="shared" si="3"/>
        <v>3</v>
      </c>
      <c r="F10" s="4">
        <f t="shared" si="4"/>
        <v>3</v>
      </c>
      <c r="G10" s="4">
        <f t="shared" si="5"/>
        <v>9</v>
      </c>
      <c r="H10" s="6">
        <f t="shared" si="1"/>
        <v>0.13636363636363635</v>
      </c>
      <c r="I10" s="7">
        <f t="shared" si="2"/>
        <v>0.13636363636363635</v>
      </c>
    </row>
    <row r="11" spans="1:13" x14ac:dyDescent="0.25">
      <c r="A11" s="2">
        <v>10</v>
      </c>
      <c r="B11" s="12">
        <v>20</v>
      </c>
      <c r="C11">
        <f t="shared" si="0"/>
        <v>19.25</v>
      </c>
      <c r="D11" s="4">
        <f>AVERAGE($B$2:B10)</f>
        <v>19.333333333333332</v>
      </c>
      <c r="E11" s="4">
        <f t="shared" si="3"/>
        <v>0.66666666666666785</v>
      </c>
      <c r="F11" s="4">
        <f t="shared" si="4"/>
        <v>0.66666666666666785</v>
      </c>
      <c r="G11" s="4">
        <f t="shared" si="5"/>
        <v>0.44444444444444603</v>
      </c>
      <c r="H11" s="6">
        <f t="shared" si="1"/>
        <v>3.3333333333333395E-2</v>
      </c>
      <c r="I11" s="7">
        <f t="shared" si="2"/>
        <v>3.3333333333333395E-2</v>
      </c>
    </row>
    <row r="12" spans="1:13" x14ac:dyDescent="0.25">
      <c r="A12" s="2">
        <v>11</v>
      </c>
      <c r="B12" s="12">
        <v>15</v>
      </c>
      <c r="C12">
        <f t="shared" si="0"/>
        <v>19.25</v>
      </c>
      <c r="D12" s="4">
        <f>AVERAGE($B$2:B11)</f>
        <v>19.399999999999999</v>
      </c>
      <c r="E12" s="4">
        <f t="shared" si="3"/>
        <v>-4.3999999999999986</v>
      </c>
      <c r="F12" s="4">
        <f t="shared" si="4"/>
        <v>4.3999999999999986</v>
      </c>
      <c r="G12" s="4">
        <f t="shared" si="5"/>
        <v>19.359999999999989</v>
      </c>
      <c r="H12" s="6">
        <f t="shared" si="1"/>
        <v>-0.29333333333333322</v>
      </c>
      <c r="I12" s="7">
        <f t="shared" si="2"/>
        <v>0.29333333333333322</v>
      </c>
    </row>
    <row r="13" spans="1:13" x14ac:dyDescent="0.25">
      <c r="A13" s="2">
        <v>12</v>
      </c>
      <c r="B13" s="12">
        <v>22</v>
      </c>
      <c r="C13">
        <f t="shared" si="0"/>
        <v>19.25</v>
      </c>
      <c r="D13" s="4">
        <f>AVERAGE($B$2:B12)</f>
        <v>19</v>
      </c>
      <c r="E13" s="4">
        <f t="shared" si="3"/>
        <v>3</v>
      </c>
      <c r="F13" s="4">
        <f t="shared" si="4"/>
        <v>3</v>
      </c>
      <c r="G13" s="4">
        <f t="shared" si="5"/>
        <v>9</v>
      </c>
      <c r="H13" s="6">
        <f t="shared" si="1"/>
        <v>0.13636363636363635</v>
      </c>
      <c r="I13" s="7">
        <f t="shared" si="2"/>
        <v>0.13636363636363635</v>
      </c>
    </row>
    <row r="14" spans="1:13" x14ac:dyDescent="0.25">
      <c r="A14" s="2"/>
      <c r="B14" s="12"/>
      <c r="D14" s="4" t="s">
        <v>78</v>
      </c>
      <c r="E14" s="4">
        <f>SUM(E3:E13)</f>
        <v>4.5238095238095255</v>
      </c>
      <c r="F14" s="4">
        <f>SUM(F3:F13)</f>
        <v>26.80952380952381</v>
      </c>
      <c r="G14" s="4">
        <f>SUM(G3:G13)</f>
        <v>89.070566893424029</v>
      </c>
      <c r="H14" s="7">
        <f>SUM(H3:H13)</f>
        <v>2.7513332078549557E-2</v>
      </c>
      <c r="I14" s="10">
        <f>SUM(I3:I13)</f>
        <v>1.4133863479515654</v>
      </c>
      <c r="J14" s="8">
        <f>AVERAGE(I3:I13)</f>
        <v>0.12848966799559686</v>
      </c>
      <c r="K14" s="5">
        <f>AVERAGE(F3:F13)</f>
        <v>2.4372294372294374</v>
      </c>
      <c r="L14" s="5">
        <f>AVERAGE(G3:G13)</f>
        <v>8.0973242630385478</v>
      </c>
    </row>
    <row r="15" spans="1:13" s="4" customFormat="1" x14ac:dyDescent="0.25">
      <c r="A15"/>
      <c r="C15"/>
      <c r="K15"/>
      <c r="L15"/>
    </row>
    <row r="16" spans="1:13" s="4" customFormat="1" x14ac:dyDescent="0.25">
      <c r="A16"/>
      <c r="C16"/>
      <c r="K16"/>
      <c r="L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N1" sqref="N1"/>
    </sheetView>
  </sheetViews>
  <sheetFormatPr defaultRowHeight="15.75" x14ac:dyDescent="0.25"/>
  <cols>
    <col min="1" max="1" width="7.125" customWidth="1"/>
    <col min="2" max="2" width="12" style="4" customWidth="1"/>
    <col min="3" max="3" width="5.875" customWidth="1"/>
    <col min="4" max="4" width="8.25" style="4" customWidth="1"/>
    <col min="5" max="5" width="8.375" style="4" customWidth="1"/>
    <col min="6" max="6" width="8.625" style="4" customWidth="1"/>
    <col min="7" max="7" width="7.875" style="4" customWidth="1"/>
    <col min="8" max="9" width="10" style="4" customWidth="1"/>
    <col min="10" max="10" width="7.125" style="4" customWidth="1"/>
    <col min="11" max="11" width="6.625" customWidth="1"/>
    <col min="12" max="12" width="5.75" customWidth="1"/>
    <col min="13" max="13" width="9" style="4"/>
    <col min="14" max="14" width="10.875" style="4" customWidth="1"/>
  </cols>
  <sheetData>
    <row r="1" spans="1:14" s="3" customFormat="1" ht="63" x14ac:dyDescent="0.25">
      <c r="A1" s="1" t="s">
        <v>0</v>
      </c>
      <c r="B1" s="11" t="s">
        <v>1</v>
      </c>
      <c r="C1" s="3" t="s">
        <v>2</v>
      </c>
      <c r="D1" s="14" t="s">
        <v>14</v>
      </c>
      <c r="E1" s="14" t="s">
        <v>4</v>
      </c>
      <c r="F1" s="14" t="s">
        <v>5</v>
      </c>
      <c r="G1" s="14" t="s">
        <v>6</v>
      </c>
      <c r="H1" s="14" t="s">
        <v>7</v>
      </c>
      <c r="I1" s="15" t="s">
        <v>10</v>
      </c>
      <c r="J1" s="15" t="s">
        <v>9</v>
      </c>
      <c r="K1" s="14" t="s">
        <v>12</v>
      </c>
      <c r="L1" s="14" t="s">
        <v>11</v>
      </c>
      <c r="M1" s="14"/>
      <c r="N1" s="14" t="s">
        <v>15</v>
      </c>
    </row>
    <row r="2" spans="1:14" x14ac:dyDescent="0.25">
      <c r="A2" s="2">
        <v>1</v>
      </c>
      <c r="B2" s="12">
        <v>17</v>
      </c>
      <c r="C2">
        <f>AVERAGE($B$2:$B$13)</f>
        <v>19.25</v>
      </c>
    </row>
    <row r="3" spans="1:14" x14ac:dyDescent="0.25">
      <c r="A3" s="2">
        <v>2</v>
      </c>
      <c r="B3" s="12">
        <v>21</v>
      </c>
      <c r="C3">
        <f t="shared" ref="C3:C13" si="0">AVERAGE($B$2:$B$13)</f>
        <v>19.25</v>
      </c>
      <c r="D3" s="4" t="s">
        <v>8</v>
      </c>
      <c r="H3" s="6"/>
      <c r="I3" s="7"/>
      <c r="N3" s="4" t="e">
        <v>#N/A</v>
      </c>
    </row>
    <row r="4" spans="1:14" x14ac:dyDescent="0.25">
      <c r="A4" s="2">
        <v>3</v>
      </c>
      <c r="B4" s="12">
        <v>19</v>
      </c>
      <c r="C4">
        <f t="shared" si="0"/>
        <v>19.25</v>
      </c>
      <c r="D4" s="4" t="s">
        <v>8</v>
      </c>
      <c r="H4" s="6"/>
      <c r="I4" s="7"/>
      <c r="N4" s="4" t="e">
        <v>#N/A</v>
      </c>
    </row>
    <row r="5" spans="1:14" x14ac:dyDescent="0.25">
      <c r="A5" s="2">
        <v>4</v>
      </c>
      <c r="B5" s="12">
        <v>23</v>
      </c>
      <c r="C5">
        <f t="shared" si="0"/>
        <v>19.25</v>
      </c>
      <c r="D5" s="4">
        <f>AVERAGE(B2:B4)</f>
        <v>19</v>
      </c>
      <c r="E5" s="4">
        <f t="shared" ref="E5:E13" si="1">B5-D5</f>
        <v>4</v>
      </c>
      <c r="F5" s="4">
        <f t="shared" ref="F5:F13" si="2">ABS(E5)</f>
        <v>4</v>
      </c>
      <c r="G5" s="4">
        <f t="shared" ref="G5:G13" si="3">F5^2</f>
        <v>16</v>
      </c>
      <c r="H5" s="6">
        <f t="shared" ref="H5:H13" si="4">E5/B5</f>
        <v>0.17391304347826086</v>
      </c>
      <c r="I5" s="7">
        <f t="shared" ref="I5:I13" si="5">ABS(H5)</f>
        <v>0.17391304347826086</v>
      </c>
      <c r="N5" s="4">
        <f t="shared" ref="N5:N13" si="6">AVERAGE(B2:B4)</f>
        <v>19</v>
      </c>
    </row>
    <row r="6" spans="1:14" x14ac:dyDescent="0.25">
      <c r="A6" s="2">
        <v>5</v>
      </c>
      <c r="B6" s="12">
        <v>18</v>
      </c>
      <c r="C6">
        <f t="shared" si="0"/>
        <v>19.25</v>
      </c>
      <c r="D6" s="4">
        <f t="shared" ref="D6:D13" si="7">AVERAGE(B3:B5)</f>
        <v>21</v>
      </c>
      <c r="E6" s="4">
        <f t="shared" si="1"/>
        <v>-3</v>
      </c>
      <c r="F6" s="4">
        <f t="shared" si="2"/>
        <v>3</v>
      </c>
      <c r="G6" s="4">
        <f t="shared" si="3"/>
        <v>9</v>
      </c>
      <c r="H6" s="6">
        <f t="shared" si="4"/>
        <v>-0.16666666666666666</v>
      </c>
      <c r="I6" s="7">
        <f t="shared" si="5"/>
        <v>0.16666666666666666</v>
      </c>
      <c r="N6" s="4">
        <f t="shared" si="6"/>
        <v>21</v>
      </c>
    </row>
    <row r="7" spans="1:14" x14ac:dyDescent="0.25">
      <c r="A7" s="2">
        <v>6</v>
      </c>
      <c r="B7" s="12">
        <v>16</v>
      </c>
      <c r="C7">
        <f t="shared" si="0"/>
        <v>19.25</v>
      </c>
      <c r="D7" s="4">
        <f t="shared" si="7"/>
        <v>20</v>
      </c>
      <c r="E7" s="4">
        <f t="shared" si="1"/>
        <v>-4</v>
      </c>
      <c r="F7" s="4">
        <f t="shared" si="2"/>
        <v>4</v>
      </c>
      <c r="G7" s="4">
        <f t="shared" si="3"/>
        <v>16</v>
      </c>
      <c r="H7" s="6">
        <f t="shared" si="4"/>
        <v>-0.25</v>
      </c>
      <c r="I7" s="7">
        <f t="shared" si="5"/>
        <v>0.25</v>
      </c>
      <c r="N7" s="4">
        <f t="shared" si="6"/>
        <v>20</v>
      </c>
    </row>
    <row r="8" spans="1:14" x14ac:dyDescent="0.25">
      <c r="A8" s="2">
        <v>7</v>
      </c>
      <c r="B8" s="12">
        <v>20</v>
      </c>
      <c r="C8">
        <f t="shared" si="0"/>
        <v>19.25</v>
      </c>
      <c r="D8" s="4">
        <f t="shared" si="7"/>
        <v>19</v>
      </c>
      <c r="E8" s="4">
        <f t="shared" si="1"/>
        <v>1</v>
      </c>
      <c r="F8" s="4">
        <f t="shared" si="2"/>
        <v>1</v>
      </c>
      <c r="G8" s="4">
        <f t="shared" si="3"/>
        <v>1</v>
      </c>
      <c r="H8" s="6">
        <f t="shared" si="4"/>
        <v>0.05</v>
      </c>
      <c r="I8" s="7">
        <f t="shared" si="5"/>
        <v>0.05</v>
      </c>
      <c r="N8" s="4">
        <f t="shared" si="6"/>
        <v>19</v>
      </c>
    </row>
    <row r="9" spans="1:14" x14ac:dyDescent="0.25">
      <c r="A9" s="2">
        <v>8</v>
      </c>
      <c r="B9" s="12">
        <v>18</v>
      </c>
      <c r="C9">
        <f t="shared" si="0"/>
        <v>19.25</v>
      </c>
      <c r="D9" s="4">
        <f t="shared" si="7"/>
        <v>18</v>
      </c>
      <c r="E9" s="4">
        <f t="shared" si="1"/>
        <v>0</v>
      </c>
      <c r="F9" s="4">
        <f t="shared" si="2"/>
        <v>0</v>
      </c>
      <c r="G9" s="4">
        <f t="shared" si="3"/>
        <v>0</v>
      </c>
      <c r="H9" s="6">
        <f t="shared" si="4"/>
        <v>0</v>
      </c>
      <c r="I9" s="7">
        <f t="shared" si="5"/>
        <v>0</v>
      </c>
      <c r="N9" s="4">
        <f t="shared" si="6"/>
        <v>18</v>
      </c>
    </row>
    <row r="10" spans="1:14" x14ac:dyDescent="0.25">
      <c r="A10" s="2">
        <v>9</v>
      </c>
      <c r="B10" s="12">
        <v>22</v>
      </c>
      <c r="C10">
        <f t="shared" si="0"/>
        <v>19.25</v>
      </c>
      <c r="D10" s="4">
        <f t="shared" si="7"/>
        <v>18</v>
      </c>
      <c r="E10" s="4">
        <f t="shared" si="1"/>
        <v>4</v>
      </c>
      <c r="F10" s="4">
        <f t="shared" si="2"/>
        <v>4</v>
      </c>
      <c r="G10" s="4">
        <f t="shared" si="3"/>
        <v>16</v>
      </c>
      <c r="H10" s="6">
        <f t="shared" si="4"/>
        <v>0.18181818181818182</v>
      </c>
      <c r="I10" s="7">
        <f t="shared" si="5"/>
        <v>0.18181818181818182</v>
      </c>
      <c r="N10" s="4">
        <f t="shared" si="6"/>
        <v>18</v>
      </c>
    </row>
    <row r="11" spans="1:14" x14ac:dyDescent="0.25">
      <c r="A11" s="2">
        <v>10</v>
      </c>
      <c r="B11" s="12">
        <v>20</v>
      </c>
      <c r="C11">
        <f t="shared" si="0"/>
        <v>19.25</v>
      </c>
      <c r="D11" s="4">
        <f t="shared" si="7"/>
        <v>20</v>
      </c>
      <c r="E11" s="4">
        <f t="shared" si="1"/>
        <v>0</v>
      </c>
      <c r="F11" s="4">
        <f t="shared" si="2"/>
        <v>0</v>
      </c>
      <c r="G11" s="4">
        <f t="shared" si="3"/>
        <v>0</v>
      </c>
      <c r="H11" s="6">
        <f t="shared" si="4"/>
        <v>0</v>
      </c>
      <c r="I11" s="7">
        <f t="shared" si="5"/>
        <v>0</v>
      </c>
      <c r="N11" s="4">
        <f t="shared" si="6"/>
        <v>20</v>
      </c>
    </row>
    <row r="12" spans="1:14" x14ac:dyDescent="0.25">
      <c r="A12" s="2">
        <v>11</v>
      </c>
      <c r="B12" s="12">
        <v>15</v>
      </c>
      <c r="C12">
        <f t="shared" si="0"/>
        <v>19.25</v>
      </c>
      <c r="D12" s="4">
        <f t="shared" si="7"/>
        <v>20</v>
      </c>
      <c r="E12" s="4">
        <f t="shared" si="1"/>
        <v>-5</v>
      </c>
      <c r="F12" s="4">
        <f t="shared" si="2"/>
        <v>5</v>
      </c>
      <c r="G12" s="4">
        <f t="shared" si="3"/>
        <v>25</v>
      </c>
      <c r="H12" s="6">
        <f t="shared" si="4"/>
        <v>-0.33333333333333331</v>
      </c>
      <c r="I12" s="7">
        <f t="shared" si="5"/>
        <v>0.33333333333333331</v>
      </c>
      <c r="N12" s="4">
        <f t="shared" si="6"/>
        <v>20</v>
      </c>
    </row>
    <row r="13" spans="1:14" x14ac:dyDescent="0.25">
      <c r="A13" s="2">
        <v>12</v>
      </c>
      <c r="B13" s="12">
        <v>22</v>
      </c>
      <c r="C13">
        <f t="shared" si="0"/>
        <v>19.25</v>
      </c>
      <c r="D13" s="4">
        <f t="shared" si="7"/>
        <v>19</v>
      </c>
      <c r="E13" s="4">
        <f t="shared" si="1"/>
        <v>3</v>
      </c>
      <c r="F13" s="4">
        <f t="shared" si="2"/>
        <v>3</v>
      </c>
      <c r="G13" s="4">
        <f t="shared" si="3"/>
        <v>9</v>
      </c>
      <c r="H13" s="6">
        <f t="shared" si="4"/>
        <v>0.13636363636363635</v>
      </c>
      <c r="I13" s="7">
        <f t="shared" si="5"/>
        <v>0.13636363636363635</v>
      </c>
      <c r="N13" s="4">
        <f t="shared" si="6"/>
        <v>19</v>
      </c>
    </row>
    <row r="14" spans="1:14" x14ac:dyDescent="0.25">
      <c r="A14" s="2" t="s">
        <v>8</v>
      </c>
      <c r="B14" s="12" t="s">
        <v>8</v>
      </c>
      <c r="C14" t="s">
        <v>8</v>
      </c>
      <c r="D14" s="4" t="s">
        <v>78</v>
      </c>
      <c r="E14" s="4">
        <f>SUM(E5:E13)</f>
        <v>0</v>
      </c>
      <c r="F14" s="4">
        <f>SUM(F5:F13)</f>
        <v>24</v>
      </c>
      <c r="G14" s="4">
        <f>SUM(G5:G13)</f>
        <v>92</v>
      </c>
      <c r="H14" s="6">
        <f>SUM(H5:H13)</f>
        <v>-0.20790513833992091</v>
      </c>
      <c r="I14" s="7">
        <f>SUM(I5:I13)</f>
        <v>1.2920948616600789</v>
      </c>
      <c r="J14" s="8">
        <f>AVERAGE(I5:I13)</f>
        <v>0.14356609574000878</v>
      </c>
      <c r="K14" s="5">
        <f>AVERAGE(F5:F13)</f>
        <v>2.6666666666666665</v>
      </c>
      <c r="L14" s="5">
        <f>AVERAGE(G5:G13)</f>
        <v>10.222222222222221</v>
      </c>
      <c r="N14" s="4" t="s">
        <v>8</v>
      </c>
    </row>
    <row r="15" spans="1:14" x14ac:dyDescent="0.25">
      <c r="A15" s="2"/>
      <c r="B15" s="12"/>
      <c r="D15" s="4" t="s">
        <v>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5"/>
  <sheetViews>
    <sheetView workbookViewId="0">
      <selection activeCell="N1" sqref="N1"/>
    </sheetView>
  </sheetViews>
  <sheetFormatPr defaultRowHeight="15.75" x14ac:dyDescent="0.25"/>
  <cols>
    <col min="1" max="1" width="7.125" customWidth="1"/>
    <col min="2" max="2" width="12" style="4" customWidth="1"/>
    <col min="3" max="3" width="5.875" customWidth="1"/>
    <col min="4" max="4" width="8.25" style="4" customWidth="1"/>
    <col min="5" max="5" width="8.375" style="4" customWidth="1"/>
    <col min="6" max="6" width="8.625" style="4" customWidth="1"/>
    <col min="7" max="7" width="7.875" style="4" customWidth="1"/>
    <col min="8" max="9" width="10" style="4" customWidth="1"/>
    <col min="10" max="10" width="7.125" style="4" customWidth="1"/>
    <col min="11" max="11" width="6.625" customWidth="1"/>
    <col min="12" max="12" width="5.75" customWidth="1"/>
    <col min="13" max="14" width="9" style="4"/>
  </cols>
  <sheetData>
    <row r="1" spans="1:17" s="3" customFormat="1" ht="63" x14ac:dyDescent="0.25">
      <c r="A1" s="1" t="s">
        <v>0</v>
      </c>
      <c r="B1" s="11" t="s">
        <v>1</v>
      </c>
      <c r="C1" s="3" t="s">
        <v>2</v>
      </c>
      <c r="D1" s="14" t="s">
        <v>22</v>
      </c>
      <c r="E1" s="14" t="s">
        <v>4</v>
      </c>
      <c r="F1" s="14" t="s">
        <v>5</v>
      </c>
      <c r="G1" s="14" t="s">
        <v>6</v>
      </c>
      <c r="H1" s="14" t="s">
        <v>7</v>
      </c>
      <c r="I1" s="15" t="s">
        <v>10</v>
      </c>
      <c r="J1" s="15" t="s">
        <v>9</v>
      </c>
      <c r="K1" s="14" t="s">
        <v>12</v>
      </c>
      <c r="L1" s="14" t="s">
        <v>11</v>
      </c>
      <c r="M1" s="14"/>
      <c r="N1" s="14" t="s">
        <v>15</v>
      </c>
    </row>
    <row r="2" spans="1:17" x14ac:dyDescent="0.25">
      <c r="A2" s="2">
        <v>1</v>
      </c>
      <c r="B2" s="12">
        <v>17</v>
      </c>
      <c r="C2">
        <f t="shared" ref="C2:C13" si="0">AVERAGE($B$2:$B$15)</f>
        <v>19.25</v>
      </c>
    </row>
    <row r="3" spans="1:17" x14ac:dyDescent="0.25">
      <c r="A3" s="2">
        <v>2</v>
      </c>
      <c r="B3" s="12">
        <v>21</v>
      </c>
      <c r="C3">
        <f t="shared" si="0"/>
        <v>19.25</v>
      </c>
      <c r="D3" s="4" t="s">
        <v>8</v>
      </c>
      <c r="H3" s="6"/>
      <c r="I3" s="7"/>
      <c r="N3" t="e">
        <v>#N/A</v>
      </c>
      <c r="P3" t="e">
        <v>#N/A</v>
      </c>
      <c r="Q3" s="16"/>
    </row>
    <row r="4" spans="1:17" x14ac:dyDescent="0.25">
      <c r="A4" s="2">
        <v>3</v>
      </c>
      <c r="B4" s="12">
        <v>19</v>
      </c>
      <c r="C4">
        <f t="shared" si="0"/>
        <v>19.25</v>
      </c>
      <c r="D4" s="4" t="s">
        <v>8</v>
      </c>
      <c r="H4" s="6"/>
      <c r="I4" s="7"/>
      <c r="N4" t="e">
        <v>#N/A</v>
      </c>
      <c r="P4" t="e">
        <v>#N/A</v>
      </c>
      <c r="Q4" s="16"/>
    </row>
    <row r="5" spans="1:17" x14ac:dyDescent="0.25">
      <c r="A5" s="2">
        <v>4</v>
      </c>
      <c r="B5" s="12">
        <v>23</v>
      </c>
      <c r="C5">
        <f t="shared" si="0"/>
        <v>19.25</v>
      </c>
      <c r="H5" s="6"/>
      <c r="I5" s="7"/>
      <c r="N5" t="e">
        <v>#N/A</v>
      </c>
      <c r="P5" t="e">
        <v>#N/A</v>
      </c>
      <c r="Q5" s="16"/>
    </row>
    <row r="6" spans="1:17" x14ac:dyDescent="0.25">
      <c r="A6" s="2">
        <v>5</v>
      </c>
      <c r="B6" s="12">
        <v>18</v>
      </c>
      <c r="C6">
        <f t="shared" si="0"/>
        <v>19.25</v>
      </c>
      <c r="H6" s="6"/>
      <c r="I6" s="7"/>
      <c r="N6" t="e">
        <v>#N/A</v>
      </c>
      <c r="P6" t="e">
        <v>#N/A</v>
      </c>
    </row>
    <row r="7" spans="1:17" x14ac:dyDescent="0.25">
      <c r="A7" s="2">
        <v>6</v>
      </c>
      <c r="B7" s="12">
        <v>16</v>
      </c>
      <c r="C7">
        <f t="shared" si="0"/>
        <v>19.25</v>
      </c>
      <c r="H7" s="6"/>
      <c r="I7" s="7"/>
      <c r="N7" t="e">
        <v>#N/A</v>
      </c>
      <c r="P7" t="e">
        <v>#N/A</v>
      </c>
    </row>
    <row r="8" spans="1:17" x14ac:dyDescent="0.25">
      <c r="A8" s="2">
        <v>7</v>
      </c>
      <c r="B8" s="12">
        <v>20</v>
      </c>
      <c r="C8">
        <f t="shared" si="0"/>
        <v>19.25</v>
      </c>
      <c r="D8" s="4">
        <f>AVERAGE(B2:B7)</f>
        <v>19</v>
      </c>
      <c r="E8" s="4">
        <f t="shared" ref="E8:E13" si="1">B8-D8</f>
        <v>1</v>
      </c>
      <c r="F8" s="4">
        <f t="shared" ref="F8:F13" si="2">ABS(E8)</f>
        <v>1</v>
      </c>
      <c r="G8" s="4">
        <f t="shared" ref="G8:G13" si="3">F8^2</f>
        <v>1</v>
      </c>
      <c r="H8" s="6">
        <f t="shared" ref="H8:H13" si="4">E8/B8</f>
        <v>0.05</v>
      </c>
      <c r="I8" s="7">
        <f t="shared" ref="I8:I13" si="5">ABS(H8)</f>
        <v>0.05</v>
      </c>
      <c r="N8">
        <f t="shared" ref="N8:N14" si="6">AVERAGE(B2:B7)</f>
        <v>19</v>
      </c>
      <c r="P8">
        <f t="shared" ref="P8:P14" si="7">AVERAGE(B2:B7)</f>
        <v>19</v>
      </c>
    </row>
    <row r="9" spans="1:17" x14ac:dyDescent="0.25">
      <c r="A9" s="2">
        <v>8</v>
      </c>
      <c r="B9" s="12">
        <v>18</v>
      </c>
      <c r="C9">
        <f t="shared" si="0"/>
        <v>19.25</v>
      </c>
      <c r="D9" s="4">
        <f t="shared" ref="D9:D13" si="8">AVERAGE(B3:B8)</f>
        <v>19.5</v>
      </c>
      <c r="E9" s="4">
        <f t="shared" si="1"/>
        <v>-1.5</v>
      </c>
      <c r="F9" s="4">
        <f t="shared" si="2"/>
        <v>1.5</v>
      </c>
      <c r="G9" s="4">
        <f t="shared" si="3"/>
        <v>2.25</v>
      </c>
      <c r="H9" s="6">
        <f t="shared" si="4"/>
        <v>-8.3333333333333329E-2</v>
      </c>
      <c r="I9" s="7">
        <f t="shared" si="5"/>
        <v>8.3333333333333329E-2</v>
      </c>
      <c r="N9">
        <f t="shared" si="6"/>
        <v>19.5</v>
      </c>
      <c r="P9">
        <f t="shared" si="7"/>
        <v>19.5</v>
      </c>
    </row>
    <row r="10" spans="1:17" x14ac:dyDescent="0.25">
      <c r="A10" s="2">
        <v>9</v>
      </c>
      <c r="B10" s="12">
        <v>22</v>
      </c>
      <c r="C10">
        <f t="shared" si="0"/>
        <v>19.25</v>
      </c>
      <c r="D10" s="4">
        <f t="shared" si="8"/>
        <v>19</v>
      </c>
      <c r="E10" s="4">
        <f t="shared" si="1"/>
        <v>3</v>
      </c>
      <c r="F10" s="4">
        <f t="shared" si="2"/>
        <v>3</v>
      </c>
      <c r="G10" s="4">
        <f t="shared" si="3"/>
        <v>9</v>
      </c>
      <c r="H10" s="6">
        <f t="shared" si="4"/>
        <v>0.13636363636363635</v>
      </c>
      <c r="I10" s="7">
        <f t="shared" si="5"/>
        <v>0.13636363636363635</v>
      </c>
      <c r="N10">
        <f t="shared" si="6"/>
        <v>19</v>
      </c>
      <c r="P10">
        <f t="shared" si="7"/>
        <v>19</v>
      </c>
    </row>
    <row r="11" spans="1:17" x14ac:dyDescent="0.25">
      <c r="A11" s="2">
        <v>10</v>
      </c>
      <c r="B11" s="12">
        <v>20</v>
      </c>
      <c r="C11">
        <f t="shared" si="0"/>
        <v>19.25</v>
      </c>
      <c r="D11" s="4">
        <f t="shared" si="8"/>
        <v>19.5</v>
      </c>
      <c r="E11" s="4">
        <f t="shared" si="1"/>
        <v>0.5</v>
      </c>
      <c r="F11" s="4">
        <f t="shared" si="2"/>
        <v>0.5</v>
      </c>
      <c r="G11" s="4">
        <f t="shared" si="3"/>
        <v>0.25</v>
      </c>
      <c r="H11" s="6">
        <f t="shared" si="4"/>
        <v>2.5000000000000001E-2</v>
      </c>
      <c r="I11" s="7">
        <f t="shared" si="5"/>
        <v>2.5000000000000001E-2</v>
      </c>
      <c r="N11">
        <f t="shared" si="6"/>
        <v>19.5</v>
      </c>
      <c r="P11">
        <f t="shared" si="7"/>
        <v>19.5</v>
      </c>
    </row>
    <row r="12" spans="1:17" x14ac:dyDescent="0.25">
      <c r="A12" s="2">
        <v>11</v>
      </c>
      <c r="B12" s="12">
        <v>15</v>
      </c>
      <c r="C12">
        <f t="shared" si="0"/>
        <v>19.25</v>
      </c>
      <c r="D12" s="4">
        <f t="shared" si="8"/>
        <v>19</v>
      </c>
      <c r="E12" s="4">
        <f t="shared" si="1"/>
        <v>-4</v>
      </c>
      <c r="F12" s="4">
        <f t="shared" si="2"/>
        <v>4</v>
      </c>
      <c r="G12" s="4">
        <f t="shared" si="3"/>
        <v>16</v>
      </c>
      <c r="H12" s="6">
        <f t="shared" si="4"/>
        <v>-0.26666666666666666</v>
      </c>
      <c r="I12" s="7">
        <f t="shared" si="5"/>
        <v>0.26666666666666666</v>
      </c>
      <c r="N12">
        <f t="shared" si="6"/>
        <v>19</v>
      </c>
      <c r="P12">
        <f t="shared" si="7"/>
        <v>19</v>
      </c>
    </row>
    <row r="13" spans="1:17" x14ac:dyDescent="0.25">
      <c r="A13" s="2">
        <v>12</v>
      </c>
      <c r="B13" s="12">
        <v>22</v>
      </c>
      <c r="C13">
        <f t="shared" si="0"/>
        <v>19.25</v>
      </c>
      <c r="D13" s="4">
        <f t="shared" si="8"/>
        <v>18.5</v>
      </c>
      <c r="E13" s="4">
        <f t="shared" si="1"/>
        <v>3.5</v>
      </c>
      <c r="F13" s="4">
        <f t="shared" si="2"/>
        <v>3.5</v>
      </c>
      <c r="G13" s="4">
        <f t="shared" si="3"/>
        <v>12.25</v>
      </c>
      <c r="H13" s="6">
        <f t="shared" si="4"/>
        <v>0.15909090909090909</v>
      </c>
      <c r="I13" s="7">
        <f t="shared" si="5"/>
        <v>0.15909090909090909</v>
      </c>
      <c r="N13">
        <f t="shared" si="6"/>
        <v>18.5</v>
      </c>
      <c r="P13">
        <f t="shared" si="7"/>
        <v>18.5</v>
      </c>
    </row>
    <row r="14" spans="1:17" x14ac:dyDescent="0.25">
      <c r="A14" s="2" t="s">
        <v>8</v>
      </c>
      <c r="B14" s="12" t="s">
        <v>8</v>
      </c>
      <c r="C14" t="s">
        <v>8</v>
      </c>
      <c r="D14" s="4" t="s">
        <v>78</v>
      </c>
      <c r="E14" s="4">
        <f>SUM(E8:E13)</f>
        <v>2.5</v>
      </c>
      <c r="F14" s="4">
        <f>SUM(F8:F13)</f>
        <v>13.5</v>
      </c>
      <c r="G14" s="4">
        <f>F14^2</f>
        <v>182.25</v>
      </c>
      <c r="H14" s="6">
        <f>SUM(H8:H13)</f>
        <v>2.0454545454545447E-2</v>
      </c>
      <c r="I14" s="7">
        <f>SUM(I8:I13)</f>
        <v>0.72045454545454535</v>
      </c>
      <c r="J14" s="8">
        <f>AVERAGE(I5:I13)</f>
        <v>0.12007575757575756</v>
      </c>
      <c r="K14" s="5">
        <f>AVERAGE(F5:F13)</f>
        <v>2.25</v>
      </c>
      <c r="L14" s="5">
        <f>AVERAGE(G5:G13)</f>
        <v>6.791666666666667</v>
      </c>
      <c r="N14">
        <f t="shared" si="6"/>
        <v>19.5</v>
      </c>
      <c r="P14">
        <f t="shared" si="7"/>
        <v>19.5</v>
      </c>
    </row>
    <row r="15" spans="1:17" x14ac:dyDescent="0.25">
      <c r="A15" s="2"/>
      <c r="B15" s="1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workbookViewId="0">
      <selection activeCell="F20" sqref="F20"/>
    </sheetView>
  </sheetViews>
  <sheetFormatPr defaultRowHeight="15.75" x14ac:dyDescent="0.25"/>
  <cols>
    <col min="1" max="1" width="7.125" customWidth="1"/>
    <col min="2" max="2" width="8.75" style="4" customWidth="1"/>
    <col min="3" max="3" width="5.875" customWidth="1"/>
    <col min="4" max="4" width="10.5" style="4" customWidth="1"/>
    <col min="5" max="5" width="8.375" style="4" customWidth="1"/>
    <col min="6" max="6" width="8.625" style="4" customWidth="1"/>
    <col min="7" max="7" width="7.875" style="4" customWidth="1"/>
    <col min="8" max="9" width="10" style="4" customWidth="1"/>
    <col min="10" max="10" width="7.125" style="4" customWidth="1"/>
    <col min="11" max="11" width="6.625" customWidth="1"/>
    <col min="12" max="12" width="5.75" customWidth="1"/>
    <col min="13" max="13" width="5.625" style="4" customWidth="1"/>
    <col min="14" max="14" width="9" style="4"/>
    <col min="15" max="15" width="10.125" style="4" customWidth="1"/>
  </cols>
  <sheetData>
    <row r="1" spans="1:21" s="3" customFormat="1" ht="63" x14ac:dyDescent="0.25">
      <c r="A1" s="1" t="s">
        <v>0</v>
      </c>
      <c r="B1" s="11" t="s">
        <v>1</v>
      </c>
      <c r="C1" s="3" t="s">
        <v>2</v>
      </c>
      <c r="D1" s="14" t="s">
        <v>20</v>
      </c>
      <c r="E1" s="14" t="s">
        <v>4</v>
      </c>
      <c r="F1" s="14" t="s">
        <v>5</v>
      </c>
      <c r="G1" s="14" t="s">
        <v>6</v>
      </c>
      <c r="H1" s="14" t="s">
        <v>7</v>
      </c>
      <c r="I1" s="15" t="s">
        <v>10</v>
      </c>
      <c r="J1" s="15" t="s">
        <v>9</v>
      </c>
      <c r="K1" s="14" t="s">
        <v>12</v>
      </c>
      <c r="L1" s="14" t="s">
        <v>11</v>
      </c>
      <c r="M1" s="14"/>
      <c r="N1" s="14" t="s">
        <v>15</v>
      </c>
      <c r="O1" s="14" t="s">
        <v>24</v>
      </c>
      <c r="P1" s="13" t="s">
        <v>19</v>
      </c>
    </row>
    <row r="2" spans="1:21" x14ac:dyDescent="0.25">
      <c r="A2" s="2">
        <v>1</v>
      </c>
      <c r="B2" s="12">
        <v>17</v>
      </c>
      <c r="C2">
        <f>AVERAGE($B$2:$B$13)</f>
        <v>19.25</v>
      </c>
      <c r="M2"/>
      <c r="N2" t="e">
        <v>#N/A</v>
      </c>
      <c r="O2" s="9">
        <v>0.4</v>
      </c>
      <c r="P2" t="s">
        <v>16</v>
      </c>
      <c r="U2" t="e">
        <v>#N/A</v>
      </c>
    </row>
    <row r="3" spans="1:21" x14ac:dyDescent="0.25">
      <c r="A3" s="2">
        <v>2</v>
      </c>
      <c r="B3" s="12">
        <v>21</v>
      </c>
      <c r="C3">
        <f t="shared" ref="C3:C13" si="0">AVERAGE($B$2:$B$13)</f>
        <v>19.25</v>
      </c>
      <c r="D3" s="4">
        <f>B2</f>
        <v>17</v>
      </c>
      <c r="E3" s="4">
        <f t="shared" ref="E3:E13" si="1">B3-D3</f>
        <v>4</v>
      </c>
      <c r="F3" s="4">
        <f t="shared" ref="F3:F13" si="2">ABS(E3)</f>
        <v>4</v>
      </c>
      <c r="G3" s="4">
        <f t="shared" ref="G3:G13" si="3">F3^2</f>
        <v>16</v>
      </c>
      <c r="H3" s="6">
        <f t="shared" ref="H3:H4" si="4">E3/B3</f>
        <v>0.19047619047619047</v>
      </c>
      <c r="I3" s="7">
        <f t="shared" ref="I3:I4" si="5">ABS(H3)</f>
        <v>0.19047619047619047</v>
      </c>
      <c r="M3"/>
      <c r="N3">
        <f>B2</f>
        <v>17</v>
      </c>
      <c r="O3" s="4" t="s">
        <v>8</v>
      </c>
      <c r="P3" t="s">
        <v>17</v>
      </c>
      <c r="U3">
        <f>B2</f>
        <v>17</v>
      </c>
    </row>
    <row r="4" spans="1:21" x14ac:dyDescent="0.25">
      <c r="A4" s="2">
        <v>3</v>
      </c>
      <c r="B4" s="12">
        <v>19</v>
      </c>
      <c r="C4">
        <f t="shared" si="0"/>
        <v>19.25</v>
      </c>
      <c r="D4" s="4">
        <f>$O$2*B3+(1-$O$2)*D3</f>
        <v>18.600000000000001</v>
      </c>
      <c r="E4" s="4">
        <f t="shared" si="1"/>
        <v>0.39999999999999858</v>
      </c>
      <c r="F4" s="4">
        <f t="shared" si="2"/>
        <v>0.39999999999999858</v>
      </c>
      <c r="G4" s="4">
        <f t="shared" si="3"/>
        <v>0.15999999999999887</v>
      </c>
      <c r="H4" s="6">
        <f t="shared" si="4"/>
        <v>2.1052631578947295E-2</v>
      </c>
      <c r="I4" s="7">
        <f t="shared" si="5"/>
        <v>2.1052631578947295E-2</v>
      </c>
      <c r="M4"/>
      <c r="N4">
        <f t="shared" ref="N4:N13" si="6">0.2*B3+0.8*N3</f>
        <v>17.8</v>
      </c>
      <c r="P4" t="s">
        <v>18</v>
      </c>
      <c r="U4">
        <f t="shared" ref="U4:U13" si="7">0.2*B3+0.8*U3</f>
        <v>17.8</v>
      </c>
    </row>
    <row r="5" spans="1:21" x14ac:dyDescent="0.25">
      <c r="A5" s="2">
        <v>4</v>
      </c>
      <c r="B5" s="12">
        <v>23</v>
      </c>
      <c r="C5">
        <f t="shared" si="0"/>
        <v>19.25</v>
      </c>
      <c r="D5" s="4">
        <f t="shared" ref="D5:D13" si="8">$O$2*B4+(1-$O$2)*D4</f>
        <v>18.760000000000002</v>
      </c>
      <c r="E5" s="4">
        <f t="shared" si="1"/>
        <v>4.2399999999999984</v>
      </c>
      <c r="F5" s="4">
        <f t="shared" si="2"/>
        <v>4.2399999999999984</v>
      </c>
      <c r="G5" s="4">
        <f t="shared" si="3"/>
        <v>17.977599999999988</v>
      </c>
      <c r="H5" s="6">
        <f t="shared" ref="H5:H13" si="9">E5/B5</f>
        <v>0.18434782608695646</v>
      </c>
      <c r="I5" s="7">
        <f t="shared" ref="I5:I13" si="10">ABS(H5)</f>
        <v>0.18434782608695646</v>
      </c>
      <c r="M5"/>
      <c r="N5">
        <f t="shared" si="6"/>
        <v>18.040000000000003</v>
      </c>
      <c r="U5">
        <f t="shared" si="7"/>
        <v>18.040000000000003</v>
      </c>
    </row>
    <row r="6" spans="1:21" x14ac:dyDescent="0.25">
      <c r="A6" s="2">
        <v>5</v>
      </c>
      <c r="B6" s="12">
        <v>18</v>
      </c>
      <c r="C6">
        <f t="shared" si="0"/>
        <v>19.25</v>
      </c>
      <c r="D6" s="4">
        <f t="shared" si="8"/>
        <v>20.456000000000003</v>
      </c>
      <c r="E6" s="4">
        <f t="shared" si="1"/>
        <v>-2.4560000000000031</v>
      </c>
      <c r="F6" s="4">
        <f t="shared" si="2"/>
        <v>2.4560000000000031</v>
      </c>
      <c r="G6" s="4">
        <f t="shared" si="3"/>
        <v>6.0319360000000151</v>
      </c>
      <c r="H6" s="6">
        <f t="shared" si="9"/>
        <v>-0.13644444444444462</v>
      </c>
      <c r="I6" s="7">
        <f t="shared" si="10"/>
        <v>0.13644444444444462</v>
      </c>
      <c r="M6"/>
      <c r="N6">
        <f t="shared" si="6"/>
        <v>19.032000000000004</v>
      </c>
      <c r="P6" t="s">
        <v>21</v>
      </c>
      <c r="U6">
        <f t="shared" si="7"/>
        <v>19.032000000000004</v>
      </c>
    </row>
    <row r="7" spans="1:21" x14ac:dyDescent="0.25">
      <c r="A7" s="2">
        <v>6</v>
      </c>
      <c r="B7" s="12">
        <v>16</v>
      </c>
      <c r="C7">
        <f t="shared" si="0"/>
        <v>19.25</v>
      </c>
      <c r="D7" s="4">
        <f t="shared" si="8"/>
        <v>19.473600000000001</v>
      </c>
      <c r="E7" s="4">
        <f t="shared" si="1"/>
        <v>-3.4736000000000011</v>
      </c>
      <c r="F7" s="4">
        <f t="shared" si="2"/>
        <v>3.4736000000000011</v>
      </c>
      <c r="G7" s="4">
        <f t="shared" si="3"/>
        <v>12.065896960000007</v>
      </c>
      <c r="H7" s="6">
        <f t="shared" si="9"/>
        <v>-0.21710000000000007</v>
      </c>
      <c r="I7" s="7">
        <f t="shared" si="10"/>
        <v>0.21710000000000007</v>
      </c>
      <c r="M7"/>
      <c r="N7">
        <f t="shared" si="6"/>
        <v>18.825600000000005</v>
      </c>
      <c r="U7">
        <f t="shared" si="7"/>
        <v>18.825600000000005</v>
      </c>
    </row>
    <row r="8" spans="1:21" x14ac:dyDescent="0.25">
      <c r="A8" s="2">
        <v>7</v>
      </c>
      <c r="B8" s="12">
        <v>20</v>
      </c>
      <c r="C8">
        <f t="shared" si="0"/>
        <v>19.25</v>
      </c>
      <c r="D8" s="4">
        <f t="shared" si="8"/>
        <v>18.084160000000001</v>
      </c>
      <c r="E8" s="4">
        <f t="shared" si="1"/>
        <v>1.9158399999999993</v>
      </c>
      <c r="F8" s="4">
        <f t="shared" si="2"/>
        <v>1.9158399999999993</v>
      </c>
      <c r="G8" s="4">
        <f t="shared" si="3"/>
        <v>3.6704429055999972</v>
      </c>
      <c r="H8" s="6">
        <f t="shared" si="9"/>
        <v>9.5791999999999961E-2</v>
      </c>
      <c r="I8" s="7">
        <f t="shared" si="10"/>
        <v>9.5791999999999961E-2</v>
      </c>
      <c r="M8"/>
      <c r="N8">
        <f t="shared" si="6"/>
        <v>18.260480000000005</v>
      </c>
      <c r="U8">
        <f t="shared" si="7"/>
        <v>18.260480000000005</v>
      </c>
    </row>
    <row r="9" spans="1:21" x14ac:dyDescent="0.25">
      <c r="A9" s="2">
        <v>8</v>
      </c>
      <c r="B9" s="12">
        <v>18</v>
      </c>
      <c r="C9">
        <f t="shared" si="0"/>
        <v>19.25</v>
      </c>
      <c r="D9" s="4">
        <f t="shared" si="8"/>
        <v>18.850496</v>
      </c>
      <c r="E9" s="4">
        <f t="shared" si="1"/>
        <v>-0.8504959999999997</v>
      </c>
      <c r="F9" s="4">
        <f t="shared" si="2"/>
        <v>0.8504959999999997</v>
      </c>
      <c r="G9" s="4">
        <f t="shared" si="3"/>
        <v>0.72334344601599954</v>
      </c>
      <c r="H9" s="6">
        <f t="shared" si="9"/>
        <v>-4.7249777777777759E-2</v>
      </c>
      <c r="I9" s="7">
        <f t="shared" si="10"/>
        <v>4.7249777777777759E-2</v>
      </c>
      <c r="M9"/>
      <c r="N9">
        <f t="shared" si="6"/>
        <v>18.608384000000004</v>
      </c>
      <c r="P9" t="s">
        <v>25</v>
      </c>
      <c r="U9">
        <f t="shared" si="7"/>
        <v>18.608384000000004</v>
      </c>
    </row>
    <row r="10" spans="1:21" x14ac:dyDescent="0.25">
      <c r="A10" s="2">
        <v>9</v>
      </c>
      <c r="B10" s="12">
        <v>22</v>
      </c>
      <c r="C10">
        <f t="shared" si="0"/>
        <v>19.25</v>
      </c>
      <c r="D10" s="4">
        <f t="shared" si="8"/>
        <v>18.510297600000001</v>
      </c>
      <c r="E10" s="4">
        <f t="shared" si="1"/>
        <v>3.4897023999999988</v>
      </c>
      <c r="F10" s="4">
        <f t="shared" si="2"/>
        <v>3.4897023999999988</v>
      </c>
      <c r="G10" s="4">
        <f t="shared" si="3"/>
        <v>12.178022840565751</v>
      </c>
      <c r="H10" s="6">
        <f t="shared" si="9"/>
        <v>0.1586228363636363</v>
      </c>
      <c r="I10" s="7">
        <f t="shared" si="10"/>
        <v>0.1586228363636363</v>
      </c>
      <c r="M10"/>
      <c r="N10">
        <f t="shared" si="6"/>
        <v>18.486707200000005</v>
      </c>
      <c r="P10" t="s">
        <v>23</v>
      </c>
      <c r="U10">
        <f t="shared" si="7"/>
        <v>18.486707200000005</v>
      </c>
    </row>
    <row r="11" spans="1:21" x14ac:dyDescent="0.25">
      <c r="A11" s="2">
        <v>10</v>
      </c>
      <c r="B11" s="12">
        <v>20</v>
      </c>
      <c r="C11">
        <f t="shared" si="0"/>
        <v>19.25</v>
      </c>
      <c r="D11" s="4">
        <f t="shared" si="8"/>
        <v>19.906178560000001</v>
      </c>
      <c r="E11" s="4">
        <f t="shared" si="1"/>
        <v>9.3821439999999257E-2</v>
      </c>
      <c r="F11" s="4">
        <f t="shared" si="2"/>
        <v>9.3821439999999257E-2</v>
      </c>
      <c r="G11" s="4">
        <f t="shared" si="3"/>
        <v>8.8024626036734607E-3</v>
      </c>
      <c r="H11" s="6">
        <f t="shared" si="9"/>
        <v>4.6910719999999628E-3</v>
      </c>
      <c r="I11" s="7">
        <f t="shared" si="10"/>
        <v>4.6910719999999628E-3</v>
      </c>
      <c r="M11"/>
      <c r="N11">
        <f t="shared" si="6"/>
        <v>19.189365760000005</v>
      </c>
      <c r="P11" t="s">
        <v>26</v>
      </c>
      <c r="U11">
        <f t="shared" si="7"/>
        <v>19.189365760000005</v>
      </c>
    </row>
    <row r="12" spans="1:21" x14ac:dyDescent="0.25">
      <c r="A12" s="2">
        <v>11</v>
      </c>
      <c r="B12" s="12">
        <v>15</v>
      </c>
      <c r="C12">
        <f t="shared" si="0"/>
        <v>19.25</v>
      </c>
      <c r="D12" s="4">
        <f t="shared" si="8"/>
        <v>19.943707136</v>
      </c>
      <c r="E12" s="4">
        <f t="shared" si="1"/>
        <v>-4.9437071360000004</v>
      </c>
      <c r="F12" s="4">
        <f t="shared" si="2"/>
        <v>4.9437071360000004</v>
      </c>
      <c r="G12" s="4">
        <f t="shared" si="3"/>
        <v>24.440240246537329</v>
      </c>
      <c r="H12" s="6">
        <f t="shared" si="9"/>
        <v>-0.32958047573333338</v>
      </c>
      <c r="I12" s="7">
        <f t="shared" si="10"/>
        <v>0.32958047573333338</v>
      </c>
      <c r="M12"/>
      <c r="N12">
        <f t="shared" si="6"/>
        <v>19.351492608000004</v>
      </c>
      <c r="U12">
        <f t="shared" si="7"/>
        <v>19.351492608000004</v>
      </c>
    </row>
    <row r="13" spans="1:21" x14ac:dyDescent="0.25">
      <c r="A13" s="2">
        <v>12</v>
      </c>
      <c r="B13" s="12">
        <v>22</v>
      </c>
      <c r="C13">
        <f t="shared" si="0"/>
        <v>19.25</v>
      </c>
      <c r="D13" s="4">
        <f t="shared" si="8"/>
        <v>17.966224281599999</v>
      </c>
      <c r="E13" s="4">
        <f t="shared" si="1"/>
        <v>4.0337757184000012</v>
      </c>
      <c r="F13" s="4">
        <f t="shared" si="2"/>
        <v>4.0337757184000012</v>
      </c>
      <c r="G13" s="4">
        <f t="shared" si="3"/>
        <v>16.271346546353445</v>
      </c>
      <c r="H13" s="6">
        <f t="shared" si="9"/>
        <v>0.18335344174545459</v>
      </c>
      <c r="I13" s="7">
        <f t="shared" si="10"/>
        <v>0.18335344174545459</v>
      </c>
      <c r="M13"/>
      <c r="N13">
        <f t="shared" si="6"/>
        <v>18.481194086400002</v>
      </c>
      <c r="U13">
        <f t="shared" si="7"/>
        <v>18.481194086400002</v>
      </c>
    </row>
    <row r="14" spans="1:21" x14ac:dyDescent="0.25">
      <c r="A14" s="2" t="s">
        <v>8</v>
      </c>
      <c r="B14" s="12" t="s">
        <v>8</v>
      </c>
      <c r="C14" t="s">
        <v>8</v>
      </c>
      <c r="D14" s="4" t="s">
        <v>78</v>
      </c>
      <c r="E14" s="4">
        <f>SUM(E3:E13)</f>
        <v>6.4493364223999912</v>
      </c>
      <c r="F14" s="4">
        <f>SUM(F3:F13)</f>
        <v>29.8969426944</v>
      </c>
      <c r="G14" s="4">
        <f>SUM(G3:G13)</f>
        <v>109.5276314076762</v>
      </c>
      <c r="H14" s="6">
        <f>SUM(H3:H13)</f>
        <v>0.10796130029562928</v>
      </c>
      <c r="I14" s="7">
        <f>SUM(I3:I13)</f>
        <v>1.5687106962067408</v>
      </c>
      <c r="J14" s="8">
        <f>AVERAGE(I3:I13)</f>
        <v>0.1426100632915219</v>
      </c>
      <c r="K14" s="5">
        <f>AVERAGE(F3:F13)</f>
        <v>2.7179038813090908</v>
      </c>
      <c r="L14" s="5">
        <f>AVERAGE(G3:G13)</f>
        <v>9.9570574006978365</v>
      </c>
      <c r="N14" t="s">
        <v>8</v>
      </c>
    </row>
    <row r="15" spans="1:21" x14ac:dyDescent="0.25">
      <c r="A15" s="2"/>
      <c r="B15" s="12"/>
      <c r="G15" s="4" t="s">
        <v>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K22" sqref="K21:K22"/>
    </sheetView>
  </sheetViews>
  <sheetFormatPr defaultRowHeight="15.75" x14ac:dyDescent="0.25"/>
  <sheetData>
    <row r="1" spans="1:9" x14ac:dyDescent="0.25">
      <c r="A1" t="s">
        <v>39</v>
      </c>
    </row>
    <row r="2" spans="1:9" ht="16.5" thickBot="1" x14ac:dyDescent="0.3"/>
    <row r="3" spans="1:9" x14ac:dyDescent="0.25">
      <c r="A3" s="29" t="s">
        <v>40</v>
      </c>
      <c r="B3" s="29"/>
    </row>
    <row r="4" spans="1:9" x14ac:dyDescent="0.25">
      <c r="A4" s="26" t="s">
        <v>41</v>
      </c>
      <c r="B4" s="26">
        <v>0.87452616661188121</v>
      </c>
    </row>
    <row r="5" spans="1:9" x14ac:dyDescent="0.25">
      <c r="A5" s="26" t="s">
        <v>42</v>
      </c>
      <c r="B5" s="26">
        <v>0.76479601608887182</v>
      </c>
    </row>
    <row r="6" spans="1:9" x14ac:dyDescent="0.25">
      <c r="A6" s="26" t="s">
        <v>43</v>
      </c>
      <c r="B6" s="26">
        <v>0.73539551809998083</v>
      </c>
    </row>
    <row r="7" spans="1:9" x14ac:dyDescent="0.25">
      <c r="A7" s="26" t="s">
        <v>44</v>
      </c>
      <c r="B7" s="26">
        <v>1.9589538024159734</v>
      </c>
    </row>
    <row r="8" spans="1:9" ht="16.5" thickBot="1" x14ac:dyDescent="0.3">
      <c r="A8" s="27" t="s">
        <v>45</v>
      </c>
      <c r="B8" s="27">
        <v>10</v>
      </c>
    </row>
    <row r="10" spans="1:9" ht="16.5" thickBot="1" x14ac:dyDescent="0.3">
      <c r="A10" t="s">
        <v>46</v>
      </c>
    </row>
    <row r="11" spans="1:9" x14ac:dyDescent="0.25">
      <c r="A11" s="28"/>
      <c r="B11" s="28" t="s">
        <v>51</v>
      </c>
      <c r="C11" s="28" t="s">
        <v>52</v>
      </c>
      <c r="D11" s="28" t="s">
        <v>53</v>
      </c>
      <c r="E11" s="28" t="s">
        <v>54</v>
      </c>
      <c r="F11" s="28" t="s">
        <v>55</v>
      </c>
    </row>
    <row r="12" spans="1:9" x14ac:dyDescent="0.25">
      <c r="A12" s="26" t="s">
        <v>47</v>
      </c>
      <c r="B12" s="26">
        <v>1</v>
      </c>
      <c r="C12" s="26">
        <v>99.825000000000003</v>
      </c>
      <c r="D12" s="26">
        <v>99.825000000000003</v>
      </c>
      <c r="E12" s="26">
        <v>26.013029315960907</v>
      </c>
      <c r="F12" s="26">
        <v>9.2950922339240366E-4</v>
      </c>
    </row>
    <row r="13" spans="1:9" x14ac:dyDescent="0.25">
      <c r="A13" s="26" t="s">
        <v>48</v>
      </c>
      <c r="B13" s="26">
        <v>8</v>
      </c>
      <c r="C13" s="26">
        <v>30.700000000000006</v>
      </c>
      <c r="D13" s="26">
        <v>3.8375000000000008</v>
      </c>
      <c r="E13" s="26"/>
      <c r="F13" s="26"/>
    </row>
    <row r="14" spans="1:9" ht="16.5" thickBot="1" x14ac:dyDescent="0.3">
      <c r="A14" s="27" t="s">
        <v>49</v>
      </c>
      <c r="B14" s="27">
        <v>9</v>
      </c>
      <c r="C14" s="27">
        <v>130.52500000000001</v>
      </c>
      <c r="D14" s="27"/>
      <c r="E14" s="27"/>
      <c r="F14" s="27"/>
    </row>
    <row r="15" spans="1:9" ht="16.5" thickBot="1" x14ac:dyDescent="0.3"/>
    <row r="16" spans="1:9" x14ac:dyDescent="0.25">
      <c r="A16" s="28"/>
      <c r="B16" s="28" t="s">
        <v>56</v>
      </c>
      <c r="C16" s="28" t="s">
        <v>44</v>
      </c>
      <c r="D16" s="28" t="s">
        <v>57</v>
      </c>
      <c r="E16" s="28" t="s">
        <v>58</v>
      </c>
      <c r="F16" s="28" t="s">
        <v>59</v>
      </c>
      <c r="G16" s="28" t="s">
        <v>60</v>
      </c>
      <c r="H16" s="28" t="s">
        <v>61</v>
      </c>
      <c r="I16" s="28" t="s">
        <v>62</v>
      </c>
    </row>
    <row r="17" spans="1:9" x14ac:dyDescent="0.25">
      <c r="A17" s="26" t="s">
        <v>50</v>
      </c>
      <c r="B17" s="26">
        <v>20.399999999999999</v>
      </c>
      <c r="C17" s="26">
        <v>1.3382202110763886</v>
      </c>
      <c r="D17" s="26">
        <v>15.244127858143312</v>
      </c>
      <c r="E17" s="26">
        <v>3.3998882786469612E-7</v>
      </c>
      <c r="F17" s="26">
        <v>17.314058659444054</v>
      </c>
      <c r="G17" s="26">
        <v>23.485941340555943</v>
      </c>
      <c r="H17" s="26">
        <v>17.314058659444054</v>
      </c>
      <c r="I17" s="26">
        <v>23.485941340555943</v>
      </c>
    </row>
    <row r="18" spans="1:9" ht="16.5" thickBot="1" x14ac:dyDescent="0.3">
      <c r="A18" s="27" t="s">
        <v>27</v>
      </c>
      <c r="B18" s="27">
        <v>1.1000000000000005</v>
      </c>
      <c r="C18" s="27">
        <v>0.21567371540164909</v>
      </c>
      <c r="D18" s="27">
        <v>5.1002969831139175</v>
      </c>
      <c r="E18" s="27">
        <v>9.2950922339240117E-4</v>
      </c>
      <c r="F18" s="27">
        <v>0.60265552042895099</v>
      </c>
      <c r="G18" s="27">
        <v>1.5973444795710501</v>
      </c>
      <c r="H18" s="27">
        <v>0.60265552042895099</v>
      </c>
      <c r="I18" s="27">
        <v>1.5973444795710501</v>
      </c>
    </row>
    <row r="22" spans="1:9" x14ac:dyDescent="0.25">
      <c r="A22" t="s">
        <v>63</v>
      </c>
    </row>
    <row r="23" spans="1:9" ht="16.5" thickBot="1" x14ac:dyDescent="0.3"/>
    <row r="24" spans="1:9" x14ac:dyDescent="0.25">
      <c r="A24" s="28" t="s">
        <v>64</v>
      </c>
      <c r="B24" s="28" t="s">
        <v>65</v>
      </c>
      <c r="C24" s="28" t="s">
        <v>66</v>
      </c>
    </row>
    <row r="25" spans="1:9" x14ac:dyDescent="0.25">
      <c r="A25" s="26">
        <v>1</v>
      </c>
      <c r="B25" s="26">
        <v>21.5</v>
      </c>
      <c r="C25" s="26">
        <v>0.10000000000000142</v>
      </c>
    </row>
    <row r="26" spans="1:9" x14ac:dyDescent="0.25">
      <c r="A26" s="26">
        <v>2</v>
      </c>
      <c r="B26" s="26">
        <v>22.6</v>
      </c>
      <c r="C26" s="26">
        <v>0.29999999999999716</v>
      </c>
    </row>
    <row r="27" spans="1:9" x14ac:dyDescent="0.25">
      <c r="A27" s="26">
        <v>3</v>
      </c>
      <c r="B27" s="26">
        <v>23.7</v>
      </c>
      <c r="C27" s="26">
        <v>1.8000000000000007</v>
      </c>
    </row>
    <row r="28" spans="1:9" x14ac:dyDescent="0.25">
      <c r="A28" s="26">
        <v>4</v>
      </c>
      <c r="B28" s="26">
        <v>24.8</v>
      </c>
      <c r="C28" s="26">
        <v>-2.9000000000000021</v>
      </c>
    </row>
    <row r="29" spans="1:9" x14ac:dyDescent="0.25">
      <c r="A29" s="26">
        <v>5</v>
      </c>
      <c r="B29" s="26">
        <v>25.900000000000002</v>
      </c>
      <c r="C29" s="26">
        <v>-2.0000000000000036</v>
      </c>
    </row>
    <row r="30" spans="1:9" x14ac:dyDescent="0.25">
      <c r="A30" s="26">
        <v>6</v>
      </c>
      <c r="B30" s="26">
        <v>27</v>
      </c>
      <c r="C30" s="26">
        <v>0.5</v>
      </c>
    </row>
    <row r="31" spans="1:9" x14ac:dyDescent="0.25">
      <c r="A31" s="26">
        <v>7</v>
      </c>
      <c r="B31" s="26">
        <v>28.1</v>
      </c>
      <c r="C31" s="26">
        <v>3.3999999999999986</v>
      </c>
    </row>
    <row r="32" spans="1:9" x14ac:dyDescent="0.25">
      <c r="A32" s="26">
        <v>8</v>
      </c>
      <c r="B32" s="26">
        <v>29.200000000000003</v>
      </c>
      <c r="C32" s="26">
        <v>0.49999999999999645</v>
      </c>
    </row>
    <row r="33" spans="1:3" x14ac:dyDescent="0.25">
      <c r="A33" s="26">
        <v>9</v>
      </c>
      <c r="B33" s="26">
        <v>30.300000000000004</v>
      </c>
      <c r="C33" s="26">
        <v>-1.7000000000000028</v>
      </c>
    </row>
    <row r="34" spans="1:3" ht="16.5" thickBot="1" x14ac:dyDescent="0.3">
      <c r="A34" s="27">
        <v>10</v>
      </c>
      <c r="B34" s="27">
        <v>31.400000000000006</v>
      </c>
      <c r="C34" s="27">
        <v>-7.1054273576010019E-15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Gasoline1</vt:lpstr>
      <vt:lpstr>Gasoline2</vt:lpstr>
      <vt:lpstr>Bicycle</vt:lpstr>
      <vt:lpstr>Naive Forecast</vt:lpstr>
      <vt:lpstr>Average Forecast</vt:lpstr>
      <vt:lpstr>3WeekMoving Average</vt:lpstr>
      <vt:lpstr>6WeekMoving Average</vt:lpstr>
      <vt:lpstr>Exponential Smoothing</vt:lpstr>
      <vt:lpstr>Bicycle Regression</vt:lpstr>
      <vt:lpstr>Umbrella</vt:lpstr>
      <vt:lpstr>Umbrella Regression</vt:lpstr>
      <vt:lpstr>Umbrella2</vt:lpstr>
      <vt:lpstr>Smartphone Data</vt:lpstr>
      <vt:lpstr>Smartphone Data Regression</vt:lpstr>
      <vt:lpstr>Smartphone Data2</vt:lpstr>
      <vt:lpstr>Pizza</vt:lpstr>
    </vt:vector>
  </TitlesOfParts>
  <Company>ASW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Intern Three</cp:lastModifiedBy>
  <dcterms:created xsi:type="dcterms:W3CDTF">2009-01-18T11:34:45Z</dcterms:created>
  <dcterms:modified xsi:type="dcterms:W3CDTF">2015-10-17T16:47:10Z</dcterms:modified>
</cp:coreProperties>
</file>