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tern Three\Documents\Thi Duong\Fall 15\BUS 443H\HW\Final Project\"/>
    </mc:Choice>
  </mc:AlternateContent>
  <bookViews>
    <workbookView xWindow="0" yWindow="0" windowWidth="24000" windowHeight="9735"/>
  </bookViews>
  <sheets>
    <sheet name="Sheet1" sheetId="1" r:id="rId1"/>
  </sheets>
  <definedNames>
    <definedName name="solver_typ" localSheetId="0" hidden="1">2</definedName>
    <definedName name="solver_ver" localSheetId="0" hidden="1">15</definedName>
    <definedName name="solveri_ISpPars_C14" localSheetId="0" hidden="1">"RiskSolver.UI.Charts.InputDlgPars:-1000001;1;1;51;21;44;51;0;90;90;0;0;0;0;1;"</definedName>
    <definedName name="solveri_ISpPars_C15" localSheetId="0" hidden="1">"RiskSolver.UI.Charts.InputDlgPars:-1000001;1;1;53;27;44;51;0;90;90;0;0;0;0;1;"</definedName>
    <definedName name="solveri_ISpPars_D15" localSheetId="0" hidden="1">"RiskSolver.UI.Charts.InputDlgPars:-1000001;1;1;53;29;44;51;0;90;90;0;0;0;0;1;"</definedName>
    <definedName name="solveri_ISpPars_F15" localSheetId="0" hidden="1">"RiskSolver.UI.Charts.InputDlgPars:-1000001;1;1;54;14;44;51;0;90;90;0;0;0;0;1;"</definedName>
    <definedName name="solvero_CRMax_I27" localSheetId="0" hidden="1">"System.Double:22.4933608483745"</definedName>
    <definedName name="solvero_CRMin_I27" localSheetId="0" hidden="1">"System.Double:16.1881999049553"</definedName>
    <definedName name="solvero_OSpPars_I27" localSheetId="0" hidden="1">"RiskSolver.UI.Charts.OutDlgPars:-1000001;22;22;56;51;0;1;90;80;0;0;0;0;1;"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C15" i="1"/>
  <c r="H31" i="1"/>
  <c r="H15" i="1" l="1"/>
  <c r="E15" i="1"/>
  <c r="F15" i="1"/>
  <c r="D22" i="1"/>
  <c r="D17" i="1"/>
  <c r="D16" i="1"/>
  <c r="D25" i="1"/>
  <c r="F23" i="1"/>
  <c r="F20" i="1"/>
  <c r="D21" i="1"/>
  <c r="F25" i="1"/>
  <c r="D26" i="1"/>
  <c r="F16" i="1"/>
  <c r="F26" i="1"/>
  <c r="D24" i="1"/>
  <c r="F24" i="1"/>
  <c r="I31" i="1"/>
  <c r="F22" i="1"/>
  <c r="D18" i="1"/>
  <c r="F18" i="1"/>
  <c r="D19" i="1"/>
  <c r="D23" i="1"/>
  <c r="F19" i="1"/>
  <c r="D20" i="1"/>
  <c r="F17" i="1"/>
  <c r="F21" i="1"/>
  <c r="D15" i="1"/>
  <c r="C16" i="1" l="1"/>
  <c r="C17" i="1" s="1"/>
  <c r="C18" i="1" s="1"/>
  <c r="C19" i="1" s="1"/>
  <c r="C20" i="1" s="1"/>
  <c r="C21" i="1" s="1"/>
  <c r="C22" i="1" s="1"/>
  <c r="C23" i="1" s="1"/>
  <c r="C24" i="1" s="1"/>
  <c r="C25" i="1" s="1"/>
  <c r="C26" i="1" s="1"/>
  <c r="G16" i="1"/>
  <c r="G17" i="1" s="1"/>
  <c r="G18" i="1" s="1"/>
  <c r="G19" i="1" s="1"/>
  <c r="G20" i="1" s="1"/>
  <c r="G21" i="1" s="1"/>
  <c r="G22" i="1" s="1"/>
  <c r="G23" i="1" s="1"/>
  <c r="G24" i="1" s="1"/>
  <c r="G25" i="1" s="1"/>
  <c r="G26" i="1" s="1"/>
  <c r="I15" i="1"/>
  <c r="E16" i="1" l="1"/>
  <c r="H16" i="1"/>
  <c r="H17" i="1"/>
  <c r="E17" i="1"/>
  <c r="I16" i="1" l="1"/>
  <c r="I17" i="1"/>
  <c r="H18" i="1"/>
  <c r="E18" i="1"/>
  <c r="I18" i="1" l="1"/>
  <c r="H19" i="1"/>
  <c r="E19" i="1"/>
  <c r="I19" i="1" l="1"/>
  <c r="H20" i="1"/>
  <c r="E20" i="1"/>
  <c r="I20" i="1" l="1"/>
  <c r="H21" i="1"/>
  <c r="E21" i="1"/>
  <c r="I21" i="1" l="1"/>
  <c r="H22" i="1"/>
  <c r="E22" i="1"/>
  <c r="I22" i="1" l="1"/>
  <c r="H23" i="1"/>
  <c r="E23" i="1"/>
  <c r="I23" i="1" l="1"/>
  <c r="H24" i="1"/>
  <c r="E24" i="1"/>
  <c r="I24" i="1" l="1"/>
  <c r="H25" i="1"/>
  <c r="E25" i="1"/>
  <c r="I25" i="1" l="1"/>
  <c r="E26" i="1"/>
  <c r="E27" i="1" s="1"/>
  <c r="H26" i="1"/>
  <c r="I26" i="1" l="1"/>
  <c r="H27" i="1"/>
  <c r="I27" i="1"/>
</calcChain>
</file>

<file path=xl/sharedStrings.xml><?xml version="1.0" encoding="utf-8"?>
<sst xmlns="http://schemas.openxmlformats.org/spreadsheetml/2006/main" count="25" uniqueCount="24">
  <si>
    <t>Monte Carlo Risk Simulation for Applecore</t>
  </si>
  <si>
    <t>PARAMETERS</t>
  </si>
  <si>
    <t># of Employees</t>
  </si>
  <si>
    <t>Total</t>
  </si>
  <si>
    <t>High</t>
  </si>
  <si>
    <t>Low</t>
  </si>
  <si>
    <t>Values per month</t>
  </si>
  <si>
    <t>Healthcare</t>
  </si>
  <si>
    <t>Avg. Claim</t>
  </si>
  <si>
    <t>Standard Deviation</t>
  </si>
  <si>
    <t>CALCULATIONS</t>
  </si>
  <si>
    <t>Employee Growth (Dist.)</t>
  </si>
  <si>
    <t>Contributions</t>
  </si>
  <si>
    <t>New Avg. Claim/mo</t>
  </si>
  <si>
    <t>1 year</t>
  </si>
  <si>
    <t>Mean growth per month</t>
  </si>
  <si>
    <t>Expected Change Rate per month</t>
  </si>
  <si>
    <t>Monthly Claims Total ($)</t>
  </si>
  <si>
    <t>Monthly Expenditure</t>
  </si>
  <si>
    <t>Mean</t>
  </si>
  <si>
    <t>Max</t>
  </si>
  <si>
    <t>Upcoming Year</t>
  </si>
  <si>
    <t>Initial # of Employees</t>
  </si>
  <si>
    <t>Avg. Claims Growth (Dist.)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</si>
</sst>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5"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b/>
      <sz val="16"/>
      <color rgb="FFFF0000"/>
      <name val="Calibri"/>
      <family val="2"/>
      <scheme val="minor"/>
    </font>
  </fonts>
  <fills count="8">
    <fill>
      <patternFill patternType="none"/>
    </fill>
    <fill>
      <patternFill patternType="gray125"/>
    </fill>
    <fill>
      <patternFill patternType="solid">
        <fgColor theme="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66FFFF"/>
        <bgColor indexed="64"/>
      </patternFill>
    </fill>
  </fills>
  <borders count="7">
    <border>
      <left/>
      <right/>
      <top/>
      <bottom/>
      <diagonal/>
    </border>
    <border>
      <left/>
      <right/>
      <top/>
      <bottom style="thin">
        <color indexed="64"/>
      </bottom>
      <diagonal/>
    </border>
    <border>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30">
    <xf numFmtId="0" fontId="0" fillId="0" borderId="0" xfId="0"/>
    <xf numFmtId="0" fontId="0" fillId="0" borderId="0" xfId="0" applyAlignment="1">
      <alignment horizontal="center"/>
    </xf>
    <xf numFmtId="0" fontId="3" fillId="0" borderId="0" xfId="0" applyFont="1"/>
    <xf numFmtId="0" fontId="3" fillId="2" borderId="0" xfId="0" applyFont="1" applyFill="1"/>
    <xf numFmtId="1" fontId="0" fillId="0" borderId="0" xfId="0" applyNumberFormat="1"/>
    <xf numFmtId="0" fontId="0" fillId="4" borderId="0" xfId="0" applyFill="1"/>
    <xf numFmtId="0" fontId="0" fillId="5" borderId="0" xfId="0" applyFill="1"/>
    <xf numFmtId="0" fontId="3" fillId="0" borderId="0" xfId="0" applyFont="1" applyFill="1"/>
    <xf numFmtId="9" fontId="0" fillId="0" borderId="0" xfId="0" applyNumberFormat="1"/>
    <xf numFmtId="6" fontId="0" fillId="0" borderId="0" xfId="0" applyNumberFormat="1"/>
    <xf numFmtId="0" fontId="2" fillId="0" borderId="0" xfId="0" applyFont="1" applyAlignment="1">
      <alignment vertical="center"/>
    </xf>
    <xf numFmtId="0" fontId="4" fillId="0" borderId="0" xfId="0" applyFont="1" applyAlignment="1">
      <alignment horizontal="center" vertical="center"/>
    </xf>
    <xf numFmtId="0" fontId="0" fillId="0" borderId="2" xfId="0" applyBorder="1" applyAlignment="1">
      <alignment horizontal="center"/>
    </xf>
    <xf numFmtId="0" fontId="0" fillId="0" borderId="2" xfId="0" applyBorder="1"/>
    <xf numFmtId="0" fontId="0" fillId="3" borderId="1" xfId="0" applyFill="1" applyBorder="1" applyAlignment="1">
      <alignment horizontal="center"/>
    </xf>
    <xf numFmtId="0" fontId="0" fillId="3" borderId="1" xfId="0" applyFill="1" applyBorder="1"/>
    <xf numFmtId="44" fontId="0" fillId="3" borderId="1" xfId="1" applyFont="1" applyFill="1" applyBorder="1"/>
    <xf numFmtId="0" fontId="0" fillId="5" borderId="0" xfId="0" applyFill="1" applyAlignment="1">
      <alignment wrapText="1"/>
    </xf>
    <xf numFmtId="8" fontId="0" fillId="0" borderId="0" xfId="0" applyNumberFormat="1" applyAlignment="1">
      <alignment horizontal="center"/>
    </xf>
    <xf numFmtId="164" fontId="0" fillId="0" borderId="0" xfId="0" applyNumberFormat="1" applyAlignment="1">
      <alignment horizontal="center"/>
    </xf>
    <xf numFmtId="8" fontId="0" fillId="6" borderId="2" xfId="0" applyNumberFormat="1" applyFill="1" applyBorder="1"/>
    <xf numFmtId="164" fontId="0" fillId="6" borderId="2" xfId="0" applyNumberFormat="1" applyFill="1" applyBorder="1"/>
    <xf numFmtId="164" fontId="0" fillId="7" borderId="2" xfId="0" applyNumberFormat="1" applyFill="1" applyBorder="1"/>
    <xf numFmtId="0" fontId="0" fillId="0" borderId="3" xfId="0" applyBorder="1"/>
    <xf numFmtId="0" fontId="0" fillId="0" borderId="4" xfId="0" applyBorder="1"/>
    <xf numFmtId="1" fontId="0" fillId="0" borderId="0" xfId="0" applyNumberFormat="1" applyAlignment="1">
      <alignment horizontal="center"/>
    </xf>
    <xf numFmtId="0" fontId="3" fillId="4" borderId="5" xfId="0" applyFont="1" applyFill="1" applyBorder="1"/>
    <xf numFmtId="0" fontId="3" fillId="4" borderId="6" xfId="0" applyFont="1" applyFill="1" applyBorder="1"/>
    <xf numFmtId="0" fontId="0" fillId="5" borderId="0" xfId="0" applyFill="1" applyAlignment="1">
      <alignment horizontal="center"/>
    </xf>
    <xf numFmtId="0" fontId="4" fillId="0" borderId="0" xfId="0" applyFont="1" applyAlignment="1">
      <alignment horizontal="center" vertical="center"/>
    </xf>
  </cellXfs>
  <cellStyles count="2">
    <cellStyle name="Currency" xfId="1" builtinId="4"/>
    <cellStyle name="Normal" xfId="0" builtinId="0"/>
  </cellStyles>
  <dxfs count="0"/>
  <tableStyles count="0" defaultTableStyle="TableStyleMedium2" defaultPivotStyle="PivotStyleLight16"/>
  <colors>
    <mruColors>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1400175</xdr:colOff>
      <xdr:row>28</xdr:row>
      <xdr:rowOff>142875</xdr:rowOff>
    </xdr:from>
    <xdr:to>
      <xdr:col>6</xdr:col>
      <xdr:colOff>609600</xdr:colOff>
      <xdr:row>51</xdr:row>
      <xdr:rowOff>66674</xdr:rowOff>
    </xdr:to>
    <xdr:sp macro="" textlink="">
      <xdr:nvSpPr>
        <xdr:cNvPr id="2" name="TextBox 1"/>
        <xdr:cNvSpPr txBox="1"/>
      </xdr:nvSpPr>
      <xdr:spPr>
        <a:xfrm>
          <a:off x="4171950" y="5657850"/>
          <a:ext cx="5067300" cy="43243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**Noted that the simulation results will change everytime any successive</a:t>
          </a:r>
          <a:r>
            <a:rPr lang="en-US" sz="1100" baseline="0">
              <a:solidFill>
                <a:schemeClr val="dk1"/>
              </a:solidFill>
              <a:effectLst/>
              <a:latin typeface="+mn-lt"/>
              <a:ea typeface="+mn-ea"/>
              <a:cs typeface="+mn-cs"/>
            </a:rPr>
            <a:t> change is made in this document, even opening it</a:t>
          </a:r>
          <a:r>
            <a:rPr lang="en-US" sz="1100">
              <a:solidFill>
                <a:schemeClr val="dk1"/>
              </a:solidFill>
              <a:effectLst/>
              <a:latin typeface="+mn-lt"/>
              <a:ea typeface="+mn-ea"/>
              <a:cs typeface="+mn-cs"/>
            </a:rPr>
            <a:t>.</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a:t>
          </a:r>
          <a:r>
            <a:rPr lang="en-US" sz="1100" baseline="0">
              <a:solidFill>
                <a:schemeClr val="dk1"/>
              </a:solidFill>
              <a:effectLst/>
              <a:latin typeface="+mn-lt"/>
              <a:ea typeface="+mn-ea"/>
              <a:cs typeface="+mn-cs"/>
            </a:rPr>
            <a:t> numbers in the comments below were recorded randomly in one of our runs of simulation. </a:t>
          </a:r>
        </a:p>
        <a:p>
          <a:endParaRPr lang="en-US" sz="1100" baseline="0">
            <a:solidFill>
              <a:schemeClr val="dk1"/>
            </a:solidFill>
            <a:effectLst/>
            <a:latin typeface="+mn-lt"/>
            <a:ea typeface="+mn-ea"/>
            <a:cs typeface="+mn-cs"/>
          </a:endParaRPr>
        </a:p>
        <a:p>
          <a:r>
            <a:rPr lang="en-US" sz="1100">
              <a:solidFill>
                <a:schemeClr val="dk1"/>
              </a:solidFill>
              <a:effectLst/>
              <a:latin typeface="+mn-lt"/>
              <a:ea typeface="+mn-ea"/>
              <a:cs typeface="+mn-cs"/>
            </a:rPr>
            <a:t>2.  The approximate expected costs to the company of covering employee health insurance for the upcoming year is $18,639,232.45.</a:t>
          </a:r>
          <a:endParaRPr lang="en-US">
            <a:effectLst/>
          </a:endParaRPr>
        </a:p>
        <a:p>
          <a:r>
            <a:rPr lang="en-US" sz="1100">
              <a:solidFill>
                <a:schemeClr val="dk1"/>
              </a:solidFill>
              <a:effectLst/>
              <a:latin typeface="+mn-lt"/>
              <a:ea typeface="+mn-ea"/>
              <a:cs typeface="+mn-cs"/>
            </a:rPr>
            <a:t> </a:t>
          </a:r>
          <a:endParaRPr lang="en-US">
            <a:effectLst/>
          </a:endParaRPr>
        </a:p>
        <a:p>
          <a:r>
            <a:rPr lang="en-US" sz="1100">
              <a:solidFill>
                <a:schemeClr val="dk1"/>
              </a:solidFill>
              <a:effectLst/>
              <a:latin typeface="+mn-lt"/>
              <a:ea typeface="+mn-ea"/>
              <a:cs typeface="+mn-cs"/>
            </a:rPr>
            <a:t>3.</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The maximum cost for covering employee health care costs in the coming year is $24,354,808.27. </a:t>
          </a:r>
        </a:p>
        <a:p>
          <a:endParaRPr lang="en-US">
            <a:effectLst/>
          </a:endParaRPr>
        </a:p>
        <a:p>
          <a:r>
            <a:rPr lang="en-US" sz="1100">
              <a:solidFill>
                <a:schemeClr val="dk1"/>
              </a:solidFill>
              <a:effectLst/>
              <a:latin typeface="+mn-lt"/>
              <a:ea typeface="+mn-ea"/>
              <a:cs typeface="+mn-cs"/>
            </a:rPr>
            <a:t>4.  The different between the mean</a:t>
          </a:r>
          <a:r>
            <a:rPr lang="en-US" sz="1100" baseline="0">
              <a:solidFill>
                <a:schemeClr val="dk1"/>
              </a:solidFill>
              <a:effectLst/>
              <a:latin typeface="+mn-lt"/>
              <a:ea typeface="+mn-ea"/>
              <a:cs typeface="+mn-cs"/>
            </a:rPr>
            <a:t> ($18M) and the max ($24M) is significant.  Applecore may need to plan ahead and insure to have more than $24M everyear in reserve or to have a flex account they can temporarily borrow money out of, otherwise they may encounter difficuties paying off what they owe.  In addition, the amount of money employees contributing seems to be growing slower than the amount of money being claimed, and this may cause a problem in the future.  </a:t>
          </a:r>
        </a:p>
        <a:p>
          <a:endParaRPr lang="en-US">
            <a:effectLst/>
          </a:endParaRPr>
        </a:p>
        <a:p>
          <a:r>
            <a:rPr lang="en-US" sz="1100">
              <a:solidFill>
                <a:schemeClr val="dk1"/>
              </a:solidFill>
              <a:effectLst/>
              <a:latin typeface="+mn-lt"/>
              <a:ea typeface="+mn-ea"/>
              <a:cs typeface="+mn-cs"/>
            </a:rPr>
            <a:t>Also, not all employees are as healthy as others. There should be an input, or a series of inputs, to the simulation that accounts for variability in individual employee health. </a:t>
          </a:r>
          <a:endParaRPr lang="en-US" sz="1100" baseline="0">
            <a:solidFill>
              <a:schemeClr val="dk1"/>
            </a:solidFill>
            <a:effectLst/>
            <a:latin typeface="+mn-lt"/>
            <a:ea typeface="+mn-ea"/>
            <a:cs typeface="+mn-cs"/>
          </a:endParaRP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Since the cost is obviously increasing in the future, I would suggest the manager to consider having employees contribute more than $150/month.</a:t>
          </a:r>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1"/>
  <sheetViews>
    <sheetView tabSelected="1" topLeftCell="C13" workbookViewId="0">
      <selection activeCell="H34" sqref="H34"/>
    </sheetView>
  </sheetViews>
  <sheetFormatPr defaultRowHeight="15" x14ac:dyDescent="0.25"/>
  <cols>
    <col min="1" max="1" width="15.140625" customWidth="1"/>
    <col min="2" max="2" width="26.42578125" customWidth="1"/>
    <col min="3" max="3" width="26.5703125" customWidth="1"/>
    <col min="4" max="4" width="24.5703125" customWidth="1"/>
    <col min="5" max="5" width="20.140625" customWidth="1"/>
    <col min="6" max="6" width="21.28515625" customWidth="1"/>
    <col min="7" max="7" width="19.28515625" customWidth="1"/>
    <col min="8" max="8" width="23.7109375" customWidth="1"/>
    <col min="9" max="9" width="24.42578125" customWidth="1"/>
  </cols>
  <sheetData>
    <row r="1" spans="1:9" ht="27" customHeight="1" x14ac:dyDescent="0.25">
      <c r="A1" s="29" t="s">
        <v>0</v>
      </c>
      <c r="B1" s="29"/>
      <c r="C1" s="29"/>
      <c r="D1" s="29"/>
      <c r="E1" s="29"/>
      <c r="F1" s="29"/>
      <c r="G1" s="10"/>
      <c r="H1" s="10"/>
      <c r="I1" s="10"/>
    </row>
    <row r="2" spans="1:9" ht="15" customHeight="1" x14ac:dyDescent="0.25">
      <c r="A2" s="11"/>
      <c r="B2" s="11"/>
      <c r="C2" s="11"/>
      <c r="D2" s="11"/>
      <c r="E2" s="11"/>
      <c r="F2" s="11"/>
      <c r="G2" s="10"/>
      <c r="H2" s="10"/>
      <c r="I2" s="10"/>
    </row>
    <row r="4" spans="1:9" x14ac:dyDescent="0.25">
      <c r="A4" s="3" t="s">
        <v>1</v>
      </c>
    </row>
    <row r="5" spans="1:9" x14ac:dyDescent="0.25">
      <c r="A5" s="7"/>
      <c r="D5" s="28" t="s">
        <v>16</v>
      </c>
      <c r="E5" s="28"/>
    </row>
    <row r="6" spans="1:9" ht="17.25" customHeight="1" x14ac:dyDescent="0.25">
      <c r="C6" s="17" t="s">
        <v>3</v>
      </c>
      <c r="D6" s="5" t="s">
        <v>5</v>
      </c>
      <c r="E6" s="5" t="s">
        <v>4</v>
      </c>
    </row>
    <row r="7" spans="1:9" x14ac:dyDescent="0.25">
      <c r="B7" s="2" t="s">
        <v>22</v>
      </c>
      <c r="C7" s="4">
        <v>10125</v>
      </c>
      <c r="D7" s="8">
        <v>-0.02</v>
      </c>
      <c r="E7" s="8">
        <v>0.05</v>
      </c>
    </row>
    <row r="9" spans="1:9" x14ac:dyDescent="0.25">
      <c r="C9" s="6" t="s">
        <v>6</v>
      </c>
      <c r="D9" s="5" t="s">
        <v>15</v>
      </c>
      <c r="E9" s="5" t="s">
        <v>9</v>
      </c>
    </row>
    <row r="10" spans="1:9" x14ac:dyDescent="0.25">
      <c r="B10" s="2" t="s">
        <v>7</v>
      </c>
      <c r="C10" s="9">
        <v>150</v>
      </c>
    </row>
    <row r="11" spans="1:9" x14ac:dyDescent="0.25">
      <c r="B11" s="2" t="s">
        <v>8</v>
      </c>
      <c r="C11" s="9">
        <v>275</v>
      </c>
      <c r="D11" s="8">
        <v>0.01</v>
      </c>
      <c r="E11" s="8">
        <v>0.02</v>
      </c>
    </row>
    <row r="13" spans="1:9" x14ac:dyDescent="0.25">
      <c r="A13" s="2" t="s">
        <v>10</v>
      </c>
    </row>
    <row r="14" spans="1:9" x14ac:dyDescent="0.25">
      <c r="B14" s="14" t="s">
        <v>21</v>
      </c>
      <c r="C14" s="15" t="s">
        <v>2</v>
      </c>
      <c r="D14" s="15" t="s">
        <v>11</v>
      </c>
      <c r="E14" s="15" t="s">
        <v>12</v>
      </c>
      <c r="F14" s="15" t="s">
        <v>23</v>
      </c>
      <c r="G14" s="15" t="s">
        <v>13</v>
      </c>
      <c r="H14" s="16" t="s">
        <v>17</v>
      </c>
      <c r="I14" s="15" t="s">
        <v>18</v>
      </c>
    </row>
    <row r="15" spans="1:9" x14ac:dyDescent="0.25">
      <c r="B15" s="1">
        <v>1</v>
      </c>
      <c r="C15" s="25">
        <f>$C$7</f>
        <v>10125</v>
      </c>
      <c r="D15" s="1">
        <f ca="1">_xll.PsiUniform($D$7,$E$7)</f>
        <v>-1.9942141451864834E-2</v>
      </c>
      <c r="E15" s="18">
        <f>$C$10*C15</f>
        <v>1518750</v>
      </c>
      <c r="F15" s="1">
        <f ca="1">_xll.PsiNormal($D$11,$E$11)</f>
        <v>3.5949200854472115E-3</v>
      </c>
      <c r="G15" s="1">
        <f>$C$11</f>
        <v>275</v>
      </c>
      <c r="H15" s="19">
        <f>C15*G15</f>
        <v>2784375</v>
      </c>
      <c r="I15" s="19">
        <f>H15-E15</f>
        <v>1265625</v>
      </c>
    </row>
    <row r="16" spans="1:9" x14ac:dyDescent="0.25">
      <c r="B16" s="1">
        <v>2</v>
      </c>
      <c r="C16" s="25">
        <f ca="1">C15*(1+D15)</f>
        <v>9923.0858177998689</v>
      </c>
      <c r="D16" s="1">
        <f ca="1">_xll.PsiUniform($D$7,$E$7)</f>
        <v>4.1669446408572813E-2</v>
      </c>
      <c r="E16" s="18">
        <f t="shared" ref="E16:E26" ca="1" si="0">$C$10*C16</f>
        <v>1488462.8726699804</v>
      </c>
      <c r="F16" s="1">
        <f ca="1">_xll.PsiNormal($D$11,$E$11)</f>
        <v>1.7048095231658632E-2</v>
      </c>
      <c r="G16" s="1">
        <f ca="1">G15*(1+F15)</f>
        <v>275.988603023498</v>
      </c>
      <c r="H16" s="19">
        <f t="shared" ref="H16:H26" ca="1" si="1">C16*G16</f>
        <v>2738658.5925368709</v>
      </c>
      <c r="I16" s="19">
        <f t="shared" ref="I16:I26" ca="1" si="2">H16-E16</f>
        <v>1250195.7198668905</v>
      </c>
    </row>
    <row r="17" spans="1:9" x14ac:dyDescent="0.25">
      <c r="B17" s="1">
        <v>3</v>
      </c>
      <c r="C17" s="25">
        <f t="shared" ref="C17:C26" ca="1" si="3">C16*(1+D16)</f>
        <v>10336.575310492348</v>
      </c>
      <c r="D17" s="1">
        <f ca="1">_xll.PsiUniform($D$7,$E$7)</f>
        <v>-8.9997474690776923E-3</v>
      </c>
      <c r="E17" s="18">
        <f t="shared" ca="1" si="0"/>
        <v>1550486.2965738522</v>
      </c>
      <c r="F17" s="1">
        <f ca="1">_xll.PsiNormal($D$11,$E$11)</f>
        <v>2.2067643312290337E-4</v>
      </c>
      <c r="G17" s="1">
        <f t="shared" ref="G17:G26" ca="1" si="4">G16*(1+F16)</f>
        <v>280.69368301069505</v>
      </c>
      <c r="H17" s="19">
        <f t="shared" ca="1" si="1"/>
        <v>2901411.3936195159</v>
      </c>
      <c r="I17" s="19">
        <f t="shared" ca="1" si="2"/>
        <v>1350925.0970456637</v>
      </c>
    </row>
    <row r="18" spans="1:9" x14ac:dyDescent="0.25">
      <c r="B18" s="1">
        <v>4</v>
      </c>
      <c r="C18" s="25">
        <f t="shared" ca="1" si="3"/>
        <v>10243.548743002813</v>
      </c>
      <c r="D18" s="1">
        <f ca="1">_xll.PsiUniform($D$7,$E$7)</f>
        <v>1.5049380057088817E-2</v>
      </c>
      <c r="E18" s="18">
        <f t="shared" ca="1" si="0"/>
        <v>1536532.311450422</v>
      </c>
      <c r="F18" s="1">
        <f ca="1">_xll.PsiNormal($D$11,$E$11)</f>
        <v>1.2039417041080316E-2</v>
      </c>
      <c r="G18" s="1">
        <f t="shared" ca="1" si="4"/>
        <v>280.75562549146201</v>
      </c>
      <c r="H18" s="19">
        <f t="shared" ca="1" si="1"/>
        <v>2875933.9345940342</v>
      </c>
      <c r="I18" s="19">
        <f t="shared" ca="1" si="2"/>
        <v>1339401.6231436122</v>
      </c>
    </row>
    <row r="19" spans="1:9" x14ac:dyDescent="0.25">
      <c r="B19" s="1">
        <v>5</v>
      </c>
      <c r="C19" s="25">
        <f t="shared" ca="1" si="3"/>
        <v>10397.707801169578</v>
      </c>
      <c r="D19" s="1">
        <f ca="1">_xll.PsiUniform($D$7,$E$7)</f>
        <v>1.8322708339226289E-2</v>
      </c>
      <c r="E19" s="18">
        <f t="shared" ca="1" si="0"/>
        <v>1559656.1701754367</v>
      </c>
      <c r="F19" s="1">
        <f ca="1">_xll.PsiNormal($D$11,$E$11)</f>
        <v>-9.2342606179304666E-3</v>
      </c>
      <c r="G19" s="1">
        <f t="shared" ca="1" si="4"/>
        <v>284.13575955338308</v>
      </c>
      <c r="H19" s="19">
        <f t="shared" ca="1" si="1"/>
        <v>2954360.6036994546</v>
      </c>
      <c r="I19" s="19">
        <f t="shared" ca="1" si="2"/>
        <v>1394704.4335240179</v>
      </c>
    </row>
    <row r="20" spans="1:9" x14ac:dyDescent="0.25">
      <c r="B20" s="1">
        <v>6</v>
      </c>
      <c r="C20" s="25">
        <f t="shared" ca="1" si="3"/>
        <v>10588.221968606906</v>
      </c>
      <c r="D20" s="1">
        <f ca="1">_xll.PsiUniform($D$7,$E$7)</f>
        <v>1.4936766388557721E-2</v>
      </c>
      <c r="E20" s="18">
        <f t="shared" ca="1" si="0"/>
        <v>1588233.2952910359</v>
      </c>
      <c r="F20" s="1">
        <f ca="1">_xll.PsiNormal($D$11,$E$11)</f>
        <v>5.5060690366985519E-3</v>
      </c>
      <c r="G20" s="1">
        <f t="shared" ca="1" si="4"/>
        <v>281.51197589879354</v>
      </c>
      <c r="H20" s="19">
        <f t="shared" ca="1" si="1"/>
        <v>2980711.2876375434</v>
      </c>
      <c r="I20" s="19">
        <f t="shared" ca="1" si="2"/>
        <v>1392477.9923465075</v>
      </c>
    </row>
    <row r="21" spans="1:9" x14ac:dyDescent="0.25">
      <c r="B21" s="1">
        <v>7</v>
      </c>
      <c r="C21" s="25">
        <f t="shared" ca="1" si="3"/>
        <v>10746.375766622183</v>
      </c>
      <c r="D21" s="1">
        <f ca="1">_xll.PsiUniform($D$7,$E$7)</f>
        <v>-1.9090271529456714E-2</v>
      </c>
      <c r="E21" s="18">
        <f t="shared" ca="1" si="0"/>
        <v>1611956.3649933273</v>
      </c>
      <c r="F21" s="1">
        <f ca="1">_xll.PsiNormal($D$11,$E$11)</f>
        <v>5.9592758605475898E-3</v>
      </c>
      <c r="G21" s="1">
        <f t="shared" ca="1" si="4"/>
        <v>283.06200027274974</v>
      </c>
      <c r="H21" s="19">
        <f t="shared" ca="1" si="1"/>
        <v>3041890.6201826795</v>
      </c>
      <c r="I21" s="19">
        <f t="shared" ca="1" si="2"/>
        <v>1429934.2551893522</v>
      </c>
    </row>
    <row r="22" spans="1:9" x14ac:dyDescent="0.25">
      <c r="B22" s="1">
        <v>8</v>
      </c>
      <c r="C22" s="25">
        <f t="shared" ca="1" si="3"/>
        <v>10541.224535279791</v>
      </c>
      <c r="D22" s="1">
        <f ca="1">_xll.PsiUniform($D$7,$E$7)</f>
        <v>1.0222570289926288E-2</v>
      </c>
      <c r="E22" s="18">
        <f t="shared" ca="1" si="0"/>
        <v>1581183.6802919686</v>
      </c>
      <c r="F22" s="1">
        <f ca="1">_xll.PsiNormal($D$11,$E$11)</f>
        <v>7.4414809337533588E-3</v>
      </c>
      <c r="G22" s="1">
        <f t="shared" ca="1" si="4"/>
        <v>284.74884481801342</v>
      </c>
      <c r="H22" s="19">
        <f t="shared" ca="1" si="1"/>
        <v>3001601.509388221</v>
      </c>
      <c r="I22" s="19">
        <f t="shared" ca="1" si="2"/>
        <v>1420417.8290962523</v>
      </c>
    </row>
    <row r="23" spans="1:9" x14ac:dyDescent="0.25">
      <c r="B23" s="1">
        <v>9</v>
      </c>
      <c r="C23" s="25">
        <f t="shared" ca="1" si="3"/>
        <v>10648.982944033585</v>
      </c>
      <c r="D23" s="1">
        <f ca="1">_xll.PsiUniform($D$7,$E$7)</f>
        <v>2.7582392317042143E-2</v>
      </c>
      <c r="E23" s="18">
        <f t="shared" ca="1" si="0"/>
        <v>1597347.4416050378</v>
      </c>
      <c r="F23" s="1">
        <f ca="1">_xll.PsiNormal($D$11,$E$11)</f>
        <v>-2.7021984963651935E-2</v>
      </c>
      <c r="G23" s="1">
        <f t="shared" ca="1" si="4"/>
        <v>286.86779791763496</v>
      </c>
      <c r="H23" s="19">
        <f t="shared" ca="1" si="1"/>
        <v>3054850.2872173679</v>
      </c>
      <c r="I23" s="19">
        <f t="shared" ca="1" si="2"/>
        <v>1457502.8456123301</v>
      </c>
    </row>
    <row r="24" spans="1:9" x14ac:dyDescent="0.25">
      <c r="B24" s="1">
        <v>10</v>
      </c>
      <c r="C24" s="25">
        <f t="shared" ca="1" si="3"/>
        <v>10942.707369373411</v>
      </c>
      <c r="D24" s="1">
        <f ca="1">_xll.PsiUniform($D$7,$E$7)</f>
        <v>1.4191121766751944E-2</v>
      </c>
      <c r="E24" s="18">
        <f t="shared" ca="1" si="0"/>
        <v>1641406.1054060117</v>
      </c>
      <c r="F24" s="1">
        <f ca="1">_xll.PsiNormal($D$11,$E$11)</f>
        <v>-1.1321008174142303E-2</v>
      </c>
      <c r="G24" s="1">
        <f t="shared" ca="1" si="4"/>
        <v>279.11606059574871</v>
      </c>
      <c r="H24" s="19">
        <f t="shared" ca="1" si="1"/>
        <v>3054285.3731915751</v>
      </c>
      <c r="I24" s="19">
        <f t="shared" ca="1" si="2"/>
        <v>1412879.2677855634</v>
      </c>
    </row>
    <row r="25" spans="1:9" x14ac:dyDescent="0.25">
      <c r="B25" s="1">
        <v>11</v>
      </c>
      <c r="C25" s="25">
        <f t="shared" ca="1" si="3"/>
        <v>11097.996662110121</v>
      </c>
      <c r="D25" s="1">
        <f ca="1">_xll.PsiUniform($D$7,$E$7)</f>
        <v>-3.4022950818011002E-3</v>
      </c>
      <c r="E25" s="18">
        <f t="shared" ca="1" si="0"/>
        <v>1664699.4993165182</v>
      </c>
      <c r="F25" s="1">
        <f ca="1">_xll.PsiNormal($D$11,$E$11)</f>
        <v>-2.6846191409230342E-2</v>
      </c>
      <c r="G25" s="1">
        <f t="shared" ca="1" si="4"/>
        <v>275.95618539220982</v>
      </c>
      <c r="H25" s="19">
        <f t="shared" ca="1" si="1"/>
        <v>3062560.8243713863</v>
      </c>
      <c r="I25" s="19">
        <f t="shared" ca="1" si="2"/>
        <v>1397861.3250548681</v>
      </c>
    </row>
    <row r="26" spans="1:9" x14ac:dyDescent="0.25">
      <c r="B26" s="1">
        <v>12</v>
      </c>
      <c r="C26" s="25">
        <f t="shared" ca="1" si="3"/>
        <v>11060.238002648779</v>
      </c>
      <c r="D26" s="1">
        <f ca="1">_xll.PsiUniform($D$7,$E$7)</f>
        <v>3.2747408608314821E-2</v>
      </c>
      <c r="E26" s="18">
        <f t="shared" ca="1" si="0"/>
        <v>1659035.7003973168</v>
      </c>
      <c r="F26" s="1">
        <f ca="1">_xll.PsiNormal($D$11,$E$11)</f>
        <v>3.0172527844282745E-2</v>
      </c>
      <c r="G26" s="1">
        <f t="shared" ca="1" si="4"/>
        <v>268.54781281860949</v>
      </c>
      <c r="H26" s="19">
        <f t="shared" ca="1" si="1"/>
        <v>2970202.7248645956</v>
      </c>
      <c r="I26" s="19">
        <f t="shared" ca="1" si="2"/>
        <v>1311167.0244672787</v>
      </c>
    </row>
    <row r="27" spans="1:9" x14ac:dyDescent="0.25">
      <c r="A27" t="s">
        <v>3</v>
      </c>
      <c r="B27" s="12" t="s">
        <v>14</v>
      </c>
      <c r="C27" s="13"/>
      <c r="D27" s="13"/>
      <c r="E27" s="20">
        <f ca="1">SUM(E15:E26)</f>
        <v>18997749.738170911</v>
      </c>
      <c r="F27" s="13"/>
      <c r="G27" s="13"/>
      <c r="H27" s="21">
        <f ca="1">SUM(H15:H26)</f>
        <v>35420842.151303247</v>
      </c>
      <c r="I27" s="22">
        <f ca="1">SUM(I15:I26)+_xll.PsiOutput()</f>
        <v>16423092.413132336</v>
      </c>
    </row>
    <row r="29" spans="1:9" ht="15.75" thickBot="1" x14ac:dyDescent="0.3"/>
    <row r="30" spans="1:9" x14ac:dyDescent="0.25">
      <c r="H30" s="26" t="s">
        <v>19</v>
      </c>
      <c r="I30" s="27" t="s">
        <v>20</v>
      </c>
    </row>
    <row r="31" spans="1:9" ht="15.75" thickBot="1" x14ac:dyDescent="0.3">
      <c r="H31" s="23" t="e">
        <f ca="1">_xll.PsiMean(I27)</f>
        <v>#N/A</v>
      </c>
      <c r="I31" s="24" t="e">
        <f ca="1">_xll.PsiMax(I27)</f>
        <v>#N/A</v>
      </c>
    </row>
  </sheetData>
  <mergeCells count="2">
    <mergeCell ref="D5:E5"/>
    <mergeCell ref="A1:F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Intern Three</dc:creator>
  <cp:lastModifiedBy>Intern Three</cp:lastModifiedBy>
  <dcterms:created xsi:type="dcterms:W3CDTF">2015-11-19T20:52:01Z</dcterms:created>
  <dcterms:modified xsi:type="dcterms:W3CDTF">2015-12-01T20:34:13Z</dcterms:modified>
</cp:coreProperties>
</file>