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19155" windowHeight="7170"/>
  </bookViews>
  <sheets>
    <sheet name="Monte Carlo Simulation" sheetId="1" r:id="rId1"/>
  </sheets>
  <definedNames>
    <definedName name="solver_typ" localSheetId="0" hidden="1">2</definedName>
    <definedName name="solver_ver" localSheetId="0" hidden="1">15</definedName>
    <definedName name="solveri_ISpPars_D14" localSheetId="0" hidden="1">"RiskSolver.UI.Charts.InputDlgPars:-1000001;1;1;22;17;55;61;0;90;90;0;0;0;0;1;"</definedName>
    <definedName name="solvero_CRMax_H26" localSheetId="0" hidden="1">"System.Double:39.9262424469878"</definedName>
    <definedName name="solvero_CRMax_I26" localSheetId="0" hidden="1">"System.Double:23.2029015957559"</definedName>
    <definedName name="solvero_CRMin_H26" localSheetId="0" hidden="1">"System.Double:34.6930756388594"</definedName>
    <definedName name="solvero_CRMin_I26" localSheetId="0" hidden="1">"System.Double:16.3728173454396"</definedName>
    <definedName name="solvero_OSpPars_H26" localSheetId="0" hidden="1">"RiskSolver.UI.Charts.OutDlgPars:-1000001;15;16;70;62;0;1;90;80;0;0;0;0;1;"</definedName>
    <definedName name="solvero_OSpPars_I26" localSheetId="0" hidden="1">"RiskSolver.UI.Charts.OutDlgPars:-1000001;15;16;70;62;0;1;90;80;0;0;0;0;1;"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4" i="1"/>
  <c r="F17" i="1"/>
  <c r="F21" i="1"/>
  <c r="F25" i="1"/>
  <c r="F18" i="1"/>
  <c r="F22" i="1"/>
  <c r="F14" i="1"/>
  <c r="D18" i="1"/>
  <c r="D22" i="1"/>
  <c r="D15" i="1"/>
  <c r="D19" i="1"/>
  <c r="D23" i="1"/>
  <c r="D14" i="1"/>
  <c r="F15" i="1"/>
  <c r="F19" i="1"/>
  <c r="F23" i="1"/>
  <c r="F16" i="1"/>
  <c r="F20" i="1"/>
  <c r="F24" i="1"/>
  <c r="D16" i="1"/>
  <c r="D20" i="1"/>
  <c r="D24" i="1"/>
  <c r="D17" i="1"/>
  <c r="D21" i="1"/>
  <c r="D25" i="1"/>
  <c r="G14" i="1" l="1"/>
  <c r="C14" i="1"/>
  <c r="H14" i="1" l="1"/>
  <c r="G15" i="1"/>
  <c r="C15" i="1"/>
  <c r="E14" i="1"/>
  <c r="I14" i="1" l="1"/>
  <c r="G16" i="1"/>
  <c r="H15" i="1"/>
  <c r="C16" i="1"/>
  <c r="E15" i="1"/>
  <c r="I15" i="1" l="1"/>
  <c r="G17" i="1"/>
  <c r="H16" i="1"/>
  <c r="C17" i="1"/>
  <c r="E16" i="1"/>
  <c r="I16" i="1" l="1"/>
  <c r="G18" i="1"/>
  <c r="H17" i="1"/>
  <c r="C18" i="1"/>
  <c r="E17" i="1"/>
  <c r="I17" i="1" l="1"/>
  <c r="G19" i="1"/>
  <c r="H18" i="1"/>
  <c r="C19" i="1"/>
  <c r="E18" i="1"/>
  <c r="I18" i="1" l="1"/>
  <c r="G20" i="1"/>
  <c r="H19" i="1"/>
  <c r="C20" i="1"/>
  <c r="E19" i="1"/>
  <c r="I19" i="1" l="1"/>
  <c r="G21" i="1"/>
  <c r="H20" i="1"/>
  <c r="C21" i="1"/>
  <c r="E20" i="1"/>
  <c r="I20" i="1" l="1"/>
  <c r="G22" i="1"/>
  <c r="H21" i="1"/>
  <c r="C22" i="1"/>
  <c r="E21" i="1"/>
  <c r="I21" i="1" l="1"/>
  <c r="G23" i="1"/>
  <c r="H22" i="1"/>
  <c r="E22" i="1"/>
  <c r="C23" i="1"/>
  <c r="I22" i="1" l="1"/>
  <c r="G24" i="1"/>
  <c r="H23" i="1"/>
  <c r="C24" i="1"/>
  <c r="E23" i="1"/>
  <c r="I23" i="1" l="1"/>
  <c r="G25" i="1"/>
  <c r="H24" i="1"/>
  <c r="C25" i="1"/>
  <c r="E24" i="1"/>
  <c r="H25" i="1" l="1"/>
  <c r="I24" i="1"/>
  <c r="E25" i="1"/>
  <c r="E26" i="1" s="1"/>
  <c r="I25" i="1" l="1"/>
  <c r="H26" i="1"/>
  <c r="I26" i="1"/>
</calcChain>
</file>

<file path=xl/comments1.xml><?xml version="1.0" encoding="utf-8"?>
<comments xmlns="http://schemas.openxmlformats.org/spreadsheetml/2006/main">
  <authors>
    <author>Administrator</author>
  </authors>
  <commentList>
    <comment ref="D1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Mean growth of avg. claim</t>
        </r>
      </text>
    </comment>
    <comment ref="E1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Standard deviation of avg. claim growth per month</t>
        </r>
      </text>
    </comment>
  </commentList>
</comments>
</file>

<file path=xl/sharedStrings.xml><?xml version="1.0" encoding="utf-8"?>
<sst xmlns="http://schemas.openxmlformats.org/spreadsheetml/2006/main" count="22" uniqueCount="21">
  <si>
    <t xml:space="preserve">Applecore Monte Carlo Risk Simulation </t>
  </si>
  <si>
    <t xml:space="preserve">Parameters </t>
  </si>
  <si>
    <t>Employees</t>
  </si>
  <si>
    <t>Total</t>
  </si>
  <si>
    <t>Employee Change Rate</t>
  </si>
  <si>
    <t>Low</t>
  </si>
  <si>
    <t>High</t>
  </si>
  <si>
    <t>Emp. Contributions</t>
  </si>
  <si>
    <t>Avg. Claim per Month</t>
  </si>
  <si>
    <t>Upcoming Year (in months)</t>
  </si>
  <si>
    <t>Numbers</t>
  </si>
  <si>
    <t># of Employees</t>
  </si>
  <si>
    <t>Contributions</t>
  </si>
  <si>
    <t>Claims (Dist.)</t>
  </si>
  <si>
    <t>Employee Growth (Dist.)</t>
  </si>
  <si>
    <t>Claims ($)</t>
  </si>
  <si>
    <t>Mean</t>
  </si>
  <si>
    <t>Max</t>
  </si>
  <si>
    <t>Total (Claim-Contribution)</t>
  </si>
  <si>
    <t>1 year</t>
  </si>
  <si>
    <t>New Avg. Claim/mo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</si>
</sst>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44" fontId="0" fillId="0" borderId="0" xfId="2" applyFont="1"/>
    <xf numFmtId="9" fontId="0" fillId="0" borderId="5" xfId="1" applyFont="1" applyBorder="1"/>
    <xf numFmtId="9" fontId="0" fillId="0" borderId="6" xfId="1" applyFont="1" applyBorder="1"/>
    <xf numFmtId="0" fontId="0" fillId="0" borderId="7" xfId="0" applyBorder="1"/>
    <xf numFmtId="0" fontId="3" fillId="2" borderId="0" xfId="0" applyFont="1" applyFill="1"/>
    <xf numFmtId="9" fontId="0" fillId="0" borderId="8" xfId="1" applyFont="1" applyBorder="1"/>
    <xf numFmtId="9" fontId="0" fillId="0" borderId="9" xfId="1" applyFont="1" applyBorder="1"/>
    <xf numFmtId="44" fontId="0" fillId="0" borderId="0" xfId="0" applyNumberFormat="1"/>
    <xf numFmtId="0" fontId="0" fillId="0" borderId="0" xfId="1" applyNumberFormat="1" applyFont="1"/>
    <xf numFmtId="44" fontId="0" fillId="0" borderId="10" xfId="0" applyNumberFormat="1" applyBorder="1"/>
    <xf numFmtId="44" fontId="0" fillId="0" borderId="11" xfId="0" applyNumberFormat="1" applyBorder="1"/>
    <xf numFmtId="0" fontId="0" fillId="0" borderId="12" xfId="0" applyBorder="1"/>
    <xf numFmtId="0" fontId="0" fillId="0" borderId="13" xfId="0" applyBorder="1"/>
    <xf numFmtId="1" fontId="0" fillId="0" borderId="0" xfId="0" applyNumberFormat="1"/>
    <xf numFmtId="0" fontId="0" fillId="0" borderId="14" xfId="0" applyBorder="1" applyAlignment="1">
      <alignment horizontal="center"/>
    </xf>
    <xf numFmtId="1" fontId="0" fillId="0" borderId="14" xfId="0" applyNumberFormat="1" applyBorder="1"/>
    <xf numFmtId="0" fontId="0" fillId="0" borderId="14" xfId="0" applyBorder="1"/>
    <xf numFmtId="44" fontId="0" fillId="0" borderId="14" xfId="0" applyNumberFormat="1" applyBorder="1"/>
    <xf numFmtId="44" fontId="0" fillId="0" borderId="14" xfId="2" applyFont="1" applyBorder="1"/>
    <xf numFmtId="44" fontId="0" fillId="3" borderId="14" xfId="0" applyNumberFormat="1" applyFill="1" applyBorder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44" fontId="0" fillId="6" borderId="2" xfId="2" applyFont="1" applyFill="1" applyBorder="1"/>
    <xf numFmtId="0" fontId="0" fillId="6" borderId="7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topLeftCell="A10" zoomScaleNormal="100" workbookViewId="0">
      <selection activeCell="I25" sqref="I25"/>
    </sheetView>
  </sheetViews>
  <sheetFormatPr defaultRowHeight="15" x14ac:dyDescent="0.25"/>
  <cols>
    <col min="1" max="1" width="12.85546875" customWidth="1"/>
    <col min="2" max="2" width="25.28515625" customWidth="1"/>
    <col min="3" max="3" width="17.5703125" customWidth="1"/>
    <col min="4" max="4" width="22.5703125" customWidth="1"/>
    <col min="5" max="5" width="17.140625" customWidth="1"/>
    <col min="6" max="6" width="13.5703125" customWidth="1"/>
    <col min="7" max="7" width="19.42578125" customWidth="1"/>
    <col min="8" max="8" width="19.7109375" style="3" customWidth="1"/>
    <col min="9" max="9" width="23.7109375" customWidth="1"/>
    <col min="10" max="10" width="14" customWidth="1"/>
    <col min="11" max="11" width="18.140625" customWidth="1"/>
    <col min="12" max="12" width="15.85546875" customWidth="1"/>
  </cols>
  <sheetData>
    <row r="1" spans="1:12" ht="21" x14ac:dyDescent="0.35">
      <c r="A1" s="32" t="s">
        <v>0</v>
      </c>
      <c r="B1" s="33"/>
      <c r="C1" s="33"/>
      <c r="D1" s="33"/>
    </row>
    <row r="4" spans="1:12" ht="15.75" x14ac:dyDescent="0.25">
      <c r="A4" s="2" t="s">
        <v>1</v>
      </c>
    </row>
    <row r="5" spans="1:12" x14ac:dyDescent="0.25">
      <c r="D5" s="30" t="s">
        <v>4</v>
      </c>
      <c r="E5" s="31"/>
    </row>
    <row r="6" spans="1:12" x14ac:dyDescent="0.25">
      <c r="C6" s="23" t="s">
        <v>3</v>
      </c>
      <c r="D6" s="28" t="s">
        <v>5</v>
      </c>
      <c r="E6" s="29" t="s">
        <v>6</v>
      </c>
    </row>
    <row r="7" spans="1:12" x14ac:dyDescent="0.25">
      <c r="B7" s="27" t="s">
        <v>2</v>
      </c>
      <c r="C7">
        <v>10125</v>
      </c>
      <c r="D7" s="4">
        <v>-0.02</v>
      </c>
      <c r="E7" s="5">
        <v>0.05</v>
      </c>
    </row>
    <row r="8" spans="1:12" x14ac:dyDescent="0.25">
      <c r="B8" s="6"/>
    </row>
    <row r="9" spans="1:12" x14ac:dyDescent="0.25">
      <c r="B9" s="27" t="s">
        <v>7</v>
      </c>
      <c r="C9" s="3">
        <v>150</v>
      </c>
    </row>
    <row r="10" spans="1:12" x14ac:dyDescent="0.25">
      <c r="B10" s="27" t="s">
        <v>8</v>
      </c>
      <c r="C10" s="3">
        <v>275</v>
      </c>
      <c r="D10" s="8">
        <v>0.01</v>
      </c>
      <c r="E10" s="9">
        <v>0.02</v>
      </c>
    </row>
    <row r="12" spans="1:12" ht="15.75" thickBot="1" x14ac:dyDescent="0.3">
      <c r="A12" s="7" t="s">
        <v>10</v>
      </c>
    </row>
    <row r="13" spans="1:12" x14ac:dyDescent="0.25">
      <c r="B13" s="24" t="s">
        <v>9</v>
      </c>
      <c r="C13" s="25" t="s">
        <v>11</v>
      </c>
      <c r="D13" s="25" t="s">
        <v>14</v>
      </c>
      <c r="E13" s="25" t="s">
        <v>12</v>
      </c>
      <c r="F13" s="25" t="s">
        <v>13</v>
      </c>
      <c r="G13" s="25" t="s">
        <v>20</v>
      </c>
      <c r="H13" s="26" t="s">
        <v>15</v>
      </c>
      <c r="I13" s="25" t="s">
        <v>18</v>
      </c>
      <c r="K13" s="14" t="s">
        <v>16</v>
      </c>
      <c r="L13" s="15" t="s">
        <v>17</v>
      </c>
    </row>
    <row r="14" spans="1:12" ht="15.75" thickBot="1" x14ac:dyDescent="0.3">
      <c r="B14" s="1">
        <v>1</v>
      </c>
      <c r="C14" s="16">
        <f ca="1">C7*(1+D14)</f>
        <v>10629.950088817357</v>
      </c>
      <c r="D14" s="1">
        <f ca="1">_xll.PsiUniform(D$7,E$7,_xll.PsiBaseCase(E$7))</f>
        <v>4.9871613710356325E-2</v>
      </c>
      <c r="E14" s="10">
        <f ca="1">C$9*C14</f>
        <v>1594492.5133226037</v>
      </c>
      <c r="F14" s="11">
        <f ca="1">_xll.PsiNormal(D$10,E$10,_xll.PsiBaseCase(D$10))</f>
        <v>-1.481126008671982E-2</v>
      </c>
      <c r="G14" s="11">
        <f ca="1">C10*(1+F14)</f>
        <v>270.92690347615206</v>
      </c>
      <c r="H14" s="3">
        <f ca="1">G14*C14*(1+F14)</f>
        <v>2837283.9292685417</v>
      </c>
      <c r="I14" s="10">
        <f ca="1">H14-E14</f>
        <v>1242791.4159459381</v>
      </c>
      <c r="K14" s="12">
        <f ca="1">_xll.PsiMean(I26)</f>
        <v>19712327.209574364</v>
      </c>
      <c r="L14" s="13">
        <f ca="1">_xll.PsiMax(I26)</f>
        <v>27787645.216619194</v>
      </c>
    </row>
    <row r="15" spans="1:12" x14ac:dyDescent="0.25">
      <c r="B15" s="1">
        <v>2</v>
      </c>
      <c r="C15" s="16">
        <f ca="1">C14*(1+D15)</f>
        <v>10797.566131746864</v>
      </c>
      <c r="D15" s="1">
        <f ca="1">_xll.PsiUniform(D$7,E$7,_xll.PsiBaseCase(E$7))</f>
        <v>1.5768281274042676E-2</v>
      </c>
      <c r="E15" s="10">
        <f t="shared" ref="E15:E25" ca="1" si="0">C$9*C15</f>
        <v>1619634.9197620295</v>
      </c>
      <c r="F15" s="11">
        <f ca="1">_xll.PsiNormal(D$10,E$10,_xll.PsiBaseCase(D$10))</f>
        <v>2.7269964117137641E-2</v>
      </c>
      <c r="G15" s="11">
        <f ca="1">G14*(1+F15)</f>
        <v>278.31507041231396</v>
      </c>
      <c r="H15" s="3">
        <f ca="1">G15*C15*(1+F15)</f>
        <v>3087075.0394708156</v>
      </c>
      <c r="I15" s="10">
        <f t="shared" ref="I15:I25" ca="1" si="1">H15-E15</f>
        <v>1467440.119708786</v>
      </c>
    </row>
    <row r="16" spans="1:12" x14ac:dyDescent="0.25">
      <c r="B16" s="1">
        <v>3</v>
      </c>
      <c r="C16" s="16">
        <f ca="1">C15*(1+D16)</f>
        <v>10837.581789729022</v>
      </c>
      <c r="D16" s="1">
        <f ca="1">_xll.PsiUniform(D$7,E$7,_xll.PsiBaseCase(E$7))</f>
        <v>3.7059886917019391E-3</v>
      </c>
      <c r="E16" s="10">
        <f t="shared" ca="1" si="0"/>
        <v>1625637.2684593534</v>
      </c>
      <c r="F16" s="11">
        <f ca="1">_xll.PsiNormal(D$10,E$10,_xll.PsiBaseCase(D$10))</f>
        <v>1.3595469025668772E-2</v>
      </c>
      <c r="G16" s="11">
        <f ca="1">G15*(1+F16)</f>
        <v>282.0988943314814</v>
      </c>
      <c r="H16" s="3">
        <f t="shared" ref="H16:H25" ca="1" si="2">G16*C16*(1+F16)</f>
        <v>3098834.8575238753</v>
      </c>
      <c r="I16" s="10">
        <f t="shared" ca="1" si="1"/>
        <v>1473197.5890645219</v>
      </c>
    </row>
    <row r="17" spans="1:9" x14ac:dyDescent="0.25">
      <c r="B17" s="1">
        <v>4</v>
      </c>
      <c r="C17" s="16">
        <f t="shared" ref="C17:C25" ca="1" si="3">C16*(1+D17)</f>
        <v>10742.727745698039</v>
      </c>
      <c r="D17" s="1">
        <f ca="1">_xll.PsiUniform(D$7,E$7,_xll.PsiBaseCase(E$7))</f>
        <v>-8.7523255530008379E-3</v>
      </c>
      <c r="E17" s="10">
        <f t="shared" ca="1" si="0"/>
        <v>1611409.1618547058</v>
      </c>
      <c r="F17" s="11">
        <f ca="1">_xll.PsiNormal(D$10,E$10,_xll.PsiBaseCase(D$10))</f>
        <v>1.7175166040239991E-2</v>
      </c>
      <c r="G17" s="11">
        <f ca="1">G16*(1+F17)</f>
        <v>286.94398968139268</v>
      </c>
      <c r="H17" s="3">
        <f t="shared" ca="1" si="2"/>
        <v>3135504.6591536775</v>
      </c>
      <c r="I17" s="10">
        <f t="shared" ca="1" si="1"/>
        <v>1524095.4972989717</v>
      </c>
    </row>
    <row r="18" spans="1:9" x14ac:dyDescent="0.25">
      <c r="B18" s="1">
        <v>5</v>
      </c>
      <c r="C18" s="16">
        <f t="shared" ca="1" si="3"/>
        <v>11183.0386942731</v>
      </c>
      <c r="D18" s="1">
        <f ca="1">_xll.PsiUniform(D$7,E$7,_xll.PsiBaseCase(E$7))</f>
        <v>4.0986885174613477E-2</v>
      </c>
      <c r="E18" s="10">
        <f t="shared" ca="1" si="0"/>
        <v>1677455.804140965</v>
      </c>
      <c r="F18" s="11">
        <f ca="1">_xll.PsiNormal(D$10,E$10,_xll.PsiBaseCase(D$10))</f>
        <v>3.2723759824113602E-2</v>
      </c>
      <c r="G18" s="11">
        <f t="shared" ref="G18:G24" ca="1" si="4">G17*(1+F18)</f>
        <v>296.33387588269954</v>
      </c>
      <c r="H18" s="3">
        <f t="shared" ca="1" si="2"/>
        <v>3422356.9000686603</v>
      </c>
      <c r="I18" s="10">
        <f t="shared" ca="1" si="1"/>
        <v>1744901.0959276953</v>
      </c>
    </row>
    <row r="19" spans="1:9" x14ac:dyDescent="0.25">
      <c r="B19" s="1">
        <v>6</v>
      </c>
      <c r="C19" s="16">
        <f t="shared" ca="1" si="3"/>
        <v>10975.491617465099</v>
      </c>
      <c r="D19" s="1">
        <f ca="1">_xll.PsiUniform(D$7,E$7,_xll.PsiBaseCase(E$7))</f>
        <v>-1.8559094936717709E-2</v>
      </c>
      <c r="E19" s="10">
        <f t="shared" ca="1" si="0"/>
        <v>1646323.7426197648</v>
      </c>
      <c r="F19" s="11">
        <f ca="1">_xll.PsiNormal(D$10,E$10,_xll.PsiBaseCase(D$10))</f>
        <v>1.4498056102268071E-2</v>
      </c>
      <c r="G19" s="11">
        <f t="shared" ca="1" si="4"/>
        <v>300.63014104024944</v>
      </c>
      <c r="H19" s="3">
        <f t="shared" ca="1" si="2"/>
        <v>3347400.8510281201</v>
      </c>
      <c r="I19" s="10">
        <f t="shared" ca="1" si="1"/>
        <v>1701077.1084083554</v>
      </c>
    </row>
    <row r="20" spans="1:9" x14ac:dyDescent="0.25">
      <c r="B20" s="1">
        <v>7</v>
      </c>
      <c r="C20" s="16">
        <f t="shared" ca="1" si="3"/>
        <v>11299.830564666136</v>
      </c>
      <c r="D20" s="1">
        <f ca="1">_xll.PsiUniform(D$7,E$7,_xll.PsiBaseCase(E$7))</f>
        <v>2.9551199937588441E-2</v>
      </c>
      <c r="E20" s="10">
        <f t="shared" ca="1" si="0"/>
        <v>1694974.5846999204</v>
      </c>
      <c r="F20" s="11">
        <f ca="1">_xll.PsiNormal(D$10,E$10,_xll.PsiBaseCase(D$10))</f>
        <v>7.6241577582839707E-3</v>
      </c>
      <c r="G20" s="11">
        <f t="shared" ca="1" si="4"/>
        <v>302.92219266243552</v>
      </c>
      <c r="H20" s="3">
        <f t="shared" ca="1" si="2"/>
        <v>3449066.7104616486</v>
      </c>
      <c r="I20" s="10">
        <f t="shared" ca="1" si="1"/>
        <v>1754092.1257617283</v>
      </c>
    </row>
    <row r="21" spans="1:9" x14ac:dyDescent="0.25">
      <c r="B21" s="1">
        <v>8</v>
      </c>
      <c r="C21" s="16">
        <f t="shared" ca="1" si="3"/>
        <v>11463.959885826442</v>
      </c>
      <c r="D21" s="1">
        <f ca="1">_xll.PsiUniform(D$7,E$7,_xll.PsiBaseCase(E$7))</f>
        <v>1.4524936477678548E-2</v>
      </c>
      <c r="E21" s="10">
        <f t="shared" ca="1" si="0"/>
        <v>1719593.9828739662</v>
      </c>
      <c r="F21" s="11">
        <f ca="1">_xll.PsiNormal(D$10,E$10,_xll.PsiBaseCase(D$10))</f>
        <v>4.9761196690875427E-2</v>
      </c>
      <c r="G21" s="11">
        <f t="shared" ca="1" si="4"/>
        <v>317.99596347354225</v>
      </c>
      <c r="H21" s="3">
        <f t="shared" ca="1" si="2"/>
        <v>3826897.061786775</v>
      </c>
      <c r="I21" s="10">
        <f t="shared" ca="1" si="1"/>
        <v>2107303.0789128086</v>
      </c>
    </row>
    <row r="22" spans="1:9" x14ac:dyDescent="0.25">
      <c r="B22" s="1">
        <v>9</v>
      </c>
      <c r="C22" s="16">
        <f t="shared" ca="1" si="3"/>
        <v>11247.81982662977</v>
      </c>
      <c r="D22" s="1">
        <f ca="1">_xll.PsiUniform(D$7,E$7,_xll.PsiBaseCase(E$7))</f>
        <v>-1.8853874346149588E-2</v>
      </c>
      <c r="E22" s="10">
        <f t="shared" ca="1" si="0"/>
        <v>1687172.9739944655</v>
      </c>
      <c r="F22" s="11">
        <f ca="1">_xll.PsiNormal(D$10,E$10,_xll.PsiBaseCase(D$10))</f>
        <v>-2.1779697180943386E-2</v>
      </c>
      <c r="G22" s="11">
        <f t="shared" ca="1" si="4"/>
        <v>311.07010768432616</v>
      </c>
      <c r="H22" s="3">
        <f t="shared" ca="1" si="2"/>
        <v>3422656.401977655</v>
      </c>
      <c r="I22" s="10">
        <f t="shared" ca="1" si="1"/>
        <v>1735483.4279831895</v>
      </c>
    </row>
    <row r="23" spans="1:9" x14ac:dyDescent="0.25">
      <c r="B23" s="1">
        <v>10</v>
      </c>
      <c r="C23" s="16">
        <f t="shared" ca="1" si="3"/>
        <v>11778.459060545863</v>
      </c>
      <c r="D23" s="1">
        <f ca="1">_xll.PsiUniform(D$7,E$7,_xll.PsiBaseCase(E$7))</f>
        <v>4.717707449934247E-2</v>
      </c>
      <c r="E23" s="10">
        <f t="shared" ca="1" si="0"/>
        <v>1766768.8590818795</v>
      </c>
      <c r="F23" s="11">
        <f ca="1">_xll.PsiNormal(D$10,E$10,_xll.PsiBaseCase(D$10))</f>
        <v>-2.3683521995105979E-3</v>
      </c>
      <c r="G23" s="11">
        <f t="shared" ca="1" si="4"/>
        <v>310.33338411058998</v>
      </c>
      <c r="H23" s="3">
        <f t="shared" ca="1" si="2"/>
        <v>3646592.1427165424</v>
      </c>
      <c r="I23" s="10">
        <f t="shared" ca="1" si="1"/>
        <v>1879823.2836346629</v>
      </c>
    </row>
    <row r="24" spans="1:9" x14ac:dyDescent="0.25">
      <c r="B24" s="1">
        <v>11</v>
      </c>
      <c r="C24" s="16">
        <f t="shared" ca="1" si="3"/>
        <v>12159.46906878102</v>
      </c>
      <c r="D24" s="1">
        <f ca="1">_xll.PsiUniform(D$7,E$7,_xll.PsiBaseCase(E$7))</f>
        <v>3.2348035195148853E-2</v>
      </c>
      <c r="E24" s="10">
        <f t="shared" ca="1" si="0"/>
        <v>1823920.3603171529</v>
      </c>
      <c r="F24" s="11">
        <f ca="1">_xll.PsiNormal(D$10,E$10,_xll.PsiBaseCase(D$10))</f>
        <v>3.960038888079586E-2</v>
      </c>
      <c r="G24" s="11">
        <f t="shared" ca="1" si="4"/>
        <v>322.62270680406272</v>
      </c>
      <c r="H24" s="3">
        <f t="shared" ca="1" si="2"/>
        <v>4078270.0144600892</v>
      </c>
      <c r="I24" s="10">
        <f t="shared" ca="1" si="1"/>
        <v>2254349.6541429362</v>
      </c>
    </row>
    <row r="25" spans="1:9" x14ac:dyDescent="0.25">
      <c r="B25" s="1">
        <v>12</v>
      </c>
      <c r="C25" s="16">
        <f t="shared" ca="1" si="3"/>
        <v>12443.764112716179</v>
      </c>
      <c r="D25" s="1">
        <f ca="1">_xll.PsiUniform(D$7,E$7,_xll.PsiBaseCase(E$7))</f>
        <v>2.3380547483366421E-2</v>
      </c>
      <c r="E25" s="10">
        <f t="shared" ca="1" si="0"/>
        <v>1866564.6169074269</v>
      </c>
      <c r="F25" s="11">
        <f ca="1">_xll.PsiNormal(D$10,E$10,_xll.PsiBaseCase(D$10))</f>
        <v>4.5454406202678002E-3</v>
      </c>
      <c r="G25" s="11">
        <f ca="1">G24*(1+F25)</f>
        <v>324.08916916059064</v>
      </c>
      <c r="H25" s="3">
        <f t="shared" ca="1" si="2"/>
        <v>4051220.430782374</v>
      </c>
      <c r="I25" s="10">
        <f t="shared" ca="1" si="1"/>
        <v>2184655.8138749469</v>
      </c>
    </row>
    <row r="26" spans="1:9" x14ac:dyDescent="0.25">
      <c r="A26" t="s">
        <v>3</v>
      </c>
      <c r="B26" s="17" t="s">
        <v>19</v>
      </c>
      <c r="C26" s="18"/>
      <c r="D26" s="19"/>
      <c r="E26" s="20">
        <f ca="1">SUM(E14:E25)</f>
        <v>20333948.78803423</v>
      </c>
      <c r="F26" s="19"/>
      <c r="G26" s="19"/>
      <c r="H26" s="21">
        <f ca="1">SUM(H14:H25)</f>
        <v>41403158.998698771</v>
      </c>
      <c r="I26" s="22">
        <f ca="1">SUM(I14:I25)+_xll.PsiOutput()</f>
        <v>21069210.210664541</v>
      </c>
    </row>
  </sheetData>
  <mergeCells count="2">
    <mergeCell ref="D5:E5"/>
    <mergeCell ref="A1:D1"/>
  </mergeCells>
  <pageMargins left="0.7" right="0.7" top="0.75" bottom="0.75" header="0.3" footer="0.3"/>
  <pageSetup paperSize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 Carlo Simulation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2015-04-16T14:38:38Z</dcterms:created>
  <dcterms:modified xsi:type="dcterms:W3CDTF">2015-04-23T04:56:49Z</dcterms:modified>
</cp:coreProperties>
</file>