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drawings/drawing6.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omments1.xml" ContentType="application/vnd.openxmlformats-officedocument.spreadsheetml.comments+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style9.xml" ContentType="application/vnd.ms-office.chartstyle+xml"/>
  <Override PartName="/xl/charts/colors9.xml" ContentType="application/vnd.ms-office.chartcolorstyle+xml"/>
  <Override PartName="/xl/charts/chart17.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style11.xml" ContentType="application/vnd.ms-office.chartstyle+xml"/>
  <Override PartName="/xl/charts/colors11.xml" ContentType="application/vnd.ms-office.chartcolorstyle+xml"/>
  <Override PartName="/xl/charts/chart23.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ntern Three\Documents\Thi Duong\Fall 15\BUS 443H\HW\Midterm\"/>
    </mc:Choice>
  </mc:AlternateContent>
  <bookViews>
    <workbookView xWindow="0" yWindow="0" windowWidth="24000" windowHeight="9735" firstSheet="2" activeTab="8"/>
  </bookViews>
  <sheets>
    <sheet name="Case 1" sheetId="3" r:id="rId1"/>
    <sheet name="Case 2" sheetId="2" r:id="rId2"/>
    <sheet name="Case 3" sheetId="1" r:id="rId3"/>
    <sheet name="C3 - Regression" sheetId="7" r:id="rId4"/>
    <sheet name="Case 4 - Plot" sheetId="4" r:id="rId5"/>
    <sheet name="C4 - 3 Months Mov. Avg" sheetId="6" r:id="rId6"/>
    <sheet name="Case 4 - Expo." sheetId="5" r:id="rId7"/>
    <sheet name="Case 5a" sheetId="8" r:id="rId8"/>
    <sheet name="C5 Seasonality Only" sheetId="11" r:id="rId9"/>
    <sheet name="C5 Seasonality and Trend" sheetId="12" r:id="rId10"/>
  </sheets>
  <externalReferences>
    <externalReference r:id="rId11"/>
  </externalReferences>
  <definedNames>
    <definedName name="Benefits">'[1]Exercise 7'!$C$3:$G$3</definedName>
    <definedName name="Costs">'[1]Exercise 7'!$B$4</definedName>
    <definedName name="Interest_Rate">'[1]Exercise 7'!$B$5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 i="12" l="1"/>
  <c r="H4" i="12"/>
  <c r="H5" i="12"/>
  <c r="I5" i="12" s="1"/>
  <c r="J5" i="12" s="1"/>
  <c r="H6" i="12"/>
  <c r="I6" i="12" s="1"/>
  <c r="J6" i="12" s="1"/>
  <c r="H7" i="12"/>
  <c r="H8" i="12"/>
  <c r="H9" i="12"/>
  <c r="I9" i="12" s="1"/>
  <c r="J9" i="12" s="1"/>
  <c r="H10" i="12"/>
  <c r="I10" i="12" s="1"/>
  <c r="J10" i="12" s="1"/>
  <c r="H11" i="12"/>
  <c r="H12" i="12"/>
  <c r="H13" i="12"/>
  <c r="I13" i="12" s="1"/>
  <c r="J13" i="12" s="1"/>
  <c r="H14" i="12"/>
  <c r="H15" i="12"/>
  <c r="H16" i="12"/>
  <c r="H17" i="12"/>
  <c r="H2" i="12"/>
  <c r="I2" i="12" s="1"/>
  <c r="J2" i="12" s="1"/>
  <c r="I12" i="12"/>
  <c r="J12" i="12" s="1"/>
  <c r="I11" i="12"/>
  <c r="J11" i="12" s="1"/>
  <c r="I8" i="12"/>
  <c r="J8" i="12" s="1"/>
  <c r="I7" i="12"/>
  <c r="J7" i="12" s="1"/>
  <c r="I4" i="12"/>
  <c r="J4" i="12" s="1"/>
  <c r="I3" i="12"/>
  <c r="J3" i="12" s="1"/>
  <c r="H14" i="11"/>
  <c r="H15" i="11"/>
  <c r="H16" i="11"/>
  <c r="H17" i="11"/>
  <c r="H3" i="11"/>
  <c r="H4" i="11"/>
  <c r="I4" i="11" s="1"/>
  <c r="J4" i="11" s="1"/>
  <c r="H5" i="11"/>
  <c r="H6" i="11"/>
  <c r="H7" i="11"/>
  <c r="H8" i="11"/>
  <c r="I8" i="11" s="1"/>
  <c r="J8" i="11" s="1"/>
  <c r="H9" i="11"/>
  <c r="H10" i="11"/>
  <c r="H11" i="11"/>
  <c r="H12" i="11"/>
  <c r="I12" i="11" s="1"/>
  <c r="J12" i="11" s="1"/>
  <c r="H13" i="11"/>
  <c r="H2" i="11"/>
  <c r="J5" i="11"/>
  <c r="J6" i="11"/>
  <c r="J9" i="11"/>
  <c r="J10" i="11"/>
  <c r="J13" i="11"/>
  <c r="I3" i="11"/>
  <c r="J3" i="11" s="1"/>
  <c r="K2" i="11" s="1"/>
  <c r="I5" i="11"/>
  <c r="I6" i="11"/>
  <c r="I7" i="11"/>
  <c r="J7" i="11" s="1"/>
  <c r="I9" i="11"/>
  <c r="I10" i="11"/>
  <c r="I11" i="11"/>
  <c r="J11" i="11" s="1"/>
  <c r="I13" i="11"/>
  <c r="J2" i="11"/>
  <c r="I2" i="11"/>
  <c r="K2" i="12" l="1"/>
  <c r="N14" i="5" l="1"/>
  <c r="D14" i="5"/>
  <c r="D5" i="5"/>
  <c r="D6" i="5"/>
  <c r="D7" i="5"/>
  <c r="D8" i="5"/>
  <c r="D9" i="5" s="1"/>
  <c r="D10" i="5" s="1"/>
  <c r="D11" i="5" s="1"/>
  <c r="D12" i="5" s="1"/>
  <c r="D13" i="5" s="1"/>
  <c r="N4" i="5"/>
  <c r="N5" i="5"/>
  <c r="N6" i="5" s="1"/>
  <c r="N7" i="5" s="1"/>
  <c r="N8" i="5" s="1"/>
  <c r="N9" i="5" s="1"/>
  <c r="N10" i="5" s="1"/>
  <c r="N11" i="5" s="1"/>
  <c r="N12" i="5" s="1"/>
  <c r="N13" i="5" s="1"/>
  <c r="N3" i="5"/>
  <c r="C13" i="5"/>
  <c r="C12" i="5"/>
  <c r="C11" i="5"/>
  <c r="C10" i="5"/>
  <c r="C9" i="5"/>
  <c r="C8" i="5"/>
  <c r="C7" i="5"/>
  <c r="C6" i="5"/>
  <c r="C5" i="5"/>
  <c r="C4" i="5"/>
  <c r="D3" i="5"/>
  <c r="E3" i="5" s="1"/>
  <c r="C3" i="5"/>
  <c r="C2" i="5"/>
  <c r="D6" i="6"/>
  <c r="D7" i="6"/>
  <c r="D8" i="6"/>
  <c r="D9" i="6"/>
  <c r="D10" i="6"/>
  <c r="D11" i="6"/>
  <c r="D12" i="6"/>
  <c r="D13" i="6"/>
  <c r="D14" i="6"/>
  <c r="N5" i="6"/>
  <c r="N6" i="6"/>
  <c r="N7" i="6"/>
  <c r="N8" i="6"/>
  <c r="N9" i="6"/>
  <c r="N10" i="6"/>
  <c r="N11" i="6"/>
  <c r="N12" i="6"/>
  <c r="N13" i="6"/>
  <c r="N14" i="6"/>
  <c r="F3" i="5" l="1"/>
  <c r="H3" i="5"/>
  <c r="D4" i="5"/>
  <c r="E13" i="6"/>
  <c r="C13" i="6"/>
  <c r="E12" i="6"/>
  <c r="H12" i="6" s="1"/>
  <c r="I12" i="6" s="1"/>
  <c r="C12" i="6"/>
  <c r="E11" i="6"/>
  <c r="C11" i="6"/>
  <c r="E10" i="6"/>
  <c r="C10" i="6"/>
  <c r="E9" i="6"/>
  <c r="C9" i="6"/>
  <c r="E8" i="6"/>
  <c r="H8" i="6" s="1"/>
  <c r="I8" i="6" s="1"/>
  <c r="C8" i="6"/>
  <c r="E7" i="6"/>
  <c r="C7" i="6"/>
  <c r="E6" i="6"/>
  <c r="C6" i="6"/>
  <c r="D5" i="6"/>
  <c r="E5" i="6" s="1"/>
  <c r="C5" i="6"/>
  <c r="C4" i="6"/>
  <c r="C3" i="6"/>
  <c r="C2" i="6"/>
  <c r="G3" i="5" l="1"/>
  <c r="E4" i="5"/>
  <c r="I3" i="5"/>
  <c r="F10" i="6"/>
  <c r="G10" i="6" s="1"/>
  <c r="H10" i="6"/>
  <c r="I10" i="6" s="1"/>
  <c r="H5" i="6"/>
  <c r="F5" i="6"/>
  <c r="F7" i="6"/>
  <c r="G7" i="6" s="1"/>
  <c r="H7" i="6"/>
  <c r="I7" i="6" s="1"/>
  <c r="H9" i="6"/>
  <c r="I9" i="6" s="1"/>
  <c r="F9" i="6"/>
  <c r="G9" i="6" s="1"/>
  <c r="F11" i="6"/>
  <c r="G11" i="6" s="1"/>
  <c r="H11" i="6"/>
  <c r="I11" i="6" s="1"/>
  <c r="F6" i="6"/>
  <c r="G6" i="6" s="1"/>
  <c r="H6" i="6"/>
  <c r="I6" i="6" s="1"/>
  <c r="H13" i="6"/>
  <c r="I13" i="6" s="1"/>
  <c r="F13" i="6"/>
  <c r="G13" i="6" s="1"/>
  <c r="F8" i="6"/>
  <c r="G8" i="6" s="1"/>
  <c r="F12" i="6"/>
  <c r="G12" i="6" s="1"/>
  <c r="F3" i="2"/>
  <c r="F4" i="2"/>
  <c r="F5" i="2"/>
  <c r="F6" i="2"/>
  <c r="F7" i="2"/>
  <c r="F8" i="2"/>
  <c r="G3" i="3"/>
  <c r="F3" i="3"/>
  <c r="E3" i="3"/>
  <c r="D3" i="3"/>
  <c r="C3" i="3"/>
  <c r="D2" i="3"/>
  <c r="F2" i="3" s="1"/>
  <c r="C2" i="3"/>
  <c r="E2" i="3" s="1"/>
  <c r="B42" i="3"/>
  <c r="E5" i="5" l="1"/>
  <c r="F4" i="5"/>
  <c r="H4" i="5"/>
  <c r="I5" i="6"/>
  <c r="K2" i="6"/>
  <c r="G5" i="6"/>
  <c r="G2" i="3"/>
  <c r="A14" i="3" s="1"/>
  <c r="F5" i="5" l="1"/>
  <c r="G5" i="5" s="1"/>
  <c r="H5" i="5"/>
  <c r="I5" i="5" s="1"/>
  <c r="I4" i="5"/>
  <c r="G4" i="5"/>
  <c r="E6" i="5"/>
  <c r="J2" i="6"/>
  <c r="L2" i="6"/>
  <c r="E7" i="5" l="1"/>
  <c r="F6" i="5"/>
  <c r="G6" i="5" s="1"/>
  <c r="H6" i="5"/>
  <c r="F7" i="5" l="1"/>
  <c r="G7" i="5" s="1"/>
  <c r="H7" i="5"/>
  <c r="I7" i="5" s="1"/>
  <c r="I6" i="5"/>
  <c r="E8" i="5"/>
  <c r="E9" i="5" l="1"/>
  <c r="F8" i="5"/>
  <c r="H8" i="5"/>
  <c r="G8" i="5" l="1"/>
  <c r="E10" i="5"/>
  <c r="F9" i="5"/>
  <c r="G9" i="5" s="1"/>
  <c r="H9" i="5"/>
  <c r="I9" i="5" s="1"/>
  <c r="I8" i="5"/>
  <c r="E11" i="5" l="1"/>
  <c r="F10" i="5"/>
  <c r="G10" i="5" s="1"/>
  <c r="H10" i="5"/>
  <c r="I10" i="5" s="1"/>
  <c r="E12" i="5" l="1"/>
  <c r="E13" i="5"/>
  <c r="F11" i="5"/>
  <c r="G11" i="5" s="1"/>
  <c r="H11" i="5"/>
  <c r="I11" i="5" s="1"/>
  <c r="F13" i="5" l="1"/>
  <c r="H13" i="5"/>
  <c r="F12" i="5"/>
  <c r="G12" i="5" s="1"/>
  <c r="H12" i="5"/>
  <c r="I12" i="5" s="1"/>
  <c r="G13" i="5" l="1"/>
  <c r="K2" i="5"/>
  <c r="I13" i="5"/>
  <c r="L2" i="5" l="1"/>
  <c r="J2" i="5"/>
</calcChain>
</file>

<file path=xl/comments1.xml><?xml version="1.0" encoding="utf-8"?>
<comments xmlns="http://schemas.openxmlformats.org/spreadsheetml/2006/main">
  <authors>
    <author>BusMgmtLap</author>
    <author>Thi Duong</author>
  </authors>
  <commentList>
    <comment ref="L1" authorId="0" shapeId="0">
      <text>
        <r>
          <rPr>
            <sz val="9"/>
            <color indexed="81"/>
            <rFont val="Tahoma"/>
            <family val="2"/>
          </rPr>
          <t xml:space="preserve">If enough data is available, the smoothing constant should be chosen to minimize the MSE.
</t>
        </r>
      </text>
    </comment>
    <comment ref="N1" authorId="1" shapeId="0">
      <text>
        <r>
          <rPr>
            <b/>
            <sz val="9"/>
            <color indexed="81"/>
            <rFont val="Tahoma"/>
            <family val="2"/>
          </rPr>
          <t>Thi Duong:</t>
        </r>
        <r>
          <rPr>
            <sz val="9"/>
            <color indexed="81"/>
            <rFont val="Tahoma"/>
            <family val="2"/>
          </rPr>
          <t xml:space="preserve">
To Calculate:
Data -&gt; data analysis -&gt; Exponential Smoothing -&gt;
Select range: Sales column
Damping factor = 1- alpha = 1 - 0.2 = 0.8
Ok
</t>
        </r>
      </text>
    </comment>
    <comment ref="O1" authorId="0" shapeId="0">
      <text>
        <r>
          <rPr>
            <b/>
            <sz val="9"/>
            <color indexed="81"/>
            <rFont val="Tahoma"/>
            <family val="2"/>
          </rPr>
          <t xml:space="preserve">Choose the value of alpha that minimizes the MSE.
</t>
        </r>
      </text>
    </comment>
  </commentList>
</comments>
</file>

<file path=xl/sharedStrings.xml><?xml version="1.0" encoding="utf-8"?>
<sst xmlns="http://schemas.openxmlformats.org/spreadsheetml/2006/main" count="282" uniqueCount="98">
  <si>
    <t>Risk</t>
  </si>
  <si>
    <t>Age</t>
  </si>
  <si>
    <t>Blood Pressure</t>
  </si>
  <si>
    <t>Smoker</t>
  </si>
  <si>
    <t>Tasks</t>
  </si>
  <si>
    <t>Attending Required Meetings</t>
  </si>
  <si>
    <t>Preparing Business Reports</t>
  </si>
  <si>
    <t>Customer Interaction</t>
  </si>
  <si>
    <t>Idle</t>
  </si>
  <si>
    <t>Locations</t>
  </si>
  <si>
    <t>Seattle</t>
  </si>
  <si>
    <t>Portland</t>
  </si>
  <si>
    <t>Bend</t>
  </si>
  <si>
    <t>Missoula</t>
  </si>
  <si>
    <t>Boise</t>
  </si>
  <si>
    <t>Olympia</t>
  </si>
  <si>
    <t>Price A</t>
  </si>
  <si>
    <t>Price B</t>
  </si>
  <si>
    <t>Revenue A</t>
  </si>
  <si>
    <t>Revenue B</t>
  </si>
  <si>
    <t>Total Revenue</t>
  </si>
  <si>
    <r>
      <t>D</t>
    </r>
    <r>
      <rPr>
        <b/>
        <vertAlign val="subscript"/>
        <sz val="12"/>
        <color rgb="FF000000"/>
        <rFont val="Calibri Light"/>
        <family val="2"/>
        <scheme val="major"/>
      </rPr>
      <t>A</t>
    </r>
  </si>
  <si>
    <r>
      <t>D</t>
    </r>
    <r>
      <rPr>
        <b/>
        <vertAlign val="subscript"/>
        <sz val="12"/>
        <color rgb="FF000000"/>
        <rFont val="Calibri Light"/>
        <family val="2"/>
        <scheme val="major"/>
      </rPr>
      <t>B</t>
    </r>
  </si>
  <si>
    <t>Max Rev.</t>
  </si>
  <si>
    <t>Model A Price (Horizontal)</t>
  </si>
  <si>
    <t>Model B Price (Vertical)</t>
  </si>
  <si>
    <t>Mean</t>
  </si>
  <si>
    <t>Standard Error</t>
  </si>
  <si>
    <t>Median</t>
  </si>
  <si>
    <t>Mode</t>
  </si>
  <si>
    <t>Standard Deviation</t>
  </si>
  <si>
    <t>Sample Variance</t>
  </si>
  <si>
    <t>Kurtosis</t>
  </si>
  <si>
    <t>Skewness</t>
  </si>
  <si>
    <t>Range</t>
  </si>
  <si>
    <t>Minimum</t>
  </si>
  <si>
    <t>Maximum</t>
  </si>
  <si>
    <t>Sum</t>
  </si>
  <si>
    <t>Count</t>
  </si>
  <si>
    <t>Value (in mill dollars)</t>
  </si>
  <si>
    <t>Month (t)</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</si>
  <si>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</si>
  <si>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</si>
  <si>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</si>
  <si>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</si>
  <si>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</si>
  <si>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</si>
  <si>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</si>
  <si>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</si>
  <si>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</si>
  <si>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</si>
  <si>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</si>
  <si>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</si>
  <si>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</si>
  <si>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</si>
  <si>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</si>
  <si>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</si>
  <si>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</si>
  <si>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</si>
  <si>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</si>
  <si>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</si>
  <si>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</si>
  <si>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</si>
  <si>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</si>
  <si>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</si>
  <si>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</si>
  <si>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Risk</t>
  </si>
  <si>
    <t>Residuals</t>
  </si>
  <si>
    <t>Regression of how age and blood pressure affect risk of stroke</t>
  </si>
  <si>
    <t>Week</t>
  </si>
  <si>
    <t>Forecast Error</t>
  </si>
  <si>
    <t>Absolute Value of Forecast Error</t>
  </si>
  <si>
    <t>Squared Forecast Error</t>
  </si>
  <si>
    <t>Percentage Error</t>
  </si>
  <si>
    <t>Absolute Value of Percentage Error</t>
  </si>
  <si>
    <t>MAPE</t>
  </si>
  <si>
    <t>MAE/MAD</t>
  </si>
  <si>
    <t>MSE</t>
  </si>
  <si>
    <t xml:space="preserve"> </t>
  </si>
  <si>
    <t>Month</t>
  </si>
  <si>
    <t>3-Month Moving Average Forecast</t>
  </si>
  <si>
    <t>Using Data Analysis TookPak</t>
  </si>
  <si>
    <t>Exponential Smoothing Forecst</t>
  </si>
  <si>
    <r>
      <t>Smoothing Constant (</t>
    </r>
    <r>
      <rPr>
        <b/>
        <sz val="12"/>
        <color theme="1"/>
        <rFont val="Calibri"/>
        <family val="2"/>
      </rPr>
      <t>α)</t>
    </r>
  </si>
  <si>
    <t>Predicted Value (in mill dollars)</t>
  </si>
  <si>
    <t>Year</t>
  </si>
  <si>
    <t>Quarter</t>
  </si>
  <si>
    <t>Data</t>
  </si>
  <si>
    <t>Predicted Data</t>
  </si>
  <si>
    <t>Period</t>
  </si>
  <si>
    <t>Qtr1</t>
  </si>
  <si>
    <t>Qtr2</t>
  </si>
  <si>
    <t>Qtr3</t>
  </si>
  <si>
    <t>Predictions (y-hat)</t>
  </si>
  <si>
    <t>Quarter (t)</t>
  </si>
  <si>
    <t>Error</t>
  </si>
  <si>
    <t>e-squared</t>
  </si>
  <si>
    <t>y-hat = 6.7-0.67*Qtr1-3*Qtr2-2*Qtr3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</si>
</sst>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22" x14ac:knownFonts="1">
    <font>
      <sz val="11"/>
      <color theme="1"/>
      <name val="Calibri"/>
      <family val="2"/>
      <scheme val="minor"/>
    </font>
    <font>
      <b/>
      <sz val="12"/>
      <color theme="1"/>
      <name val="Times New Roman"/>
      <family val="1"/>
    </font>
    <font>
      <sz val="12"/>
      <color theme="1"/>
      <name val="Times New Roman"/>
      <family val="1"/>
    </font>
    <font>
      <sz val="12"/>
      <color rgb="FF000000"/>
      <name val="Cambria"/>
      <family val="1"/>
    </font>
    <font>
      <b/>
      <sz val="12"/>
      <color rgb="FF000000"/>
      <name val="Cambria"/>
      <family val="1"/>
    </font>
    <font>
      <b/>
      <sz val="12"/>
      <color theme="1"/>
      <name val="Calibri Light"/>
      <family val="2"/>
      <scheme val="major"/>
    </font>
    <font>
      <b/>
      <sz val="12"/>
      <color rgb="FF000000"/>
      <name val="Calibri Light"/>
      <family val="2"/>
      <scheme val="major"/>
    </font>
    <font>
      <b/>
      <vertAlign val="subscript"/>
      <sz val="12"/>
      <color rgb="FF000000"/>
      <name val="Calibri Light"/>
      <family val="2"/>
      <scheme val="major"/>
    </font>
    <font>
      <b/>
      <sz val="11"/>
      <color theme="1"/>
      <name val="Calibri Light"/>
      <family val="2"/>
      <scheme val="major"/>
    </font>
    <font>
      <sz val="11"/>
      <color rgb="FFFF0000"/>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color rgb="FF0070C0"/>
      <name val="Calibri"/>
      <family val="2"/>
      <scheme val="minor"/>
    </font>
    <font>
      <i/>
      <sz val="11"/>
      <color theme="1"/>
      <name val="Calibri"/>
      <family val="2"/>
      <scheme val="minor"/>
    </font>
    <font>
      <b/>
      <sz val="14"/>
      <color theme="5"/>
      <name val="Calibri"/>
      <family val="2"/>
      <scheme val="minor"/>
    </font>
    <font>
      <b/>
      <sz val="12"/>
      <color theme="1"/>
      <name val="Calibri"/>
      <family val="2"/>
    </font>
    <font>
      <sz val="9"/>
      <color indexed="81"/>
      <name val="Tahoma"/>
      <family val="2"/>
    </font>
    <font>
      <b/>
      <sz val="9"/>
      <color indexed="81"/>
      <name val="Tahoma"/>
      <family val="2"/>
    </font>
    <font>
      <b/>
      <sz val="12"/>
      <color theme="1"/>
      <name val="Calibri"/>
      <family val="2"/>
      <scheme val="minor"/>
    </font>
    <font>
      <b/>
      <sz val="12"/>
      <name val="Times New Roman"/>
      <family val="1"/>
    </font>
    <font>
      <sz val="12"/>
      <name val="Times New Roman"/>
      <family val="1"/>
    </font>
  </fonts>
  <fills count="8">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1" fillId="0" borderId="0"/>
  </cellStyleXfs>
  <cellXfs count="8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xf numFmtId="0" fontId="2" fillId="0" borderId="0"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9" fontId="2" fillId="0" borderId="0" xfId="0" applyNumberFormat="1" applyFont="1" applyAlignment="1">
      <alignment horizontal="center" vertical="center"/>
    </xf>
    <xf numFmtId="9" fontId="2" fillId="0" borderId="0" xfId="0" applyNumberFormat="1" applyFont="1"/>
    <xf numFmtId="1" fontId="2" fillId="0" borderId="0" xfId="0" applyNumberFormat="1" applyFont="1" applyAlignment="1">
      <alignment horizontal="center" vertical="center" wrapText="1"/>
    </xf>
    <xf numFmtId="0" fontId="4" fillId="0" borderId="0" xfId="0" applyFont="1" applyAlignment="1">
      <alignment horizontal="center" vertical="center"/>
    </xf>
    <xf numFmtId="0" fontId="5" fillId="0" borderId="3" xfId="0" applyFont="1" applyBorder="1" applyAlignment="1">
      <alignment horizontal="center" vertical="center"/>
    </xf>
    <xf numFmtId="0" fontId="6" fillId="0" borderId="3" xfId="0" applyFont="1" applyBorder="1" applyAlignment="1">
      <alignment horizontal="center" vertical="center"/>
    </xf>
    <xf numFmtId="0" fontId="8" fillId="0" borderId="3" xfId="0" applyFont="1" applyBorder="1"/>
    <xf numFmtId="164" fontId="0" fillId="0" borderId="3" xfId="0" applyNumberFormat="1" applyBorder="1"/>
    <xf numFmtId="3" fontId="0" fillId="0" borderId="3" xfId="0" applyNumberFormat="1" applyBorder="1"/>
    <xf numFmtId="0" fontId="8" fillId="0" borderId="3" xfId="0" applyFont="1" applyBorder="1" applyAlignment="1">
      <alignment wrapText="1"/>
    </xf>
    <xf numFmtId="164" fontId="9" fillId="0" borderId="3" xfId="0" applyNumberFormat="1" applyFont="1" applyBorder="1"/>
    <xf numFmtId="0" fontId="0" fillId="2" borderId="0" xfId="0" applyFill="1"/>
    <xf numFmtId="0" fontId="10" fillId="0" borderId="0" xfId="0" applyFont="1" applyAlignment="1">
      <alignment wrapText="1"/>
    </xf>
    <xf numFmtId="0" fontId="10" fillId="3" borderId="4" xfId="0" applyFont="1" applyFill="1" applyBorder="1" applyAlignment="1">
      <alignment vertical="center" wrapText="1"/>
    </xf>
    <xf numFmtId="164" fontId="9" fillId="3" borderId="7" xfId="0" applyNumberFormat="1" applyFont="1" applyFill="1" applyBorder="1"/>
    <xf numFmtId="0" fontId="0" fillId="3" borderId="0" xfId="0" applyFill="1" applyBorder="1"/>
    <xf numFmtId="0" fontId="0" fillId="3" borderId="8" xfId="0" applyFill="1" applyBorder="1"/>
    <xf numFmtId="0" fontId="0" fillId="3" borderId="7" xfId="0" applyFill="1" applyBorder="1"/>
    <xf numFmtId="0" fontId="9" fillId="3" borderId="0" xfId="0" applyFont="1" applyFill="1" applyBorder="1"/>
    <xf numFmtId="0" fontId="0" fillId="3" borderId="9" xfId="0" applyFill="1" applyBorder="1"/>
    <xf numFmtId="0" fontId="0" fillId="3" borderId="10" xfId="0" applyFill="1" applyBorder="1"/>
    <xf numFmtId="0" fontId="0" fillId="3" borderId="11" xfId="0" applyFill="1" applyBorder="1"/>
    <xf numFmtId="0" fontId="0" fillId="2" borderId="0" xfId="0" applyFill="1" applyBorder="1"/>
    <xf numFmtId="164" fontId="0" fillId="0" borderId="0" xfId="0" applyNumberFormat="1" applyBorder="1"/>
    <xf numFmtId="3" fontId="0" fillId="0" borderId="0" xfId="0" applyNumberFormat="1" applyBorder="1"/>
    <xf numFmtId="3" fontId="3" fillId="0" borderId="0" xfId="0" applyNumberFormat="1" applyFont="1" applyBorder="1" applyAlignment="1">
      <alignment vertical="center"/>
    </xf>
    <xf numFmtId="164" fontId="9" fillId="0" borderId="0" xfId="0" applyNumberFormat="1" applyFont="1" applyBorder="1"/>
    <xf numFmtId="3" fontId="11" fillId="0" borderId="3" xfId="0" applyNumberFormat="1" applyFont="1" applyBorder="1" applyAlignment="1">
      <alignment vertical="center"/>
    </xf>
    <xf numFmtId="164" fontId="13" fillId="0" borderId="3" xfId="0" applyNumberFormat="1" applyFont="1" applyBorder="1"/>
    <xf numFmtId="164" fontId="12" fillId="2" borderId="3" xfId="0" applyNumberFormat="1" applyFont="1" applyFill="1" applyBorder="1"/>
    <xf numFmtId="3" fontId="0" fillId="4" borderId="3" xfId="0" applyNumberFormat="1" applyFill="1" applyBorder="1"/>
    <xf numFmtId="3" fontId="11" fillId="4" borderId="3" xfId="0" applyNumberFormat="1" applyFont="1" applyFill="1" applyBorder="1" applyAlignment="1">
      <alignment vertical="center"/>
    </xf>
    <xf numFmtId="0" fontId="0" fillId="0" borderId="0" xfId="0" applyFill="1" applyBorder="1" applyAlignment="1"/>
    <xf numFmtId="0" fontId="0" fillId="0" borderId="10" xfId="0" applyFill="1" applyBorder="1" applyAlignment="1"/>
    <xf numFmtId="0" fontId="14" fillId="0" borderId="5" xfId="0" applyFont="1" applyFill="1" applyBorder="1" applyAlignment="1">
      <alignment horizontal="center"/>
    </xf>
    <xf numFmtId="0" fontId="14" fillId="0" borderId="5" xfId="0" applyFont="1" applyFill="1" applyBorder="1" applyAlignment="1">
      <alignment horizontal="center" wrapText="1"/>
    </xf>
    <xf numFmtId="0" fontId="3" fillId="0" borderId="0" xfId="0" applyFont="1" applyAlignment="1">
      <alignment vertical="center"/>
    </xf>
    <xf numFmtId="0" fontId="0" fillId="0" borderId="0" xfId="0" applyFont="1"/>
    <xf numFmtId="0" fontId="11" fillId="0" borderId="0" xfId="0" applyFont="1" applyAlignment="1">
      <alignment vertical="center"/>
    </xf>
    <xf numFmtId="0" fontId="14" fillId="0" borderId="5" xfId="0" applyFont="1" applyFill="1" applyBorder="1" applyAlignment="1">
      <alignment horizontal="centerContinuous"/>
    </xf>
    <xf numFmtId="0" fontId="1" fillId="0" borderId="0" xfId="0" applyFont="1" applyAlignment="1">
      <alignment horizontal="center"/>
    </xf>
    <xf numFmtId="0" fontId="1" fillId="0" borderId="0" xfId="0" applyFont="1"/>
    <xf numFmtId="0" fontId="1" fillId="0" borderId="0" xfId="0" applyFont="1" applyAlignment="1">
      <alignment wrapText="1"/>
    </xf>
    <xf numFmtId="0" fontId="1" fillId="0" borderId="0" xfId="0" applyFont="1" applyFill="1" applyAlignment="1">
      <alignment wrapText="1"/>
    </xf>
    <xf numFmtId="2" fontId="0" fillId="0" borderId="0" xfId="0" applyNumberFormat="1"/>
    <xf numFmtId="0" fontId="2" fillId="0" borderId="0" xfId="0" applyFont="1" applyAlignment="1">
      <alignment horizontal="right"/>
    </xf>
    <xf numFmtId="0" fontId="2" fillId="0" borderId="0" xfId="0" applyFont="1" applyAlignment="1">
      <alignment horizontal="right" wrapText="1"/>
    </xf>
    <xf numFmtId="0" fontId="0" fillId="0" borderId="0" xfId="0" applyAlignment="1">
      <alignment wrapText="1"/>
    </xf>
    <xf numFmtId="10" fontId="0" fillId="0" borderId="0" xfId="0" applyNumberFormat="1"/>
    <xf numFmtId="10" fontId="0" fillId="0" borderId="0" xfId="0" applyNumberFormat="1" applyAlignment="1">
      <alignment wrapText="1"/>
    </xf>
    <xf numFmtId="10" fontId="0" fillId="6" borderId="0" xfId="0" applyNumberFormat="1" applyFill="1" applyAlignment="1">
      <alignment wrapText="1"/>
    </xf>
    <xf numFmtId="2" fontId="11" fillId="0" borderId="0" xfId="0" applyNumberFormat="1" applyFont="1" applyAlignment="1">
      <alignment vertical="center"/>
    </xf>
    <xf numFmtId="2" fontId="0" fillId="0" borderId="0" xfId="0" applyNumberFormat="1" applyAlignment="1">
      <alignment wrapText="1"/>
    </xf>
    <xf numFmtId="2" fontId="0" fillId="0" borderId="0" xfId="0" applyNumberFormat="1" applyFont="1"/>
    <xf numFmtId="2" fontId="2" fillId="0" borderId="0" xfId="0" applyNumberFormat="1" applyFont="1" applyAlignment="1">
      <alignment horizontal="right" wrapText="1"/>
    </xf>
    <xf numFmtId="2" fontId="0" fillId="6" borderId="0" xfId="0" applyNumberFormat="1" applyFill="1"/>
    <xf numFmtId="2" fontId="0" fillId="2" borderId="0" xfId="0" applyNumberFormat="1" applyFill="1" applyAlignment="1">
      <alignment wrapText="1"/>
    </xf>
    <xf numFmtId="10" fontId="0" fillId="7" borderId="0" xfId="0" applyNumberFormat="1" applyFill="1" applyAlignment="1">
      <alignment wrapText="1"/>
    </xf>
    <xf numFmtId="0" fontId="0" fillId="7" borderId="0" xfId="0" applyFill="1"/>
    <xf numFmtId="0" fontId="0" fillId="7" borderId="0" xfId="0" applyFill="1" applyAlignment="1">
      <alignment wrapText="1"/>
    </xf>
    <xf numFmtId="0" fontId="0" fillId="2" borderId="0" xfId="0" applyFill="1" applyAlignment="1">
      <alignment wrapText="1"/>
    </xf>
    <xf numFmtId="0" fontId="2" fillId="0" borderId="0" xfId="0" applyFont="1" applyAlignment="1">
      <alignment horizontal="right" vertical="center"/>
    </xf>
    <xf numFmtId="0" fontId="10" fillId="3" borderId="5" xfId="0" applyFont="1" applyFill="1" applyBorder="1" applyAlignment="1">
      <alignment horizontal="left" vertical="center"/>
    </xf>
    <xf numFmtId="0" fontId="10" fillId="3" borderId="6" xfId="0" applyFont="1" applyFill="1" applyBorder="1" applyAlignment="1">
      <alignment horizontal="left" vertical="center"/>
    </xf>
    <xf numFmtId="0" fontId="2" fillId="0" borderId="0" xfId="0" applyFont="1" applyBorder="1" applyAlignment="1">
      <alignment horizontal="center"/>
    </xf>
    <xf numFmtId="0" fontId="2" fillId="0" borderId="0" xfId="0" applyFont="1" applyAlignment="1">
      <alignment horizontal="center" vertical="center" wrapText="1"/>
    </xf>
    <xf numFmtId="0" fontId="15" fillId="5" borderId="0" xfId="0" applyFont="1" applyFill="1" applyAlignment="1">
      <alignment horizontal="center" vertical="center" wrapText="1"/>
    </xf>
    <xf numFmtId="0" fontId="19" fillId="0" borderId="0" xfId="0" applyFont="1" applyAlignment="1">
      <alignment horizontal="center" vertical="center"/>
    </xf>
    <xf numFmtId="0" fontId="16" fillId="0" borderId="0" xfId="0" applyFont="1" applyAlignment="1">
      <alignment horizontal="center" vertical="center"/>
    </xf>
    <xf numFmtId="0" fontId="20" fillId="0" borderId="0" xfId="0" applyFont="1" applyBorder="1" applyAlignment="1">
      <alignment horizontal="center"/>
    </xf>
    <xf numFmtId="0" fontId="21" fillId="0" borderId="0" xfId="0" applyFont="1" applyBorder="1" applyAlignment="1">
      <alignment horizontal="center"/>
    </xf>
    <xf numFmtId="0" fontId="21" fillId="0" borderId="0" xfId="0" applyFont="1" applyFill="1" applyBorder="1" applyAlignment="1">
      <alignment horizontal="right"/>
    </xf>
    <xf numFmtId="0" fontId="20" fillId="0" borderId="0" xfId="0" applyFont="1" applyFill="1" applyBorder="1" applyAlignment="1">
      <alignment horizontal="center" wrapText="1"/>
    </xf>
    <xf numFmtId="0" fontId="20" fillId="0" borderId="0" xfId="0" applyFont="1" applyBorder="1" applyAlignment="1">
      <alignment horizontal="center" vertical="center"/>
    </xf>
    <xf numFmtId="0" fontId="20" fillId="0" borderId="0" xfId="0" applyFont="1"/>
    <xf numFmtId="2" fontId="0" fillId="7" borderId="0" xfId="0" applyNumberFormat="1" applyFill="1"/>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2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2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Percentage of Time</a:t>
            </a:r>
            <a:r>
              <a:rPr lang="en-US" baseline="0"/>
              <a:t> managers spent on Tasks by Locations</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stacked"/>
        <c:varyColors val="0"/>
        <c:ser>
          <c:idx val="0"/>
          <c:order val="0"/>
          <c:tx>
            <c:strRef>
              <c:f>'Case 2'!$C$2</c:f>
              <c:strCache>
                <c:ptCount val="1"/>
                <c:pt idx="0">
                  <c:v>Attending Required Meetings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'Case 2'!$B$3:$B$8</c:f>
              <c:strCache>
                <c:ptCount val="6"/>
                <c:pt idx="0">
                  <c:v>Seattle</c:v>
                </c:pt>
                <c:pt idx="1">
                  <c:v>Portland</c:v>
                </c:pt>
                <c:pt idx="2">
                  <c:v>Bend</c:v>
                </c:pt>
                <c:pt idx="3">
                  <c:v>Missoula</c:v>
                </c:pt>
                <c:pt idx="4">
                  <c:v>Boise</c:v>
                </c:pt>
                <c:pt idx="5">
                  <c:v>Olympia</c:v>
                </c:pt>
              </c:strCache>
            </c:strRef>
          </c:cat>
          <c:val>
            <c:numRef>
              <c:f>'Case 2'!$C$3:$C$8</c:f>
              <c:numCache>
                <c:formatCode>0%</c:formatCode>
                <c:ptCount val="6"/>
                <c:pt idx="0">
                  <c:v>0.32</c:v>
                </c:pt>
                <c:pt idx="1">
                  <c:v>0.52</c:v>
                </c:pt>
                <c:pt idx="2">
                  <c:v>0.18</c:v>
                </c:pt>
                <c:pt idx="3">
                  <c:v>0.21</c:v>
                </c:pt>
                <c:pt idx="4">
                  <c:v>0.12</c:v>
                </c:pt>
                <c:pt idx="5">
                  <c:v>0.17</c:v>
                </c:pt>
              </c:numCache>
            </c:numRef>
          </c:val>
        </c:ser>
        <c:ser>
          <c:idx val="1"/>
          <c:order val="1"/>
          <c:tx>
            <c:strRef>
              <c:f>'Case 2'!$D$2</c:f>
              <c:strCache>
                <c:ptCount val="1"/>
                <c:pt idx="0">
                  <c:v>Preparing Business Reports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'Case 2'!$B$3:$B$8</c:f>
              <c:strCache>
                <c:ptCount val="6"/>
                <c:pt idx="0">
                  <c:v>Seattle</c:v>
                </c:pt>
                <c:pt idx="1">
                  <c:v>Portland</c:v>
                </c:pt>
                <c:pt idx="2">
                  <c:v>Bend</c:v>
                </c:pt>
                <c:pt idx="3">
                  <c:v>Missoula</c:v>
                </c:pt>
                <c:pt idx="4">
                  <c:v>Boise</c:v>
                </c:pt>
                <c:pt idx="5">
                  <c:v>Olympia</c:v>
                </c:pt>
              </c:strCache>
            </c:strRef>
          </c:cat>
          <c:val>
            <c:numRef>
              <c:f>'Case 2'!$D$3:$D$8</c:f>
              <c:numCache>
                <c:formatCode>0%</c:formatCode>
                <c:ptCount val="6"/>
                <c:pt idx="0">
                  <c:v>0.17</c:v>
                </c:pt>
                <c:pt idx="1">
                  <c:v>0.11</c:v>
                </c:pt>
                <c:pt idx="2">
                  <c:v>0.11</c:v>
                </c:pt>
                <c:pt idx="3">
                  <c:v>0.06</c:v>
                </c:pt>
                <c:pt idx="4">
                  <c:v>0.14000000000000001</c:v>
                </c:pt>
                <c:pt idx="5">
                  <c:v>0.12</c:v>
                </c:pt>
              </c:numCache>
            </c:numRef>
          </c:val>
        </c:ser>
        <c:ser>
          <c:idx val="2"/>
          <c:order val="2"/>
          <c:tx>
            <c:strRef>
              <c:f>'Case 2'!$E$2</c:f>
              <c:strCache>
                <c:ptCount val="1"/>
                <c:pt idx="0">
                  <c:v>Customer Interaction</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'Case 2'!$B$3:$B$8</c:f>
              <c:strCache>
                <c:ptCount val="6"/>
                <c:pt idx="0">
                  <c:v>Seattle</c:v>
                </c:pt>
                <c:pt idx="1">
                  <c:v>Portland</c:v>
                </c:pt>
                <c:pt idx="2">
                  <c:v>Bend</c:v>
                </c:pt>
                <c:pt idx="3">
                  <c:v>Missoula</c:v>
                </c:pt>
                <c:pt idx="4">
                  <c:v>Boise</c:v>
                </c:pt>
                <c:pt idx="5">
                  <c:v>Olympia</c:v>
                </c:pt>
              </c:strCache>
            </c:strRef>
          </c:cat>
          <c:val>
            <c:numRef>
              <c:f>'Case 2'!$E$3:$E$8</c:f>
              <c:numCache>
                <c:formatCode>0%</c:formatCode>
                <c:ptCount val="6"/>
                <c:pt idx="0">
                  <c:v>0.37</c:v>
                </c:pt>
                <c:pt idx="1">
                  <c:v>0.24</c:v>
                </c:pt>
                <c:pt idx="2">
                  <c:v>0.52</c:v>
                </c:pt>
                <c:pt idx="3">
                  <c:v>0.43</c:v>
                </c:pt>
                <c:pt idx="4">
                  <c:v>0.64</c:v>
                </c:pt>
                <c:pt idx="5">
                  <c:v>0.54</c:v>
                </c:pt>
              </c:numCache>
            </c:numRef>
          </c:val>
        </c:ser>
        <c:ser>
          <c:idx val="3"/>
          <c:order val="3"/>
          <c:tx>
            <c:strRef>
              <c:f>'Case 2'!$F$2</c:f>
              <c:strCache>
                <c:ptCount val="1"/>
                <c:pt idx="0">
                  <c:v>Idle</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'Case 2'!$B$3:$B$8</c:f>
              <c:strCache>
                <c:ptCount val="6"/>
                <c:pt idx="0">
                  <c:v>Seattle</c:v>
                </c:pt>
                <c:pt idx="1">
                  <c:v>Portland</c:v>
                </c:pt>
                <c:pt idx="2">
                  <c:v>Bend</c:v>
                </c:pt>
                <c:pt idx="3">
                  <c:v>Missoula</c:v>
                </c:pt>
                <c:pt idx="4">
                  <c:v>Boise</c:v>
                </c:pt>
                <c:pt idx="5">
                  <c:v>Olympia</c:v>
                </c:pt>
              </c:strCache>
            </c:strRef>
          </c:cat>
          <c:val>
            <c:numRef>
              <c:f>'Case 2'!$F$3:$F$8</c:f>
              <c:numCache>
                <c:formatCode>0%</c:formatCode>
                <c:ptCount val="6"/>
                <c:pt idx="0">
                  <c:v>0.13999999999999996</c:v>
                </c:pt>
                <c:pt idx="1">
                  <c:v>0.13</c:v>
                </c:pt>
                <c:pt idx="2">
                  <c:v>0.19</c:v>
                </c:pt>
                <c:pt idx="3">
                  <c:v>0.30000000000000004</c:v>
                </c:pt>
                <c:pt idx="4">
                  <c:v>9.9999999999999978E-2</c:v>
                </c:pt>
                <c:pt idx="5">
                  <c:v>0.16999999999999996</c:v>
                </c:pt>
              </c:numCache>
            </c:numRef>
          </c:val>
        </c:ser>
        <c:dLbls>
          <c:dLblPos val="ctr"/>
          <c:showLegendKey val="0"/>
          <c:showVal val="1"/>
          <c:showCatName val="0"/>
          <c:showSerName val="0"/>
          <c:showPercent val="0"/>
          <c:showBubbleSize val="0"/>
        </c:dLbls>
        <c:gapWidth val="150"/>
        <c:overlap val="100"/>
        <c:axId val="312103968"/>
        <c:axId val="312104528"/>
      </c:barChart>
      <c:catAx>
        <c:axId val="31210396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r>
                  <a:rPr lang="en-US" sz="1000"/>
                  <a:t>Locations</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12104528"/>
        <c:crosses val="autoZero"/>
        <c:auto val="1"/>
        <c:lblAlgn val="ctr"/>
        <c:lblOffset val="100"/>
        <c:noMultiLvlLbl val="0"/>
      </c:catAx>
      <c:valAx>
        <c:axId val="312104528"/>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r>
                  <a:rPr lang="en-US" sz="1000"/>
                  <a:t>Percentage of time</a:t>
                </a:r>
              </a:p>
            </c:rich>
          </c:tx>
          <c:layout>
            <c:manualLayout>
              <c:xMode val="edge"/>
              <c:yMode val="edge"/>
              <c:x val="0.48443453806191156"/>
              <c:y val="0.82139669141892846"/>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title>
        <c:numFmt formatCode="0%" sourceLinked="1"/>
        <c:majorTickMark val="none"/>
        <c:minorTickMark val="none"/>
        <c:tickLblPos val="nextTo"/>
        <c:crossAx val="312103968"/>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baseline="0">
                <a:effectLst/>
              </a:rPr>
              <a:t>Percentage of Time managers spent on Tasks by Locations</a:t>
            </a:r>
            <a:endParaRPr lang="en-US">
              <a:effectLst/>
            </a:endParaRP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'Case 2'!$C$2</c:f>
              <c:strCache>
                <c:ptCount val="1"/>
                <c:pt idx="0">
                  <c:v>Attending Required Meetings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'Case 2'!$B$3:$B$8</c:f>
              <c:strCache>
                <c:ptCount val="6"/>
                <c:pt idx="0">
                  <c:v>Seattle</c:v>
                </c:pt>
                <c:pt idx="1">
                  <c:v>Portland</c:v>
                </c:pt>
                <c:pt idx="2">
                  <c:v>Bend</c:v>
                </c:pt>
                <c:pt idx="3">
                  <c:v>Missoula</c:v>
                </c:pt>
                <c:pt idx="4">
                  <c:v>Boise</c:v>
                </c:pt>
                <c:pt idx="5">
                  <c:v>Olympia</c:v>
                </c:pt>
              </c:strCache>
            </c:strRef>
          </c:cat>
          <c:val>
            <c:numRef>
              <c:f>'Case 2'!$C$3:$C$8</c:f>
              <c:numCache>
                <c:formatCode>0%</c:formatCode>
                <c:ptCount val="6"/>
                <c:pt idx="0">
                  <c:v>0.32</c:v>
                </c:pt>
                <c:pt idx="1">
                  <c:v>0.52</c:v>
                </c:pt>
                <c:pt idx="2">
                  <c:v>0.18</c:v>
                </c:pt>
                <c:pt idx="3">
                  <c:v>0.21</c:v>
                </c:pt>
                <c:pt idx="4">
                  <c:v>0.12</c:v>
                </c:pt>
                <c:pt idx="5">
                  <c:v>0.17</c:v>
                </c:pt>
              </c:numCache>
            </c:numRef>
          </c:val>
        </c:ser>
        <c:ser>
          <c:idx val="1"/>
          <c:order val="1"/>
          <c:tx>
            <c:strRef>
              <c:f>'Case 2'!$D$2</c:f>
              <c:strCache>
                <c:ptCount val="1"/>
                <c:pt idx="0">
                  <c:v>Preparing Business Reports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'Case 2'!$B$3:$B$8</c:f>
              <c:strCache>
                <c:ptCount val="6"/>
                <c:pt idx="0">
                  <c:v>Seattle</c:v>
                </c:pt>
                <c:pt idx="1">
                  <c:v>Portland</c:v>
                </c:pt>
                <c:pt idx="2">
                  <c:v>Bend</c:v>
                </c:pt>
                <c:pt idx="3">
                  <c:v>Missoula</c:v>
                </c:pt>
                <c:pt idx="4">
                  <c:v>Boise</c:v>
                </c:pt>
                <c:pt idx="5">
                  <c:v>Olympia</c:v>
                </c:pt>
              </c:strCache>
            </c:strRef>
          </c:cat>
          <c:val>
            <c:numRef>
              <c:f>'Case 2'!$D$3:$D$8</c:f>
              <c:numCache>
                <c:formatCode>0%</c:formatCode>
                <c:ptCount val="6"/>
                <c:pt idx="0">
                  <c:v>0.17</c:v>
                </c:pt>
                <c:pt idx="1">
                  <c:v>0.11</c:v>
                </c:pt>
                <c:pt idx="2">
                  <c:v>0.11</c:v>
                </c:pt>
                <c:pt idx="3">
                  <c:v>0.06</c:v>
                </c:pt>
                <c:pt idx="4">
                  <c:v>0.14000000000000001</c:v>
                </c:pt>
                <c:pt idx="5">
                  <c:v>0.12</c:v>
                </c:pt>
              </c:numCache>
            </c:numRef>
          </c:val>
        </c:ser>
        <c:ser>
          <c:idx val="2"/>
          <c:order val="2"/>
          <c:tx>
            <c:strRef>
              <c:f>'Case 2'!$E$2</c:f>
              <c:strCache>
                <c:ptCount val="1"/>
                <c:pt idx="0">
                  <c:v>Customer Interaction</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'Case 2'!$B$3:$B$8</c:f>
              <c:strCache>
                <c:ptCount val="6"/>
                <c:pt idx="0">
                  <c:v>Seattle</c:v>
                </c:pt>
                <c:pt idx="1">
                  <c:v>Portland</c:v>
                </c:pt>
                <c:pt idx="2">
                  <c:v>Bend</c:v>
                </c:pt>
                <c:pt idx="3">
                  <c:v>Missoula</c:v>
                </c:pt>
                <c:pt idx="4">
                  <c:v>Boise</c:v>
                </c:pt>
                <c:pt idx="5">
                  <c:v>Olympia</c:v>
                </c:pt>
              </c:strCache>
            </c:strRef>
          </c:cat>
          <c:val>
            <c:numRef>
              <c:f>'Case 2'!$E$3:$E$8</c:f>
              <c:numCache>
                <c:formatCode>0%</c:formatCode>
                <c:ptCount val="6"/>
                <c:pt idx="0">
                  <c:v>0.37</c:v>
                </c:pt>
                <c:pt idx="1">
                  <c:v>0.24</c:v>
                </c:pt>
                <c:pt idx="2">
                  <c:v>0.52</c:v>
                </c:pt>
                <c:pt idx="3">
                  <c:v>0.43</c:v>
                </c:pt>
                <c:pt idx="4">
                  <c:v>0.64</c:v>
                </c:pt>
                <c:pt idx="5">
                  <c:v>0.54</c:v>
                </c:pt>
              </c:numCache>
            </c:numRef>
          </c:val>
        </c:ser>
        <c:ser>
          <c:idx val="3"/>
          <c:order val="3"/>
          <c:tx>
            <c:strRef>
              <c:f>'Case 2'!$F$2</c:f>
              <c:strCache>
                <c:ptCount val="1"/>
                <c:pt idx="0">
                  <c:v>Idle</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'Case 2'!$B$3:$B$8</c:f>
              <c:strCache>
                <c:ptCount val="6"/>
                <c:pt idx="0">
                  <c:v>Seattle</c:v>
                </c:pt>
                <c:pt idx="1">
                  <c:v>Portland</c:v>
                </c:pt>
                <c:pt idx="2">
                  <c:v>Bend</c:v>
                </c:pt>
                <c:pt idx="3">
                  <c:v>Missoula</c:v>
                </c:pt>
                <c:pt idx="4">
                  <c:v>Boise</c:v>
                </c:pt>
                <c:pt idx="5">
                  <c:v>Olympia</c:v>
                </c:pt>
              </c:strCache>
            </c:strRef>
          </c:cat>
          <c:val>
            <c:numRef>
              <c:f>'Case 2'!$F$3:$F$8</c:f>
              <c:numCache>
                <c:formatCode>0%</c:formatCode>
                <c:ptCount val="6"/>
                <c:pt idx="0">
                  <c:v>0.13999999999999996</c:v>
                </c:pt>
                <c:pt idx="1">
                  <c:v>0.13</c:v>
                </c:pt>
                <c:pt idx="2">
                  <c:v>0.19</c:v>
                </c:pt>
                <c:pt idx="3">
                  <c:v>0.30000000000000004</c:v>
                </c:pt>
                <c:pt idx="4">
                  <c:v>9.9999999999999978E-2</c:v>
                </c:pt>
                <c:pt idx="5">
                  <c:v>0.16999999999999996</c:v>
                </c:pt>
              </c:numCache>
            </c:numRef>
          </c:val>
        </c:ser>
        <c:dLbls>
          <c:dLblPos val="inEnd"/>
          <c:showLegendKey val="0"/>
          <c:showVal val="1"/>
          <c:showCatName val="0"/>
          <c:showSerName val="0"/>
          <c:showPercent val="0"/>
          <c:showBubbleSize val="0"/>
        </c:dLbls>
        <c:gapWidth val="65"/>
        <c:axId val="312109008"/>
        <c:axId val="312680528"/>
      </c:barChart>
      <c:catAx>
        <c:axId val="31210900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r>
                  <a:rPr lang="en-US" sz="1000"/>
                  <a:t>Locations</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12680528"/>
        <c:crosses val="autoZero"/>
        <c:auto val="1"/>
        <c:lblAlgn val="ctr"/>
        <c:lblOffset val="100"/>
        <c:noMultiLvlLbl val="0"/>
      </c:catAx>
      <c:valAx>
        <c:axId val="31268052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r>
                  <a:rPr lang="en-US" sz="1000"/>
                  <a:t>Percentage</a:t>
                </a:r>
                <a:r>
                  <a:rPr lang="en-US" sz="1000" baseline="0"/>
                  <a:t> of Time</a:t>
                </a:r>
                <a:endParaRPr lang="en-US" sz="1000"/>
              </a:p>
            </c:rich>
          </c:tx>
          <c:layout>
            <c:manualLayout>
              <c:xMode val="edge"/>
              <c:yMode val="edge"/>
              <c:x val="0.48529281850774325"/>
              <c:y val="0.82974928797548819"/>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12109008"/>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'Case 3'!$C$1</c:f>
              <c:strCache>
                <c:ptCount val="1"/>
                <c:pt idx="0">
                  <c:v>Blood Pressure</c:v>
                </c:pt>
              </c:strCache>
            </c:strRef>
          </c:tx>
          <c:spPr>
            <a:ln w="19050" cap="rnd">
              <a:noFill/>
              <a:round/>
            </a:ln>
            <a:effectLst/>
          </c:spPr>
          <c:marker>
            <c:symbol val="circle"/>
            <c:size val="5"/>
            <c:spPr>
              <a:solidFill>
                <a:schemeClr val="accent1"/>
              </a:solidFill>
              <a:ln w="9525">
                <a:solidFill>
                  <a:schemeClr val="accent1"/>
                </a:solidFill>
              </a:ln>
              <a:effectLst/>
            </c:spPr>
          </c:marker>
          <c:xVal>
            <c:numRef>
              <c:f>'Case 3'!$A$2:$A$21</c:f>
              <c:numCache>
                <c:formatCode>General</c:formatCode>
                <c:ptCount val="20"/>
                <c:pt idx="0">
                  <c:v>56</c:v>
                </c:pt>
                <c:pt idx="1">
                  <c:v>51</c:v>
                </c:pt>
                <c:pt idx="2">
                  <c:v>48</c:v>
                </c:pt>
                <c:pt idx="3">
                  <c:v>37</c:v>
                </c:pt>
                <c:pt idx="4">
                  <c:v>37</c:v>
                </c:pt>
                <c:pt idx="5">
                  <c:v>36</c:v>
                </c:pt>
                <c:pt idx="6">
                  <c:v>36</c:v>
                </c:pt>
                <c:pt idx="7">
                  <c:v>34</c:v>
                </c:pt>
                <c:pt idx="8">
                  <c:v>31</c:v>
                </c:pt>
                <c:pt idx="9">
                  <c:v>28</c:v>
                </c:pt>
                <c:pt idx="10">
                  <c:v>24</c:v>
                </c:pt>
                <c:pt idx="11">
                  <c:v>22</c:v>
                </c:pt>
                <c:pt idx="12">
                  <c:v>18</c:v>
                </c:pt>
                <c:pt idx="13">
                  <c:v>15</c:v>
                </c:pt>
                <c:pt idx="14">
                  <c:v>15</c:v>
                </c:pt>
                <c:pt idx="15">
                  <c:v>15</c:v>
                </c:pt>
                <c:pt idx="16">
                  <c:v>13</c:v>
                </c:pt>
                <c:pt idx="17">
                  <c:v>12</c:v>
                </c:pt>
                <c:pt idx="18">
                  <c:v>8</c:v>
                </c:pt>
                <c:pt idx="19">
                  <c:v>3</c:v>
                </c:pt>
              </c:numCache>
            </c:numRef>
          </c:xVal>
          <c:yVal>
            <c:numRef>
              <c:f>'Case 3'!$C$2:$C$21</c:f>
              <c:numCache>
                <c:formatCode>General</c:formatCode>
                <c:ptCount val="20"/>
                <c:pt idx="0">
                  <c:v>177</c:v>
                </c:pt>
                <c:pt idx="1">
                  <c:v>189</c:v>
                </c:pt>
                <c:pt idx="2">
                  <c:v>209</c:v>
                </c:pt>
                <c:pt idx="3">
                  <c:v>135</c:v>
                </c:pt>
                <c:pt idx="4">
                  <c:v>207</c:v>
                </c:pt>
                <c:pt idx="5">
                  <c:v>173</c:v>
                </c:pt>
                <c:pt idx="6">
                  <c:v>119</c:v>
                </c:pt>
                <c:pt idx="7">
                  <c:v>125</c:v>
                </c:pt>
                <c:pt idx="8">
                  <c:v>120</c:v>
                </c:pt>
                <c:pt idx="9">
                  <c:v>196</c:v>
                </c:pt>
                <c:pt idx="10">
                  <c:v>163</c:v>
                </c:pt>
                <c:pt idx="11">
                  <c:v>152</c:v>
                </c:pt>
                <c:pt idx="12">
                  <c:v>155</c:v>
                </c:pt>
                <c:pt idx="13">
                  <c:v>98</c:v>
                </c:pt>
                <c:pt idx="14">
                  <c:v>135</c:v>
                </c:pt>
                <c:pt idx="15">
                  <c:v>199</c:v>
                </c:pt>
                <c:pt idx="16">
                  <c:v>155</c:v>
                </c:pt>
                <c:pt idx="17">
                  <c:v>152</c:v>
                </c:pt>
                <c:pt idx="18">
                  <c:v>166</c:v>
                </c:pt>
                <c:pt idx="19">
                  <c:v>117</c:v>
                </c:pt>
              </c:numCache>
            </c:numRef>
          </c:yVal>
          <c:smooth val="0"/>
        </c:ser>
        <c:dLbls>
          <c:showLegendKey val="0"/>
          <c:showVal val="0"/>
          <c:showCatName val="0"/>
          <c:showSerName val="0"/>
          <c:showPercent val="0"/>
          <c:showBubbleSize val="0"/>
        </c:dLbls>
        <c:axId val="312683328"/>
        <c:axId val="312683888"/>
      </c:scatterChart>
      <c:valAx>
        <c:axId val="3126833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683888"/>
        <c:crosses val="autoZero"/>
        <c:crossBetween val="midCat"/>
      </c:valAx>
      <c:valAx>
        <c:axId val="312683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6833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'Case 3'!$B$1</c:f>
              <c:strCache>
                <c:ptCount val="1"/>
                <c:pt idx="0">
                  <c:v>Age</c:v>
                </c:pt>
              </c:strCache>
            </c:strRef>
          </c:tx>
          <c:spPr>
            <a:ln w="19050" cap="rnd">
              <a:noFill/>
              <a:round/>
            </a:ln>
            <a:effectLst/>
          </c:spPr>
          <c:marker>
            <c:symbol val="circle"/>
            <c:size val="5"/>
            <c:spPr>
              <a:solidFill>
                <a:schemeClr val="accent1"/>
              </a:solidFill>
              <a:ln w="9525">
                <a:solidFill>
                  <a:schemeClr val="accent1"/>
                </a:solidFill>
              </a:ln>
              <a:effectLst/>
            </c:spPr>
          </c:marker>
          <c:xVal>
            <c:numRef>
              <c:f>'Case 3'!$A$2:$A$21</c:f>
              <c:numCache>
                <c:formatCode>General</c:formatCode>
                <c:ptCount val="20"/>
                <c:pt idx="0">
                  <c:v>56</c:v>
                </c:pt>
                <c:pt idx="1">
                  <c:v>51</c:v>
                </c:pt>
                <c:pt idx="2">
                  <c:v>48</c:v>
                </c:pt>
                <c:pt idx="3">
                  <c:v>37</c:v>
                </c:pt>
                <c:pt idx="4">
                  <c:v>37</c:v>
                </c:pt>
                <c:pt idx="5">
                  <c:v>36</c:v>
                </c:pt>
                <c:pt idx="6">
                  <c:v>36</c:v>
                </c:pt>
                <c:pt idx="7">
                  <c:v>34</c:v>
                </c:pt>
                <c:pt idx="8">
                  <c:v>31</c:v>
                </c:pt>
                <c:pt idx="9">
                  <c:v>28</c:v>
                </c:pt>
                <c:pt idx="10">
                  <c:v>24</c:v>
                </c:pt>
                <c:pt idx="11">
                  <c:v>22</c:v>
                </c:pt>
                <c:pt idx="12">
                  <c:v>18</c:v>
                </c:pt>
                <c:pt idx="13">
                  <c:v>15</c:v>
                </c:pt>
                <c:pt idx="14">
                  <c:v>15</c:v>
                </c:pt>
                <c:pt idx="15">
                  <c:v>15</c:v>
                </c:pt>
                <c:pt idx="16">
                  <c:v>13</c:v>
                </c:pt>
                <c:pt idx="17">
                  <c:v>12</c:v>
                </c:pt>
                <c:pt idx="18">
                  <c:v>8</c:v>
                </c:pt>
                <c:pt idx="19">
                  <c:v>3</c:v>
                </c:pt>
              </c:numCache>
            </c:numRef>
          </c:xVal>
          <c:yVal>
            <c:numRef>
              <c:f>'Case 3'!$B$2:$B$21</c:f>
              <c:numCache>
                <c:formatCode>General</c:formatCode>
                <c:ptCount val="20"/>
                <c:pt idx="0">
                  <c:v>87</c:v>
                </c:pt>
                <c:pt idx="1">
                  <c:v>76</c:v>
                </c:pt>
                <c:pt idx="2">
                  <c:v>77</c:v>
                </c:pt>
                <c:pt idx="3">
                  <c:v>80</c:v>
                </c:pt>
                <c:pt idx="4">
                  <c:v>59</c:v>
                </c:pt>
                <c:pt idx="5">
                  <c:v>70</c:v>
                </c:pt>
                <c:pt idx="6">
                  <c:v>82</c:v>
                </c:pt>
                <c:pt idx="7">
                  <c:v>80</c:v>
                </c:pt>
                <c:pt idx="8">
                  <c:v>78</c:v>
                </c:pt>
                <c:pt idx="9">
                  <c:v>60</c:v>
                </c:pt>
                <c:pt idx="10">
                  <c:v>66</c:v>
                </c:pt>
                <c:pt idx="11">
                  <c:v>71</c:v>
                </c:pt>
                <c:pt idx="12">
                  <c:v>56</c:v>
                </c:pt>
                <c:pt idx="13">
                  <c:v>78</c:v>
                </c:pt>
                <c:pt idx="14">
                  <c:v>67</c:v>
                </c:pt>
                <c:pt idx="15">
                  <c:v>60</c:v>
                </c:pt>
                <c:pt idx="16">
                  <c:v>59</c:v>
                </c:pt>
                <c:pt idx="17">
                  <c:v>58</c:v>
                </c:pt>
                <c:pt idx="18">
                  <c:v>66</c:v>
                </c:pt>
                <c:pt idx="19">
                  <c:v>62</c:v>
                </c:pt>
              </c:numCache>
            </c:numRef>
          </c:yVal>
          <c:smooth val="0"/>
        </c:ser>
        <c:dLbls>
          <c:showLegendKey val="0"/>
          <c:showVal val="0"/>
          <c:showCatName val="0"/>
          <c:showSerName val="0"/>
          <c:showPercent val="0"/>
          <c:showBubbleSize val="0"/>
        </c:dLbls>
        <c:axId val="312686128"/>
        <c:axId val="312686688"/>
      </c:scatterChart>
      <c:valAx>
        <c:axId val="312686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686688"/>
        <c:crosses val="autoZero"/>
        <c:crossBetween val="midCat"/>
      </c:valAx>
      <c:valAx>
        <c:axId val="312686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6861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Age  Residual Plot</a:t>
            </a:r>
          </a:p>
        </c:rich>
      </c:tx>
      <c:layout/>
      <c:overlay val="0"/>
    </c:title>
    <c:autoTitleDeleted val="0"/>
    <c:plotArea>
      <c:layout/>
      <c:scatterChart>
        <c:scatterStyle val="lineMarker"/>
        <c:varyColors val="0"/>
        <c:ser>
          <c:idx val="0"/>
          <c:order val="0"/>
          <c:spPr>
            <a:ln w="19050">
              <a:noFill/>
            </a:ln>
          </c:spPr>
          <c:xVal>
            <c:numRef>
              <c:f>'Case 3'!$B$2:$B$21</c:f>
              <c:numCache>
                <c:formatCode>General</c:formatCode>
                <c:ptCount val="20"/>
                <c:pt idx="0">
                  <c:v>87</c:v>
                </c:pt>
                <c:pt idx="1">
                  <c:v>76</c:v>
                </c:pt>
                <c:pt idx="2">
                  <c:v>77</c:v>
                </c:pt>
                <c:pt idx="3">
                  <c:v>80</c:v>
                </c:pt>
                <c:pt idx="4">
                  <c:v>59</c:v>
                </c:pt>
                <c:pt idx="5">
                  <c:v>70</c:v>
                </c:pt>
                <c:pt idx="6">
                  <c:v>82</c:v>
                </c:pt>
                <c:pt idx="7">
                  <c:v>80</c:v>
                </c:pt>
                <c:pt idx="8">
                  <c:v>78</c:v>
                </c:pt>
                <c:pt idx="9">
                  <c:v>60</c:v>
                </c:pt>
                <c:pt idx="10">
                  <c:v>66</c:v>
                </c:pt>
                <c:pt idx="11">
                  <c:v>71</c:v>
                </c:pt>
                <c:pt idx="12">
                  <c:v>56</c:v>
                </c:pt>
                <c:pt idx="13">
                  <c:v>78</c:v>
                </c:pt>
                <c:pt idx="14">
                  <c:v>67</c:v>
                </c:pt>
                <c:pt idx="15">
                  <c:v>60</c:v>
                </c:pt>
                <c:pt idx="16">
                  <c:v>59</c:v>
                </c:pt>
                <c:pt idx="17">
                  <c:v>58</c:v>
                </c:pt>
                <c:pt idx="18">
                  <c:v>66</c:v>
                </c:pt>
                <c:pt idx="19">
                  <c:v>62</c:v>
                </c:pt>
              </c:numCache>
            </c:numRef>
          </c:xVal>
          <c:yVal>
            <c:numRef>
              <c:f>'C3 - Regression'!$C$31:$C$50</c:f>
              <c:numCache>
                <c:formatCode>General</c:formatCode>
                <c:ptCount val="20"/>
                <c:pt idx="0">
                  <c:v>8.9816803029584946E-2</c:v>
                </c:pt>
                <c:pt idx="1">
                  <c:v>6.1579341346893344</c:v>
                </c:pt>
                <c:pt idx="2">
                  <c:v>-4.0604741074887727</c:v>
                </c:pt>
                <c:pt idx="3">
                  <c:v>2.7532926596325922</c:v>
                </c:pt>
                <c:pt idx="4">
                  <c:v>9.4238671268758054</c:v>
                </c:pt>
                <c:pt idx="5">
                  <c:v>3.8357334732789212</c:v>
                </c:pt>
                <c:pt idx="6">
                  <c:v>3.810980083072792</c:v>
                </c:pt>
                <c:pt idx="7">
                  <c:v>2.6987397860248095</c:v>
                </c:pt>
                <c:pt idx="8">
                  <c:v>3.8264913280082595</c:v>
                </c:pt>
                <c:pt idx="9">
                  <c:v>2.3363449765135584</c:v>
                </c:pt>
                <c:pt idx="10">
                  <c:v>9.1236557245828465E-2</c:v>
                </c:pt>
                <c:pt idx="11">
                  <c:v>-5.3063415506911085</c:v>
                </c:pt>
                <c:pt idx="12">
                  <c:v>9.7227341522963329</c:v>
                </c:pt>
                <c:pt idx="13">
                  <c:v>-5.6935249939288752</c:v>
                </c:pt>
                <c:pt idx="14">
                  <c:v>-1.9890254782496584</c:v>
                </c:pt>
                <c:pt idx="15">
                  <c:v>-11.547289161404102</c:v>
                </c:pt>
                <c:pt idx="16">
                  <c:v>0.74019218411530829</c:v>
                </c:pt>
                <c:pt idx="17">
                  <c:v>1.951340311426641</c:v>
                </c:pt>
                <c:pt idx="18">
                  <c:v>-16.792397580671839</c:v>
                </c:pt>
                <c:pt idx="19">
                  <c:v>-2.0496507037753062</c:v>
                </c:pt>
              </c:numCache>
            </c:numRef>
          </c:yVal>
          <c:smooth val="0"/>
        </c:ser>
        <c:dLbls>
          <c:showLegendKey val="0"/>
          <c:showVal val="0"/>
          <c:showCatName val="0"/>
          <c:showSerName val="0"/>
          <c:showPercent val="0"/>
          <c:showBubbleSize val="0"/>
        </c:dLbls>
        <c:axId val="313708928"/>
        <c:axId val="313709488"/>
      </c:scatterChart>
      <c:valAx>
        <c:axId val="313708928"/>
        <c:scaling>
          <c:orientation val="minMax"/>
        </c:scaling>
        <c:delete val="0"/>
        <c:axPos val="b"/>
        <c:title>
          <c:tx>
            <c:rich>
              <a:bodyPr/>
              <a:lstStyle/>
              <a:p>
                <a:pPr>
                  <a:defRPr/>
                </a:pPr>
                <a:r>
                  <a:rPr lang="en-US"/>
                  <a:t>Age</a:t>
                </a:r>
              </a:p>
            </c:rich>
          </c:tx>
          <c:layout/>
          <c:overlay val="0"/>
        </c:title>
        <c:numFmt formatCode="General" sourceLinked="1"/>
        <c:majorTickMark val="out"/>
        <c:minorTickMark val="none"/>
        <c:tickLblPos val="nextTo"/>
        <c:crossAx val="313709488"/>
        <c:crosses val="autoZero"/>
        <c:crossBetween val="midCat"/>
      </c:valAx>
      <c:valAx>
        <c:axId val="313709488"/>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313708928"/>
        <c:crosses val="autoZero"/>
        <c:crossBetween val="midCat"/>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Blood Pressure  Residual Plot</a:t>
            </a:r>
          </a:p>
        </c:rich>
      </c:tx>
      <c:layout/>
      <c:overlay val="0"/>
    </c:title>
    <c:autoTitleDeleted val="0"/>
    <c:plotArea>
      <c:layout/>
      <c:scatterChart>
        <c:scatterStyle val="lineMarker"/>
        <c:varyColors val="0"/>
        <c:ser>
          <c:idx val="0"/>
          <c:order val="0"/>
          <c:spPr>
            <a:ln w="19050">
              <a:noFill/>
            </a:ln>
          </c:spPr>
          <c:xVal>
            <c:numRef>
              <c:f>'Case 3'!$C$2:$C$21</c:f>
              <c:numCache>
                <c:formatCode>General</c:formatCode>
                <c:ptCount val="20"/>
                <c:pt idx="0">
                  <c:v>177</c:v>
                </c:pt>
                <c:pt idx="1">
                  <c:v>189</c:v>
                </c:pt>
                <c:pt idx="2">
                  <c:v>209</c:v>
                </c:pt>
                <c:pt idx="3">
                  <c:v>135</c:v>
                </c:pt>
                <c:pt idx="4">
                  <c:v>207</c:v>
                </c:pt>
                <c:pt idx="5">
                  <c:v>173</c:v>
                </c:pt>
                <c:pt idx="6">
                  <c:v>119</c:v>
                </c:pt>
                <c:pt idx="7">
                  <c:v>125</c:v>
                </c:pt>
                <c:pt idx="8">
                  <c:v>120</c:v>
                </c:pt>
                <c:pt idx="9">
                  <c:v>196</c:v>
                </c:pt>
                <c:pt idx="10">
                  <c:v>163</c:v>
                </c:pt>
                <c:pt idx="11">
                  <c:v>152</c:v>
                </c:pt>
                <c:pt idx="12">
                  <c:v>155</c:v>
                </c:pt>
                <c:pt idx="13">
                  <c:v>98</c:v>
                </c:pt>
                <c:pt idx="14">
                  <c:v>135</c:v>
                </c:pt>
                <c:pt idx="15">
                  <c:v>199</c:v>
                </c:pt>
                <c:pt idx="16">
                  <c:v>155</c:v>
                </c:pt>
                <c:pt idx="17">
                  <c:v>152</c:v>
                </c:pt>
                <c:pt idx="18">
                  <c:v>166</c:v>
                </c:pt>
                <c:pt idx="19">
                  <c:v>117</c:v>
                </c:pt>
              </c:numCache>
            </c:numRef>
          </c:xVal>
          <c:yVal>
            <c:numRef>
              <c:f>'C3 - Regression'!$C$31:$C$50</c:f>
              <c:numCache>
                <c:formatCode>General</c:formatCode>
                <c:ptCount val="20"/>
                <c:pt idx="0">
                  <c:v>8.9816803029584946E-2</c:v>
                </c:pt>
                <c:pt idx="1">
                  <c:v>6.1579341346893344</c:v>
                </c:pt>
                <c:pt idx="2">
                  <c:v>-4.0604741074887727</c:v>
                </c:pt>
                <c:pt idx="3">
                  <c:v>2.7532926596325922</c:v>
                </c:pt>
                <c:pt idx="4">
                  <c:v>9.4238671268758054</c:v>
                </c:pt>
                <c:pt idx="5">
                  <c:v>3.8357334732789212</c:v>
                </c:pt>
                <c:pt idx="6">
                  <c:v>3.810980083072792</c:v>
                </c:pt>
                <c:pt idx="7">
                  <c:v>2.6987397860248095</c:v>
                </c:pt>
                <c:pt idx="8">
                  <c:v>3.8264913280082595</c:v>
                </c:pt>
                <c:pt idx="9">
                  <c:v>2.3363449765135584</c:v>
                </c:pt>
                <c:pt idx="10">
                  <c:v>9.1236557245828465E-2</c:v>
                </c:pt>
                <c:pt idx="11">
                  <c:v>-5.3063415506911085</c:v>
                </c:pt>
                <c:pt idx="12">
                  <c:v>9.7227341522963329</c:v>
                </c:pt>
                <c:pt idx="13">
                  <c:v>-5.6935249939288752</c:v>
                </c:pt>
                <c:pt idx="14">
                  <c:v>-1.9890254782496584</c:v>
                </c:pt>
                <c:pt idx="15">
                  <c:v>-11.547289161404102</c:v>
                </c:pt>
                <c:pt idx="16">
                  <c:v>0.74019218411530829</c:v>
                </c:pt>
                <c:pt idx="17">
                  <c:v>1.951340311426641</c:v>
                </c:pt>
                <c:pt idx="18">
                  <c:v>-16.792397580671839</c:v>
                </c:pt>
                <c:pt idx="19">
                  <c:v>-2.0496507037753062</c:v>
                </c:pt>
              </c:numCache>
            </c:numRef>
          </c:yVal>
          <c:smooth val="0"/>
        </c:ser>
        <c:dLbls>
          <c:showLegendKey val="0"/>
          <c:showVal val="0"/>
          <c:showCatName val="0"/>
          <c:showSerName val="0"/>
          <c:showPercent val="0"/>
          <c:showBubbleSize val="0"/>
        </c:dLbls>
        <c:axId val="313711728"/>
        <c:axId val="313712288"/>
      </c:scatterChart>
      <c:valAx>
        <c:axId val="313711728"/>
        <c:scaling>
          <c:orientation val="minMax"/>
        </c:scaling>
        <c:delete val="0"/>
        <c:axPos val="b"/>
        <c:title>
          <c:tx>
            <c:rich>
              <a:bodyPr/>
              <a:lstStyle/>
              <a:p>
                <a:pPr>
                  <a:defRPr/>
                </a:pPr>
                <a:r>
                  <a:rPr lang="en-US"/>
                  <a:t>Blood Pressure</a:t>
                </a:r>
              </a:p>
            </c:rich>
          </c:tx>
          <c:layout/>
          <c:overlay val="0"/>
        </c:title>
        <c:numFmt formatCode="General" sourceLinked="1"/>
        <c:majorTickMark val="out"/>
        <c:minorTickMark val="none"/>
        <c:tickLblPos val="nextTo"/>
        <c:crossAx val="313712288"/>
        <c:crosses val="autoZero"/>
        <c:crossBetween val="midCat"/>
      </c:valAx>
      <c:valAx>
        <c:axId val="313712288"/>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313711728"/>
        <c:crosses val="autoZero"/>
        <c:crossBetween val="midCat"/>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smoothMarker"/>
        <c:varyColors val="0"/>
        <c:ser>
          <c:idx val="0"/>
          <c:order val="0"/>
          <c:tx>
            <c:strRef>
              <c:f>'Case 4 - Plot'!$B$1</c:f>
              <c:strCache>
                <c:ptCount val="1"/>
                <c:pt idx="0">
                  <c:v>Value (in mill dollars)</c:v>
                </c:pt>
              </c:strCache>
            </c:strRef>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trendline>
            <c:spPr>
              <a:ln w="19050" cap="rnd">
                <a:solidFill>
                  <a:schemeClr val="accent2"/>
                </a:solidFill>
                <a:prstDash val="sysDash"/>
              </a:ln>
              <a:effectLst/>
            </c:spPr>
            <c:trendlineType val="linear"/>
            <c:dispRSqr val="0"/>
            <c:dispEq val="0"/>
          </c:trendline>
          <c:trendline>
            <c:spPr>
              <a:ln w="19050" cap="rnd">
                <a:solidFill>
                  <a:schemeClr val="accent2"/>
                </a:solidFill>
                <a:prstDash val="sysDash"/>
              </a:ln>
              <a:effectLst/>
            </c:spPr>
            <c:trendlineType val="linear"/>
            <c:dispRSqr val="1"/>
            <c:dispEq val="1"/>
            <c:trendlineLbl>
              <c:layout>
                <c:manualLayout>
                  <c:x val="4.1125328083989499E-2"/>
                  <c:y val="0.1583048993875765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'Case 4 - Plot'!$A$2:$A$13</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'Case 4 - Plot'!$B$2:$B$13</c:f>
              <c:numCache>
                <c:formatCode>General</c:formatCode>
                <c:ptCount val="12"/>
                <c:pt idx="0">
                  <c:v>240</c:v>
                </c:pt>
                <c:pt idx="1">
                  <c:v>350</c:v>
                </c:pt>
                <c:pt idx="2">
                  <c:v>230</c:v>
                </c:pt>
                <c:pt idx="3">
                  <c:v>260</c:v>
                </c:pt>
                <c:pt idx="4">
                  <c:v>280</c:v>
                </c:pt>
                <c:pt idx="5">
                  <c:v>320</c:v>
                </c:pt>
                <c:pt idx="6">
                  <c:v>220</c:v>
                </c:pt>
                <c:pt idx="7">
                  <c:v>310</c:v>
                </c:pt>
                <c:pt idx="8">
                  <c:v>240</c:v>
                </c:pt>
                <c:pt idx="9">
                  <c:v>310</c:v>
                </c:pt>
                <c:pt idx="10">
                  <c:v>240</c:v>
                </c:pt>
                <c:pt idx="11">
                  <c:v>230</c:v>
                </c:pt>
              </c:numCache>
            </c:numRef>
          </c:yVal>
          <c:smooth val="1"/>
        </c:ser>
        <c:dLbls>
          <c:showLegendKey val="0"/>
          <c:showVal val="0"/>
          <c:showCatName val="0"/>
          <c:showSerName val="0"/>
          <c:showPercent val="0"/>
          <c:showBubbleSize val="0"/>
        </c:dLbls>
        <c:axId val="313714528"/>
        <c:axId val="313715088"/>
      </c:scatterChart>
      <c:valAx>
        <c:axId val="313714528"/>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month</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3715088"/>
        <c:crosses val="autoZero"/>
        <c:crossBetween val="midCat"/>
      </c:valAx>
      <c:valAx>
        <c:axId val="3137150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Value in Mill $</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3714528"/>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Month (t)  Residual Plot</a:t>
            </a:r>
          </a:p>
        </c:rich>
      </c:tx>
      <c:layout/>
      <c:overlay val="0"/>
    </c:title>
    <c:autoTitleDeleted val="0"/>
    <c:plotArea>
      <c:layout/>
      <c:scatterChart>
        <c:scatterStyle val="lineMarker"/>
        <c:varyColors val="0"/>
        <c:ser>
          <c:idx val="0"/>
          <c:order val="0"/>
          <c:spPr>
            <a:ln w="19050">
              <a:noFill/>
            </a:ln>
          </c:spPr>
          <c:xVal>
            <c:numRef>
              <c:f>'Case 4 - Plot'!$A$2:$A$13</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'Case 4 - Plot'!$C$44:$C$55</c:f>
              <c:numCache>
                <c:formatCode>General</c:formatCode>
                <c:ptCount val="12"/>
                <c:pt idx="0">
                  <c:v>-41.666666666666742</c:v>
                </c:pt>
                <c:pt idx="1">
                  <c:v>70.606060606060566</c:v>
                </c:pt>
                <c:pt idx="2">
                  <c:v>-47.121212121212182</c:v>
                </c:pt>
                <c:pt idx="3">
                  <c:v>-14.848484848484873</c:v>
                </c:pt>
                <c:pt idx="4">
                  <c:v>7.4242424242423795</c:v>
                </c:pt>
                <c:pt idx="5">
                  <c:v>49.696969696969632</c:v>
                </c:pt>
                <c:pt idx="6">
                  <c:v>-48.03030303030306</c:v>
                </c:pt>
                <c:pt idx="7">
                  <c:v>44.242424242424192</c:v>
                </c:pt>
                <c:pt idx="8">
                  <c:v>-23.484848484848499</c:v>
                </c:pt>
                <c:pt idx="9">
                  <c:v>48.787878787878753</c:v>
                </c:pt>
                <c:pt idx="10">
                  <c:v>-18.939393939393938</c:v>
                </c:pt>
                <c:pt idx="11">
                  <c:v>-26.666666666666686</c:v>
                </c:pt>
              </c:numCache>
            </c:numRef>
          </c:yVal>
          <c:smooth val="0"/>
        </c:ser>
        <c:dLbls>
          <c:showLegendKey val="0"/>
          <c:showVal val="0"/>
          <c:showCatName val="0"/>
          <c:showSerName val="0"/>
          <c:showPercent val="0"/>
          <c:showBubbleSize val="0"/>
        </c:dLbls>
        <c:axId val="313032960"/>
        <c:axId val="313033520"/>
      </c:scatterChart>
      <c:valAx>
        <c:axId val="313032960"/>
        <c:scaling>
          <c:orientation val="minMax"/>
        </c:scaling>
        <c:delete val="0"/>
        <c:axPos val="b"/>
        <c:title>
          <c:tx>
            <c:rich>
              <a:bodyPr/>
              <a:lstStyle/>
              <a:p>
                <a:pPr>
                  <a:defRPr/>
                </a:pPr>
                <a:r>
                  <a:rPr lang="en-US"/>
                  <a:t>Month (t)</a:t>
                </a:r>
              </a:p>
            </c:rich>
          </c:tx>
          <c:layout/>
          <c:overlay val="0"/>
        </c:title>
        <c:numFmt formatCode="General" sourceLinked="1"/>
        <c:majorTickMark val="out"/>
        <c:minorTickMark val="none"/>
        <c:tickLblPos val="nextTo"/>
        <c:crossAx val="313033520"/>
        <c:crosses val="autoZero"/>
        <c:crossBetween val="midCat"/>
      </c:valAx>
      <c:valAx>
        <c:axId val="313033520"/>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313032960"/>
        <c:crosses val="autoZero"/>
        <c:crossBetween val="midCat"/>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Actual Value vs Forecast</a:t>
            </a:r>
          </a:p>
        </c:rich>
      </c:tx>
      <c:layout/>
      <c:overlay val="0"/>
    </c:title>
    <c:autoTitleDeleted val="0"/>
    <c:plotArea>
      <c:layout/>
      <c:lineChart>
        <c:grouping val="standard"/>
        <c:varyColors val="0"/>
        <c:ser>
          <c:idx val="0"/>
          <c:order val="0"/>
          <c:tx>
            <c:v>Actual</c:v>
          </c:tx>
          <c:val>
            <c:numRef>
              <c:f>'C4 - 3 Months Mov. Avg'!$B$2:$B$13</c:f>
              <c:numCache>
                <c:formatCode>0.00</c:formatCode>
                <c:ptCount val="12"/>
                <c:pt idx="0">
                  <c:v>240</c:v>
                </c:pt>
                <c:pt idx="1">
                  <c:v>350</c:v>
                </c:pt>
                <c:pt idx="2">
                  <c:v>230</c:v>
                </c:pt>
                <c:pt idx="3">
                  <c:v>260</c:v>
                </c:pt>
                <c:pt idx="4">
                  <c:v>280</c:v>
                </c:pt>
                <c:pt idx="5">
                  <c:v>320</c:v>
                </c:pt>
                <c:pt idx="6">
                  <c:v>220</c:v>
                </c:pt>
                <c:pt idx="7">
                  <c:v>310</c:v>
                </c:pt>
                <c:pt idx="8">
                  <c:v>240</c:v>
                </c:pt>
                <c:pt idx="9">
                  <c:v>310</c:v>
                </c:pt>
                <c:pt idx="10">
                  <c:v>240</c:v>
                </c:pt>
                <c:pt idx="11">
                  <c:v>230</c:v>
                </c:pt>
              </c:numCache>
            </c:numRef>
          </c:val>
          <c:smooth val="0"/>
        </c:ser>
        <c:ser>
          <c:idx val="1"/>
          <c:order val="1"/>
          <c:tx>
            <c:v>Forecast</c:v>
          </c:tx>
          <c:val>
            <c:numRef>
              <c:f>'C4 - 3 Months Mov. Avg'!$N$3:$N$14</c:f>
              <c:numCache>
                <c:formatCode>General</c:formatCode>
                <c:ptCount val="12"/>
                <c:pt idx="0">
                  <c:v>#N/A</c:v>
                </c:pt>
                <c:pt idx="1">
                  <c:v>#N/A</c:v>
                </c:pt>
                <c:pt idx="2" formatCode="0.00">
                  <c:v>273.33333333333331</c:v>
                </c:pt>
                <c:pt idx="3" formatCode="0.00">
                  <c:v>280</c:v>
                </c:pt>
                <c:pt idx="4" formatCode="0.00">
                  <c:v>256.66666666666669</c:v>
                </c:pt>
                <c:pt idx="5" formatCode="0.00">
                  <c:v>286.66666666666669</c:v>
                </c:pt>
                <c:pt idx="6" formatCode="0.00">
                  <c:v>273.33333333333331</c:v>
                </c:pt>
                <c:pt idx="7" formatCode="0.00">
                  <c:v>283.33333333333331</c:v>
                </c:pt>
                <c:pt idx="8" formatCode="0.00">
                  <c:v>256.66666666666669</c:v>
                </c:pt>
                <c:pt idx="9" formatCode="0.00">
                  <c:v>286.66666666666669</c:v>
                </c:pt>
                <c:pt idx="10" formatCode="0.00">
                  <c:v>263.33333333333331</c:v>
                </c:pt>
                <c:pt idx="11" formatCode="0.00">
                  <c:v>260</c:v>
                </c:pt>
              </c:numCache>
            </c:numRef>
          </c:val>
          <c:smooth val="0"/>
        </c:ser>
        <c:dLbls>
          <c:showLegendKey val="0"/>
          <c:showVal val="0"/>
          <c:showCatName val="0"/>
          <c:showSerName val="0"/>
          <c:showPercent val="0"/>
          <c:showBubbleSize val="0"/>
        </c:dLbls>
        <c:marker val="1"/>
        <c:smooth val="0"/>
        <c:axId val="313036320"/>
        <c:axId val="313036880"/>
      </c:lineChart>
      <c:catAx>
        <c:axId val="313036320"/>
        <c:scaling>
          <c:orientation val="minMax"/>
        </c:scaling>
        <c:delete val="0"/>
        <c:axPos val="b"/>
        <c:title>
          <c:tx>
            <c:rich>
              <a:bodyPr/>
              <a:lstStyle/>
              <a:p>
                <a:pPr>
                  <a:defRPr/>
                </a:pPr>
                <a:r>
                  <a:rPr lang="en-US"/>
                  <a:t>Month</a:t>
                </a:r>
              </a:p>
            </c:rich>
          </c:tx>
          <c:layout/>
          <c:overlay val="0"/>
        </c:title>
        <c:majorTickMark val="out"/>
        <c:minorTickMark val="none"/>
        <c:tickLblPos val="nextTo"/>
        <c:crossAx val="313036880"/>
        <c:crosses val="autoZero"/>
        <c:auto val="1"/>
        <c:lblAlgn val="ctr"/>
        <c:lblOffset val="100"/>
        <c:noMultiLvlLbl val="0"/>
      </c:catAx>
      <c:valAx>
        <c:axId val="313036880"/>
        <c:scaling>
          <c:orientation val="minMax"/>
        </c:scaling>
        <c:delete val="0"/>
        <c:axPos val="l"/>
        <c:title>
          <c:tx>
            <c:rich>
              <a:bodyPr/>
              <a:lstStyle/>
              <a:p>
                <a:pPr>
                  <a:defRPr/>
                </a:pPr>
                <a:r>
                  <a:rPr lang="en-US"/>
                  <a:t>Value in mill $</a:t>
                </a:r>
              </a:p>
            </c:rich>
          </c:tx>
          <c:layout/>
          <c:overlay val="0"/>
        </c:title>
        <c:numFmt formatCode="0.00" sourceLinked="1"/>
        <c:majorTickMark val="out"/>
        <c:minorTickMark val="none"/>
        <c:tickLblPos val="nextTo"/>
        <c:crossAx val="313036320"/>
        <c:crosses val="autoZero"/>
        <c:crossBetween val="midCat"/>
      </c:valAx>
    </c:plotArea>
    <c:legend>
      <c:legendPos val="r"/>
      <c:layout/>
      <c:overlay val="0"/>
    </c:legend>
    <c:plotVisOnly val="1"/>
    <c:dispBlanksAs val="gap"/>
    <c:showDLblsOverMax val="0"/>
  </c:chart>
  <c:spPr>
    <a:ln>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Actual Value (in mill dollars)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smoothMarker"/>
        <c:varyColors val="0"/>
        <c:ser>
          <c:idx val="0"/>
          <c:order val="0"/>
          <c:tx>
            <c:strRef>
              <c:f>'Case 4 - Plot'!$B$1</c:f>
              <c:strCache>
                <c:ptCount val="1"/>
                <c:pt idx="0">
                  <c:v>Value (in mill dollars)</c:v>
                </c:pt>
              </c:strCache>
            </c:strRef>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trendline>
            <c:spPr>
              <a:ln w="19050" cap="rnd">
                <a:solidFill>
                  <a:schemeClr val="accent2"/>
                </a:solidFill>
                <a:prstDash val="sysDash"/>
              </a:ln>
              <a:effectLst/>
            </c:spPr>
            <c:trendlineType val="linear"/>
            <c:dispRSqr val="0"/>
            <c:dispEq val="0"/>
          </c:trendline>
          <c:trendline>
            <c:spPr>
              <a:ln w="19050" cap="rnd">
                <a:solidFill>
                  <a:schemeClr val="accent2"/>
                </a:solidFill>
                <a:prstDash val="sysDash"/>
              </a:ln>
              <a:effectLst/>
            </c:spPr>
            <c:trendlineType val="linear"/>
            <c:dispRSqr val="1"/>
            <c:dispEq val="1"/>
            <c:trendlineLbl>
              <c:layout>
                <c:manualLayout>
                  <c:x val="4.1125328083989499E-2"/>
                  <c:y val="0.1583048993875765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rendlineLbl>
          </c:trendline>
          <c:xVal>
            <c:numRef>
              <c:f>'Case 4 - Plot'!$A$2:$A$13</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'Case 4 - Plot'!$B$2:$B$13</c:f>
              <c:numCache>
                <c:formatCode>General</c:formatCode>
                <c:ptCount val="12"/>
                <c:pt idx="0">
                  <c:v>240</c:v>
                </c:pt>
                <c:pt idx="1">
                  <c:v>350</c:v>
                </c:pt>
                <c:pt idx="2">
                  <c:v>230</c:v>
                </c:pt>
                <c:pt idx="3">
                  <c:v>260</c:v>
                </c:pt>
                <c:pt idx="4">
                  <c:v>280</c:v>
                </c:pt>
                <c:pt idx="5">
                  <c:v>320</c:v>
                </c:pt>
                <c:pt idx="6">
                  <c:v>220</c:v>
                </c:pt>
                <c:pt idx="7">
                  <c:v>310</c:v>
                </c:pt>
                <c:pt idx="8">
                  <c:v>240</c:v>
                </c:pt>
                <c:pt idx="9">
                  <c:v>310</c:v>
                </c:pt>
                <c:pt idx="10">
                  <c:v>240</c:v>
                </c:pt>
                <c:pt idx="11">
                  <c:v>230</c:v>
                </c:pt>
              </c:numCache>
            </c:numRef>
          </c:yVal>
          <c:smooth val="1"/>
        </c:ser>
        <c:dLbls>
          <c:showLegendKey val="0"/>
          <c:showVal val="0"/>
          <c:showCatName val="0"/>
          <c:showSerName val="0"/>
          <c:showPercent val="0"/>
          <c:showBubbleSize val="0"/>
        </c:dLbls>
        <c:axId val="951978416"/>
        <c:axId val="951991296"/>
      </c:scatterChart>
      <c:valAx>
        <c:axId val="951978416"/>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month</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1991296"/>
        <c:crosses val="autoZero"/>
        <c:crossBetween val="midCat"/>
      </c:valAx>
      <c:valAx>
        <c:axId val="9519912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Value in Mill $</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1978416"/>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t>Actual Value vs. Forecasting</a:t>
            </a:r>
          </a:p>
        </c:rich>
      </c:tx>
      <c:layout>
        <c:manualLayout>
          <c:xMode val="edge"/>
          <c:yMode val="edge"/>
          <c:x val="0.30608035804569655"/>
          <c:y val="2.395209580838323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lotArea>
      <c:layout/>
      <c:lineChart>
        <c:grouping val="standard"/>
        <c:varyColors val="0"/>
        <c:ser>
          <c:idx val="0"/>
          <c:order val="0"/>
          <c:tx>
            <c:v>Actual</c:v>
          </c:tx>
          <c:spPr>
            <a:ln w="19050" cap="rnd" cmpd="sng" algn="ctr">
              <a:solidFill>
                <a:schemeClr val="accent2"/>
              </a:solidFill>
              <a:prstDash val="solid"/>
              <a:round/>
            </a:ln>
            <a:effectLst/>
          </c:spPr>
          <c:marker>
            <c:spPr>
              <a:solidFill>
                <a:schemeClr val="accent2"/>
              </a:solidFill>
              <a:ln w="6350" cap="flat" cmpd="sng" algn="ctr">
                <a:solidFill>
                  <a:schemeClr val="accent2"/>
                </a:solidFill>
                <a:prstDash val="solid"/>
                <a:round/>
              </a:ln>
              <a:effectLst/>
            </c:spPr>
          </c:marker>
          <c:val>
            <c:numRef>
              <c:f>'Case 4 - Expo.'!$B$2:$B$13</c:f>
              <c:numCache>
                <c:formatCode>0.00</c:formatCode>
                <c:ptCount val="12"/>
                <c:pt idx="0">
                  <c:v>240</c:v>
                </c:pt>
                <c:pt idx="1">
                  <c:v>350</c:v>
                </c:pt>
                <c:pt idx="2">
                  <c:v>230</c:v>
                </c:pt>
                <c:pt idx="3">
                  <c:v>260</c:v>
                </c:pt>
                <c:pt idx="4">
                  <c:v>280</c:v>
                </c:pt>
                <c:pt idx="5">
                  <c:v>320</c:v>
                </c:pt>
                <c:pt idx="6">
                  <c:v>220</c:v>
                </c:pt>
                <c:pt idx="7">
                  <c:v>310</c:v>
                </c:pt>
                <c:pt idx="8">
                  <c:v>240</c:v>
                </c:pt>
                <c:pt idx="9">
                  <c:v>310</c:v>
                </c:pt>
                <c:pt idx="10">
                  <c:v>240</c:v>
                </c:pt>
                <c:pt idx="11">
                  <c:v>230</c:v>
                </c:pt>
              </c:numCache>
            </c:numRef>
          </c:val>
          <c:smooth val="0"/>
        </c:ser>
        <c:ser>
          <c:idx val="1"/>
          <c:order val="1"/>
          <c:tx>
            <c:v>Forecast</c:v>
          </c:tx>
          <c:spPr>
            <a:ln w="19050" cap="rnd" cmpd="sng" algn="ctr">
              <a:solidFill>
                <a:schemeClr val="accent4"/>
              </a:solidFill>
              <a:prstDash val="solid"/>
              <a:round/>
            </a:ln>
            <a:effectLst/>
          </c:spPr>
          <c:marker>
            <c:spPr>
              <a:solidFill>
                <a:schemeClr val="accent4"/>
              </a:solidFill>
              <a:ln w="6350" cap="flat" cmpd="sng" algn="ctr">
                <a:solidFill>
                  <a:schemeClr val="accent4"/>
                </a:solidFill>
                <a:prstDash val="solid"/>
                <a:round/>
              </a:ln>
              <a:effectLst/>
            </c:spPr>
          </c:marker>
          <c:val>
            <c:numRef>
              <c:f>'Case 4 - Expo.'!$N$2:$N$13</c:f>
              <c:numCache>
                <c:formatCode>0.00</c:formatCode>
                <c:ptCount val="12"/>
                <c:pt idx="0" formatCode="General">
                  <c:v>#N/A</c:v>
                </c:pt>
                <c:pt idx="1">
                  <c:v>240</c:v>
                </c:pt>
                <c:pt idx="2" formatCode="General">
                  <c:v>273</c:v>
                </c:pt>
                <c:pt idx="3" formatCode="General">
                  <c:v>260.10000000000002</c:v>
                </c:pt>
                <c:pt idx="4" formatCode="General">
                  <c:v>260.07</c:v>
                </c:pt>
                <c:pt idx="5" formatCode="General">
                  <c:v>266.04899999999998</c:v>
                </c:pt>
                <c:pt idx="6" formatCode="General">
                  <c:v>282.23429999999996</c:v>
                </c:pt>
                <c:pt idx="7" formatCode="General">
                  <c:v>263.56400999999994</c:v>
                </c:pt>
                <c:pt idx="8" formatCode="General">
                  <c:v>277.49480699999992</c:v>
                </c:pt>
                <c:pt idx="9" formatCode="General">
                  <c:v>266.24636489999995</c:v>
                </c:pt>
                <c:pt idx="10" formatCode="General">
                  <c:v>279.37245542999995</c:v>
                </c:pt>
                <c:pt idx="11" formatCode="General">
                  <c:v>267.56071880099995</c:v>
                </c:pt>
              </c:numCache>
            </c:numRef>
          </c:val>
          <c:smooth val="0"/>
        </c:ser>
        <c:dLbls>
          <c:showLegendKey val="0"/>
          <c:showVal val="0"/>
          <c:showCatName val="0"/>
          <c:showSerName val="0"/>
          <c:showPercent val="0"/>
          <c:showBubbleSize val="0"/>
        </c:dLbls>
        <c:marker val="1"/>
        <c:smooth val="0"/>
        <c:axId val="311491408"/>
        <c:axId val="311491968"/>
      </c:lineChart>
      <c:catAx>
        <c:axId val="31149140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Month</a:t>
                </a:r>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majorTickMark val="out"/>
        <c:minorTickMark val="none"/>
        <c:tickLblPos val="nextTo"/>
        <c:spPr>
          <a:noFill/>
          <a:ln w="6350" cap="flat" cmpd="sng" algn="ctr">
            <a:solidFill>
              <a:schemeClr val="tx1">
                <a:tint val="7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311491968"/>
        <c:crosses val="autoZero"/>
        <c:auto val="1"/>
        <c:lblAlgn val="ctr"/>
        <c:lblOffset val="100"/>
        <c:noMultiLvlLbl val="0"/>
      </c:catAx>
      <c:valAx>
        <c:axId val="31149196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Value in  mill $</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00" sourceLinked="1"/>
        <c:majorTickMark val="out"/>
        <c:minorTickMark val="none"/>
        <c:tickLblPos val="nextTo"/>
        <c:spPr>
          <a:noFill/>
          <a:ln w="6350" cap="flat" cmpd="sng" algn="ctr">
            <a:solidFill>
              <a:schemeClr val="tx1">
                <a:tint val="7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311491408"/>
        <c:crosses val="autoZero"/>
        <c:crossBetween val="midCat"/>
      </c:valAx>
      <c:spPr>
        <a:solidFill>
          <a:schemeClr val="bg1"/>
        </a:solidFill>
        <a:ln>
          <a:noFill/>
        </a:ln>
        <a:effectLst/>
      </c:spPr>
    </c:plotArea>
    <c:legend>
      <c:legendPos val="r"/>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cap="none" baseline="0">
              <a:solidFill>
                <a:srgbClr val="FFFF00"/>
              </a:solidFill>
              <a:latin typeface="+mn-lt"/>
              <a:ea typeface="+mn-ea"/>
              <a:cs typeface="+mn-cs"/>
            </a:defRPr>
          </a:pPr>
          <a:endParaRPr lang="en-US"/>
        </a:p>
      </c:txPr>
    </c:title>
    <c:autoTitleDeleted val="0"/>
    <c:plotArea>
      <c:layout/>
      <c:scatterChart>
        <c:scatterStyle val="lineMarker"/>
        <c:varyColors val="0"/>
        <c:ser>
          <c:idx val="0"/>
          <c:order val="0"/>
          <c:tx>
            <c:strRef>
              <c:f>'Case 5a'!$D$1</c:f>
              <c:strCache>
                <c:ptCount val="1"/>
                <c:pt idx="0">
                  <c:v>Data</c:v>
                </c:pt>
              </c:strCache>
            </c:strRef>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trendline>
            <c:spPr>
              <a:ln w="25400" cap="rnd">
                <a:solidFill>
                  <a:schemeClr val="accent2">
                    <a:alpha val="50000"/>
                  </a:schemeClr>
                </a:solidFill>
              </a:ln>
              <a:effectLst/>
            </c:spPr>
            <c:trendlineType val="linear"/>
            <c:dispRSqr val="0"/>
            <c:dispEq val="0"/>
          </c:trendline>
          <c:yVal>
            <c:numRef>
              <c:f>'Case 5a'!$D$2:$D$13</c:f>
              <c:numCache>
                <c:formatCode>General</c:formatCode>
                <c:ptCount val="12"/>
                <c:pt idx="0">
                  <c:v>4</c:v>
                </c:pt>
                <c:pt idx="1">
                  <c:v>2</c:v>
                </c:pt>
                <c:pt idx="2">
                  <c:v>3</c:v>
                </c:pt>
                <c:pt idx="3">
                  <c:v>5</c:v>
                </c:pt>
                <c:pt idx="4">
                  <c:v>6</c:v>
                </c:pt>
                <c:pt idx="5">
                  <c:v>3</c:v>
                </c:pt>
                <c:pt idx="6">
                  <c:v>5</c:v>
                </c:pt>
                <c:pt idx="7">
                  <c:v>7</c:v>
                </c:pt>
                <c:pt idx="8">
                  <c:v>8</c:v>
                </c:pt>
                <c:pt idx="9">
                  <c:v>6</c:v>
                </c:pt>
                <c:pt idx="10">
                  <c:v>6</c:v>
                </c:pt>
                <c:pt idx="11">
                  <c:v>8</c:v>
                </c:pt>
              </c:numCache>
            </c:numRef>
          </c:yVal>
          <c:smooth val="0"/>
        </c:ser>
        <c:dLbls>
          <c:dLblPos val="t"/>
          <c:showLegendKey val="0"/>
          <c:showVal val="0"/>
          <c:showCatName val="0"/>
          <c:showSerName val="0"/>
          <c:showPercent val="0"/>
          <c:showBubbleSize val="0"/>
        </c:dLbls>
        <c:axId val="311494208"/>
        <c:axId val="311494768"/>
      </c:scatterChart>
      <c:valAx>
        <c:axId val="31149420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1000" b="1" i="0" u="none" strike="noStrike" kern="1200" baseline="0">
                    <a:solidFill>
                      <a:srgbClr val="FFFF00"/>
                    </a:solidFill>
                    <a:latin typeface="+mn-lt"/>
                    <a:ea typeface="+mn-ea"/>
                    <a:cs typeface="+mn-cs"/>
                  </a:defRPr>
                </a:pPr>
                <a:r>
                  <a:rPr lang="en-US" sz="1000">
                    <a:solidFill>
                      <a:srgbClr val="FFFF00"/>
                    </a:solidFill>
                  </a:rPr>
                  <a:t>Quarters</a:t>
                </a:r>
                <a:r>
                  <a:rPr lang="en-US" sz="1000" baseline="0">
                    <a:solidFill>
                      <a:srgbClr val="FFFF00"/>
                    </a:solidFill>
                  </a:rPr>
                  <a:t> </a:t>
                </a:r>
                <a:r>
                  <a:rPr lang="en-US" sz="1000">
                    <a:solidFill>
                      <a:srgbClr val="FFFF00"/>
                    </a:solidFill>
                  </a:rPr>
                  <a:t>in 3 years</a:t>
                </a:r>
              </a:p>
            </c:rich>
          </c:tx>
          <c:layout>
            <c:manualLayout>
              <c:xMode val="edge"/>
              <c:yMode val="edge"/>
              <c:x val="0.40140157480314959"/>
              <c:y val="0.8982174103237095"/>
            </c:manualLayout>
          </c:layout>
          <c:overlay val="0"/>
          <c:spPr>
            <a:noFill/>
            <a:ln>
              <a:noFill/>
            </a:ln>
            <a:effectLst/>
          </c:spPr>
          <c:txPr>
            <a:bodyPr rot="0" spcFirstLastPara="1" vertOverflow="ellipsis" vert="horz" wrap="square" anchor="ctr" anchorCtr="1"/>
            <a:lstStyle/>
            <a:p>
              <a:pPr>
                <a:defRPr sz="1000" b="1" i="0" u="none" strike="noStrike" kern="1200" baseline="0">
                  <a:solidFill>
                    <a:srgbClr val="FFFF00"/>
                  </a:solidFill>
                  <a:latin typeface="+mn-lt"/>
                  <a:ea typeface="+mn-ea"/>
                  <a:cs typeface="+mn-cs"/>
                </a:defRPr>
              </a:pPr>
              <a:endParaRPr lang="en-US"/>
            </a:p>
          </c:txPr>
        </c:title>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1494768"/>
        <c:crosses val="autoZero"/>
        <c:crossBetween val="midCat"/>
      </c:valAx>
      <c:valAx>
        <c:axId val="311494768"/>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FF00"/>
                    </a:solidFill>
                    <a:latin typeface="+mn-lt"/>
                    <a:ea typeface="+mn-ea"/>
                    <a:cs typeface="+mn-cs"/>
                  </a:defRPr>
                </a:pPr>
                <a:r>
                  <a:rPr lang="en-US" sz="1000">
                    <a:solidFill>
                      <a:srgbClr val="FFFF00"/>
                    </a:solidFill>
                  </a:rPr>
                  <a:t>Data value</a:t>
                </a:r>
              </a:p>
            </c:rich>
          </c:tx>
          <c:layout>
            <c:manualLayout>
              <c:xMode val="edge"/>
              <c:yMode val="edge"/>
              <c:x val="2.5000000000000001E-2"/>
              <c:y val="0.39804790026246717"/>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rgbClr val="FFFF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11494208"/>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Qtr1  Residual Plot</a:t>
            </a:r>
          </a:p>
        </c:rich>
      </c:tx>
      <c:layout/>
      <c:overlay val="0"/>
    </c:title>
    <c:autoTitleDeleted val="0"/>
    <c:plotArea>
      <c:layout/>
      <c:scatterChart>
        <c:scatterStyle val="lineMarker"/>
        <c:varyColors val="0"/>
        <c:ser>
          <c:idx val="0"/>
          <c:order val="0"/>
          <c:spPr>
            <a:ln w="19050">
              <a:noFill/>
            </a:ln>
          </c:spPr>
          <c:xVal>
            <c:numRef>
              <c:f>'C5 Seasonality Only'!$D$2:$D$13</c:f>
              <c:numCache>
                <c:formatCode>General</c:formatCode>
                <c:ptCount val="12"/>
                <c:pt idx="0">
                  <c:v>1</c:v>
                </c:pt>
                <c:pt idx="1">
                  <c:v>0</c:v>
                </c:pt>
                <c:pt idx="2">
                  <c:v>0</c:v>
                </c:pt>
                <c:pt idx="3">
                  <c:v>0</c:v>
                </c:pt>
                <c:pt idx="4">
                  <c:v>1</c:v>
                </c:pt>
                <c:pt idx="5">
                  <c:v>0</c:v>
                </c:pt>
                <c:pt idx="6">
                  <c:v>0</c:v>
                </c:pt>
                <c:pt idx="7">
                  <c:v>0</c:v>
                </c:pt>
                <c:pt idx="8">
                  <c:v>1</c:v>
                </c:pt>
                <c:pt idx="9">
                  <c:v>0</c:v>
                </c:pt>
                <c:pt idx="10">
                  <c:v>0</c:v>
                </c:pt>
                <c:pt idx="11">
                  <c:v>0</c:v>
                </c:pt>
              </c:numCache>
            </c:numRef>
          </c:xVal>
          <c:yVal>
            <c:numRef>
              <c:f>'C5 Seasonality Only'!$C$49:$C$60</c:f>
              <c:numCache>
                <c:formatCode>General</c:formatCode>
                <c:ptCount val="12"/>
                <c:pt idx="0">
                  <c:v>-2.0000000000000009</c:v>
                </c:pt>
                <c:pt idx="1">
                  <c:v>-1.666666666666667</c:v>
                </c:pt>
                <c:pt idx="2">
                  <c:v>-1.666666666666667</c:v>
                </c:pt>
                <c:pt idx="3">
                  <c:v>-1.666666666666667</c:v>
                </c:pt>
                <c:pt idx="4">
                  <c:v>-8.8817841970012523E-16</c:v>
                </c:pt>
                <c:pt idx="5">
                  <c:v>-0.66666666666666696</c:v>
                </c:pt>
                <c:pt idx="6">
                  <c:v>0.33333333333333304</c:v>
                </c:pt>
                <c:pt idx="7">
                  <c:v>0.33333333333333304</c:v>
                </c:pt>
                <c:pt idx="8">
                  <c:v>1.9999999999999991</c:v>
                </c:pt>
                <c:pt idx="9">
                  <c:v>2.333333333333333</c:v>
                </c:pt>
                <c:pt idx="10">
                  <c:v>1.333333333333333</c:v>
                </c:pt>
                <c:pt idx="11">
                  <c:v>1.333333333333333</c:v>
                </c:pt>
              </c:numCache>
            </c:numRef>
          </c:yVal>
          <c:smooth val="0"/>
        </c:ser>
        <c:dLbls>
          <c:showLegendKey val="0"/>
          <c:showVal val="0"/>
          <c:showCatName val="0"/>
          <c:showSerName val="0"/>
          <c:showPercent val="0"/>
          <c:showBubbleSize val="0"/>
        </c:dLbls>
        <c:axId val="923529728"/>
        <c:axId val="923528608"/>
      </c:scatterChart>
      <c:valAx>
        <c:axId val="923529728"/>
        <c:scaling>
          <c:orientation val="minMax"/>
        </c:scaling>
        <c:delete val="0"/>
        <c:axPos val="b"/>
        <c:title>
          <c:tx>
            <c:rich>
              <a:bodyPr/>
              <a:lstStyle/>
              <a:p>
                <a:pPr>
                  <a:defRPr/>
                </a:pPr>
                <a:r>
                  <a:rPr lang="en-US"/>
                  <a:t>Qtr1</a:t>
                </a:r>
              </a:p>
            </c:rich>
          </c:tx>
          <c:layout/>
          <c:overlay val="0"/>
        </c:title>
        <c:numFmt formatCode="General" sourceLinked="1"/>
        <c:majorTickMark val="out"/>
        <c:minorTickMark val="none"/>
        <c:tickLblPos val="nextTo"/>
        <c:crossAx val="923528608"/>
        <c:crosses val="autoZero"/>
        <c:crossBetween val="midCat"/>
      </c:valAx>
      <c:valAx>
        <c:axId val="923528608"/>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923529728"/>
        <c:crosses val="autoZero"/>
        <c:crossBetween val="midCat"/>
      </c:valAx>
    </c:plotArea>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Qtr2  Residual Plot</a:t>
            </a:r>
          </a:p>
        </c:rich>
      </c:tx>
      <c:layout/>
      <c:overlay val="0"/>
    </c:title>
    <c:autoTitleDeleted val="0"/>
    <c:plotArea>
      <c:layout/>
      <c:scatterChart>
        <c:scatterStyle val="lineMarker"/>
        <c:varyColors val="0"/>
        <c:ser>
          <c:idx val="0"/>
          <c:order val="0"/>
          <c:spPr>
            <a:ln w="19050">
              <a:noFill/>
            </a:ln>
          </c:spPr>
          <c:xVal>
            <c:numRef>
              <c:f>'C5 Seasonality Only'!$E$2:$E$13</c:f>
              <c:numCache>
                <c:formatCode>General</c:formatCode>
                <c:ptCount val="12"/>
                <c:pt idx="0">
                  <c:v>0</c:v>
                </c:pt>
                <c:pt idx="1">
                  <c:v>1</c:v>
                </c:pt>
                <c:pt idx="2">
                  <c:v>0</c:v>
                </c:pt>
                <c:pt idx="3">
                  <c:v>0</c:v>
                </c:pt>
                <c:pt idx="4">
                  <c:v>0</c:v>
                </c:pt>
                <c:pt idx="5">
                  <c:v>1</c:v>
                </c:pt>
                <c:pt idx="6">
                  <c:v>0</c:v>
                </c:pt>
                <c:pt idx="7">
                  <c:v>0</c:v>
                </c:pt>
                <c:pt idx="8">
                  <c:v>0</c:v>
                </c:pt>
                <c:pt idx="9">
                  <c:v>1</c:v>
                </c:pt>
                <c:pt idx="10">
                  <c:v>0</c:v>
                </c:pt>
                <c:pt idx="11">
                  <c:v>0</c:v>
                </c:pt>
              </c:numCache>
            </c:numRef>
          </c:xVal>
          <c:yVal>
            <c:numRef>
              <c:f>'C5 Seasonality Only'!$C$49:$C$60</c:f>
              <c:numCache>
                <c:formatCode>General</c:formatCode>
                <c:ptCount val="12"/>
                <c:pt idx="0">
                  <c:v>-2.0000000000000009</c:v>
                </c:pt>
                <c:pt idx="1">
                  <c:v>-1.666666666666667</c:v>
                </c:pt>
                <c:pt idx="2">
                  <c:v>-1.666666666666667</c:v>
                </c:pt>
                <c:pt idx="3">
                  <c:v>-1.666666666666667</c:v>
                </c:pt>
                <c:pt idx="4">
                  <c:v>-8.8817841970012523E-16</c:v>
                </c:pt>
                <c:pt idx="5">
                  <c:v>-0.66666666666666696</c:v>
                </c:pt>
                <c:pt idx="6">
                  <c:v>0.33333333333333304</c:v>
                </c:pt>
                <c:pt idx="7">
                  <c:v>0.33333333333333304</c:v>
                </c:pt>
                <c:pt idx="8">
                  <c:v>1.9999999999999991</c:v>
                </c:pt>
                <c:pt idx="9">
                  <c:v>2.333333333333333</c:v>
                </c:pt>
                <c:pt idx="10">
                  <c:v>1.333333333333333</c:v>
                </c:pt>
                <c:pt idx="11">
                  <c:v>1.333333333333333</c:v>
                </c:pt>
              </c:numCache>
            </c:numRef>
          </c:yVal>
          <c:smooth val="0"/>
        </c:ser>
        <c:dLbls>
          <c:showLegendKey val="0"/>
          <c:showVal val="0"/>
          <c:showCatName val="0"/>
          <c:showSerName val="0"/>
          <c:showPercent val="0"/>
          <c:showBubbleSize val="0"/>
        </c:dLbls>
        <c:axId val="923537568"/>
        <c:axId val="923530848"/>
      </c:scatterChart>
      <c:valAx>
        <c:axId val="923537568"/>
        <c:scaling>
          <c:orientation val="minMax"/>
        </c:scaling>
        <c:delete val="0"/>
        <c:axPos val="b"/>
        <c:title>
          <c:tx>
            <c:rich>
              <a:bodyPr/>
              <a:lstStyle/>
              <a:p>
                <a:pPr>
                  <a:defRPr/>
                </a:pPr>
                <a:r>
                  <a:rPr lang="en-US"/>
                  <a:t>Qtr2</a:t>
                </a:r>
              </a:p>
            </c:rich>
          </c:tx>
          <c:layout/>
          <c:overlay val="0"/>
        </c:title>
        <c:numFmt formatCode="General" sourceLinked="1"/>
        <c:majorTickMark val="out"/>
        <c:minorTickMark val="none"/>
        <c:tickLblPos val="nextTo"/>
        <c:crossAx val="923530848"/>
        <c:crosses val="autoZero"/>
        <c:crossBetween val="midCat"/>
      </c:valAx>
      <c:valAx>
        <c:axId val="923530848"/>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923537568"/>
        <c:crosses val="autoZero"/>
        <c:crossBetween val="midCat"/>
      </c:valAx>
    </c:plotArea>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Qtr3  Residual Plot</a:t>
            </a:r>
          </a:p>
        </c:rich>
      </c:tx>
      <c:layout/>
      <c:overlay val="0"/>
    </c:title>
    <c:autoTitleDeleted val="0"/>
    <c:plotArea>
      <c:layout/>
      <c:scatterChart>
        <c:scatterStyle val="lineMarker"/>
        <c:varyColors val="0"/>
        <c:ser>
          <c:idx val="0"/>
          <c:order val="0"/>
          <c:spPr>
            <a:ln w="19050">
              <a:noFill/>
            </a:ln>
          </c:spPr>
          <c:xVal>
            <c:numRef>
              <c:f>'C5 Seasonality Only'!$F$2:$F$13</c:f>
              <c:numCache>
                <c:formatCode>General</c:formatCode>
                <c:ptCount val="12"/>
                <c:pt idx="0">
                  <c:v>0</c:v>
                </c:pt>
                <c:pt idx="1">
                  <c:v>0</c:v>
                </c:pt>
                <c:pt idx="2">
                  <c:v>1</c:v>
                </c:pt>
                <c:pt idx="3">
                  <c:v>0</c:v>
                </c:pt>
                <c:pt idx="4">
                  <c:v>0</c:v>
                </c:pt>
                <c:pt idx="5">
                  <c:v>0</c:v>
                </c:pt>
                <c:pt idx="6">
                  <c:v>1</c:v>
                </c:pt>
                <c:pt idx="7">
                  <c:v>0</c:v>
                </c:pt>
                <c:pt idx="8">
                  <c:v>0</c:v>
                </c:pt>
                <c:pt idx="9">
                  <c:v>0</c:v>
                </c:pt>
                <c:pt idx="10">
                  <c:v>1</c:v>
                </c:pt>
                <c:pt idx="11">
                  <c:v>0</c:v>
                </c:pt>
              </c:numCache>
            </c:numRef>
          </c:xVal>
          <c:yVal>
            <c:numRef>
              <c:f>'C5 Seasonality Only'!$C$49:$C$60</c:f>
              <c:numCache>
                <c:formatCode>General</c:formatCode>
                <c:ptCount val="12"/>
                <c:pt idx="0">
                  <c:v>-2.0000000000000009</c:v>
                </c:pt>
                <c:pt idx="1">
                  <c:v>-1.666666666666667</c:v>
                </c:pt>
                <c:pt idx="2">
                  <c:v>-1.666666666666667</c:v>
                </c:pt>
                <c:pt idx="3">
                  <c:v>-1.666666666666667</c:v>
                </c:pt>
                <c:pt idx="4">
                  <c:v>-8.8817841970012523E-16</c:v>
                </c:pt>
                <c:pt idx="5">
                  <c:v>-0.66666666666666696</c:v>
                </c:pt>
                <c:pt idx="6">
                  <c:v>0.33333333333333304</c:v>
                </c:pt>
                <c:pt idx="7">
                  <c:v>0.33333333333333304</c:v>
                </c:pt>
                <c:pt idx="8">
                  <c:v>1.9999999999999991</c:v>
                </c:pt>
                <c:pt idx="9">
                  <c:v>2.333333333333333</c:v>
                </c:pt>
                <c:pt idx="10">
                  <c:v>1.333333333333333</c:v>
                </c:pt>
                <c:pt idx="11">
                  <c:v>1.333333333333333</c:v>
                </c:pt>
              </c:numCache>
            </c:numRef>
          </c:yVal>
          <c:smooth val="0"/>
        </c:ser>
        <c:dLbls>
          <c:showLegendKey val="0"/>
          <c:showVal val="0"/>
          <c:showCatName val="0"/>
          <c:showSerName val="0"/>
          <c:showPercent val="0"/>
          <c:showBubbleSize val="0"/>
        </c:dLbls>
        <c:axId val="923542048"/>
        <c:axId val="923534768"/>
      </c:scatterChart>
      <c:valAx>
        <c:axId val="923542048"/>
        <c:scaling>
          <c:orientation val="minMax"/>
        </c:scaling>
        <c:delete val="0"/>
        <c:axPos val="b"/>
        <c:title>
          <c:tx>
            <c:rich>
              <a:bodyPr/>
              <a:lstStyle/>
              <a:p>
                <a:pPr>
                  <a:defRPr/>
                </a:pPr>
                <a:r>
                  <a:rPr lang="en-US"/>
                  <a:t>Qtr3</a:t>
                </a:r>
              </a:p>
            </c:rich>
          </c:tx>
          <c:layout/>
          <c:overlay val="0"/>
        </c:title>
        <c:numFmt formatCode="General" sourceLinked="1"/>
        <c:majorTickMark val="out"/>
        <c:minorTickMark val="none"/>
        <c:tickLblPos val="nextTo"/>
        <c:crossAx val="923534768"/>
        <c:crosses val="autoZero"/>
        <c:crossBetween val="midCat"/>
      </c:valAx>
      <c:valAx>
        <c:axId val="923534768"/>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923542048"/>
        <c:crosses val="autoZero"/>
        <c:crossBetween val="midCat"/>
      </c:valAx>
    </c:plotArea>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Predicted Data into 4th year by quarter</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'C5 Seasonality Only'!$H$1</c:f>
              <c:strCache>
                <c:ptCount val="1"/>
                <c:pt idx="0">
                  <c:v>Predictions (y-hat)</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xVal>
            <c:numRef>
              <c:f>'C5 Seasonality Only'!$C$2:$C$17</c:f>
              <c:numCache>
                <c:formatCode>General</c:formatCode>
                <c:ptCount val="1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numCache>
            </c:numRef>
          </c:xVal>
          <c:yVal>
            <c:numRef>
              <c:f>'C5 Seasonality Only'!$H$2:$H$17</c:f>
              <c:numCache>
                <c:formatCode>General</c:formatCode>
                <c:ptCount val="16"/>
                <c:pt idx="0">
                  <c:v>6.0000000000000009</c:v>
                </c:pt>
                <c:pt idx="1">
                  <c:v>3.666666666666667</c:v>
                </c:pt>
                <c:pt idx="2">
                  <c:v>4.666666666666667</c:v>
                </c:pt>
                <c:pt idx="3">
                  <c:v>6.666666666666667</c:v>
                </c:pt>
                <c:pt idx="4">
                  <c:v>6.0000000000000009</c:v>
                </c:pt>
                <c:pt idx="5">
                  <c:v>3.666666666666667</c:v>
                </c:pt>
                <c:pt idx="6">
                  <c:v>4.666666666666667</c:v>
                </c:pt>
                <c:pt idx="7">
                  <c:v>6.666666666666667</c:v>
                </c:pt>
                <c:pt idx="8">
                  <c:v>6.0000000000000009</c:v>
                </c:pt>
                <c:pt idx="9">
                  <c:v>3.666666666666667</c:v>
                </c:pt>
                <c:pt idx="10">
                  <c:v>4.666666666666667</c:v>
                </c:pt>
                <c:pt idx="11">
                  <c:v>6.666666666666667</c:v>
                </c:pt>
                <c:pt idx="12">
                  <c:v>6.0000000000000009</c:v>
                </c:pt>
                <c:pt idx="13">
                  <c:v>3.666666666666667</c:v>
                </c:pt>
                <c:pt idx="14">
                  <c:v>4.666666666666667</c:v>
                </c:pt>
                <c:pt idx="15">
                  <c:v>6.666666666666667</c:v>
                </c:pt>
              </c:numCache>
            </c:numRef>
          </c:yVal>
          <c:smooth val="0"/>
        </c:ser>
        <c:dLbls>
          <c:showLegendKey val="0"/>
          <c:showVal val="0"/>
          <c:showCatName val="0"/>
          <c:showSerName val="0"/>
          <c:showPercent val="0"/>
          <c:showBubbleSize val="0"/>
        </c:dLbls>
        <c:axId val="870070416"/>
        <c:axId val="870069856"/>
      </c:scatterChart>
      <c:valAx>
        <c:axId val="870070416"/>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Quarters in 4 years</a:t>
                </a:r>
                <a:endParaRPr lang="en-US" baseline="0"/>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70069856"/>
        <c:crosses val="autoZero"/>
        <c:crossBetween val="midCat"/>
      </c:valAx>
      <c:valAx>
        <c:axId val="870069856"/>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Predicted Value</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70070416"/>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rgbClr val="FFFF00"/>
                </a:solidFill>
                <a:latin typeface="+mn-lt"/>
                <a:ea typeface="+mn-ea"/>
                <a:cs typeface="+mn-cs"/>
              </a:defRPr>
            </a:pPr>
            <a:r>
              <a:rPr lang="en-US"/>
              <a:t>Actual Data in 3 years by quarter</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rgbClr val="FFFF00"/>
              </a:solidFill>
              <a:latin typeface="+mn-lt"/>
              <a:ea typeface="+mn-ea"/>
              <a:cs typeface="+mn-cs"/>
            </a:defRPr>
          </a:pPr>
          <a:endParaRPr lang="en-US"/>
        </a:p>
      </c:txPr>
    </c:title>
    <c:autoTitleDeleted val="0"/>
    <c:plotArea>
      <c:layout/>
      <c:scatterChart>
        <c:scatterStyle val="lineMarker"/>
        <c:varyColors val="0"/>
        <c:ser>
          <c:idx val="0"/>
          <c:order val="0"/>
          <c:tx>
            <c:strRef>
              <c:f>'Case 5a'!$D$1</c:f>
              <c:strCache>
                <c:ptCount val="1"/>
                <c:pt idx="0">
                  <c:v>Data</c:v>
                </c:pt>
              </c:strCache>
            </c:strRef>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trendline>
            <c:spPr>
              <a:ln w="25400" cap="rnd">
                <a:solidFill>
                  <a:schemeClr val="accent2">
                    <a:alpha val="50000"/>
                  </a:schemeClr>
                </a:solidFill>
              </a:ln>
              <a:effectLst/>
            </c:spPr>
            <c:trendlineType val="linear"/>
            <c:dispRSqr val="0"/>
            <c:dispEq val="0"/>
          </c:trendline>
          <c:yVal>
            <c:numRef>
              <c:f>'Case 5a'!$D$2:$D$13</c:f>
              <c:numCache>
                <c:formatCode>General</c:formatCode>
                <c:ptCount val="12"/>
                <c:pt idx="0">
                  <c:v>4</c:v>
                </c:pt>
                <c:pt idx="1">
                  <c:v>2</c:v>
                </c:pt>
                <c:pt idx="2">
                  <c:v>3</c:v>
                </c:pt>
                <c:pt idx="3">
                  <c:v>5</c:v>
                </c:pt>
                <c:pt idx="4">
                  <c:v>6</c:v>
                </c:pt>
                <c:pt idx="5">
                  <c:v>3</c:v>
                </c:pt>
                <c:pt idx="6">
                  <c:v>5</c:v>
                </c:pt>
                <c:pt idx="7">
                  <c:v>7</c:v>
                </c:pt>
                <c:pt idx="8">
                  <c:v>8</c:v>
                </c:pt>
                <c:pt idx="9">
                  <c:v>6</c:v>
                </c:pt>
                <c:pt idx="10">
                  <c:v>6</c:v>
                </c:pt>
                <c:pt idx="11">
                  <c:v>8</c:v>
                </c:pt>
              </c:numCache>
            </c:numRef>
          </c:yVal>
          <c:smooth val="0"/>
        </c:ser>
        <c:dLbls>
          <c:showLegendKey val="0"/>
          <c:showVal val="0"/>
          <c:showCatName val="0"/>
          <c:showSerName val="0"/>
          <c:showPercent val="0"/>
          <c:showBubbleSize val="0"/>
        </c:dLbls>
        <c:axId val="870060896"/>
        <c:axId val="870050256"/>
      </c:scatterChart>
      <c:valAx>
        <c:axId val="870060896"/>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1000" b="1" i="0" u="none" strike="noStrike" kern="1200" baseline="0">
                    <a:solidFill>
                      <a:srgbClr val="FFFF00"/>
                    </a:solidFill>
                    <a:latin typeface="+mn-lt"/>
                    <a:ea typeface="+mn-ea"/>
                    <a:cs typeface="+mn-cs"/>
                  </a:defRPr>
                </a:pPr>
                <a:r>
                  <a:rPr lang="en-US" sz="1000">
                    <a:solidFill>
                      <a:srgbClr val="FFFF00"/>
                    </a:solidFill>
                  </a:rPr>
                  <a:t>Quarters</a:t>
                </a:r>
                <a:r>
                  <a:rPr lang="en-US" sz="1000" baseline="0">
                    <a:solidFill>
                      <a:srgbClr val="FFFF00"/>
                    </a:solidFill>
                  </a:rPr>
                  <a:t> </a:t>
                </a:r>
                <a:r>
                  <a:rPr lang="en-US" sz="1000">
                    <a:solidFill>
                      <a:srgbClr val="FFFF00"/>
                    </a:solidFill>
                  </a:rPr>
                  <a:t>in 3 years</a:t>
                </a:r>
              </a:p>
            </c:rich>
          </c:tx>
          <c:layout>
            <c:manualLayout>
              <c:xMode val="edge"/>
              <c:yMode val="edge"/>
              <c:x val="0.40140157480314959"/>
              <c:y val="0.8982174103237095"/>
            </c:manualLayout>
          </c:layout>
          <c:overlay val="0"/>
          <c:spPr>
            <a:noFill/>
            <a:ln>
              <a:noFill/>
            </a:ln>
            <a:effectLst/>
          </c:spPr>
          <c:txPr>
            <a:bodyPr rot="0" spcFirstLastPara="1" vertOverflow="ellipsis" vert="horz" wrap="square" anchor="ctr" anchorCtr="1"/>
            <a:lstStyle/>
            <a:p>
              <a:pPr>
                <a:defRPr sz="1000" b="1" i="0" u="none" strike="noStrike" kern="1200" baseline="0">
                  <a:solidFill>
                    <a:srgbClr val="FFFF00"/>
                  </a:solidFill>
                  <a:latin typeface="+mn-lt"/>
                  <a:ea typeface="+mn-ea"/>
                  <a:cs typeface="+mn-cs"/>
                </a:defRPr>
              </a:pPr>
              <a:endParaRPr lang="en-US"/>
            </a:p>
          </c:txPr>
        </c:title>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70050256"/>
        <c:crosses val="autoZero"/>
        <c:crossBetween val="midCat"/>
      </c:valAx>
      <c:valAx>
        <c:axId val="870050256"/>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FF00"/>
                    </a:solidFill>
                    <a:latin typeface="+mn-lt"/>
                    <a:ea typeface="+mn-ea"/>
                    <a:cs typeface="+mn-cs"/>
                  </a:defRPr>
                </a:pPr>
                <a:r>
                  <a:rPr lang="en-US" sz="1000">
                    <a:solidFill>
                      <a:srgbClr val="FFFF00"/>
                    </a:solidFill>
                  </a:rPr>
                  <a:t>Actual Value</a:t>
                </a:r>
              </a:p>
            </c:rich>
          </c:tx>
          <c:layout>
            <c:manualLayout>
              <c:xMode val="edge"/>
              <c:yMode val="edge"/>
              <c:x val="2.5000000000000001E-2"/>
              <c:y val="0.39804790026246717"/>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rgbClr val="FFFF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70060896"/>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Period  Residual Plot</a:t>
            </a:r>
          </a:p>
        </c:rich>
      </c:tx>
      <c:layout/>
      <c:overlay val="0"/>
    </c:title>
    <c:autoTitleDeleted val="0"/>
    <c:plotArea>
      <c:layout/>
      <c:scatterChart>
        <c:scatterStyle val="lineMarker"/>
        <c:varyColors val="0"/>
        <c:ser>
          <c:idx val="0"/>
          <c:order val="0"/>
          <c:spPr>
            <a:ln w="19050">
              <a:noFill/>
            </a:ln>
          </c:spPr>
          <c:xVal>
            <c:numRef>
              <c:f>'C5 Seasonality and Trend'!$C$2:$C$13</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'C5 Seasonality and Trend'!$C$50:$C$61</c:f>
              <c:numCache>
                <c:formatCode>General</c:formatCode>
                <c:ptCount val="12"/>
                <c:pt idx="0">
                  <c:v>-0.24999999999999911</c:v>
                </c:pt>
                <c:pt idx="1">
                  <c:v>8.3333333333333925E-2</c:v>
                </c:pt>
                <c:pt idx="2">
                  <c:v>8.3333333333333037E-2</c:v>
                </c:pt>
                <c:pt idx="3">
                  <c:v>8.3333333333333925E-2</c:v>
                </c:pt>
                <c:pt idx="4">
                  <c:v>8.8817841970012523E-16</c:v>
                </c:pt>
                <c:pt idx="5">
                  <c:v>-0.66666666666666607</c:v>
                </c:pt>
                <c:pt idx="6">
                  <c:v>0.33333333333333304</c:v>
                </c:pt>
                <c:pt idx="7">
                  <c:v>0.33333333333333393</c:v>
                </c:pt>
                <c:pt idx="8">
                  <c:v>0.25000000000000089</c:v>
                </c:pt>
                <c:pt idx="9">
                  <c:v>0.58333333333333393</c:v>
                </c:pt>
                <c:pt idx="10">
                  <c:v>-0.41666666666666696</c:v>
                </c:pt>
                <c:pt idx="11">
                  <c:v>-0.41666666666666607</c:v>
                </c:pt>
              </c:numCache>
            </c:numRef>
          </c:yVal>
          <c:smooth val="0"/>
        </c:ser>
        <c:dLbls>
          <c:showLegendKey val="0"/>
          <c:showVal val="0"/>
          <c:showCatName val="0"/>
          <c:showSerName val="0"/>
          <c:showPercent val="0"/>
          <c:showBubbleSize val="0"/>
        </c:dLbls>
        <c:axId val="923538688"/>
        <c:axId val="923549328"/>
      </c:scatterChart>
      <c:valAx>
        <c:axId val="923538688"/>
        <c:scaling>
          <c:orientation val="minMax"/>
        </c:scaling>
        <c:delete val="0"/>
        <c:axPos val="b"/>
        <c:title>
          <c:tx>
            <c:rich>
              <a:bodyPr/>
              <a:lstStyle/>
              <a:p>
                <a:pPr>
                  <a:defRPr/>
                </a:pPr>
                <a:r>
                  <a:rPr lang="en-US"/>
                  <a:t>Period</a:t>
                </a:r>
              </a:p>
            </c:rich>
          </c:tx>
          <c:layout/>
          <c:overlay val="0"/>
        </c:title>
        <c:numFmt formatCode="General" sourceLinked="1"/>
        <c:majorTickMark val="out"/>
        <c:minorTickMark val="none"/>
        <c:tickLblPos val="nextTo"/>
        <c:crossAx val="923549328"/>
        <c:crosses val="autoZero"/>
        <c:crossBetween val="midCat"/>
      </c:valAx>
      <c:valAx>
        <c:axId val="923549328"/>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923538688"/>
        <c:crosses val="autoZero"/>
        <c:crossBetween val="midCat"/>
      </c:valAx>
    </c:plotArea>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Qtr1  Residual Plot</a:t>
            </a:r>
          </a:p>
        </c:rich>
      </c:tx>
      <c:layout/>
      <c:overlay val="0"/>
    </c:title>
    <c:autoTitleDeleted val="0"/>
    <c:plotArea>
      <c:layout/>
      <c:scatterChart>
        <c:scatterStyle val="lineMarker"/>
        <c:varyColors val="0"/>
        <c:ser>
          <c:idx val="0"/>
          <c:order val="0"/>
          <c:spPr>
            <a:ln w="19050">
              <a:noFill/>
            </a:ln>
          </c:spPr>
          <c:xVal>
            <c:numRef>
              <c:f>'C5 Seasonality and Trend'!$D$2:$D$13</c:f>
              <c:numCache>
                <c:formatCode>General</c:formatCode>
                <c:ptCount val="12"/>
                <c:pt idx="0">
                  <c:v>1</c:v>
                </c:pt>
                <c:pt idx="1">
                  <c:v>0</c:v>
                </c:pt>
                <c:pt idx="2">
                  <c:v>0</c:v>
                </c:pt>
                <c:pt idx="3">
                  <c:v>0</c:v>
                </c:pt>
                <c:pt idx="4">
                  <c:v>1</c:v>
                </c:pt>
                <c:pt idx="5">
                  <c:v>0</c:v>
                </c:pt>
                <c:pt idx="6">
                  <c:v>0</c:v>
                </c:pt>
                <c:pt idx="7">
                  <c:v>0</c:v>
                </c:pt>
                <c:pt idx="8">
                  <c:v>1</c:v>
                </c:pt>
                <c:pt idx="9">
                  <c:v>0</c:v>
                </c:pt>
                <c:pt idx="10">
                  <c:v>0</c:v>
                </c:pt>
                <c:pt idx="11">
                  <c:v>0</c:v>
                </c:pt>
              </c:numCache>
            </c:numRef>
          </c:xVal>
          <c:yVal>
            <c:numRef>
              <c:f>'C5 Seasonality and Trend'!$C$50:$C$61</c:f>
              <c:numCache>
                <c:formatCode>General</c:formatCode>
                <c:ptCount val="12"/>
                <c:pt idx="0">
                  <c:v>-0.24999999999999911</c:v>
                </c:pt>
                <c:pt idx="1">
                  <c:v>8.3333333333333925E-2</c:v>
                </c:pt>
                <c:pt idx="2">
                  <c:v>8.3333333333333037E-2</c:v>
                </c:pt>
                <c:pt idx="3">
                  <c:v>8.3333333333333925E-2</c:v>
                </c:pt>
                <c:pt idx="4">
                  <c:v>8.8817841970012523E-16</c:v>
                </c:pt>
                <c:pt idx="5">
                  <c:v>-0.66666666666666607</c:v>
                </c:pt>
                <c:pt idx="6">
                  <c:v>0.33333333333333304</c:v>
                </c:pt>
                <c:pt idx="7">
                  <c:v>0.33333333333333393</c:v>
                </c:pt>
                <c:pt idx="8">
                  <c:v>0.25000000000000089</c:v>
                </c:pt>
                <c:pt idx="9">
                  <c:v>0.58333333333333393</c:v>
                </c:pt>
                <c:pt idx="10">
                  <c:v>-0.41666666666666696</c:v>
                </c:pt>
                <c:pt idx="11">
                  <c:v>-0.41666666666666607</c:v>
                </c:pt>
              </c:numCache>
            </c:numRef>
          </c:yVal>
          <c:smooth val="0"/>
        </c:ser>
        <c:dLbls>
          <c:showLegendKey val="0"/>
          <c:showVal val="0"/>
          <c:showCatName val="0"/>
          <c:showSerName val="0"/>
          <c:showPercent val="0"/>
          <c:showBubbleSize val="0"/>
        </c:dLbls>
        <c:axId val="920844096"/>
        <c:axId val="923540928"/>
      </c:scatterChart>
      <c:valAx>
        <c:axId val="920844096"/>
        <c:scaling>
          <c:orientation val="minMax"/>
        </c:scaling>
        <c:delete val="0"/>
        <c:axPos val="b"/>
        <c:title>
          <c:tx>
            <c:rich>
              <a:bodyPr/>
              <a:lstStyle/>
              <a:p>
                <a:pPr>
                  <a:defRPr/>
                </a:pPr>
                <a:r>
                  <a:rPr lang="en-US"/>
                  <a:t>Qtr1</a:t>
                </a:r>
              </a:p>
            </c:rich>
          </c:tx>
          <c:layout/>
          <c:overlay val="0"/>
        </c:title>
        <c:numFmt formatCode="General" sourceLinked="1"/>
        <c:majorTickMark val="out"/>
        <c:minorTickMark val="none"/>
        <c:tickLblPos val="nextTo"/>
        <c:crossAx val="923540928"/>
        <c:crosses val="autoZero"/>
        <c:crossBetween val="midCat"/>
      </c:valAx>
      <c:valAx>
        <c:axId val="923540928"/>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920844096"/>
        <c:crosses val="autoZero"/>
        <c:crossBetween val="midCat"/>
      </c:valAx>
    </c:plotArea>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Qtr2  Residual Plot</a:t>
            </a:r>
          </a:p>
        </c:rich>
      </c:tx>
      <c:layout/>
      <c:overlay val="0"/>
    </c:title>
    <c:autoTitleDeleted val="0"/>
    <c:plotArea>
      <c:layout/>
      <c:scatterChart>
        <c:scatterStyle val="lineMarker"/>
        <c:varyColors val="0"/>
        <c:ser>
          <c:idx val="0"/>
          <c:order val="0"/>
          <c:spPr>
            <a:ln w="19050">
              <a:noFill/>
            </a:ln>
          </c:spPr>
          <c:xVal>
            <c:numRef>
              <c:f>'C5 Seasonality and Trend'!$E$2:$E$13</c:f>
              <c:numCache>
                <c:formatCode>General</c:formatCode>
                <c:ptCount val="12"/>
                <c:pt idx="0">
                  <c:v>0</c:v>
                </c:pt>
                <c:pt idx="1">
                  <c:v>1</c:v>
                </c:pt>
                <c:pt idx="2">
                  <c:v>0</c:v>
                </c:pt>
                <c:pt idx="3">
                  <c:v>0</c:v>
                </c:pt>
                <c:pt idx="4">
                  <c:v>0</c:v>
                </c:pt>
                <c:pt idx="5">
                  <c:v>1</c:v>
                </c:pt>
                <c:pt idx="6">
                  <c:v>0</c:v>
                </c:pt>
                <c:pt idx="7">
                  <c:v>0</c:v>
                </c:pt>
                <c:pt idx="8">
                  <c:v>0</c:v>
                </c:pt>
                <c:pt idx="9">
                  <c:v>1</c:v>
                </c:pt>
                <c:pt idx="10">
                  <c:v>0</c:v>
                </c:pt>
                <c:pt idx="11">
                  <c:v>0</c:v>
                </c:pt>
              </c:numCache>
            </c:numRef>
          </c:xVal>
          <c:yVal>
            <c:numRef>
              <c:f>'C5 Seasonality and Trend'!$C$50:$C$61</c:f>
              <c:numCache>
                <c:formatCode>General</c:formatCode>
                <c:ptCount val="12"/>
                <c:pt idx="0">
                  <c:v>-0.24999999999999911</c:v>
                </c:pt>
                <c:pt idx="1">
                  <c:v>8.3333333333333925E-2</c:v>
                </c:pt>
                <c:pt idx="2">
                  <c:v>8.3333333333333037E-2</c:v>
                </c:pt>
                <c:pt idx="3">
                  <c:v>8.3333333333333925E-2</c:v>
                </c:pt>
                <c:pt idx="4">
                  <c:v>8.8817841970012523E-16</c:v>
                </c:pt>
                <c:pt idx="5">
                  <c:v>-0.66666666666666607</c:v>
                </c:pt>
                <c:pt idx="6">
                  <c:v>0.33333333333333304</c:v>
                </c:pt>
                <c:pt idx="7">
                  <c:v>0.33333333333333393</c:v>
                </c:pt>
                <c:pt idx="8">
                  <c:v>0.25000000000000089</c:v>
                </c:pt>
                <c:pt idx="9">
                  <c:v>0.58333333333333393</c:v>
                </c:pt>
                <c:pt idx="10">
                  <c:v>-0.41666666666666696</c:v>
                </c:pt>
                <c:pt idx="11">
                  <c:v>-0.41666666666666607</c:v>
                </c:pt>
              </c:numCache>
            </c:numRef>
          </c:yVal>
          <c:smooth val="0"/>
        </c:ser>
        <c:dLbls>
          <c:showLegendKey val="0"/>
          <c:showVal val="0"/>
          <c:showCatName val="0"/>
          <c:showSerName val="0"/>
          <c:showPercent val="0"/>
          <c:showBubbleSize val="0"/>
        </c:dLbls>
        <c:axId val="920838496"/>
        <c:axId val="920839616"/>
      </c:scatterChart>
      <c:valAx>
        <c:axId val="920838496"/>
        <c:scaling>
          <c:orientation val="minMax"/>
        </c:scaling>
        <c:delete val="0"/>
        <c:axPos val="b"/>
        <c:title>
          <c:tx>
            <c:rich>
              <a:bodyPr/>
              <a:lstStyle/>
              <a:p>
                <a:pPr>
                  <a:defRPr/>
                </a:pPr>
                <a:r>
                  <a:rPr lang="en-US"/>
                  <a:t>Qtr2</a:t>
                </a:r>
              </a:p>
            </c:rich>
          </c:tx>
          <c:layout/>
          <c:overlay val="0"/>
        </c:title>
        <c:numFmt formatCode="General" sourceLinked="1"/>
        <c:majorTickMark val="out"/>
        <c:minorTickMark val="none"/>
        <c:tickLblPos val="nextTo"/>
        <c:crossAx val="920839616"/>
        <c:crosses val="autoZero"/>
        <c:crossBetween val="midCat"/>
      </c:valAx>
      <c:valAx>
        <c:axId val="920839616"/>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920838496"/>
        <c:crosses val="autoZero"/>
        <c:crossBetween val="midCat"/>
      </c:valAx>
    </c:plotArea>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Qtr3  Residual Plot</a:t>
            </a:r>
          </a:p>
        </c:rich>
      </c:tx>
      <c:layout/>
      <c:overlay val="0"/>
    </c:title>
    <c:autoTitleDeleted val="0"/>
    <c:plotArea>
      <c:layout/>
      <c:scatterChart>
        <c:scatterStyle val="lineMarker"/>
        <c:varyColors val="0"/>
        <c:ser>
          <c:idx val="0"/>
          <c:order val="0"/>
          <c:spPr>
            <a:ln w="19050">
              <a:noFill/>
            </a:ln>
          </c:spPr>
          <c:xVal>
            <c:numRef>
              <c:f>'C5 Seasonality and Trend'!$F$2:$F$13</c:f>
              <c:numCache>
                <c:formatCode>General</c:formatCode>
                <c:ptCount val="12"/>
                <c:pt idx="0">
                  <c:v>0</c:v>
                </c:pt>
                <c:pt idx="1">
                  <c:v>0</c:v>
                </c:pt>
                <c:pt idx="2">
                  <c:v>1</c:v>
                </c:pt>
                <c:pt idx="3">
                  <c:v>0</c:v>
                </c:pt>
                <c:pt idx="4">
                  <c:v>0</c:v>
                </c:pt>
                <c:pt idx="5">
                  <c:v>0</c:v>
                </c:pt>
                <c:pt idx="6">
                  <c:v>1</c:v>
                </c:pt>
                <c:pt idx="7">
                  <c:v>0</c:v>
                </c:pt>
                <c:pt idx="8">
                  <c:v>0</c:v>
                </c:pt>
                <c:pt idx="9">
                  <c:v>0</c:v>
                </c:pt>
                <c:pt idx="10">
                  <c:v>1</c:v>
                </c:pt>
                <c:pt idx="11">
                  <c:v>0</c:v>
                </c:pt>
              </c:numCache>
            </c:numRef>
          </c:xVal>
          <c:yVal>
            <c:numRef>
              <c:f>'C5 Seasonality and Trend'!$C$50:$C$61</c:f>
              <c:numCache>
                <c:formatCode>General</c:formatCode>
                <c:ptCount val="12"/>
                <c:pt idx="0">
                  <c:v>-0.24999999999999911</c:v>
                </c:pt>
                <c:pt idx="1">
                  <c:v>8.3333333333333925E-2</c:v>
                </c:pt>
                <c:pt idx="2">
                  <c:v>8.3333333333333037E-2</c:v>
                </c:pt>
                <c:pt idx="3">
                  <c:v>8.3333333333333925E-2</c:v>
                </c:pt>
                <c:pt idx="4">
                  <c:v>8.8817841970012523E-16</c:v>
                </c:pt>
                <c:pt idx="5">
                  <c:v>-0.66666666666666607</c:v>
                </c:pt>
                <c:pt idx="6">
                  <c:v>0.33333333333333304</c:v>
                </c:pt>
                <c:pt idx="7">
                  <c:v>0.33333333333333393</c:v>
                </c:pt>
                <c:pt idx="8">
                  <c:v>0.25000000000000089</c:v>
                </c:pt>
                <c:pt idx="9">
                  <c:v>0.58333333333333393</c:v>
                </c:pt>
                <c:pt idx="10">
                  <c:v>-0.41666666666666696</c:v>
                </c:pt>
                <c:pt idx="11">
                  <c:v>-0.41666666666666607</c:v>
                </c:pt>
              </c:numCache>
            </c:numRef>
          </c:yVal>
          <c:smooth val="0"/>
        </c:ser>
        <c:dLbls>
          <c:showLegendKey val="0"/>
          <c:showVal val="0"/>
          <c:showCatName val="0"/>
          <c:showSerName val="0"/>
          <c:showPercent val="0"/>
          <c:showBubbleSize val="0"/>
        </c:dLbls>
        <c:axId val="920843536"/>
        <c:axId val="811310768"/>
      </c:scatterChart>
      <c:valAx>
        <c:axId val="920843536"/>
        <c:scaling>
          <c:orientation val="minMax"/>
        </c:scaling>
        <c:delete val="0"/>
        <c:axPos val="b"/>
        <c:title>
          <c:tx>
            <c:rich>
              <a:bodyPr/>
              <a:lstStyle/>
              <a:p>
                <a:pPr>
                  <a:defRPr/>
                </a:pPr>
                <a:r>
                  <a:rPr lang="en-US"/>
                  <a:t>Qtr3</a:t>
                </a:r>
              </a:p>
            </c:rich>
          </c:tx>
          <c:layout/>
          <c:overlay val="0"/>
        </c:title>
        <c:numFmt formatCode="General" sourceLinked="1"/>
        <c:majorTickMark val="out"/>
        <c:minorTickMark val="none"/>
        <c:tickLblPos val="nextTo"/>
        <c:crossAx val="811310768"/>
        <c:crosses val="autoZero"/>
        <c:crossBetween val="midCat"/>
      </c:valAx>
      <c:valAx>
        <c:axId val="811310768"/>
        <c:scaling>
          <c:orientation val="minMax"/>
        </c:scaling>
        <c:delete val="0"/>
        <c:axPos val="l"/>
        <c:title>
          <c:tx>
            <c:rich>
              <a:bodyPr/>
              <a:lstStyle/>
              <a:p>
                <a:pPr>
                  <a:defRPr/>
                </a:pPr>
                <a:r>
                  <a:rPr lang="en-US"/>
                  <a:t>Residuals</a:t>
                </a:r>
              </a:p>
            </c:rich>
          </c:tx>
          <c:layout/>
          <c:overlay val="0"/>
        </c:title>
        <c:numFmt formatCode="General" sourceLinked="1"/>
        <c:majorTickMark val="out"/>
        <c:minorTickMark val="none"/>
        <c:tickLblPos val="nextTo"/>
        <c:crossAx val="920843536"/>
        <c:crosses val="autoZero"/>
        <c:crossBetween val="midCat"/>
      </c:valAx>
    </c:plotArea>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1" i="0" u="none" strike="noStrike" kern="1200" cap="none" baseline="0">
                <a:solidFill>
                  <a:schemeClr val="accent2"/>
                </a:solidFill>
                <a:latin typeface="+mn-lt"/>
                <a:ea typeface="+mn-ea"/>
                <a:cs typeface="+mn-cs"/>
              </a:defRPr>
            </a:pPr>
            <a:r>
              <a:rPr lang="en-US">
                <a:solidFill>
                  <a:schemeClr val="accent2"/>
                </a:solidFill>
              </a:rPr>
              <a:t>Predicted Data into 4th year by quarter</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accent2"/>
              </a:solidFill>
              <a:latin typeface="+mn-lt"/>
              <a:ea typeface="+mn-ea"/>
              <a:cs typeface="+mn-cs"/>
            </a:defRPr>
          </a:pPr>
          <a:endParaRPr lang="en-US"/>
        </a:p>
      </c:txPr>
    </c:title>
    <c:autoTitleDeleted val="0"/>
    <c:plotArea>
      <c:layout/>
      <c:scatterChart>
        <c:scatterStyle val="lineMarker"/>
        <c:varyColors val="0"/>
        <c:ser>
          <c:idx val="0"/>
          <c:order val="0"/>
          <c:tx>
            <c:strRef>
              <c:f>'C5 Seasonality and Trend'!$H$1</c:f>
              <c:strCache>
                <c:ptCount val="1"/>
                <c:pt idx="0">
                  <c:v>Predictions (y-hat)</c:v>
                </c:pt>
              </c:strCache>
            </c:strRef>
          </c:tx>
          <c:spPr>
            <a:ln w="22225" cap="rnd">
              <a:solidFill>
                <a:schemeClr val="accent4"/>
              </a:solid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trendline>
            <c:spPr>
              <a:ln w="25400" cap="rnd">
                <a:solidFill>
                  <a:schemeClr val="accent4">
                    <a:alpha val="50000"/>
                  </a:schemeClr>
                </a:solidFill>
              </a:ln>
              <a:effectLst/>
            </c:spPr>
            <c:trendlineType val="linear"/>
            <c:dispRSqr val="0"/>
            <c:dispEq val="0"/>
          </c:trendline>
          <c:xVal>
            <c:numRef>
              <c:f>'C5 Seasonality and Trend'!$C$2:$C$17</c:f>
              <c:numCache>
                <c:formatCode>General</c:formatCode>
                <c:ptCount val="1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numCache>
            </c:numRef>
          </c:xVal>
          <c:yVal>
            <c:numRef>
              <c:f>'C5 Seasonality and Trend'!$H$2:$H$17</c:f>
              <c:numCache>
                <c:formatCode>0.00</c:formatCode>
                <c:ptCount val="16"/>
                <c:pt idx="0">
                  <c:v>4.2499999999999991</c:v>
                </c:pt>
                <c:pt idx="1">
                  <c:v>1.9166666666666661</c:v>
                </c:pt>
                <c:pt idx="2">
                  <c:v>2.916666666666667</c:v>
                </c:pt>
                <c:pt idx="3">
                  <c:v>4.9166666666666661</c:v>
                </c:pt>
                <c:pt idx="4">
                  <c:v>5.9999999999999991</c:v>
                </c:pt>
                <c:pt idx="5">
                  <c:v>3.6666666666666661</c:v>
                </c:pt>
                <c:pt idx="6">
                  <c:v>4.666666666666667</c:v>
                </c:pt>
                <c:pt idx="7">
                  <c:v>6.6666666666666661</c:v>
                </c:pt>
                <c:pt idx="8">
                  <c:v>7.7499999999999991</c:v>
                </c:pt>
                <c:pt idx="9">
                  <c:v>5.4166666666666661</c:v>
                </c:pt>
                <c:pt idx="10">
                  <c:v>6.416666666666667</c:v>
                </c:pt>
                <c:pt idx="11">
                  <c:v>8.4166666666666661</c:v>
                </c:pt>
                <c:pt idx="12">
                  <c:v>9.5</c:v>
                </c:pt>
                <c:pt idx="13">
                  <c:v>7.1666666666666661</c:v>
                </c:pt>
                <c:pt idx="14">
                  <c:v>8.1666666666666679</c:v>
                </c:pt>
                <c:pt idx="15">
                  <c:v>10.166666666666666</c:v>
                </c:pt>
              </c:numCache>
            </c:numRef>
          </c:yVal>
          <c:smooth val="0"/>
        </c:ser>
        <c:dLbls>
          <c:showLegendKey val="0"/>
          <c:showVal val="0"/>
          <c:showCatName val="0"/>
          <c:showSerName val="0"/>
          <c:showPercent val="0"/>
          <c:showBubbleSize val="0"/>
        </c:dLbls>
        <c:axId val="951974496"/>
        <c:axId val="951973936"/>
      </c:scatterChart>
      <c:valAx>
        <c:axId val="951974496"/>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Quarter in 4 years</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1973936"/>
        <c:crosses val="autoZero"/>
        <c:crossBetween val="midCat"/>
      </c:valAx>
      <c:valAx>
        <c:axId val="951973936"/>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Predicted</a:t>
                </a:r>
                <a:r>
                  <a:rPr lang="en-US" baseline="0"/>
                  <a:t> Value</a:t>
                </a:r>
                <a:endParaRPr lang="en-US"/>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1974496"/>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rgbClr val="FFFF00"/>
                </a:solidFill>
                <a:latin typeface="+mn-lt"/>
                <a:ea typeface="+mn-ea"/>
                <a:cs typeface="+mn-cs"/>
              </a:defRPr>
            </a:pPr>
            <a:r>
              <a:rPr lang="en-US"/>
              <a:t>Actual Data in 3 years by quarter</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rgbClr val="FFFF00"/>
              </a:solidFill>
              <a:latin typeface="+mn-lt"/>
              <a:ea typeface="+mn-ea"/>
              <a:cs typeface="+mn-cs"/>
            </a:defRPr>
          </a:pPr>
          <a:endParaRPr lang="en-US"/>
        </a:p>
      </c:txPr>
    </c:title>
    <c:autoTitleDeleted val="0"/>
    <c:plotArea>
      <c:layout/>
      <c:scatterChart>
        <c:scatterStyle val="lineMarker"/>
        <c:varyColors val="0"/>
        <c:ser>
          <c:idx val="0"/>
          <c:order val="0"/>
          <c:tx>
            <c:strRef>
              <c:f>'Case 5a'!$D$1</c:f>
              <c:strCache>
                <c:ptCount val="1"/>
                <c:pt idx="0">
                  <c:v>Data</c:v>
                </c:pt>
              </c:strCache>
            </c:strRef>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trendline>
            <c:spPr>
              <a:ln w="25400" cap="rnd">
                <a:solidFill>
                  <a:schemeClr val="accent2">
                    <a:alpha val="50000"/>
                  </a:schemeClr>
                </a:solidFill>
              </a:ln>
              <a:effectLst/>
            </c:spPr>
            <c:trendlineType val="linear"/>
            <c:dispRSqr val="0"/>
            <c:dispEq val="0"/>
          </c:trendline>
          <c:yVal>
            <c:numRef>
              <c:f>'Case 5a'!$D$2:$D$13</c:f>
              <c:numCache>
                <c:formatCode>General</c:formatCode>
                <c:ptCount val="12"/>
                <c:pt idx="0">
                  <c:v>4</c:v>
                </c:pt>
                <c:pt idx="1">
                  <c:v>2</c:v>
                </c:pt>
                <c:pt idx="2">
                  <c:v>3</c:v>
                </c:pt>
                <c:pt idx="3">
                  <c:v>5</c:v>
                </c:pt>
                <c:pt idx="4">
                  <c:v>6</c:v>
                </c:pt>
                <c:pt idx="5">
                  <c:v>3</c:v>
                </c:pt>
                <c:pt idx="6">
                  <c:v>5</c:v>
                </c:pt>
                <c:pt idx="7">
                  <c:v>7</c:v>
                </c:pt>
                <c:pt idx="8">
                  <c:v>8</c:v>
                </c:pt>
                <c:pt idx="9">
                  <c:v>6</c:v>
                </c:pt>
                <c:pt idx="10">
                  <c:v>6</c:v>
                </c:pt>
                <c:pt idx="11">
                  <c:v>8</c:v>
                </c:pt>
              </c:numCache>
            </c:numRef>
          </c:yVal>
          <c:smooth val="0"/>
        </c:ser>
        <c:dLbls>
          <c:showLegendKey val="0"/>
          <c:showVal val="0"/>
          <c:showCatName val="0"/>
          <c:showSerName val="0"/>
          <c:showPercent val="0"/>
          <c:showBubbleSize val="0"/>
        </c:dLbls>
        <c:axId val="870049696"/>
        <c:axId val="870049136"/>
      </c:scatterChart>
      <c:valAx>
        <c:axId val="870049696"/>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1000" b="1" i="0" u="none" strike="noStrike" kern="1200" baseline="0">
                    <a:solidFill>
                      <a:srgbClr val="FFFF00"/>
                    </a:solidFill>
                    <a:latin typeface="+mn-lt"/>
                    <a:ea typeface="+mn-ea"/>
                    <a:cs typeface="+mn-cs"/>
                  </a:defRPr>
                </a:pPr>
                <a:r>
                  <a:rPr lang="en-US" sz="1000">
                    <a:solidFill>
                      <a:srgbClr val="FFFF00"/>
                    </a:solidFill>
                  </a:rPr>
                  <a:t>Quarters</a:t>
                </a:r>
                <a:r>
                  <a:rPr lang="en-US" sz="1000" baseline="0">
                    <a:solidFill>
                      <a:srgbClr val="FFFF00"/>
                    </a:solidFill>
                  </a:rPr>
                  <a:t> </a:t>
                </a:r>
                <a:r>
                  <a:rPr lang="en-US" sz="1000">
                    <a:solidFill>
                      <a:srgbClr val="FFFF00"/>
                    </a:solidFill>
                  </a:rPr>
                  <a:t>in 3 years</a:t>
                </a:r>
              </a:p>
            </c:rich>
          </c:tx>
          <c:layout>
            <c:manualLayout>
              <c:xMode val="edge"/>
              <c:yMode val="edge"/>
              <c:x val="0.40140157480314959"/>
              <c:y val="0.8982174103237095"/>
            </c:manualLayout>
          </c:layout>
          <c:overlay val="0"/>
          <c:spPr>
            <a:noFill/>
            <a:ln>
              <a:noFill/>
            </a:ln>
            <a:effectLst/>
          </c:spPr>
          <c:txPr>
            <a:bodyPr rot="0" spcFirstLastPara="1" vertOverflow="ellipsis" vert="horz" wrap="square" anchor="ctr" anchorCtr="1"/>
            <a:lstStyle/>
            <a:p>
              <a:pPr>
                <a:defRPr sz="1000" b="1" i="0" u="none" strike="noStrike" kern="1200" baseline="0">
                  <a:solidFill>
                    <a:srgbClr val="FFFF00"/>
                  </a:solidFill>
                  <a:latin typeface="+mn-lt"/>
                  <a:ea typeface="+mn-ea"/>
                  <a:cs typeface="+mn-cs"/>
                </a:defRPr>
              </a:pPr>
              <a:endParaRPr lang="en-US"/>
            </a:p>
          </c:txPr>
        </c:title>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70049136"/>
        <c:crosses val="autoZero"/>
        <c:crossBetween val="midCat"/>
      </c:valAx>
      <c:valAx>
        <c:axId val="870049136"/>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FF00"/>
                    </a:solidFill>
                    <a:latin typeface="+mn-lt"/>
                    <a:ea typeface="+mn-ea"/>
                    <a:cs typeface="+mn-cs"/>
                  </a:defRPr>
                </a:pPr>
                <a:r>
                  <a:rPr lang="en-US" sz="1000">
                    <a:solidFill>
                      <a:srgbClr val="FFFF00"/>
                    </a:solidFill>
                  </a:rPr>
                  <a:t>Actual value</a:t>
                </a:r>
              </a:p>
            </c:rich>
          </c:tx>
          <c:layout>
            <c:manualLayout>
              <c:xMode val="edge"/>
              <c:yMode val="edge"/>
              <c:x val="2.2222222222222223E-2"/>
              <c:y val="0.39804790026246717"/>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rgbClr val="FFFF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70049696"/>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4">
  <a:schemeClr val="accent4"/>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6" Type="http://schemas.openxmlformats.org/officeDocument/2006/relationships/chart" Target="../charts/chart23.xml"/><Relationship Id="rId5" Type="http://schemas.openxmlformats.org/officeDocument/2006/relationships/chart" Target="../charts/chart22.xml"/><Relationship Id="rId4"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7</xdr:col>
      <xdr:colOff>447675</xdr:colOff>
      <xdr:row>0</xdr:row>
      <xdr:rowOff>123825</xdr:rowOff>
    </xdr:from>
    <xdr:to>
      <xdr:col>17</xdr:col>
      <xdr:colOff>85725</xdr:colOff>
      <xdr:row>10</xdr:row>
      <xdr:rowOff>95250</xdr:rowOff>
    </xdr:to>
    <xdr:sp macro="" textlink="">
      <xdr:nvSpPr>
        <xdr:cNvPr id="2" name="TextBox 1"/>
        <xdr:cNvSpPr txBox="1"/>
      </xdr:nvSpPr>
      <xdr:spPr>
        <a:xfrm>
          <a:off x="6000750" y="123825"/>
          <a:ext cx="5734050" cy="21431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 maximize</a:t>
          </a:r>
          <a:r>
            <a:rPr lang="en-US" sz="1100" baseline="0"/>
            <a:t> the total value, we need to determine the optimal prices for each product. </a:t>
          </a:r>
        </a:p>
        <a:p>
          <a:r>
            <a:rPr lang="en-US" sz="1100" baseline="0"/>
            <a:t>According to the analysis, the results show that with the prices vary from S250 - $500 in increments of $10, price of </a:t>
          </a:r>
          <a:r>
            <a:rPr lang="en-US" sz="1100" baseline="0">
              <a:solidFill>
                <a:srgbClr val="0070C0"/>
              </a:solidFill>
            </a:rPr>
            <a:t>$280 </a:t>
          </a:r>
          <a:r>
            <a:rPr lang="en-US" sz="1100" baseline="0"/>
            <a:t>for model A and </a:t>
          </a:r>
          <a:r>
            <a:rPr lang="en-US" sz="1100" baseline="0">
              <a:solidFill>
                <a:srgbClr val="0070C0"/>
              </a:solidFill>
            </a:rPr>
            <a:t>$400 </a:t>
          </a:r>
          <a:r>
            <a:rPr lang="en-US" sz="1100" baseline="0"/>
            <a:t>for model B bring the highest revenue of $87,160.</a:t>
          </a:r>
        </a:p>
        <a:p>
          <a:endParaRPr lang="en-US" sz="1100" baseline="0"/>
        </a:p>
        <a:p>
          <a:r>
            <a:rPr lang="en-US" sz="1100" baseline="0"/>
            <a:t>Using the new prices from the analysis, $280 for A and $400 for B, we can calculate the quantity for each model easily by using the same equations.</a:t>
          </a:r>
        </a:p>
        <a:p>
          <a:endParaRPr lang="en-US" sz="1100" baseline="0"/>
        </a:p>
        <a:p>
          <a:r>
            <a:rPr lang="en-US" sz="1100" baseline="0"/>
            <a:t>After the calculation, we can conclude that: to maximize the total revenue, the optimal quantity for model A is </a:t>
          </a:r>
          <a:r>
            <a:rPr lang="en-US" sz="1100" baseline="0">
              <a:solidFill>
                <a:srgbClr val="FF0000"/>
              </a:solidFill>
            </a:rPr>
            <a:t>131</a:t>
          </a:r>
          <a:r>
            <a:rPr lang="en-US" sz="1100" baseline="0"/>
            <a:t>, and for model B is </a:t>
          </a:r>
          <a:r>
            <a:rPr lang="en-US" sz="1100" baseline="0">
              <a:solidFill>
                <a:srgbClr val="FF0000"/>
              </a:solidFill>
            </a:rPr>
            <a:t>126</a:t>
          </a:r>
          <a:r>
            <a:rPr lang="en-US" sz="1100" baseline="0"/>
            <a:t>.</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319087</xdr:colOff>
      <xdr:row>9</xdr:row>
      <xdr:rowOff>14286</xdr:rowOff>
    </xdr:from>
    <xdr:to>
      <xdr:col>5</xdr:col>
      <xdr:colOff>638175</xdr:colOff>
      <xdr:row>23</xdr:row>
      <xdr:rowOff>190499</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233361</xdr:colOff>
      <xdr:row>24</xdr:row>
      <xdr:rowOff>114301</xdr:rowOff>
    </xdr:from>
    <xdr:to>
      <xdr:col>6</xdr:col>
      <xdr:colOff>47625</xdr:colOff>
      <xdr:row>42</xdr:row>
      <xdr:rowOff>9525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333376</xdr:colOff>
      <xdr:row>0</xdr:row>
      <xdr:rowOff>180975</xdr:rowOff>
    </xdr:from>
    <xdr:to>
      <xdr:col>18</xdr:col>
      <xdr:colOff>466726</xdr:colOff>
      <xdr:row>19</xdr:row>
      <xdr:rowOff>28575</xdr:rowOff>
    </xdr:to>
    <xdr:sp macro="" textlink="">
      <xdr:nvSpPr>
        <xdr:cNvPr id="11" name="TextBox 10"/>
        <xdr:cNvSpPr txBox="1"/>
      </xdr:nvSpPr>
      <xdr:spPr>
        <a:xfrm>
          <a:off x="5943601" y="180975"/>
          <a:ext cx="7448550" cy="3848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Answer</a:t>
          </a:r>
          <a:r>
            <a:rPr lang="en-US" sz="1100" baseline="0"/>
            <a:t> to question d:</a:t>
          </a:r>
        </a:p>
        <a:p>
          <a:r>
            <a:rPr lang="en-US" sz="1100" baseline="0"/>
            <a:t>Customer Interation takes the most time at most locations, except Portland.  In other word, most managers at different locations spend most of their time for Customer Interaction.  Manager in Boise use 64% of his time for this task, the highest percentage comparing to other locations.  While manager in Portland only use 24% of her time for this task, also the lowest percentage in this category.</a:t>
          </a:r>
        </a:p>
        <a:p>
          <a:endParaRPr lang="en-US" sz="1100" baseline="0"/>
        </a:p>
        <a:p>
          <a:r>
            <a:rPr lang="en-US" sz="1100" baseline="0"/>
            <a:t>Preparing Business Reports takes the least time comparing to other tasks at most locations.  Missoula has the lowest percentage of 6% of time, while Seattle has the highest percentage of 17% of time.</a:t>
          </a:r>
        </a:p>
        <a:p>
          <a:endParaRPr lang="en-US" sz="1100" baseline="0"/>
        </a:p>
        <a:p>
          <a:r>
            <a:rPr lang="en-US" sz="1100" baseline="0"/>
            <a:t>Manager in Portland takes 52% of his/her time for Attending Required Meetings, placing at the highest in this category comparing to other locations where it only takes 12% - 32%.</a:t>
          </a:r>
        </a:p>
        <a:p>
          <a:endParaRPr lang="en-US" sz="1100" baseline="0"/>
        </a:p>
        <a:p>
          <a:r>
            <a:rPr lang="en-US" sz="1100" baseline="0"/>
            <a:t>The manager in Missoula only spends 6% of total time for Preparing Business Reports, the lowest percentage in this category.  While Seattle's manager spends 17%, the highest percentage in this category, for it.</a:t>
          </a:r>
        </a:p>
        <a:p>
          <a:endParaRPr lang="en-US" sz="1100" baseline="0"/>
        </a:p>
        <a:p>
          <a:r>
            <a:rPr lang="en-US" sz="1100" baseline="0"/>
            <a:t>In general, all managers at different locations tend to allocate their time similiarly to eachother.  However, Portland is the only location that seems to have time allocation quite different than others.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333375</xdr:colOff>
      <xdr:row>22</xdr:row>
      <xdr:rowOff>109537</xdr:rowOff>
    </xdr:from>
    <xdr:to>
      <xdr:col>13</xdr:col>
      <xdr:colOff>133350</xdr:colOff>
      <xdr:row>36</xdr:row>
      <xdr:rowOff>185737</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352425</xdr:colOff>
      <xdr:row>22</xdr:row>
      <xdr:rowOff>100012</xdr:rowOff>
    </xdr:from>
    <xdr:to>
      <xdr:col>7</xdr:col>
      <xdr:colOff>114300</xdr:colOff>
      <xdr:row>36</xdr:row>
      <xdr:rowOff>176212</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238125</xdr:colOff>
      <xdr:row>5</xdr:row>
      <xdr:rowOff>180975</xdr:rowOff>
    </xdr:from>
    <xdr:to>
      <xdr:col>15</xdr:col>
      <xdr:colOff>238125</xdr:colOff>
      <xdr:row>15</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238125</xdr:colOff>
      <xdr:row>7</xdr:row>
      <xdr:rowOff>180975</xdr:rowOff>
    </xdr:from>
    <xdr:to>
      <xdr:col>16</xdr:col>
      <xdr:colOff>238125</xdr:colOff>
      <xdr:row>17</xdr:row>
      <xdr:rowOff>180975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438150</xdr:colOff>
      <xdr:row>0</xdr:row>
      <xdr:rowOff>233362</xdr:rowOff>
    </xdr:from>
    <xdr:to>
      <xdr:col>10</xdr:col>
      <xdr:colOff>133350</xdr:colOff>
      <xdr:row>13</xdr:row>
      <xdr:rowOff>109537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12</xdr:col>
      <xdr:colOff>337131</xdr:colOff>
      <xdr:row>1</xdr:row>
      <xdr:rowOff>93109</xdr:rowOff>
    </xdr:from>
    <xdr:ext cx="1891719" cy="2011915"/>
    <xdr:sp macro="" textlink="">
      <xdr:nvSpPr>
        <xdr:cNvPr id="4" name="TextBox 3"/>
        <xdr:cNvSpPr txBox="1"/>
      </xdr:nvSpPr>
      <xdr:spPr>
        <a:xfrm flipH="1" flipV="1">
          <a:off x="7776156" y="664609"/>
          <a:ext cx="1891719" cy="2011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xdr:from>
      <xdr:col>10</xdr:col>
      <xdr:colOff>476250</xdr:colOff>
      <xdr:row>0</xdr:row>
      <xdr:rowOff>561975</xdr:rowOff>
    </xdr:from>
    <xdr:to>
      <xdr:col>15</xdr:col>
      <xdr:colOff>104775</xdr:colOff>
      <xdr:row>6</xdr:row>
      <xdr:rowOff>133350</xdr:rowOff>
    </xdr:to>
    <xdr:sp macro="" textlink="">
      <xdr:nvSpPr>
        <xdr:cNvPr id="5" name="TextBox 4"/>
        <xdr:cNvSpPr txBox="1"/>
      </xdr:nvSpPr>
      <xdr:spPr>
        <a:xfrm>
          <a:off x="6696075" y="561975"/>
          <a:ext cx="2676525"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  Linear horizontal pattern with a light downward trend.</a:t>
          </a:r>
        </a:p>
        <a:p>
          <a:endParaRPr lang="en-US" sz="1100"/>
        </a:p>
      </xdr:txBody>
    </xdr:sp>
    <xdr:clientData/>
  </xdr:twoCellAnchor>
  <xdr:twoCellAnchor>
    <xdr:from>
      <xdr:col>9</xdr:col>
      <xdr:colOff>238125</xdr:colOff>
      <xdr:row>19</xdr:row>
      <xdr:rowOff>180975</xdr:rowOff>
    </xdr:from>
    <xdr:to>
      <xdr:col>15</xdr:col>
      <xdr:colOff>238125</xdr:colOff>
      <xdr:row>29</xdr:row>
      <xdr:rowOff>180975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342900</xdr:colOff>
      <xdr:row>15</xdr:row>
      <xdr:rowOff>114299</xdr:rowOff>
    </xdr:from>
    <xdr:to>
      <xdr:col>13</xdr:col>
      <xdr:colOff>714375</xdr:colOff>
      <xdr:row>32</xdr:row>
      <xdr:rowOff>47624</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466725</xdr:colOff>
      <xdr:row>15</xdr:row>
      <xdr:rowOff>152400</xdr:rowOff>
    </xdr:from>
    <xdr:to>
      <xdr:col>6</xdr:col>
      <xdr:colOff>771525</xdr:colOff>
      <xdr:row>30</xdr:row>
      <xdr:rowOff>38100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419099</xdr:colOff>
      <xdr:row>14</xdr:row>
      <xdr:rowOff>104775</xdr:rowOff>
    </xdr:from>
    <xdr:to>
      <xdr:col>12</xdr:col>
      <xdr:colOff>361949</xdr:colOff>
      <xdr:row>31</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419100</xdr:colOff>
      <xdr:row>0</xdr:row>
      <xdr:rowOff>828675</xdr:rowOff>
    </xdr:from>
    <xdr:to>
      <xdr:col>18</xdr:col>
      <xdr:colOff>523875</xdr:colOff>
      <xdr:row>6</xdr:row>
      <xdr:rowOff>152400</xdr:rowOff>
    </xdr:to>
    <xdr:sp macro="" textlink="">
      <xdr:nvSpPr>
        <xdr:cNvPr id="3" name="TextBox 2"/>
        <xdr:cNvSpPr txBox="1"/>
      </xdr:nvSpPr>
      <xdr:spPr>
        <a:xfrm>
          <a:off x="9982200" y="828675"/>
          <a:ext cx="1933575"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Forecast value</a:t>
          </a:r>
          <a:r>
            <a:rPr lang="en-US" sz="1100" baseline="0"/>
            <a:t> for the 13th month using Exponential Smoothing method is: 256.29</a:t>
          </a:r>
        </a:p>
        <a:p>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381000</xdr:colOff>
      <xdr:row>0</xdr:row>
      <xdr:rowOff>290512</xdr:rowOff>
    </xdr:from>
    <xdr:to>
      <xdr:col>13</xdr:col>
      <xdr:colOff>76200</xdr:colOff>
      <xdr:row>13</xdr:row>
      <xdr:rowOff>147637</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257175</xdr:colOff>
      <xdr:row>18</xdr:row>
      <xdr:rowOff>0</xdr:rowOff>
    </xdr:from>
    <xdr:to>
      <xdr:col>5</xdr:col>
      <xdr:colOff>285750</xdr:colOff>
      <xdr:row>21</xdr:row>
      <xdr:rowOff>76201</xdr:rowOff>
    </xdr:to>
    <xdr:sp macro="" textlink="">
      <xdr:nvSpPr>
        <xdr:cNvPr id="2" name="TextBox 1"/>
        <xdr:cNvSpPr txBox="1"/>
      </xdr:nvSpPr>
      <xdr:spPr>
        <a:xfrm>
          <a:off x="257175" y="3886200"/>
          <a:ext cx="3076575" cy="676276"/>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The X-axis represents the q</a:t>
          </a:r>
          <a:r>
            <a:rPr lang="en-US" sz="1100"/>
            <a:t>uarter continues into the next year, 5th quarter is the first quarter of the second year</a:t>
          </a:r>
        </a:p>
        <a:p>
          <a:endParaRPr lang="en-US" sz="1100"/>
        </a:p>
      </xdr:txBody>
    </xdr:sp>
    <xdr:clientData/>
  </xdr:twoCellAnchor>
  <xdr:twoCellAnchor>
    <xdr:from>
      <xdr:col>13</xdr:col>
      <xdr:colOff>466725</xdr:colOff>
      <xdr:row>0</xdr:row>
      <xdr:rowOff>466725</xdr:rowOff>
    </xdr:from>
    <xdr:to>
      <xdr:col>16</xdr:col>
      <xdr:colOff>561974</xdr:colOff>
      <xdr:row>14</xdr:row>
      <xdr:rowOff>95250</xdr:rowOff>
    </xdr:to>
    <xdr:sp macro="" textlink="">
      <xdr:nvSpPr>
        <xdr:cNvPr id="3" name="TextBox 2"/>
        <xdr:cNvSpPr txBox="1"/>
      </xdr:nvSpPr>
      <xdr:spPr>
        <a:xfrm>
          <a:off x="7781925" y="466725"/>
          <a:ext cx="1924049"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  the</a:t>
          </a:r>
          <a:r>
            <a:rPr lang="en-US" sz="1100" baseline="0"/>
            <a:t> data plot appears to be horizontal pattern with upward trend, but closer inspection shows seasonality with upward trend.</a:t>
          </a:r>
        </a:p>
        <a:p>
          <a:endParaRPr lang="en-US" sz="1100" baseline="0"/>
        </a:p>
        <a:p>
          <a:r>
            <a:rPr lang="en-US" sz="1100" baseline="0"/>
            <a:t>According to the graph, the peaks appear to be at the first quarter of each year.  And the value increases year over year.  We can conclude that the data has seasonality and trend.</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238125</xdr:colOff>
      <xdr:row>22</xdr:row>
      <xdr:rowOff>180975</xdr:rowOff>
    </xdr:from>
    <xdr:to>
      <xdr:col>15</xdr:col>
      <xdr:colOff>238125</xdr:colOff>
      <xdr:row>32</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238125</xdr:colOff>
      <xdr:row>24</xdr:row>
      <xdr:rowOff>180975</xdr:rowOff>
    </xdr:from>
    <xdr:to>
      <xdr:col>16</xdr:col>
      <xdr:colOff>238125</xdr:colOff>
      <xdr:row>34</xdr:row>
      <xdr:rowOff>180975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238125</xdr:colOff>
      <xdr:row>26</xdr:row>
      <xdr:rowOff>180975</xdr:rowOff>
    </xdr:from>
    <xdr:to>
      <xdr:col>17</xdr:col>
      <xdr:colOff>238125</xdr:colOff>
      <xdr:row>36</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581025</xdr:colOff>
      <xdr:row>14</xdr:row>
      <xdr:rowOff>138112</xdr:rowOff>
    </xdr:from>
    <xdr:to>
      <xdr:col>25</xdr:col>
      <xdr:colOff>276225</xdr:colOff>
      <xdr:row>28</xdr:row>
      <xdr:rowOff>128587</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428625</xdr:colOff>
      <xdr:row>0</xdr:row>
      <xdr:rowOff>180975</xdr:rowOff>
    </xdr:from>
    <xdr:to>
      <xdr:col>25</xdr:col>
      <xdr:colOff>123825</xdr:colOff>
      <xdr:row>13</xdr:row>
      <xdr:rowOff>114300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9</xdr:col>
      <xdr:colOff>238125</xdr:colOff>
      <xdr:row>22</xdr:row>
      <xdr:rowOff>180975</xdr:rowOff>
    </xdr:from>
    <xdr:to>
      <xdr:col>15</xdr:col>
      <xdr:colOff>238125</xdr:colOff>
      <xdr:row>32</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238125</xdr:colOff>
      <xdr:row>24</xdr:row>
      <xdr:rowOff>180975</xdr:rowOff>
    </xdr:from>
    <xdr:to>
      <xdr:col>16</xdr:col>
      <xdr:colOff>238125</xdr:colOff>
      <xdr:row>34</xdr:row>
      <xdr:rowOff>180975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238125</xdr:colOff>
      <xdr:row>26</xdr:row>
      <xdr:rowOff>180975</xdr:rowOff>
    </xdr:from>
    <xdr:to>
      <xdr:col>17</xdr:col>
      <xdr:colOff>238125</xdr:colOff>
      <xdr:row>36</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238125</xdr:colOff>
      <xdr:row>28</xdr:row>
      <xdr:rowOff>180975</xdr:rowOff>
    </xdr:from>
    <xdr:to>
      <xdr:col>18</xdr:col>
      <xdr:colOff>238125</xdr:colOff>
      <xdr:row>38</xdr:row>
      <xdr:rowOff>180975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419100</xdr:colOff>
      <xdr:row>13</xdr:row>
      <xdr:rowOff>71437</xdr:rowOff>
    </xdr:from>
    <xdr:to>
      <xdr:col>25</xdr:col>
      <xdr:colOff>114300</xdr:colOff>
      <xdr:row>27</xdr:row>
      <xdr:rowOff>100012</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228600</xdr:colOff>
      <xdr:row>0</xdr:row>
      <xdr:rowOff>114300</xdr:rowOff>
    </xdr:from>
    <xdr:to>
      <xdr:col>24</xdr:col>
      <xdr:colOff>533400</xdr:colOff>
      <xdr:row>12</xdr:row>
      <xdr:rowOff>47625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moodle1415-courses.wolfware.ncsu.edu/pluginfile.php/409604/mod_resource/content/1/Intermediate%20Exercises%20-%20Practi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ercise 1"/>
      <sheetName val="Exercise 2"/>
      <sheetName val="Exercise 5"/>
      <sheetName val="Exercise 7"/>
      <sheetName val="Data Tables"/>
    </sheetNames>
    <sheetDataSet>
      <sheetData sheetId="0"/>
      <sheetData sheetId="1"/>
      <sheetData sheetId="2"/>
      <sheetData sheetId="3">
        <row r="3">
          <cell r="C3">
            <v>35000</v>
          </cell>
          <cell r="D3">
            <v>20000</v>
          </cell>
          <cell r="E3">
            <v>20000</v>
          </cell>
          <cell r="F3">
            <v>20000</v>
          </cell>
          <cell r="G3">
            <v>20000</v>
          </cell>
        </row>
        <row r="4">
          <cell r="B4">
            <v>-95000</v>
          </cell>
        </row>
        <row r="5">
          <cell r="B5">
            <v>0.09</v>
          </cell>
        </row>
      </sheetData>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2"/>
  <sheetViews>
    <sheetView workbookViewId="0">
      <selection activeCell="E43" sqref="E43"/>
    </sheetView>
  </sheetViews>
  <sheetFormatPr defaultRowHeight="15" x14ac:dyDescent="0.25"/>
  <cols>
    <col min="1" max="1" width="10.7109375" customWidth="1"/>
    <col min="2" max="2" width="10.85546875" customWidth="1"/>
    <col min="3" max="3" width="11.7109375" customWidth="1"/>
    <col min="4" max="4" width="12.140625" customWidth="1"/>
    <col min="5" max="5" width="13.140625" customWidth="1"/>
    <col min="6" max="6" width="12.7109375" customWidth="1"/>
    <col min="7" max="7" width="12" customWidth="1"/>
  </cols>
  <sheetData>
    <row r="1" spans="1:28" ht="35.25" customHeight="1" x14ac:dyDescent="0.25">
      <c r="A1" s="11" t="s">
        <v>16</v>
      </c>
      <c r="B1" s="11" t="s">
        <v>17</v>
      </c>
      <c r="C1" s="12" t="s">
        <v>21</v>
      </c>
      <c r="D1" s="12" t="s">
        <v>22</v>
      </c>
      <c r="E1" s="13" t="s">
        <v>18</v>
      </c>
      <c r="F1" s="13" t="s">
        <v>19</v>
      </c>
      <c r="G1" s="16" t="s">
        <v>20</v>
      </c>
    </row>
    <row r="2" spans="1:28" x14ac:dyDescent="0.25">
      <c r="A2" s="14">
        <v>200</v>
      </c>
      <c r="B2" s="14">
        <v>300</v>
      </c>
      <c r="C2" s="15">
        <f>195-0.6*A2+0.26*B2</f>
        <v>153</v>
      </c>
      <c r="D2" s="34">
        <f>301+0.09*A2-0.5*B2</f>
        <v>169</v>
      </c>
      <c r="E2" s="14">
        <f>A2*C2</f>
        <v>30600</v>
      </c>
      <c r="F2" s="14">
        <f>B2*D2</f>
        <v>50700</v>
      </c>
      <c r="G2" s="17">
        <f>E2+F2</f>
        <v>81300</v>
      </c>
    </row>
    <row r="3" spans="1:28" x14ac:dyDescent="0.25">
      <c r="A3" s="35">
        <v>280</v>
      </c>
      <c r="B3" s="35">
        <v>400</v>
      </c>
      <c r="C3" s="37">
        <f>195-0.6*A3+0.26*B3</f>
        <v>131</v>
      </c>
      <c r="D3" s="38">
        <f>301+0.09*A3-0.5*B3</f>
        <v>126.19999999999999</v>
      </c>
      <c r="E3" s="14">
        <f>A3*C3</f>
        <v>36680</v>
      </c>
      <c r="F3" s="14">
        <f>B3*D3</f>
        <v>50479.999999999993</v>
      </c>
      <c r="G3" s="36">
        <f>E3+F3</f>
        <v>87160</v>
      </c>
    </row>
    <row r="4" spans="1:28" ht="15.75" x14ac:dyDescent="0.25">
      <c r="A4" s="30"/>
      <c r="B4" s="30"/>
      <c r="C4" s="31"/>
      <c r="D4" s="32"/>
      <c r="E4" s="30"/>
      <c r="F4" s="30"/>
      <c r="G4" s="33"/>
    </row>
    <row r="12" spans="1:28" ht="15.75" thickBot="1" x14ac:dyDescent="0.3"/>
    <row r="13" spans="1:28" ht="56.25" customHeight="1" x14ac:dyDescent="0.25">
      <c r="A13" s="20" t="s">
        <v>25</v>
      </c>
      <c r="B13" s="69" t="s">
        <v>24</v>
      </c>
      <c r="C13" s="69"/>
      <c r="D13" s="69"/>
      <c r="E13" s="69"/>
      <c r="F13" s="69"/>
      <c r="G13" s="69"/>
      <c r="H13" s="69"/>
      <c r="I13" s="69"/>
      <c r="J13" s="69"/>
      <c r="K13" s="69"/>
      <c r="L13" s="69"/>
      <c r="M13" s="69"/>
      <c r="N13" s="69"/>
      <c r="O13" s="69"/>
      <c r="P13" s="69"/>
      <c r="Q13" s="69"/>
      <c r="R13" s="69"/>
      <c r="S13" s="69"/>
      <c r="T13" s="69"/>
      <c r="U13" s="69"/>
      <c r="V13" s="69"/>
      <c r="W13" s="69"/>
      <c r="X13" s="69"/>
      <c r="Y13" s="69"/>
      <c r="Z13" s="69"/>
      <c r="AA13" s="69"/>
      <c r="AB13" s="70"/>
    </row>
    <row r="14" spans="1:28" x14ac:dyDescent="0.25">
      <c r="A14" s="21">
        <f>G2</f>
        <v>81300</v>
      </c>
      <c r="B14" s="22">
        <v>200</v>
      </c>
      <c r="C14" s="22">
        <v>250</v>
      </c>
      <c r="D14" s="22">
        <v>260</v>
      </c>
      <c r="E14" s="22">
        <v>270</v>
      </c>
      <c r="F14" s="22">
        <v>280</v>
      </c>
      <c r="G14" s="22">
        <v>290</v>
      </c>
      <c r="H14" s="22">
        <v>300</v>
      </c>
      <c r="I14" s="22">
        <v>310</v>
      </c>
      <c r="J14" s="22">
        <v>320</v>
      </c>
      <c r="K14" s="22">
        <v>330</v>
      </c>
      <c r="L14" s="22">
        <v>340</v>
      </c>
      <c r="M14" s="22">
        <v>350</v>
      </c>
      <c r="N14" s="22">
        <v>360</v>
      </c>
      <c r="O14" s="22">
        <v>370</v>
      </c>
      <c r="P14" s="22">
        <v>380</v>
      </c>
      <c r="Q14" s="22">
        <v>390</v>
      </c>
      <c r="R14" s="22">
        <v>400</v>
      </c>
      <c r="S14" s="22">
        <v>410</v>
      </c>
      <c r="T14" s="22">
        <v>420</v>
      </c>
      <c r="U14" s="22">
        <v>430</v>
      </c>
      <c r="V14" s="22">
        <v>440</v>
      </c>
      <c r="W14" s="22">
        <v>450</v>
      </c>
      <c r="X14" s="22">
        <v>460</v>
      </c>
      <c r="Y14" s="22">
        <v>470</v>
      </c>
      <c r="Z14" s="22">
        <v>480</v>
      </c>
      <c r="AA14" s="22">
        <v>490</v>
      </c>
      <c r="AB14" s="23">
        <v>500</v>
      </c>
    </row>
    <row r="15" spans="1:28" x14ac:dyDescent="0.25">
      <c r="A15" s="24">
        <v>250</v>
      </c>
      <c r="B15" s="22">
        <f t="dataTable" ref="B15:AB40" dt2D="1" dtr="1" r1="A2" r2="B2"/>
        <v>76500</v>
      </c>
      <c r="C15" s="22">
        <v>77125</v>
      </c>
      <c r="D15" s="22">
        <v>76890</v>
      </c>
      <c r="E15" s="22">
        <v>76535</v>
      </c>
      <c r="F15" s="22">
        <v>76060</v>
      </c>
      <c r="G15" s="22">
        <v>75465</v>
      </c>
      <c r="H15" s="22">
        <v>74750</v>
      </c>
      <c r="I15" s="22">
        <v>73915</v>
      </c>
      <c r="J15" s="22">
        <v>72960</v>
      </c>
      <c r="K15" s="22">
        <v>71885</v>
      </c>
      <c r="L15" s="22">
        <v>70690</v>
      </c>
      <c r="M15" s="22">
        <v>69375</v>
      </c>
      <c r="N15" s="22">
        <v>67940</v>
      </c>
      <c r="O15" s="22">
        <v>66385</v>
      </c>
      <c r="P15" s="22">
        <v>64710</v>
      </c>
      <c r="Q15" s="22">
        <v>62915.000000000007</v>
      </c>
      <c r="R15" s="22">
        <v>61000</v>
      </c>
      <c r="S15" s="22">
        <v>58964.999999999993</v>
      </c>
      <c r="T15" s="22">
        <v>56810</v>
      </c>
      <c r="U15" s="22">
        <v>54535</v>
      </c>
      <c r="V15" s="22">
        <v>52140.000000000007</v>
      </c>
      <c r="W15" s="22">
        <v>49625</v>
      </c>
      <c r="X15" s="22">
        <v>46989.999999999993</v>
      </c>
      <c r="Y15" s="22">
        <v>44235</v>
      </c>
      <c r="Z15" s="22">
        <v>41360</v>
      </c>
      <c r="AA15" s="22">
        <v>38365.000000000007</v>
      </c>
      <c r="AB15" s="23">
        <v>35250</v>
      </c>
    </row>
    <row r="16" spans="1:28" x14ac:dyDescent="0.25">
      <c r="A16" s="24">
        <v>260</v>
      </c>
      <c r="B16" s="22">
        <v>77660</v>
      </c>
      <c r="C16" s="22">
        <v>78460</v>
      </c>
      <c r="D16" s="22">
        <v>78260</v>
      </c>
      <c r="E16" s="22">
        <v>77940</v>
      </c>
      <c r="F16" s="22">
        <v>77500</v>
      </c>
      <c r="G16" s="22">
        <v>76940.000000000015</v>
      </c>
      <c r="H16" s="22">
        <v>76260</v>
      </c>
      <c r="I16" s="22">
        <v>75460</v>
      </c>
      <c r="J16" s="22">
        <v>74540</v>
      </c>
      <c r="K16" s="22">
        <v>73500</v>
      </c>
      <c r="L16" s="22">
        <v>72340.000000000015</v>
      </c>
      <c r="M16" s="22">
        <v>71060</v>
      </c>
      <c r="N16" s="22">
        <v>69660</v>
      </c>
      <c r="O16" s="22">
        <v>68140</v>
      </c>
      <c r="P16" s="22">
        <v>66500</v>
      </c>
      <c r="Q16" s="22">
        <v>64740.000000000015</v>
      </c>
      <c r="R16" s="22">
        <v>62860</v>
      </c>
      <c r="S16" s="22">
        <v>60860</v>
      </c>
      <c r="T16" s="22">
        <v>58740</v>
      </c>
      <c r="U16" s="22">
        <v>56500</v>
      </c>
      <c r="V16" s="22">
        <v>54140.000000000015</v>
      </c>
      <c r="W16" s="22">
        <v>51660</v>
      </c>
      <c r="X16" s="22">
        <v>49060</v>
      </c>
      <c r="Y16" s="22">
        <v>46340</v>
      </c>
      <c r="Z16" s="22">
        <v>43500</v>
      </c>
      <c r="AA16" s="22">
        <v>40540.000000000015</v>
      </c>
      <c r="AB16" s="23">
        <v>37460</v>
      </c>
    </row>
    <row r="17" spans="1:28" x14ac:dyDescent="0.25">
      <c r="A17" s="24">
        <v>270</v>
      </c>
      <c r="B17" s="22">
        <v>78720</v>
      </c>
      <c r="C17" s="22">
        <v>79695</v>
      </c>
      <c r="D17" s="22">
        <v>79530</v>
      </c>
      <c r="E17" s="22">
        <v>79245</v>
      </c>
      <c r="F17" s="22">
        <v>78840</v>
      </c>
      <c r="G17" s="22">
        <v>78315</v>
      </c>
      <c r="H17" s="22">
        <v>77670</v>
      </c>
      <c r="I17" s="22">
        <v>76905</v>
      </c>
      <c r="J17" s="22">
        <v>76020</v>
      </c>
      <c r="K17" s="22">
        <v>75015</v>
      </c>
      <c r="L17" s="22">
        <v>73890</v>
      </c>
      <c r="M17" s="22">
        <v>72645</v>
      </c>
      <c r="N17" s="22">
        <v>71280</v>
      </c>
      <c r="O17" s="22">
        <v>69795</v>
      </c>
      <c r="P17" s="22">
        <v>68190</v>
      </c>
      <c r="Q17" s="22">
        <v>66465.000000000015</v>
      </c>
      <c r="R17" s="22">
        <v>64620</v>
      </c>
      <c r="S17" s="22">
        <v>62654.999999999993</v>
      </c>
      <c r="T17" s="22">
        <v>60570</v>
      </c>
      <c r="U17" s="22">
        <v>58365</v>
      </c>
      <c r="V17" s="22">
        <v>56040.000000000007</v>
      </c>
      <c r="W17" s="22">
        <v>53595</v>
      </c>
      <c r="X17" s="22">
        <v>51029.999999999993</v>
      </c>
      <c r="Y17" s="22">
        <v>48345</v>
      </c>
      <c r="Z17" s="22">
        <v>45540</v>
      </c>
      <c r="AA17" s="22">
        <v>42615.000000000007</v>
      </c>
      <c r="AB17" s="23">
        <v>39570</v>
      </c>
    </row>
    <row r="18" spans="1:28" x14ac:dyDescent="0.25">
      <c r="A18" s="24">
        <v>280</v>
      </c>
      <c r="B18" s="22">
        <v>79680</v>
      </c>
      <c r="C18" s="22">
        <v>80830</v>
      </c>
      <c r="D18" s="22">
        <v>80700</v>
      </c>
      <c r="E18" s="22">
        <v>80450</v>
      </c>
      <c r="F18" s="22">
        <v>80080</v>
      </c>
      <c r="G18" s="22">
        <v>79590</v>
      </c>
      <c r="H18" s="22">
        <v>78980</v>
      </c>
      <c r="I18" s="22">
        <v>78250</v>
      </c>
      <c r="J18" s="22">
        <v>77400</v>
      </c>
      <c r="K18" s="22">
        <v>76430</v>
      </c>
      <c r="L18" s="22">
        <v>75340</v>
      </c>
      <c r="M18" s="22">
        <v>74130</v>
      </c>
      <c r="N18" s="22">
        <v>72800</v>
      </c>
      <c r="O18" s="22">
        <v>71350</v>
      </c>
      <c r="P18" s="22">
        <v>69780</v>
      </c>
      <c r="Q18" s="22">
        <v>68090</v>
      </c>
      <c r="R18" s="22">
        <v>66280</v>
      </c>
      <c r="S18" s="22">
        <v>64349.999999999993</v>
      </c>
      <c r="T18" s="22">
        <v>62300</v>
      </c>
      <c r="U18" s="22">
        <v>60130</v>
      </c>
      <c r="V18" s="22">
        <v>57840.000000000007</v>
      </c>
      <c r="W18" s="22">
        <v>55430</v>
      </c>
      <c r="X18" s="22">
        <v>52899.999999999993</v>
      </c>
      <c r="Y18" s="22">
        <v>50250</v>
      </c>
      <c r="Z18" s="22">
        <v>47480</v>
      </c>
      <c r="AA18" s="22">
        <v>44590.000000000007</v>
      </c>
      <c r="AB18" s="23">
        <v>41580</v>
      </c>
    </row>
    <row r="19" spans="1:28" x14ac:dyDescent="0.25">
      <c r="A19" s="24">
        <v>290</v>
      </c>
      <c r="B19" s="22">
        <v>80540</v>
      </c>
      <c r="C19" s="22">
        <v>81865</v>
      </c>
      <c r="D19" s="22">
        <v>81770</v>
      </c>
      <c r="E19" s="22">
        <v>81555</v>
      </c>
      <c r="F19" s="22">
        <v>81220</v>
      </c>
      <c r="G19" s="22">
        <v>80765</v>
      </c>
      <c r="H19" s="22">
        <v>80190</v>
      </c>
      <c r="I19" s="22">
        <v>79495</v>
      </c>
      <c r="J19" s="22">
        <v>78680</v>
      </c>
      <c r="K19" s="22">
        <v>77745</v>
      </c>
      <c r="L19" s="22">
        <v>76690.000000000015</v>
      </c>
      <c r="M19" s="22">
        <v>75515</v>
      </c>
      <c r="N19" s="22">
        <v>74220</v>
      </c>
      <c r="O19" s="22">
        <v>72805</v>
      </c>
      <c r="P19" s="22">
        <v>71270</v>
      </c>
      <c r="Q19" s="22">
        <v>69615.000000000015</v>
      </c>
      <c r="R19" s="22">
        <v>67840</v>
      </c>
      <c r="S19" s="22">
        <v>65945</v>
      </c>
      <c r="T19" s="22">
        <v>63930</v>
      </c>
      <c r="U19" s="22">
        <v>61795</v>
      </c>
      <c r="V19" s="22">
        <v>59540.000000000007</v>
      </c>
      <c r="W19" s="22">
        <v>57165</v>
      </c>
      <c r="X19" s="22">
        <v>54669.999999999993</v>
      </c>
      <c r="Y19" s="22">
        <v>52055</v>
      </c>
      <c r="Z19" s="22">
        <v>49320</v>
      </c>
      <c r="AA19" s="22">
        <v>46465.000000000015</v>
      </c>
      <c r="AB19" s="23">
        <v>43490</v>
      </c>
    </row>
    <row r="20" spans="1:28" x14ac:dyDescent="0.25">
      <c r="A20" s="24">
        <v>300</v>
      </c>
      <c r="B20" s="25">
        <v>81300</v>
      </c>
      <c r="C20" s="22">
        <v>82800</v>
      </c>
      <c r="D20" s="22">
        <v>82740</v>
      </c>
      <c r="E20" s="22">
        <v>82560</v>
      </c>
      <c r="F20" s="22">
        <v>82260</v>
      </c>
      <c r="G20" s="22">
        <v>81840</v>
      </c>
      <c r="H20" s="22">
        <v>81300</v>
      </c>
      <c r="I20" s="22">
        <v>80640</v>
      </c>
      <c r="J20" s="22">
        <v>79860</v>
      </c>
      <c r="K20" s="22">
        <v>78960</v>
      </c>
      <c r="L20" s="22">
        <v>77940</v>
      </c>
      <c r="M20" s="22">
        <v>76800</v>
      </c>
      <c r="N20" s="22">
        <v>75540</v>
      </c>
      <c r="O20" s="22">
        <v>74160</v>
      </c>
      <c r="P20" s="22">
        <v>72660</v>
      </c>
      <c r="Q20" s="22">
        <v>71040</v>
      </c>
      <c r="R20" s="22">
        <v>69300</v>
      </c>
      <c r="S20" s="22">
        <v>67440</v>
      </c>
      <c r="T20" s="22">
        <v>65460</v>
      </c>
      <c r="U20" s="22">
        <v>63360</v>
      </c>
      <c r="V20" s="22">
        <v>61140.000000000007</v>
      </c>
      <c r="W20" s="22">
        <v>58800</v>
      </c>
      <c r="X20" s="22">
        <v>56339.999999999993</v>
      </c>
      <c r="Y20" s="22">
        <v>53760</v>
      </c>
      <c r="Z20" s="22">
        <v>51060</v>
      </c>
      <c r="AA20" s="22">
        <v>48240.000000000007</v>
      </c>
      <c r="AB20" s="23">
        <v>45300</v>
      </c>
    </row>
    <row r="21" spans="1:28" x14ac:dyDescent="0.25">
      <c r="A21" s="24">
        <v>310</v>
      </c>
      <c r="B21" s="22">
        <v>81960</v>
      </c>
      <c r="C21" s="22">
        <v>83635</v>
      </c>
      <c r="D21" s="22">
        <v>83610</v>
      </c>
      <c r="E21" s="22">
        <v>83465</v>
      </c>
      <c r="F21" s="22">
        <v>83200</v>
      </c>
      <c r="G21" s="22">
        <v>82815.000000000015</v>
      </c>
      <c r="H21" s="22">
        <v>82310</v>
      </c>
      <c r="I21" s="22">
        <v>81685</v>
      </c>
      <c r="J21" s="22">
        <v>80940</v>
      </c>
      <c r="K21" s="22">
        <v>80075</v>
      </c>
      <c r="L21" s="22">
        <v>79090.000000000015</v>
      </c>
      <c r="M21" s="22">
        <v>77985</v>
      </c>
      <c r="N21" s="22">
        <v>76760</v>
      </c>
      <c r="O21" s="22">
        <v>75415</v>
      </c>
      <c r="P21" s="22">
        <v>73950</v>
      </c>
      <c r="Q21" s="22">
        <v>72365.000000000015</v>
      </c>
      <c r="R21" s="22">
        <v>70660</v>
      </c>
      <c r="S21" s="22">
        <v>68835</v>
      </c>
      <c r="T21" s="22">
        <v>66890</v>
      </c>
      <c r="U21" s="22">
        <v>64825</v>
      </c>
      <c r="V21" s="22">
        <v>62640.000000000015</v>
      </c>
      <c r="W21" s="22">
        <v>60335</v>
      </c>
      <c r="X21" s="22">
        <v>57910</v>
      </c>
      <c r="Y21" s="22">
        <v>55365.000000000007</v>
      </c>
      <c r="Z21" s="22">
        <v>52700</v>
      </c>
      <c r="AA21" s="22">
        <v>49915.000000000015</v>
      </c>
      <c r="AB21" s="23">
        <v>47010</v>
      </c>
    </row>
    <row r="22" spans="1:28" x14ac:dyDescent="0.25">
      <c r="A22" s="24">
        <v>320</v>
      </c>
      <c r="B22" s="22">
        <v>82520</v>
      </c>
      <c r="C22" s="22">
        <v>84370</v>
      </c>
      <c r="D22" s="22">
        <v>84380</v>
      </c>
      <c r="E22" s="22">
        <v>84270</v>
      </c>
      <c r="F22" s="22">
        <v>84040</v>
      </c>
      <c r="G22" s="22">
        <v>83690</v>
      </c>
      <c r="H22" s="22">
        <v>83220</v>
      </c>
      <c r="I22" s="22">
        <v>82630</v>
      </c>
      <c r="J22" s="22">
        <v>81920</v>
      </c>
      <c r="K22" s="22">
        <v>81090</v>
      </c>
      <c r="L22" s="22">
        <v>80140</v>
      </c>
      <c r="M22" s="22">
        <v>79070</v>
      </c>
      <c r="N22" s="22">
        <v>77880</v>
      </c>
      <c r="O22" s="22">
        <v>76570</v>
      </c>
      <c r="P22" s="22">
        <v>75140</v>
      </c>
      <c r="Q22" s="22">
        <v>73590</v>
      </c>
      <c r="R22" s="22">
        <v>71920</v>
      </c>
      <c r="S22" s="22">
        <v>70130</v>
      </c>
      <c r="T22" s="22">
        <v>68220</v>
      </c>
      <c r="U22" s="22">
        <v>66190</v>
      </c>
      <c r="V22" s="22">
        <v>64040.000000000007</v>
      </c>
      <c r="W22" s="22">
        <v>61770</v>
      </c>
      <c r="X22" s="22">
        <v>59379.999999999993</v>
      </c>
      <c r="Y22" s="22">
        <v>56870</v>
      </c>
      <c r="Z22" s="22">
        <v>54240</v>
      </c>
      <c r="AA22" s="22">
        <v>51490.000000000007</v>
      </c>
      <c r="AB22" s="23">
        <v>48620</v>
      </c>
    </row>
    <row r="23" spans="1:28" x14ac:dyDescent="0.25">
      <c r="A23" s="24">
        <v>330</v>
      </c>
      <c r="B23" s="22">
        <v>82980</v>
      </c>
      <c r="C23" s="22">
        <v>85005</v>
      </c>
      <c r="D23" s="22">
        <v>85050</v>
      </c>
      <c r="E23" s="22">
        <v>84975</v>
      </c>
      <c r="F23" s="22">
        <v>84780</v>
      </c>
      <c r="G23" s="22">
        <v>84465</v>
      </c>
      <c r="H23" s="22">
        <v>84030</v>
      </c>
      <c r="I23" s="22">
        <v>83475</v>
      </c>
      <c r="J23" s="22">
        <v>82800</v>
      </c>
      <c r="K23" s="22">
        <v>82005</v>
      </c>
      <c r="L23" s="22">
        <v>81090</v>
      </c>
      <c r="M23" s="22">
        <v>80055</v>
      </c>
      <c r="N23" s="22">
        <v>78900</v>
      </c>
      <c r="O23" s="22">
        <v>77625</v>
      </c>
      <c r="P23" s="22">
        <v>76230</v>
      </c>
      <c r="Q23" s="22">
        <v>74715</v>
      </c>
      <c r="R23" s="22">
        <v>73080</v>
      </c>
      <c r="S23" s="22">
        <v>71324.999999999985</v>
      </c>
      <c r="T23" s="22">
        <v>69450</v>
      </c>
      <c r="U23" s="22">
        <v>67454.999999999985</v>
      </c>
      <c r="V23" s="22">
        <v>65340.000000000007</v>
      </c>
      <c r="W23" s="22">
        <v>63105</v>
      </c>
      <c r="X23" s="22">
        <v>60749.999999999993</v>
      </c>
      <c r="Y23" s="22">
        <v>58275.000000000007</v>
      </c>
      <c r="Z23" s="22">
        <v>55679.999999999993</v>
      </c>
      <c r="AA23" s="22">
        <v>52965.000000000007</v>
      </c>
      <c r="AB23" s="23">
        <v>50130</v>
      </c>
    </row>
    <row r="24" spans="1:28" x14ac:dyDescent="0.25">
      <c r="A24" s="24">
        <v>340</v>
      </c>
      <c r="B24" s="22">
        <v>83340</v>
      </c>
      <c r="C24" s="22">
        <v>85540</v>
      </c>
      <c r="D24" s="22">
        <v>85620</v>
      </c>
      <c r="E24" s="22">
        <v>85580</v>
      </c>
      <c r="F24" s="22">
        <v>85420</v>
      </c>
      <c r="G24" s="22">
        <v>85140</v>
      </c>
      <c r="H24" s="22">
        <v>84740</v>
      </c>
      <c r="I24" s="22">
        <v>84220</v>
      </c>
      <c r="J24" s="22">
        <v>83580</v>
      </c>
      <c r="K24" s="22">
        <v>82820</v>
      </c>
      <c r="L24" s="22">
        <v>81940.000000000015</v>
      </c>
      <c r="M24" s="22">
        <v>80940</v>
      </c>
      <c r="N24" s="22">
        <v>79820</v>
      </c>
      <c r="O24" s="22">
        <v>78580.000000000015</v>
      </c>
      <c r="P24" s="22">
        <v>77220</v>
      </c>
      <c r="Q24" s="22">
        <v>75740.000000000015</v>
      </c>
      <c r="R24" s="22">
        <v>74140</v>
      </c>
      <c r="S24" s="22">
        <v>72420</v>
      </c>
      <c r="T24" s="22">
        <v>70580.000000000015</v>
      </c>
      <c r="U24" s="22">
        <v>68620</v>
      </c>
      <c r="V24" s="22">
        <v>66540.000000000015</v>
      </c>
      <c r="W24" s="22">
        <v>64340</v>
      </c>
      <c r="X24" s="22">
        <v>62019.999999999993</v>
      </c>
      <c r="Y24" s="22">
        <v>59580.000000000007</v>
      </c>
      <c r="Z24" s="22">
        <v>57019.999999999993</v>
      </c>
      <c r="AA24" s="22">
        <v>54340.000000000007</v>
      </c>
      <c r="AB24" s="23">
        <v>51540</v>
      </c>
    </row>
    <row r="25" spans="1:28" x14ac:dyDescent="0.25">
      <c r="A25" s="24">
        <v>350</v>
      </c>
      <c r="B25" s="22">
        <v>83600</v>
      </c>
      <c r="C25" s="22">
        <v>85975</v>
      </c>
      <c r="D25" s="22">
        <v>86090</v>
      </c>
      <c r="E25" s="22">
        <v>86085</v>
      </c>
      <c r="F25" s="22">
        <v>85960</v>
      </c>
      <c r="G25" s="22">
        <v>85715</v>
      </c>
      <c r="H25" s="22">
        <v>85350</v>
      </c>
      <c r="I25" s="22">
        <v>84865</v>
      </c>
      <c r="J25" s="22">
        <v>84260</v>
      </c>
      <c r="K25" s="22">
        <v>83535</v>
      </c>
      <c r="L25" s="22">
        <v>82690</v>
      </c>
      <c r="M25" s="22">
        <v>81725</v>
      </c>
      <c r="N25" s="22">
        <v>80640</v>
      </c>
      <c r="O25" s="22">
        <v>79435</v>
      </c>
      <c r="P25" s="22">
        <v>78110</v>
      </c>
      <c r="Q25" s="22">
        <v>76665</v>
      </c>
      <c r="R25" s="22">
        <v>75100</v>
      </c>
      <c r="S25" s="22">
        <v>73415</v>
      </c>
      <c r="T25" s="22">
        <v>71610</v>
      </c>
      <c r="U25" s="22">
        <v>69685</v>
      </c>
      <c r="V25" s="22">
        <v>67640</v>
      </c>
      <c r="W25" s="22">
        <v>65475</v>
      </c>
      <c r="X25" s="22">
        <v>63189.999999999993</v>
      </c>
      <c r="Y25" s="22">
        <v>60785.000000000007</v>
      </c>
      <c r="Z25" s="22">
        <v>58259.999999999993</v>
      </c>
      <c r="AA25" s="22">
        <v>55615.000000000007</v>
      </c>
      <c r="AB25" s="23">
        <v>52850</v>
      </c>
    </row>
    <row r="26" spans="1:28" x14ac:dyDescent="0.25">
      <c r="A26" s="24">
        <v>360</v>
      </c>
      <c r="B26" s="22">
        <v>83760</v>
      </c>
      <c r="C26" s="22">
        <v>86310</v>
      </c>
      <c r="D26" s="22">
        <v>86460</v>
      </c>
      <c r="E26" s="22">
        <v>86490</v>
      </c>
      <c r="F26" s="22">
        <v>86400</v>
      </c>
      <c r="G26" s="22">
        <v>86190</v>
      </c>
      <c r="H26" s="22">
        <v>85860</v>
      </c>
      <c r="I26" s="22">
        <v>85410</v>
      </c>
      <c r="J26" s="22">
        <v>84840.000000000015</v>
      </c>
      <c r="K26" s="22">
        <v>84150</v>
      </c>
      <c r="L26" s="22">
        <v>83340.000000000015</v>
      </c>
      <c r="M26" s="22">
        <v>82410</v>
      </c>
      <c r="N26" s="22">
        <v>81360</v>
      </c>
      <c r="O26" s="22">
        <v>80190.000000000015</v>
      </c>
      <c r="P26" s="22">
        <v>78900</v>
      </c>
      <c r="Q26" s="22">
        <v>77490.000000000015</v>
      </c>
      <c r="R26" s="22">
        <v>75960</v>
      </c>
      <c r="S26" s="22">
        <v>74310</v>
      </c>
      <c r="T26" s="22">
        <v>72540.000000000015</v>
      </c>
      <c r="U26" s="22">
        <v>70650</v>
      </c>
      <c r="V26" s="22">
        <v>68640.000000000015</v>
      </c>
      <c r="W26" s="22">
        <v>66510</v>
      </c>
      <c r="X26" s="22">
        <v>64260</v>
      </c>
      <c r="Y26" s="22">
        <v>61890.000000000015</v>
      </c>
      <c r="Z26" s="22">
        <v>59400</v>
      </c>
      <c r="AA26" s="22">
        <v>56790.000000000015</v>
      </c>
      <c r="AB26" s="23">
        <v>54060.000000000007</v>
      </c>
    </row>
    <row r="27" spans="1:28" x14ac:dyDescent="0.25">
      <c r="A27" s="24">
        <v>370</v>
      </c>
      <c r="B27" s="22">
        <v>83820</v>
      </c>
      <c r="C27" s="22">
        <v>86545</v>
      </c>
      <c r="D27" s="22">
        <v>86730</v>
      </c>
      <c r="E27" s="22">
        <v>86795</v>
      </c>
      <c r="F27" s="22">
        <v>86740</v>
      </c>
      <c r="G27" s="22">
        <v>86565</v>
      </c>
      <c r="H27" s="22">
        <v>86270</v>
      </c>
      <c r="I27" s="22">
        <v>85855</v>
      </c>
      <c r="J27" s="22">
        <v>85320</v>
      </c>
      <c r="K27" s="22">
        <v>84665</v>
      </c>
      <c r="L27" s="22">
        <v>83890</v>
      </c>
      <c r="M27" s="22">
        <v>82995</v>
      </c>
      <c r="N27" s="22">
        <v>81980</v>
      </c>
      <c r="O27" s="22">
        <v>80845</v>
      </c>
      <c r="P27" s="22">
        <v>79590</v>
      </c>
      <c r="Q27" s="22">
        <v>78215</v>
      </c>
      <c r="R27" s="22">
        <v>76720</v>
      </c>
      <c r="S27" s="22">
        <v>75105</v>
      </c>
      <c r="T27" s="22">
        <v>73370</v>
      </c>
      <c r="U27" s="22">
        <v>71515</v>
      </c>
      <c r="V27" s="22">
        <v>69540.000000000015</v>
      </c>
      <c r="W27" s="22">
        <v>67445</v>
      </c>
      <c r="X27" s="22">
        <v>65229.999999999993</v>
      </c>
      <c r="Y27" s="22">
        <v>62895.000000000007</v>
      </c>
      <c r="Z27" s="22">
        <v>60439.999999999993</v>
      </c>
      <c r="AA27" s="22">
        <v>57865.000000000007</v>
      </c>
      <c r="AB27" s="23">
        <v>55170</v>
      </c>
    </row>
    <row r="28" spans="1:28" x14ac:dyDescent="0.25">
      <c r="A28" s="24">
        <v>380</v>
      </c>
      <c r="B28" s="22">
        <v>83780</v>
      </c>
      <c r="C28" s="22">
        <v>86680</v>
      </c>
      <c r="D28" s="22">
        <v>86900</v>
      </c>
      <c r="E28" s="22">
        <v>87000</v>
      </c>
      <c r="F28" s="22">
        <v>86980</v>
      </c>
      <c r="G28" s="22">
        <v>86840</v>
      </c>
      <c r="H28" s="22">
        <v>86580</v>
      </c>
      <c r="I28" s="22">
        <v>86200</v>
      </c>
      <c r="J28" s="22">
        <v>85700</v>
      </c>
      <c r="K28" s="22">
        <v>85080</v>
      </c>
      <c r="L28" s="22">
        <v>84340</v>
      </c>
      <c r="M28" s="22">
        <v>83480</v>
      </c>
      <c r="N28" s="22">
        <v>82500</v>
      </c>
      <c r="O28" s="22">
        <v>81400</v>
      </c>
      <c r="P28" s="22">
        <v>80180</v>
      </c>
      <c r="Q28" s="22">
        <v>78840</v>
      </c>
      <c r="R28" s="22">
        <v>77380</v>
      </c>
      <c r="S28" s="22">
        <v>75800</v>
      </c>
      <c r="T28" s="22">
        <v>74100</v>
      </c>
      <c r="U28" s="22">
        <v>72279.999999999985</v>
      </c>
      <c r="V28" s="22">
        <v>70340</v>
      </c>
      <c r="W28" s="22">
        <v>68280</v>
      </c>
      <c r="X28" s="22">
        <v>66099.999999999985</v>
      </c>
      <c r="Y28" s="22">
        <v>63800.000000000007</v>
      </c>
      <c r="Z28" s="22">
        <v>61379.999999999993</v>
      </c>
      <c r="AA28" s="22">
        <v>58840.000000000007</v>
      </c>
      <c r="AB28" s="23">
        <v>56180</v>
      </c>
    </row>
    <row r="29" spans="1:28" x14ac:dyDescent="0.25">
      <c r="A29" s="24">
        <v>390</v>
      </c>
      <c r="B29" s="22">
        <v>83640</v>
      </c>
      <c r="C29" s="22">
        <v>86715</v>
      </c>
      <c r="D29" s="22">
        <v>86970</v>
      </c>
      <c r="E29" s="22">
        <v>87105</v>
      </c>
      <c r="F29" s="22">
        <v>87120</v>
      </c>
      <c r="G29" s="22">
        <v>87015</v>
      </c>
      <c r="H29" s="22">
        <v>86790</v>
      </c>
      <c r="I29" s="22">
        <v>86445</v>
      </c>
      <c r="J29" s="22">
        <v>85980</v>
      </c>
      <c r="K29" s="22">
        <v>85395</v>
      </c>
      <c r="L29" s="22">
        <v>84690.000000000015</v>
      </c>
      <c r="M29" s="22">
        <v>83865</v>
      </c>
      <c r="N29" s="22">
        <v>82920</v>
      </c>
      <c r="O29" s="22">
        <v>81855.000000000015</v>
      </c>
      <c r="P29" s="22">
        <v>80670</v>
      </c>
      <c r="Q29" s="22">
        <v>79365.000000000015</v>
      </c>
      <c r="R29" s="22">
        <v>77940</v>
      </c>
      <c r="S29" s="22">
        <v>76395</v>
      </c>
      <c r="T29" s="22">
        <v>74730.000000000015</v>
      </c>
      <c r="U29" s="22">
        <v>72945</v>
      </c>
      <c r="V29" s="22">
        <v>71040.000000000015</v>
      </c>
      <c r="W29" s="22">
        <v>69015</v>
      </c>
      <c r="X29" s="22">
        <v>66870</v>
      </c>
      <c r="Y29" s="22">
        <v>64605.000000000007</v>
      </c>
      <c r="Z29" s="22">
        <v>62219.999999999993</v>
      </c>
      <c r="AA29" s="22">
        <v>59715.000000000007</v>
      </c>
      <c r="AB29" s="23">
        <v>57090</v>
      </c>
    </row>
    <row r="30" spans="1:28" x14ac:dyDescent="0.25">
      <c r="A30" s="24">
        <v>400</v>
      </c>
      <c r="B30" s="22">
        <v>83400</v>
      </c>
      <c r="C30" s="22">
        <v>86650</v>
      </c>
      <c r="D30" s="22">
        <v>86940</v>
      </c>
      <c r="E30" s="22">
        <v>87110</v>
      </c>
      <c r="F30" s="29">
        <v>87160</v>
      </c>
      <c r="G30" s="22">
        <v>87090</v>
      </c>
      <c r="H30" s="22">
        <v>86900</v>
      </c>
      <c r="I30" s="22">
        <v>86590</v>
      </c>
      <c r="J30" s="22">
        <v>86160</v>
      </c>
      <c r="K30" s="22">
        <v>85610</v>
      </c>
      <c r="L30" s="22">
        <v>84940</v>
      </c>
      <c r="M30" s="22">
        <v>84150</v>
      </c>
      <c r="N30" s="22">
        <v>83240</v>
      </c>
      <c r="O30" s="22">
        <v>82210</v>
      </c>
      <c r="P30" s="22">
        <v>81060</v>
      </c>
      <c r="Q30" s="22">
        <v>79790</v>
      </c>
      <c r="R30" s="22">
        <v>78400</v>
      </c>
      <c r="S30" s="22">
        <v>76890</v>
      </c>
      <c r="T30" s="22">
        <v>75260</v>
      </c>
      <c r="U30" s="22">
        <v>73510</v>
      </c>
      <c r="V30" s="22">
        <v>71640</v>
      </c>
      <c r="W30" s="22">
        <v>69650</v>
      </c>
      <c r="X30" s="22">
        <v>67540</v>
      </c>
      <c r="Y30" s="22">
        <v>65310.000000000007</v>
      </c>
      <c r="Z30" s="22">
        <v>62959.999999999993</v>
      </c>
      <c r="AA30" s="22">
        <v>60490.000000000007</v>
      </c>
      <c r="AB30" s="23">
        <v>57900</v>
      </c>
    </row>
    <row r="31" spans="1:28" x14ac:dyDescent="0.25">
      <c r="A31" s="24">
        <v>410</v>
      </c>
      <c r="B31" s="22">
        <v>83060</v>
      </c>
      <c r="C31" s="22">
        <v>86485</v>
      </c>
      <c r="D31" s="22">
        <v>86810</v>
      </c>
      <c r="E31" s="22">
        <v>87015.000000000015</v>
      </c>
      <c r="F31" s="22">
        <v>87100</v>
      </c>
      <c r="G31" s="22">
        <v>87065</v>
      </c>
      <c r="H31" s="22">
        <v>86910</v>
      </c>
      <c r="I31" s="22">
        <v>86635</v>
      </c>
      <c r="J31" s="22">
        <v>86240</v>
      </c>
      <c r="K31" s="22">
        <v>85725</v>
      </c>
      <c r="L31" s="22">
        <v>85090</v>
      </c>
      <c r="M31" s="22">
        <v>84335</v>
      </c>
      <c r="N31" s="22">
        <v>83460</v>
      </c>
      <c r="O31" s="22">
        <v>82465.000000000015</v>
      </c>
      <c r="P31" s="22">
        <v>81350</v>
      </c>
      <c r="Q31" s="22">
        <v>80115.000000000015</v>
      </c>
      <c r="R31" s="22">
        <v>78760</v>
      </c>
      <c r="S31" s="22">
        <v>77285</v>
      </c>
      <c r="T31" s="22">
        <v>75690.000000000015</v>
      </c>
      <c r="U31" s="22">
        <v>73975</v>
      </c>
      <c r="V31" s="22">
        <v>72140.000000000015</v>
      </c>
      <c r="W31" s="22">
        <v>70185</v>
      </c>
      <c r="X31" s="22">
        <v>68110</v>
      </c>
      <c r="Y31" s="22">
        <v>65915.000000000015</v>
      </c>
      <c r="Z31" s="22">
        <v>63600</v>
      </c>
      <c r="AA31" s="22">
        <v>61165.000000000015</v>
      </c>
      <c r="AB31" s="23">
        <v>58610.000000000007</v>
      </c>
    </row>
    <row r="32" spans="1:28" x14ac:dyDescent="0.25">
      <c r="A32" s="24">
        <v>420</v>
      </c>
      <c r="B32" s="22">
        <v>82620</v>
      </c>
      <c r="C32" s="22">
        <v>86220</v>
      </c>
      <c r="D32" s="22">
        <v>86580</v>
      </c>
      <c r="E32" s="22">
        <v>86820</v>
      </c>
      <c r="F32" s="22">
        <v>86940</v>
      </c>
      <c r="G32" s="22">
        <v>86940</v>
      </c>
      <c r="H32" s="22">
        <v>86820</v>
      </c>
      <c r="I32" s="22">
        <v>86580</v>
      </c>
      <c r="J32" s="22">
        <v>86220</v>
      </c>
      <c r="K32" s="22">
        <v>85740</v>
      </c>
      <c r="L32" s="22">
        <v>85140</v>
      </c>
      <c r="M32" s="22">
        <v>84420</v>
      </c>
      <c r="N32" s="22">
        <v>83580</v>
      </c>
      <c r="O32" s="22">
        <v>82620</v>
      </c>
      <c r="P32" s="22">
        <v>81540</v>
      </c>
      <c r="Q32" s="22">
        <v>80340</v>
      </c>
      <c r="R32" s="22">
        <v>79020</v>
      </c>
      <c r="S32" s="22">
        <v>77580</v>
      </c>
      <c r="T32" s="22">
        <v>76020</v>
      </c>
      <c r="U32" s="22">
        <v>74340</v>
      </c>
      <c r="V32" s="22">
        <v>72540</v>
      </c>
      <c r="W32" s="22">
        <v>70620</v>
      </c>
      <c r="X32" s="22">
        <v>68580</v>
      </c>
      <c r="Y32" s="22">
        <v>66420.000000000015</v>
      </c>
      <c r="Z32" s="22">
        <v>64139.999999999993</v>
      </c>
      <c r="AA32" s="22">
        <v>61740.000000000007</v>
      </c>
      <c r="AB32" s="23">
        <v>59220</v>
      </c>
    </row>
    <row r="33" spans="1:28" x14ac:dyDescent="0.25">
      <c r="A33" s="24">
        <v>430</v>
      </c>
      <c r="B33" s="22">
        <v>82080</v>
      </c>
      <c r="C33" s="22">
        <v>85855</v>
      </c>
      <c r="D33" s="22">
        <v>86250</v>
      </c>
      <c r="E33" s="22">
        <v>86525</v>
      </c>
      <c r="F33" s="22">
        <v>86680</v>
      </c>
      <c r="G33" s="22">
        <v>86715</v>
      </c>
      <c r="H33" s="22">
        <v>86630</v>
      </c>
      <c r="I33" s="22">
        <v>86425</v>
      </c>
      <c r="J33" s="22">
        <v>86100</v>
      </c>
      <c r="K33" s="22">
        <v>85655</v>
      </c>
      <c r="L33" s="22">
        <v>85090</v>
      </c>
      <c r="M33" s="22">
        <v>84405</v>
      </c>
      <c r="N33" s="22">
        <v>83600</v>
      </c>
      <c r="O33" s="22">
        <v>82675</v>
      </c>
      <c r="P33" s="22">
        <v>81630</v>
      </c>
      <c r="Q33" s="22">
        <v>80465</v>
      </c>
      <c r="R33" s="22">
        <v>79180</v>
      </c>
      <c r="S33" s="22">
        <v>77775</v>
      </c>
      <c r="T33" s="22">
        <v>76250</v>
      </c>
      <c r="U33" s="22">
        <v>74605</v>
      </c>
      <c r="V33" s="22">
        <v>72840</v>
      </c>
      <c r="W33" s="22">
        <v>70955</v>
      </c>
      <c r="X33" s="22">
        <v>68949.999999999985</v>
      </c>
      <c r="Y33" s="22">
        <v>66825</v>
      </c>
      <c r="Z33" s="22">
        <v>64579.999999999993</v>
      </c>
      <c r="AA33" s="22">
        <v>62215.000000000007</v>
      </c>
      <c r="AB33" s="23">
        <v>59730</v>
      </c>
    </row>
    <row r="34" spans="1:28" x14ac:dyDescent="0.25">
      <c r="A34" s="24">
        <v>440</v>
      </c>
      <c r="B34" s="22">
        <v>81440</v>
      </c>
      <c r="C34" s="22">
        <v>85390</v>
      </c>
      <c r="D34" s="22">
        <v>85820</v>
      </c>
      <c r="E34" s="22">
        <v>86130</v>
      </c>
      <c r="F34" s="22">
        <v>86320</v>
      </c>
      <c r="G34" s="22">
        <v>86390</v>
      </c>
      <c r="H34" s="22">
        <v>86340</v>
      </c>
      <c r="I34" s="22">
        <v>86170</v>
      </c>
      <c r="J34" s="22">
        <v>85880</v>
      </c>
      <c r="K34" s="22">
        <v>85470</v>
      </c>
      <c r="L34" s="22">
        <v>84940</v>
      </c>
      <c r="M34" s="22">
        <v>84290</v>
      </c>
      <c r="N34" s="22">
        <v>83520</v>
      </c>
      <c r="O34" s="22">
        <v>82630.000000000015</v>
      </c>
      <c r="P34" s="22">
        <v>81620</v>
      </c>
      <c r="Q34" s="22">
        <v>80490.000000000015</v>
      </c>
      <c r="R34" s="22">
        <v>79240</v>
      </c>
      <c r="S34" s="22">
        <v>77870</v>
      </c>
      <c r="T34" s="22">
        <v>76380.000000000015</v>
      </c>
      <c r="U34" s="22">
        <v>74770</v>
      </c>
      <c r="V34" s="22">
        <v>73040.000000000015</v>
      </c>
      <c r="W34" s="22">
        <v>71190</v>
      </c>
      <c r="X34" s="22">
        <v>69220</v>
      </c>
      <c r="Y34" s="22">
        <v>67130.000000000015</v>
      </c>
      <c r="Z34" s="22">
        <v>64920</v>
      </c>
      <c r="AA34" s="22">
        <v>62590.000000000007</v>
      </c>
      <c r="AB34" s="23">
        <v>60140</v>
      </c>
    </row>
    <row r="35" spans="1:28" x14ac:dyDescent="0.25">
      <c r="A35" s="24">
        <v>450</v>
      </c>
      <c r="B35" s="22">
        <v>80700</v>
      </c>
      <c r="C35" s="22">
        <v>84825</v>
      </c>
      <c r="D35" s="22">
        <v>85290</v>
      </c>
      <c r="E35" s="22">
        <v>85635</v>
      </c>
      <c r="F35" s="22">
        <v>85860</v>
      </c>
      <c r="G35" s="22">
        <v>85965</v>
      </c>
      <c r="H35" s="22">
        <v>85950</v>
      </c>
      <c r="I35" s="22">
        <v>85815</v>
      </c>
      <c r="J35" s="22">
        <v>85560</v>
      </c>
      <c r="K35" s="22">
        <v>85185</v>
      </c>
      <c r="L35" s="22">
        <v>84690</v>
      </c>
      <c r="M35" s="22">
        <v>84075</v>
      </c>
      <c r="N35" s="22">
        <v>83340</v>
      </c>
      <c r="O35" s="22">
        <v>82485</v>
      </c>
      <c r="P35" s="22">
        <v>81510</v>
      </c>
      <c r="Q35" s="22">
        <v>80415</v>
      </c>
      <c r="R35" s="22">
        <v>79200</v>
      </c>
      <c r="S35" s="22">
        <v>77865</v>
      </c>
      <c r="T35" s="22">
        <v>76410</v>
      </c>
      <c r="U35" s="22">
        <v>74835</v>
      </c>
      <c r="V35" s="22">
        <v>73140</v>
      </c>
      <c r="W35" s="22">
        <v>71325</v>
      </c>
      <c r="X35" s="22">
        <v>69390</v>
      </c>
      <c r="Y35" s="22">
        <v>67335</v>
      </c>
      <c r="Z35" s="22">
        <v>65159.999999999993</v>
      </c>
      <c r="AA35" s="22">
        <v>62865.000000000007</v>
      </c>
      <c r="AB35" s="23">
        <v>60450</v>
      </c>
    </row>
    <row r="36" spans="1:28" x14ac:dyDescent="0.25">
      <c r="A36" s="24">
        <v>460</v>
      </c>
      <c r="B36" s="22">
        <v>79860</v>
      </c>
      <c r="C36" s="22">
        <v>84160</v>
      </c>
      <c r="D36" s="22">
        <v>84660</v>
      </c>
      <c r="E36" s="22">
        <v>85040.000000000015</v>
      </c>
      <c r="F36" s="22">
        <v>85300</v>
      </c>
      <c r="G36" s="22">
        <v>85440.000000000015</v>
      </c>
      <c r="H36" s="22">
        <v>85460</v>
      </c>
      <c r="I36" s="22">
        <v>85360</v>
      </c>
      <c r="J36" s="22">
        <v>85140</v>
      </c>
      <c r="K36" s="22">
        <v>84800</v>
      </c>
      <c r="L36" s="22">
        <v>84340</v>
      </c>
      <c r="M36" s="22">
        <v>83760</v>
      </c>
      <c r="N36" s="22">
        <v>83060</v>
      </c>
      <c r="O36" s="22">
        <v>82240</v>
      </c>
      <c r="P36" s="22">
        <v>81300</v>
      </c>
      <c r="Q36" s="22">
        <v>80240.000000000015</v>
      </c>
      <c r="R36" s="22">
        <v>79060</v>
      </c>
      <c r="S36" s="22">
        <v>77760</v>
      </c>
      <c r="T36" s="22">
        <v>76340.000000000015</v>
      </c>
      <c r="U36" s="22">
        <v>74800</v>
      </c>
      <c r="V36" s="22">
        <v>73140.000000000015</v>
      </c>
      <c r="W36" s="22">
        <v>71360</v>
      </c>
      <c r="X36" s="22">
        <v>69460</v>
      </c>
      <c r="Y36" s="22">
        <v>67440.000000000015</v>
      </c>
      <c r="Z36" s="22">
        <v>65300</v>
      </c>
      <c r="AA36" s="22">
        <v>63040.000000000015</v>
      </c>
      <c r="AB36" s="23">
        <v>60660.000000000007</v>
      </c>
    </row>
    <row r="37" spans="1:28" x14ac:dyDescent="0.25">
      <c r="A37" s="24">
        <v>470</v>
      </c>
      <c r="B37" s="22">
        <v>78920</v>
      </c>
      <c r="C37" s="22">
        <v>83395</v>
      </c>
      <c r="D37" s="22">
        <v>83930</v>
      </c>
      <c r="E37" s="22">
        <v>84345</v>
      </c>
      <c r="F37" s="22">
        <v>84640</v>
      </c>
      <c r="G37" s="22">
        <v>84815</v>
      </c>
      <c r="H37" s="22">
        <v>84870</v>
      </c>
      <c r="I37" s="22">
        <v>84805</v>
      </c>
      <c r="J37" s="22">
        <v>84620</v>
      </c>
      <c r="K37" s="22">
        <v>84315</v>
      </c>
      <c r="L37" s="22">
        <v>83890</v>
      </c>
      <c r="M37" s="22">
        <v>83345</v>
      </c>
      <c r="N37" s="22">
        <v>82680</v>
      </c>
      <c r="O37" s="22">
        <v>81895</v>
      </c>
      <c r="P37" s="22">
        <v>80990</v>
      </c>
      <c r="Q37" s="22">
        <v>79965</v>
      </c>
      <c r="R37" s="22">
        <v>78820</v>
      </c>
      <c r="S37" s="22">
        <v>77555</v>
      </c>
      <c r="T37" s="22">
        <v>76170</v>
      </c>
      <c r="U37" s="22">
        <v>74665</v>
      </c>
      <c r="V37" s="22">
        <v>73040</v>
      </c>
      <c r="W37" s="22">
        <v>71295</v>
      </c>
      <c r="X37" s="22">
        <v>69430</v>
      </c>
      <c r="Y37" s="22">
        <v>67445</v>
      </c>
      <c r="Z37" s="22">
        <v>65339.999999999993</v>
      </c>
      <c r="AA37" s="22">
        <v>63115.000000000007</v>
      </c>
      <c r="AB37" s="23">
        <v>60770</v>
      </c>
    </row>
    <row r="38" spans="1:28" x14ac:dyDescent="0.25">
      <c r="A38" s="24">
        <v>480</v>
      </c>
      <c r="B38" s="22">
        <v>77880</v>
      </c>
      <c r="C38" s="22">
        <v>82530</v>
      </c>
      <c r="D38" s="22">
        <v>83099.999999999985</v>
      </c>
      <c r="E38" s="22">
        <v>83550</v>
      </c>
      <c r="F38" s="22">
        <v>83880</v>
      </c>
      <c r="G38" s="22">
        <v>84090.000000000015</v>
      </c>
      <c r="H38" s="22">
        <v>84180</v>
      </c>
      <c r="I38" s="22">
        <v>84149.999999999985</v>
      </c>
      <c r="J38" s="22">
        <v>84000</v>
      </c>
      <c r="K38" s="22">
        <v>83730</v>
      </c>
      <c r="L38" s="22">
        <v>83340.000000000029</v>
      </c>
      <c r="M38" s="22">
        <v>82830</v>
      </c>
      <c r="N38" s="22">
        <v>82200</v>
      </c>
      <c r="O38" s="22">
        <v>81450.000000000015</v>
      </c>
      <c r="P38" s="22">
        <v>80580</v>
      </c>
      <c r="Q38" s="22">
        <v>79590.000000000029</v>
      </c>
      <c r="R38" s="22">
        <v>78480</v>
      </c>
      <c r="S38" s="22">
        <v>77249.999999999985</v>
      </c>
      <c r="T38" s="22">
        <v>75900.000000000015</v>
      </c>
      <c r="U38" s="22">
        <v>74430</v>
      </c>
      <c r="V38" s="22">
        <v>72840.000000000015</v>
      </c>
      <c r="W38" s="22">
        <v>71130</v>
      </c>
      <c r="X38" s="22">
        <v>69299.999999999985</v>
      </c>
      <c r="Y38" s="22">
        <v>67350.000000000015</v>
      </c>
      <c r="Z38" s="22">
        <v>65280</v>
      </c>
      <c r="AA38" s="22">
        <v>63090.000000000022</v>
      </c>
      <c r="AB38" s="23">
        <v>60780.000000000007</v>
      </c>
    </row>
    <row r="39" spans="1:28" x14ac:dyDescent="0.25">
      <c r="A39" s="24">
        <v>490</v>
      </c>
      <c r="B39" s="22">
        <v>76740</v>
      </c>
      <c r="C39" s="22">
        <v>81565</v>
      </c>
      <c r="D39" s="22">
        <v>82169.999999999985</v>
      </c>
      <c r="E39" s="22">
        <v>82655</v>
      </c>
      <c r="F39" s="22">
        <v>83020</v>
      </c>
      <c r="G39" s="22">
        <v>83265.000000000015</v>
      </c>
      <c r="H39" s="22">
        <v>83390</v>
      </c>
      <c r="I39" s="22">
        <v>83394.999999999985</v>
      </c>
      <c r="J39" s="22">
        <v>83280</v>
      </c>
      <c r="K39" s="22">
        <v>83045</v>
      </c>
      <c r="L39" s="22">
        <v>82690.000000000015</v>
      </c>
      <c r="M39" s="22">
        <v>82215</v>
      </c>
      <c r="N39" s="22">
        <v>81619.999999999985</v>
      </c>
      <c r="O39" s="22">
        <v>80905</v>
      </c>
      <c r="P39" s="22">
        <v>80070</v>
      </c>
      <c r="Q39" s="22">
        <v>79115.000000000015</v>
      </c>
      <c r="R39" s="22">
        <v>78040</v>
      </c>
      <c r="S39" s="22">
        <v>76844.999999999985</v>
      </c>
      <c r="T39" s="22">
        <v>75530.000000000015</v>
      </c>
      <c r="U39" s="22">
        <v>74095</v>
      </c>
      <c r="V39" s="22">
        <v>72540.000000000015</v>
      </c>
      <c r="W39" s="22">
        <v>70865</v>
      </c>
      <c r="X39" s="22">
        <v>69069.999999999985</v>
      </c>
      <c r="Y39" s="22">
        <v>67155.000000000015</v>
      </c>
      <c r="Z39" s="22">
        <v>65120</v>
      </c>
      <c r="AA39" s="22">
        <v>62965.000000000015</v>
      </c>
      <c r="AB39" s="23">
        <v>60690</v>
      </c>
    </row>
    <row r="40" spans="1:28" ht="15.75" thickBot="1" x14ac:dyDescent="0.3">
      <c r="A40" s="26">
        <v>500</v>
      </c>
      <c r="B40" s="27">
        <v>75500</v>
      </c>
      <c r="C40" s="27">
        <v>80500</v>
      </c>
      <c r="D40" s="27">
        <v>81139.999999999985</v>
      </c>
      <c r="E40" s="27">
        <v>81660</v>
      </c>
      <c r="F40" s="27">
        <v>82060</v>
      </c>
      <c r="G40" s="27">
        <v>82340.000000000015</v>
      </c>
      <c r="H40" s="27">
        <v>82500</v>
      </c>
      <c r="I40" s="27">
        <v>82539.999999999985</v>
      </c>
      <c r="J40" s="27">
        <v>82460</v>
      </c>
      <c r="K40" s="27">
        <v>82260</v>
      </c>
      <c r="L40" s="27">
        <v>81940.000000000015</v>
      </c>
      <c r="M40" s="27">
        <v>81500</v>
      </c>
      <c r="N40" s="27">
        <v>80939.999999999985</v>
      </c>
      <c r="O40" s="27">
        <v>80260</v>
      </c>
      <c r="P40" s="27">
        <v>79460</v>
      </c>
      <c r="Q40" s="27">
        <v>78540.000000000015</v>
      </c>
      <c r="R40" s="27">
        <v>77500</v>
      </c>
      <c r="S40" s="27">
        <v>76339.999999999985</v>
      </c>
      <c r="T40" s="27">
        <v>75060</v>
      </c>
      <c r="U40" s="27">
        <v>73660</v>
      </c>
      <c r="V40" s="27">
        <v>72140.000000000015</v>
      </c>
      <c r="W40" s="27">
        <v>70500</v>
      </c>
      <c r="X40" s="27">
        <v>68739.999999999985</v>
      </c>
      <c r="Y40" s="27">
        <v>66860</v>
      </c>
      <c r="Z40" s="27">
        <v>64859.999999999993</v>
      </c>
      <c r="AA40" s="27">
        <v>62740.000000000015</v>
      </c>
      <c r="AB40" s="28">
        <v>60500</v>
      </c>
    </row>
    <row r="42" spans="1:28" x14ac:dyDescent="0.25">
      <c r="A42" s="18" t="s">
        <v>23</v>
      </c>
      <c r="B42" s="18">
        <f>MAX(B15:AB40)</f>
        <v>87160</v>
      </c>
    </row>
  </sheetData>
  <mergeCells count="1">
    <mergeCell ref="B13:AB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I24" sqref="I24"/>
    </sheetView>
  </sheetViews>
  <sheetFormatPr defaultRowHeight="15.75" x14ac:dyDescent="0.25"/>
  <cols>
    <col min="1" max="2" width="9.140625" style="3"/>
    <col min="3" max="3" width="19.85546875" style="3" customWidth="1"/>
    <col min="4" max="4" width="16.140625" style="3" customWidth="1"/>
    <col min="5" max="5" width="13.7109375" style="3" customWidth="1"/>
    <col min="6" max="6" width="16.140625" style="3" customWidth="1"/>
    <col min="7" max="16384" width="9.140625" style="3"/>
  </cols>
  <sheetData>
    <row r="1" spans="1:6" x14ac:dyDescent="0.25">
      <c r="C1" s="71" t="s">
        <v>4</v>
      </c>
      <c r="D1" s="71"/>
      <c r="E1" s="71"/>
      <c r="F1" s="71"/>
    </row>
    <row r="2" spans="1:6" ht="31.5" x14ac:dyDescent="0.25">
      <c r="B2" s="4" t="s">
        <v>9</v>
      </c>
      <c r="C2" s="5" t="s">
        <v>5</v>
      </c>
      <c r="D2" s="5" t="s">
        <v>6</v>
      </c>
      <c r="E2" s="5" t="s">
        <v>7</v>
      </c>
      <c r="F2" s="5" t="s">
        <v>8</v>
      </c>
    </row>
    <row r="3" spans="1:6" x14ac:dyDescent="0.25">
      <c r="A3" s="72" t="s">
        <v>9</v>
      </c>
      <c r="B3" s="6" t="s">
        <v>10</v>
      </c>
      <c r="C3" s="7">
        <v>0.32</v>
      </c>
      <c r="D3" s="7">
        <v>0.17</v>
      </c>
      <c r="E3" s="7">
        <v>0.37</v>
      </c>
      <c r="F3" s="7">
        <f t="shared" ref="F3:F8" si="0">1-E3-D3-C3</f>
        <v>0.13999999999999996</v>
      </c>
    </row>
    <row r="4" spans="1:6" x14ac:dyDescent="0.25">
      <c r="A4" s="72"/>
      <c r="B4" s="6" t="s">
        <v>11</v>
      </c>
      <c r="C4" s="7">
        <v>0.52</v>
      </c>
      <c r="D4" s="7">
        <v>0.11</v>
      </c>
      <c r="E4" s="7">
        <v>0.24</v>
      </c>
      <c r="F4" s="7">
        <f t="shared" si="0"/>
        <v>0.13</v>
      </c>
    </row>
    <row r="5" spans="1:6" x14ac:dyDescent="0.25">
      <c r="A5" s="72"/>
      <c r="B5" s="6" t="s">
        <v>12</v>
      </c>
      <c r="C5" s="7">
        <v>0.18</v>
      </c>
      <c r="D5" s="7">
        <v>0.11</v>
      </c>
      <c r="E5" s="7">
        <v>0.52</v>
      </c>
      <c r="F5" s="7">
        <f t="shared" si="0"/>
        <v>0.19</v>
      </c>
    </row>
    <row r="6" spans="1:6" x14ac:dyDescent="0.25">
      <c r="A6" s="72"/>
      <c r="B6" s="6" t="s">
        <v>13</v>
      </c>
      <c r="C6" s="7">
        <v>0.21</v>
      </c>
      <c r="D6" s="7">
        <v>0.06</v>
      </c>
      <c r="E6" s="7">
        <v>0.43</v>
      </c>
      <c r="F6" s="7">
        <f t="shared" si="0"/>
        <v>0.30000000000000004</v>
      </c>
    </row>
    <row r="7" spans="1:6" x14ac:dyDescent="0.25">
      <c r="A7" s="72"/>
      <c r="B7" s="6" t="s">
        <v>14</v>
      </c>
      <c r="C7" s="7">
        <v>0.12</v>
      </c>
      <c r="D7" s="7">
        <v>0.14000000000000001</v>
      </c>
      <c r="E7" s="7">
        <v>0.64</v>
      </c>
      <c r="F7" s="7">
        <f t="shared" si="0"/>
        <v>9.9999999999999978E-2</v>
      </c>
    </row>
    <row r="8" spans="1:6" x14ac:dyDescent="0.25">
      <c r="A8" s="72"/>
      <c r="B8" s="6" t="s">
        <v>15</v>
      </c>
      <c r="C8" s="7">
        <v>0.17</v>
      </c>
      <c r="D8" s="7">
        <v>0.12</v>
      </c>
      <c r="E8" s="7">
        <v>0.54</v>
      </c>
      <c r="F8" s="7">
        <f t="shared" si="0"/>
        <v>0.16999999999999996</v>
      </c>
    </row>
    <row r="9" spans="1:6" x14ac:dyDescent="0.25">
      <c r="C9" s="8"/>
      <c r="D9" s="8"/>
      <c r="E9" s="8"/>
    </row>
    <row r="10" spans="1:6" x14ac:dyDescent="0.25">
      <c r="C10" s="8"/>
      <c r="D10" s="8"/>
      <c r="E10" s="8"/>
    </row>
    <row r="11" spans="1:6" x14ac:dyDescent="0.25">
      <c r="C11" s="8"/>
      <c r="D11" s="8"/>
      <c r="E11" s="8"/>
    </row>
  </sheetData>
  <mergeCells count="2">
    <mergeCell ref="C1:F1"/>
    <mergeCell ref="A3:A8"/>
  </mergeCells>
  <conditionalFormatting sqref="F3:F8">
    <cfRule type="dataBar" priority="1">
      <dataBar>
        <cfvo type="min"/>
        <cfvo type="max"/>
        <color rgb="FF638EC6"/>
      </dataBar>
      <extLst>
        <ext xmlns:x14="http://schemas.microsoft.com/office/spreadsheetml/2009/9/main" uri="{B025F937-C7B1-47D3-B67F-A62EFF666E3E}">
          <x14:id>{DDE6834C-374C-4918-8438-9F0CAF5AD295}</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DDE6834C-374C-4918-8438-9F0CAF5AD295}">
            <x14:dataBar minLength="0" maxLength="100" gradient="0">
              <x14:cfvo type="autoMin"/>
              <x14:cfvo type="autoMax"/>
              <x14:negativeFillColor rgb="FFFF0000"/>
              <x14:axisColor rgb="FF000000"/>
            </x14:dataBar>
          </x14:cfRule>
          <xm:sqref>F3:F8</xm:sqref>
        </x14:conditionalFormatting>
      </x14:conditionalFormattings>
    </ext>
    <ext xmlns:x14="http://schemas.microsoft.com/office/spreadsheetml/2009/9/main" uri="{05C60535-1F16-4fd2-B633-F4F36F0B64E0}">
      <x14:sparklineGroups xmlns:xm="http://schemas.microsoft.com/office/excel/2006/main">
        <x14:sparklineGroup displayEmptyCellsAs="span">
          <x14:colorSeries theme="1" tint="0.34998626667073579"/>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'Case 2'!F3:F3</xm:f>
              <xm:sqref>G3</xm:sqref>
            </x14:sparkline>
            <x14:sparkline>
              <xm:f>'Case 2'!F4:F4</xm:f>
              <xm:sqref>G4</xm:sqref>
            </x14:sparkline>
            <x14:sparkline>
              <xm:f>'Case 2'!F5:F5</xm:f>
              <xm:sqref>G5</xm:sqref>
            </x14:sparkline>
            <x14:sparkline>
              <xm:f>'Case 2'!F6:F6</xm:f>
              <xm:sqref>G6</xm:sqref>
            </x14:sparkline>
            <x14:sparkline>
              <xm:f>'Case 2'!F7:F7</xm:f>
              <xm:sqref>G7</xm:sqref>
            </x14:sparkline>
            <x14:sparkline>
              <xm:f>'Case 2'!F8:F8</xm:f>
              <xm:sqref>G8</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election activeCell="F21" sqref="F21"/>
    </sheetView>
  </sheetViews>
  <sheetFormatPr defaultRowHeight="15" x14ac:dyDescent="0.25"/>
  <cols>
    <col min="3" max="3" width="13.5703125" customWidth="1"/>
    <col min="7" max="7" width="12.85546875" customWidth="1"/>
    <col min="8" max="8" width="14.7109375" customWidth="1"/>
    <col min="9" max="9" width="9.140625" customWidth="1"/>
    <col min="10" max="10" width="17.42578125" customWidth="1"/>
    <col min="11" max="11" width="12" customWidth="1"/>
  </cols>
  <sheetData>
    <row r="1" spans="1:14" ht="32.25" thickBot="1" x14ac:dyDescent="0.3">
      <c r="A1" s="1" t="s">
        <v>0</v>
      </c>
      <c r="B1" s="1" t="s">
        <v>1</v>
      </c>
      <c r="C1" s="1" t="s">
        <v>2</v>
      </c>
      <c r="D1" s="1" t="s">
        <v>3</v>
      </c>
      <c r="E1" s="10"/>
      <c r="F1" s="10"/>
    </row>
    <row r="2" spans="1:14" ht="30" x14ac:dyDescent="0.25">
      <c r="A2" s="2">
        <v>56</v>
      </c>
      <c r="B2" s="2">
        <v>87</v>
      </c>
      <c r="C2" s="2">
        <v>177</v>
      </c>
      <c r="D2" s="9">
        <v>1</v>
      </c>
      <c r="G2" s="41" t="s">
        <v>0</v>
      </c>
      <c r="H2" s="41"/>
      <c r="I2" s="41" t="s">
        <v>1</v>
      </c>
      <c r="J2" s="41"/>
      <c r="K2" s="42" t="s">
        <v>2</v>
      </c>
      <c r="L2" s="41"/>
      <c r="M2" s="41" t="s">
        <v>3</v>
      </c>
      <c r="N2" s="41"/>
    </row>
    <row r="3" spans="1:14" ht="15.75" x14ac:dyDescent="0.25">
      <c r="A3" s="2">
        <v>51</v>
      </c>
      <c r="B3" s="2">
        <v>76</v>
      </c>
      <c r="C3" s="2">
        <v>189</v>
      </c>
      <c r="D3" s="9">
        <v>1</v>
      </c>
      <c r="G3" s="39"/>
      <c r="H3" s="39"/>
      <c r="I3" s="39"/>
      <c r="J3" s="39"/>
      <c r="K3" s="39"/>
      <c r="L3" s="39"/>
      <c r="M3" s="39"/>
      <c r="N3" s="39"/>
    </row>
    <row r="4" spans="1:14" ht="15.75" x14ac:dyDescent="0.25">
      <c r="A4" s="2">
        <v>48</v>
      </c>
      <c r="B4" s="2">
        <v>77</v>
      </c>
      <c r="C4" s="2">
        <v>209</v>
      </c>
      <c r="D4" s="9">
        <v>1</v>
      </c>
      <c r="G4" s="39" t="s">
        <v>26</v>
      </c>
      <c r="H4" s="39">
        <v>26.95</v>
      </c>
      <c r="I4" s="39" t="s">
        <v>26</v>
      </c>
      <c r="J4" s="39">
        <v>69.599999999999994</v>
      </c>
      <c r="K4" s="39" t="s">
        <v>26</v>
      </c>
      <c r="L4" s="39">
        <v>157.1</v>
      </c>
      <c r="M4" s="39" t="s">
        <v>26</v>
      </c>
      <c r="N4" s="39">
        <v>0.5</v>
      </c>
    </row>
    <row r="5" spans="1:14" ht="15.75" x14ac:dyDescent="0.25">
      <c r="A5" s="2">
        <v>37</v>
      </c>
      <c r="B5" s="2">
        <v>80</v>
      </c>
      <c r="C5" s="2">
        <v>135</v>
      </c>
      <c r="D5" s="9">
        <v>1</v>
      </c>
      <c r="G5" s="39" t="s">
        <v>27</v>
      </c>
      <c r="H5" s="39">
        <v>3.3209660927919282</v>
      </c>
      <c r="I5" s="39" t="s">
        <v>27</v>
      </c>
      <c r="J5" s="39">
        <v>2.1341829448539014</v>
      </c>
      <c r="K5" s="39" t="s">
        <v>27</v>
      </c>
      <c r="L5" s="39">
        <v>7.2963220727619786</v>
      </c>
      <c r="M5" s="39" t="s">
        <v>27</v>
      </c>
      <c r="N5" s="39">
        <v>0.11470786693528086</v>
      </c>
    </row>
    <row r="6" spans="1:14" ht="15.75" x14ac:dyDescent="0.25">
      <c r="A6" s="2">
        <v>37</v>
      </c>
      <c r="B6" s="2">
        <v>59</v>
      </c>
      <c r="C6" s="2">
        <v>207</v>
      </c>
      <c r="D6" s="9">
        <v>1</v>
      </c>
      <c r="G6" s="39" t="s">
        <v>28</v>
      </c>
      <c r="H6" s="39">
        <v>26</v>
      </c>
      <c r="I6" s="39" t="s">
        <v>28</v>
      </c>
      <c r="J6" s="39">
        <v>68.5</v>
      </c>
      <c r="K6" s="39" t="s">
        <v>28</v>
      </c>
      <c r="L6" s="39">
        <v>155</v>
      </c>
      <c r="M6" s="39" t="s">
        <v>28</v>
      </c>
      <c r="N6" s="39">
        <v>0.5</v>
      </c>
    </row>
    <row r="7" spans="1:14" ht="15.75" x14ac:dyDescent="0.25">
      <c r="A7" s="2">
        <v>36</v>
      </c>
      <c r="B7" s="2">
        <v>70</v>
      </c>
      <c r="C7" s="2">
        <v>173</v>
      </c>
      <c r="D7" s="9">
        <v>1</v>
      </c>
      <c r="G7" s="39" t="s">
        <v>29</v>
      </c>
      <c r="H7" s="39">
        <v>15</v>
      </c>
      <c r="I7" s="39" t="s">
        <v>29</v>
      </c>
      <c r="J7" s="39">
        <v>80</v>
      </c>
      <c r="K7" s="39" t="s">
        <v>29</v>
      </c>
      <c r="L7" s="39">
        <v>135</v>
      </c>
      <c r="M7" s="39" t="s">
        <v>29</v>
      </c>
      <c r="N7" s="39">
        <v>1</v>
      </c>
    </row>
    <row r="8" spans="1:14" ht="15.75" x14ac:dyDescent="0.25">
      <c r="A8" s="2">
        <v>36</v>
      </c>
      <c r="B8" s="2">
        <v>82</v>
      </c>
      <c r="C8" s="2">
        <v>119</v>
      </c>
      <c r="D8" s="9">
        <v>1</v>
      </c>
      <c r="G8" s="39" t="s">
        <v>30</v>
      </c>
      <c r="H8" s="39">
        <v>14.851811868909252</v>
      </c>
      <c r="I8" s="39" t="s">
        <v>30</v>
      </c>
      <c r="J8" s="39">
        <v>9.5443562822280175</v>
      </c>
      <c r="K8" s="39" t="s">
        <v>30</v>
      </c>
      <c r="L8" s="39">
        <v>32.630144280855902</v>
      </c>
      <c r="M8" s="39" t="s">
        <v>30</v>
      </c>
      <c r="N8" s="39">
        <v>0.51298917604257699</v>
      </c>
    </row>
    <row r="9" spans="1:14" ht="15.75" x14ac:dyDescent="0.25">
      <c r="A9" s="2">
        <v>34</v>
      </c>
      <c r="B9" s="2">
        <v>80</v>
      </c>
      <c r="C9" s="2">
        <v>125</v>
      </c>
      <c r="D9" s="9">
        <v>1</v>
      </c>
      <c r="G9" s="39" t="s">
        <v>31</v>
      </c>
      <c r="H9" s="39">
        <v>220.57631578947371</v>
      </c>
      <c r="I9" s="39" t="s">
        <v>31</v>
      </c>
      <c r="J9" s="39">
        <v>91.094736842105419</v>
      </c>
      <c r="K9" s="39" t="s">
        <v>31</v>
      </c>
      <c r="L9" s="39">
        <v>1064.7263157894731</v>
      </c>
      <c r="M9" s="39" t="s">
        <v>31</v>
      </c>
      <c r="N9" s="39">
        <v>0.26315789473684209</v>
      </c>
    </row>
    <row r="10" spans="1:14" ht="15.75" x14ac:dyDescent="0.25">
      <c r="A10" s="2">
        <v>31</v>
      </c>
      <c r="B10" s="2">
        <v>78</v>
      </c>
      <c r="C10" s="2">
        <v>120</v>
      </c>
      <c r="D10" s="9">
        <v>0</v>
      </c>
      <c r="G10" s="39" t="s">
        <v>32</v>
      </c>
      <c r="H10" s="39">
        <v>-0.72754120346699791</v>
      </c>
      <c r="I10" s="39" t="s">
        <v>32</v>
      </c>
      <c r="J10" s="39">
        <v>-1.3488421409521405</v>
      </c>
      <c r="K10" s="39" t="s">
        <v>32</v>
      </c>
      <c r="L10" s="39">
        <v>-0.96360080189815323</v>
      </c>
      <c r="M10" s="39" t="s">
        <v>32</v>
      </c>
      <c r="N10" s="39">
        <v>-2.2352941176470584</v>
      </c>
    </row>
    <row r="11" spans="1:14" ht="15.75" x14ac:dyDescent="0.25">
      <c r="A11" s="2">
        <v>28</v>
      </c>
      <c r="B11" s="2">
        <v>60</v>
      </c>
      <c r="C11" s="2">
        <v>196</v>
      </c>
      <c r="D11" s="9">
        <v>0</v>
      </c>
      <c r="G11" s="39" t="s">
        <v>33</v>
      </c>
      <c r="H11" s="39">
        <v>0.34098583741484545</v>
      </c>
      <c r="I11" s="39" t="s">
        <v>33</v>
      </c>
      <c r="J11" s="39">
        <v>0.16830341319029168</v>
      </c>
      <c r="K11" s="39" t="s">
        <v>33</v>
      </c>
      <c r="L11" s="39">
        <v>1.6026227261115154E-2</v>
      </c>
      <c r="M11" s="39" t="s">
        <v>33</v>
      </c>
      <c r="N11" s="39">
        <v>0</v>
      </c>
    </row>
    <row r="12" spans="1:14" ht="15.75" x14ac:dyDescent="0.25">
      <c r="A12" s="2">
        <v>24</v>
      </c>
      <c r="B12" s="2">
        <v>66</v>
      </c>
      <c r="C12" s="2">
        <v>163</v>
      </c>
      <c r="D12" s="9">
        <v>0</v>
      </c>
      <c r="G12" s="39" t="s">
        <v>34</v>
      </c>
      <c r="H12" s="39">
        <v>53</v>
      </c>
      <c r="I12" s="39" t="s">
        <v>34</v>
      </c>
      <c r="J12" s="39">
        <v>31</v>
      </c>
      <c r="K12" s="39" t="s">
        <v>34</v>
      </c>
      <c r="L12" s="39">
        <v>111</v>
      </c>
      <c r="M12" s="39" t="s">
        <v>34</v>
      </c>
      <c r="N12" s="39">
        <v>1</v>
      </c>
    </row>
    <row r="13" spans="1:14" ht="15.75" x14ac:dyDescent="0.25">
      <c r="A13" s="2">
        <v>22</v>
      </c>
      <c r="B13" s="2">
        <v>71</v>
      </c>
      <c r="C13" s="2">
        <v>152</v>
      </c>
      <c r="D13" s="9">
        <v>0</v>
      </c>
      <c r="G13" s="39" t="s">
        <v>35</v>
      </c>
      <c r="H13" s="39">
        <v>3</v>
      </c>
      <c r="I13" s="39" t="s">
        <v>35</v>
      </c>
      <c r="J13" s="39">
        <v>56</v>
      </c>
      <c r="K13" s="39" t="s">
        <v>35</v>
      </c>
      <c r="L13" s="39">
        <v>98</v>
      </c>
      <c r="M13" s="39" t="s">
        <v>35</v>
      </c>
      <c r="N13" s="39">
        <v>0</v>
      </c>
    </row>
    <row r="14" spans="1:14" ht="15.75" x14ac:dyDescent="0.25">
      <c r="A14" s="2">
        <v>18</v>
      </c>
      <c r="B14" s="2">
        <v>56</v>
      </c>
      <c r="C14" s="2">
        <v>155</v>
      </c>
      <c r="D14" s="9">
        <v>1</v>
      </c>
      <c r="G14" s="39" t="s">
        <v>36</v>
      </c>
      <c r="H14" s="39">
        <v>56</v>
      </c>
      <c r="I14" s="39" t="s">
        <v>36</v>
      </c>
      <c r="J14" s="39">
        <v>87</v>
      </c>
      <c r="K14" s="39" t="s">
        <v>36</v>
      </c>
      <c r="L14" s="39">
        <v>209</v>
      </c>
      <c r="M14" s="39" t="s">
        <v>36</v>
      </c>
      <c r="N14" s="39">
        <v>1</v>
      </c>
    </row>
    <row r="15" spans="1:14" ht="15.75" x14ac:dyDescent="0.25">
      <c r="A15" s="2">
        <v>15</v>
      </c>
      <c r="B15" s="2">
        <v>78</v>
      </c>
      <c r="C15" s="2">
        <v>98</v>
      </c>
      <c r="D15" s="9">
        <v>0</v>
      </c>
      <c r="G15" s="39" t="s">
        <v>37</v>
      </c>
      <c r="H15" s="39">
        <v>539</v>
      </c>
      <c r="I15" s="39" t="s">
        <v>37</v>
      </c>
      <c r="J15" s="39">
        <v>1392</v>
      </c>
      <c r="K15" s="39" t="s">
        <v>37</v>
      </c>
      <c r="L15" s="39">
        <v>3142</v>
      </c>
      <c r="M15" s="39" t="s">
        <v>37</v>
      </c>
      <c r="N15" s="39">
        <v>10</v>
      </c>
    </row>
    <row r="16" spans="1:14" ht="16.5" thickBot="1" x14ac:dyDescent="0.3">
      <c r="A16" s="2">
        <v>15</v>
      </c>
      <c r="B16" s="2">
        <v>67</v>
      </c>
      <c r="C16" s="2">
        <v>135</v>
      </c>
      <c r="D16" s="9">
        <v>1</v>
      </c>
      <c r="G16" s="40" t="s">
        <v>38</v>
      </c>
      <c r="H16" s="40">
        <v>20</v>
      </c>
      <c r="I16" s="40" t="s">
        <v>38</v>
      </c>
      <c r="J16" s="40">
        <v>20</v>
      </c>
      <c r="K16" s="40" t="s">
        <v>38</v>
      </c>
      <c r="L16" s="40">
        <v>20</v>
      </c>
      <c r="M16" s="40" t="s">
        <v>38</v>
      </c>
      <c r="N16" s="40">
        <v>20</v>
      </c>
    </row>
    <row r="17" spans="1:4" ht="15.75" x14ac:dyDescent="0.25">
      <c r="A17" s="2">
        <v>15</v>
      </c>
      <c r="B17" s="2">
        <v>60</v>
      </c>
      <c r="C17" s="2">
        <v>199</v>
      </c>
      <c r="D17" s="9">
        <v>0</v>
      </c>
    </row>
    <row r="18" spans="1:4" ht="15.75" x14ac:dyDescent="0.25">
      <c r="A18" s="2">
        <v>13</v>
      </c>
      <c r="B18" s="2">
        <v>59</v>
      </c>
      <c r="C18" s="2">
        <v>155</v>
      </c>
      <c r="D18" s="9">
        <v>0</v>
      </c>
    </row>
    <row r="19" spans="1:4" ht="15.75" x14ac:dyDescent="0.25">
      <c r="A19" s="2">
        <v>12</v>
      </c>
      <c r="B19" s="2">
        <v>58</v>
      </c>
      <c r="C19" s="2">
        <v>152</v>
      </c>
      <c r="D19" s="9">
        <v>0</v>
      </c>
    </row>
    <row r="20" spans="1:4" ht="15.75" x14ac:dyDescent="0.25">
      <c r="A20" s="2">
        <v>8</v>
      </c>
      <c r="B20" s="2">
        <v>66</v>
      </c>
      <c r="C20" s="2">
        <v>166</v>
      </c>
      <c r="D20" s="9">
        <v>0</v>
      </c>
    </row>
    <row r="21" spans="1:4" ht="15.75" x14ac:dyDescent="0.25">
      <c r="A21" s="2">
        <v>3</v>
      </c>
      <c r="B21" s="2">
        <v>62</v>
      </c>
      <c r="C21" s="2">
        <v>117</v>
      </c>
      <c r="D21" s="9">
        <v>0</v>
      </c>
    </row>
  </sheetData>
  <sortState ref="A2:D21">
    <sortCondition descending="1" ref="A1"/>
  </sortState>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workbookViewId="0">
      <selection activeCell="F8" sqref="F8:F9"/>
    </sheetView>
  </sheetViews>
  <sheetFormatPr defaultRowHeight="15" x14ac:dyDescent="0.25"/>
  <sheetData>
    <row r="1" spans="1:11" x14ac:dyDescent="0.25">
      <c r="A1" s="73" t="s">
        <v>68</v>
      </c>
      <c r="B1" s="73"/>
      <c r="C1" s="73"/>
      <c r="D1" s="73"/>
      <c r="E1" s="73"/>
      <c r="F1" s="73"/>
      <c r="G1" s="73"/>
      <c r="H1" s="73"/>
      <c r="I1" s="73"/>
      <c r="J1" s="73"/>
      <c r="K1" s="73"/>
    </row>
    <row r="2" spans="1:11" x14ac:dyDescent="0.25">
      <c r="A2" s="73"/>
      <c r="B2" s="73"/>
      <c r="C2" s="73"/>
      <c r="D2" s="73"/>
      <c r="E2" s="73"/>
      <c r="F2" s="73"/>
      <c r="G2" s="73"/>
      <c r="H2" s="73"/>
      <c r="I2" s="73"/>
      <c r="J2" s="73"/>
      <c r="K2" s="73"/>
    </row>
    <row r="3" spans="1:11" x14ac:dyDescent="0.25">
      <c r="A3" s="73"/>
      <c r="B3" s="73"/>
      <c r="C3" s="73"/>
      <c r="D3" s="73"/>
      <c r="E3" s="73"/>
      <c r="F3" s="73"/>
      <c r="G3" s="73"/>
      <c r="H3" s="73"/>
      <c r="I3" s="73"/>
      <c r="J3" s="73"/>
      <c r="K3" s="73"/>
    </row>
    <row r="6" spans="1:11" x14ac:dyDescent="0.25">
      <c r="A6" t="s">
        <v>41</v>
      </c>
    </row>
    <row r="7" spans="1:11" ht="15.75" thickBot="1" x14ac:dyDescent="0.3"/>
    <row r="8" spans="1:11" x14ac:dyDescent="0.25">
      <c r="A8" s="46" t="s">
        <v>42</v>
      </c>
      <c r="B8" s="46"/>
    </row>
    <row r="9" spans="1:11" x14ac:dyDescent="0.25">
      <c r="A9" s="39" t="s">
        <v>43</v>
      </c>
      <c r="B9" s="39">
        <v>0.90078229866484338</v>
      </c>
    </row>
    <row r="10" spans="1:11" x14ac:dyDescent="0.25">
      <c r="A10" s="39" t="s">
        <v>44</v>
      </c>
      <c r="B10" s="39">
        <v>0.8114087495879192</v>
      </c>
    </row>
    <row r="11" spans="1:11" x14ac:dyDescent="0.25">
      <c r="A11" s="39" t="s">
        <v>45</v>
      </c>
      <c r="B11" s="39">
        <v>0.78922154365708608</v>
      </c>
    </row>
    <row r="12" spans="1:11" x14ac:dyDescent="0.25">
      <c r="A12" s="39" t="s">
        <v>27</v>
      </c>
      <c r="B12" s="39">
        <v>6.8185581575515188</v>
      </c>
    </row>
    <row r="13" spans="1:11" ht="15.75" thickBot="1" x14ac:dyDescent="0.3">
      <c r="A13" s="40" t="s">
        <v>46</v>
      </c>
      <c r="B13" s="40">
        <v>20</v>
      </c>
    </row>
    <row r="15" spans="1:11" ht="15.75" thickBot="1" x14ac:dyDescent="0.3">
      <c r="A15" t="s">
        <v>47</v>
      </c>
    </row>
    <row r="16" spans="1:11" x14ac:dyDescent="0.25">
      <c r="A16" s="41"/>
      <c r="B16" s="41" t="s">
        <v>52</v>
      </c>
      <c r="C16" s="41" t="s">
        <v>53</v>
      </c>
      <c r="D16" s="41" t="s">
        <v>54</v>
      </c>
      <c r="E16" s="41" t="s">
        <v>55</v>
      </c>
      <c r="F16" s="41" t="s">
        <v>56</v>
      </c>
    </row>
    <row r="17" spans="1:9" x14ac:dyDescent="0.25">
      <c r="A17" s="39" t="s">
        <v>48</v>
      </c>
      <c r="B17" s="39">
        <v>2</v>
      </c>
      <c r="C17" s="39">
        <v>3400.5734990854889</v>
      </c>
      <c r="D17" s="39">
        <v>1700.2867495427445</v>
      </c>
      <c r="E17" s="39">
        <v>36.571019898468748</v>
      </c>
      <c r="F17" s="39">
        <v>6.9491724642907385E-7</v>
      </c>
    </row>
    <row r="18" spans="1:9" x14ac:dyDescent="0.25">
      <c r="A18" s="39" t="s">
        <v>49</v>
      </c>
      <c r="B18" s="39">
        <v>17</v>
      </c>
      <c r="C18" s="39">
        <v>790.37650091451019</v>
      </c>
      <c r="D18" s="39">
        <v>46.492735347912365</v>
      </c>
      <c r="E18" s="39"/>
      <c r="F18" s="39"/>
    </row>
    <row r="19" spans="1:9" ht="15.75" thickBot="1" x14ac:dyDescent="0.3">
      <c r="A19" s="40" t="s">
        <v>50</v>
      </c>
      <c r="B19" s="40">
        <v>19</v>
      </c>
      <c r="C19" s="40">
        <v>4190.9499999999989</v>
      </c>
      <c r="D19" s="40"/>
      <c r="E19" s="40"/>
      <c r="F19" s="40"/>
    </row>
    <row r="20" spans="1:9" ht="15.75" thickBot="1" x14ac:dyDescent="0.3"/>
    <row r="21" spans="1:9" x14ac:dyDescent="0.25">
      <c r="A21" s="41"/>
      <c r="B21" s="41" t="s">
        <v>57</v>
      </c>
      <c r="C21" s="41" t="s">
        <v>27</v>
      </c>
      <c r="D21" s="41" t="s">
        <v>58</v>
      </c>
      <c r="E21" s="41" t="s">
        <v>59</v>
      </c>
      <c r="F21" s="41" t="s">
        <v>60</v>
      </c>
      <c r="G21" s="41" t="s">
        <v>61</v>
      </c>
      <c r="H21" s="41" t="s">
        <v>62</v>
      </c>
      <c r="I21" s="41" t="s">
        <v>63</v>
      </c>
    </row>
    <row r="22" spans="1:9" x14ac:dyDescent="0.25">
      <c r="A22" s="39" t="s">
        <v>51</v>
      </c>
      <c r="B22" s="39">
        <v>-111.71794801742135</v>
      </c>
      <c r="C22" s="39">
        <v>16.296787541759912</v>
      </c>
      <c r="D22" s="39">
        <v>-6.8552128897273938</v>
      </c>
      <c r="E22" s="39">
        <v>2.7930087291982536E-6</v>
      </c>
      <c r="F22" s="39">
        <v>-146.10116424166634</v>
      </c>
      <c r="G22" s="39">
        <v>-77.33473179317636</v>
      </c>
      <c r="H22" s="39">
        <v>-146.10116424166634</v>
      </c>
      <c r="I22" s="39">
        <v>-77.33473179317636</v>
      </c>
    </row>
    <row r="23" spans="1:9" x14ac:dyDescent="0.25">
      <c r="A23" s="39" t="s">
        <v>1</v>
      </c>
      <c r="B23" s="39">
        <v>1.3275139893936736</v>
      </c>
      <c r="C23" s="39">
        <v>0.17201282046995472</v>
      </c>
      <c r="D23" s="39">
        <v>7.717529343259323</v>
      </c>
      <c r="E23" s="39">
        <v>5.9336756355029886E-7</v>
      </c>
      <c r="F23" s="39">
        <v>0.96459866117911752</v>
      </c>
      <c r="G23" s="39">
        <v>1.6904293176082297</v>
      </c>
      <c r="H23" s="39">
        <v>0.96459866117911752</v>
      </c>
      <c r="I23" s="39">
        <v>1.6904293176082297</v>
      </c>
    </row>
    <row r="24" spans="1:9" ht="15.75" thickBot="1" x14ac:dyDescent="0.3">
      <c r="A24" s="40" t="s">
        <v>2</v>
      </c>
      <c r="B24" s="40">
        <v>0.29454471263922127</v>
      </c>
      <c r="C24" s="40">
        <v>5.0313956001701958E-2</v>
      </c>
      <c r="D24" s="40">
        <v>5.854135433700697</v>
      </c>
      <c r="E24" s="40">
        <v>1.9141455659180677E-5</v>
      </c>
      <c r="F24" s="40">
        <v>0.18839154448441037</v>
      </c>
      <c r="G24" s="40">
        <v>0.40069788079403218</v>
      </c>
      <c r="H24" s="40">
        <v>0.18839154448441037</v>
      </c>
      <c r="I24" s="40">
        <v>0.40069788079403218</v>
      </c>
    </row>
    <row r="28" spans="1:9" x14ac:dyDescent="0.25">
      <c r="A28" t="s">
        <v>64</v>
      </c>
    </row>
    <row r="29" spans="1:9" ht="15.75" thickBot="1" x14ac:dyDescent="0.3"/>
    <row r="30" spans="1:9" x14ac:dyDescent="0.25">
      <c r="A30" s="41" t="s">
        <v>65</v>
      </c>
      <c r="B30" s="41" t="s">
        <v>66</v>
      </c>
      <c r="C30" s="41" t="s">
        <v>67</v>
      </c>
    </row>
    <row r="31" spans="1:9" x14ac:dyDescent="0.25">
      <c r="A31" s="39">
        <v>1</v>
      </c>
      <c r="B31" s="39">
        <v>55.910183196970415</v>
      </c>
      <c r="C31" s="39">
        <v>8.9816803029584946E-2</v>
      </c>
    </row>
    <row r="32" spans="1:9" x14ac:dyDescent="0.25">
      <c r="A32" s="39">
        <v>2</v>
      </c>
      <c r="B32" s="39">
        <v>44.842065865310666</v>
      </c>
      <c r="C32" s="39">
        <v>6.1579341346893344</v>
      </c>
    </row>
    <row r="33" spans="1:3" x14ac:dyDescent="0.25">
      <c r="A33" s="39">
        <v>3</v>
      </c>
      <c r="B33" s="39">
        <v>52.060474107488773</v>
      </c>
      <c r="C33" s="39">
        <v>-4.0604741074887727</v>
      </c>
    </row>
    <row r="34" spans="1:3" x14ac:dyDescent="0.25">
      <c r="A34" s="39">
        <v>4</v>
      </c>
      <c r="B34" s="39">
        <v>34.246707340367408</v>
      </c>
      <c r="C34" s="39">
        <v>2.7532926596325922</v>
      </c>
    </row>
    <row r="35" spans="1:3" x14ac:dyDescent="0.25">
      <c r="A35" s="39">
        <v>5</v>
      </c>
      <c r="B35" s="39">
        <v>27.576132873124195</v>
      </c>
      <c r="C35" s="39">
        <v>9.4238671268758054</v>
      </c>
    </row>
    <row r="36" spans="1:3" x14ac:dyDescent="0.25">
      <c r="A36" s="39">
        <v>6</v>
      </c>
      <c r="B36" s="39">
        <v>32.164266526721079</v>
      </c>
      <c r="C36" s="39">
        <v>3.8357334732789212</v>
      </c>
    </row>
    <row r="37" spans="1:3" x14ac:dyDescent="0.25">
      <c r="A37" s="39">
        <v>7</v>
      </c>
      <c r="B37" s="39">
        <v>32.189019916927208</v>
      </c>
      <c r="C37" s="39">
        <v>3.810980083072792</v>
      </c>
    </row>
    <row r="38" spans="1:3" x14ac:dyDescent="0.25">
      <c r="A38" s="39">
        <v>8</v>
      </c>
      <c r="B38" s="39">
        <v>31.301260213975191</v>
      </c>
      <c r="C38" s="39">
        <v>2.6987397860248095</v>
      </c>
    </row>
    <row r="39" spans="1:3" x14ac:dyDescent="0.25">
      <c r="A39" s="39">
        <v>9</v>
      </c>
      <c r="B39" s="39">
        <v>27.17350867199174</v>
      </c>
      <c r="C39" s="39">
        <v>3.8264913280082595</v>
      </c>
    </row>
    <row r="40" spans="1:3" x14ac:dyDescent="0.25">
      <c r="A40" s="39">
        <v>10</v>
      </c>
      <c r="B40" s="39">
        <v>25.663655023486442</v>
      </c>
      <c r="C40" s="39">
        <v>2.3363449765135584</v>
      </c>
    </row>
    <row r="41" spans="1:3" x14ac:dyDescent="0.25">
      <c r="A41" s="39">
        <v>11</v>
      </c>
      <c r="B41" s="39">
        <v>23.908763442754172</v>
      </c>
      <c r="C41" s="39">
        <v>9.1236557245828465E-2</v>
      </c>
    </row>
    <row r="42" spans="1:3" x14ac:dyDescent="0.25">
      <c r="A42" s="39">
        <v>12</v>
      </c>
      <c r="B42" s="39">
        <v>27.306341550691108</v>
      </c>
      <c r="C42" s="39">
        <v>-5.3063415506911085</v>
      </c>
    </row>
    <row r="43" spans="1:3" x14ac:dyDescent="0.25">
      <c r="A43" s="39">
        <v>13</v>
      </c>
      <c r="B43" s="39">
        <v>8.2772658477036671</v>
      </c>
      <c r="C43" s="39">
        <v>9.7227341522963329</v>
      </c>
    </row>
    <row r="44" spans="1:3" x14ac:dyDescent="0.25">
      <c r="A44" s="39">
        <v>14</v>
      </c>
      <c r="B44" s="39">
        <v>20.693524993928875</v>
      </c>
      <c r="C44" s="39">
        <v>-5.6935249939288752</v>
      </c>
    </row>
    <row r="45" spans="1:3" x14ac:dyDescent="0.25">
      <c r="A45" s="39">
        <v>15</v>
      </c>
      <c r="B45" s="39">
        <v>16.989025478249658</v>
      </c>
      <c r="C45" s="39">
        <v>-1.9890254782496584</v>
      </c>
    </row>
    <row r="46" spans="1:3" x14ac:dyDescent="0.25">
      <c r="A46" s="39">
        <v>16</v>
      </c>
      <c r="B46" s="39">
        <v>26.547289161404102</v>
      </c>
      <c r="C46" s="39">
        <v>-11.547289161404102</v>
      </c>
    </row>
    <row r="47" spans="1:3" x14ac:dyDescent="0.25">
      <c r="A47" s="39">
        <v>17</v>
      </c>
      <c r="B47" s="39">
        <v>12.259807815884692</v>
      </c>
      <c r="C47" s="39">
        <v>0.74019218411530829</v>
      </c>
    </row>
    <row r="48" spans="1:3" x14ac:dyDescent="0.25">
      <c r="A48" s="39">
        <v>18</v>
      </c>
      <c r="B48" s="39">
        <v>10.048659688573359</v>
      </c>
      <c r="C48" s="39">
        <v>1.951340311426641</v>
      </c>
    </row>
    <row r="49" spans="1:3" x14ac:dyDescent="0.25">
      <c r="A49" s="39">
        <v>19</v>
      </c>
      <c r="B49" s="39">
        <v>24.792397580671839</v>
      </c>
      <c r="C49" s="39">
        <v>-16.792397580671839</v>
      </c>
    </row>
    <row r="50" spans="1:3" ht="15.75" thickBot="1" x14ac:dyDescent="0.3">
      <c r="A50" s="40">
        <v>20</v>
      </c>
      <c r="B50" s="40">
        <v>5.0496507037753062</v>
      </c>
      <c r="C50" s="40">
        <v>-2.0496507037753062</v>
      </c>
    </row>
  </sheetData>
  <mergeCells count="1">
    <mergeCell ref="A1:K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M17" sqref="M17"/>
    </sheetView>
  </sheetViews>
  <sheetFormatPr defaultRowHeight="15" x14ac:dyDescent="0.25"/>
  <cols>
    <col min="1" max="1" width="11" customWidth="1"/>
  </cols>
  <sheetData>
    <row r="1" spans="1:13" ht="45" x14ac:dyDescent="0.25">
      <c r="A1" s="19" t="s">
        <v>40</v>
      </c>
      <c r="B1" s="19" t="s">
        <v>39</v>
      </c>
    </row>
    <row r="2" spans="1:13" ht="15.75" x14ac:dyDescent="0.25">
      <c r="A2">
        <v>1</v>
      </c>
      <c r="B2" s="45">
        <v>240</v>
      </c>
      <c r="C2" s="43"/>
      <c r="D2" s="43"/>
      <c r="E2" s="43"/>
      <c r="F2" s="43"/>
      <c r="G2" s="43"/>
      <c r="H2" s="43"/>
      <c r="I2" s="43"/>
      <c r="J2" s="43"/>
      <c r="K2" s="43"/>
      <c r="L2" s="43"/>
      <c r="M2" s="43"/>
    </row>
    <row r="3" spans="1:13" x14ac:dyDescent="0.25">
      <c r="A3">
        <v>2</v>
      </c>
      <c r="B3" s="44">
        <v>350</v>
      </c>
    </row>
    <row r="4" spans="1:13" x14ac:dyDescent="0.25">
      <c r="A4">
        <v>3</v>
      </c>
      <c r="B4" s="44">
        <v>230</v>
      </c>
    </row>
    <row r="5" spans="1:13" x14ac:dyDescent="0.25">
      <c r="A5">
        <v>4</v>
      </c>
      <c r="B5" s="44">
        <v>260</v>
      </c>
    </row>
    <row r="6" spans="1:13" x14ac:dyDescent="0.25">
      <c r="A6">
        <v>5</v>
      </c>
      <c r="B6" s="44">
        <v>280</v>
      </c>
    </row>
    <row r="7" spans="1:13" x14ac:dyDescent="0.25">
      <c r="A7">
        <v>6</v>
      </c>
      <c r="B7" s="44">
        <v>320</v>
      </c>
    </row>
    <row r="8" spans="1:13" x14ac:dyDescent="0.25">
      <c r="A8">
        <v>7</v>
      </c>
      <c r="B8" s="44">
        <v>220</v>
      </c>
    </row>
    <row r="9" spans="1:13" x14ac:dyDescent="0.25">
      <c r="A9">
        <v>8</v>
      </c>
      <c r="B9" s="44">
        <v>310</v>
      </c>
    </row>
    <row r="10" spans="1:13" x14ac:dyDescent="0.25">
      <c r="A10">
        <v>9</v>
      </c>
      <c r="B10" s="44">
        <v>240</v>
      </c>
    </row>
    <row r="11" spans="1:13" x14ac:dyDescent="0.25">
      <c r="A11">
        <v>10</v>
      </c>
      <c r="B11" s="44">
        <v>310</v>
      </c>
    </row>
    <row r="12" spans="1:13" x14ac:dyDescent="0.25">
      <c r="A12">
        <v>11</v>
      </c>
      <c r="B12" s="44">
        <v>240</v>
      </c>
    </row>
    <row r="13" spans="1:13" x14ac:dyDescent="0.25">
      <c r="A13">
        <v>12</v>
      </c>
      <c r="B13" s="44">
        <v>230</v>
      </c>
    </row>
    <row r="20" spans="1:6" x14ac:dyDescent="0.25">
      <c r="A20" t="s">
        <v>41</v>
      </c>
    </row>
    <row r="21" spans="1:6" ht="15.75" thickBot="1" x14ac:dyDescent="0.3"/>
    <row r="22" spans="1:6" x14ac:dyDescent="0.25">
      <c r="A22" s="46" t="s">
        <v>42</v>
      </c>
      <c r="B22" s="46"/>
    </row>
    <row r="23" spans="1:6" x14ac:dyDescent="0.25">
      <c r="A23" s="39" t="s">
        <v>43</v>
      </c>
      <c r="B23" s="39">
        <v>0.18893725679756018</v>
      </c>
    </row>
    <row r="24" spans="1:6" x14ac:dyDescent="0.25">
      <c r="A24" s="39" t="s">
        <v>44</v>
      </c>
      <c r="B24" s="39">
        <v>3.5697287006187198E-2</v>
      </c>
    </row>
    <row r="25" spans="1:6" x14ac:dyDescent="0.25">
      <c r="A25" s="39" t="s">
        <v>45</v>
      </c>
      <c r="B25" s="39">
        <v>-6.0732984293194084E-2</v>
      </c>
    </row>
    <row r="26" spans="1:6" x14ac:dyDescent="0.25">
      <c r="A26" s="39" t="s">
        <v>27</v>
      </c>
      <c r="B26" s="39">
        <v>44.66881496416746</v>
      </c>
    </row>
    <row r="27" spans="1:6" ht="15.75" thickBot="1" x14ac:dyDescent="0.3">
      <c r="A27" s="40" t="s">
        <v>46</v>
      </c>
      <c r="B27" s="40">
        <v>12</v>
      </c>
    </row>
    <row r="29" spans="1:6" ht="15.75" thickBot="1" x14ac:dyDescent="0.3">
      <c r="A29" t="s">
        <v>47</v>
      </c>
    </row>
    <row r="30" spans="1:6" x14ac:dyDescent="0.25">
      <c r="A30" s="41"/>
      <c r="B30" s="41" t="s">
        <v>52</v>
      </c>
      <c r="C30" s="41" t="s">
        <v>53</v>
      </c>
      <c r="D30" s="41" t="s">
        <v>54</v>
      </c>
      <c r="E30" s="41" t="s">
        <v>55</v>
      </c>
      <c r="F30" s="41" t="s">
        <v>56</v>
      </c>
    </row>
    <row r="31" spans="1:6" x14ac:dyDescent="0.25">
      <c r="A31" s="39" t="s">
        <v>48</v>
      </c>
      <c r="B31" s="39">
        <v>1</v>
      </c>
      <c r="C31" s="39">
        <v>738.63636363635669</v>
      </c>
      <c r="D31" s="39">
        <v>738.63636363635669</v>
      </c>
      <c r="E31" s="39">
        <v>0.37018756169792338</v>
      </c>
      <c r="F31" s="39">
        <v>0.55646876780204246</v>
      </c>
    </row>
    <row r="32" spans="1:6" x14ac:dyDescent="0.25">
      <c r="A32" s="39" t="s">
        <v>49</v>
      </c>
      <c r="B32" s="39">
        <v>10</v>
      </c>
      <c r="C32" s="39">
        <v>19953.030303030308</v>
      </c>
      <c r="D32" s="39">
        <v>1995.3030303030307</v>
      </c>
      <c r="E32" s="39"/>
      <c r="F32" s="39"/>
    </row>
    <row r="33" spans="1:9" ht="15.75" thickBot="1" x14ac:dyDescent="0.3">
      <c r="A33" s="40" t="s">
        <v>50</v>
      </c>
      <c r="B33" s="40">
        <v>11</v>
      </c>
      <c r="C33" s="40">
        <v>20691.666666666664</v>
      </c>
      <c r="D33" s="40"/>
      <c r="E33" s="40"/>
      <c r="F33" s="40"/>
    </row>
    <row r="34" spans="1:9" ht="15.75" thickBot="1" x14ac:dyDescent="0.3"/>
    <row r="35" spans="1:9" x14ac:dyDescent="0.25">
      <c r="A35" s="41"/>
      <c r="B35" s="41" t="s">
        <v>57</v>
      </c>
      <c r="C35" s="41" t="s">
        <v>27</v>
      </c>
      <c r="D35" s="41" t="s">
        <v>58</v>
      </c>
      <c r="E35" s="41" t="s">
        <v>59</v>
      </c>
      <c r="F35" s="41" t="s">
        <v>60</v>
      </c>
      <c r="G35" s="41" t="s">
        <v>61</v>
      </c>
      <c r="H35" s="41" t="s">
        <v>62</v>
      </c>
      <c r="I35" s="41" t="s">
        <v>63</v>
      </c>
    </row>
    <row r="36" spans="1:9" x14ac:dyDescent="0.25">
      <c r="A36" s="39" t="s">
        <v>51</v>
      </c>
      <c r="B36" s="39">
        <v>283.93939393939399</v>
      </c>
      <c r="C36" s="39">
        <v>27.491755171096511</v>
      </c>
      <c r="D36" s="39">
        <v>10.328165378029921</v>
      </c>
      <c r="E36" s="39">
        <v>1.1814215649540438E-6</v>
      </c>
      <c r="F36" s="39">
        <v>222.68394613337929</v>
      </c>
      <c r="G36" s="39">
        <v>345.19484174540867</v>
      </c>
      <c r="H36" s="39">
        <v>222.68394613337929</v>
      </c>
      <c r="I36" s="39">
        <v>345.19484174540867</v>
      </c>
    </row>
    <row r="37" spans="1:9" ht="15.75" thickBot="1" x14ac:dyDescent="0.3">
      <c r="A37" s="40" t="s">
        <v>40</v>
      </c>
      <c r="B37" s="40">
        <v>-2.2727272727272756</v>
      </c>
      <c r="C37" s="40">
        <v>3.7353939610270213</v>
      </c>
      <c r="D37" s="40">
        <v>-0.60843040826205241</v>
      </c>
      <c r="E37" s="40">
        <v>0.55646876780204013</v>
      </c>
      <c r="F37" s="40">
        <v>-10.595703684766484</v>
      </c>
      <c r="G37" s="40">
        <v>6.0502491393119335</v>
      </c>
      <c r="H37" s="40">
        <v>-10.595703684766484</v>
      </c>
      <c r="I37" s="40">
        <v>6.0502491393119335</v>
      </c>
    </row>
    <row r="41" spans="1:9" x14ac:dyDescent="0.25">
      <c r="A41" t="s">
        <v>64</v>
      </c>
    </row>
    <row r="42" spans="1:9" ht="15.75" thickBot="1" x14ac:dyDescent="0.3"/>
    <row r="43" spans="1:9" x14ac:dyDescent="0.25">
      <c r="A43" s="41" t="s">
        <v>65</v>
      </c>
      <c r="B43" s="41" t="s">
        <v>84</v>
      </c>
      <c r="C43" s="41" t="s">
        <v>67</v>
      </c>
    </row>
    <row r="44" spans="1:9" x14ac:dyDescent="0.25">
      <c r="A44" s="39">
        <v>1</v>
      </c>
      <c r="B44" s="39">
        <v>281.66666666666674</v>
      </c>
      <c r="C44" s="39">
        <v>-41.666666666666742</v>
      </c>
    </row>
    <row r="45" spans="1:9" x14ac:dyDescent="0.25">
      <c r="A45" s="39">
        <v>2</v>
      </c>
      <c r="B45" s="39">
        <v>279.39393939393943</v>
      </c>
      <c r="C45" s="39">
        <v>70.606060606060566</v>
      </c>
    </row>
    <row r="46" spans="1:9" x14ac:dyDescent="0.25">
      <c r="A46" s="39">
        <v>3</v>
      </c>
      <c r="B46" s="39">
        <v>277.12121212121218</v>
      </c>
      <c r="C46" s="39">
        <v>-47.121212121212182</v>
      </c>
    </row>
    <row r="47" spans="1:9" x14ac:dyDescent="0.25">
      <c r="A47" s="39">
        <v>4</v>
      </c>
      <c r="B47" s="39">
        <v>274.84848484848487</v>
      </c>
      <c r="C47" s="39">
        <v>-14.848484848484873</v>
      </c>
    </row>
    <row r="48" spans="1:9" x14ac:dyDescent="0.25">
      <c r="A48" s="39">
        <v>5</v>
      </c>
      <c r="B48" s="39">
        <v>272.57575757575762</v>
      </c>
      <c r="C48" s="39">
        <v>7.4242424242423795</v>
      </c>
    </row>
    <row r="49" spans="1:3" x14ac:dyDescent="0.25">
      <c r="A49" s="39">
        <v>6</v>
      </c>
      <c r="B49" s="39">
        <v>270.30303030303037</v>
      </c>
      <c r="C49" s="39">
        <v>49.696969696969632</v>
      </c>
    </row>
    <row r="50" spans="1:3" x14ac:dyDescent="0.25">
      <c r="A50" s="39">
        <v>7</v>
      </c>
      <c r="B50" s="39">
        <v>268.03030303030306</v>
      </c>
      <c r="C50" s="39">
        <v>-48.03030303030306</v>
      </c>
    </row>
    <row r="51" spans="1:3" x14ac:dyDescent="0.25">
      <c r="A51" s="39">
        <v>8</v>
      </c>
      <c r="B51" s="39">
        <v>265.75757575757581</v>
      </c>
      <c r="C51" s="39">
        <v>44.242424242424192</v>
      </c>
    </row>
    <row r="52" spans="1:3" x14ac:dyDescent="0.25">
      <c r="A52" s="39">
        <v>9</v>
      </c>
      <c r="B52" s="39">
        <v>263.4848484848485</v>
      </c>
      <c r="C52" s="39">
        <v>-23.484848484848499</v>
      </c>
    </row>
    <row r="53" spans="1:3" x14ac:dyDescent="0.25">
      <c r="A53" s="39">
        <v>10</v>
      </c>
      <c r="B53" s="39">
        <v>261.21212121212125</v>
      </c>
      <c r="C53" s="39">
        <v>48.787878787878753</v>
      </c>
    </row>
    <row r="54" spans="1:3" x14ac:dyDescent="0.25">
      <c r="A54" s="39">
        <v>11</v>
      </c>
      <c r="B54" s="39">
        <v>258.93939393939394</v>
      </c>
      <c r="C54" s="39">
        <v>-18.939393939393938</v>
      </c>
    </row>
    <row r="55" spans="1:3" ht="15.75" thickBot="1" x14ac:dyDescent="0.3">
      <c r="A55" s="40">
        <v>12</v>
      </c>
      <c r="B55" s="40">
        <v>256.66666666666669</v>
      </c>
      <c r="C55" s="40">
        <v>-26.666666666666686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activeCell="N26" sqref="N26"/>
    </sheetView>
  </sheetViews>
  <sheetFormatPr defaultRowHeight="15" x14ac:dyDescent="0.25"/>
  <cols>
    <col min="4" max="4" width="14.5703125" customWidth="1"/>
    <col min="6" max="6" width="12.85546875" customWidth="1"/>
    <col min="7" max="7" width="14.140625" customWidth="1"/>
    <col min="8" max="8" width="14.5703125" customWidth="1"/>
    <col min="9" max="9" width="16.28515625" customWidth="1"/>
    <col min="11" max="11" width="8.7109375" customWidth="1"/>
    <col min="14" max="14" width="11.28515625" customWidth="1"/>
  </cols>
  <sheetData>
    <row r="1" spans="1:14" ht="93.75" customHeight="1" x14ac:dyDescent="0.25">
      <c r="A1" s="47" t="s">
        <v>79</v>
      </c>
      <c r="B1" s="49" t="s">
        <v>39</v>
      </c>
      <c r="C1" s="48" t="s">
        <v>26</v>
      </c>
      <c r="D1" s="49" t="s">
        <v>80</v>
      </c>
      <c r="E1" s="49" t="s">
        <v>70</v>
      </c>
      <c r="F1" s="49" t="s">
        <v>71</v>
      </c>
      <c r="G1" s="49" t="s">
        <v>72</v>
      </c>
      <c r="H1" s="49" t="s">
        <v>73</v>
      </c>
      <c r="I1" s="50" t="s">
        <v>74</v>
      </c>
      <c r="J1" s="50" t="s">
        <v>75</v>
      </c>
      <c r="K1" s="49" t="s">
        <v>76</v>
      </c>
      <c r="L1" s="49" t="s">
        <v>77</v>
      </c>
      <c r="N1" s="49" t="s">
        <v>81</v>
      </c>
    </row>
    <row r="2" spans="1:14" ht="15.75" x14ac:dyDescent="0.25">
      <c r="A2" s="52">
        <v>1</v>
      </c>
      <c r="B2" s="58">
        <v>240</v>
      </c>
      <c r="C2" s="51">
        <f>AVERAGE($B$2:$B$13)</f>
        <v>269.16666666666669</v>
      </c>
      <c r="D2" s="59"/>
      <c r="E2" s="59"/>
      <c r="F2" s="59"/>
      <c r="G2" s="59"/>
      <c r="H2" s="54"/>
      <c r="I2" s="54"/>
      <c r="J2" s="57">
        <f>AVERAGE(I5:I13)</f>
        <v>0.15138657087289625</v>
      </c>
      <c r="K2" s="62">
        <f>AVERAGE(F5:F13)</f>
        <v>39.629629629629626</v>
      </c>
      <c r="L2" s="62">
        <f>AVERAGE(G5:G13)</f>
        <v>1998.7654320987651</v>
      </c>
    </row>
    <row r="3" spans="1:14" ht="15.75" x14ac:dyDescent="0.25">
      <c r="A3" s="52">
        <v>2</v>
      </c>
      <c r="B3" s="60">
        <v>350</v>
      </c>
      <c r="C3" s="51">
        <f t="shared" ref="C3:C13" si="0">AVERAGE($B$2:$B$13)</f>
        <v>269.16666666666669</v>
      </c>
      <c r="D3" s="59" t="s">
        <v>78</v>
      </c>
      <c r="E3" s="59"/>
      <c r="F3" s="59"/>
      <c r="G3" s="59"/>
      <c r="H3" s="55"/>
      <c r="I3" s="56"/>
      <c r="J3" s="54"/>
      <c r="N3" t="e">
        <v>#N/A</v>
      </c>
    </row>
    <row r="4" spans="1:14" ht="15.75" x14ac:dyDescent="0.25">
      <c r="A4" s="52">
        <v>3</v>
      </c>
      <c r="B4" s="60">
        <v>230</v>
      </c>
      <c r="C4" s="51">
        <f t="shared" si="0"/>
        <v>269.16666666666669</v>
      </c>
      <c r="D4" s="59" t="s">
        <v>78</v>
      </c>
      <c r="E4" s="59"/>
      <c r="F4" s="59"/>
      <c r="G4" s="59"/>
      <c r="H4" s="55"/>
      <c r="I4" s="56"/>
      <c r="J4" s="54"/>
      <c r="N4" t="e">
        <v>#N/A</v>
      </c>
    </row>
    <row r="5" spans="1:14" ht="15.75" x14ac:dyDescent="0.25">
      <c r="A5" s="52">
        <v>4</v>
      </c>
      <c r="B5" s="60">
        <v>260</v>
      </c>
      <c r="C5" s="51">
        <f t="shared" si="0"/>
        <v>269.16666666666669</v>
      </c>
      <c r="D5" s="59">
        <f>AVERAGE(B2:B4)</f>
        <v>273.33333333333331</v>
      </c>
      <c r="E5" s="59">
        <f t="shared" ref="E5:E13" si="1">B5-D5</f>
        <v>-13.333333333333314</v>
      </c>
      <c r="F5" s="59">
        <f t="shared" ref="F5:F13" si="2">ABS(E5)</f>
        <v>13.333333333333314</v>
      </c>
      <c r="G5" s="59">
        <f t="shared" ref="G5:G13" si="3">F5^2</f>
        <v>177.77777777777726</v>
      </c>
      <c r="H5" s="55">
        <f t="shared" ref="H5:H13" si="4">E5/B5</f>
        <v>-5.1282051282051211E-2</v>
      </c>
      <c r="I5" s="56">
        <f t="shared" ref="I5:I13" si="5">ABS(H5)</f>
        <v>5.1282051282051211E-2</v>
      </c>
      <c r="J5" s="54"/>
      <c r="N5" s="51">
        <f t="shared" ref="N5:N14" si="6">AVERAGE(B2:B4)</f>
        <v>273.33333333333331</v>
      </c>
    </row>
    <row r="6" spans="1:14" ht="15.75" x14ac:dyDescent="0.25">
      <c r="A6" s="52">
        <v>5</v>
      </c>
      <c r="B6" s="60">
        <v>280</v>
      </c>
      <c r="C6" s="51">
        <f t="shared" si="0"/>
        <v>269.16666666666669</v>
      </c>
      <c r="D6" s="59">
        <f t="shared" ref="D6:D14" si="7">AVERAGE(B3:B5)</f>
        <v>280</v>
      </c>
      <c r="E6" s="59">
        <f t="shared" si="1"/>
        <v>0</v>
      </c>
      <c r="F6" s="59">
        <f t="shared" si="2"/>
        <v>0</v>
      </c>
      <c r="G6" s="59">
        <f t="shared" si="3"/>
        <v>0</v>
      </c>
      <c r="H6" s="55">
        <f t="shared" si="4"/>
        <v>0</v>
      </c>
      <c r="I6" s="56">
        <f t="shared" si="5"/>
        <v>0</v>
      </c>
      <c r="J6" s="54"/>
      <c r="N6" s="51">
        <f t="shared" si="6"/>
        <v>280</v>
      </c>
    </row>
    <row r="7" spans="1:14" ht="15.75" x14ac:dyDescent="0.25">
      <c r="A7" s="52">
        <v>6</v>
      </c>
      <c r="B7" s="60">
        <v>320</v>
      </c>
      <c r="C7" s="51">
        <f t="shared" si="0"/>
        <v>269.16666666666669</v>
      </c>
      <c r="D7" s="59">
        <f t="shared" si="7"/>
        <v>256.66666666666669</v>
      </c>
      <c r="E7" s="59">
        <f t="shared" si="1"/>
        <v>63.333333333333314</v>
      </c>
      <c r="F7" s="59">
        <f t="shared" si="2"/>
        <v>63.333333333333314</v>
      </c>
      <c r="G7" s="59">
        <f t="shared" si="3"/>
        <v>4011.1111111111086</v>
      </c>
      <c r="H7" s="55">
        <f t="shared" si="4"/>
        <v>0.1979166666666666</v>
      </c>
      <c r="I7" s="56">
        <f t="shared" si="5"/>
        <v>0.1979166666666666</v>
      </c>
      <c r="J7" s="54"/>
      <c r="N7" s="51">
        <f t="shared" si="6"/>
        <v>256.66666666666669</v>
      </c>
    </row>
    <row r="8" spans="1:14" ht="15.75" x14ac:dyDescent="0.25">
      <c r="A8" s="52">
        <v>7</v>
      </c>
      <c r="B8" s="60">
        <v>220</v>
      </c>
      <c r="C8" s="51">
        <f t="shared" si="0"/>
        <v>269.16666666666669</v>
      </c>
      <c r="D8" s="59">
        <f t="shared" si="7"/>
        <v>286.66666666666669</v>
      </c>
      <c r="E8" s="59">
        <f t="shared" si="1"/>
        <v>-66.666666666666686</v>
      </c>
      <c r="F8" s="59">
        <f t="shared" si="2"/>
        <v>66.666666666666686</v>
      </c>
      <c r="G8" s="59">
        <f t="shared" si="3"/>
        <v>4444.4444444444471</v>
      </c>
      <c r="H8" s="55">
        <f t="shared" si="4"/>
        <v>-0.30303030303030309</v>
      </c>
      <c r="I8" s="56">
        <f t="shared" si="5"/>
        <v>0.30303030303030309</v>
      </c>
      <c r="J8" s="54"/>
      <c r="N8" s="51">
        <f t="shared" si="6"/>
        <v>286.66666666666669</v>
      </c>
    </row>
    <row r="9" spans="1:14" ht="15.75" x14ac:dyDescent="0.25">
      <c r="A9" s="52">
        <v>8</v>
      </c>
      <c r="B9" s="60">
        <v>310</v>
      </c>
      <c r="C9" s="51">
        <f t="shared" si="0"/>
        <v>269.16666666666669</v>
      </c>
      <c r="D9" s="59">
        <f t="shared" si="7"/>
        <v>273.33333333333331</v>
      </c>
      <c r="E9" s="59">
        <f t="shared" si="1"/>
        <v>36.666666666666686</v>
      </c>
      <c r="F9" s="59">
        <f t="shared" si="2"/>
        <v>36.666666666666686</v>
      </c>
      <c r="G9" s="59">
        <f t="shared" si="3"/>
        <v>1344.4444444444459</v>
      </c>
      <c r="H9" s="55">
        <f t="shared" si="4"/>
        <v>0.11827956989247318</v>
      </c>
      <c r="I9" s="56">
        <f t="shared" si="5"/>
        <v>0.11827956989247318</v>
      </c>
      <c r="J9" s="54"/>
      <c r="N9" s="51">
        <f t="shared" si="6"/>
        <v>273.33333333333331</v>
      </c>
    </row>
    <row r="10" spans="1:14" ht="15.75" x14ac:dyDescent="0.25">
      <c r="A10" s="52">
        <v>9</v>
      </c>
      <c r="B10" s="60">
        <v>240</v>
      </c>
      <c r="C10" s="51">
        <f t="shared" si="0"/>
        <v>269.16666666666669</v>
      </c>
      <c r="D10" s="59">
        <f t="shared" si="7"/>
        <v>283.33333333333331</v>
      </c>
      <c r="E10" s="59">
        <f t="shared" si="1"/>
        <v>-43.333333333333314</v>
      </c>
      <c r="F10" s="59">
        <f t="shared" si="2"/>
        <v>43.333333333333314</v>
      </c>
      <c r="G10" s="59">
        <f t="shared" si="3"/>
        <v>1877.7777777777762</v>
      </c>
      <c r="H10" s="55">
        <f t="shared" si="4"/>
        <v>-0.18055555555555547</v>
      </c>
      <c r="I10" s="56">
        <f t="shared" si="5"/>
        <v>0.18055555555555547</v>
      </c>
      <c r="J10" s="54"/>
      <c r="N10" s="51">
        <f t="shared" si="6"/>
        <v>283.33333333333331</v>
      </c>
    </row>
    <row r="11" spans="1:14" ht="15.75" x14ac:dyDescent="0.25">
      <c r="A11" s="52">
        <v>10</v>
      </c>
      <c r="B11" s="60">
        <v>310</v>
      </c>
      <c r="C11" s="51">
        <f t="shared" si="0"/>
        <v>269.16666666666669</v>
      </c>
      <c r="D11" s="59">
        <f t="shared" si="7"/>
        <v>256.66666666666669</v>
      </c>
      <c r="E11" s="59">
        <f t="shared" si="1"/>
        <v>53.333333333333314</v>
      </c>
      <c r="F11" s="59">
        <f t="shared" si="2"/>
        <v>53.333333333333314</v>
      </c>
      <c r="G11" s="59">
        <f t="shared" si="3"/>
        <v>2844.4444444444425</v>
      </c>
      <c r="H11" s="55">
        <f t="shared" si="4"/>
        <v>0.1720430107526881</v>
      </c>
      <c r="I11" s="56">
        <f t="shared" si="5"/>
        <v>0.1720430107526881</v>
      </c>
      <c r="J11" s="54"/>
      <c r="N11" s="51">
        <f t="shared" si="6"/>
        <v>256.66666666666669</v>
      </c>
    </row>
    <row r="12" spans="1:14" ht="15.75" x14ac:dyDescent="0.25">
      <c r="A12" s="52">
        <v>11</v>
      </c>
      <c r="B12" s="60">
        <v>240</v>
      </c>
      <c r="C12" s="51">
        <f t="shared" si="0"/>
        <v>269.16666666666669</v>
      </c>
      <c r="D12" s="59">
        <f t="shared" si="7"/>
        <v>286.66666666666669</v>
      </c>
      <c r="E12" s="59">
        <f t="shared" si="1"/>
        <v>-46.666666666666686</v>
      </c>
      <c r="F12" s="59">
        <f t="shared" si="2"/>
        <v>46.666666666666686</v>
      </c>
      <c r="G12" s="59">
        <f t="shared" si="3"/>
        <v>2177.7777777777796</v>
      </c>
      <c r="H12" s="55">
        <f t="shared" si="4"/>
        <v>-0.19444444444444453</v>
      </c>
      <c r="I12" s="56">
        <f t="shared" si="5"/>
        <v>0.19444444444444453</v>
      </c>
      <c r="J12" s="54"/>
      <c r="N12" s="51">
        <f t="shared" si="6"/>
        <v>286.66666666666669</v>
      </c>
    </row>
    <row r="13" spans="1:14" ht="15.75" x14ac:dyDescent="0.25">
      <c r="A13" s="52">
        <v>12</v>
      </c>
      <c r="B13" s="60">
        <v>230</v>
      </c>
      <c r="C13" s="51">
        <f t="shared" si="0"/>
        <v>269.16666666666669</v>
      </c>
      <c r="D13" s="59">
        <f t="shared" si="7"/>
        <v>263.33333333333331</v>
      </c>
      <c r="E13" s="59">
        <f t="shared" si="1"/>
        <v>-33.333333333333314</v>
      </c>
      <c r="F13" s="59">
        <f t="shared" si="2"/>
        <v>33.333333333333314</v>
      </c>
      <c r="G13" s="59">
        <f t="shared" si="3"/>
        <v>1111.1111111111099</v>
      </c>
      <c r="H13" s="55">
        <f t="shared" si="4"/>
        <v>-0.14492753623188398</v>
      </c>
      <c r="I13" s="56">
        <f t="shared" si="5"/>
        <v>0.14492753623188398</v>
      </c>
      <c r="J13" s="54"/>
      <c r="N13" s="51">
        <f t="shared" si="6"/>
        <v>263.33333333333331</v>
      </c>
    </row>
    <row r="14" spans="1:14" ht="15.75" x14ac:dyDescent="0.25">
      <c r="A14" s="52">
        <v>13</v>
      </c>
      <c r="B14" s="61" t="s">
        <v>78</v>
      </c>
      <c r="C14" s="51" t="s">
        <v>78</v>
      </c>
      <c r="D14" s="63">
        <f t="shared" si="7"/>
        <v>260</v>
      </c>
      <c r="E14" s="59"/>
      <c r="F14" s="59"/>
      <c r="G14" s="59"/>
      <c r="H14" s="55"/>
      <c r="I14" s="56"/>
      <c r="N14" s="51">
        <f t="shared" si="6"/>
        <v>260</v>
      </c>
    </row>
    <row r="15" spans="1:14" x14ac:dyDescent="0.25">
      <c r="D15" s="59"/>
      <c r="N15" s="51"/>
    </row>
    <row r="16" spans="1:14" x14ac:dyDescent="0.25">
      <c r="N16" s="51"/>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4"/>
  <sheetViews>
    <sheetView workbookViewId="0">
      <selection activeCell="U6" sqref="U6"/>
    </sheetView>
  </sheetViews>
  <sheetFormatPr defaultRowHeight="15" x14ac:dyDescent="0.25"/>
  <cols>
    <col min="4" max="4" width="13" customWidth="1"/>
    <col min="15" max="15" width="11.5703125" customWidth="1"/>
  </cols>
  <sheetData>
    <row r="1" spans="1:15" ht="94.5" x14ac:dyDescent="0.25">
      <c r="A1" s="47" t="s">
        <v>69</v>
      </c>
      <c r="B1" s="19" t="s">
        <v>39</v>
      </c>
      <c r="C1" s="48" t="s">
        <v>26</v>
      </c>
      <c r="D1" s="49" t="s">
        <v>82</v>
      </c>
      <c r="E1" s="49" t="s">
        <v>70</v>
      </c>
      <c r="F1" s="49" t="s">
        <v>71</v>
      </c>
      <c r="G1" s="49" t="s">
        <v>72</v>
      </c>
      <c r="H1" s="49" t="s">
        <v>73</v>
      </c>
      <c r="I1" s="50" t="s">
        <v>74</v>
      </c>
      <c r="J1" s="50" t="s">
        <v>75</v>
      </c>
      <c r="K1" s="49" t="s">
        <v>76</v>
      </c>
      <c r="L1" s="49" t="s">
        <v>77</v>
      </c>
      <c r="M1" s="49"/>
      <c r="N1" s="49" t="s">
        <v>81</v>
      </c>
      <c r="O1" s="49" t="s">
        <v>83</v>
      </c>
    </row>
    <row r="2" spans="1:15" ht="15.75" x14ac:dyDescent="0.25">
      <c r="A2" s="52">
        <v>1</v>
      </c>
      <c r="B2" s="58">
        <v>240</v>
      </c>
      <c r="C2">
        <f>AVERAGE($B$2:$B$13)</f>
        <v>269.16666666666669</v>
      </c>
      <c r="D2" s="54"/>
      <c r="E2" s="54"/>
      <c r="F2" s="54"/>
      <c r="G2" s="54"/>
      <c r="H2" s="54"/>
      <c r="I2" s="54"/>
      <c r="J2" s="64">
        <f>AVERAGE(I3:I13)</f>
        <v>0.16352795339501527</v>
      </c>
      <c r="K2" s="65">
        <f>AVERAGE(F3:F13)</f>
        <v>44.893900575545452</v>
      </c>
      <c r="L2" s="65">
        <f>AVERAGE(G3:G13)</f>
        <v>2687.9612313305843</v>
      </c>
      <c r="N2" t="e">
        <v>#N/A</v>
      </c>
      <c r="O2" s="66">
        <v>0.3</v>
      </c>
    </row>
    <row r="3" spans="1:15" ht="15.75" x14ac:dyDescent="0.25">
      <c r="A3" s="52">
        <v>2</v>
      </c>
      <c r="B3" s="60">
        <v>350</v>
      </c>
      <c r="C3">
        <f t="shared" ref="C3:C13" si="0">AVERAGE($B$2:$B$13)</f>
        <v>269.16666666666669</v>
      </c>
      <c r="D3" s="54">
        <f>B2</f>
        <v>240</v>
      </c>
      <c r="E3" s="54">
        <f t="shared" ref="E3:E13" si="1">B3-D3</f>
        <v>110</v>
      </c>
      <c r="F3" s="54">
        <f t="shared" ref="F3:F13" si="2">ABS(E3)</f>
        <v>110</v>
      </c>
      <c r="G3" s="54">
        <f t="shared" ref="G3:G13" si="3">F3^2</f>
        <v>12100</v>
      </c>
      <c r="H3" s="55">
        <f t="shared" ref="H3:H13" si="4">E3/B3</f>
        <v>0.31428571428571428</v>
      </c>
      <c r="I3" s="56">
        <f t="shared" ref="I3:I13" si="5">ABS(H3)</f>
        <v>0.31428571428571428</v>
      </c>
      <c r="J3" s="54"/>
      <c r="N3" s="51">
        <f>B2</f>
        <v>240</v>
      </c>
      <c r="O3" s="54" t="s">
        <v>78</v>
      </c>
    </row>
    <row r="4" spans="1:15" ht="15.75" x14ac:dyDescent="0.25">
      <c r="A4" s="52">
        <v>3</v>
      </c>
      <c r="B4" s="60">
        <v>230</v>
      </c>
      <c r="C4">
        <f t="shared" si="0"/>
        <v>269.16666666666669</v>
      </c>
      <c r="D4" s="54">
        <f>$O$2*B3+(1-$O$2)*D3</f>
        <v>273</v>
      </c>
      <c r="E4" s="54">
        <f t="shared" si="1"/>
        <v>-43</v>
      </c>
      <c r="F4" s="54">
        <f t="shared" si="2"/>
        <v>43</v>
      </c>
      <c r="G4" s="54">
        <f t="shared" si="3"/>
        <v>1849</v>
      </c>
      <c r="H4" s="55">
        <f t="shared" si="4"/>
        <v>-0.18695652173913044</v>
      </c>
      <c r="I4" s="56">
        <f t="shared" si="5"/>
        <v>0.18695652173913044</v>
      </c>
      <c r="J4" s="54"/>
      <c r="N4">
        <f t="shared" ref="N4:N14" si="6">0.3*B3+0.7*N3</f>
        <v>273</v>
      </c>
      <c r="O4" s="54"/>
    </row>
    <row r="5" spans="1:15" ht="15.75" x14ac:dyDescent="0.25">
      <c r="A5" s="52">
        <v>4</v>
      </c>
      <c r="B5" s="60">
        <v>260</v>
      </c>
      <c r="C5">
        <f t="shared" si="0"/>
        <v>269.16666666666669</v>
      </c>
      <c r="D5" s="54">
        <f t="shared" ref="D5:D13" si="7">$O$2*B4+(1-$O$2)*D4</f>
        <v>260.10000000000002</v>
      </c>
      <c r="E5" s="54">
        <f t="shared" si="1"/>
        <v>-0.10000000000002274</v>
      </c>
      <c r="F5" s="54">
        <f t="shared" si="2"/>
        <v>0.10000000000002274</v>
      </c>
      <c r="G5" s="54">
        <f t="shared" si="3"/>
        <v>1.0000000000004547E-2</v>
      </c>
      <c r="H5" s="55">
        <f t="shared" si="4"/>
        <v>-3.8461538461547206E-4</v>
      </c>
      <c r="I5" s="56">
        <f t="shared" si="5"/>
        <v>3.8461538461547206E-4</v>
      </c>
      <c r="J5" s="54"/>
      <c r="N5">
        <f t="shared" si="6"/>
        <v>260.10000000000002</v>
      </c>
      <c r="O5" s="54"/>
    </row>
    <row r="6" spans="1:15" ht="15.75" x14ac:dyDescent="0.25">
      <c r="A6" s="52">
        <v>5</v>
      </c>
      <c r="B6" s="60">
        <v>280</v>
      </c>
      <c r="C6">
        <f t="shared" si="0"/>
        <v>269.16666666666669</v>
      </c>
      <c r="D6" s="54">
        <f t="shared" si="7"/>
        <v>260.07</v>
      </c>
      <c r="E6" s="54">
        <f t="shared" si="1"/>
        <v>19.930000000000007</v>
      </c>
      <c r="F6" s="54">
        <f t="shared" si="2"/>
        <v>19.930000000000007</v>
      </c>
      <c r="G6" s="54">
        <f t="shared" si="3"/>
        <v>397.20490000000029</v>
      </c>
      <c r="H6" s="55">
        <f t="shared" si="4"/>
        <v>7.1178571428571452E-2</v>
      </c>
      <c r="I6" s="56">
        <f t="shared" si="5"/>
        <v>7.1178571428571452E-2</v>
      </c>
      <c r="J6" s="54"/>
      <c r="N6">
        <f t="shared" si="6"/>
        <v>260.07</v>
      </c>
      <c r="O6" s="54"/>
    </row>
    <row r="7" spans="1:15" ht="15.75" x14ac:dyDescent="0.25">
      <c r="A7" s="52">
        <v>6</v>
      </c>
      <c r="B7" s="60">
        <v>320</v>
      </c>
      <c r="C7">
        <f t="shared" si="0"/>
        <v>269.16666666666669</v>
      </c>
      <c r="D7" s="54">
        <f t="shared" si="7"/>
        <v>266.04899999999998</v>
      </c>
      <c r="E7" s="54">
        <f t="shared" si="1"/>
        <v>53.951000000000022</v>
      </c>
      <c r="F7" s="54">
        <f t="shared" si="2"/>
        <v>53.951000000000022</v>
      </c>
      <c r="G7" s="54">
        <f t="shared" si="3"/>
        <v>2910.7104010000025</v>
      </c>
      <c r="H7" s="55">
        <f t="shared" si="4"/>
        <v>0.16859687500000006</v>
      </c>
      <c r="I7" s="56">
        <f t="shared" si="5"/>
        <v>0.16859687500000006</v>
      </c>
      <c r="J7" s="54"/>
      <c r="N7">
        <f t="shared" si="6"/>
        <v>266.04899999999998</v>
      </c>
      <c r="O7" s="54"/>
    </row>
    <row r="8" spans="1:15" ht="15.75" x14ac:dyDescent="0.25">
      <c r="A8" s="52">
        <v>7</v>
      </c>
      <c r="B8" s="60">
        <v>220</v>
      </c>
      <c r="C8">
        <f t="shared" si="0"/>
        <v>269.16666666666669</v>
      </c>
      <c r="D8" s="54">
        <f t="shared" si="7"/>
        <v>282.23429999999996</v>
      </c>
      <c r="E8" s="54">
        <f t="shared" si="1"/>
        <v>-62.234299999999962</v>
      </c>
      <c r="F8" s="54">
        <f t="shared" si="2"/>
        <v>62.234299999999962</v>
      </c>
      <c r="G8" s="54">
        <f t="shared" si="3"/>
        <v>3873.1080964899952</v>
      </c>
      <c r="H8" s="55">
        <f t="shared" si="4"/>
        <v>-0.28288318181818167</v>
      </c>
      <c r="I8" s="56">
        <f t="shared" si="5"/>
        <v>0.28288318181818167</v>
      </c>
      <c r="J8" s="54"/>
      <c r="N8">
        <f t="shared" si="6"/>
        <v>282.23429999999996</v>
      </c>
      <c r="O8" s="54"/>
    </row>
    <row r="9" spans="1:15" ht="15.75" x14ac:dyDescent="0.25">
      <c r="A9" s="52">
        <v>8</v>
      </c>
      <c r="B9" s="60">
        <v>310</v>
      </c>
      <c r="C9">
        <f t="shared" si="0"/>
        <v>269.16666666666669</v>
      </c>
      <c r="D9" s="54">
        <f t="shared" si="7"/>
        <v>263.56400999999994</v>
      </c>
      <c r="E9" s="54">
        <f t="shared" si="1"/>
        <v>46.435990000000061</v>
      </c>
      <c r="F9" s="54">
        <f t="shared" si="2"/>
        <v>46.435990000000061</v>
      </c>
      <c r="G9" s="54">
        <f t="shared" si="3"/>
        <v>2156.3011672801058</v>
      </c>
      <c r="H9" s="55">
        <f t="shared" si="4"/>
        <v>0.14979351612903247</v>
      </c>
      <c r="I9" s="56">
        <f t="shared" si="5"/>
        <v>0.14979351612903247</v>
      </c>
      <c r="J9" s="54"/>
      <c r="N9">
        <f t="shared" si="6"/>
        <v>263.56400999999994</v>
      </c>
      <c r="O9" s="54"/>
    </row>
    <row r="10" spans="1:15" ht="15.75" x14ac:dyDescent="0.25">
      <c r="A10" s="52">
        <v>9</v>
      </c>
      <c r="B10" s="60">
        <v>240</v>
      </c>
      <c r="C10">
        <f t="shared" si="0"/>
        <v>269.16666666666669</v>
      </c>
      <c r="D10" s="54">
        <f t="shared" si="7"/>
        <v>277.49480699999992</v>
      </c>
      <c r="E10" s="54">
        <f t="shared" si="1"/>
        <v>-37.494806999999923</v>
      </c>
      <c r="F10" s="54">
        <f t="shared" si="2"/>
        <v>37.494806999999923</v>
      </c>
      <c r="G10" s="54">
        <f t="shared" si="3"/>
        <v>1405.8605519672433</v>
      </c>
      <c r="H10" s="55">
        <f t="shared" si="4"/>
        <v>-0.15622836249999969</v>
      </c>
      <c r="I10" s="56">
        <f t="shared" si="5"/>
        <v>0.15622836249999969</v>
      </c>
      <c r="J10" s="54"/>
      <c r="N10">
        <f t="shared" si="6"/>
        <v>277.49480699999992</v>
      </c>
      <c r="O10" s="54"/>
    </row>
    <row r="11" spans="1:15" ht="15.75" x14ac:dyDescent="0.25">
      <c r="A11" s="52">
        <v>10</v>
      </c>
      <c r="B11" s="60">
        <v>310</v>
      </c>
      <c r="C11">
        <f t="shared" si="0"/>
        <v>269.16666666666669</v>
      </c>
      <c r="D11" s="54">
        <f t="shared" si="7"/>
        <v>266.24636489999995</v>
      </c>
      <c r="E11" s="54">
        <f t="shared" si="1"/>
        <v>43.753635100000054</v>
      </c>
      <c r="F11" s="54">
        <f t="shared" si="2"/>
        <v>43.753635100000054</v>
      </c>
      <c r="G11" s="54">
        <f t="shared" si="3"/>
        <v>1914.3805844639567</v>
      </c>
      <c r="H11" s="55">
        <f t="shared" si="4"/>
        <v>0.14114075838709694</v>
      </c>
      <c r="I11" s="56">
        <f t="shared" si="5"/>
        <v>0.14114075838709694</v>
      </c>
      <c r="J11" s="54"/>
      <c r="N11">
        <f t="shared" si="6"/>
        <v>266.24636489999995</v>
      </c>
      <c r="O11" s="54"/>
    </row>
    <row r="12" spans="1:15" ht="15.75" x14ac:dyDescent="0.25">
      <c r="A12" s="52">
        <v>11</v>
      </c>
      <c r="B12" s="60">
        <v>240</v>
      </c>
      <c r="C12">
        <f t="shared" si="0"/>
        <v>269.16666666666669</v>
      </c>
      <c r="D12" s="54">
        <f t="shared" si="7"/>
        <v>279.37245542999995</v>
      </c>
      <c r="E12" s="54">
        <f t="shared" si="1"/>
        <v>-39.372455429999945</v>
      </c>
      <c r="F12" s="54">
        <f t="shared" si="2"/>
        <v>39.372455429999945</v>
      </c>
      <c r="G12" s="54">
        <f t="shared" si="3"/>
        <v>1550.1902465873322</v>
      </c>
      <c r="H12" s="55">
        <f t="shared" si="4"/>
        <v>-0.16405189762499978</v>
      </c>
      <c r="I12" s="56">
        <f t="shared" si="5"/>
        <v>0.16405189762499978</v>
      </c>
      <c r="J12" s="54"/>
      <c r="N12">
        <f t="shared" si="6"/>
        <v>279.37245542999995</v>
      </c>
      <c r="O12" s="54"/>
    </row>
    <row r="13" spans="1:15" ht="15.75" x14ac:dyDescent="0.25">
      <c r="A13" s="52">
        <v>12</v>
      </c>
      <c r="B13" s="60">
        <v>230</v>
      </c>
      <c r="C13">
        <f t="shared" si="0"/>
        <v>269.16666666666669</v>
      </c>
      <c r="D13" s="54">
        <f t="shared" si="7"/>
        <v>267.56071880099995</v>
      </c>
      <c r="E13" s="54">
        <f t="shared" si="1"/>
        <v>-37.56071880099995</v>
      </c>
      <c r="F13" s="54">
        <f t="shared" si="2"/>
        <v>37.56071880099995</v>
      </c>
      <c r="G13" s="54">
        <f t="shared" si="3"/>
        <v>1410.807596847791</v>
      </c>
      <c r="H13" s="55">
        <f t="shared" si="4"/>
        <v>-0.16330747304782586</v>
      </c>
      <c r="I13" s="56">
        <f t="shared" si="5"/>
        <v>0.16330747304782586</v>
      </c>
      <c r="J13" s="54"/>
      <c r="N13">
        <f t="shared" si="6"/>
        <v>267.56071880099995</v>
      </c>
      <c r="O13" s="54"/>
    </row>
    <row r="14" spans="1:15" ht="15.75" x14ac:dyDescent="0.25">
      <c r="A14" s="52">
        <v>13</v>
      </c>
      <c r="B14" s="53" t="s">
        <v>78</v>
      </c>
      <c r="C14" t="s">
        <v>78</v>
      </c>
      <c r="D14" s="67">
        <f>$O$2*B13+(1-$O$2)*D13</f>
        <v>256.29250316069999</v>
      </c>
      <c r="E14" s="54"/>
      <c r="F14" s="54"/>
      <c r="G14" s="54"/>
      <c r="H14" s="55"/>
      <c r="I14" s="56"/>
      <c r="M14" s="54"/>
      <c r="N14">
        <f t="shared" si="6"/>
        <v>256.29250316069999</v>
      </c>
      <c r="O14" s="54"/>
    </row>
  </sheetData>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L20" sqref="L20"/>
    </sheetView>
  </sheetViews>
  <sheetFormatPr defaultRowHeight="15" x14ac:dyDescent="0.25"/>
  <sheetData>
    <row r="1" spans="1:4" ht="38.25" customHeight="1" x14ac:dyDescent="0.25">
      <c r="A1" s="74" t="s">
        <v>85</v>
      </c>
      <c r="B1" s="80" t="s">
        <v>86</v>
      </c>
      <c r="C1" s="75" t="s">
        <v>89</v>
      </c>
      <c r="D1" s="74" t="s">
        <v>87</v>
      </c>
    </row>
    <row r="2" spans="1:4" ht="15.75" x14ac:dyDescent="0.25">
      <c r="A2" s="68">
        <v>1</v>
      </c>
      <c r="B2" s="77">
        <v>1</v>
      </c>
      <c r="C2" s="68">
        <v>1</v>
      </c>
      <c r="D2" s="68">
        <v>4</v>
      </c>
    </row>
    <row r="3" spans="1:4" ht="15.75" x14ac:dyDescent="0.25">
      <c r="B3" s="77">
        <v>2</v>
      </c>
      <c r="C3" s="68">
        <v>2</v>
      </c>
      <c r="D3" s="68">
        <v>2</v>
      </c>
    </row>
    <row r="4" spans="1:4" ht="15.75" x14ac:dyDescent="0.25">
      <c r="B4" s="77">
        <v>3</v>
      </c>
      <c r="C4" s="68">
        <v>3</v>
      </c>
      <c r="D4" s="68">
        <v>3</v>
      </c>
    </row>
    <row r="5" spans="1:4" ht="15.75" x14ac:dyDescent="0.25">
      <c r="B5" s="77">
        <v>4</v>
      </c>
      <c r="C5" s="68">
        <v>4</v>
      </c>
      <c r="D5" s="68">
        <v>5</v>
      </c>
    </row>
    <row r="6" spans="1:4" ht="15.75" x14ac:dyDescent="0.25">
      <c r="A6" s="68">
        <v>2</v>
      </c>
      <c r="B6" s="77">
        <v>1</v>
      </c>
      <c r="C6" s="68">
        <v>5</v>
      </c>
      <c r="D6" s="68">
        <v>6</v>
      </c>
    </row>
    <row r="7" spans="1:4" ht="15.75" x14ac:dyDescent="0.25">
      <c r="B7" s="77">
        <v>2</v>
      </c>
      <c r="C7" s="68">
        <v>6</v>
      </c>
      <c r="D7" s="68">
        <v>3</v>
      </c>
    </row>
    <row r="8" spans="1:4" ht="15.75" x14ac:dyDescent="0.25">
      <c r="B8" s="77">
        <v>3</v>
      </c>
      <c r="C8" s="68">
        <v>7</v>
      </c>
      <c r="D8" s="68">
        <v>5</v>
      </c>
    </row>
    <row r="9" spans="1:4" ht="15.75" x14ac:dyDescent="0.25">
      <c r="B9" s="77">
        <v>4</v>
      </c>
      <c r="C9" s="68">
        <v>8</v>
      </c>
      <c r="D9" s="68">
        <v>7</v>
      </c>
    </row>
    <row r="10" spans="1:4" ht="15.75" x14ac:dyDescent="0.25">
      <c r="A10" s="68">
        <v>3</v>
      </c>
      <c r="B10" s="77">
        <v>1</v>
      </c>
      <c r="C10" s="68">
        <v>9</v>
      </c>
      <c r="D10" s="68">
        <v>8</v>
      </c>
    </row>
    <row r="11" spans="1:4" ht="15.75" x14ac:dyDescent="0.25">
      <c r="B11" s="77">
        <v>2</v>
      </c>
      <c r="C11" s="68">
        <v>10</v>
      </c>
      <c r="D11" s="68">
        <v>6</v>
      </c>
    </row>
    <row r="12" spans="1:4" ht="15.75" x14ac:dyDescent="0.25">
      <c r="B12" s="77">
        <v>3</v>
      </c>
      <c r="C12" s="68">
        <v>11</v>
      </c>
      <c r="D12" s="68">
        <v>6</v>
      </c>
    </row>
    <row r="13" spans="1:4" ht="15.75" x14ac:dyDescent="0.25">
      <c r="B13" s="77">
        <v>4</v>
      </c>
      <c r="C13" s="68">
        <v>12</v>
      </c>
      <c r="D13" s="68">
        <v>8</v>
      </c>
    </row>
    <row r="14" spans="1:4" ht="15.75" x14ac:dyDescent="0.25">
      <c r="A14">
        <v>4</v>
      </c>
      <c r="B14" s="77">
        <v>1</v>
      </c>
      <c r="C14" s="68">
        <v>13</v>
      </c>
    </row>
    <row r="15" spans="1:4" ht="15.75" x14ac:dyDescent="0.25">
      <c r="B15" s="77">
        <v>2</v>
      </c>
      <c r="C15" s="68">
        <v>14</v>
      </c>
    </row>
    <row r="16" spans="1:4" ht="15.75" x14ac:dyDescent="0.25">
      <c r="B16" s="77">
        <v>3</v>
      </c>
      <c r="C16" s="68">
        <v>15</v>
      </c>
    </row>
    <row r="17" spans="2:3" ht="15.75" x14ac:dyDescent="0.25">
      <c r="B17" s="77">
        <v>4</v>
      </c>
      <c r="C17" s="68">
        <v>16</v>
      </c>
    </row>
    <row r="18" spans="2:3" ht="15.75" x14ac:dyDescent="0.25">
      <c r="B18" s="77"/>
    </row>
    <row r="19" spans="2:3" ht="15.75" x14ac:dyDescent="0.25">
      <c r="B19" s="77"/>
    </row>
    <row r="20" spans="2:3" ht="15.75" x14ac:dyDescent="0.25">
      <c r="B20" s="77"/>
    </row>
    <row r="21" spans="2:3" ht="15.75" x14ac:dyDescent="0.25">
      <c r="B21" s="77"/>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tabSelected="1" workbookViewId="0">
      <selection activeCell="H23" sqref="H23"/>
    </sheetView>
  </sheetViews>
  <sheetFormatPr defaultRowHeight="15" x14ac:dyDescent="0.25"/>
  <cols>
    <col min="2" max="2" width="11.7109375" customWidth="1"/>
    <col min="7" max="7" width="12.85546875" customWidth="1"/>
    <col min="8" max="8" width="16.42578125" customWidth="1"/>
    <col min="10" max="10" width="12.7109375" customWidth="1"/>
  </cols>
  <sheetData>
    <row r="1" spans="1:14" ht="31.5" x14ac:dyDescent="0.25">
      <c r="A1" s="76" t="s">
        <v>85</v>
      </c>
      <c r="B1" s="76" t="s">
        <v>94</v>
      </c>
      <c r="C1" s="76" t="s">
        <v>89</v>
      </c>
      <c r="D1" s="76" t="s">
        <v>90</v>
      </c>
      <c r="E1" s="76" t="s">
        <v>91</v>
      </c>
      <c r="F1" s="76" t="s">
        <v>92</v>
      </c>
      <c r="G1" s="74" t="s">
        <v>87</v>
      </c>
      <c r="H1" s="79" t="s">
        <v>93</v>
      </c>
      <c r="I1" s="81" t="s">
        <v>95</v>
      </c>
      <c r="J1" s="81" t="s">
        <v>96</v>
      </c>
      <c r="K1" s="81" t="s">
        <v>77</v>
      </c>
    </row>
    <row r="2" spans="1:14" ht="15.75" x14ac:dyDescent="0.25">
      <c r="A2" s="77">
        <v>1</v>
      </c>
      <c r="B2" s="77">
        <v>1</v>
      </c>
      <c r="C2" s="77">
        <v>1</v>
      </c>
      <c r="D2" s="77">
        <v>1</v>
      </c>
      <c r="E2" s="77">
        <v>0</v>
      </c>
      <c r="F2" s="77">
        <v>0</v>
      </c>
      <c r="G2" s="68">
        <v>4</v>
      </c>
      <c r="H2">
        <f>$N$3+$N$4*D2+$N$5*E2+$N$6*F2</f>
        <v>6.0000000000000009</v>
      </c>
      <c r="I2">
        <f>G2-H2</f>
        <v>-2.0000000000000009</v>
      </c>
      <c r="J2">
        <f>I2^2</f>
        <v>4.0000000000000036</v>
      </c>
      <c r="K2" s="18">
        <f>AVERAGE(J2:J13)</f>
        <v>2.1666666666666665</v>
      </c>
    </row>
    <row r="3" spans="1:14" ht="15.75" x14ac:dyDescent="0.25">
      <c r="A3" s="77"/>
      <c r="B3" s="77">
        <v>2</v>
      </c>
      <c r="C3" s="77">
        <v>2</v>
      </c>
      <c r="D3" s="77">
        <v>0</v>
      </c>
      <c r="E3" s="77">
        <v>1</v>
      </c>
      <c r="F3" s="77">
        <v>0</v>
      </c>
      <c r="G3" s="68">
        <v>2</v>
      </c>
      <c r="H3">
        <f t="shared" ref="H3:H17" si="0">$N$3+$N$4*D3+$N$5*E3+$N$6*F3</f>
        <v>3.666666666666667</v>
      </c>
      <c r="I3">
        <f t="shared" ref="I3:I13" si="1">G3-H3</f>
        <v>-1.666666666666667</v>
      </c>
      <c r="J3">
        <f t="shared" ref="J3:J14" si="2">I3^2</f>
        <v>2.7777777777777786</v>
      </c>
      <c r="M3" s="39" t="s">
        <v>51</v>
      </c>
      <c r="N3" s="39">
        <v>6.666666666666667</v>
      </c>
    </row>
    <row r="4" spans="1:14" ht="15.75" x14ac:dyDescent="0.25">
      <c r="A4" s="77"/>
      <c r="B4" s="77">
        <v>3</v>
      </c>
      <c r="C4" s="77">
        <v>3</v>
      </c>
      <c r="D4" s="77">
        <v>0</v>
      </c>
      <c r="E4" s="77">
        <v>0</v>
      </c>
      <c r="F4" s="77">
        <v>1</v>
      </c>
      <c r="G4" s="68">
        <v>3</v>
      </c>
      <c r="H4">
        <f t="shared" si="0"/>
        <v>4.666666666666667</v>
      </c>
      <c r="I4">
        <f t="shared" si="1"/>
        <v>-1.666666666666667</v>
      </c>
      <c r="J4">
        <f t="shared" si="2"/>
        <v>2.7777777777777786</v>
      </c>
      <c r="M4" s="39" t="s">
        <v>90</v>
      </c>
      <c r="N4" s="39">
        <v>-0.6666666666666663</v>
      </c>
    </row>
    <row r="5" spans="1:14" ht="15.75" x14ac:dyDescent="0.25">
      <c r="A5" s="77"/>
      <c r="B5" s="77">
        <v>4</v>
      </c>
      <c r="C5" s="77">
        <v>4</v>
      </c>
      <c r="D5" s="77">
        <v>0</v>
      </c>
      <c r="E5" s="77">
        <v>0</v>
      </c>
      <c r="F5" s="77">
        <v>0</v>
      </c>
      <c r="G5" s="68">
        <v>5</v>
      </c>
      <c r="H5">
        <f t="shared" si="0"/>
        <v>6.666666666666667</v>
      </c>
      <c r="I5">
        <f t="shared" si="1"/>
        <v>-1.666666666666667</v>
      </c>
      <c r="J5">
        <f t="shared" si="2"/>
        <v>2.7777777777777786</v>
      </c>
      <c r="M5" s="39" t="s">
        <v>91</v>
      </c>
      <c r="N5" s="39">
        <v>-3</v>
      </c>
    </row>
    <row r="6" spans="1:14" ht="16.5" thickBot="1" x14ac:dyDescent="0.3">
      <c r="A6" s="77">
        <v>2</v>
      </c>
      <c r="B6" s="77">
        <v>1</v>
      </c>
      <c r="C6" s="77">
        <v>5</v>
      </c>
      <c r="D6" s="77">
        <v>1</v>
      </c>
      <c r="E6" s="77">
        <v>0</v>
      </c>
      <c r="F6" s="77">
        <v>0</v>
      </c>
      <c r="G6" s="68">
        <v>6</v>
      </c>
      <c r="H6">
        <f t="shared" si="0"/>
        <v>6.0000000000000009</v>
      </c>
      <c r="I6">
        <f t="shared" si="1"/>
        <v>0</v>
      </c>
      <c r="J6">
        <f t="shared" si="2"/>
        <v>0</v>
      </c>
      <c r="M6" s="40" t="s">
        <v>92</v>
      </c>
      <c r="N6" s="40">
        <v>-2</v>
      </c>
    </row>
    <row r="7" spans="1:14" ht="15.75" x14ac:dyDescent="0.25">
      <c r="A7" s="77"/>
      <c r="B7" s="77">
        <v>2</v>
      </c>
      <c r="C7" s="77">
        <v>6</v>
      </c>
      <c r="D7" s="77">
        <v>0</v>
      </c>
      <c r="E7" s="77">
        <v>1</v>
      </c>
      <c r="F7" s="77">
        <v>0</v>
      </c>
      <c r="G7" s="68">
        <v>3</v>
      </c>
      <c r="H7">
        <f t="shared" si="0"/>
        <v>3.666666666666667</v>
      </c>
      <c r="I7">
        <f t="shared" si="1"/>
        <v>-0.66666666666666696</v>
      </c>
      <c r="J7">
        <f t="shared" si="2"/>
        <v>0.44444444444444486</v>
      </c>
    </row>
    <row r="8" spans="1:14" ht="15.75" x14ac:dyDescent="0.25">
      <c r="A8" s="77"/>
      <c r="B8" s="77">
        <v>3</v>
      </c>
      <c r="C8" s="77">
        <v>7</v>
      </c>
      <c r="D8" s="77">
        <v>0</v>
      </c>
      <c r="E8" s="77">
        <v>0</v>
      </c>
      <c r="F8" s="77">
        <v>1</v>
      </c>
      <c r="G8" s="68">
        <v>5</v>
      </c>
      <c r="H8">
        <f t="shared" si="0"/>
        <v>4.666666666666667</v>
      </c>
      <c r="I8">
        <f t="shared" si="1"/>
        <v>0.33333333333333304</v>
      </c>
      <c r="J8">
        <f t="shared" si="2"/>
        <v>0.11111111111111091</v>
      </c>
    </row>
    <row r="9" spans="1:14" ht="15.75" x14ac:dyDescent="0.25">
      <c r="A9" s="77"/>
      <c r="B9" s="77">
        <v>4</v>
      </c>
      <c r="C9" s="77">
        <v>8</v>
      </c>
      <c r="D9" s="77">
        <v>0</v>
      </c>
      <c r="E9" s="77">
        <v>0</v>
      </c>
      <c r="F9" s="77">
        <v>0</v>
      </c>
      <c r="G9" s="68">
        <v>7</v>
      </c>
      <c r="H9">
        <f t="shared" si="0"/>
        <v>6.666666666666667</v>
      </c>
      <c r="I9">
        <f t="shared" si="1"/>
        <v>0.33333333333333304</v>
      </c>
      <c r="J9">
        <f t="shared" si="2"/>
        <v>0.11111111111111091</v>
      </c>
    </row>
    <row r="10" spans="1:14" ht="15.75" x14ac:dyDescent="0.25">
      <c r="A10" s="77">
        <v>3</v>
      </c>
      <c r="B10" s="77">
        <v>1</v>
      </c>
      <c r="C10" s="77">
        <v>9</v>
      </c>
      <c r="D10" s="77">
        <v>1</v>
      </c>
      <c r="E10" s="77">
        <v>0</v>
      </c>
      <c r="F10" s="77">
        <v>0</v>
      </c>
      <c r="G10" s="68">
        <v>8</v>
      </c>
      <c r="H10">
        <f t="shared" si="0"/>
        <v>6.0000000000000009</v>
      </c>
      <c r="I10">
        <f t="shared" si="1"/>
        <v>1.9999999999999991</v>
      </c>
      <c r="J10">
        <f t="shared" si="2"/>
        <v>3.9999999999999964</v>
      </c>
      <c r="M10" t="s">
        <v>97</v>
      </c>
    </row>
    <row r="11" spans="1:14" ht="15.75" x14ac:dyDescent="0.25">
      <c r="A11" s="77"/>
      <c r="B11" s="77">
        <v>2</v>
      </c>
      <c r="C11" s="77">
        <v>10</v>
      </c>
      <c r="D11" s="77">
        <v>0</v>
      </c>
      <c r="E11" s="77">
        <v>1</v>
      </c>
      <c r="F11" s="77">
        <v>0</v>
      </c>
      <c r="G11" s="68">
        <v>6</v>
      </c>
      <c r="H11">
        <f t="shared" si="0"/>
        <v>3.666666666666667</v>
      </c>
      <c r="I11">
        <f t="shared" si="1"/>
        <v>2.333333333333333</v>
      </c>
      <c r="J11">
        <f t="shared" si="2"/>
        <v>5.4444444444444429</v>
      </c>
    </row>
    <row r="12" spans="1:14" ht="15.75" x14ac:dyDescent="0.25">
      <c r="A12" s="77"/>
      <c r="B12" s="77">
        <v>3</v>
      </c>
      <c r="C12" s="77">
        <v>11</v>
      </c>
      <c r="D12" s="77">
        <v>0</v>
      </c>
      <c r="E12" s="77">
        <v>0</v>
      </c>
      <c r="F12" s="77">
        <v>1</v>
      </c>
      <c r="G12" s="68">
        <v>6</v>
      </c>
      <c r="H12">
        <f t="shared" si="0"/>
        <v>4.666666666666667</v>
      </c>
      <c r="I12">
        <f t="shared" si="1"/>
        <v>1.333333333333333</v>
      </c>
      <c r="J12">
        <f t="shared" si="2"/>
        <v>1.777777777777777</v>
      </c>
    </row>
    <row r="13" spans="1:14" ht="15.75" x14ac:dyDescent="0.25">
      <c r="A13" s="77"/>
      <c r="B13" s="77">
        <v>4</v>
      </c>
      <c r="C13" s="77">
        <v>12</v>
      </c>
      <c r="D13" s="77">
        <v>0</v>
      </c>
      <c r="E13" s="77">
        <v>0</v>
      </c>
      <c r="F13" s="77">
        <v>0</v>
      </c>
      <c r="G13" s="68">
        <v>8</v>
      </c>
      <c r="H13">
        <f t="shared" si="0"/>
        <v>6.666666666666667</v>
      </c>
      <c r="I13">
        <f t="shared" si="1"/>
        <v>1.333333333333333</v>
      </c>
      <c r="J13">
        <f t="shared" si="2"/>
        <v>1.777777777777777</v>
      </c>
    </row>
    <row r="14" spans="1:14" ht="15.75" x14ac:dyDescent="0.25">
      <c r="A14" s="77">
        <v>4</v>
      </c>
      <c r="B14" s="77">
        <v>1</v>
      </c>
      <c r="C14" s="77">
        <v>13</v>
      </c>
      <c r="D14" s="77">
        <v>1</v>
      </c>
      <c r="E14" s="77">
        <v>0</v>
      </c>
      <c r="F14" s="77">
        <v>0</v>
      </c>
      <c r="G14" s="78"/>
      <c r="H14" s="65">
        <f>$N$3+$N$4*D14+$N$5*E14+$N$6*F14</f>
        <v>6.0000000000000009</v>
      </c>
    </row>
    <row r="15" spans="1:14" ht="15.75" x14ac:dyDescent="0.25">
      <c r="A15" s="77"/>
      <c r="B15" s="77">
        <v>2</v>
      </c>
      <c r="C15" s="77">
        <v>14</v>
      </c>
      <c r="D15" s="77">
        <v>0</v>
      </c>
      <c r="E15" s="77">
        <v>1</v>
      </c>
      <c r="F15" s="77">
        <v>0</v>
      </c>
      <c r="G15" s="78"/>
      <c r="H15" s="65">
        <f t="shared" si="0"/>
        <v>3.666666666666667</v>
      </c>
    </row>
    <row r="16" spans="1:14" ht="15.75" x14ac:dyDescent="0.25">
      <c r="A16" s="77"/>
      <c r="B16" s="77">
        <v>3</v>
      </c>
      <c r="C16" s="77">
        <v>15</v>
      </c>
      <c r="D16" s="77">
        <v>0</v>
      </c>
      <c r="E16" s="77">
        <v>0</v>
      </c>
      <c r="F16" s="77">
        <v>1</v>
      </c>
      <c r="G16" s="78"/>
      <c r="H16" s="65">
        <f t="shared" si="0"/>
        <v>4.666666666666667</v>
      </c>
    </row>
    <row r="17" spans="1:8" ht="15.75" x14ac:dyDescent="0.25">
      <c r="A17" s="77"/>
      <c r="B17" s="77">
        <v>4</v>
      </c>
      <c r="C17" s="77">
        <v>16</v>
      </c>
      <c r="D17" s="77">
        <v>0</v>
      </c>
      <c r="E17" s="77">
        <v>0</v>
      </c>
      <c r="F17" s="77">
        <v>0</v>
      </c>
      <c r="G17" s="78"/>
      <c r="H17" s="65">
        <f t="shared" si="0"/>
        <v>6.666666666666667</v>
      </c>
    </row>
    <row r="18" spans="1:8" ht="15.75" x14ac:dyDescent="0.25">
      <c r="A18" s="77"/>
      <c r="B18" s="77"/>
      <c r="C18" s="77"/>
      <c r="D18" s="77"/>
      <c r="E18" s="77"/>
      <c r="F18" s="77"/>
      <c r="G18" s="78"/>
    </row>
    <row r="19" spans="1:8" ht="15.75" x14ac:dyDescent="0.25">
      <c r="A19" s="77"/>
      <c r="B19" s="77"/>
      <c r="C19" s="77"/>
      <c r="D19" s="77"/>
      <c r="E19" s="77"/>
      <c r="F19" s="77"/>
      <c r="G19" s="78"/>
    </row>
    <row r="20" spans="1:8" ht="15.75" x14ac:dyDescent="0.25">
      <c r="A20" s="77"/>
      <c r="B20" s="77"/>
      <c r="C20" s="77"/>
      <c r="D20" s="77"/>
      <c r="E20" s="77"/>
      <c r="F20" s="77"/>
      <c r="G20" s="78"/>
    </row>
    <row r="21" spans="1:8" ht="15.75" x14ac:dyDescent="0.25">
      <c r="A21" s="77"/>
      <c r="B21" s="77"/>
      <c r="C21" s="77"/>
      <c r="D21" s="77"/>
      <c r="E21" s="77"/>
      <c r="F21" s="77"/>
      <c r="G21" s="78"/>
    </row>
    <row r="22" spans="1:8" ht="15.75" x14ac:dyDescent="0.25">
      <c r="C22" s="77"/>
    </row>
    <row r="23" spans="1:8" x14ac:dyDescent="0.25">
      <c r="A23" t="s">
        <v>41</v>
      </c>
    </row>
    <row r="24" spans="1:8" ht="15.75" thickBot="1" x14ac:dyDescent="0.3"/>
    <row r="25" spans="1:8" x14ac:dyDescent="0.25">
      <c r="A25" s="46" t="s">
        <v>42</v>
      </c>
      <c r="B25" s="46"/>
    </row>
    <row r="26" spans="1:8" x14ac:dyDescent="0.25">
      <c r="A26" s="39" t="s">
        <v>43</v>
      </c>
      <c r="B26" s="39">
        <v>0.62017367294604231</v>
      </c>
    </row>
    <row r="27" spans="1:8" x14ac:dyDescent="0.25">
      <c r="A27" s="39" t="s">
        <v>44</v>
      </c>
      <c r="B27" s="39">
        <v>0.38461538461538469</v>
      </c>
    </row>
    <row r="28" spans="1:8" x14ac:dyDescent="0.25">
      <c r="A28" s="39" t="s">
        <v>45</v>
      </c>
      <c r="B28" s="39">
        <v>0.15384615384615397</v>
      </c>
    </row>
    <row r="29" spans="1:8" x14ac:dyDescent="0.25">
      <c r="A29" s="39" t="s">
        <v>27</v>
      </c>
      <c r="B29" s="39">
        <v>1.8027756377319946</v>
      </c>
    </row>
    <row r="30" spans="1:8" ht="15.75" thickBot="1" x14ac:dyDescent="0.3">
      <c r="A30" s="40" t="s">
        <v>46</v>
      </c>
      <c r="B30" s="40">
        <v>12</v>
      </c>
    </row>
    <row r="32" spans="1:8" ht="15.75" thickBot="1" x14ac:dyDescent="0.3">
      <c r="A32" t="s">
        <v>47</v>
      </c>
    </row>
    <row r="33" spans="1:9" x14ac:dyDescent="0.25">
      <c r="A33" s="41"/>
      <c r="B33" s="41" t="s">
        <v>52</v>
      </c>
      <c r="C33" s="41" t="s">
        <v>53</v>
      </c>
      <c r="D33" s="41" t="s">
        <v>54</v>
      </c>
      <c r="E33" s="41" t="s">
        <v>55</v>
      </c>
      <c r="F33" s="41" t="s">
        <v>56</v>
      </c>
    </row>
    <row r="34" spans="1:9" x14ac:dyDescent="0.25">
      <c r="A34" s="39" t="s">
        <v>48</v>
      </c>
      <c r="B34" s="39">
        <v>3</v>
      </c>
      <c r="C34" s="39">
        <v>16.250000000000004</v>
      </c>
      <c r="D34" s="39">
        <v>5.4166666666666679</v>
      </c>
      <c r="E34" s="39">
        <v>1.6666666666666672</v>
      </c>
      <c r="F34" s="39">
        <v>0.25032400621609491</v>
      </c>
    </row>
    <row r="35" spans="1:9" x14ac:dyDescent="0.25">
      <c r="A35" s="39" t="s">
        <v>49</v>
      </c>
      <c r="B35" s="39">
        <v>8</v>
      </c>
      <c r="C35" s="39">
        <v>25.999999999999996</v>
      </c>
      <c r="D35" s="39">
        <v>3.2499999999999996</v>
      </c>
      <c r="E35" s="39"/>
      <c r="F35" s="39"/>
    </row>
    <row r="36" spans="1:9" ht="15.75" thickBot="1" x14ac:dyDescent="0.3">
      <c r="A36" s="40" t="s">
        <v>50</v>
      </c>
      <c r="B36" s="40">
        <v>11</v>
      </c>
      <c r="C36" s="40">
        <v>42.25</v>
      </c>
      <c r="D36" s="40"/>
      <c r="E36" s="40"/>
      <c r="F36" s="40"/>
    </row>
    <row r="37" spans="1:9" ht="15.75" thickBot="1" x14ac:dyDescent="0.3"/>
    <row r="38" spans="1:9" x14ac:dyDescent="0.25">
      <c r="A38" s="41"/>
      <c r="B38" s="41" t="s">
        <v>57</v>
      </c>
      <c r="C38" s="41" t="s">
        <v>27</v>
      </c>
      <c r="D38" s="41" t="s">
        <v>58</v>
      </c>
      <c r="E38" s="41" t="s">
        <v>59</v>
      </c>
      <c r="F38" s="41" t="s">
        <v>60</v>
      </c>
      <c r="G38" s="41" t="s">
        <v>61</v>
      </c>
      <c r="H38" s="41" t="s">
        <v>62</v>
      </c>
      <c r="I38" s="41" t="s">
        <v>63</v>
      </c>
    </row>
    <row r="39" spans="1:9" x14ac:dyDescent="0.25">
      <c r="A39" s="39" t="s">
        <v>51</v>
      </c>
      <c r="B39" s="39">
        <v>6.666666666666667</v>
      </c>
      <c r="C39" s="39">
        <v>1.0408329997330665</v>
      </c>
      <c r="D39" s="39">
        <v>6.4051261522034846</v>
      </c>
      <c r="E39" s="39">
        <v>2.0799375248010144E-4</v>
      </c>
      <c r="F39" s="39">
        <v>4.2665014652252573</v>
      </c>
      <c r="G39" s="39">
        <v>9.0668318681080766</v>
      </c>
      <c r="H39" s="39">
        <v>4.2665014652252573</v>
      </c>
      <c r="I39" s="39">
        <v>9.0668318681080766</v>
      </c>
    </row>
    <row r="40" spans="1:9" x14ac:dyDescent="0.25">
      <c r="A40" s="39" t="s">
        <v>90</v>
      </c>
      <c r="B40" s="39">
        <v>-0.6666666666666663</v>
      </c>
      <c r="C40" s="39">
        <v>1.4719601443879746</v>
      </c>
      <c r="D40" s="39">
        <v>-0.45291081365783803</v>
      </c>
      <c r="E40" s="39">
        <v>0.66264380314189564</v>
      </c>
      <c r="F40" s="39">
        <v>-4.0610128464810584</v>
      </c>
      <c r="G40" s="39">
        <v>2.7276795131477263</v>
      </c>
      <c r="H40" s="39">
        <v>-4.0610128464810584</v>
      </c>
      <c r="I40" s="39">
        <v>2.7276795131477263</v>
      </c>
    </row>
    <row r="41" spans="1:9" x14ac:dyDescent="0.25">
      <c r="A41" s="39" t="s">
        <v>91</v>
      </c>
      <c r="B41" s="39">
        <v>-3</v>
      </c>
      <c r="C41" s="39">
        <v>1.4719601443879744</v>
      </c>
      <c r="D41" s="39">
        <v>-2.0380986614602725</v>
      </c>
      <c r="E41" s="39">
        <v>7.5897469355472827E-2</v>
      </c>
      <c r="F41" s="39">
        <v>-6.3943461798143915</v>
      </c>
      <c r="G41" s="39">
        <v>0.39434617981439191</v>
      </c>
      <c r="H41" s="39">
        <v>-6.3943461798143915</v>
      </c>
      <c r="I41" s="39">
        <v>0.39434617981439191</v>
      </c>
    </row>
    <row r="42" spans="1:9" ht="15.75" thickBot="1" x14ac:dyDescent="0.3">
      <c r="A42" s="40" t="s">
        <v>92</v>
      </c>
      <c r="B42" s="40">
        <v>-2</v>
      </c>
      <c r="C42" s="40">
        <v>1.4719601443879742</v>
      </c>
      <c r="D42" s="40">
        <v>-1.3587324409735151</v>
      </c>
      <c r="E42" s="40">
        <v>0.21129923687481195</v>
      </c>
      <c r="F42" s="40">
        <v>-5.3943461798143915</v>
      </c>
      <c r="G42" s="40">
        <v>1.3943461798143915</v>
      </c>
      <c r="H42" s="40">
        <v>-5.3943461798143915</v>
      </c>
      <c r="I42" s="40">
        <v>1.3943461798143915</v>
      </c>
    </row>
    <row r="46" spans="1:9" x14ac:dyDescent="0.25">
      <c r="A46" t="s">
        <v>64</v>
      </c>
    </row>
    <row r="47" spans="1:9" ht="15.75" thickBot="1" x14ac:dyDescent="0.3"/>
    <row r="48" spans="1:9" x14ac:dyDescent="0.25">
      <c r="A48" s="41" t="s">
        <v>65</v>
      </c>
      <c r="B48" s="41" t="s">
        <v>88</v>
      </c>
      <c r="C48" s="41" t="s">
        <v>67</v>
      </c>
    </row>
    <row r="49" spans="1:3" x14ac:dyDescent="0.25">
      <c r="A49" s="39">
        <v>1</v>
      </c>
      <c r="B49" s="39">
        <v>6.0000000000000009</v>
      </c>
      <c r="C49" s="39">
        <v>-2.0000000000000009</v>
      </c>
    </row>
    <row r="50" spans="1:3" x14ac:dyDescent="0.25">
      <c r="A50" s="39">
        <v>2</v>
      </c>
      <c r="B50" s="39">
        <v>3.666666666666667</v>
      </c>
      <c r="C50" s="39">
        <v>-1.666666666666667</v>
      </c>
    </row>
    <row r="51" spans="1:3" x14ac:dyDescent="0.25">
      <c r="A51" s="39">
        <v>3</v>
      </c>
      <c r="B51" s="39">
        <v>4.666666666666667</v>
      </c>
      <c r="C51" s="39">
        <v>-1.666666666666667</v>
      </c>
    </row>
    <row r="52" spans="1:3" x14ac:dyDescent="0.25">
      <c r="A52" s="39">
        <v>4</v>
      </c>
      <c r="B52" s="39">
        <v>6.666666666666667</v>
      </c>
      <c r="C52" s="39">
        <v>-1.666666666666667</v>
      </c>
    </row>
    <row r="53" spans="1:3" x14ac:dyDescent="0.25">
      <c r="A53" s="39">
        <v>5</v>
      </c>
      <c r="B53" s="39">
        <v>6.0000000000000009</v>
      </c>
      <c r="C53" s="39">
        <v>-8.8817841970012523E-16</v>
      </c>
    </row>
    <row r="54" spans="1:3" x14ac:dyDescent="0.25">
      <c r="A54" s="39">
        <v>6</v>
      </c>
      <c r="B54" s="39">
        <v>3.666666666666667</v>
      </c>
      <c r="C54" s="39">
        <v>-0.66666666666666696</v>
      </c>
    </row>
    <row r="55" spans="1:3" x14ac:dyDescent="0.25">
      <c r="A55" s="39">
        <v>7</v>
      </c>
      <c r="B55" s="39">
        <v>4.666666666666667</v>
      </c>
      <c r="C55" s="39">
        <v>0.33333333333333304</v>
      </c>
    </row>
    <row r="56" spans="1:3" x14ac:dyDescent="0.25">
      <c r="A56" s="39">
        <v>8</v>
      </c>
      <c r="B56" s="39">
        <v>6.666666666666667</v>
      </c>
      <c r="C56" s="39">
        <v>0.33333333333333304</v>
      </c>
    </row>
    <row r="57" spans="1:3" x14ac:dyDescent="0.25">
      <c r="A57" s="39">
        <v>9</v>
      </c>
      <c r="B57" s="39">
        <v>6.0000000000000009</v>
      </c>
      <c r="C57" s="39">
        <v>1.9999999999999991</v>
      </c>
    </row>
    <row r="58" spans="1:3" x14ac:dyDescent="0.25">
      <c r="A58" s="39">
        <v>10</v>
      </c>
      <c r="B58" s="39">
        <v>3.666666666666667</v>
      </c>
      <c r="C58" s="39">
        <v>2.333333333333333</v>
      </c>
    </row>
    <row r="59" spans="1:3" x14ac:dyDescent="0.25">
      <c r="A59" s="39">
        <v>11</v>
      </c>
      <c r="B59" s="39">
        <v>4.666666666666667</v>
      </c>
      <c r="C59" s="39">
        <v>1.333333333333333</v>
      </c>
    </row>
    <row r="60" spans="1:3" ht="15.75" thickBot="1" x14ac:dyDescent="0.3">
      <c r="A60" s="40">
        <v>12</v>
      </c>
      <c r="B60" s="40">
        <v>6.666666666666667</v>
      </c>
      <c r="C60" s="40">
        <v>1.333333333333333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workbookViewId="0">
      <selection activeCell="K2" sqref="K2"/>
    </sheetView>
  </sheetViews>
  <sheetFormatPr defaultRowHeight="15" x14ac:dyDescent="0.25"/>
  <cols>
    <col min="2" max="2" width="14.7109375" customWidth="1"/>
    <col min="5" max="5" width="12" customWidth="1"/>
    <col min="6" max="6" width="13.7109375" customWidth="1"/>
    <col min="7" max="7" width="15.140625" customWidth="1"/>
    <col min="8" max="8" width="11.7109375" customWidth="1"/>
    <col min="9" max="9" width="15.140625" customWidth="1"/>
    <col min="10" max="10" width="13.85546875" customWidth="1"/>
  </cols>
  <sheetData>
    <row r="1" spans="1:14" ht="47.25" x14ac:dyDescent="0.25">
      <c r="A1" s="76" t="s">
        <v>85</v>
      </c>
      <c r="B1" s="76" t="s">
        <v>94</v>
      </c>
      <c r="C1" s="76" t="s">
        <v>89</v>
      </c>
      <c r="D1" s="76" t="s">
        <v>90</v>
      </c>
      <c r="E1" s="76" t="s">
        <v>91</v>
      </c>
      <c r="F1" s="76" t="s">
        <v>92</v>
      </c>
      <c r="G1" s="74" t="s">
        <v>87</v>
      </c>
      <c r="H1" s="79" t="s">
        <v>93</v>
      </c>
      <c r="I1" s="81" t="s">
        <v>95</v>
      </c>
      <c r="J1" s="81" t="s">
        <v>96</v>
      </c>
      <c r="K1" s="81" t="s">
        <v>77</v>
      </c>
    </row>
    <row r="2" spans="1:14" ht="15.75" x14ac:dyDescent="0.25">
      <c r="A2" s="77">
        <v>1</v>
      </c>
      <c r="B2" s="77">
        <v>1</v>
      </c>
      <c r="C2" s="77">
        <v>1</v>
      </c>
      <c r="D2" s="77">
        <v>1</v>
      </c>
      <c r="E2" s="77">
        <v>0</v>
      </c>
      <c r="F2" s="77">
        <v>0</v>
      </c>
      <c r="G2" s="68">
        <v>4</v>
      </c>
      <c r="H2" s="51">
        <f>$N$3+$N$4*C2+$N$5*D2+$N$6*E2+$N$7*F2</f>
        <v>4.2499999999999991</v>
      </c>
      <c r="I2" s="51">
        <f>G2-H2</f>
        <v>-0.24999999999999911</v>
      </c>
      <c r="J2" s="51">
        <f>I2^2</f>
        <v>6.2499999999999556E-2</v>
      </c>
      <c r="K2" s="18">
        <f>AVERAGE(J2:J13)</f>
        <v>0.125</v>
      </c>
    </row>
    <row r="3" spans="1:14" ht="15.75" x14ac:dyDescent="0.25">
      <c r="A3" s="77"/>
      <c r="B3" s="77">
        <v>2</v>
      </c>
      <c r="C3" s="77">
        <v>2</v>
      </c>
      <c r="D3" s="77">
        <v>0</v>
      </c>
      <c r="E3" s="77">
        <v>1</v>
      </c>
      <c r="F3" s="77">
        <v>0</v>
      </c>
      <c r="G3" s="68">
        <v>2</v>
      </c>
      <c r="H3" s="51">
        <f t="shared" ref="H3:H17" si="0">$N$3+$N$4*C3+$N$5*D3+$N$6*E3+$N$7*F3</f>
        <v>1.9166666666666661</v>
      </c>
      <c r="I3" s="51">
        <f t="shared" ref="I3:I13" si="1">G3-H3</f>
        <v>8.3333333333333925E-2</v>
      </c>
      <c r="J3" s="51">
        <f t="shared" ref="J3:J13" si="2">I3^2</f>
        <v>6.9444444444445429E-3</v>
      </c>
      <c r="M3" s="39" t="s">
        <v>51</v>
      </c>
      <c r="N3" s="39">
        <v>3.1666666666666656</v>
      </c>
    </row>
    <row r="4" spans="1:14" ht="15.75" x14ac:dyDescent="0.25">
      <c r="A4" s="77"/>
      <c r="B4" s="77">
        <v>3</v>
      </c>
      <c r="C4" s="77">
        <v>3</v>
      </c>
      <c r="D4" s="77">
        <v>0</v>
      </c>
      <c r="E4" s="77">
        <v>0</v>
      </c>
      <c r="F4" s="77">
        <v>1</v>
      </c>
      <c r="G4" s="68">
        <v>3</v>
      </c>
      <c r="H4" s="51">
        <f t="shared" si="0"/>
        <v>2.916666666666667</v>
      </c>
      <c r="I4" s="51">
        <f t="shared" si="1"/>
        <v>8.3333333333333037E-2</v>
      </c>
      <c r="J4" s="51">
        <f t="shared" si="2"/>
        <v>6.9444444444443955E-3</v>
      </c>
      <c r="M4" s="39" t="s">
        <v>89</v>
      </c>
      <c r="N4" s="39">
        <v>0.43750000000000006</v>
      </c>
    </row>
    <row r="5" spans="1:14" ht="15.75" x14ac:dyDescent="0.25">
      <c r="A5" s="77"/>
      <c r="B5" s="77">
        <v>4</v>
      </c>
      <c r="C5" s="77">
        <v>4</v>
      </c>
      <c r="D5" s="77">
        <v>0</v>
      </c>
      <c r="E5" s="77">
        <v>0</v>
      </c>
      <c r="F5" s="77">
        <v>0</v>
      </c>
      <c r="G5" s="68">
        <v>5</v>
      </c>
      <c r="H5" s="51">
        <f t="shared" si="0"/>
        <v>4.9166666666666661</v>
      </c>
      <c r="I5" s="51">
        <f t="shared" si="1"/>
        <v>8.3333333333333925E-2</v>
      </c>
      <c r="J5" s="51">
        <f t="shared" si="2"/>
        <v>6.9444444444445429E-3</v>
      </c>
      <c r="M5" s="39" t="s">
        <v>90</v>
      </c>
      <c r="N5" s="39">
        <v>0.64583333333333337</v>
      </c>
    </row>
    <row r="6" spans="1:14" ht="15.75" x14ac:dyDescent="0.25">
      <c r="A6" s="77">
        <v>2</v>
      </c>
      <c r="B6" s="77">
        <v>1</v>
      </c>
      <c r="C6" s="77">
        <v>5</v>
      </c>
      <c r="D6" s="77">
        <v>1</v>
      </c>
      <c r="E6" s="77">
        <v>0</v>
      </c>
      <c r="F6" s="77">
        <v>0</v>
      </c>
      <c r="G6" s="68">
        <v>6</v>
      </c>
      <c r="H6" s="51">
        <f t="shared" si="0"/>
        <v>5.9999999999999991</v>
      </c>
      <c r="I6" s="51">
        <f t="shared" si="1"/>
        <v>0</v>
      </c>
      <c r="J6" s="51">
        <f t="shared" si="2"/>
        <v>0</v>
      </c>
      <c r="M6" s="39" t="s">
        <v>91</v>
      </c>
      <c r="N6" s="39">
        <v>-2.125</v>
      </c>
    </row>
    <row r="7" spans="1:14" ht="16.5" thickBot="1" x14ac:dyDescent="0.3">
      <c r="A7" s="77"/>
      <c r="B7" s="77">
        <v>2</v>
      </c>
      <c r="C7" s="77">
        <v>6</v>
      </c>
      <c r="D7" s="77">
        <v>0</v>
      </c>
      <c r="E7" s="77">
        <v>1</v>
      </c>
      <c r="F7" s="77">
        <v>0</v>
      </c>
      <c r="G7" s="68">
        <v>3</v>
      </c>
      <c r="H7" s="51">
        <f t="shared" si="0"/>
        <v>3.6666666666666661</v>
      </c>
      <c r="I7" s="51">
        <f t="shared" si="1"/>
        <v>-0.66666666666666607</v>
      </c>
      <c r="J7" s="51">
        <f t="shared" si="2"/>
        <v>0.44444444444444364</v>
      </c>
      <c r="M7" s="40" t="s">
        <v>92</v>
      </c>
      <c r="N7" s="40">
        <v>-1.5624999999999989</v>
      </c>
    </row>
    <row r="8" spans="1:14" ht="15.75" x14ac:dyDescent="0.25">
      <c r="A8" s="77"/>
      <c r="B8" s="77">
        <v>3</v>
      </c>
      <c r="C8" s="77">
        <v>7</v>
      </c>
      <c r="D8" s="77">
        <v>0</v>
      </c>
      <c r="E8" s="77">
        <v>0</v>
      </c>
      <c r="F8" s="77">
        <v>1</v>
      </c>
      <c r="G8" s="68">
        <v>5</v>
      </c>
      <c r="H8" s="51">
        <f t="shared" si="0"/>
        <v>4.666666666666667</v>
      </c>
      <c r="I8" s="51">
        <f t="shared" si="1"/>
        <v>0.33333333333333304</v>
      </c>
      <c r="J8" s="51">
        <f t="shared" si="2"/>
        <v>0.11111111111111091</v>
      </c>
    </row>
    <row r="9" spans="1:14" ht="15.75" x14ac:dyDescent="0.25">
      <c r="A9" s="77"/>
      <c r="B9" s="77">
        <v>4</v>
      </c>
      <c r="C9" s="77">
        <v>8</v>
      </c>
      <c r="D9" s="77">
        <v>0</v>
      </c>
      <c r="E9" s="77">
        <v>0</v>
      </c>
      <c r="F9" s="77">
        <v>0</v>
      </c>
      <c r="G9" s="68">
        <v>7</v>
      </c>
      <c r="H9" s="51">
        <f t="shared" si="0"/>
        <v>6.6666666666666661</v>
      </c>
      <c r="I9" s="51">
        <f t="shared" si="1"/>
        <v>0.33333333333333393</v>
      </c>
      <c r="J9" s="51">
        <f t="shared" si="2"/>
        <v>0.11111111111111151</v>
      </c>
    </row>
    <row r="10" spans="1:14" ht="15.75" x14ac:dyDescent="0.25">
      <c r="A10" s="77">
        <v>3</v>
      </c>
      <c r="B10" s="77">
        <v>1</v>
      </c>
      <c r="C10" s="77">
        <v>9</v>
      </c>
      <c r="D10" s="77">
        <v>1</v>
      </c>
      <c r="E10" s="77">
        <v>0</v>
      </c>
      <c r="F10" s="77">
        <v>0</v>
      </c>
      <c r="G10" s="68">
        <v>8</v>
      </c>
      <c r="H10" s="51">
        <f t="shared" si="0"/>
        <v>7.7499999999999991</v>
      </c>
      <c r="I10" s="51">
        <f t="shared" si="1"/>
        <v>0.25000000000000089</v>
      </c>
      <c r="J10" s="51">
        <f t="shared" si="2"/>
        <v>6.2500000000000444E-2</v>
      </c>
    </row>
    <row r="11" spans="1:14" ht="15.75" x14ac:dyDescent="0.25">
      <c r="A11" s="77"/>
      <c r="B11" s="77">
        <v>2</v>
      </c>
      <c r="C11" s="77">
        <v>10</v>
      </c>
      <c r="D11" s="77">
        <v>0</v>
      </c>
      <c r="E11" s="77">
        <v>1</v>
      </c>
      <c r="F11" s="77">
        <v>0</v>
      </c>
      <c r="G11" s="68">
        <v>6</v>
      </c>
      <c r="H11" s="51">
        <f t="shared" si="0"/>
        <v>5.4166666666666661</v>
      </c>
      <c r="I11" s="51">
        <f t="shared" si="1"/>
        <v>0.58333333333333393</v>
      </c>
      <c r="J11" s="51">
        <f t="shared" si="2"/>
        <v>0.34027777777777846</v>
      </c>
    </row>
    <row r="12" spans="1:14" ht="15.75" x14ac:dyDescent="0.25">
      <c r="A12" s="77"/>
      <c r="B12" s="77">
        <v>3</v>
      </c>
      <c r="C12" s="77">
        <v>11</v>
      </c>
      <c r="D12" s="77">
        <v>0</v>
      </c>
      <c r="E12" s="77">
        <v>0</v>
      </c>
      <c r="F12" s="77">
        <v>1</v>
      </c>
      <c r="G12" s="68">
        <v>6</v>
      </c>
      <c r="H12" s="51">
        <f t="shared" si="0"/>
        <v>6.416666666666667</v>
      </c>
      <c r="I12" s="51">
        <f t="shared" si="1"/>
        <v>-0.41666666666666696</v>
      </c>
      <c r="J12" s="51">
        <f t="shared" si="2"/>
        <v>0.17361111111111135</v>
      </c>
    </row>
    <row r="13" spans="1:14" ht="15.75" x14ac:dyDescent="0.25">
      <c r="A13" s="77"/>
      <c r="B13" s="77">
        <v>4</v>
      </c>
      <c r="C13" s="77">
        <v>12</v>
      </c>
      <c r="D13" s="77">
        <v>0</v>
      </c>
      <c r="E13" s="77">
        <v>0</v>
      </c>
      <c r="F13" s="77">
        <v>0</v>
      </c>
      <c r="G13" s="68">
        <v>8</v>
      </c>
      <c r="H13" s="51">
        <f t="shared" si="0"/>
        <v>8.4166666666666661</v>
      </c>
      <c r="I13" s="51">
        <f t="shared" si="1"/>
        <v>-0.41666666666666607</v>
      </c>
      <c r="J13" s="51">
        <f t="shared" si="2"/>
        <v>0.17361111111111061</v>
      </c>
    </row>
    <row r="14" spans="1:14" ht="15.75" x14ac:dyDescent="0.25">
      <c r="A14" s="77">
        <v>4</v>
      </c>
      <c r="B14" s="77">
        <v>1</v>
      </c>
      <c r="C14" s="77">
        <v>13</v>
      </c>
      <c r="D14" s="77">
        <v>1</v>
      </c>
      <c r="E14" s="77">
        <v>0</v>
      </c>
      <c r="F14" s="77">
        <v>0</v>
      </c>
      <c r="G14" s="78"/>
      <c r="H14" s="82">
        <f t="shared" si="0"/>
        <v>9.5</v>
      </c>
    </row>
    <row r="15" spans="1:14" ht="15.75" x14ac:dyDescent="0.25">
      <c r="A15" s="77"/>
      <c r="B15" s="77">
        <v>2</v>
      </c>
      <c r="C15" s="77">
        <v>14</v>
      </c>
      <c r="D15" s="77">
        <v>0</v>
      </c>
      <c r="E15" s="77">
        <v>1</v>
      </c>
      <c r="F15" s="77">
        <v>0</v>
      </c>
      <c r="G15" s="78"/>
      <c r="H15" s="82">
        <f t="shared" si="0"/>
        <v>7.1666666666666661</v>
      </c>
    </row>
    <row r="16" spans="1:14" ht="15.75" x14ac:dyDescent="0.25">
      <c r="A16" s="77"/>
      <c r="B16" s="77">
        <v>3</v>
      </c>
      <c r="C16" s="77">
        <v>15</v>
      </c>
      <c r="D16" s="77">
        <v>0</v>
      </c>
      <c r="E16" s="77">
        <v>0</v>
      </c>
      <c r="F16" s="77">
        <v>1</v>
      </c>
      <c r="G16" s="78"/>
      <c r="H16" s="82">
        <f t="shared" si="0"/>
        <v>8.1666666666666679</v>
      </c>
    </row>
    <row r="17" spans="1:8" ht="15.75" x14ac:dyDescent="0.25">
      <c r="A17" s="77"/>
      <c r="B17" s="77">
        <v>4</v>
      </c>
      <c r="C17" s="77">
        <v>16</v>
      </c>
      <c r="D17" s="77">
        <v>0</v>
      </c>
      <c r="E17" s="77">
        <v>0</v>
      </c>
      <c r="F17" s="77">
        <v>0</v>
      </c>
      <c r="G17" s="78"/>
      <c r="H17" s="82">
        <f t="shared" si="0"/>
        <v>10.166666666666666</v>
      </c>
    </row>
    <row r="18" spans="1:8" x14ac:dyDescent="0.25">
      <c r="H18" s="51"/>
    </row>
    <row r="23" spans="1:8" x14ac:dyDescent="0.25">
      <c r="A23" t="s">
        <v>41</v>
      </c>
    </row>
    <row r="24" spans="1:8" ht="15.75" thickBot="1" x14ac:dyDescent="0.3"/>
    <row r="25" spans="1:8" x14ac:dyDescent="0.25">
      <c r="A25" s="46" t="s">
        <v>42</v>
      </c>
      <c r="B25" s="46"/>
    </row>
    <row r="26" spans="1:8" x14ac:dyDescent="0.25">
      <c r="A26" s="39" t="s">
        <v>43</v>
      </c>
      <c r="B26" s="39">
        <v>0.98208810267720803</v>
      </c>
    </row>
    <row r="27" spans="1:8" x14ac:dyDescent="0.25">
      <c r="A27" s="39" t="s">
        <v>44</v>
      </c>
      <c r="B27" s="39">
        <v>0.96449704142011838</v>
      </c>
    </row>
    <row r="28" spans="1:8" x14ac:dyDescent="0.25">
      <c r="A28" s="39" t="s">
        <v>45</v>
      </c>
      <c r="B28" s="39">
        <v>0.94420963651732903</v>
      </c>
    </row>
    <row r="29" spans="1:8" x14ac:dyDescent="0.25">
      <c r="A29" s="39" t="s">
        <v>27</v>
      </c>
      <c r="B29" s="39">
        <v>0.46291004988627577</v>
      </c>
    </row>
    <row r="30" spans="1:8" ht="15.75" thickBot="1" x14ac:dyDescent="0.3">
      <c r="A30" s="40" t="s">
        <v>46</v>
      </c>
      <c r="B30" s="40">
        <v>12</v>
      </c>
    </row>
    <row r="32" spans="1:8" ht="15.75" thickBot="1" x14ac:dyDescent="0.3">
      <c r="A32" t="s">
        <v>47</v>
      </c>
    </row>
    <row r="33" spans="1:9" x14ac:dyDescent="0.25">
      <c r="A33" s="41"/>
      <c r="B33" s="41" t="s">
        <v>52</v>
      </c>
      <c r="C33" s="41" t="s">
        <v>53</v>
      </c>
      <c r="D33" s="41" t="s">
        <v>54</v>
      </c>
      <c r="E33" s="41" t="s">
        <v>55</v>
      </c>
      <c r="F33" s="41" t="s">
        <v>56</v>
      </c>
    </row>
    <row r="34" spans="1:9" x14ac:dyDescent="0.25">
      <c r="A34" s="39" t="s">
        <v>48</v>
      </c>
      <c r="B34" s="39">
        <v>4</v>
      </c>
      <c r="C34" s="39">
        <v>40.75</v>
      </c>
      <c r="D34" s="39">
        <v>10.1875</v>
      </c>
      <c r="E34" s="39">
        <v>47.541666666666657</v>
      </c>
      <c r="F34" s="39">
        <v>3.689583843914696E-5</v>
      </c>
    </row>
    <row r="35" spans="1:9" x14ac:dyDescent="0.25">
      <c r="A35" s="39" t="s">
        <v>49</v>
      </c>
      <c r="B35" s="39">
        <v>7</v>
      </c>
      <c r="C35" s="39">
        <v>1.5000000000000002</v>
      </c>
      <c r="D35" s="39">
        <v>0.21428571428571433</v>
      </c>
      <c r="E35" s="39"/>
      <c r="F35" s="39"/>
    </row>
    <row r="36" spans="1:9" ht="15.75" thickBot="1" x14ac:dyDescent="0.3">
      <c r="A36" s="40" t="s">
        <v>50</v>
      </c>
      <c r="B36" s="40">
        <v>11</v>
      </c>
      <c r="C36" s="40">
        <v>42.25</v>
      </c>
      <c r="D36" s="40"/>
      <c r="E36" s="40"/>
      <c r="F36" s="40"/>
    </row>
    <row r="37" spans="1:9" ht="15.75" thickBot="1" x14ac:dyDescent="0.3"/>
    <row r="38" spans="1:9" x14ac:dyDescent="0.25">
      <c r="A38" s="41"/>
      <c r="B38" s="41" t="s">
        <v>57</v>
      </c>
      <c r="C38" s="41" t="s">
        <v>27</v>
      </c>
      <c r="D38" s="41" t="s">
        <v>58</v>
      </c>
      <c r="E38" s="41" t="s">
        <v>59</v>
      </c>
      <c r="F38" s="41" t="s">
        <v>60</v>
      </c>
      <c r="G38" s="41" t="s">
        <v>61</v>
      </c>
      <c r="H38" s="41" t="s">
        <v>62</v>
      </c>
      <c r="I38" s="41" t="s">
        <v>63</v>
      </c>
    </row>
    <row r="39" spans="1:9" x14ac:dyDescent="0.25">
      <c r="A39" s="39" t="s">
        <v>51</v>
      </c>
      <c r="B39" s="39">
        <v>3.1666666666666656</v>
      </c>
      <c r="C39" s="39">
        <v>0.42257712736425834</v>
      </c>
      <c r="D39" s="39">
        <v>7.4937010585928432</v>
      </c>
      <c r="E39" s="39">
        <v>1.3803361941710018E-4</v>
      </c>
      <c r="F39" s="39">
        <v>2.1674305431327272</v>
      </c>
      <c r="G39" s="39">
        <v>4.1659027902006036</v>
      </c>
      <c r="H39" s="39">
        <v>2.1674305431327272</v>
      </c>
      <c r="I39" s="39">
        <v>4.1659027902006036</v>
      </c>
    </row>
    <row r="40" spans="1:9" x14ac:dyDescent="0.25">
      <c r="A40" s="39" t="s">
        <v>89</v>
      </c>
      <c r="B40" s="39">
        <v>0.43750000000000006</v>
      </c>
      <c r="C40" s="39">
        <v>4.0915854419248575E-2</v>
      </c>
      <c r="D40" s="39">
        <v>10.692676621563628</v>
      </c>
      <c r="E40" s="39">
        <v>1.3735119173347949E-5</v>
      </c>
      <c r="F40" s="39">
        <v>0.34074937836560504</v>
      </c>
      <c r="G40" s="39">
        <v>0.53425062163439507</v>
      </c>
      <c r="H40" s="39">
        <v>0.34074937836560504</v>
      </c>
      <c r="I40" s="39">
        <v>0.53425062163439507</v>
      </c>
    </row>
    <row r="41" spans="1:9" x14ac:dyDescent="0.25">
      <c r="A41" s="39" t="s">
        <v>90</v>
      </c>
      <c r="B41" s="39">
        <v>0.64583333333333337</v>
      </c>
      <c r="C41" s="39">
        <v>0.39739666221906939</v>
      </c>
      <c r="D41" s="39">
        <v>1.6251604372492452</v>
      </c>
      <c r="E41" s="39">
        <v>0.14815590616284871</v>
      </c>
      <c r="F41" s="39">
        <v>-0.29386045165190433</v>
      </c>
      <c r="G41" s="39">
        <v>1.5855271183185711</v>
      </c>
      <c r="H41" s="39">
        <v>-0.29386045165190433</v>
      </c>
      <c r="I41" s="39">
        <v>1.5855271183185711</v>
      </c>
    </row>
    <row r="42" spans="1:9" x14ac:dyDescent="0.25">
      <c r="A42" s="39" t="s">
        <v>91</v>
      </c>
      <c r="B42" s="39">
        <v>-2.125</v>
      </c>
      <c r="C42" s="39">
        <v>0.38672156835192345</v>
      </c>
      <c r="D42" s="39">
        <v>-5.4949094488213612</v>
      </c>
      <c r="E42" s="39">
        <v>9.1144033512055036E-4</v>
      </c>
      <c r="F42" s="39">
        <v>-3.0394511991389548</v>
      </c>
      <c r="G42" s="39">
        <v>-1.210548800861045</v>
      </c>
      <c r="H42" s="39">
        <v>-3.0394511991389548</v>
      </c>
      <c r="I42" s="39">
        <v>-1.210548800861045</v>
      </c>
    </row>
    <row r="43" spans="1:9" ht="15.75" thickBot="1" x14ac:dyDescent="0.3">
      <c r="A43" s="40" t="s">
        <v>92</v>
      </c>
      <c r="B43" s="40">
        <v>-1.5624999999999989</v>
      </c>
      <c r="C43" s="40">
        <v>0.38017265814363876</v>
      </c>
      <c r="D43" s="40">
        <v>-4.1099746826339292</v>
      </c>
      <c r="E43" s="40">
        <v>4.5160558572155986E-3</v>
      </c>
      <c r="F43" s="40">
        <v>-2.4614654872389403</v>
      </c>
      <c r="G43" s="40">
        <v>-0.66353451276105746</v>
      </c>
      <c r="H43" s="40">
        <v>-2.4614654872389403</v>
      </c>
      <c r="I43" s="40">
        <v>-0.66353451276105746</v>
      </c>
    </row>
    <row r="47" spans="1:9" x14ac:dyDescent="0.25">
      <c r="A47" t="s">
        <v>64</v>
      </c>
    </row>
    <row r="48" spans="1:9" ht="15.75" thickBot="1" x14ac:dyDescent="0.3"/>
    <row r="49" spans="1:3" x14ac:dyDescent="0.25">
      <c r="A49" s="41" t="s">
        <v>65</v>
      </c>
      <c r="B49" s="41" t="s">
        <v>88</v>
      </c>
      <c r="C49" s="41" t="s">
        <v>67</v>
      </c>
    </row>
    <row r="50" spans="1:3" x14ac:dyDescent="0.25">
      <c r="A50" s="39">
        <v>1</v>
      </c>
      <c r="B50" s="39">
        <v>4.2499999999999991</v>
      </c>
      <c r="C50" s="39">
        <v>-0.24999999999999911</v>
      </c>
    </row>
    <row r="51" spans="1:3" x14ac:dyDescent="0.25">
      <c r="A51" s="39">
        <v>2</v>
      </c>
      <c r="B51" s="39">
        <v>1.9166666666666661</v>
      </c>
      <c r="C51" s="39">
        <v>8.3333333333333925E-2</v>
      </c>
    </row>
    <row r="52" spans="1:3" x14ac:dyDescent="0.25">
      <c r="A52" s="39">
        <v>3</v>
      </c>
      <c r="B52" s="39">
        <v>2.916666666666667</v>
      </c>
      <c r="C52" s="39">
        <v>8.3333333333333037E-2</v>
      </c>
    </row>
    <row r="53" spans="1:3" x14ac:dyDescent="0.25">
      <c r="A53" s="39">
        <v>4</v>
      </c>
      <c r="B53" s="39">
        <v>4.9166666666666661</v>
      </c>
      <c r="C53" s="39">
        <v>8.3333333333333925E-2</v>
      </c>
    </row>
    <row r="54" spans="1:3" x14ac:dyDescent="0.25">
      <c r="A54" s="39">
        <v>5</v>
      </c>
      <c r="B54" s="39">
        <v>5.9999999999999991</v>
      </c>
      <c r="C54" s="39">
        <v>8.8817841970012523E-16</v>
      </c>
    </row>
    <row r="55" spans="1:3" x14ac:dyDescent="0.25">
      <c r="A55" s="39">
        <v>6</v>
      </c>
      <c r="B55" s="39">
        <v>3.6666666666666661</v>
      </c>
      <c r="C55" s="39">
        <v>-0.66666666666666607</v>
      </c>
    </row>
    <row r="56" spans="1:3" x14ac:dyDescent="0.25">
      <c r="A56" s="39">
        <v>7</v>
      </c>
      <c r="B56" s="39">
        <v>4.666666666666667</v>
      </c>
      <c r="C56" s="39">
        <v>0.33333333333333304</v>
      </c>
    </row>
    <row r="57" spans="1:3" x14ac:dyDescent="0.25">
      <c r="A57" s="39">
        <v>8</v>
      </c>
      <c r="B57" s="39">
        <v>6.6666666666666661</v>
      </c>
      <c r="C57" s="39">
        <v>0.33333333333333393</v>
      </c>
    </row>
    <row r="58" spans="1:3" x14ac:dyDescent="0.25">
      <c r="A58" s="39">
        <v>9</v>
      </c>
      <c r="B58" s="39">
        <v>7.7499999999999991</v>
      </c>
      <c r="C58" s="39">
        <v>0.25000000000000089</v>
      </c>
    </row>
    <row r="59" spans="1:3" x14ac:dyDescent="0.25">
      <c r="A59" s="39">
        <v>10</v>
      </c>
      <c r="B59" s="39">
        <v>5.4166666666666661</v>
      </c>
      <c r="C59" s="39">
        <v>0.58333333333333393</v>
      </c>
    </row>
    <row r="60" spans="1:3" x14ac:dyDescent="0.25">
      <c r="A60" s="39">
        <v>11</v>
      </c>
      <c r="B60" s="39">
        <v>6.416666666666667</v>
      </c>
      <c r="C60" s="39">
        <v>-0.41666666666666696</v>
      </c>
    </row>
    <row r="61" spans="1:3" ht="15.75" thickBot="1" x14ac:dyDescent="0.3">
      <c r="A61" s="40">
        <v>12</v>
      </c>
      <c r="B61" s="40">
        <v>8.4166666666666661</v>
      </c>
      <c r="C61" s="40">
        <v>-0.41666666666666607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Case 1</vt:lpstr>
      <vt:lpstr>Case 2</vt:lpstr>
      <vt:lpstr>Case 3</vt:lpstr>
      <vt:lpstr>C3 - Regression</vt:lpstr>
      <vt:lpstr>Case 4 - Plot</vt:lpstr>
      <vt:lpstr>C4 - 3 Months Mov. Avg</vt:lpstr>
      <vt:lpstr>Case 4 - Expo.</vt:lpstr>
      <vt:lpstr>Case 5a</vt:lpstr>
      <vt:lpstr>C5 Seasonality Only</vt:lpstr>
      <vt:lpstr>C5 Seasonality and Trend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jcochran</dc:creator>
  <cp:lastModifiedBy>Intern Three</cp:lastModifiedBy>
  <dcterms:created xsi:type="dcterms:W3CDTF">2012-12-13T20:38:13Z</dcterms:created>
  <dcterms:modified xsi:type="dcterms:W3CDTF">2015-10-17T19:08:45Z</dcterms:modified>
</cp:coreProperties>
</file>