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usMgmtLap\Desktop\BUS443\"/>
    </mc:Choice>
  </mc:AlternateContent>
  <bookViews>
    <workbookView xWindow="0" yWindow="0" windowWidth="21600" windowHeight="9735" firstSheet="2" activeTab="5"/>
  </bookViews>
  <sheets>
    <sheet name="Par - Linear" sheetId="1" r:id="rId1"/>
    <sheet name="Par - Nonlinear-UnConstrained" sheetId="2" r:id="rId2"/>
    <sheet name="Answer Report 1" sheetId="9" r:id="rId3"/>
    <sheet name="Sensitivity Report 1" sheetId="10" r:id="rId4"/>
    <sheet name="Limits Report 1" sheetId="11" r:id="rId5"/>
    <sheet name="Par - Nonlinear - Constrained" sheetId="3" r:id="rId6"/>
  </sheets>
  <definedNames>
    <definedName name="solver_adj" localSheetId="0" hidden="1">'Par - Linear'!$B$11:$C$11</definedName>
    <definedName name="solver_adj" localSheetId="5" hidden="1">'Par - Nonlinear - Constrained'!$B$11:$C$11</definedName>
    <definedName name="solver_adj" localSheetId="1" hidden="1">'Par - Nonlinear-UnConstrained'!$B$11:$C$11</definedName>
    <definedName name="solver_cvg" localSheetId="0" hidden="1">0.0001</definedName>
    <definedName name="solver_cvg" localSheetId="5" hidden="1">0.0001</definedName>
    <definedName name="solver_cvg" localSheetId="1" hidden="1">0.0001</definedName>
    <definedName name="solver_drv" localSheetId="0" hidden="1">2</definedName>
    <definedName name="solver_drv" localSheetId="5" hidden="1">2</definedName>
    <definedName name="solver_drv" localSheetId="1" hidden="1">2</definedName>
    <definedName name="solver_eng" localSheetId="0" hidden="1">2</definedName>
    <definedName name="solver_eng" localSheetId="5" hidden="1">1</definedName>
    <definedName name="solver_eng" localSheetId="1" hidden="1">1</definedName>
    <definedName name="solver_est" localSheetId="0" hidden="1">1</definedName>
    <definedName name="solver_est" localSheetId="5" hidden="1">1</definedName>
    <definedName name="solver_est" localSheetId="1" hidden="1">1</definedName>
    <definedName name="solver_itr" localSheetId="0" hidden="1">2147483647</definedName>
    <definedName name="solver_itr" localSheetId="5" hidden="1">2147483647</definedName>
    <definedName name="solver_itr" localSheetId="1" hidden="1">2147483647</definedName>
    <definedName name="solver_lhs1" localSheetId="0" hidden="1">'Par - Linear'!$B$11:$C$11</definedName>
    <definedName name="solver_lhs1" localSheetId="5" hidden="1">'Par - Nonlinear - Constrained'!$D$20:$D$23</definedName>
    <definedName name="solver_lhs1" localSheetId="1" hidden="1">'Par - Nonlinear-UnConstrained'!$B$11:$C$11</definedName>
    <definedName name="solver_lhs2" localSheetId="0" hidden="1">'Par - Linear'!$D$20:$D$23</definedName>
    <definedName name="solver_lhs2" localSheetId="5" hidden="1">'Par - Nonlinear - Constrained'!$D$20:$D$23</definedName>
    <definedName name="solver_lhs2" localSheetId="1" hidden="1">'Par - Nonlinear-UnConstrained'!$D$20:$D$23</definedName>
    <definedName name="solver_mip" localSheetId="0" hidden="1">2147483647</definedName>
    <definedName name="solver_mip" localSheetId="5" hidden="1">2147483647</definedName>
    <definedName name="solver_mip" localSheetId="1" hidden="1">2147483647</definedName>
    <definedName name="solver_mni" localSheetId="0" hidden="1">30</definedName>
    <definedName name="solver_mni" localSheetId="5" hidden="1">30</definedName>
    <definedName name="solver_mni" localSheetId="1" hidden="1">30</definedName>
    <definedName name="solver_mrt" localSheetId="0" hidden="1">0.075</definedName>
    <definedName name="solver_mrt" localSheetId="5" hidden="1">0.075</definedName>
    <definedName name="solver_mrt" localSheetId="1" hidden="1">0.075</definedName>
    <definedName name="solver_msl" localSheetId="0" hidden="1">2</definedName>
    <definedName name="solver_msl" localSheetId="5" hidden="1">2</definedName>
    <definedName name="solver_msl" localSheetId="1" hidden="1">2</definedName>
    <definedName name="solver_neg" localSheetId="0" hidden="1">1</definedName>
    <definedName name="solver_neg" localSheetId="5" hidden="1">1</definedName>
    <definedName name="solver_neg" localSheetId="1" hidden="1">1</definedName>
    <definedName name="solver_nod" localSheetId="0" hidden="1">2147483647</definedName>
    <definedName name="solver_nod" localSheetId="5" hidden="1">2147483647</definedName>
    <definedName name="solver_nod" localSheetId="1" hidden="1">2147483647</definedName>
    <definedName name="solver_num" localSheetId="0" hidden="1">2</definedName>
    <definedName name="solver_num" localSheetId="5" hidden="1">1</definedName>
    <definedName name="solver_num" localSheetId="1" hidden="1">0</definedName>
    <definedName name="solver_nwt" localSheetId="0" hidden="1">1</definedName>
    <definedName name="solver_nwt" localSheetId="5" hidden="1">1</definedName>
    <definedName name="solver_nwt" localSheetId="1" hidden="1">1</definedName>
    <definedName name="solver_opt" localSheetId="0" hidden="1">'Par - Linear'!$F$14</definedName>
    <definedName name="solver_opt" localSheetId="5" hidden="1">'Par - Nonlinear - Constrained'!$F$11</definedName>
    <definedName name="solver_opt" localSheetId="1" hidden="1">'Par - Nonlinear-UnConstrained'!$F$11</definedName>
    <definedName name="solver_pre" localSheetId="0" hidden="1">0.000001</definedName>
    <definedName name="solver_pre" localSheetId="5" hidden="1">0.000001</definedName>
    <definedName name="solver_pre" localSheetId="1" hidden="1">0.000001</definedName>
    <definedName name="solver_rbv" localSheetId="0" hidden="1">2</definedName>
    <definedName name="solver_rbv" localSheetId="5" hidden="1">2</definedName>
    <definedName name="solver_rbv" localSheetId="1" hidden="1">2</definedName>
    <definedName name="solver_rel1" localSheetId="0" hidden="1">4</definedName>
    <definedName name="solver_rel1" localSheetId="5" hidden="1">1</definedName>
    <definedName name="solver_rel1" localSheetId="1" hidden="1">4</definedName>
    <definedName name="solver_rel2" localSheetId="0" hidden="1">1</definedName>
    <definedName name="solver_rel2" localSheetId="5" hidden="1">1</definedName>
    <definedName name="solver_rel2" localSheetId="1" hidden="1">1</definedName>
    <definedName name="solver_rhs1" localSheetId="0" hidden="1">Integer</definedName>
    <definedName name="solver_rhs1" localSheetId="5" hidden="1">'Par - Nonlinear - Constrained'!$F$20:$F$23</definedName>
    <definedName name="solver_rhs1" localSheetId="1" hidden="1">Integer</definedName>
    <definedName name="solver_rhs2" localSheetId="0" hidden="1">'Par - Linear'!$F$20:$F$23</definedName>
    <definedName name="solver_rhs2" localSheetId="5" hidden="1">'Par - Nonlinear - Constrained'!$F$20:$F$23</definedName>
    <definedName name="solver_rhs2" localSheetId="1" hidden="1">'Par - Nonlinear-UnConstrained'!$F$20:$F$23</definedName>
    <definedName name="solver_rlx" localSheetId="0" hidden="1">2</definedName>
    <definedName name="solver_rlx" localSheetId="5" hidden="1">2</definedName>
    <definedName name="solver_rlx" localSheetId="1" hidden="1">2</definedName>
    <definedName name="solver_rsd" localSheetId="0" hidden="1">0</definedName>
    <definedName name="solver_rsd" localSheetId="5" hidden="1">0</definedName>
    <definedName name="solver_rsd" localSheetId="1" hidden="1">0</definedName>
    <definedName name="solver_scl" localSheetId="0" hidden="1">2</definedName>
    <definedName name="solver_scl" localSheetId="5" hidden="1">2</definedName>
    <definedName name="solver_scl" localSheetId="1" hidden="1">2</definedName>
    <definedName name="solver_sho" localSheetId="4" hidden="1">2</definedName>
    <definedName name="solver_sho" localSheetId="0" hidden="1">2</definedName>
    <definedName name="solver_sho" localSheetId="5" hidden="1">2</definedName>
    <definedName name="solver_sho" localSheetId="1" hidden="1">2</definedName>
    <definedName name="solver_ssz" localSheetId="0" hidden="1">100</definedName>
    <definedName name="solver_ssz" localSheetId="5" hidden="1">100</definedName>
    <definedName name="solver_ssz" localSheetId="1" hidden="1">100</definedName>
    <definedName name="solver_tim" localSheetId="0" hidden="1">2147483647</definedName>
    <definedName name="solver_tim" localSheetId="5" hidden="1">2147483647</definedName>
    <definedName name="solver_tim" localSheetId="1" hidden="1">2147483647</definedName>
    <definedName name="solver_tol" localSheetId="0" hidden="1">0.01</definedName>
    <definedName name="solver_tol" localSheetId="5" hidden="1">0.01</definedName>
    <definedName name="solver_tol" localSheetId="1" hidden="1">0.01</definedName>
    <definedName name="solver_typ" localSheetId="0" hidden="1">1</definedName>
    <definedName name="solver_typ" localSheetId="5" hidden="1">1</definedName>
    <definedName name="solver_typ" localSheetId="1" hidden="1">1</definedName>
    <definedName name="solver_val" localSheetId="0" hidden="1">0</definedName>
    <definedName name="solver_val" localSheetId="5" hidden="1">0</definedName>
    <definedName name="solver_val" localSheetId="1" hidden="1">0</definedName>
    <definedName name="solver_ver" localSheetId="0" hidden="1">3</definedName>
    <definedName name="solver_ver" localSheetId="5" hidden="1">3</definedName>
    <definedName name="solver_ver" localSheetId="1" hidden="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3" i="3" l="1"/>
  <c r="C23" i="3"/>
  <c r="B23" i="3"/>
  <c r="C22" i="3"/>
  <c r="D22" i="3" s="1"/>
  <c r="B22" i="3"/>
  <c r="C21" i="3"/>
  <c r="B21" i="3"/>
  <c r="D21" i="3" s="1"/>
  <c r="C20" i="3"/>
  <c r="B20" i="3"/>
  <c r="D20" i="3" s="1"/>
  <c r="C16" i="3"/>
  <c r="B16" i="3"/>
  <c r="F14" i="1"/>
  <c r="F23" i="1"/>
  <c r="F22" i="1"/>
  <c r="F21" i="1"/>
  <c r="F20" i="1"/>
  <c r="C23" i="2"/>
  <c r="B23" i="2"/>
  <c r="D23" i="2" s="1"/>
  <c r="D22" i="2"/>
  <c r="C22" i="2"/>
  <c r="B22" i="2"/>
  <c r="C21" i="2"/>
  <c r="B21" i="2"/>
  <c r="D21" i="2" s="1"/>
  <c r="C20" i="2"/>
  <c r="B20" i="2"/>
  <c r="D20" i="2" s="1"/>
  <c r="C16" i="2"/>
  <c r="B16" i="2"/>
  <c r="F11" i="3" l="1"/>
  <c r="F11" i="2"/>
  <c r="C23" i="1" l="1"/>
  <c r="C22" i="1"/>
  <c r="C21" i="1"/>
  <c r="C20" i="1"/>
  <c r="B23" i="1"/>
  <c r="B22" i="1"/>
  <c r="B21" i="1"/>
  <c r="B20" i="1"/>
  <c r="D23" i="1"/>
  <c r="D22" i="1"/>
  <c r="D21" i="1"/>
  <c r="D20" i="1"/>
</calcChain>
</file>

<file path=xl/comments1.xml><?xml version="1.0" encoding="utf-8"?>
<comments xmlns="http://schemas.openxmlformats.org/spreadsheetml/2006/main">
  <authors>
    <author>BusMgmtLap</author>
  </authors>
  <commentList>
    <comment ref="E16" authorId="0" shapeId="0">
      <text>
        <r>
          <rPr>
            <sz val="9"/>
            <color indexed="81"/>
            <rFont val="Tahoma"/>
            <family val="2"/>
          </rPr>
          <t xml:space="preserve">The constraint section gives the cell location, name, and final value for the left hand side of each constraint. The far right column gives the Lagrangian multiplier for each constraint. The optimal value of the objective function is $49,920.55, and this is achieved by producing 460 Standard bags and 308 Deluxe bags.
Lagrangian multiplier is the shadow price for a constraint in a nonlinear problem, that is, the rate of change of the objective function with respect to the right-hand side of a constraint.
For the Par, Inc. example, as we increase the number of hours available in the cutting and dyeing department, we expect the profit to increase by $26.72 per hour.
 However, notice that no ranges are given for allowable right-hand side changes. This is because the allowable increase and decrease are essentially zero. 
</t>
        </r>
      </text>
    </comment>
  </commentList>
</comments>
</file>

<file path=xl/sharedStrings.xml><?xml version="1.0" encoding="utf-8"?>
<sst xmlns="http://schemas.openxmlformats.org/spreadsheetml/2006/main" count="204" uniqueCount="82">
  <si>
    <t>Parameters</t>
  </si>
  <si>
    <t>Standard Bag</t>
  </si>
  <si>
    <t>Deluxe</t>
  </si>
  <si>
    <t>Hours</t>
  </si>
  <si>
    <t>Decision Variables</t>
  </si>
  <si>
    <t>Standard</t>
  </si>
  <si>
    <t>Product Mix</t>
  </si>
  <si>
    <t>Function</t>
  </si>
  <si>
    <t>Objective Function</t>
  </si>
  <si>
    <t>Profit/Unit</t>
  </si>
  <si>
    <t>LHS</t>
  </si>
  <si>
    <t>Cutting and Dying</t>
  </si>
  <si>
    <t>Sewing</t>
  </si>
  <si>
    <t>Finishing</t>
  </si>
  <si>
    <t>Inspection and Packaging</t>
  </si>
  <si>
    <t>&lt;=</t>
  </si>
  <si>
    <t>Total Profit</t>
  </si>
  <si>
    <t>Par, Inc Nonlinear Analysis</t>
  </si>
  <si>
    <t>Constraints</t>
  </si>
  <si>
    <t>Hours Used/Unit</t>
  </si>
  <si>
    <t>RHS- Hours Available</t>
  </si>
  <si>
    <t>Marginal Cost</t>
  </si>
  <si>
    <t xml:space="preserve"> </t>
  </si>
  <si>
    <t>Microsoft Excel 15.0 Answer Report</t>
  </si>
  <si>
    <t>Worksheet: [Par, Inc Nonlinear.xlsx]Par - Nonlinear - Constrained</t>
  </si>
  <si>
    <t>Result: Solver found a solution.  All Constraints and optimality conditions are satisfied.</t>
  </si>
  <si>
    <t>Solver Engine</t>
  </si>
  <si>
    <t>Engine: GRG Nonlinear</t>
  </si>
  <si>
    <t>Solver Options</t>
  </si>
  <si>
    <t>Max Time Unlimited,  Iterations Unlimited, Precision 0.000001</t>
  </si>
  <si>
    <t xml:space="preserve"> Convergence 0.0001, Population Size 100, Random Seed 0, Derivatives Central</t>
  </si>
  <si>
    <t>Max Subproblems Unlimited, Max Integer Sols Unlimited, Integer Tolerance 1%, Assume NonNegative</t>
  </si>
  <si>
    <t>Objective Cell (Max)</t>
  </si>
  <si>
    <t>Cell</t>
  </si>
  <si>
    <t>Name</t>
  </si>
  <si>
    <t>Original Value</t>
  </si>
  <si>
    <t>Final Value</t>
  </si>
  <si>
    <t>Variable Cells</t>
  </si>
  <si>
    <t>Integer</t>
  </si>
  <si>
    <t>Cell Value</t>
  </si>
  <si>
    <t>Formula</t>
  </si>
  <si>
    <t>Status</t>
  </si>
  <si>
    <t>Slack</t>
  </si>
  <si>
    <t>$F$11</t>
  </si>
  <si>
    <t>Product Mix Total Profit</t>
  </si>
  <si>
    <t>$B$11</t>
  </si>
  <si>
    <t>Product Mix Standard</t>
  </si>
  <si>
    <t>Contin</t>
  </si>
  <si>
    <t>$C$11</t>
  </si>
  <si>
    <t>Product Mix Deluxe</t>
  </si>
  <si>
    <t>$D$20</t>
  </si>
  <si>
    <t>Cutting and Dying LHS</t>
  </si>
  <si>
    <t>$D$20&lt;=$F$20</t>
  </si>
  <si>
    <t>Binding</t>
  </si>
  <si>
    <t>$D$21</t>
  </si>
  <si>
    <t>Sewing LHS</t>
  </si>
  <si>
    <t>$D$21&lt;=$F$21</t>
  </si>
  <si>
    <t>Not Binding</t>
  </si>
  <si>
    <t>$D$22</t>
  </si>
  <si>
    <t>Finishing LHS</t>
  </si>
  <si>
    <t>$D$22&lt;=$F$22</t>
  </si>
  <si>
    <t>$D$23</t>
  </si>
  <si>
    <t>Inspection and Packaging LHS</t>
  </si>
  <si>
    <t>$D$23&lt;=$F$23</t>
  </si>
  <si>
    <t>$D$20:$D$23 &lt;= $F$20:$F$23</t>
  </si>
  <si>
    <t>Report Created: 4/8/2015 3:16:41 PM</t>
  </si>
  <si>
    <t>Solution Time: 0.016 Seconds.</t>
  </si>
  <si>
    <t>Iterations: 1 Subproblems: 0</t>
  </si>
  <si>
    <t>Microsoft Excel 15.0 Sensitivity Report</t>
  </si>
  <si>
    <t>Final</t>
  </si>
  <si>
    <t>Value</t>
  </si>
  <si>
    <t>Reduced</t>
  </si>
  <si>
    <t>Gradient</t>
  </si>
  <si>
    <t>Lagrange</t>
  </si>
  <si>
    <t>Multiplier</t>
  </si>
  <si>
    <t>Microsoft Excel 15.0 Limits Report</t>
  </si>
  <si>
    <t>Objective</t>
  </si>
  <si>
    <t>Variable</t>
  </si>
  <si>
    <t>Lower</t>
  </si>
  <si>
    <t>Limit</t>
  </si>
  <si>
    <t>Result</t>
  </si>
  <si>
    <t>Upper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</si>
</sst>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1"/>
      <color indexed="18"/>
      <name val="Calibri"/>
      <family val="2"/>
      <scheme val="minor"/>
    </font>
    <font>
      <b/>
      <sz val="11"/>
      <name val="Calibri"/>
      <family val="2"/>
      <scheme val="minor"/>
    </font>
    <font>
      <sz val="9"/>
      <color indexed="81"/>
      <name val="Tahoma"/>
      <family val="2"/>
    </font>
  </fonts>
  <fills count="5">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theme="2"/>
        <bgColor indexed="64"/>
      </patternFill>
    </fill>
  </fills>
  <borders count="6">
    <border>
      <left/>
      <right/>
      <top/>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2">
    <xf numFmtId="0" fontId="0" fillId="0" borderId="0"/>
    <xf numFmtId="44" fontId="1" fillId="0" borderId="0" applyFont="0" applyFill="0" applyBorder="0" applyAlignment="0" applyProtection="0"/>
  </cellStyleXfs>
  <cellXfs count="24">
    <xf numFmtId="0" fontId="0" fillId="0" borderId="0" xfId="0"/>
    <xf numFmtId="44" fontId="0" fillId="0" borderId="0" xfId="1" applyFont="1"/>
    <xf numFmtId="0" fontId="0" fillId="0" borderId="0" xfId="0" applyAlignment="1">
      <alignment horizontal="right"/>
    </xf>
    <xf numFmtId="44" fontId="0" fillId="0" borderId="0" xfId="0" applyNumberFormat="1"/>
    <xf numFmtId="0" fontId="2" fillId="0" borderId="0" xfId="0" applyFo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0" fontId="0" fillId="3" borderId="0" xfId="1" applyNumberFormat="1" applyFont="1" applyFill="1"/>
    <xf numFmtId="0" fontId="0" fillId="4" borderId="0" xfId="0" applyFill="1" applyAlignment="1">
      <alignment horizontal="center"/>
    </xf>
    <xf numFmtId="0" fontId="0" fillId="4" borderId="0" xfId="0" applyFill="1"/>
    <xf numFmtId="44" fontId="0" fillId="2" borderId="0" xfId="1" applyFont="1" applyFill="1"/>
    <xf numFmtId="0" fontId="0" fillId="0" borderId="4" xfId="0" applyFill="1" applyBorder="1" applyAlignment="1"/>
    <xf numFmtId="0" fontId="3" fillId="0" borderId="3" xfId="0" applyFont="1" applyFill="1" applyBorder="1" applyAlignment="1">
      <alignment horizontal="center"/>
    </xf>
    <xf numFmtId="0" fontId="0" fillId="0" borderId="0" xfId="0" applyFill="1" applyBorder="1" applyAlignment="1"/>
    <xf numFmtId="0" fontId="0" fillId="0" borderId="5" xfId="0" applyFill="1" applyBorder="1" applyAlignment="1"/>
    <xf numFmtId="44" fontId="0" fillId="0" borderId="4" xfId="0" applyNumberFormat="1" applyFill="1" applyBorder="1" applyAlignment="1"/>
    <xf numFmtId="0" fontId="0" fillId="0" borderId="5" xfId="0" applyNumberFormat="1" applyFill="1" applyBorder="1" applyAlignment="1"/>
    <xf numFmtId="0" fontId="0" fillId="0" borderId="4" xfId="0" applyNumberFormat="1" applyFill="1" applyBorder="1" applyAlignment="1"/>
    <xf numFmtId="0" fontId="0" fillId="0" borderId="0" xfId="0" applyNumberFormat="1" applyFill="1" applyBorder="1" applyAlignment="1"/>
    <xf numFmtId="0" fontId="3" fillId="0" borderId="0" xfId="0" applyFont="1" applyFill="1" applyBorder="1" applyAlignment="1">
      <alignment horizontal="center"/>
    </xf>
    <xf numFmtId="0" fontId="4" fillId="0" borderId="0" xfId="0" applyFont="1" applyFill="1" applyBorder="1" applyAlignment="1">
      <alignment horizontal="left"/>
    </xf>
    <xf numFmtId="0" fontId="3" fillId="0" borderId="1" xfId="0" applyFont="1" applyFill="1" applyBorder="1" applyAlignment="1">
      <alignment horizontal="center"/>
    </xf>
    <xf numFmtId="0" fontId="3" fillId="0" borderId="2" xfId="0" applyFont="1"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5" workbookViewId="0">
      <selection activeCell="D11" sqref="D11"/>
    </sheetView>
  </sheetViews>
  <sheetFormatPr defaultRowHeight="15" x14ac:dyDescent="0.25"/>
  <cols>
    <col min="1" max="1" width="23.5703125" bestFit="1" customWidth="1"/>
    <col min="2" max="2" width="12.42578125" customWidth="1"/>
    <col min="3" max="3" width="9" bestFit="1" customWidth="1"/>
    <col min="4" max="4" width="7" bestFit="1" customWidth="1"/>
    <col min="5" max="5" width="3" bestFit="1" customWidth="1"/>
    <col min="6" max="6" width="19.7109375" bestFit="1" customWidth="1"/>
  </cols>
  <sheetData>
    <row r="1" spans="1:6" x14ac:dyDescent="0.25">
      <c r="A1" s="7" t="s">
        <v>17</v>
      </c>
      <c r="B1" s="7"/>
      <c r="C1" s="7"/>
      <c r="D1" s="7"/>
    </row>
    <row r="2" spans="1:6" x14ac:dyDescent="0.25">
      <c r="A2" s="5"/>
      <c r="B2" s="5"/>
      <c r="C2" s="5"/>
      <c r="D2" s="5"/>
    </row>
    <row r="3" spans="1:6" x14ac:dyDescent="0.25">
      <c r="A3" s="4" t="s">
        <v>0</v>
      </c>
      <c r="B3" t="s">
        <v>1</v>
      </c>
      <c r="C3" t="s">
        <v>2</v>
      </c>
      <c r="D3" t="s">
        <v>3</v>
      </c>
    </row>
    <row r="4" spans="1:6" x14ac:dyDescent="0.25">
      <c r="A4" t="s">
        <v>11</v>
      </c>
      <c r="B4">
        <v>0.7</v>
      </c>
      <c r="C4">
        <v>1</v>
      </c>
      <c r="D4">
        <v>630</v>
      </c>
    </row>
    <row r="5" spans="1:6" x14ac:dyDescent="0.25">
      <c r="A5" t="s">
        <v>12</v>
      </c>
      <c r="B5">
        <v>0.5</v>
      </c>
      <c r="C5">
        <v>0.83333000000000002</v>
      </c>
      <c r="D5">
        <v>600</v>
      </c>
    </row>
    <row r="6" spans="1:6" x14ac:dyDescent="0.25">
      <c r="A6" t="s">
        <v>13</v>
      </c>
      <c r="B6">
        <v>1</v>
      </c>
      <c r="C6">
        <v>0.66666999999999998</v>
      </c>
      <c r="D6">
        <v>708</v>
      </c>
    </row>
    <row r="7" spans="1:6" x14ac:dyDescent="0.25">
      <c r="A7" t="s">
        <v>14</v>
      </c>
      <c r="B7">
        <v>0.1</v>
      </c>
      <c r="C7">
        <v>0.25</v>
      </c>
      <c r="D7">
        <v>135</v>
      </c>
    </row>
    <row r="8" spans="1:6" x14ac:dyDescent="0.25">
      <c r="A8" t="s">
        <v>22</v>
      </c>
      <c r="B8" s="1" t="s">
        <v>22</v>
      </c>
      <c r="C8" s="1" t="s">
        <v>22</v>
      </c>
    </row>
    <row r="10" spans="1:6" x14ac:dyDescent="0.25">
      <c r="A10" s="4" t="s">
        <v>4</v>
      </c>
      <c r="B10" t="s">
        <v>5</v>
      </c>
      <c r="C10" t="s">
        <v>2</v>
      </c>
    </row>
    <row r="11" spans="1:6" x14ac:dyDescent="0.25">
      <c r="A11" s="2" t="s">
        <v>6</v>
      </c>
      <c r="B11" s="8">
        <v>540</v>
      </c>
      <c r="C11" s="8">
        <v>251</v>
      </c>
    </row>
    <row r="13" spans="1:6" x14ac:dyDescent="0.25">
      <c r="A13" s="4" t="s">
        <v>8</v>
      </c>
      <c r="F13" t="s">
        <v>16</v>
      </c>
    </row>
    <row r="14" spans="1:6" x14ac:dyDescent="0.25">
      <c r="A14" s="2" t="s">
        <v>9</v>
      </c>
      <c r="B14" s="1">
        <v>10</v>
      </c>
      <c r="C14" s="1">
        <v>9</v>
      </c>
      <c r="F14" s="11">
        <f>SUMPRODUCT(B14:C14, B11:C11)</f>
        <v>7659</v>
      </c>
    </row>
    <row r="16" spans="1:6" x14ac:dyDescent="0.25">
      <c r="A16" s="4" t="s">
        <v>22</v>
      </c>
      <c r="B16" s="3" t="s">
        <v>22</v>
      </c>
      <c r="C16" t="s">
        <v>22</v>
      </c>
    </row>
    <row r="17" spans="1:6" x14ac:dyDescent="0.25">
      <c r="A17" s="4"/>
      <c r="B17" s="3"/>
    </row>
    <row r="19" spans="1:6" x14ac:dyDescent="0.25">
      <c r="A19" s="4" t="s">
        <v>18</v>
      </c>
      <c r="B19" s="9" t="s">
        <v>19</v>
      </c>
      <c r="C19" s="9"/>
      <c r="D19" s="10" t="s">
        <v>10</v>
      </c>
      <c r="F19" s="10" t="s">
        <v>20</v>
      </c>
    </row>
    <row r="20" spans="1:6" x14ac:dyDescent="0.25">
      <c r="A20" s="2" t="s">
        <v>11</v>
      </c>
      <c r="B20">
        <f t="shared" ref="B20:C23" si="0">B4</f>
        <v>0.7</v>
      </c>
      <c r="C20">
        <f t="shared" si="0"/>
        <v>1</v>
      </c>
      <c r="D20">
        <f>SUMPRODUCT($B$11:$C$11, B20:C20)</f>
        <v>629</v>
      </c>
      <c r="E20" t="s">
        <v>15</v>
      </c>
      <c r="F20">
        <f>D4</f>
        <v>630</v>
      </c>
    </row>
    <row r="21" spans="1:6" x14ac:dyDescent="0.25">
      <c r="A21" s="2" t="s">
        <v>12</v>
      </c>
      <c r="B21">
        <f t="shared" si="0"/>
        <v>0.5</v>
      </c>
      <c r="C21">
        <f t="shared" si="0"/>
        <v>0.83333000000000002</v>
      </c>
      <c r="D21">
        <f>SUMPRODUCT($B$11:$C$11, B21:C21)</f>
        <v>479.16583000000003</v>
      </c>
      <c r="E21" t="s">
        <v>15</v>
      </c>
      <c r="F21">
        <f>D5</f>
        <v>600</v>
      </c>
    </row>
    <row r="22" spans="1:6" x14ac:dyDescent="0.25">
      <c r="A22" s="2" t="s">
        <v>13</v>
      </c>
      <c r="B22">
        <f t="shared" si="0"/>
        <v>1</v>
      </c>
      <c r="C22">
        <f t="shared" si="0"/>
        <v>0.66666999999999998</v>
      </c>
      <c r="D22">
        <f>SUMPRODUCT(B11:C11, B22:C22)</f>
        <v>707.33416999999997</v>
      </c>
      <c r="E22" t="s">
        <v>15</v>
      </c>
      <c r="F22">
        <f>D6</f>
        <v>708</v>
      </c>
    </row>
    <row r="23" spans="1:6" x14ac:dyDescent="0.25">
      <c r="A23" s="2" t="s">
        <v>14</v>
      </c>
      <c r="B23">
        <f t="shared" si="0"/>
        <v>0.1</v>
      </c>
      <c r="C23">
        <f t="shared" si="0"/>
        <v>0.25</v>
      </c>
      <c r="D23">
        <f>SUMPRODUCT(B11:C11,B23:C23)</f>
        <v>116.75</v>
      </c>
      <c r="E23" t="s">
        <v>15</v>
      </c>
      <c r="F23">
        <f>D7</f>
        <v>135</v>
      </c>
    </row>
  </sheetData>
  <mergeCells count="2">
    <mergeCell ref="B19:C19"/>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6" workbookViewId="0">
      <selection activeCell="F11" sqref="F11"/>
    </sheetView>
  </sheetViews>
  <sheetFormatPr defaultRowHeight="15" x14ac:dyDescent="0.25"/>
  <cols>
    <col min="1" max="1" width="23.5703125" bestFit="1" customWidth="1"/>
    <col min="2" max="2" width="12.42578125" customWidth="1"/>
    <col min="3" max="3" width="9" bestFit="1" customWidth="1"/>
    <col min="4" max="4" width="7" bestFit="1" customWidth="1"/>
    <col min="5" max="5" width="3" bestFit="1" customWidth="1"/>
    <col min="6" max="6" width="19.7109375" bestFit="1" customWidth="1"/>
  </cols>
  <sheetData>
    <row r="1" spans="1:6" x14ac:dyDescent="0.25">
      <c r="A1" s="7" t="s">
        <v>17</v>
      </c>
      <c r="B1" s="7"/>
      <c r="C1" s="7"/>
      <c r="D1" s="7"/>
    </row>
    <row r="2" spans="1:6" x14ac:dyDescent="0.25">
      <c r="A2" s="6"/>
      <c r="B2" s="6"/>
      <c r="C2" s="6"/>
      <c r="D2" s="6"/>
    </row>
    <row r="3" spans="1:6" x14ac:dyDescent="0.25">
      <c r="A3" s="4" t="s">
        <v>0</v>
      </c>
      <c r="B3" t="s">
        <v>1</v>
      </c>
      <c r="C3" t="s">
        <v>2</v>
      </c>
      <c r="D3" t="s">
        <v>3</v>
      </c>
    </row>
    <row r="4" spans="1:6" x14ac:dyDescent="0.25">
      <c r="A4" t="s">
        <v>11</v>
      </c>
      <c r="B4">
        <v>0.7</v>
      </c>
      <c r="C4">
        <v>1</v>
      </c>
      <c r="D4">
        <v>630</v>
      </c>
    </row>
    <row r="5" spans="1:6" x14ac:dyDescent="0.25">
      <c r="A5" t="s">
        <v>12</v>
      </c>
      <c r="B5">
        <v>0.5</v>
      </c>
      <c r="C5">
        <v>0.83</v>
      </c>
      <c r="D5">
        <v>600</v>
      </c>
    </row>
    <row r="6" spans="1:6" x14ac:dyDescent="0.25">
      <c r="A6" t="s">
        <v>13</v>
      </c>
      <c r="B6">
        <v>1</v>
      </c>
      <c r="C6">
        <v>0.67</v>
      </c>
      <c r="D6">
        <v>708</v>
      </c>
    </row>
    <row r="7" spans="1:6" x14ac:dyDescent="0.25">
      <c r="A7" t="s">
        <v>14</v>
      </c>
      <c r="B7">
        <v>0.1</v>
      </c>
      <c r="C7">
        <v>0.25</v>
      </c>
      <c r="D7">
        <v>135</v>
      </c>
    </row>
    <row r="8" spans="1:6" x14ac:dyDescent="0.25">
      <c r="A8" t="s">
        <v>21</v>
      </c>
      <c r="B8" s="1">
        <v>70</v>
      </c>
      <c r="C8" s="1">
        <v>150</v>
      </c>
    </row>
    <row r="10" spans="1:6" x14ac:dyDescent="0.25">
      <c r="A10" s="4" t="s">
        <v>4</v>
      </c>
      <c r="B10" t="s">
        <v>5</v>
      </c>
      <c r="C10" t="s">
        <v>2</v>
      </c>
      <c r="F10" t="s">
        <v>16</v>
      </c>
    </row>
    <row r="11" spans="1:6" x14ac:dyDescent="0.25">
      <c r="A11" s="2" t="s">
        <v>6</v>
      </c>
      <c r="B11" s="8">
        <v>599.99999770142279</v>
      </c>
      <c r="C11" s="8">
        <v>374.99999656508527</v>
      </c>
      <c r="F11" s="11">
        <f>((B16-B8)*B11+(C16-C8)*C11)</f>
        <v>52125.000000000007</v>
      </c>
    </row>
    <row r="13" spans="1:6" x14ac:dyDescent="0.25">
      <c r="A13" s="4" t="s">
        <v>8</v>
      </c>
    </row>
    <row r="14" spans="1:6" x14ac:dyDescent="0.25">
      <c r="A14" s="2" t="s">
        <v>9</v>
      </c>
      <c r="B14" s="1">
        <v>10</v>
      </c>
      <c r="C14" s="1">
        <v>9</v>
      </c>
    </row>
    <row r="16" spans="1:6" x14ac:dyDescent="0.25">
      <c r="A16" s="4" t="s">
        <v>7</v>
      </c>
      <c r="B16" s="3">
        <f>150-(1/15)*$B$11</f>
        <v>110.00000015323849</v>
      </c>
      <c r="C16">
        <f>300-(1/5)*$C$11</f>
        <v>225.00000068698296</v>
      </c>
    </row>
    <row r="17" spans="1:6" x14ac:dyDescent="0.25">
      <c r="A17" s="4"/>
      <c r="B17" s="3"/>
    </row>
    <row r="19" spans="1:6" x14ac:dyDescent="0.25">
      <c r="A19" s="4" t="s">
        <v>18</v>
      </c>
      <c r="B19" s="9" t="s">
        <v>19</v>
      </c>
      <c r="C19" s="9"/>
      <c r="D19" s="10" t="s">
        <v>10</v>
      </c>
      <c r="F19" s="10" t="s">
        <v>20</v>
      </c>
    </row>
    <row r="20" spans="1:6" x14ac:dyDescent="0.25">
      <c r="A20" s="2" t="s">
        <v>11</v>
      </c>
      <c r="B20">
        <f t="shared" ref="B20:C23" si="0">B4</f>
        <v>0.7</v>
      </c>
      <c r="C20">
        <f t="shared" si="0"/>
        <v>1</v>
      </c>
      <c r="D20">
        <f>SUMPRODUCT($B$11:$C$11, B20:C20)</f>
        <v>794.9999949560812</v>
      </c>
      <c r="E20" t="s">
        <v>15</v>
      </c>
      <c r="F20">
        <v>630</v>
      </c>
    </row>
    <row r="21" spans="1:6" x14ac:dyDescent="0.25">
      <c r="A21" s="2" t="s">
        <v>12</v>
      </c>
      <c r="B21">
        <f t="shared" si="0"/>
        <v>0.5</v>
      </c>
      <c r="C21">
        <f t="shared" si="0"/>
        <v>0.83</v>
      </c>
      <c r="D21">
        <f>SUMPRODUCT($B$11:$C$11, B21:C21)</f>
        <v>611.24999599973216</v>
      </c>
      <c r="E21" t="s">
        <v>15</v>
      </c>
      <c r="F21">
        <v>600</v>
      </c>
    </row>
    <row r="22" spans="1:6" x14ac:dyDescent="0.25">
      <c r="A22" s="2" t="s">
        <v>13</v>
      </c>
      <c r="B22">
        <f t="shared" si="0"/>
        <v>1</v>
      </c>
      <c r="C22">
        <f t="shared" si="0"/>
        <v>0.67</v>
      </c>
      <c r="D22">
        <f>SUMPRODUCT(B11:C11, B22:C22)</f>
        <v>851.24999540002989</v>
      </c>
      <c r="E22" t="s">
        <v>15</v>
      </c>
      <c r="F22">
        <v>708</v>
      </c>
    </row>
    <row r="23" spans="1:6" x14ac:dyDescent="0.25">
      <c r="A23" s="2" t="s">
        <v>14</v>
      </c>
      <c r="B23">
        <f t="shared" si="0"/>
        <v>0.1</v>
      </c>
      <c r="C23">
        <f t="shared" si="0"/>
        <v>0.25</v>
      </c>
      <c r="D23">
        <f>SUMPRODUCT(B11:C11,B23:C23)</f>
        <v>153.7499989114136</v>
      </c>
      <c r="E23" t="s">
        <v>15</v>
      </c>
      <c r="F23">
        <v>135</v>
      </c>
    </row>
  </sheetData>
  <mergeCells count="2">
    <mergeCell ref="A1:D1"/>
    <mergeCell ref="B19:C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outlineLevelRow="1" x14ac:dyDescent="0.25"/>
  <cols>
    <col min="1" max="1" width="2.28515625" customWidth="1"/>
    <col min="2" max="2" width="6.28515625" customWidth="1"/>
    <col min="3" max="3" width="27.28515625" customWidth="1"/>
    <col min="4" max="4" width="13.7109375" bestFit="1" customWidth="1"/>
    <col min="5" max="5" width="13.42578125" bestFit="1" customWidth="1"/>
    <col min="6" max="6" width="11.42578125" customWidth="1"/>
    <col min="7" max="7" width="12" bestFit="1" customWidth="1"/>
  </cols>
  <sheetData>
    <row r="1" spans="1:5" x14ac:dyDescent="0.25">
      <c r="A1" s="4" t="s">
        <v>23</v>
      </c>
    </row>
    <row r="2" spans="1:5" x14ac:dyDescent="0.25">
      <c r="A2" s="4" t="s">
        <v>24</v>
      </c>
    </row>
    <row r="3" spans="1:5" x14ac:dyDescent="0.25">
      <c r="A3" s="4" t="s">
        <v>65</v>
      </c>
    </row>
    <row r="4" spans="1:5" x14ac:dyDescent="0.25">
      <c r="A4" s="4" t="s">
        <v>25</v>
      </c>
    </row>
    <row r="5" spans="1:5" x14ac:dyDescent="0.25">
      <c r="A5" s="4" t="s">
        <v>26</v>
      </c>
    </row>
    <row r="6" spans="1:5" hidden="1" outlineLevel="1" x14ac:dyDescent="0.25">
      <c r="A6" s="4"/>
      <c r="B6" t="s">
        <v>27</v>
      </c>
    </row>
    <row r="7" spans="1:5" hidden="1" outlineLevel="1" x14ac:dyDescent="0.25">
      <c r="A7" s="4"/>
      <c r="B7" t="s">
        <v>66</v>
      </c>
    </row>
    <row r="8" spans="1:5" hidden="1" outlineLevel="1" x14ac:dyDescent="0.25">
      <c r="A8" s="4"/>
      <c r="B8" t="s">
        <v>67</v>
      </c>
    </row>
    <row r="9" spans="1:5" collapsed="1" x14ac:dyDescent="0.25">
      <c r="A9" s="4" t="s">
        <v>28</v>
      </c>
    </row>
    <row r="10" spans="1:5" hidden="1" outlineLevel="1" x14ac:dyDescent="0.25">
      <c r="B10" t="s">
        <v>29</v>
      </c>
    </row>
    <row r="11" spans="1:5" hidden="1" outlineLevel="1" x14ac:dyDescent="0.25">
      <c r="B11" t="s">
        <v>30</v>
      </c>
    </row>
    <row r="12" spans="1:5" hidden="1" outlineLevel="1" x14ac:dyDescent="0.25">
      <c r="B12" t="s">
        <v>31</v>
      </c>
    </row>
    <row r="13" spans="1:5" collapsed="1" x14ac:dyDescent="0.25"/>
    <row r="14" spans="1:5" ht="15.75" thickBot="1" x14ac:dyDescent="0.3">
      <c r="A14" t="s">
        <v>32</v>
      </c>
    </row>
    <row r="15" spans="1:5" ht="15.75" thickBot="1" x14ac:dyDescent="0.3">
      <c r="B15" s="13" t="s">
        <v>33</v>
      </c>
      <c r="C15" s="13" t="s">
        <v>34</v>
      </c>
      <c r="D15" s="13" t="s">
        <v>35</v>
      </c>
      <c r="E15" s="13" t="s">
        <v>36</v>
      </c>
    </row>
    <row r="16" spans="1:5" ht="15.75" thickBot="1" x14ac:dyDescent="0.3">
      <c r="B16" s="12" t="s">
        <v>43</v>
      </c>
      <c r="C16" s="12" t="s">
        <v>44</v>
      </c>
      <c r="D16" s="16">
        <v>49920.533300000003</v>
      </c>
      <c r="E16" s="16">
        <v>49920.546600000001</v>
      </c>
    </row>
    <row r="19" spans="1:7" ht="15.75" thickBot="1" x14ac:dyDescent="0.3">
      <c r="A19" t="s">
        <v>37</v>
      </c>
    </row>
    <row r="20" spans="1:7" ht="15.75" thickBot="1" x14ac:dyDescent="0.3">
      <c r="B20" s="13" t="s">
        <v>33</v>
      </c>
      <c r="C20" s="13" t="s">
        <v>34</v>
      </c>
      <c r="D20" s="13" t="s">
        <v>35</v>
      </c>
      <c r="E20" s="13" t="s">
        <v>36</v>
      </c>
      <c r="F20" s="13" t="s">
        <v>38</v>
      </c>
    </row>
    <row r="21" spans="1:7" x14ac:dyDescent="0.25">
      <c r="B21" s="15" t="s">
        <v>45</v>
      </c>
      <c r="C21" s="15" t="s">
        <v>46</v>
      </c>
      <c r="D21" s="17">
        <v>460</v>
      </c>
      <c r="E21" s="17">
        <v>459.71660015465051</v>
      </c>
      <c r="F21" s="15" t="s">
        <v>47</v>
      </c>
    </row>
    <row r="22" spans="1:7" ht="15.75" thickBot="1" x14ac:dyDescent="0.3">
      <c r="B22" s="12" t="s">
        <v>48</v>
      </c>
      <c r="C22" s="12" t="s">
        <v>49</v>
      </c>
      <c r="D22" s="18">
        <v>308</v>
      </c>
      <c r="E22" s="18">
        <v>308.19837988836628</v>
      </c>
      <c r="F22" s="12" t="s">
        <v>47</v>
      </c>
    </row>
    <row r="25" spans="1:7" ht="15.75" thickBot="1" x14ac:dyDescent="0.3">
      <c r="A25" t="s">
        <v>18</v>
      </c>
    </row>
    <row r="26" spans="1:7" ht="15.75" thickBot="1" x14ac:dyDescent="0.3">
      <c r="B26" s="13" t="s">
        <v>33</v>
      </c>
      <c r="C26" s="13" t="s">
        <v>34</v>
      </c>
      <c r="D26" s="13" t="s">
        <v>39</v>
      </c>
      <c r="E26" s="13" t="s">
        <v>40</v>
      </c>
      <c r="F26" s="13" t="s">
        <v>41</v>
      </c>
      <c r="G26" s="13" t="s">
        <v>42</v>
      </c>
    </row>
    <row r="27" spans="1:7" x14ac:dyDescent="0.25">
      <c r="B27" s="21" t="s">
        <v>64</v>
      </c>
      <c r="C27" s="20"/>
      <c r="D27" s="20"/>
      <c r="E27" s="20"/>
      <c r="F27" s="20"/>
      <c r="G27" s="20"/>
    </row>
    <row r="28" spans="1:7" hidden="1" outlineLevel="1" x14ac:dyDescent="0.25">
      <c r="B28" s="15" t="s">
        <v>50</v>
      </c>
      <c r="C28" s="15" t="s">
        <v>51</v>
      </c>
      <c r="D28" s="17">
        <v>629.99999999662168</v>
      </c>
      <c r="E28" s="15" t="s">
        <v>52</v>
      </c>
      <c r="F28" s="15" t="s">
        <v>53</v>
      </c>
      <c r="G28" s="15">
        <v>0</v>
      </c>
    </row>
    <row r="29" spans="1:7" hidden="1" outlineLevel="1" x14ac:dyDescent="0.25">
      <c r="B29" s="15" t="s">
        <v>54</v>
      </c>
      <c r="C29" s="15" t="s">
        <v>55</v>
      </c>
      <c r="D29" s="17">
        <v>485.66295538466926</v>
      </c>
      <c r="E29" s="15" t="s">
        <v>56</v>
      </c>
      <c r="F29" s="15" t="s">
        <v>57</v>
      </c>
      <c r="G29" s="15">
        <v>114.33704461533074</v>
      </c>
    </row>
    <row r="30" spans="1:7" hidden="1" outlineLevel="1" x14ac:dyDescent="0.25">
      <c r="B30" s="15" t="s">
        <v>58</v>
      </c>
      <c r="C30" s="15" t="s">
        <v>59</v>
      </c>
      <c r="D30" s="17">
        <v>666.20951467985594</v>
      </c>
      <c r="E30" s="15" t="s">
        <v>60</v>
      </c>
      <c r="F30" s="15" t="s">
        <v>57</v>
      </c>
      <c r="G30" s="15">
        <v>41.790485320144057</v>
      </c>
    </row>
    <row r="31" spans="1:7" ht="15.75" hidden="1" outlineLevel="1" thickBot="1" x14ac:dyDescent="0.3">
      <c r="B31" s="12" t="s">
        <v>61</v>
      </c>
      <c r="C31" s="12" t="s">
        <v>62</v>
      </c>
      <c r="D31" s="18">
        <v>123.02125498755663</v>
      </c>
      <c r="E31" s="12" t="s">
        <v>63</v>
      </c>
      <c r="F31" s="12" t="s">
        <v>57</v>
      </c>
      <c r="G31" s="12">
        <v>11.978745012443369</v>
      </c>
    </row>
    <row r="32" spans="1:7" collapsed="1" x14ac:dyDescent="0.25">
      <c r="B32" s="14"/>
      <c r="C32" s="14"/>
      <c r="D32" s="19"/>
      <c r="E32" s="14"/>
      <c r="F32" s="14"/>
      <c r="G32" s="1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E20"/>
  <sheetViews>
    <sheetView showGridLines="0" topLeftCell="A8" workbookViewId="0">
      <selection activeCell="N8" sqref="N8"/>
    </sheetView>
  </sheetViews>
  <sheetFormatPr defaultRowHeight="15" outlineLevelRow="1" x14ac:dyDescent="0.25"/>
  <cols>
    <col min="1" max="1" width="2.28515625" customWidth="1"/>
    <col min="2" max="2" width="6.28515625" bestFit="1" customWidth="1"/>
    <col min="3" max="3" width="27.28515625" bestFit="1" customWidth="1"/>
    <col min="4" max="5" width="12" bestFit="1" customWidth="1"/>
  </cols>
  <sheetData>
    <row r="1" spans="1:5" x14ac:dyDescent="0.25">
      <c r="A1" s="4" t="s">
        <v>68</v>
      </c>
    </row>
    <row r="2" spans="1:5" x14ac:dyDescent="0.25">
      <c r="A2" s="4" t="s">
        <v>24</v>
      </c>
    </row>
    <row r="3" spans="1:5" x14ac:dyDescent="0.25">
      <c r="A3" s="4" t="s">
        <v>65</v>
      </c>
    </row>
    <row r="6" spans="1:5" ht="15.75" thickBot="1" x14ac:dyDescent="0.3">
      <c r="A6" t="s">
        <v>37</v>
      </c>
    </row>
    <row r="7" spans="1:5" x14ac:dyDescent="0.25">
      <c r="B7" s="22"/>
      <c r="C7" s="22"/>
      <c r="D7" s="22" t="s">
        <v>69</v>
      </c>
      <c r="E7" s="22" t="s">
        <v>71</v>
      </c>
    </row>
    <row r="8" spans="1:5" ht="15.75" thickBot="1" x14ac:dyDescent="0.3">
      <c r="B8" s="23" t="s">
        <v>33</v>
      </c>
      <c r="C8" s="23" t="s">
        <v>34</v>
      </c>
      <c r="D8" s="23" t="s">
        <v>70</v>
      </c>
      <c r="E8" s="23" t="s">
        <v>72</v>
      </c>
    </row>
    <row r="9" spans="1:5" x14ac:dyDescent="0.25">
      <c r="B9" s="15" t="s">
        <v>45</v>
      </c>
      <c r="C9" s="15" t="s">
        <v>46</v>
      </c>
      <c r="D9" s="15">
        <v>459.71660015465051</v>
      </c>
      <c r="E9" s="15">
        <v>0</v>
      </c>
    </row>
    <row r="10" spans="1:5" ht="15.75" thickBot="1" x14ac:dyDescent="0.3">
      <c r="B10" s="12" t="s">
        <v>48</v>
      </c>
      <c r="C10" s="12" t="s">
        <v>49</v>
      </c>
      <c r="D10" s="12">
        <v>308.19837988836628</v>
      </c>
      <c r="E10" s="12">
        <v>0</v>
      </c>
    </row>
    <row r="12" spans="1:5" ht="15.75" thickBot="1" x14ac:dyDescent="0.3">
      <c r="A12" t="s">
        <v>18</v>
      </c>
    </row>
    <row r="13" spans="1:5" x14ac:dyDescent="0.25">
      <c r="B13" s="22"/>
      <c r="C13" s="22"/>
      <c r="D13" s="22" t="s">
        <v>69</v>
      </c>
      <c r="E13" s="22" t="s">
        <v>73</v>
      </c>
    </row>
    <row r="14" spans="1:5" ht="15.75" thickBot="1" x14ac:dyDescent="0.3">
      <c r="B14" s="23" t="s">
        <v>33</v>
      </c>
      <c r="C14" s="23" t="s">
        <v>34</v>
      </c>
      <c r="D14" s="23" t="s">
        <v>70</v>
      </c>
      <c r="E14" s="23" t="s">
        <v>74</v>
      </c>
    </row>
    <row r="15" spans="1:5" x14ac:dyDescent="0.25">
      <c r="B15" s="21" t="s">
        <v>64</v>
      </c>
      <c r="C15" s="20"/>
      <c r="D15" s="20"/>
      <c r="E15" s="20"/>
    </row>
    <row r="16" spans="1:5" outlineLevel="1" x14ac:dyDescent="0.25">
      <c r="B16" s="15" t="s">
        <v>50</v>
      </c>
      <c r="C16" s="15" t="s">
        <v>51</v>
      </c>
      <c r="D16" s="15">
        <v>629.99999999662168</v>
      </c>
      <c r="E16" s="15">
        <v>26.720647811889648</v>
      </c>
    </row>
    <row r="17" spans="2:5" outlineLevel="1" x14ac:dyDescent="0.25">
      <c r="B17" s="15" t="s">
        <v>54</v>
      </c>
      <c r="C17" s="15" t="s">
        <v>55</v>
      </c>
      <c r="D17" s="15">
        <v>485.66295538466926</v>
      </c>
      <c r="E17" s="15">
        <v>0</v>
      </c>
    </row>
    <row r="18" spans="2:5" outlineLevel="1" x14ac:dyDescent="0.25">
      <c r="B18" s="15" t="s">
        <v>58</v>
      </c>
      <c r="C18" s="15" t="s">
        <v>59</v>
      </c>
      <c r="D18" s="15">
        <v>666.20951467985594</v>
      </c>
      <c r="E18" s="15">
        <v>0</v>
      </c>
    </row>
    <row r="19" spans="2:5" ht="15.75" outlineLevel="1" thickBot="1" x14ac:dyDescent="0.3">
      <c r="B19" s="12" t="s">
        <v>61</v>
      </c>
      <c r="C19" s="12" t="s">
        <v>62</v>
      </c>
      <c r="D19" s="12">
        <v>123.02125498755663</v>
      </c>
      <c r="E19" s="12">
        <v>0</v>
      </c>
    </row>
    <row r="20" spans="2:5" x14ac:dyDescent="0.25">
      <c r="B20" s="14"/>
      <c r="C20" s="14"/>
      <c r="D20" s="14"/>
      <c r="E20" s="14"/>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2.28515625" customWidth="1"/>
    <col min="2" max="2" width="6.140625" bestFit="1" customWidth="1"/>
    <col min="3" max="3" width="22.28515625" bestFit="1" customWidth="1"/>
    <col min="4" max="4" width="12" bestFit="1" customWidth="1"/>
    <col min="5" max="5" width="2.28515625" customWidth="1"/>
    <col min="6" max="6" width="6.42578125" customWidth="1"/>
    <col min="7" max="7" width="9.5703125" bestFit="1" customWidth="1"/>
    <col min="8" max="8" width="2.28515625" customWidth="1"/>
    <col min="9" max="9" width="12" bestFit="1" customWidth="1"/>
    <col min="10" max="10" width="9.5703125" bestFit="1" customWidth="1"/>
  </cols>
  <sheetData>
    <row r="1" spans="1:10" x14ac:dyDescent="0.25">
      <c r="A1" s="4" t="s">
        <v>75</v>
      </c>
    </row>
    <row r="2" spans="1:10" x14ac:dyDescent="0.25">
      <c r="A2" s="4" t="s">
        <v>24</v>
      </c>
    </row>
    <row r="3" spans="1:10" x14ac:dyDescent="0.25">
      <c r="A3" s="4" t="s">
        <v>65</v>
      </c>
    </row>
    <row r="5" spans="1:10" ht="15.75" thickBot="1" x14ac:dyDescent="0.3"/>
    <row r="6" spans="1:10" x14ac:dyDescent="0.25">
      <c r="B6" s="22"/>
      <c r="C6" s="22" t="s">
        <v>76</v>
      </c>
      <c r="D6" s="22"/>
    </row>
    <row r="7" spans="1:10" ht="15.75" thickBot="1" x14ac:dyDescent="0.3">
      <c r="B7" s="23" t="s">
        <v>33</v>
      </c>
      <c r="C7" s="23" t="s">
        <v>34</v>
      </c>
      <c r="D7" s="23" t="s">
        <v>70</v>
      </c>
    </row>
    <row r="8" spans="1:10" ht="15.75" thickBot="1" x14ac:dyDescent="0.3">
      <c r="B8" s="12" t="s">
        <v>43</v>
      </c>
      <c r="C8" s="12" t="s">
        <v>44</v>
      </c>
      <c r="D8" s="16">
        <v>49920.546600000001</v>
      </c>
    </row>
    <row r="10" spans="1:10" ht="15.75" thickBot="1" x14ac:dyDescent="0.3"/>
    <row r="11" spans="1:10" x14ac:dyDescent="0.25">
      <c r="B11" s="22"/>
      <c r="C11" s="22" t="s">
        <v>77</v>
      </c>
      <c r="D11" s="22"/>
      <c r="F11" s="22" t="s">
        <v>78</v>
      </c>
      <c r="G11" s="22" t="s">
        <v>76</v>
      </c>
      <c r="I11" s="22" t="s">
        <v>81</v>
      </c>
      <c r="J11" s="22" t="s">
        <v>76</v>
      </c>
    </row>
    <row r="12" spans="1:10" ht="15.75" thickBot="1" x14ac:dyDescent="0.3">
      <c r="B12" s="23" t="s">
        <v>33</v>
      </c>
      <c r="C12" s="23" t="s">
        <v>34</v>
      </c>
      <c r="D12" s="23" t="s">
        <v>70</v>
      </c>
      <c r="F12" s="23" t="s">
        <v>79</v>
      </c>
      <c r="G12" s="23" t="s">
        <v>80</v>
      </c>
      <c r="I12" s="23" t="s">
        <v>79</v>
      </c>
      <c r="J12" s="23" t="s">
        <v>80</v>
      </c>
    </row>
    <row r="13" spans="1:10" x14ac:dyDescent="0.25">
      <c r="B13" s="15" t="s">
        <v>45</v>
      </c>
      <c r="C13" s="15" t="s">
        <v>46</v>
      </c>
      <c r="D13" s="17">
        <v>459.71660015465051</v>
      </c>
      <c r="F13" s="17">
        <v>0</v>
      </c>
      <c r="G13" s="17">
        <v>27232.51</v>
      </c>
      <c r="I13" s="17">
        <v>459.71660015947691</v>
      </c>
      <c r="J13" s="17">
        <v>49920.55</v>
      </c>
    </row>
    <row r="14" spans="1:10" ht="15.75" thickBot="1" x14ac:dyDescent="0.3">
      <c r="B14" s="12" t="s">
        <v>48</v>
      </c>
      <c r="C14" s="12" t="s">
        <v>49</v>
      </c>
      <c r="D14" s="18">
        <v>308.19837988836628</v>
      </c>
      <c r="F14" s="18">
        <v>0</v>
      </c>
      <c r="G14" s="18">
        <v>22688.04</v>
      </c>
      <c r="I14" s="18">
        <v>308.19837989174459</v>
      </c>
      <c r="J14" s="18">
        <v>49920.55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abSelected="1" topLeftCell="A6" workbookViewId="0">
      <selection activeCell="C8" sqref="C8"/>
    </sheetView>
  </sheetViews>
  <sheetFormatPr defaultRowHeight="15" x14ac:dyDescent="0.25"/>
  <cols>
    <col min="1" max="1" width="23.5703125" bestFit="1" customWidth="1"/>
    <col min="2" max="2" width="12.42578125" customWidth="1"/>
    <col min="3" max="3" width="9" bestFit="1" customWidth="1"/>
    <col min="4" max="4" width="7" bestFit="1" customWidth="1"/>
    <col min="5" max="5" width="3" bestFit="1" customWidth="1"/>
    <col min="6" max="6" width="19.7109375" bestFit="1" customWidth="1"/>
  </cols>
  <sheetData>
    <row r="1" spans="1:6" x14ac:dyDescent="0.25">
      <c r="A1" s="7" t="s">
        <v>17</v>
      </c>
      <c r="B1" s="7"/>
      <c r="C1" s="7"/>
      <c r="D1" s="7"/>
    </row>
    <row r="2" spans="1:6" x14ac:dyDescent="0.25">
      <c r="A2" s="6"/>
      <c r="B2" s="6"/>
      <c r="C2" s="6"/>
      <c r="D2" s="6"/>
    </row>
    <row r="3" spans="1:6" x14ac:dyDescent="0.25">
      <c r="A3" s="4" t="s">
        <v>0</v>
      </c>
      <c r="B3" t="s">
        <v>1</v>
      </c>
      <c r="C3" t="s">
        <v>2</v>
      </c>
      <c r="D3" t="s">
        <v>3</v>
      </c>
    </row>
    <row r="4" spans="1:6" x14ac:dyDescent="0.25">
      <c r="A4" t="s">
        <v>11</v>
      </c>
      <c r="B4">
        <v>0.7</v>
      </c>
      <c r="C4">
        <v>1</v>
      </c>
      <c r="D4">
        <v>630</v>
      </c>
    </row>
    <row r="5" spans="1:6" x14ac:dyDescent="0.25">
      <c r="A5" t="s">
        <v>12</v>
      </c>
      <c r="B5">
        <v>0.5</v>
      </c>
      <c r="C5">
        <v>0.83</v>
      </c>
      <c r="D5">
        <v>600</v>
      </c>
    </row>
    <row r="6" spans="1:6" x14ac:dyDescent="0.25">
      <c r="A6" t="s">
        <v>13</v>
      </c>
      <c r="B6">
        <v>1</v>
      </c>
      <c r="C6">
        <v>0.67</v>
      </c>
      <c r="D6">
        <v>708</v>
      </c>
    </row>
    <row r="7" spans="1:6" x14ac:dyDescent="0.25">
      <c r="A7" t="s">
        <v>14</v>
      </c>
      <c r="B7">
        <v>0.1</v>
      </c>
      <c r="C7">
        <v>0.25</v>
      </c>
      <c r="D7">
        <v>135</v>
      </c>
    </row>
    <row r="8" spans="1:6" x14ac:dyDescent="0.25">
      <c r="A8" t="s">
        <v>21</v>
      </c>
      <c r="B8" s="1">
        <v>70</v>
      </c>
      <c r="C8" s="1">
        <v>150</v>
      </c>
    </row>
    <row r="10" spans="1:6" x14ac:dyDescent="0.25">
      <c r="A10" s="4" t="s">
        <v>4</v>
      </c>
      <c r="B10" t="s">
        <v>5</v>
      </c>
      <c r="C10" t="s">
        <v>2</v>
      </c>
      <c r="F10" t="s">
        <v>16</v>
      </c>
    </row>
    <row r="11" spans="1:6" x14ac:dyDescent="0.25">
      <c r="A11" s="2" t="s">
        <v>6</v>
      </c>
      <c r="B11" s="8">
        <v>459.71660015465051</v>
      </c>
      <c r="C11" s="8">
        <v>308.19837988836628</v>
      </c>
      <c r="F11" s="11">
        <f>((B16-B8)*B11+(C16-C8)*C11)</f>
        <v>49920.54655861418</v>
      </c>
    </row>
    <row r="13" spans="1:6" x14ac:dyDescent="0.25">
      <c r="A13" s="4" t="s">
        <v>8</v>
      </c>
    </row>
    <row r="14" spans="1:6" x14ac:dyDescent="0.25">
      <c r="A14" s="2" t="s">
        <v>9</v>
      </c>
      <c r="B14" s="1">
        <v>10</v>
      </c>
      <c r="C14" s="1">
        <v>9</v>
      </c>
    </row>
    <row r="16" spans="1:6" x14ac:dyDescent="0.25">
      <c r="A16" s="4" t="s">
        <v>7</v>
      </c>
      <c r="B16" s="3">
        <f>150-(1/15)*$B$11</f>
        <v>119.35222665635663</v>
      </c>
      <c r="C16">
        <f>300-(1/5)*$C$11</f>
        <v>238.36032402232675</v>
      </c>
    </row>
    <row r="17" spans="1:6" x14ac:dyDescent="0.25">
      <c r="A17" s="4"/>
      <c r="B17" s="3"/>
    </row>
    <row r="19" spans="1:6" x14ac:dyDescent="0.25">
      <c r="A19" s="4" t="s">
        <v>18</v>
      </c>
      <c r="B19" s="9" t="s">
        <v>19</v>
      </c>
      <c r="C19" s="9"/>
      <c r="D19" s="10" t="s">
        <v>10</v>
      </c>
      <c r="F19" s="10" t="s">
        <v>20</v>
      </c>
    </row>
    <row r="20" spans="1:6" x14ac:dyDescent="0.25">
      <c r="A20" s="2" t="s">
        <v>11</v>
      </c>
      <c r="B20">
        <f t="shared" ref="B20:C23" si="0">B4</f>
        <v>0.7</v>
      </c>
      <c r="C20">
        <f t="shared" si="0"/>
        <v>1</v>
      </c>
      <c r="D20">
        <f>SUMPRODUCT($B$11:$C$11, B20:C20)</f>
        <v>629.99999999662168</v>
      </c>
      <c r="E20" t="s">
        <v>15</v>
      </c>
      <c r="F20">
        <v>630</v>
      </c>
    </row>
    <row r="21" spans="1:6" x14ac:dyDescent="0.25">
      <c r="A21" s="2" t="s">
        <v>12</v>
      </c>
      <c r="B21">
        <f t="shared" si="0"/>
        <v>0.5</v>
      </c>
      <c r="C21">
        <f t="shared" si="0"/>
        <v>0.83</v>
      </c>
      <c r="D21">
        <f>SUMPRODUCT($B$11:$C$11, B21:C21)</f>
        <v>485.66295538466926</v>
      </c>
      <c r="E21" t="s">
        <v>15</v>
      </c>
      <c r="F21">
        <v>600</v>
      </c>
    </row>
    <row r="22" spans="1:6" x14ac:dyDescent="0.25">
      <c r="A22" s="2" t="s">
        <v>13</v>
      </c>
      <c r="B22">
        <f t="shared" si="0"/>
        <v>1</v>
      </c>
      <c r="C22">
        <f t="shared" si="0"/>
        <v>0.67</v>
      </c>
      <c r="D22">
        <f>SUMPRODUCT(B11:C11, B22:C22)</f>
        <v>666.20951467985594</v>
      </c>
      <c r="E22" t="s">
        <v>15</v>
      </c>
      <c r="F22">
        <v>708</v>
      </c>
    </row>
    <row r="23" spans="1:6" x14ac:dyDescent="0.25">
      <c r="A23" s="2" t="s">
        <v>14</v>
      </c>
      <c r="B23">
        <f t="shared" si="0"/>
        <v>0.1</v>
      </c>
      <c r="C23">
        <f t="shared" si="0"/>
        <v>0.25</v>
      </c>
      <c r="D23">
        <f>SUMPRODUCT(B11:C11,B23:C23)</f>
        <v>123.02125498755663</v>
      </c>
      <c r="E23" t="s">
        <v>15</v>
      </c>
      <c r="F23">
        <v>135</v>
      </c>
    </row>
  </sheetData>
  <scenarios current="0">
    <scenario name="Analysis" count="2" user="BusMgmtLap" comment="Created by BusMgmtLap on 4/8/2015">
      <inputCells r="B11" val="460"/>
      <inputCells r="C11" val="308"/>
    </scenario>
  </scenarios>
  <mergeCells count="2">
    <mergeCell ref="A1:D1"/>
    <mergeCell ref="B19:C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Par - Linear</vt:lpstr>
      <vt:lpstr>Par - Nonlinear-UnConstrained</vt:lpstr>
      <vt:lpstr>Answer Report 1</vt:lpstr>
      <vt:lpstr>Sensitivity Report 1</vt:lpstr>
      <vt:lpstr>Limits Report 1</vt:lpstr>
      <vt:lpstr>Par - Nonlinear - Constrained</vt:lpstr>
    </vt:vector>
  </TitlesOfParts>
  <Company>North Carolina State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Xiaoya Wang</dc:creator>
  <cp:lastModifiedBy>BusMgmtLap</cp:lastModifiedBy>
  <dcterms:created xsi:type="dcterms:W3CDTF">2014-11-13T21:49:58Z</dcterms:created>
  <dcterms:modified xsi:type="dcterms:W3CDTF">2015-04-08T19:21:47Z</dcterms:modified>
</cp:coreProperties>
</file>