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Cursos - Currículo e Certificados\Curso Santander Academy\Curso Excel com IA - DIO - e Certificados\"/>
    </mc:Choice>
  </mc:AlternateContent>
  <xr:revisionPtr revIDLastSave="0" documentId="13_ncr:1_{FE97A18A-5BD2-40BE-84C1-2E80B522F789}" xr6:coauthVersionLast="47" xr6:coauthVersionMax="47" xr10:uidLastSave="{00000000-0000-0000-0000-000000000000}"/>
  <bookViews>
    <workbookView xWindow="-120" yWindow="-120" windowWidth="29040" windowHeight="15720" tabRatio="952" xr2:uid="{3BFF29CA-3FE4-45C2-B96E-02697ADECF40}"/>
  </bookViews>
  <sheets>
    <sheet name="Planilha de Simulação de Inv. " sheetId="32" r:id="rId1"/>
    <sheet name="Tbl de apoio" sheetId="33" r:id="rId2"/>
  </sheets>
  <definedNames>
    <definedName name="aporte">'Planilha de Simulação de Inv. '!$D$21</definedName>
    <definedName name="patrimonio">'Planilha de Simulação de Inv. '!$D$24</definedName>
    <definedName name="qtd_anos">'Planilha de Simulação de Inv. '!$D$22</definedName>
    <definedName name="rendimento_carteira">'Planilha de Simulação de Inv. '!$D$16</definedName>
    <definedName name="salario">'Planilha de Simulação de Inv. '!$D$15</definedName>
    <definedName name="sugestao_invest">'Planilha de Simulação de Inv. '!$D$17</definedName>
    <definedName name="taxa_rend_mensal">'Planilha de Simulação de Inv. '!$D$23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2" l="1"/>
  <c r="C40" i="32"/>
  <c r="C41" i="32"/>
  <c r="C42" i="32"/>
  <c r="C43" i="32"/>
  <c r="C44" i="32"/>
  <c r="C39" i="32"/>
  <c r="H4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4" i="33"/>
  <c r="A5" i="33"/>
  <c r="A6" i="33"/>
  <c r="A7" i="33"/>
  <c r="A8" i="33"/>
  <c r="A3" i="33"/>
  <c r="C36" i="32"/>
  <c r="D24" i="32"/>
  <c r="D25" i="32" s="1"/>
  <c r="C29" i="32"/>
  <c r="D29" i="32" s="1"/>
  <c r="C30" i="32"/>
  <c r="D30" i="32" s="1"/>
  <c r="C31" i="32"/>
  <c r="D31" i="32" s="1"/>
  <c r="C32" i="32"/>
  <c r="D32" i="32" s="1"/>
  <c r="C28" i="32"/>
  <c r="D28" i="32" s="1"/>
  <c r="D44" i="32" l="1"/>
  <c r="D43" i="32"/>
  <c r="D42" i="32"/>
  <c r="D41" i="32"/>
  <c r="D40" i="32"/>
  <c r="D39" i="32"/>
  <c r="D45" i="32" l="1"/>
</calcChain>
</file>

<file path=xl/sharedStrings.xml><?xml version="1.0" encoding="utf-8"?>
<sst xmlns="http://schemas.openxmlformats.org/spreadsheetml/2006/main" count="74" uniqueCount="37">
  <si>
    <t xml:space="preserve"> 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</si>
  <si>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</si>
  <si>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</si>
  <si>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</si>
  <si>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</si>
  <si>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</si>
  <si>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</si>
  <si>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 (Simulações)</t>
  </si>
  <si>
    <t>Dividendo</t>
  </si>
  <si>
    <t>Rendimento Carteira</t>
  </si>
  <si>
    <t>Salário</t>
  </si>
  <si>
    <t>CONFIGURAÇÕES</t>
  </si>
  <si>
    <t>Quanto investir por mês?</t>
  </si>
  <si>
    <t>Por quantos anos devo investir?</t>
  </si>
  <si>
    <t>Qual a taxa de rendimento mensal?</t>
  </si>
  <si>
    <t>Patrimônio acumulado?</t>
  </si>
  <si>
    <t>Dividendos mensais?</t>
  </si>
  <si>
    <t>CONSERVADOR</t>
  </si>
  <si>
    <t>Valor a ser investido por mês</t>
  </si>
  <si>
    <t>PERFIL (API)</t>
  </si>
  <si>
    <t>TIPO DE FII</t>
  </si>
  <si>
    <t>Percentual Sugerido</t>
  </si>
  <si>
    <t>Valores</t>
  </si>
  <si>
    <t>PAPEL</t>
  </si>
  <si>
    <t>TIJOLO</t>
  </si>
  <si>
    <t>HIÍBRIDOS</t>
  </si>
  <si>
    <t>FOFs</t>
  </si>
  <si>
    <t>DESENVOLVIMENTO</t>
  </si>
  <si>
    <t>HOTELARIAS</t>
  </si>
  <si>
    <t>PERFIL</t>
  </si>
  <si>
    <t>CHAVE COMPOSTA</t>
  </si>
  <si>
    <t>MODERADO</t>
  </si>
  <si>
    <t>AGRESSIVO</t>
  </si>
  <si>
    <t>MODERADO-TIJOLO</t>
  </si>
  <si>
    <t>Sugestão de Investimento (30%)</t>
  </si>
  <si>
    <t>Percentual%</t>
  </si>
  <si>
    <t>Percentual                    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</si>
</sst>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 Semibold"/>
      <family val="2"/>
    </font>
    <font>
      <sz val="11"/>
      <color rgb="FF9C570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6" fillId="6" borderId="4" xfId="0" applyFont="1" applyFill="1" applyBorder="1" applyAlignment="1">
      <alignment horizontal="left" indent="3"/>
    </xf>
    <xf numFmtId="0" fontId="6" fillId="6" borderId="6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indent="3"/>
    </xf>
    <xf numFmtId="0" fontId="7" fillId="6" borderId="8" xfId="0" applyFont="1" applyFill="1" applyBorder="1" applyAlignment="1">
      <alignment horizontal="left" indent="3"/>
    </xf>
    <xf numFmtId="164" fontId="4" fillId="6" borderId="10" xfId="1" applyNumberFormat="1" applyFont="1" applyFill="1" applyBorder="1" applyAlignment="1">
      <alignment horizontal="center"/>
    </xf>
    <xf numFmtId="164" fontId="4" fillId="6" borderId="11" xfId="1" applyNumberFormat="1" applyFont="1" applyFill="1" applyBorder="1" applyAlignment="1">
      <alignment horizontal="center"/>
    </xf>
    <xf numFmtId="164" fontId="4" fillId="6" borderId="12" xfId="1" applyNumberFormat="1" applyFont="1" applyFill="1" applyBorder="1" applyAlignment="1">
      <alignment horizontal="center"/>
    </xf>
    <xf numFmtId="8" fontId="5" fillId="6" borderId="5" xfId="1" applyNumberFormat="1" applyFont="1" applyFill="1" applyBorder="1" applyAlignment="1">
      <alignment horizontal="center"/>
    </xf>
    <xf numFmtId="8" fontId="5" fillId="6" borderId="7" xfId="1" applyNumberFormat="1" applyFont="1" applyFill="1" applyBorder="1" applyAlignment="1">
      <alignment horizontal="center"/>
    </xf>
    <xf numFmtId="8" fontId="5" fillId="6" borderId="9" xfId="1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13" xfId="0" applyFont="1" applyBorder="1"/>
    <xf numFmtId="0" fontId="11" fillId="0" borderId="13" xfId="0" applyFont="1" applyBorder="1" applyAlignment="1">
      <alignment horizontal="center"/>
    </xf>
    <xf numFmtId="9" fontId="11" fillId="0" borderId="13" xfId="0" applyNumberFormat="1" applyFont="1" applyBorder="1" applyAlignment="1">
      <alignment horizontal="center"/>
    </xf>
    <xf numFmtId="9" fontId="11" fillId="0" borderId="0" xfId="0" applyNumberFormat="1" applyFont="1"/>
    <xf numFmtId="9" fontId="11" fillId="0" borderId="13" xfId="0" applyNumberFormat="1" applyFont="1" applyBorder="1"/>
    <xf numFmtId="0" fontId="12" fillId="3" borderId="0" xfId="0" applyFont="1" applyFill="1"/>
    <xf numFmtId="0" fontId="13" fillId="4" borderId="0" xfId="2" applyFont="1"/>
    <xf numFmtId="9" fontId="13" fillId="4" borderId="0" xfId="2" applyNumberFormat="1" applyFont="1"/>
    <xf numFmtId="8" fontId="11" fillId="0" borderId="5" xfId="0" applyNumberFormat="1" applyFont="1" applyBorder="1" applyAlignment="1">
      <alignment horizontal="center"/>
    </xf>
    <xf numFmtId="10" fontId="11" fillId="0" borderId="7" xfId="0" applyNumberFormat="1" applyFont="1" applyBorder="1" applyAlignment="1">
      <alignment horizontal="center"/>
    </xf>
    <xf numFmtId="7" fontId="11" fillId="6" borderId="9" xfId="1" applyNumberFormat="1" applyFont="1" applyFill="1" applyBorder="1" applyAlignment="1">
      <alignment horizontal="center"/>
    </xf>
    <xf numFmtId="7" fontId="10" fillId="0" borderId="5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8" fontId="10" fillId="6" borderId="7" xfId="0" applyNumberFormat="1" applyFont="1" applyFill="1" applyBorder="1" applyAlignment="1">
      <alignment horizontal="center"/>
    </xf>
    <xf numFmtId="8" fontId="10" fillId="6" borderId="9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1" fillId="6" borderId="0" xfId="0" applyFont="1" applyFill="1"/>
    <xf numFmtId="164" fontId="11" fillId="6" borderId="0" xfId="1" applyNumberFormat="1" applyFont="1" applyFill="1" applyAlignment="1">
      <alignment horizontal="center"/>
    </xf>
    <xf numFmtId="164" fontId="11" fillId="6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left" indent="3"/>
    </xf>
    <xf numFmtId="0" fontId="14" fillId="6" borderId="10" xfId="0" applyFont="1" applyFill="1" applyBorder="1" applyAlignment="1">
      <alignment horizontal="left" indent="3"/>
    </xf>
    <xf numFmtId="0" fontId="14" fillId="6" borderId="6" xfId="0" applyFont="1" applyFill="1" applyBorder="1" applyAlignment="1">
      <alignment horizontal="left" indent="3"/>
    </xf>
    <xf numFmtId="0" fontId="14" fillId="6" borderId="11" xfId="0" applyFont="1" applyFill="1" applyBorder="1" applyAlignment="1">
      <alignment horizontal="left" indent="3"/>
    </xf>
    <xf numFmtId="0" fontId="14" fillId="6" borderId="8" xfId="0" applyFont="1" applyFill="1" applyBorder="1" applyAlignment="1">
      <alignment horizontal="left" indent="3"/>
    </xf>
    <xf numFmtId="0" fontId="14" fillId="6" borderId="12" xfId="0" applyFont="1" applyFill="1" applyBorder="1" applyAlignment="1">
      <alignment horizontal="left" indent="3"/>
    </xf>
    <xf numFmtId="0" fontId="15" fillId="6" borderId="6" xfId="0" applyFont="1" applyFill="1" applyBorder="1" applyAlignment="1">
      <alignment horizontal="left" indent="3"/>
    </xf>
    <xf numFmtId="0" fontId="15" fillId="6" borderId="11" xfId="0" applyFont="1" applyFill="1" applyBorder="1" applyAlignment="1">
      <alignment horizontal="left" indent="3"/>
    </xf>
    <xf numFmtId="0" fontId="15" fillId="6" borderId="8" xfId="0" applyFont="1" applyFill="1" applyBorder="1" applyAlignment="1">
      <alignment horizontal="left" indent="3"/>
    </xf>
    <xf numFmtId="0" fontId="15" fillId="6" borderId="12" xfId="0" applyFont="1" applyFill="1" applyBorder="1" applyAlignment="1">
      <alignment horizontal="left" indent="3"/>
    </xf>
    <xf numFmtId="0" fontId="12" fillId="3" borderId="0" xfId="0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33CCFF"/>
      <color rgb="FFFF5050"/>
      <color rgb="FFC0C0C0"/>
      <color rgb="FFFF3300"/>
      <color rgb="FF66FF33"/>
      <color rgb="FFFFFF00"/>
      <color rgb="FFCC3300"/>
      <color rgb="FF339933"/>
      <color rgb="FF33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'Planilha de Simulação de Inv. '!$C$38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9B-450D-8761-92C9ECDF80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B-450D-8761-92C9ECDF80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B-450D-8761-92C9ECDF80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9B-450D-8761-92C9ECDF80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9B-450D-8761-92C9ECDF80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9B-450D-8761-92C9ECDF80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'Planilha de Simulação de Inv. '!$B$39:$B$44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'Planilha de Simulação de Inv. '!$C$39:$C$44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7-4744-B003-1FCA811B1A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3666</xdr:colOff>
      <xdr:row>45</xdr:row>
      <xdr:rowOff>184227</xdr:rowOff>
    </xdr:from>
    <xdr:to>
      <xdr:col>4</xdr:col>
      <xdr:colOff>8283</xdr:colOff>
      <xdr:row>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66D810-A39A-5B86-9A0D-DF603170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13137</xdr:colOff>
      <xdr:row>12</xdr:row>
      <xdr:rowOff>14654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870255A-B1A1-50BC-5772-67985F30F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65" y="190500"/>
          <a:ext cx="4394637" cy="2110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C468-EAF0-431F-B8CF-6C93C711B33D}">
  <dimension ref="A13:F45"/>
  <sheetViews>
    <sheetView tabSelected="1" topLeftCell="A37" zoomScale="130" zoomScaleNormal="130" workbookViewId="0">
      <selection activeCell="C35" sqref="C35"/>
    </sheetView>
  </sheetViews>
  <sheetFormatPr defaultColWidth="8.140625" defaultRowHeight="15" x14ac:dyDescent="0.25"/>
  <cols>
    <col min="1" max="1" width="5.140625" customWidth="1"/>
    <col min="2" max="2" width="29.140625" bestFit="1" customWidth="1"/>
    <col min="3" max="3" width="21.7109375" bestFit="1" customWidth="1"/>
    <col min="4" max="4" width="14.85546875" bestFit="1" customWidth="1"/>
    <col min="5" max="6" width="8.140625" customWidth="1"/>
  </cols>
  <sheetData>
    <row r="13" spans="2:4" ht="15.75" thickBot="1" x14ac:dyDescent="0.3">
      <c r="D13" t="s">
        <v>0</v>
      </c>
    </row>
    <row r="14" spans="2:4" ht="26.25" x14ac:dyDescent="0.25">
      <c r="B14" s="41" t="s">
        <v>11</v>
      </c>
      <c r="C14" s="42"/>
      <c r="D14" s="43"/>
    </row>
    <row r="15" spans="2:4" ht="17.25" x14ac:dyDescent="0.3">
      <c r="B15" s="44" t="s">
        <v>10</v>
      </c>
      <c r="C15" s="45"/>
      <c r="D15" s="25">
        <v>3500</v>
      </c>
    </row>
    <row r="16" spans="2:4" ht="17.25" x14ac:dyDescent="0.3">
      <c r="B16" s="46" t="s">
        <v>9</v>
      </c>
      <c r="C16" s="47"/>
      <c r="D16" s="26">
        <v>7.4999999999999997E-3</v>
      </c>
    </row>
    <row r="17" spans="1:6" ht="18" thickBot="1" x14ac:dyDescent="0.35">
      <c r="B17" s="48" t="s">
        <v>34</v>
      </c>
      <c r="C17" s="49"/>
      <c r="D17" s="27">
        <f>D15*30%</f>
        <v>1050</v>
      </c>
    </row>
    <row r="19" spans="1:6" ht="15.75" thickBot="1" x14ac:dyDescent="0.3"/>
    <row r="20" spans="1:6" ht="42" customHeight="1" x14ac:dyDescent="0.25">
      <c r="B20" s="38" t="s">
        <v>1</v>
      </c>
      <c r="C20" s="39"/>
      <c r="D20" s="40"/>
    </row>
    <row r="21" spans="1:6" ht="15.75" customHeight="1" x14ac:dyDescent="0.3">
      <c r="B21" s="44" t="s">
        <v>12</v>
      </c>
      <c r="C21" s="45"/>
      <c r="D21" s="28">
        <v>450</v>
      </c>
    </row>
    <row r="22" spans="1:6" ht="15" customHeight="1" x14ac:dyDescent="0.3">
      <c r="B22" s="46" t="s">
        <v>13</v>
      </c>
      <c r="C22" s="47"/>
      <c r="D22" s="29">
        <v>5</v>
      </c>
      <c r="E22" t="s">
        <v>0</v>
      </c>
    </row>
    <row r="23" spans="1:6" ht="15" customHeight="1" x14ac:dyDescent="0.3">
      <c r="B23" s="46" t="s">
        <v>14</v>
      </c>
      <c r="C23" s="47"/>
      <c r="D23" s="30">
        <v>0.01</v>
      </c>
      <c r="F23" t="s">
        <v>0</v>
      </c>
    </row>
    <row r="24" spans="1:6" ht="15" customHeight="1" x14ac:dyDescent="0.3">
      <c r="B24" s="50" t="s">
        <v>15</v>
      </c>
      <c r="C24" s="51"/>
      <c r="D24" s="31">
        <f>FV(taxa_rend_mensal,qtd_anos*12,aporte*-1)</f>
        <v>36751.351435384109</v>
      </c>
    </row>
    <row r="25" spans="1:6" ht="15.75" customHeight="1" thickBot="1" x14ac:dyDescent="0.35">
      <c r="B25" s="52" t="s">
        <v>16</v>
      </c>
      <c r="C25" s="53"/>
      <c r="D25" s="32">
        <f>patrimonio*rendimento_carteira</f>
        <v>275.63513576538082</v>
      </c>
    </row>
    <row r="26" spans="1:6" ht="15.75" thickBot="1" x14ac:dyDescent="0.3"/>
    <row r="27" spans="1:6" ht="30.75" x14ac:dyDescent="0.25">
      <c r="B27" s="38" t="s">
        <v>7</v>
      </c>
      <c r="C27" s="39"/>
      <c r="D27" s="33" t="s">
        <v>8</v>
      </c>
    </row>
    <row r="28" spans="1:6" ht="15.75" x14ac:dyDescent="0.25">
      <c r="A28" s="1">
        <v>2</v>
      </c>
      <c r="B28" s="2" t="s">
        <v>2</v>
      </c>
      <c r="C28" s="6">
        <f>FV($D$23,$A28*12,$D$21*-1)</f>
        <v>12138.059183936173</v>
      </c>
      <c r="D28" s="9">
        <f>C28*rendimento_carteira</f>
        <v>91.035443879521296</v>
      </c>
    </row>
    <row r="29" spans="1:6" ht="15.75" x14ac:dyDescent="0.25">
      <c r="A29" s="1">
        <v>5</v>
      </c>
      <c r="B29" s="3" t="s">
        <v>3</v>
      </c>
      <c r="C29" s="7">
        <f>FV($D$23,$A29*12,$D$21*-1)</f>
        <v>36751.351435384109</v>
      </c>
      <c r="D29" s="10">
        <f>C29*rendimento_carteira</f>
        <v>275.63513576538082</v>
      </c>
    </row>
    <row r="30" spans="1:6" ht="15.75" x14ac:dyDescent="0.25">
      <c r="A30" s="1">
        <v>10</v>
      </c>
      <c r="B30" s="3" t="s">
        <v>4</v>
      </c>
      <c r="C30" s="7">
        <f>FV($D$23,$A30*12,$D$21*-1)</f>
        <v>103517.41025581515</v>
      </c>
      <c r="D30" s="10">
        <f>C30*rendimento_carteira</f>
        <v>776.38057691861354</v>
      </c>
    </row>
    <row r="31" spans="1:6" ht="15.75" x14ac:dyDescent="0.25">
      <c r="A31" s="1">
        <v>20</v>
      </c>
      <c r="B31" s="4" t="s">
        <v>5</v>
      </c>
      <c r="C31" s="7">
        <f>FV($D$23,$A31*12,$D$21*-1)</f>
        <v>445164.91442431335</v>
      </c>
      <c r="D31" s="10">
        <f>C31*rendimento_carteira</f>
        <v>3338.7368581823498</v>
      </c>
    </row>
    <row r="32" spans="1:6" ht="16.5" thickBot="1" x14ac:dyDescent="0.3">
      <c r="A32" s="1">
        <v>30</v>
      </c>
      <c r="B32" s="5" t="s">
        <v>6</v>
      </c>
      <c r="C32" s="8">
        <f>FV($D$23,$A32*12,$D$21*-1)</f>
        <v>1572733.8597458277</v>
      </c>
      <c r="D32" s="11">
        <f>C32*rendimento_carteira</f>
        <v>11795.503948093708</v>
      </c>
    </row>
    <row r="35" spans="2:4" ht="16.5" x14ac:dyDescent="0.3">
      <c r="B35" s="23" t="s">
        <v>19</v>
      </c>
      <c r="C35" s="23" t="s">
        <v>31</v>
      </c>
      <c r="D35" s="23"/>
    </row>
    <row r="36" spans="2:4" ht="16.5" x14ac:dyDescent="0.3">
      <c r="B36" s="34" t="s">
        <v>18</v>
      </c>
      <c r="C36" s="35">
        <f>aporte</f>
        <v>450</v>
      </c>
      <c r="D36" s="34"/>
    </row>
    <row r="38" spans="2:4" ht="16.5" x14ac:dyDescent="0.3">
      <c r="B38" s="12" t="s">
        <v>20</v>
      </c>
      <c r="C38" s="13" t="s">
        <v>21</v>
      </c>
      <c r="D38" s="13" t="s">
        <v>22</v>
      </c>
    </row>
    <row r="39" spans="2:4" ht="16.5" x14ac:dyDescent="0.3">
      <c r="B39" s="15" t="s">
        <v>23</v>
      </c>
      <c r="C39" s="16">
        <f>VLOOKUP($C$35&amp;"-"&amp;B39,'Tbl de apoio'!$A:$D,4,FALSE)</f>
        <v>0.32</v>
      </c>
      <c r="D39" s="36">
        <f>C39*$C$36</f>
        <v>144</v>
      </c>
    </row>
    <row r="40" spans="2:4" ht="16.5" x14ac:dyDescent="0.3">
      <c r="B40" s="15" t="s">
        <v>24</v>
      </c>
      <c r="C40" s="16">
        <f>VLOOKUP($C$35&amp;"-"&amp;B40,'Tbl de apoio'!$A:$D,4,FALSE)</f>
        <v>0.4</v>
      </c>
      <c r="D40" s="36">
        <f t="shared" ref="D40:D44" si="0">C40*$C$36</f>
        <v>180</v>
      </c>
    </row>
    <row r="41" spans="2:4" ht="16.5" x14ac:dyDescent="0.3">
      <c r="B41" s="15" t="s">
        <v>25</v>
      </c>
      <c r="C41" s="16">
        <f>VLOOKUP($C$35&amp;"-"&amp;B41,'Tbl de apoio'!$A:$D,4,FALSE)</f>
        <v>0.08</v>
      </c>
      <c r="D41" s="36">
        <f t="shared" si="0"/>
        <v>36</v>
      </c>
    </row>
    <row r="42" spans="2:4" ht="16.5" x14ac:dyDescent="0.3">
      <c r="B42" s="15" t="s">
        <v>26</v>
      </c>
      <c r="C42" s="16">
        <f>VLOOKUP($C$35&amp;"-"&amp;B42,'Tbl de apoio'!$A:$D,4,FALSE)</f>
        <v>0.1</v>
      </c>
      <c r="D42" s="36">
        <f t="shared" si="0"/>
        <v>45</v>
      </c>
    </row>
    <row r="43" spans="2:4" ht="16.5" x14ac:dyDescent="0.3">
      <c r="B43" s="15" t="s">
        <v>27</v>
      </c>
      <c r="C43" s="16">
        <f>VLOOKUP($C$35&amp;"-"&amp;B43,'Tbl de apoio'!$A:$D,4,FALSE)</f>
        <v>0.05</v>
      </c>
      <c r="D43" s="36">
        <f t="shared" si="0"/>
        <v>22.5</v>
      </c>
    </row>
    <row r="44" spans="2:4" ht="16.5" x14ac:dyDescent="0.3">
      <c r="B44" s="15" t="s">
        <v>28</v>
      </c>
      <c r="C44" s="16">
        <f>VLOOKUP($C$35&amp;"-"&amp;B44,'Tbl de apoio'!$A:$D,4,FALSE)</f>
        <v>0.05</v>
      </c>
      <c r="D44" s="36">
        <f t="shared" si="0"/>
        <v>22.5</v>
      </c>
    </row>
    <row r="45" spans="2:4" ht="16.5" x14ac:dyDescent="0.3">
      <c r="B45" s="13"/>
      <c r="C45" s="13"/>
      <c r="D45" s="37">
        <f>SUM(D39:D44)</f>
        <v>450</v>
      </c>
    </row>
  </sheetData>
  <mergeCells count="11">
    <mergeCell ref="B27:C27"/>
    <mergeCell ref="B20:D20"/>
    <mergeCell ref="B14:D14"/>
    <mergeCell ref="B15:C15"/>
    <mergeCell ref="B16:C16"/>
    <mergeCell ref="B17:C17"/>
    <mergeCell ref="B21:C21"/>
    <mergeCell ref="B22:C22"/>
    <mergeCell ref="B23:C23"/>
    <mergeCell ref="B24:C24"/>
    <mergeCell ref="B25:C25"/>
  </mergeCells>
  <dataValidations count="1">
    <dataValidation type="list" allowBlank="1" showInputMessage="1" showErrorMessage="1" sqref="C35" xr:uid="{08214F8F-9207-4D67-8F23-2C4AC30A8C6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4CC3-7B68-48D8-8463-1FFE19534E6C}">
  <dimension ref="A2:H20"/>
  <sheetViews>
    <sheetView workbookViewId="0">
      <selection activeCell="I12" sqref="I12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13.7109375" bestFit="1" customWidth="1"/>
    <col min="7" max="7" width="20.7109375" bestFit="1" customWidth="1"/>
    <col min="8" max="8" width="5" bestFit="1" customWidth="1"/>
  </cols>
  <sheetData>
    <row r="2" spans="1:8" ht="16.5" x14ac:dyDescent="0.3">
      <c r="A2" s="22" t="s">
        <v>30</v>
      </c>
      <c r="B2" s="22" t="s">
        <v>29</v>
      </c>
      <c r="C2" s="22" t="s">
        <v>20</v>
      </c>
      <c r="D2" s="22" t="s">
        <v>35</v>
      </c>
    </row>
    <row r="3" spans="1:8" ht="16.5" x14ac:dyDescent="0.3">
      <c r="A3" s="14" t="str">
        <f>B3&amp;"-"&amp;C3</f>
        <v>CONSERVADOR-PAPEL</v>
      </c>
      <c r="B3" s="14" t="s">
        <v>17</v>
      </c>
      <c r="C3" s="15" t="s">
        <v>23</v>
      </c>
      <c r="D3" s="16">
        <v>0.3</v>
      </c>
      <c r="G3" s="54" t="s">
        <v>36</v>
      </c>
      <c r="H3" s="54"/>
    </row>
    <row r="4" spans="1:8" ht="16.5" x14ac:dyDescent="0.3">
      <c r="A4" s="14" t="str">
        <f t="shared" ref="A4:A20" si="0">B4&amp;"-"&amp;C4</f>
        <v>CONSERVADOR-TIJOLO</v>
      </c>
      <c r="B4" s="14" t="s">
        <v>17</v>
      </c>
      <c r="C4" s="15" t="s">
        <v>24</v>
      </c>
      <c r="D4" s="16">
        <v>0.5</v>
      </c>
      <c r="G4" s="23" t="s">
        <v>33</v>
      </c>
      <c r="H4" s="24">
        <f>VLOOKUP(G4,$A:$D,4,FALSE)</f>
        <v>0.4</v>
      </c>
    </row>
    <row r="5" spans="1:8" ht="16.5" x14ac:dyDescent="0.3">
      <c r="A5" s="14" t="str">
        <f t="shared" si="0"/>
        <v>CONSERVADOR-HIÍBRIDOS</v>
      </c>
      <c r="B5" s="14" t="s">
        <v>17</v>
      </c>
      <c r="C5" s="15" t="s">
        <v>25</v>
      </c>
      <c r="D5" s="16">
        <v>0.1</v>
      </c>
    </row>
    <row r="6" spans="1:8" ht="16.5" x14ac:dyDescent="0.3">
      <c r="A6" s="14" t="str">
        <f t="shared" si="0"/>
        <v>CONSERVADOR-FOFs</v>
      </c>
      <c r="B6" s="14" t="s">
        <v>17</v>
      </c>
      <c r="C6" s="15" t="s">
        <v>26</v>
      </c>
      <c r="D6" s="16">
        <v>0.1</v>
      </c>
    </row>
    <row r="7" spans="1:8" ht="16.5" x14ac:dyDescent="0.3">
      <c r="A7" s="14" t="str">
        <f t="shared" si="0"/>
        <v>CONSERVADOR-DESENVOLVIMENTO</v>
      </c>
      <c r="B7" s="14" t="s">
        <v>17</v>
      </c>
      <c r="C7" s="15" t="s">
        <v>27</v>
      </c>
      <c r="D7" s="16">
        <v>0</v>
      </c>
    </row>
    <row r="8" spans="1:8" ht="17.25" thickBot="1" x14ac:dyDescent="0.35">
      <c r="A8" s="17" t="str">
        <f t="shared" si="0"/>
        <v>CONSERVADOR-HOTELARIAS</v>
      </c>
      <c r="B8" s="17" t="s">
        <v>17</v>
      </c>
      <c r="C8" s="18" t="s">
        <v>28</v>
      </c>
      <c r="D8" s="19">
        <v>0</v>
      </c>
    </row>
    <row r="9" spans="1:8" ht="16.5" x14ac:dyDescent="0.3">
      <c r="A9" s="14" t="str">
        <f t="shared" si="0"/>
        <v>MODERADO-PAPEL</v>
      </c>
      <c r="B9" s="14" t="s">
        <v>31</v>
      </c>
      <c r="C9" s="15" t="s">
        <v>23</v>
      </c>
      <c r="D9" s="20">
        <v>0.32</v>
      </c>
    </row>
    <row r="10" spans="1:8" ht="16.5" x14ac:dyDescent="0.3">
      <c r="A10" s="14" t="str">
        <f t="shared" si="0"/>
        <v>MODERADO-TIJOLO</v>
      </c>
      <c r="B10" s="14" t="s">
        <v>31</v>
      </c>
      <c r="C10" s="15" t="s">
        <v>24</v>
      </c>
      <c r="D10" s="20">
        <v>0.4</v>
      </c>
    </row>
    <row r="11" spans="1:8" ht="16.5" x14ac:dyDescent="0.3">
      <c r="A11" s="14" t="str">
        <f t="shared" si="0"/>
        <v>MODERADO-HIÍBRIDOS</v>
      </c>
      <c r="B11" s="14" t="s">
        <v>31</v>
      </c>
      <c r="C11" s="15" t="s">
        <v>25</v>
      </c>
      <c r="D11" s="20">
        <v>0.08</v>
      </c>
    </row>
    <row r="12" spans="1:8" ht="16.5" x14ac:dyDescent="0.3">
      <c r="A12" s="14" t="str">
        <f t="shared" si="0"/>
        <v>MODERADO-FOFs</v>
      </c>
      <c r="B12" s="14" t="s">
        <v>31</v>
      </c>
      <c r="C12" s="15" t="s">
        <v>26</v>
      </c>
      <c r="D12" s="20">
        <v>0.1</v>
      </c>
    </row>
    <row r="13" spans="1:8" ht="16.5" x14ac:dyDescent="0.3">
      <c r="A13" s="14" t="str">
        <f t="shared" si="0"/>
        <v>MODERADO-DESENVOLVIMENTO</v>
      </c>
      <c r="B13" s="14" t="s">
        <v>31</v>
      </c>
      <c r="C13" s="15" t="s">
        <v>27</v>
      </c>
      <c r="D13" s="20">
        <v>0.05</v>
      </c>
    </row>
    <row r="14" spans="1:8" ht="17.25" thickBot="1" x14ac:dyDescent="0.35">
      <c r="A14" s="17" t="str">
        <f t="shared" si="0"/>
        <v>MODERADO-HOTELARIAS</v>
      </c>
      <c r="B14" s="17" t="s">
        <v>31</v>
      </c>
      <c r="C14" s="18" t="s">
        <v>28</v>
      </c>
      <c r="D14" s="21">
        <v>0.05</v>
      </c>
    </row>
    <row r="15" spans="1:8" ht="16.5" x14ac:dyDescent="0.3">
      <c r="A15" s="14" t="str">
        <f t="shared" si="0"/>
        <v>AGRESSIVO-PAPEL</v>
      </c>
      <c r="B15" s="14" t="s">
        <v>32</v>
      </c>
      <c r="C15" s="15" t="s">
        <v>23</v>
      </c>
      <c r="D15" s="20">
        <v>0.5</v>
      </c>
    </row>
    <row r="16" spans="1:8" ht="16.5" x14ac:dyDescent="0.3">
      <c r="A16" s="14" t="str">
        <f t="shared" si="0"/>
        <v>AGRESSIVO-TIJOLO</v>
      </c>
      <c r="B16" s="14" t="s">
        <v>32</v>
      </c>
      <c r="C16" s="15" t="s">
        <v>24</v>
      </c>
      <c r="D16" s="20">
        <v>0.1</v>
      </c>
    </row>
    <row r="17" spans="1:4" ht="16.5" x14ac:dyDescent="0.3">
      <c r="A17" s="14" t="str">
        <f t="shared" si="0"/>
        <v>AGRESSIVO-HIÍBRIDOS</v>
      </c>
      <c r="B17" s="14" t="s">
        <v>32</v>
      </c>
      <c r="C17" s="15" t="s">
        <v>25</v>
      </c>
      <c r="D17" s="20">
        <v>0.05</v>
      </c>
    </row>
    <row r="18" spans="1:4" ht="16.5" x14ac:dyDescent="0.3">
      <c r="A18" s="14" t="str">
        <f t="shared" si="0"/>
        <v>AGRESSIVO-FOFs</v>
      </c>
      <c r="B18" s="14" t="s">
        <v>32</v>
      </c>
      <c r="C18" s="15" t="s">
        <v>26</v>
      </c>
      <c r="D18" s="20">
        <v>0.05</v>
      </c>
    </row>
    <row r="19" spans="1:4" ht="16.5" x14ac:dyDescent="0.3">
      <c r="A19" s="14" t="str">
        <f t="shared" si="0"/>
        <v>AGRESSIVO-DESENVOLVIMENTO</v>
      </c>
      <c r="B19" s="14" t="s">
        <v>32</v>
      </c>
      <c r="C19" s="15" t="s">
        <v>27</v>
      </c>
      <c r="D19" s="20">
        <v>0.2</v>
      </c>
    </row>
    <row r="20" spans="1:4" ht="16.5" x14ac:dyDescent="0.3">
      <c r="A20" s="14" t="str">
        <f t="shared" si="0"/>
        <v>AGRESSIVO-HOTELARIAS</v>
      </c>
      <c r="B20" s="14" t="s">
        <v>32</v>
      </c>
      <c r="C20" s="15" t="s">
        <v>28</v>
      </c>
      <c r="D20" s="20">
        <v>0.1</v>
      </c>
    </row>
  </sheetData>
  <mergeCells count="1">
    <mergeCell ref="G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 de Simulação de Inv. </vt:lpstr>
      <vt:lpstr>Tbl de apoio</vt:lpstr>
      <vt:lpstr>aporte</vt:lpstr>
      <vt:lpstr>patrimonio</vt:lpstr>
      <vt:lpstr>qtd_anos</vt:lpstr>
      <vt:lpstr>rendimento_carteira</vt:lpstr>
      <vt:lpstr>salario</vt:lpstr>
      <vt:lpstr>sugestao_invest</vt:lpstr>
      <vt:lpstr>taxa_rend_mensal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Gomes Dominciano</dc:creator>
  <cp:lastModifiedBy>Thiago Gomes Dominciano</cp:lastModifiedBy>
  <dcterms:created xsi:type="dcterms:W3CDTF">2025-05-13T17:35:08Z</dcterms:created>
  <dcterms:modified xsi:type="dcterms:W3CDTF">2025-06-17T17:18:31Z</dcterms:modified>
</cp:coreProperties>
</file>