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thisantos\Documents\Senior\"/>
    </mc:Choice>
  </mc:AlternateContent>
  <xr:revisionPtr revIDLastSave="0" documentId="13_ncr:1_{B3CA2220-6E1F-4223-AF57-8837CA510358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Controle de horas" sheetId="1" r:id="rId1"/>
    <sheet name="Resumo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G18" i="1" l="1"/>
  <c r="J18" i="1" s="1"/>
  <c r="G19" i="1"/>
  <c r="G20" i="1"/>
  <c r="G21" i="1"/>
  <c r="J21" i="1" s="1"/>
  <c r="G22" i="1"/>
  <c r="G23" i="1"/>
  <c r="G24" i="1"/>
  <c r="J24" i="1" s="1"/>
  <c r="G25" i="1"/>
  <c r="J25" i="1" s="1"/>
  <c r="G26" i="1"/>
  <c r="G27" i="1"/>
  <c r="J27" i="1" s="1"/>
  <c r="B4" i="2"/>
  <c r="G10" i="1" l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28" i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B6" i="2"/>
  <c r="B7" i="2"/>
  <c r="D7" i="2" s="1"/>
  <c r="B8" i="2"/>
  <c r="F8" i="2" s="1"/>
  <c r="B9" i="2"/>
  <c r="F9" i="2" s="1"/>
  <c r="B10" i="2"/>
  <c r="E10" i="2" s="1"/>
  <c r="B11" i="2"/>
  <c r="F11" i="2" s="1"/>
  <c r="B12" i="2"/>
  <c r="F12" i="2" s="1"/>
  <c r="B13" i="2"/>
  <c r="F13" i="2" s="1"/>
  <c r="B14" i="2"/>
  <c r="B15" i="2"/>
  <c r="E15" i="2" s="1"/>
  <c r="F7" i="2"/>
  <c r="F14" i="2"/>
  <c r="F15" i="2"/>
  <c r="D8" i="2"/>
  <c r="D14" i="2"/>
  <c r="E9" i="2"/>
  <c r="E11" i="2"/>
  <c r="E14" i="2"/>
  <c r="L48" i="1" l="1"/>
  <c r="L49" i="1"/>
  <c r="D6" i="2"/>
  <c r="E6" i="2"/>
  <c r="F6" i="2"/>
  <c r="J28" i="1"/>
  <c r="D15" i="2"/>
  <c r="D11" i="2"/>
  <c r="F10" i="2"/>
  <c r="D10" i="2"/>
  <c r="E7" i="2"/>
  <c r="D12" i="2"/>
  <c r="E13" i="2"/>
  <c r="D13" i="2"/>
  <c r="D9" i="2"/>
  <c r="E12" i="2"/>
  <c r="E8" i="2"/>
  <c r="L50" i="1" l="1"/>
  <c r="C6" i="2"/>
  <c r="C8" i="2"/>
  <c r="C10" i="2"/>
  <c r="C12" i="2"/>
  <c r="C14" i="2"/>
  <c r="B16" i="2"/>
  <c r="D16" i="2" s="1"/>
  <c r="B18" i="2"/>
  <c r="D18" i="2" s="1"/>
  <c r="B20" i="2"/>
  <c r="D20" i="2" s="1"/>
  <c r="B22" i="2"/>
  <c r="D22" i="2" s="1"/>
  <c r="B24" i="2"/>
  <c r="D24" i="2" s="1"/>
  <c r="B26" i="2"/>
  <c r="D26" i="2" s="1"/>
  <c r="B28" i="2"/>
  <c r="D28" i="2" s="1"/>
  <c r="B30" i="2"/>
  <c r="D30" i="2" s="1"/>
  <c r="B19" i="2" l="1"/>
  <c r="D19" i="2" s="1"/>
  <c r="D5" i="2"/>
  <c r="C30" i="2"/>
  <c r="E30" i="2" s="1"/>
  <c r="C22" i="2"/>
  <c r="E22" i="2" s="1"/>
  <c r="C28" i="2"/>
  <c r="E28" i="2" s="1"/>
  <c r="C20" i="2"/>
  <c r="E20" i="2" s="1"/>
  <c r="C26" i="2"/>
  <c r="E26" i="2" s="1"/>
  <c r="C18" i="2"/>
  <c r="E18" i="2" s="1"/>
  <c r="C24" i="2"/>
  <c r="E24" i="2" s="1"/>
  <c r="C16" i="2"/>
  <c r="E16" i="2" s="1"/>
  <c r="B31" i="2"/>
  <c r="D31" i="2" s="1"/>
  <c r="B23" i="2"/>
  <c r="C23" i="2" s="1"/>
  <c r="B27" i="2"/>
  <c r="D27" i="2" s="1"/>
  <c r="B29" i="2"/>
  <c r="D29" i="2" s="1"/>
  <c r="B25" i="2"/>
  <c r="D25" i="2" s="1"/>
  <c r="B21" i="2"/>
  <c r="D21" i="2" s="1"/>
  <c r="B17" i="2"/>
  <c r="D17" i="2" s="1"/>
  <c r="C13" i="2"/>
  <c r="C19" i="2"/>
  <c r="E19" i="2" s="1"/>
  <c r="C11" i="2"/>
  <c r="C7" i="2"/>
  <c r="C31" i="2" l="1"/>
  <c r="E31" i="2" s="1"/>
  <c r="D23" i="2"/>
  <c r="C5" i="2"/>
  <c r="E5" i="2"/>
  <c r="F5" i="2"/>
  <c r="C27" i="2"/>
  <c r="E27" i="2" s="1"/>
  <c r="E23" i="2"/>
  <c r="C29" i="2"/>
  <c r="E29" i="2" s="1"/>
  <c r="C17" i="2"/>
  <c r="E17" i="2" s="1"/>
  <c r="C15" i="2"/>
  <c r="C9" i="2"/>
  <c r="C21" i="2"/>
  <c r="E21" i="2" s="1"/>
  <c r="C25" i="2"/>
  <c r="E25" i="2" s="1"/>
  <c r="G9" i="1" l="1"/>
  <c r="J9" i="1" s="1"/>
  <c r="G8" i="1" l="1"/>
  <c r="J8" i="1" s="1"/>
  <c r="G7" i="1" l="1"/>
  <c r="J7" i="1" s="1"/>
  <c r="G6" i="1" l="1"/>
  <c r="J6" i="1" s="1"/>
  <c r="G5" i="1"/>
  <c r="J5" i="1" s="1"/>
  <c r="F4" i="2" l="1"/>
  <c r="F32" i="2" s="1"/>
  <c r="F34" i="2" s="1"/>
  <c r="D4" i="2"/>
  <c r="D32" i="2" s="1"/>
  <c r="D34" i="2" s="1"/>
  <c r="E4" i="2"/>
  <c r="E32" i="2" s="1"/>
  <c r="E34" i="2" s="1"/>
  <c r="C4" i="2"/>
  <c r="C32" i="2" s="1"/>
  <c r="C34" i="2" s="1"/>
  <c r="E35" i="2" l="1"/>
  <c r="C35" i="2"/>
</calcChain>
</file>

<file path=xl/sharedStrings.xml><?xml version="1.0" encoding="utf-8"?>
<sst xmlns="http://schemas.openxmlformats.org/spreadsheetml/2006/main" count="35" uniqueCount="31">
  <si>
    <t>Data</t>
  </si>
  <si>
    <t>Hora início</t>
  </si>
  <si>
    <t>Hora final</t>
  </si>
  <si>
    <t>Saída intervalo</t>
  </si>
  <si>
    <t>Retorno intervalo</t>
  </si>
  <si>
    <t>Total</t>
  </si>
  <si>
    <t>APONTAMENTOS</t>
  </si>
  <si>
    <t>Descrição</t>
  </si>
  <si>
    <t>Valor</t>
  </si>
  <si>
    <t>Viagem</t>
  </si>
  <si>
    <t>VIAGEM</t>
  </si>
  <si>
    <t>Subtotal</t>
  </si>
  <si>
    <t>DATA INICIAL</t>
  </si>
  <si>
    <t>DATA FINAL</t>
  </si>
  <si>
    <t>Á PAGAR</t>
  </si>
  <si>
    <t>Nome:</t>
  </si>
  <si>
    <t>NORMAIS</t>
  </si>
  <si>
    <t>NOTA EMITIDA</t>
  </si>
  <si>
    <t>FERIADO - 7 DE SETEMBRO</t>
  </si>
  <si>
    <t>Agosto</t>
  </si>
  <si>
    <t>Setembro</t>
  </si>
  <si>
    <t>James Saints</t>
  </si>
  <si>
    <t>2018</t>
  </si>
  <si>
    <t>Audiência na parte da manhã</t>
  </si>
  <si>
    <t>Consulta Médica - Saí as 16:00 (Compensado)</t>
  </si>
  <si>
    <t>08:00</t>
  </si>
  <si>
    <t>Outubro</t>
  </si>
  <si>
    <t>FERIADO - NOSSA SENHORA</t>
  </si>
  <si>
    <t>Column1</t>
  </si>
  <si>
    <t>Devidas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</si>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</sst>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h]:mm:ss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164" fontId="0" fillId="0" borderId="2" xfId="0" applyNumberFormat="1" applyBorder="1"/>
    <xf numFmtId="20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3" fillId="0" borderId="0" xfId="0" applyNumberFormat="1" applyFont="1" applyAlignment="1">
      <alignment horizontal="center"/>
    </xf>
    <xf numFmtId="164" fontId="0" fillId="0" borderId="3" xfId="0" applyNumberFormat="1" applyBorder="1"/>
    <xf numFmtId="14" fontId="0" fillId="0" borderId="1" xfId="0" applyNumberForma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Fill="1" applyBorder="1"/>
    <xf numFmtId="0" fontId="0" fillId="0" borderId="7" xfId="0" applyBorder="1"/>
    <xf numFmtId="44" fontId="0" fillId="0" borderId="7" xfId="1" applyFont="1" applyBorder="1"/>
    <xf numFmtId="20" fontId="14" fillId="0" borderId="0" xfId="0" applyNumberFormat="1" applyFont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0" fillId="0" borderId="6" xfId="0" applyBorder="1"/>
    <xf numFmtId="44" fontId="0" fillId="0" borderId="6" xfId="1" applyFont="1" applyBorder="1"/>
    <xf numFmtId="14" fontId="0" fillId="0" borderId="8" xfId="0" applyNumberFormat="1" applyBorder="1"/>
    <xf numFmtId="14" fontId="0" fillId="0" borderId="10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1" fillId="0" borderId="16" xfId="0" applyFont="1" applyBorder="1" applyAlignment="1">
      <alignment horizontal="centerContinuous"/>
    </xf>
    <xf numFmtId="0" fontId="1" fillId="0" borderId="17" xfId="0" applyFont="1" applyBorder="1" applyAlignment="1">
      <alignment horizontal="centerContinuous"/>
    </xf>
    <xf numFmtId="0" fontId="1" fillId="0" borderId="18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Continuous"/>
    </xf>
    <xf numFmtId="44" fontId="1" fillId="0" borderId="6" xfId="1" applyFont="1" applyBorder="1"/>
    <xf numFmtId="44" fontId="1" fillId="0" borderId="7" xfId="1" applyFont="1" applyBorder="1"/>
    <xf numFmtId="0" fontId="1" fillId="0" borderId="21" xfId="0" applyFont="1" applyBorder="1" applyAlignment="1">
      <alignment horizontal="centerContinuous"/>
    </xf>
    <xf numFmtId="14" fontId="0" fillId="0" borderId="22" xfId="0" applyNumberFormat="1" applyBorder="1"/>
    <xf numFmtId="20" fontId="0" fillId="0" borderId="23" xfId="0" applyNumberFormat="1" applyBorder="1"/>
    <xf numFmtId="20" fontId="1" fillId="0" borderId="23" xfId="0" applyNumberFormat="1" applyFont="1" applyBorder="1"/>
    <xf numFmtId="20" fontId="1" fillId="0" borderId="23" xfId="0" applyNumberFormat="1" applyFont="1" applyBorder="1" applyAlignment="1">
      <alignment horizontal="center"/>
    </xf>
    <xf numFmtId="20" fontId="1" fillId="0" borderId="23" xfId="0" applyNumberFormat="1" applyFont="1" applyBorder="1" applyAlignment="1">
      <alignment vertical="center" wrapText="1"/>
    </xf>
    <xf numFmtId="14" fontId="0" fillId="0" borderId="24" xfId="0" applyNumberFormat="1" applyBorder="1"/>
    <xf numFmtId="20" fontId="0" fillId="0" borderId="0" xfId="0" applyNumberFormat="1" applyBorder="1"/>
    <xf numFmtId="20" fontId="1" fillId="0" borderId="0" xfId="0" applyNumberFormat="1" applyFont="1" applyBorder="1"/>
    <xf numFmtId="20" fontId="1" fillId="0" borderId="0" xfId="0" applyNumberFormat="1" applyFont="1" applyBorder="1" applyAlignment="1">
      <alignment horizontal="center"/>
    </xf>
    <xf numFmtId="20" fontId="1" fillId="0" borderId="0" xfId="0" applyNumberFormat="1" applyFont="1" applyBorder="1" applyAlignment="1">
      <alignment vertical="center" wrapText="1"/>
    </xf>
    <xf numFmtId="14" fontId="0" fillId="0" borderId="25" xfId="0" applyNumberFormat="1" applyBorder="1"/>
    <xf numFmtId="20" fontId="0" fillId="0" borderId="26" xfId="0" applyNumberFormat="1" applyBorder="1"/>
    <xf numFmtId="20" fontId="1" fillId="0" borderId="26" xfId="0" applyNumberFormat="1" applyFont="1" applyBorder="1"/>
    <xf numFmtId="20" fontId="1" fillId="0" borderId="26" xfId="0" applyNumberFormat="1" applyFont="1" applyBorder="1" applyAlignment="1">
      <alignment horizontal="center"/>
    </xf>
    <xf numFmtId="20" fontId="1" fillId="0" borderId="26" xfId="0" applyNumberFormat="1" applyFont="1" applyBorder="1" applyAlignment="1">
      <alignment vertical="center" wrapText="1"/>
    </xf>
    <xf numFmtId="0" fontId="0" fillId="2" borderId="6" xfId="0" applyFill="1" applyBorder="1"/>
    <xf numFmtId="20" fontId="0" fillId="3" borderId="26" xfId="0" applyNumberFormat="1" applyFill="1" applyBorder="1"/>
    <xf numFmtId="20" fontId="15" fillId="3" borderId="26" xfId="0" applyNumberFormat="1" applyFont="1" applyFill="1" applyBorder="1"/>
    <xf numFmtId="20" fontId="3" fillId="0" borderId="0" xfId="0" applyNumberFormat="1" applyFont="1" applyBorder="1" applyAlignment="1">
      <alignment horizontal="center"/>
    </xf>
    <xf numFmtId="20" fontId="1" fillId="3" borderId="26" xfId="0" applyNumberFormat="1" applyFont="1" applyFill="1" applyBorder="1" applyAlignment="1">
      <alignment vertical="center" wrapText="1"/>
    </xf>
    <xf numFmtId="20" fontId="6" fillId="0" borderId="0" xfId="0" applyNumberFormat="1" applyFont="1" applyBorder="1" applyAlignment="1">
      <alignment horizontal="center"/>
    </xf>
    <xf numFmtId="20" fontId="7" fillId="0" borderId="26" xfId="0" applyNumberFormat="1" applyFont="1" applyBorder="1" applyAlignment="1">
      <alignment horizontal="center"/>
    </xf>
    <xf numFmtId="20" fontId="7" fillId="0" borderId="23" xfId="0" applyNumberFormat="1" applyFont="1" applyBorder="1" applyAlignment="1">
      <alignment horizontal="center"/>
    </xf>
    <xf numFmtId="20" fontId="8" fillId="0" borderId="0" xfId="0" applyNumberFormat="1" applyFont="1" applyBorder="1" applyAlignment="1">
      <alignment horizontal="center"/>
    </xf>
    <xf numFmtId="20" fontId="8" fillId="0" borderId="26" xfId="0" applyNumberFormat="1" applyFont="1" applyBorder="1" applyAlignment="1">
      <alignment horizontal="center"/>
    </xf>
    <xf numFmtId="20" fontId="9" fillId="0" borderId="0" xfId="0" applyNumberFormat="1" applyFont="1" applyBorder="1" applyAlignment="1">
      <alignment horizontal="center"/>
    </xf>
    <xf numFmtId="20" fontId="16" fillId="0" borderId="0" xfId="0" applyNumberFormat="1" applyFont="1" applyBorder="1"/>
    <xf numFmtId="14" fontId="0" fillId="3" borderId="25" xfId="0" applyNumberFormat="1" applyFill="1" applyBorder="1"/>
    <xf numFmtId="20" fontId="1" fillId="3" borderId="26" xfId="0" applyNumberFormat="1" applyFont="1" applyFill="1" applyBorder="1"/>
    <xf numFmtId="20" fontId="5" fillId="3" borderId="26" xfId="0" applyNumberFormat="1" applyFont="1" applyFill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20" fontId="1" fillId="3" borderId="23" xfId="0" applyNumberFormat="1" applyFont="1" applyFill="1" applyBorder="1" applyAlignment="1">
      <alignment vertical="center" wrapText="1"/>
    </xf>
    <xf numFmtId="20" fontId="16" fillId="0" borderId="23" xfId="0" applyNumberFormat="1" applyFont="1" applyBorder="1"/>
    <xf numFmtId="20" fontId="1" fillId="0" borderId="0" xfId="0" applyNumberFormat="1" applyFont="1" applyAlignment="1">
      <alignment horizontal="center" vertical="center" wrapText="1"/>
    </xf>
    <xf numFmtId="20" fontId="15" fillId="3" borderId="23" xfId="0" applyNumberFormat="1" applyFont="1" applyFill="1" applyBorder="1"/>
    <xf numFmtId="20" fontId="16" fillId="0" borderId="0" xfId="0" applyNumberFormat="1" applyFont="1" applyBorder="1" applyAlignment="1">
      <alignment vertical="center" wrapText="1"/>
    </xf>
    <xf numFmtId="20" fontId="17" fillId="7" borderId="0" xfId="0" applyNumberFormat="1" applyFont="1" applyFill="1" applyBorder="1" applyAlignment="1">
      <alignment vertical="center" wrapText="1"/>
    </xf>
    <xf numFmtId="20" fontId="1" fillId="8" borderId="0" xfId="0" applyNumberFormat="1" applyFont="1" applyFill="1" applyBorder="1"/>
    <xf numFmtId="20" fontId="1" fillId="8" borderId="0" xfId="0" applyNumberFormat="1" applyFont="1" applyFill="1" applyBorder="1" applyAlignment="1">
      <alignment vertical="center" wrapText="1"/>
    </xf>
    <xf numFmtId="20" fontId="16" fillId="0" borderId="26" xfId="0" applyNumberFormat="1" applyFont="1" applyBorder="1"/>
    <xf numFmtId="20" fontId="0" fillId="0" borderId="0" xfId="0" applyNumberFormat="1" applyFont="1" applyBorder="1"/>
    <xf numFmtId="20" fontId="9" fillId="0" borderId="23" xfId="0" applyNumberFormat="1" applyFont="1" applyBorder="1" applyAlignment="1">
      <alignment horizontal="center"/>
    </xf>
    <xf numFmtId="20" fontId="1" fillId="0" borderId="31" xfId="0" applyNumberFormat="1" applyFont="1" applyBorder="1" applyAlignment="1">
      <alignment vertical="center" wrapText="1"/>
    </xf>
    <xf numFmtId="20" fontId="10" fillId="0" borderId="26" xfId="0" applyNumberFormat="1" applyFont="1" applyBorder="1" applyAlignment="1">
      <alignment horizontal="center"/>
    </xf>
    <xf numFmtId="20" fontId="1" fillId="0" borderId="32" xfId="0" applyNumberFormat="1" applyFont="1" applyBorder="1" applyAlignment="1">
      <alignment vertical="center" wrapText="1"/>
    </xf>
    <xf numFmtId="20" fontId="1" fillId="0" borderId="30" xfId="0" applyNumberFormat="1" applyFont="1" applyBorder="1" applyAlignment="1">
      <alignment vertical="center" wrapText="1"/>
    </xf>
    <xf numFmtId="20" fontId="11" fillId="0" borderId="23" xfId="0" applyNumberFormat="1" applyFont="1" applyBorder="1" applyAlignment="1">
      <alignment horizontal="center"/>
    </xf>
    <xf numFmtId="20" fontId="11" fillId="0" borderId="0" xfId="0" applyNumberFormat="1" applyFont="1" applyBorder="1" applyAlignment="1">
      <alignment horizontal="center"/>
    </xf>
    <xf numFmtId="20" fontId="12" fillId="0" borderId="0" xfId="0" applyNumberFormat="1" applyFont="1" applyBorder="1" applyAlignment="1">
      <alignment horizontal="center"/>
    </xf>
    <xf numFmtId="20" fontId="16" fillId="10" borderId="23" xfId="0" applyNumberFormat="1" applyFont="1" applyFill="1" applyBorder="1"/>
    <xf numFmtId="20" fontId="18" fillId="0" borderId="0" xfId="0" applyNumberFormat="1" applyFont="1" applyBorder="1"/>
    <xf numFmtId="20" fontId="18" fillId="0" borderId="26" xfId="0" applyNumberFormat="1" applyFont="1" applyBorder="1"/>
    <xf numFmtId="20" fontId="18" fillId="0" borderId="0" xfId="0" applyNumberFormat="1" applyFont="1" applyBorder="1" applyAlignment="1">
      <alignment vertical="center" wrapText="1"/>
    </xf>
    <xf numFmtId="20" fontId="1" fillId="11" borderId="23" xfId="0" applyNumberFormat="1" applyFont="1" applyFill="1" applyBorder="1"/>
    <xf numFmtId="20" fontId="1" fillId="11" borderId="0" xfId="0" applyNumberFormat="1" applyFont="1" applyFill="1" applyBorder="1"/>
    <xf numFmtId="20" fontId="16" fillId="0" borderId="31" xfId="0" applyNumberFormat="1" applyFont="1" applyBorder="1" applyAlignment="1">
      <alignment vertical="center" wrapText="1"/>
    </xf>
    <xf numFmtId="20" fontId="0" fillId="0" borderId="26" xfId="0" applyNumberFormat="1" applyFont="1" applyBorder="1"/>
    <xf numFmtId="20" fontId="16" fillId="0" borderId="32" xfId="0" applyNumberFormat="1" applyFont="1" applyBorder="1" applyAlignment="1">
      <alignment vertical="center" wrapText="1"/>
    </xf>
    <xf numFmtId="20" fontId="16" fillId="0" borderId="30" xfId="0" applyNumberFormat="1" applyFont="1" applyBorder="1" applyAlignment="1">
      <alignment vertical="center" wrapText="1"/>
    </xf>
    <xf numFmtId="0" fontId="19" fillId="0" borderId="0" xfId="0" applyFont="1"/>
    <xf numFmtId="20" fontId="15" fillId="0" borderId="0" xfId="0" applyNumberFormat="1" applyFont="1" applyAlignment="1">
      <alignment horizontal="center"/>
    </xf>
    <xf numFmtId="0" fontId="15" fillId="0" borderId="0" xfId="0" applyFont="1"/>
    <xf numFmtId="20" fontId="19" fillId="0" borderId="0" xfId="0" applyNumberFormat="1" applyFont="1" applyAlignment="1">
      <alignment horizontal="center"/>
    </xf>
    <xf numFmtId="20" fontId="0" fillId="12" borderId="0" xfId="0" applyNumberFormat="1" applyFill="1" applyBorder="1"/>
    <xf numFmtId="0" fontId="1" fillId="9" borderId="27" xfId="0" applyFont="1" applyFill="1" applyBorder="1" applyAlignment="1">
      <alignment horizontal="center" vertical="center" textRotation="90"/>
    </xf>
    <xf numFmtId="0" fontId="1" fillId="9" borderId="28" xfId="0" applyFont="1" applyFill="1" applyBorder="1" applyAlignment="1">
      <alignment horizontal="center" vertical="center" textRotation="90"/>
    </xf>
    <xf numFmtId="0" fontId="1" fillId="9" borderId="29" xfId="0" applyFont="1" applyFill="1" applyBorder="1" applyAlignment="1">
      <alignment horizontal="center" vertical="center" textRotation="90"/>
    </xf>
    <xf numFmtId="0" fontId="1" fillId="4" borderId="27" xfId="0" applyFont="1" applyFill="1" applyBorder="1" applyAlignment="1">
      <alignment horizontal="center" vertical="center" textRotation="90"/>
    </xf>
    <xf numFmtId="0" fontId="1" fillId="4" borderId="28" xfId="0" applyFont="1" applyFill="1" applyBorder="1" applyAlignment="1">
      <alignment horizontal="center" vertical="center" textRotation="90"/>
    </xf>
    <xf numFmtId="0" fontId="1" fillId="4" borderId="29" xfId="0" applyFont="1" applyFill="1" applyBorder="1" applyAlignment="1">
      <alignment horizontal="center" vertical="center" textRotation="90"/>
    </xf>
    <xf numFmtId="0" fontId="1" fillId="5" borderId="27" xfId="0" applyFont="1" applyFill="1" applyBorder="1" applyAlignment="1">
      <alignment horizontal="center" vertical="center" textRotation="90"/>
    </xf>
    <xf numFmtId="0" fontId="1" fillId="5" borderId="28" xfId="0" applyFont="1" applyFill="1" applyBorder="1" applyAlignment="1">
      <alignment horizontal="center" vertical="center" textRotation="90"/>
    </xf>
    <xf numFmtId="0" fontId="1" fillId="5" borderId="29" xfId="0" applyFont="1" applyFill="1" applyBorder="1" applyAlignment="1">
      <alignment horizontal="center" vertical="center" textRotation="90"/>
    </xf>
    <xf numFmtId="49" fontId="1" fillId="6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12">
    <dxf>
      <font>
        <color theme="0" tint="-0.1499679555650502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general" vertical="center" textRotation="0" wrapText="1" indent="0" justifyLastLine="0" shrinkToFit="0" readingOrder="0"/>
    </dxf>
    <dxf>
      <font>
        <b/>
      </font>
      <numFmt numFmtId="25" formatCode="hh:mm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b/>
      </font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219075</xdr:colOff>
          <xdr:row>10</xdr:row>
          <xdr:rowOff>133350</xdr:rowOff>
        </xdr:from>
        <xdr:to>
          <xdr:col>21</xdr:col>
          <xdr:colOff>285750</xdr:colOff>
          <xdr:row>27</xdr:row>
          <xdr:rowOff>114300</xdr:rowOff>
        </xdr:to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8F4042EC-EA95-42B5-9329-A3D790B372F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esumo!$A$2:$F$35" spid="_x0000_s15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610850" y="3000375"/>
              <a:ext cx="5734050" cy="3257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381011</xdr:colOff>
      <xdr:row>0</xdr:row>
      <xdr:rowOff>771525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B4106E-4F37-4316-9009-6EBAC0F25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811136" cy="7715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4:K84" totalsRowShown="0" headerRowDxfId="11">
  <autoFilter ref="B4:K84" xr:uid="{00000000-0009-0000-0100-000001000000}"/>
  <tableColumns count="10">
    <tableColumn id="1" xr3:uid="{00000000-0010-0000-0000-000001000000}" name="Data" dataDxfId="10"/>
    <tableColumn id="2" xr3:uid="{00000000-0010-0000-0000-000002000000}" name="Hora início" dataDxfId="9"/>
    <tableColumn id="3" xr3:uid="{00000000-0010-0000-0000-000003000000}" name="Saída intervalo" dataDxfId="8"/>
    <tableColumn id="4" xr3:uid="{00000000-0010-0000-0000-000004000000}" name="Retorno intervalo" dataDxfId="7"/>
    <tableColumn id="5" xr3:uid="{00000000-0010-0000-0000-000005000000}" name="Hora final" dataDxfId="6"/>
    <tableColumn id="6" xr3:uid="{00000000-0010-0000-0000-000006000000}" name="Total" dataDxfId="5">
      <calculatedColumnFormula>D5-C5+F5-E5</calculatedColumnFormula>
    </tableColumn>
    <tableColumn id="9" xr3:uid="{00000000-0010-0000-0000-000009000000}" name="Viagem" dataDxfId="4"/>
    <tableColumn id="8" xr3:uid="{00000000-0010-0000-0000-000008000000}" name="Descrição" dataDxfId="3"/>
    <tableColumn id="10" xr3:uid="{00000000-0010-0000-0000-00000A000000}" name="08:00" dataDxfId="2">
      <calculatedColumnFormula>Tabela1[[#Headers],[08:00]]-Tabela1[[#This Row],[Total]]</calculatedColumnFormula>
    </tableColumn>
    <tableColumn id="7" xr3:uid="{01A73AA5-AC9E-402F-8365-F1D2AC8019CE}" name="Column1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"/>
  <sheetViews>
    <sheetView showGridLines="0" tabSelected="1" zoomScale="90" zoomScaleNormal="90" workbookViewId="0">
      <pane ySplit="4" topLeftCell="A48" activePane="bottomLeft" state="frozen"/>
      <selection pane="bottomLeft" activeCell="B53" sqref="B53:F60"/>
    </sheetView>
  </sheetViews>
  <sheetFormatPr defaultRowHeight="15" x14ac:dyDescent="0.25"/>
  <cols>
    <col min="1" max="1" width="3.7109375" bestFit="1" customWidth="1"/>
    <col min="2" max="2" width="12.5703125" customWidth="1"/>
    <col min="3" max="3" width="15" bestFit="1" customWidth="1"/>
    <col min="4" max="5" width="13.5703125" bestFit="1" customWidth="1"/>
    <col min="6" max="6" width="14.140625" bestFit="1" customWidth="1"/>
    <col min="7" max="7" width="10" style="3" bestFit="1" customWidth="1"/>
    <col min="8" max="8" width="12.28515625" style="3" bestFit="1" customWidth="1"/>
    <col min="9" max="9" width="53.140625" style="3" customWidth="1"/>
    <col min="10" max="11" width="13.42578125" style="3" customWidth="1"/>
    <col min="13" max="13" width="9.5703125" customWidth="1"/>
    <col min="14" max="14" width="10" customWidth="1"/>
    <col min="15" max="15" width="10.5703125" bestFit="1" customWidth="1"/>
    <col min="16" max="16" width="9.140625" hidden="1" customWidth="1"/>
  </cols>
  <sheetData>
    <row r="1" spans="1:11" ht="14.25" customHeight="1" x14ac:dyDescent="0.25"/>
    <row r="2" spans="1:11" x14ac:dyDescent="0.25">
      <c r="B2" s="3" t="s">
        <v>15</v>
      </c>
      <c r="C2" t="s">
        <v>21</v>
      </c>
      <c r="G2" s="117" t="s">
        <v>22</v>
      </c>
      <c r="H2" s="117"/>
    </row>
    <row r="3" spans="1:11" x14ac:dyDescent="0.25">
      <c r="B3" s="6" t="s">
        <v>6</v>
      </c>
      <c r="C3" s="5"/>
      <c r="D3" s="5"/>
      <c r="E3" s="5"/>
      <c r="F3" s="5"/>
      <c r="G3" s="6"/>
      <c r="H3" s="6"/>
      <c r="I3" s="6"/>
      <c r="J3" s="6"/>
      <c r="K3" s="6"/>
    </row>
    <row r="4" spans="1:11" ht="30" customHeight="1" thickBot="1" x14ac:dyDescent="0.3">
      <c r="B4" s="10" t="s">
        <v>0</v>
      </c>
      <c r="C4" s="10" t="s">
        <v>1</v>
      </c>
      <c r="D4" s="10" t="s">
        <v>3</v>
      </c>
      <c r="E4" s="10" t="s">
        <v>4</v>
      </c>
      <c r="F4" s="10" t="s">
        <v>2</v>
      </c>
      <c r="G4" s="11" t="s">
        <v>5</v>
      </c>
      <c r="H4" s="11" t="s">
        <v>9</v>
      </c>
      <c r="I4" s="11" t="s">
        <v>7</v>
      </c>
      <c r="J4" s="77" t="s">
        <v>25</v>
      </c>
      <c r="K4" s="77" t="s">
        <v>28</v>
      </c>
    </row>
    <row r="5" spans="1:11" x14ac:dyDescent="0.25">
      <c r="A5" s="111" t="s">
        <v>19</v>
      </c>
      <c r="B5" s="44">
        <v>43313</v>
      </c>
      <c r="C5" s="45">
        <v>0.37361111111111112</v>
      </c>
      <c r="D5" s="45">
        <v>0.50694444444444442</v>
      </c>
      <c r="E5" s="45">
        <v>0.54999999999999993</v>
      </c>
      <c r="F5" s="45">
        <v>0.75</v>
      </c>
      <c r="G5" s="46">
        <f t="shared" ref="G5:G10" si="0">D5-C5+F5-E5</f>
        <v>0.33333333333333337</v>
      </c>
      <c r="H5" s="47"/>
      <c r="I5" s="48"/>
      <c r="J5" s="53">
        <f>Tabela1[[#Headers],[08:00]]-Tabela1[[#This Row],[Total]]</f>
        <v>0</v>
      </c>
      <c r="K5" s="53"/>
    </row>
    <row r="6" spans="1:11" x14ac:dyDescent="0.25">
      <c r="A6" s="112"/>
      <c r="B6" s="49">
        <v>43314</v>
      </c>
      <c r="C6" s="50">
        <v>0.37638888888888888</v>
      </c>
      <c r="D6" s="50">
        <v>0.52083333333333337</v>
      </c>
      <c r="E6" s="50">
        <v>0.56111111111111112</v>
      </c>
      <c r="F6" s="50">
        <v>0.75</v>
      </c>
      <c r="G6" s="51">
        <f t="shared" si="0"/>
        <v>0.33333333333333337</v>
      </c>
      <c r="H6" s="52"/>
      <c r="I6" s="53"/>
      <c r="J6" s="53">
        <f>Tabela1[[#Headers],[08:00]]-Tabela1[[#This Row],[Total]]</f>
        <v>0</v>
      </c>
      <c r="K6" s="53"/>
    </row>
    <row r="7" spans="1:11" ht="15.75" thickBot="1" x14ac:dyDescent="0.3">
      <c r="A7" s="112"/>
      <c r="B7" s="54">
        <v>43315</v>
      </c>
      <c r="C7" s="55">
        <v>0.3756944444444445</v>
      </c>
      <c r="D7" s="55">
        <v>0.51388888888888895</v>
      </c>
      <c r="E7" s="55">
        <v>0.55486111111111114</v>
      </c>
      <c r="F7" s="55">
        <v>0.75</v>
      </c>
      <c r="G7" s="56">
        <f t="shared" si="0"/>
        <v>0.33333333333333337</v>
      </c>
      <c r="H7" s="57"/>
      <c r="I7" s="58"/>
      <c r="J7" s="53">
        <f>Tabela1[[#Headers],[08:00]]-Tabela1[[#This Row],[Total]]</f>
        <v>0</v>
      </c>
      <c r="K7" s="53"/>
    </row>
    <row r="8" spans="1:11" x14ac:dyDescent="0.25">
      <c r="A8" s="112"/>
      <c r="B8" s="44">
        <v>43318</v>
      </c>
      <c r="C8" s="45">
        <v>0.37708333333333338</v>
      </c>
      <c r="D8" s="45">
        <v>0.51388888888888895</v>
      </c>
      <c r="E8" s="45">
        <v>0.55347222222222225</v>
      </c>
      <c r="F8" s="45">
        <v>0.75</v>
      </c>
      <c r="G8" s="46">
        <f t="shared" si="0"/>
        <v>0.33333333333333337</v>
      </c>
      <c r="H8" s="47"/>
      <c r="I8" s="48"/>
      <c r="J8" s="53">
        <f>Tabela1[[#Headers],[08:00]]-Tabela1[[#This Row],[Total]]</f>
        <v>0</v>
      </c>
      <c r="K8" s="53"/>
    </row>
    <row r="9" spans="1:11" x14ac:dyDescent="0.25">
      <c r="A9" s="112"/>
      <c r="B9" s="49">
        <v>43319</v>
      </c>
      <c r="C9" s="50">
        <v>0.3756944444444445</v>
      </c>
      <c r="D9" s="50">
        <v>0.50763888888888886</v>
      </c>
      <c r="E9" s="50">
        <v>0.54861111111111105</v>
      </c>
      <c r="F9" s="50">
        <v>0.75</v>
      </c>
      <c r="G9" s="51">
        <f t="shared" si="0"/>
        <v>0.33333333333333337</v>
      </c>
      <c r="H9" s="52"/>
      <c r="I9" s="53"/>
      <c r="J9" s="53">
        <f>Tabela1[[#Headers],[08:00]]-Tabela1[[#This Row],[Total]]</f>
        <v>0</v>
      </c>
      <c r="K9" s="53"/>
    </row>
    <row r="10" spans="1:11" x14ac:dyDescent="0.25">
      <c r="A10" s="112"/>
      <c r="B10" s="49">
        <v>43320</v>
      </c>
      <c r="C10" s="50">
        <v>0.37847222222222227</v>
      </c>
      <c r="D10" s="50">
        <v>0.52777777777777779</v>
      </c>
      <c r="E10" s="50">
        <v>0.56597222222222221</v>
      </c>
      <c r="F10" s="50">
        <v>0.75</v>
      </c>
      <c r="G10" s="51">
        <f t="shared" si="0"/>
        <v>0.33333333333333337</v>
      </c>
      <c r="H10" s="52"/>
      <c r="I10" s="53"/>
      <c r="J10" s="53">
        <f>Tabela1[[#Headers],[08:00]]-Tabela1[[#This Row],[Total]]</f>
        <v>0</v>
      </c>
      <c r="K10" s="53"/>
    </row>
    <row r="11" spans="1:11" x14ac:dyDescent="0.25">
      <c r="A11" s="112"/>
      <c r="B11" s="49">
        <v>43321</v>
      </c>
      <c r="C11" s="50">
        <v>0.37361111111111112</v>
      </c>
      <c r="D11" s="50">
        <v>0.54166666666666663</v>
      </c>
      <c r="E11" s="50">
        <v>0.58472222222222225</v>
      </c>
      <c r="F11" s="50">
        <v>0.75</v>
      </c>
      <c r="G11" s="51">
        <f t="shared" ref="G11:G16" si="1">D11-C11+F11-E11</f>
        <v>0.33333333333333326</v>
      </c>
      <c r="H11" s="52"/>
      <c r="I11" s="53"/>
      <c r="J11" s="53">
        <f>Tabela1[[#Headers],[08:00]]-Tabela1[[#This Row],[Total]]</f>
        <v>0</v>
      </c>
      <c r="K11" s="53"/>
    </row>
    <row r="12" spans="1:11" ht="15.75" thickBot="1" x14ac:dyDescent="0.3">
      <c r="A12" s="112"/>
      <c r="B12" s="54">
        <v>43322</v>
      </c>
      <c r="C12" s="55">
        <v>0.37638888888888888</v>
      </c>
      <c r="D12" s="55">
        <v>0.52430555555555558</v>
      </c>
      <c r="E12" s="55">
        <v>0.56458333333333333</v>
      </c>
      <c r="F12" s="55">
        <v>0.75</v>
      </c>
      <c r="G12" s="56">
        <f t="shared" si="1"/>
        <v>0.33333333333333337</v>
      </c>
      <c r="H12" s="57"/>
      <c r="I12" s="58"/>
      <c r="J12" s="53">
        <f>Tabela1[[#Headers],[08:00]]-Tabela1[[#This Row],[Total]]</f>
        <v>0</v>
      </c>
      <c r="K12" s="53"/>
    </row>
    <row r="13" spans="1:11" x14ac:dyDescent="0.25">
      <c r="A13" s="112"/>
      <c r="B13" s="44">
        <v>43325</v>
      </c>
      <c r="C13" s="45">
        <v>0.37708333333333338</v>
      </c>
      <c r="D13" s="45">
        <v>0.52430555555555558</v>
      </c>
      <c r="E13" s="45">
        <v>0.56388888888888888</v>
      </c>
      <c r="F13" s="45">
        <v>0.75</v>
      </c>
      <c r="G13" s="46">
        <f t="shared" si="1"/>
        <v>0.33333333333333326</v>
      </c>
      <c r="H13" s="47"/>
      <c r="I13" s="48"/>
      <c r="J13" s="53">
        <f>Tabela1[[#Headers],[08:00]]-Tabela1[[#This Row],[Total]]</f>
        <v>0</v>
      </c>
      <c r="K13" s="53"/>
    </row>
    <row r="14" spans="1:11" x14ac:dyDescent="0.25">
      <c r="A14" s="112"/>
      <c r="B14" s="49">
        <v>43326</v>
      </c>
      <c r="C14" s="50">
        <v>0.3743055555555555</v>
      </c>
      <c r="D14" s="50">
        <v>0.51388888888888895</v>
      </c>
      <c r="E14" s="50">
        <v>0.55625000000000002</v>
      </c>
      <c r="F14" s="50">
        <v>0.75</v>
      </c>
      <c r="G14" s="51">
        <f t="shared" si="1"/>
        <v>0.33333333333333337</v>
      </c>
      <c r="H14" s="52"/>
      <c r="I14" s="53"/>
      <c r="J14" s="53">
        <f>Tabela1[[#Headers],[08:00]]-Tabela1[[#This Row],[Total]]</f>
        <v>0</v>
      </c>
      <c r="K14" s="53"/>
    </row>
    <row r="15" spans="1:11" x14ac:dyDescent="0.25">
      <c r="A15" s="112"/>
      <c r="B15" s="49">
        <v>43327</v>
      </c>
      <c r="C15" s="50">
        <v>0.37291666666666662</v>
      </c>
      <c r="D15" s="50">
        <v>0.51041666666666663</v>
      </c>
      <c r="E15" s="50">
        <v>0.5541666666666667</v>
      </c>
      <c r="F15" s="50">
        <v>0.75</v>
      </c>
      <c r="G15" s="51">
        <f t="shared" si="1"/>
        <v>0.33333333333333326</v>
      </c>
      <c r="H15" s="52"/>
      <c r="I15" s="53"/>
      <c r="J15" s="53">
        <f>Tabela1[[#Headers],[08:00]]-Tabela1[[#This Row],[Total]]</f>
        <v>0</v>
      </c>
      <c r="K15" s="53"/>
    </row>
    <row r="16" spans="1:11" x14ac:dyDescent="0.25">
      <c r="A16" s="112"/>
      <c r="B16" s="49">
        <v>43328</v>
      </c>
      <c r="C16" s="50">
        <v>0.37847222222222227</v>
      </c>
      <c r="D16" s="50">
        <v>0.51736111111111105</v>
      </c>
      <c r="E16" s="50">
        <v>0.55555555555555558</v>
      </c>
      <c r="F16" s="50">
        <v>0.75</v>
      </c>
      <c r="G16" s="51">
        <f t="shared" si="1"/>
        <v>0.33333333333333326</v>
      </c>
      <c r="H16" s="52"/>
      <c r="I16" s="53"/>
      <c r="J16" s="53">
        <f>Tabela1[[#Headers],[08:00]]-Tabela1[[#This Row],[Total]]</f>
        <v>0</v>
      </c>
      <c r="K16" s="53"/>
    </row>
    <row r="17" spans="1:11" ht="15.75" thickBot="1" x14ac:dyDescent="0.3">
      <c r="A17" s="112"/>
      <c r="B17" s="54">
        <v>43329</v>
      </c>
      <c r="C17" s="55">
        <v>0.375</v>
      </c>
      <c r="D17" s="55">
        <v>0.52777777777777779</v>
      </c>
      <c r="E17" s="55">
        <v>0.56944444444444442</v>
      </c>
      <c r="F17" s="61">
        <v>0.75</v>
      </c>
      <c r="G17" s="56">
        <f t="shared" ref="G17:G27" si="2">D17-C17+F17-E17</f>
        <v>0.33333333333333337</v>
      </c>
      <c r="H17" s="57"/>
      <c r="I17" s="58" t="s">
        <v>24</v>
      </c>
      <c r="J17" s="53">
        <f>Tabela1[[#Headers],[08:00]]-Tabela1[[#This Row],[Total]]</f>
        <v>0</v>
      </c>
      <c r="K17" s="53"/>
    </row>
    <row r="18" spans="1:11" x14ac:dyDescent="0.25">
      <c r="A18" s="112"/>
      <c r="B18" s="44">
        <v>43332</v>
      </c>
      <c r="C18" s="45">
        <v>0.37638888888888888</v>
      </c>
      <c r="D18" s="45">
        <v>0.51041666666666663</v>
      </c>
      <c r="E18" s="45">
        <v>0.55555555555555558</v>
      </c>
      <c r="F18" s="45">
        <v>0.75486111111111109</v>
      </c>
      <c r="G18" s="46">
        <f t="shared" si="2"/>
        <v>0.33333333333333326</v>
      </c>
      <c r="H18" s="47"/>
      <c r="I18" s="48"/>
      <c r="J18" s="53">
        <f>Tabela1[[#Headers],[08:00]]-Tabela1[[#This Row],[Total]]</f>
        <v>0</v>
      </c>
      <c r="K18" s="53"/>
    </row>
    <row r="19" spans="1:11" x14ac:dyDescent="0.25">
      <c r="A19" s="112"/>
      <c r="B19" s="49">
        <v>43333</v>
      </c>
      <c r="C19" s="50">
        <v>0.375</v>
      </c>
      <c r="D19" s="50">
        <v>0.52777777777777779</v>
      </c>
      <c r="E19" s="50">
        <v>0.5708333333333333</v>
      </c>
      <c r="F19" s="50">
        <v>0.75208333333333333</v>
      </c>
      <c r="G19" s="51">
        <f t="shared" si="2"/>
        <v>0.33402777777777781</v>
      </c>
      <c r="H19" s="52"/>
      <c r="I19" s="53"/>
      <c r="J19" s="53"/>
      <c r="K19" s="53"/>
    </row>
    <row r="20" spans="1:11" ht="15" customHeight="1" x14ac:dyDescent="0.25">
      <c r="A20" s="112"/>
      <c r="B20" s="49">
        <v>43334</v>
      </c>
      <c r="C20" s="50">
        <v>0.36805555555555558</v>
      </c>
      <c r="D20" s="50">
        <v>0.52083333333333337</v>
      </c>
      <c r="E20" s="50">
        <v>0.56458333333333333</v>
      </c>
      <c r="F20" s="50">
        <v>0.74652777777777779</v>
      </c>
      <c r="G20" s="51">
        <f t="shared" si="2"/>
        <v>0.33472222222222225</v>
      </c>
      <c r="H20" s="52"/>
      <c r="I20" s="53"/>
      <c r="J20" s="53"/>
      <c r="K20" s="53"/>
    </row>
    <row r="21" spans="1:11" x14ac:dyDescent="0.25">
      <c r="A21" s="112"/>
      <c r="B21" s="49">
        <v>43335</v>
      </c>
      <c r="C21" s="50">
        <v>0.37152777777777773</v>
      </c>
      <c r="D21" s="50">
        <v>0.52083333333333337</v>
      </c>
      <c r="E21" s="50">
        <v>0.56597222222222221</v>
      </c>
      <c r="F21" s="50">
        <v>0.74861111111111101</v>
      </c>
      <c r="G21" s="70">
        <f t="shared" si="2"/>
        <v>0.33194444444444449</v>
      </c>
      <c r="H21" s="52"/>
      <c r="I21" s="53"/>
      <c r="J21" s="79">
        <f>Tabela1[[#Headers],[08:00]]-Tabela1[[#This Row],[Total]]</f>
        <v>1.3888888888888284E-3</v>
      </c>
      <c r="K21" s="79"/>
    </row>
    <row r="22" spans="1:11" ht="15.75" thickBot="1" x14ac:dyDescent="0.3">
      <c r="A22" s="112"/>
      <c r="B22" s="54">
        <v>43336</v>
      </c>
      <c r="C22" s="55">
        <v>0.37361111111111112</v>
      </c>
      <c r="D22" s="55">
        <v>0.52083333333333337</v>
      </c>
      <c r="E22" s="55">
        <v>0.56111111111111112</v>
      </c>
      <c r="F22" s="55">
        <v>0.75</v>
      </c>
      <c r="G22" s="56">
        <f t="shared" si="2"/>
        <v>0.33611111111111114</v>
      </c>
      <c r="H22" s="57"/>
      <c r="I22" s="58"/>
      <c r="J22" s="53"/>
      <c r="K22" s="53"/>
    </row>
    <row r="23" spans="1:11" x14ac:dyDescent="0.25">
      <c r="A23" s="112"/>
      <c r="B23" s="44">
        <v>43339</v>
      </c>
      <c r="C23" s="45">
        <v>0.36458333333333331</v>
      </c>
      <c r="D23" s="45">
        <v>0.51388888888888895</v>
      </c>
      <c r="E23" s="45">
        <v>0.56319444444444444</v>
      </c>
      <c r="F23" s="45">
        <v>0.74791666666666667</v>
      </c>
      <c r="G23" s="46">
        <f t="shared" si="2"/>
        <v>0.33402777777777792</v>
      </c>
      <c r="H23" s="47"/>
      <c r="I23" s="48"/>
      <c r="J23" s="53"/>
      <c r="K23" s="53"/>
    </row>
    <row r="24" spans="1:11" x14ac:dyDescent="0.25">
      <c r="A24" s="112"/>
      <c r="B24" s="49">
        <v>43340</v>
      </c>
      <c r="C24" s="50">
        <v>0.35833333333333334</v>
      </c>
      <c r="D24" s="50">
        <v>0.5229166666666667</v>
      </c>
      <c r="E24" s="50">
        <v>0.58124999999999993</v>
      </c>
      <c r="F24" s="50">
        <v>0.75</v>
      </c>
      <c r="G24" s="51">
        <f t="shared" si="2"/>
        <v>0.33333333333333337</v>
      </c>
      <c r="H24" s="52"/>
      <c r="I24" s="53"/>
      <c r="J24" s="53">
        <f>Tabela1[[#Headers],[08:00]]-Tabela1[[#This Row],[Total]]</f>
        <v>0</v>
      </c>
      <c r="K24" s="53"/>
    </row>
    <row r="25" spans="1:11" x14ac:dyDescent="0.25">
      <c r="A25" s="112"/>
      <c r="B25" s="49">
        <v>43341</v>
      </c>
      <c r="C25" s="50">
        <v>0.36805555555555558</v>
      </c>
      <c r="D25" s="50">
        <v>0.5395833333333333</v>
      </c>
      <c r="E25" s="50">
        <v>0.59097222222222223</v>
      </c>
      <c r="F25" s="50">
        <v>0.75</v>
      </c>
      <c r="G25" s="70">
        <f t="shared" si="2"/>
        <v>0.33055555555555549</v>
      </c>
      <c r="H25" s="52"/>
      <c r="I25" s="53"/>
      <c r="J25" s="79">
        <f>Tabela1[[#Headers],[08:00]]-Tabela1[[#This Row],[Total]]</f>
        <v>2.7777777777778234E-3</v>
      </c>
      <c r="K25" s="79"/>
    </row>
    <row r="26" spans="1:11" x14ac:dyDescent="0.25">
      <c r="A26" s="112"/>
      <c r="B26" s="49">
        <v>43342</v>
      </c>
      <c r="C26" s="50">
        <v>0.36805555555555558</v>
      </c>
      <c r="D26" s="50">
        <v>0.53888888888888886</v>
      </c>
      <c r="E26" s="50">
        <v>0.57847222222222217</v>
      </c>
      <c r="F26" s="50">
        <v>0.75347222222222221</v>
      </c>
      <c r="G26" s="51">
        <f t="shared" si="2"/>
        <v>0.34583333333333333</v>
      </c>
      <c r="H26" s="62"/>
      <c r="I26" s="53"/>
      <c r="J26" s="53"/>
      <c r="K26" s="53"/>
    </row>
    <row r="27" spans="1:11" ht="15.75" thickBot="1" x14ac:dyDescent="0.3">
      <c r="A27" s="113"/>
      <c r="B27" s="49">
        <v>43343</v>
      </c>
      <c r="C27" s="50">
        <v>0.36805555555555558</v>
      </c>
      <c r="D27" s="50">
        <v>0.51388888888888895</v>
      </c>
      <c r="E27" s="50">
        <v>0.57638888888888895</v>
      </c>
      <c r="F27" s="50">
        <v>0.75</v>
      </c>
      <c r="G27" s="70">
        <f t="shared" si="2"/>
        <v>0.31944444444444442</v>
      </c>
      <c r="H27" s="74"/>
      <c r="I27" s="53"/>
      <c r="J27" s="79">
        <f>Tabela1[[#Headers],[08:00]]-Tabela1[[#This Row],[Total]]</f>
        <v>1.3888888888888895E-2</v>
      </c>
      <c r="K27" s="79"/>
    </row>
    <row r="28" spans="1:11" x14ac:dyDescent="0.25">
      <c r="A28" s="114" t="s">
        <v>20</v>
      </c>
      <c r="B28" s="44">
        <v>43346</v>
      </c>
      <c r="C28" s="78">
        <v>0.37152777777777773</v>
      </c>
      <c r="D28" s="78">
        <v>0.50208333333333333</v>
      </c>
      <c r="E28" s="45">
        <v>0.54375000000000007</v>
      </c>
      <c r="F28" s="45">
        <v>0.74652777777777779</v>
      </c>
      <c r="G28" s="76">
        <f t="shared" ref="G28:G32" si="3">D28-C28+F28-E28</f>
        <v>0.33333333333333337</v>
      </c>
      <c r="H28" s="47"/>
      <c r="I28" s="75" t="s">
        <v>23</v>
      </c>
      <c r="J28" s="79">
        <f>Tabela1[[#Headers],[08:00]]-Tabela1[[#This Row],[Total]]</f>
        <v>0</v>
      </c>
      <c r="K28" s="79">
        <v>0.10972222222222222</v>
      </c>
    </row>
    <row r="29" spans="1:11" x14ac:dyDescent="0.25">
      <c r="A29" s="115"/>
      <c r="B29" s="49">
        <v>43347</v>
      </c>
      <c r="C29" s="50">
        <v>0.36458333333333331</v>
      </c>
      <c r="D29" s="50">
        <v>0.52083333333333337</v>
      </c>
      <c r="E29" s="50">
        <v>0.57152777777777775</v>
      </c>
      <c r="F29" s="50">
        <v>0.74861111111111101</v>
      </c>
      <c r="G29" s="81">
        <f t="shared" si="3"/>
        <v>0.33333333333333337</v>
      </c>
      <c r="H29" s="52"/>
      <c r="I29" s="53"/>
      <c r="J29" s="96">
        <f>Tabela1[[#Headers],[08:00]]-Tabela1[[#This Row],[Total]]</f>
        <v>0</v>
      </c>
      <c r="K29" s="53"/>
    </row>
    <row r="30" spans="1:11" x14ac:dyDescent="0.25">
      <c r="A30" s="115"/>
      <c r="B30" s="49">
        <v>43348</v>
      </c>
      <c r="C30" s="50">
        <v>0.37152777777777773</v>
      </c>
      <c r="D30" s="50">
        <v>0.53472222222222221</v>
      </c>
      <c r="E30" s="50">
        <v>0.57638888888888895</v>
      </c>
      <c r="F30" s="50">
        <v>0.74652777777777779</v>
      </c>
      <c r="G30" s="51">
        <f t="shared" si="3"/>
        <v>0.33333333333333337</v>
      </c>
      <c r="H30" s="52"/>
      <c r="I30" s="53"/>
      <c r="J30" s="96">
        <f>Tabela1[[#Headers],[08:00]]-Tabela1[[#This Row],[Total]]</f>
        <v>0</v>
      </c>
      <c r="K30" s="53">
        <v>0</v>
      </c>
    </row>
    <row r="31" spans="1:11" x14ac:dyDescent="0.25">
      <c r="A31" s="115"/>
      <c r="B31" s="49">
        <v>43349</v>
      </c>
      <c r="C31" s="50">
        <v>0.37708333333333338</v>
      </c>
      <c r="D31" s="50">
        <v>0.52083333333333337</v>
      </c>
      <c r="E31" s="50">
        <v>0.56041666666666667</v>
      </c>
      <c r="F31" s="50">
        <v>0.75</v>
      </c>
      <c r="G31" s="51">
        <f t="shared" si="3"/>
        <v>0.33333333333333337</v>
      </c>
      <c r="H31" s="52"/>
      <c r="I31" s="53"/>
      <c r="J31" s="96">
        <f>Tabela1[[#Headers],[08:00]]-Tabela1[[#This Row],[Total]]</f>
        <v>0</v>
      </c>
      <c r="K31" s="53">
        <v>0</v>
      </c>
    </row>
    <row r="32" spans="1:11" ht="15.75" thickBot="1" x14ac:dyDescent="0.3">
      <c r="A32" s="115"/>
      <c r="B32" s="71">
        <v>43350</v>
      </c>
      <c r="C32" s="60"/>
      <c r="D32" s="60"/>
      <c r="E32" s="60"/>
      <c r="F32" s="60"/>
      <c r="G32" s="72">
        <f t="shared" si="3"/>
        <v>0</v>
      </c>
      <c r="H32" s="73"/>
      <c r="I32" s="63" t="s">
        <v>18</v>
      </c>
      <c r="J32" s="79">
        <f>Tabela1[[#Headers],[08:00]]-Tabela1[[#This Row],[Total]]</f>
        <v>0.33333333333333331</v>
      </c>
      <c r="K32" s="80"/>
    </row>
    <row r="33" spans="1:14" x14ac:dyDescent="0.25">
      <c r="A33" s="115"/>
      <c r="B33" s="44">
        <v>43353</v>
      </c>
      <c r="C33" s="45">
        <v>0.37708333333333338</v>
      </c>
      <c r="D33" s="45">
        <v>0.51388888888888895</v>
      </c>
      <c r="E33" s="45">
        <v>0.55138888888888882</v>
      </c>
      <c r="F33" s="45">
        <v>0.74791666666666667</v>
      </c>
      <c r="G33" s="93">
        <f t="shared" ref="G33" si="4">D33-C33+F33-E33</f>
        <v>0.33333333333333337</v>
      </c>
      <c r="H33" s="47"/>
      <c r="I33" s="48"/>
      <c r="J33" s="96">
        <f>Tabela1[[#Headers],[08:00]]-Tabela1[[#This Row],[Total]]</f>
        <v>0</v>
      </c>
      <c r="K33" s="79">
        <v>2.4305555555555525E-2</v>
      </c>
    </row>
    <row r="34" spans="1:14" x14ac:dyDescent="0.25">
      <c r="A34" s="115"/>
      <c r="B34" s="49">
        <v>43354</v>
      </c>
      <c r="C34" s="50">
        <v>0.37152777777777773</v>
      </c>
      <c r="D34" s="50">
        <v>0.52083333333333337</v>
      </c>
      <c r="E34" s="50">
        <v>0.56597222222222221</v>
      </c>
      <c r="F34" s="50">
        <v>0.75</v>
      </c>
      <c r="G34" s="94">
        <f t="shared" ref="G34" si="5">D34-C34+F34-E34</f>
        <v>0.33333333333333337</v>
      </c>
      <c r="H34" s="52"/>
      <c r="I34" s="53"/>
      <c r="J34" s="96">
        <f>Tabela1[[#Headers],[08:00]]-Tabela1[[#This Row],[Total]]</f>
        <v>0</v>
      </c>
      <c r="K34" s="79">
        <v>1.3888888888888784E-2</v>
      </c>
    </row>
    <row r="35" spans="1:14" x14ac:dyDescent="0.25">
      <c r="A35" s="115"/>
      <c r="B35" s="49">
        <v>43355</v>
      </c>
      <c r="C35" s="50">
        <v>0.36805555555555558</v>
      </c>
      <c r="D35" s="50">
        <v>0.5083333333333333</v>
      </c>
      <c r="E35" s="50">
        <v>0.5625</v>
      </c>
      <c r="F35" s="50">
        <v>0.75555555555555554</v>
      </c>
      <c r="G35" s="94">
        <f t="shared" ref="G35:G36" si="6">D35-C35+F35-E35</f>
        <v>0.33333333333333326</v>
      </c>
      <c r="H35" s="64"/>
      <c r="I35" s="53"/>
      <c r="J35" s="96">
        <f>Tabela1[[#Headers],[08:00]]-Tabela1[[#This Row],[Total]]</f>
        <v>0</v>
      </c>
      <c r="K35" s="79">
        <v>1.1111111111111127E-2</v>
      </c>
    </row>
    <row r="36" spans="1:14" x14ac:dyDescent="0.25">
      <c r="A36" s="115"/>
      <c r="B36" s="49">
        <v>43356</v>
      </c>
      <c r="C36" s="50">
        <v>0.36874999999999997</v>
      </c>
      <c r="D36" s="50">
        <v>0.51041666666666663</v>
      </c>
      <c r="E36" s="50">
        <v>0.56597222222222221</v>
      </c>
      <c r="F36" s="50">
        <v>0.75763888888888886</v>
      </c>
      <c r="G36" s="81">
        <f t="shared" si="6"/>
        <v>0.33333333333333337</v>
      </c>
      <c r="H36" s="52"/>
      <c r="I36" s="53"/>
      <c r="J36" s="96">
        <f>Tabela1[[#Headers],[08:00]]-Tabela1[[#This Row],[Total]]</f>
        <v>0</v>
      </c>
      <c r="K36" s="82">
        <v>2.3611111111111083E-2</v>
      </c>
    </row>
    <row r="37" spans="1:14" ht="15.75" thickBot="1" x14ac:dyDescent="0.3">
      <c r="A37" s="115"/>
      <c r="B37" s="54">
        <v>43357</v>
      </c>
      <c r="C37" s="55">
        <v>0.375</v>
      </c>
      <c r="D37" s="55">
        <v>0.51388888888888895</v>
      </c>
      <c r="E37" s="55">
        <v>0.5625</v>
      </c>
      <c r="F37" s="55">
        <v>0.75694444444444453</v>
      </c>
      <c r="G37" s="83">
        <f t="shared" ref="G37" si="7">D37-C37+F37-E37</f>
        <v>0.33333333333333348</v>
      </c>
      <c r="H37" s="65"/>
      <c r="I37" s="58"/>
      <c r="J37" s="96">
        <f>Tabela1[[#Headers],[08:00]]-Tabela1[[#This Row],[Total]]</f>
        <v>0</v>
      </c>
      <c r="K37" s="79">
        <v>3.8194444444444364E-2</v>
      </c>
    </row>
    <row r="38" spans="1:14" x14ac:dyDescent="0.25">
      <c r="A38" s="115"/>
      <c r="B38" s="44">
        <v>43360</v>
      </c>
      <c r="C38" s="45">
        <v>0.39930555555555558</v>
      </c>
      <c r="D38" s="45">
        <v>0.52430555555555558</v>
      </c>
      <c r="E38" s="45">
        <v>0.57638888888888895</v>
      </c>
      <c r="F38" s="45">
        <v>0.78472222222222221</v>
      </c>
      <c r="G38" s="93">
        <f t="shared" ref="G38" si="8">D38-C38+F38-E38</f>
        <v>0.33333333333333326</v>
      </c>
      <c r="H38" s="66"/>
      <c r="I38" s="48"/>
      <c r="J38" s="96">
        <f>Tabela1[[#Headers],[08:00]]-Tabela1[[#This Row],[Total]]</f>
        <v>0</v>
      </c>
      <c r="K38" s="79">
        <v>3.8194444444444475E-2</v>
      </c>
    </row>
    <row r="39" spans="1:14" x14ac:dyDescent="0.25">
      <c r="A39" s="115"/>
      <c r="B39" s="49">
        <v>43361</v>
      </c>
      <c r="C39" s="50">
        <v>0.36458333333333331</v>
      </c>
      <c r="D39" s="50">
        <v>0.52083333333333337</v>
      </c>
      <c r="E39" s="50">
        <v>0.56944444444444442</v>
      </c>
      <c r="F39" s="50">
        <v>0.74652777777777779</v>
      </c>
      <c r="G39" s="81">
        <f t="shared" ref="G39" si="9">D39-C39+F39-E39</f>
        <v>0.33333333333333348</v>
      </c>
      <c r="H39" s="52"/>
      <c r="I39" s="53"/>
      <c r="J39" s="96">
        <f>Tabela1[[#Headers],[08:00]]-Tabela1[[#This Row],[Total]]</f>
        <v>0</v>
      </c>
      <c r="K39" s="82">
        <v>3.8194444444444586E-2</v>
      </c>
    </row>
    <row r="40" spans="1:14" ht="15.75" thickBot="1" x14ac:dyDescent="0.3">
      <c r="A40" s="115"/>
      <c r="B40" s="49">
        <v>43362</v>
      </c>
      <c r="C40" s="50">
        <v>0.37152777777777773</v>
      </c>
      <c r="D40" s="50">
        <v>0.54166666666666663</v>
      </c>
      <c r="E40" s="50">
        <v>0.58680555555555558</v>
      </c>
      <c r="F40" s="50">
        <v>0.75</v>
      </c>
      <c r="G40" s="94">
        <f t="shared" ref="G40" si="10">D40-C40+F40-E40</f>
        <v>0.33333333333333326</v>
      </c>
      <c r="H40" s="52"/>
      <c r="I40" s="53"/>
      <c r="J40" s="96">
        <f>Tabela1[[#Headers],[08:00]]-Tabela1[[#This Row],[Total]]</f>
        <v>0</v>
      </c>
      <c r="K40" s="79">
        <v>3.4722222222222654E-3</v>
      </c>
    </row>
    <row r="41" spans="1:14" x14ac:dyDescent="0.25">
      <c r="A41" s="115"/>
      <c r="B41" s="49">
        <v>43363</v>
      </c>
      <c r="C41" s="50">
        <v>0.37152777777777773</v>
      </c>
      <c r="D41" s="50">
        <v>0.52083333333333337</v>
      </c>
      <c r="E41" s="50">
        <v>0.56597222222222221</v>
      </c>
      <c r="F41" s="50">
        <v>0.75</v>
      </c>
      <c r="G41" s="93">
        <f t="shared" ref="G41" si="11">D41-C41+F41-E41</f>
        <v>0.33333333333333337</v>
      </c>
      <c r="H41" s="67"/>
      <c r="I41" s="53"/>
      <c r="J41" s="96">
        <f>Tabela1[[#Headers],[08:00]]-Tabela1[[#This Row],[Total]]</f>
        <v>0</v>
      </c>
      <c r="K41" s="79">
        <v>1.5277777777777668E-2</v>
      </c>
    </row>
    <row r="42" spans="1:14" ht="15.75" thickBot="1" x14ac:dyDescent="0.3">
      <c r="A42" s="115"/>
      <c r="B42" s="54">
        <v>43364</v>
      </c>
      <c r="C42" s="55">
        <v>0.36805555555555558</v>
      </c>
      <c r="D42" s="55">
        <v>0.52083333333333337</v>
      </c>
      <c r="E42" s="55">
        <v>0.56944444444444442</v>
      </c>
      <c r="F42" s="55">
        <v>0.75</v>
      </c>
      <c r="G42" s="95">
        <f t="shared" ref="G42" si="12">D42-C42+F42-E42</f>
        <v>0.33333333333333337</v>
      </c>
      <c r="H42" s="68"/>
      <c r="I42" s="58"/>
      <c r="J42" s="96">
        <f>Tabela1[[#Headers],[08:00]]-Tabela1[[#This Row],[Total]]</f>
        <v>0</v>
      </c>
      <c r="K42" s="79">
        <v>6.9444444444444753E-3</v>
      </c>
    </row>
    <row r="43" spans="1:14" x14ac:dyDescent="0.25">
      <c r="A43" s="115"/>
      <c r="B43" s="44">
        <v>43367</v>
      </c>
      <c r="C43" s="45">
        <v>0.38194444444444442</v>
      </c>
      <c r="D43" s="45">
        <v>0.53125</v>
      </c>
      <c r="E43" s="45">
        <v>0.56597222222222221</v>
      </c>
      <c r="F43" s="45">
        <v>0.75</v>
      </c>
      <c r="G43" s="94">
        <f t="shared" ref="G43" si="13">D43-C43+F43-E43</f>
        <v>0.33333333333333337</v>
      </c>
      <c r="H43" s="47"/>
      <c r="I43" s="48"/>
      <c r="J43" s="96">
        <f>Tabela1[[#Headers],[08:00]]-Tabela1[[#This Row],[Total]]</f>
        <v>0</v>
      </c>
      <c r="K43" s="82">
        <v>1.3888888888889395E-3</v>
      </c>
    </row>
    <row r="44" spans="1:14" x14ac:dyDescent="0.25">
      <c r="A44" s="115"/>
      <c r="B44" s="49">
        <v>43368</v>
      </c>
      <c r="C44" s="50">
        <v>0.37638888888888888</v>
      </c>
      <c r="D44" s="50">
        <v>0.54305555555555551</v>
      </c>
      <c r="E44" s="50">
        <v>0.58333333333333337</v>
      </c>
      <c r="F44" s="50">
        <v>0.75</v>
      </c>
      <c r="G44" s="94">
        <f t="shared" ref="G44:G45" si="14">D44-C44+F44-E44</f>
        <v>0.33333333333333326</v>
      </c>
      <c r="H44" s="52"/>
      <c r="I44" s="53"/>
      <c r="J44" s="96">
        <f>Tabela1[[#Headers],[08:00]]-Tabela1[[#This Row],[Total]]</f>
        <v>0</v>
      </c>
      <c r="K44" s="82">
        <v>1.1805555555555458E-2</v>
      </c>
    </row>
    <row r="45" spans="1:14" x14ac:dyDescent="0.25">
      <c r="A45" s="115"/>
      <c r="B45" s="49">
        <v>43369</v>
      </c>
      <c r="C45" s="84">
        <v>0.36805555555555558</v>
      </c>
      <c r="D45" s="50">
        <v>0.53749999999999998</v>
      </c>
      <c r="E45" s="50">
        <v>0.58680555555555558</v>
      </c>
      <c r="F45" s="50">
        <v>0.75069444444444444</v>
      </c>
      <c r="G45" s="94">
        <f t="shared" si="14"/>
        <v>0.33333333333333326</v>
      </c>
      <c r="H45" s="52"/>
      <c r="I45" s="53"/>
      <c r="J45" s="96">
        <f>Tabela1[[#Headers],[08:00]]-Tabela1[[#This Row],[Total]]</f>
        <v>0</v>
      </c>
      <c r="K45" s="79">
        <v>7.6388888888889173E-3</v>
      </c>
    </row>
    <row r="46" spans="1:14" x14ac:dyDescent="0.25">
      <c r="A46" s="115"/>
      <c r="B46" s="49">
        <v>43370</v>
      </c>
      <c r="C46" s="50">
        <v>0.375</v>
      </c>
      <c r="D46" s="50">
        <v>0.54513888888888895</v>
      </c>
      <c r="E46" s="50">
        <v>0.58680555555555558</v>
      </c>
      <c r="F46" s="50">
        <v>0.75</v>
      </c>
      <c r="G46" s="94">
        <f t="shared" ref="G46" si="15">D46-C46+F46-E46</f>
        <v>0.33333333333333337</v>
      </c>
      <c r="H46" s="69"/>
      <c r="I46" s="53"/>
      <c r="J46" s="96">
        <f>Tabela1[[#Headers],[08:00]]-Tabela1[[#This Row],[Total]]</f>
        <v>0</v>
      </c>
      <c r="K46" s="79">
        <v>6.9444444444444753E-3</v>
      </c>
    </row>
    <row r="47" spans="1:14" ht="15.75" thickBot="1" x14ac:dyDescent="0.3">
      <c r="A47" s="116"/>
      <c r="B47" s="49">
        <v>43371</v>
      </c>
      <c r="C47" s="50">
        <v>0.375</v>
      </c>
      <c r="D47" s="50">
        <v>0.52222222222222225</v>
      </c>
      <c r="E47" s="50">
        <v>0.56388888888888888</v>
      </c>
      <c r="F47" s="50">
        <v>0.75</v>
      </c>
      <c r="G47" s="94">
        <f t="shared" ref="G47" si="16">D47-C47+F47-E47</f>
        <v>0.33333333333333337</v>
      </c>
      <c r="H47" s="69"/>
      <c r="I47" s="53"/>
      <c r="J47" s="96">
        <f>Tabela1[[#Headers],[08:00]]-Tabela1[[#This Row],[Total]]</f>
        <v>0</v>
      </c>
      <c r="K47" s="79">
        <v>6.2499999999999223E-3</v>
      </c>
    </row>
    <row r="48" spans="1:14" ht="15.75" thickBot="1" x14ac:dyDescent="0.3">
      <c r="A48" s="108" t="s">
        <v>26</v>
      </c>
      <c r="B48" s="44">
        <v>43374</v>
      </c>
      <c r="C48" s="45">
        <v>0.375</v>
      </c>
      <c r="D48" s="45">
        <v>0.50694444444444442</v>
      </c>
      <c r="E48" s="45">
        <v>0.54861111111111105</v>
      </c>
      <c r="F48" s="45">
        <v>0.77083333333333337</v>
      </c>
      <c r="G48" s="97">
        <f t="shared" ref="G48" si="17">D48-C48+F48-E48</f>
        <v>0.35416666666666674</v>
      </c>
      <c r="H48" s="85"/>
      <c r="I48" s="48"/>
      <c r="J48" s="97">
        <f>Tabela1[[#This Row],[Total]]-Tabela1[[#Headers],[08:00]]</f>
        <v>2.0833333333333426E-2</v>
      </c>
      <c r="K48" s="80"/>
      <c r="L48" s="104">
        <f>J50+J52+J53+J55+J59+J60+J62+J64</f>
        <v>0.14861111111111092</v>
      </c>
      <c r="M48" s="105" t="s">
        <v>29</v>
      </c>
      <c r="N48" s="2"/>
    </row>
    <row r="49" spans="1:13" x14ac:dyDescent="0.25">
      <c r="A49" s="109"/>
      <c r="B49" s="49">
        <v>43375</v>
      </c>
      <c r="C49" s="50">
        <v>0.375</v>
      </c>
      <c r="D49" s="50">
        <v>0.52777777777777779</v>
      </c>
      <c r="E49" s="50">
        <v>0.56736111111111109</v>
      </c>
      <c r="F49" s="50">
        <v>0.77222222222222225</v>
      </c>
      <c r="G49" s="98">
        <f t="shared" ref="G49" si="18">D49-C49+F49-E49</f>
        <v>0.35763888888888895</v>
      </c>
      <c r="H49" s="52"/>
      <c r="I49" s="53"/>
      <c r="J49" s="97">
        <f>Tabela1[[#This Row],[Total]]-Tabela1[[#Headers],[08:00]]</f>
        <v>2.4305555555555636E-2</v>
      </c>
      <c r="K49" s="53"/>
      <c r="L49" s="106">
        <f>J48+Tabela1[[#This Row],[08:00]]+J51+J54+J56+J61+J63</f>
        <v>0.12152777777777807</v>
      </c>
      <c r="M49" s="103" t="s">
        <v>30</v>
      </c>
    </row>
    <row r="50" spans="1:13" ht="15.75" thickBot="1" x14ac:dyDescent="0.3">
      <c r="A50" s="109"/>
      <c r="B50" s="49">
        <v>43376</v>
      </c>
      <c r="C50" s="84">
        <v>0.41666666666666669</v>
      </c>
      <c r="D50" s="50">
        <v>0.5</v>
      </c>
      <c r="E50" s="50">
        <v>0.54166666666666663</v>
      </c>
      <c r="F50" s="50">
        <v>0.75</v>
      </c>
      <c r="G50" s="70">
        <f t="shared" ref="G50" si="19">D50-C50+F50-E50</f>
        <v>0.29166666666666663</v>
      </c>
      <c r="H50" s="69"/>
      <c r="I50" s="53"/>
      <c r="J50" s="99">
        <f>Tabela1[[#Headers],[08:00]]-Tabela1[[#This Row],[Total]]</f>
        <v>4.1666666666666685E-2</v>
      </c>
      <c r="K50" s="53"/>
      <c r="L50" s="104">
        <f>L48-L49</f>
        <v>2.7083333333332849E-2</v>
      </c>
    </row>
    <row r="51" spans="1:13" x14ac:dyDescent="0.25">
      <c r="A51" s="109"/>
      <c r="B51" s="49">
        <v>43377</v>
      </c>
      <c r="C51" s="50">
        <v>0.37708333333333338</v>
      </c>
      <c r="D51" s="50">
        <v>0.5083333333333333</v>
      </c>
      <c r="E51" s="50">
        <v>0.54166666666666663</v>
      </c>
      <c r="F51" s="50">
        <v>0.77916666666666667</v>
      </c>
      <c r="G51" s="98">
        <f t="shared" ref="G51" si="20">D51-C51+F51-E51</f>
        <v>0.36875000000000002</v>
      </c>
      <c r="H51" s="52"/>
      <c r="I51" s="53"/>
      <c r="J51" s="97">
        <f>Tabela1[[#This Row],[Total]]-Tabela1[[#Headers],[08:00]]</f>
        <v>3.5416666666666707E-2</v>
      </c>
      <c r="K51" s="53"/>
    </row>
    <row r="52" spans="1:13" ht="15.75" thickBot="1" x14ac:dyDescent="0.3">
      <c r="A52" s="109"/>
      <c r="B52" s="54">
        <v>43378</v>
      </c>
      <c r="C52" s="55">
        <v>0.375</v>
      </c>
      <c r="D52" s="55">
        <v>0.52222222222222225</v>
      </c>
      <c r="E52" s="55">
        <v>0.57291666666666663</v>
      </c>
      <c r="F52" s="100">
        <v>0.75</v>
      </c>
      <c r="G52" s="83">
        <f t="shared" ref="G52" si="21">D52-C52+F52-E52</f>
        <v>0.32430555555555562</v>
      </c>
      <c r="H52" s="87"/>
      <c r="I52" s="58"/>
      <c r="J52" s="101">
        <f>Tabela1[[#Headers],[08:00]]-Tabela1[[#This Row],[Total]]</f>
        <v>9.0277777777776902E-3</v>
      </c>
      <c r="K52" s="53"/>
    </row>
    <row r="53" spans="1:13" ht="15.75" thickBot="1" x14ac:dyDescent="0.3">
      <c r="A53" s="109"/>
      <c r="B53" s="44">
        <v>43381</v>
      </c>
      <c r="C53" s="45">
        <v>0.39583333333333331</v>
      </c>
      <c r="D53" s="45">
        <v>0.5229166666666667</v>
      </c>
      <c r="E53" s="45">
        <v>0.56944444444444442</v>
      </c>
      <c r="F53" s="45">
        <v>0.74305555555555547</v>
      </c>
      <c r="G53" s="76">
        <f t="shared" ref="G53" si="22">D53-C53+F53-E53</f>
        <v>0.30069444444444438</v>
      </c>
      <c r="H53" s="47"/>
      <c r="I53" s="48"/>
      <c r="J53" s="102">
        <f>Tabela1[[#Headers],[08:00]]-Tabela1[[#This Row],[Total]]</f>
        <v>3.2638888888888939E-2</v>
      </c>
      <c r="K53" s="53"/>
    </row>
    <row r="54" spans="1:13" x14ac:dyDescent="0.25">
      <c r="A54" s="109"/>
      <c r="B54" s="49">
        <v>43382</v>
      </c>
      <c r="C54" s="50">
        <v>0.36805555555555558</v>
      </c>
      <c r="D54" s="50">
        <v>0.53125</v>
      </c>
      <c r="E54" s="50">
        <v>0.57152777777777775</v>
      </c>
      <c r="F54" s="50">
        <v>0.75</v>
      </c>
      <c r="G54" s="98">
        <f t="shared" ref="G54" si="23">D54-C54+F54-E54</f>
        <v>0.34166666666666667</v>
      </c>
      <c r="H54" s="52"/>
      <c r="I54" s="53"/>
      <c r="J54" s="97">
        <f>Tabela1[[#This Row],[Total]]-Tabela1[[#Headers],[08:00]]</f>
        <v>8.3333333333333592E-3</v>
      </c>
      <c r="K54" s="53"/>
    </row>
    <row r="55" spans="1:13" ht="15.75" thickBot="1" x14ac:dyDescent="0.3">
      <c r="A55" s="109"/>
      <c r="B55" s="49">
        <v>43383</v>
      </c>
      <c r="C55" s="50">
        <v>0.37986111111111115</v>
      </c>
      <c r="D55" s="50">
        <v>0.51388888888888895</v>
      </c>
      <c r="E55" s="50">
        <v>0.55625000000000002</v>
      </c>
      <c r="F55" s="50">
        <v>0.75</v>
      </c>
      <c r="G55" s="70">
        <f t="shared" ref="G55" si="24">D55-C55+F55-E55</f>
        <v>0.32777777777777783</v>
      </c>
      <c r="H55" s="52"/>
      <c r="I55" s="53"/>
      <c r="J55" s="99">
        <f>Tabela1[[#Headers],[08:00]]-Tabela1[[#This Row],[Total]]</f>
        <v>5.5555555555554803E-3</v>
      </c>
      <c r="K55" s="53"/>
    </row>
    <row r="56" spans="1:13" x14ac:dyDescent="0.25">
      <c r="A56" s="109"/>
      <c r="B56" s="49">
        <v>43384</v>
      </c>
      <c r="C56" s="50">
        <v>0.3888888888888889</v>
      </c>
      <c r="D56" s="50">
        <v>0.52361111111111114</v>
      </c>
      <c r="E56" s="50">
        <v>0.56874999999999998</v>
      </c>
      <c r="F56" s="50">
        <v>0.77083333333333337</v>
      </c>
      <c r="G56" s="98">
        <f t="shared" ref="G56" si="25">D56-C56+F56-E56</f>
        <v>0.33680555555555569</v>
      </c>
      <c r="H56" s="52"/>
      <c r="I56" s="53"/>
      <c r="J56" s="97">
        <f>Tabela1[[#This Row],[Total]]-Tabela1[[#Headers],[08:00]]</f>
        <v>3.4722222222223764E-3</v>
      </c>
      <c r="K56" s="53"/>
    </row>
    <row r="57" spans="1:13" ht="15.75" thickBot="1" x14ac:dyDescent="0.3">
      <c r="A57" s="109"/>
      <c r="B57" s="71">
        <v>43385</v>
      </c>
      <c r="C57" s="60"/>
      <c r="D57" s="60"/>
      <c r="E57" s="60"/>
      <c r="F57" s="60"/>
      <c r="G57" s="72">
        <f t="shared" ref="G57" si="26">D57-C57+F57-E57</f>
        <v>0</v>
      </c>
      <c r="H57" s="73"/>
      <c r="I57" s="63" t="s">
        <v>27</v>
      </c>
      <c r="J57" s="88">
        <f>Tabela1[[#Headers],[08:00]]-Tabela1[[#This Row],[Total]]</f>
        <v>0.33333333333333331</v>
      </c>
      <c r="K57" s="53"/>
    </row>
    <row r="58" spans="1:13" x14ac:dyDescent="0.25">
      <c r="A58" s="109"/>
      <c r="B58" s="44">
        <v>43388</v>
      </c>
      <c r="C58" s="45">
        <v>0.37847222222222227</v>
      </c>
      <c r="D58" s="45">
        <v>0.51458333333333328</v>
      </c>
      <c r="E58" s="45">
        <v>0.56944444444444442</v>
      </c>
      <c r="F58" s="45">
        <v>0.76666666666666661</v>
      </c>
      <c r="G58" s="46">
        <f t="shared" ref="G58:G63" si="27">D58-C58+F58-E58</f>
        <v>0.33333333333333326</v>
      </c>
      <c r="H58" s="90"/>
      <c r="I58" s="48"/>
      <c r="J58" s="89">
        <f>Tabela1[[#Headers],[08:00]]-Tabela1[[#This Row],[Total]]</f>
        <v>0</v>
      </c>
      <c r="K58" s="53"/>
    </row>
    <row r="59" spans="1:13" x14ac:dyDescent="0.25">
      <c r="A59" s="109"/>
      <c r="B59" s="49">
        <v>43389</v>
      </c>
      <c r="C59" s="50">
        <v>0.38194444444444442</v>
      </c>
      <c r="D59" s="50">
        <v>0.52430555555555558</v>
      </c>
      <c r="E59" s="50">
        <v>0.57638888888888895</v>
      </c>
      <c r="F59" s="50">
        <v>0.74791666666666667</v>
      </c>
      <c r="G59" s="70">
        <f t="shared" si="27"/>
        <v>0.31388888888888888</v>
      </c>
      <c r="H59" s="91"/>
      <c r="I59" s="53"/>
      <c r="J59" s="99">
        <f>Tabela1[[#Headers],[08:00]]-Tabela1[[#This Row],[Total]]</f>
        <v>1.9444444444444431E-2</v>
      </c>
      <c r="K59" s="53"/>
    </row>
    <row r="60" spans="1:13" ht="15.75" thickBot="1" x14ac:dyDescent="0.3">
      <c r="A60" s="109"/>
      <c r="B60" s="49">
        <v>43390</v>
      </c>
      <c r="C60" s="50">
        <v>0.37847222222222227</v>
      </c>
      <c r="D60" s="50">
        <v>0.51388888888888895</v>
      </c>
      <c r="E60" s="50">
        <v>0.55555555555555558</v>
      </c>
      <c r="F60" s="50">
        <v>0.75</v>
      </c>
      <c r="G60" s="70">
        <f t="shared" si="27"/>
        <v>0.32986111111111116</v>
      </c>
      <c r="H60" s="52"/>
      <c r="I60" s="53"/>
      <c r="J60" s="99">
        <f>Tabela1[[#Headers],[08:00]]-Tabela1[[#This Row],[Total]]</f>
        <v>3.4722222222221544E-3</v>
      </c>
      <c r="K60" s="53"/>
    </row>
    <row r="61" spans="1:13" x14ac:dyDescent="0.25">
      <c r="A61" s="109"/>
      <c r="B61" s="49">
        <v>43391</v>
      </c>
      <c r="C61" s="50">
        <v>0.38541666666666669</v>
      </c>
      <c r="D61" s="50">
        <v>0.53472222222222221</v>
      </c>
      <c r="E61" s="50">
        <v>0.57638888888888895</v>
      </c>
      <c r="F61" s="50">
        <v>0.76666666666666661</v>
      </c>
      <c r="G61" s="98">
        <f t="shared" si="27"/>
        <v>0.33958333333333324</v>
      </c>
      <c r="H61" s="92"/>
      <c r="I61" s="53"/>
      <c r="J61" s="97">
        <f>Tabela1[[#This Row],[Total]]-Tabela1[[#Headers],[08:00]]</f>
        <v>6.2499999999999223E-3</v>
      </c>
      <c r="K61" s="53"/>
    </row>
    <row r="62" spans="1:13" ht="15.75" thickBot="1" x14ac:dyDescent="0.3">
      <c r="A62" s="109"/>
      <c r="B62" s="54">
        <v>43392</v>
      </c>
      <c r="C62" s="55">
        <v>0.38194444444444442</v>
      </c>
      <c r="D62" s="55">
        <v>0.51944444444444449</v>
      </c>
      <c r="E62" s="55">
        <v>0.57291666666666663</v>
      </c>
      <c r="F62" s="55">
        <v>0.74652777777777779</v>
      </c>
      <c r="G62" s="83">
        <f t="shared" si="27"/>
        <v>0.31111111111111123</v>
      </c>
      <c r="H62" s="57"/>
      <c r="I62" s="58"/>
      <c r="J62" s="101">
        <f>Tabela1[[#Headers],[08:00]]-Tabela1[[#This Row],[Total]]</f>
        <v>2.2222222222222088E-2</v>
      </c>
      <c r="K62" s="53"/>
    </row>
    <row r="63" spans="1:13" x14ac:dyDescent="0.25">
      <c r="A63" s="109"/>
      <c r="B63" s="44">
        <v>43395</v>
      </c>
      <c r="C63" s="45">
        <v>0.37847222222222227</v>
      </c>
      <c r="D63" s="45">
        <v>0.55486111111111114</v>
      </c>
      <c r="E63" s="45">
        <v>0.59791666666666665</v>
      </c>
      <c r="F63" s="45">
        <v>0.77777777777777779</v>
      </c>
      <c r="G63" s="98">
        <f t="shared" si="27"/>
        <v>0.35624999999999996</v>
      </c>
      <c r="H63" s="47"/>
      <c r="I63" s="48"/>
      <c r="J63" s="97">
        <f>Tabela1[[#This Row],[Total]]-Tabela1[[#Headers],[08:00]]</f>
        <v>2.2916666666666641E-2</v>
      </c>
      <c r="K63" s="53"/>
    </row>
    <row r="64" spans="1:13" x14ac:dyDescent="0.25">
      <c r="A64" s="109"/>
      <c r="B64" s="49">
        <v>43396</v>
      </c>
      <c r="C64" s="50">
        <v>0.37847222222222227</v>
      </c>
      <c r="D64" s="50">
        <v>0.53125</v>
      </c>
      <c r="E64" s="50">
        <v>0.58402777777777781</v>
      </c>
      <c r="F64" s="50">
        <v>0.75</v>
      </c>
      <c r="G64" s="70">
        <f t="shared" ref="G64" si="28">D64-C64+F64-E64</f>
        <v>0.31874999999999987</v>
      </c>
      <c r="H64" s="52"/>
      <c r="I64" s="53"/>
      <c r="J64" s="99">
        <f>Tabela1[[#Headers],[08:00]]-Tabela1[[#This Row],[Total]]</f>
        <v>1.4583333333333448E-2</v>
      </c>
      <c r="K64" s="53"/>
    </row>
    <row r="65" spans="1:11" ht="15.75" thickBot="1" x14ac:dyDescent="0.3">
      <c r="A65" s="109"/>
      <c r="B65" s="49">
        <v>43397</v>
      </c>
      <c r="C65" s="107">
        <v>0.4861111111111111</v>
      </c>
      <c r="D65" s="50">
        <v>0.53472222222222221</v>
      </c>
      <c r="E65" s="50">
        <v>0.58680555555555558</v>
      </c>
      <c r="F65" s="50">
        <v>0.75</v>
      </c>
      <c r="G65" s="51">
        <f t="shared" ref="G65" si="29">D65-C65+F65-E65</f>
        <v>0.21180555555555558</v>
      </c>
      <c r="H65" s="52"/>
      <c r="I65" s="53"/>
      <c r="J65" s="86">
        <f>Tabela1[[#Headers],[08:00]]-Tabela1[[#This Row],[Total]]</f>
        <v>0.12152777777777773</v>
      </c>
      <c r="K65" s="53"/>
    </row>
    <row r="66" spans="1:11" x14ac:dyDescent="0.25">
      <c r="A66" s="109"/>
      <c r="B66" s="49">
        <v>43398</v>
      </c>
      <c r="C66" s="50">
        <v>0.375</v>
      </c>
      <c r="D66" s="50">
        <v>0.52083333333333337</v>
      </c>
      <c r="E66" s="50">
        <v>0.58333333333333337</v>
      </c>
      <c r="F66" s="50">
        <v>0.78819444444444453</v>
      </c>
      <c r="G66" s="98">
        <f t="shared" ref="G66" si="30">D66-C66+F66-E66</f>
        <v>0.35069444444444453</v>
      </c>
      <c r="H66" s="52"/>
      <c r="I66" s="53"/>
      <c r="J66" s="97">
        <f>Tabela1[[#This Row],[Total]]-Tabela1[[#Headers],[08:00]]</f>
        <v>1.7361111111111216E-2</v>
      </c>
      <c r="K66" s="53"/>
    </row>
    <row r="67" spans="1:11" ht="15.75" thickBot="1" x14ac:dyDescent="0.3">
      <c r="A67" s="109"/>
      <c r="B67" s="54">
        <v>43399</v>
      </c>
      <c r="C67" s="55">
        <v>0.375</v>
      </c>
      <c r="D67" s="55">
        <v>0.54166666666666663</v>
      </c>
      <c r="E67" s="55">
        <v>0.58333333333333337</v>
      </c>
      <c r="F67" s="55">
        <v>0.75</v>
      </c>
      <c r="G67" s="56">
        <f t="shared" ref="G67" si="31">D67-C67+F67-E67</f>
        <v>0.33333333333333326</v>
      </c>
      <c r="H67" s="57"/>
      <c r="I67" s="58"/>
      <c r="J67" s="88">
        <f>Tabela1[[#Headers],[08:00]]-Tabela1[[#This Row],[Total]]</f>
        <v>0</v>
      </c>
      <c r="K67" s="53"/>
    </row>
    <row r="68" spans="1:11" x14ac:dyDescent="0.25">
      <c r="A68" s="109"/>
      <c r="B68" s="44">
        <v>43402</v>
      </c>
      <c r="C68" s="45">
        <v>0.375</v>
      </c>
      <c r="D68" s="45">
        <v>0.5</v>
      </c>
      <c r="E68" s="45">
        <v>0.54166666666666663</v>
      </c>
      <c r="F68" s="45">
        <v>0.75</v>
      </c>
      <c r="G68" s="46">
        <f t="shared" ref="G68" si="32">D68-C68+F68-E68</f>
        <v>0.33333333333333337</v>
      </c>
      <c r="H68" s="47"/>
      <c r="I68" s="48"/>
      <c r="J68" s="89">
        <f>Tabela1[[#Headers],[08:00]]-Tabela1[[#This Row],[Total]]</f>
        <v>0</v>
      </c>
      <c r="K68" s="53"/>
    </row>
    <row r="69" spans="1:11" x14ac:dyDescent="0.25">
      <c r="A69" s="109"/>
      <c r="B69" s="49">
        <v>43403</v>
      </c>
      <c r="C69" s="50">
        <v>0.375</v>
      </c>
      <c r="D69" s="50">
        <v>0.51250000000000007</v>
      </c>
      <c r="E69" s="50">
        <v>0.57916666666666672</v>
      </c>
      <c r="F69" s="50">
        <v>0.75</v>
      </c>
      <c r="G69" s="51">
        <f t="shared" ref="G69" si="33">D69-C69+F69-E69</f>
        <v>0.30833333333333335</v>
      </c>
      <c r="H69" s="52"/>
      <c r="I69" s="53"/>
      <c r="J69" s="86">
        <f>Tabela1[[#Headers],[08:00]]-Tabela1[[#This Row],[Total]]</f>
        <v>2.4999999999999967E-2</v>
      </c>
      <c r="K69" s="53"/>
    </row>
    <row r="70" spans="1:11" ht="15" customHeight="1" thickBot="1" x14ac:dyDescent="0.3">
      <c r="A70" s="110"/>
      <c r="B70" s="54">
        <v>43404</v>
      </c>
      <c r="C70" s="55">
        <v>0.37847222222222227</v>
      </c>
      <c r="D70" s="55">
        <v>0.5</v>
      </c>
      <c r="E70" s="55">
        <v>0.54166666666666663</v>
      </c>
      <c r="F70" s="55">
        <v>0.75347222222222221</v>
      </c>
      <c r="G70" s="56">
        <f t="shared" ref="G70" si="34">D70-C70+F70-E70</f>
        <v>0.33333333333333337</v>
      </c>
      <c r="H70" s="57"/>
      <c r="I70" s="58"/>
      <c r="J70" s="88">
        <f>Tabela1[[#Headers],[08:00]]-Tabela1[[#This Row],[Total]]</f>
        <v>0</v>
      </c>
      <c r="K70" s="53"/>
    </row>
    <row r="71" spans="1:11" x14ac:dyDescent="0.25">
      <c r="B71" s="1"/>
      <c r="C71" s="2"/>
      <c r="D71" s="2"/>
      <c r="E71" s="2"/>
      <c r="F71" s="2"/>
      <c r="G71" s="4">
        <f t="shared" ref="G71" si="35">D71-C71+F71-E71</f>
        <v>0</v>
      </c>
      <c r="H71" s="8"/>
      <c r="I71" s="9"/>
      <c r="J71" s="53">
        <f>Tabela1[[#Headers],[08:00]]-Tabela1[[#This Row],[Total]]</f>
        <v>0.33333333333333331</v>
      </c>
      <c r="K71" s="53"/>
    </row>
    <row r="72" spans="1:11" x14ac:dyDescent="0.25">
      <c r="B72" s="1"/>
      <c r="C72" s="2"/>
      <c r="D72" s="2"/>
      <c r="E72" s="2"/>
      <c r="F72" s="2"/>
      <c r="G72" s="4">
        <f t="shared" ref="G72" si="36">D72-C72+F72-E72</f>
        <v>0</v>
      </c>
      <c r="H72" s="8"/>
      <c r="I72" s="9"/>
      <c r="J72" s="53">
        <f>Tabela1[[#Headers],[08:00]]-Tabela1[[#This Row],[Total]]</f>
        <v>0.33333333333333331</v>
      </c>
      <c r="K72" s="53"/>
    </row>
    <row r="73" spans="1:11" x14ac:dyDescent="0.25">
      <c r="B73" s="1"/>
      <c r="C73" s="2"/>
      <c r="D73" s="2"/>
      <c r="E73" s="2"/>
      <c r="F73" s="2"/>
      <c r="G73" s="4">
        <f t="shared" ref="G73" si="37">D73-C73+F73-E73</f>
        <v>0</v>
      </c>
      <c r="H73" s="8"/>
      <c r="I73" s="9"/>
      <c r="J73" s="53">
        <f>Tabela1[[#Headers],[08:00]]-Tabela1[[#This Row],[Total]]</f>
        <v>0.33333333333333331</v>
      </c>
      <c r="K73" s="53"/>
    </row>
    <row r="74" spans="1:11" x14ac:dyDescent="0.25">
      <c r="B74" s="1"/>
      <c r="C74" s="2"/>
      <c r="D74" s="2"/>
      <c r="E74" s="2"/>
      <c r="F74" s="2"/>
      <c r="G74" s="4">
        <f t="shared" ref="G74" si="38">D74-C74+F74-E74</f>
        <v>0</v>
      </c>
      <c r="H74" s="8"/>
      <c r="I74" s="9"/>
      <c r="J74" s="53">
        <f>Tabela1[[#Headers],[08:00]]-Tabela1[[#This Row],[Total]]</f>
        <v>0.33333333333333331</v>
      </c>
      <c r="K74" s="53"/>
    </row>
    <row r="75" spans="1:11" x14ac:dyDescent="0.25">
      <c r="B75" s="1"/>
      <c r="C75" s="2"/>
      <c r="D75" s="2"/>
      <c r="E75" s="2"/>
      <c r="F75" s="2"/>
      <c r="G75" s="4">
        <f t="shared" ref="G75:G76" si="39">D75-C75+F75-E75</f>
        <v>0</v>
      </c>
      <c r="H75" s="12"/>
      <c r="I75" s="9"/>
      <c r="J75" s="53">
        <f>Tabela1[[#Headers],[08:00]]-Tabela1[[#This Row],[Total]]</f>
        <v>0.33333333333333331</v>
      </c>
      <c r="K75" s="53"/>
    </row>
    <row r="76" spans="1:11" x14ac:dyDescent="0.25">
      <c r="B76" s="1"/>
      <c r="C76" s="2"/>
      <c r="D76" s="2"/>
      <c r="E76" s="2"/>
      <c r="F76" s="2"/>
      <c r="G76" s="4">
        <f t="shared" si="39"/>
        <v>0</v>
      </c>
      <c r="H76" s="12"/>
      <c r="I76" s="9"/>
      <c r="J76" s="53">
        <f>Tabela1[[#Headers],[08:00]]-Tabela1[[#This Row],[Total]]</f>
        <v>0.33333333333333331</v>
      </c>
      <c r="K76" s="53"/>
    </row>
    <row r="77" spans="1:11" x14ac:dyDescent="0.25">
      <c r="B77" s="1"/>
      <c r="C77" s="2"/>
      <c r="D77" s="2"/>
      <c r="E77" s="2"/>
      <c r="F77" s="2"/>
      <c r="G77" s="4">
        <f t="shared" ref="G77" si="40">D77-C77+F77-E77</f>
        <v>0</v>
      </c>
      <c r="H77" s="12"/>
      <c r="I77" s="9"/>
      <c r="J77" s="53">
        <f>Tabela1[[#Headers],[08:00]]-Tabela1[[#This Row],[Total]]</f>
        <v>0.33333333333333331</v>
      </c>
      <c r="K77" s="53"/>
    </row>
    <row r="78" spans="1:11" x14ac:dyDescent="0.25">
      <c r="B78" s="1"/>
      <c r="C78" s="2"/>
      <c r="D78" s="2"/>
      <c r="E78" s="2"/>
      <c r="F78" s="2"/>
      <c r="G78" s="4">
        <f t="shared" ref="G78" si="41">D78-C78+F78-E78</f>
        <v>0</v>
      </c>
      <c r="H78" s="8"/>
      <c r="I78" s="9"/>
      <c r="J78" s="53">
        <f>Tabela1[[#Headers],[08:00]]-Tabela1[[#This Row],[Total]]</f>
        <v>0.33333333333333331</v>
      </c>
      <c r="K78" s="53"/>
    </row>
    <row r="79" spans="1:11" x14ac:dyDescent="0.25">
      <c r="B79" s="1"/>
      <c r="C79" s="2"/>
      <c r="D79" s="2"/>
      <c r="E79" s="2"/>
      <c r="F79" s="2"/>
      <c r="G79" s="4">
        <f t="shared" ref="G79:G84" si="42">D79-C79+F79-E79</f>
        <v>0</v>
      </c>
      <c r="H79" s="8"/>
      <c r="I79" s="9"/>
      <c r="J79" s="53">
        <f>Tabela1[[#Headers],[08:00]]-Tabela1[[#This Row],[Total]]</f>
        <v>0.33333333333333331</v>
      </c>
      <c r="K79" s="53"/>
    </row>
    <row r="80" spans="1:11" x14ac:dyDescent="0.25">
      <c r="B80" s="1"/>
      <c r="C80" s="2"/>
      <c r="D80" s="2"/>
      <c r="E80" s="2"/>
      <c r="F80" s="2"/>
      <c r="G80" s="4">
        <f t="shared" si="42"/>
        <v>0</v>
      </c>
      <c r="H80" s="20"/>
      <c r="I80" s="9"/>
      <c r="J80" s="53">
        <f>Tabela1[[#Headers],[08:00]]-Tabela1[[#This Row],[Total]]</f>
        <v>0.33333333333333331</v>
      </c>
      <c r="K80" s="53"/>
    </row>
    <row r="81" spans="2:11" x14ac:dyDescent="0.25">
      <c r="B81" s="1"/>
      <c r="C81" s="2"/>
      <c r="D81" s="2"/>
      <c r="E81" s="2"/>
      <c r="F81" s="2"/>
      <c r="G81" s="4">
        <f t="shared" si="42"/>
        <v>0</v>
      </c>
      <c r="H81" s="20"/>
      <c r="I81" s="9"/>
      <c r="J81" s="53">
        <f>Tabela1[[#Headers],[08:00]]-Tabela1[[#This Row],[Total]]</f>
        <v>0.33333333333333331</v>
      </c>
      <c r="K81" s="53"/>
    </row>
    <row r="82" spans="2:11" x14ac:dyDescent="0.25">
      <c r="B82" s="1"/>
      <c r="C82" s="2"/>
      <c r="D82" s="2"/>
      <c r="E82" s="2"/>
      <c r="F82" s="2"/>
      <c r="G82" s="4">
        <f t="shared" si="42"/>
        <v>0</v>
      </c>
      <c r="H82" s="20"/>
      <c r="I82" s="9"/>
      <c r="J82" s="53">
        <f>Tabela1[[#Headers],[08:00]]-Tabela1[[#This Row],[Total]]</f>
        <v>0.33333333333333331</v>
      </c>
      <c r="K82" s="53"/>
    </row>
    <row r="83" spans="2:11" x14ac:dyDescent="0.25">
      <c r="B83" s="1"/>
      <c r="C83" s="2"/>
      <c r="D83" s="2"/>
      <c r="E83" s="2"/>
      <c r="F83" s="2"/>
      <c r="G83" s="4">
        <f t="shared" si="42"/>
        <v>0</v>
      </c>
      <c r="H83" s="20"/>
      <c r="I83" s="9"/>
      <c r="J83" s="53">
        <f>Tabela1[[#Headers],[08:00]]-Tabela1[[#This Row],[Total]]</f>
        <v>0.33333333333333331</v>
      </c>
      <c r="K83" s="53"/>
    </row>
    <row r="84" spans="2:11" x14ac:dyDescent="0.25">
      <c r="B84" s="1"/>
      <c r="C84" s="2"/>
      <c r="D84" s="2"/>
      <c r="E84" s="2"/>
      <c r="F84" s="2"/>
      <c r="G84" s="4">
        <f t="shared" si="42"/>
        <v>0</v>
      </c>
      <c r="H84" s="8"/>
      <c r="I84" s="9"/>
      <c r="J84" s="53">
        <f>Tabela1[[#Headers],[08:00]]-Tabela1[[#This Row],[Total]]</f>
        <v>0.33333333333333331</v>
      </c>
      <c r="K84" s="53"/>
    </row>
  </sheetData>
  <mergeCells count="4">
    <mergeCell ref="A48:A70"/>
    <mergeCell ref="A5:A27"/>
    <mergeCell ref="A28:A47"/>
    <mergeCell ref="G2:H2"/>
  </mergeCells>
  <dataValidations count="1">
    <dataValidation type="list" allowBlank="1" showInputMessage="1" showErrorMessage="1" sqref="H5:H84" xr:uid="{00000000-0002-0000-0000-000000000000}">
      <formula1>"X"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showGridLines="0" workbookViewId="0">
      <selection activeCell="E6" sqref="E6"/>
    </sheetView>
  </sheetViews>
  <sheetFormatPr defaultRowHeight="15" x14ac:dyDescent="0.25"/>
  <cols>
    <col min="1" max="1" width="15" customWidth="1"/>
    <col min="2" max="2" width="17.42578125" customWidth="1"/>
    <col min="3" max="3" width="13.42578125" customWidth="1"/>
    <col min="4" max="4" width="12.140625" bestFit="1" customWidth="1"/>
    <col min="5" max="5" width="13.28515625" bestFit="1" customWidth="1"/>
    <col min="6" max="6" width="14.5703125" customWidth="1"/>
  </cols>
  <sheetData>
    <row r="1" spans="1:6" ht="63.75" customHeight="1" thickBot="1" x14ac:dyDescent="0.3">
      <c r="C1" s="3"/>
      <c r="D1" s="3"/>
      <c r="E1" s="3"/>
      <c r="F1" s="3"/>
    </row>
    <row r="2" spans="1:6" ht="15.75" thickBot="1" x14ac:dyDescent="0.3">
      <c r="C2" s="43" t="s">
        <v>14</v>
      </c>
      <c r="D2" s="40"/>
      <c r="E2" s="43" t="s">
        <v>17</v>
      </c>
      <c r="F2" s="40"/>
    </row>
    <row r="3" spans="1:6" ht="15.75" thickBot="1" x14ac:dyDescent="0.3">
      <c r="A3" s="36" t="s">
        <v>12</v>
      </c>
      <c r="B3" s="37" t="s">
        <v>13</v>
      </c>
      <c r="C3" s="38" t="s">
        <v>16</v>
      </c>
      <c r="D3" s="39" t="s">
        <v>10</v>
      </c>
      <c r="E3" s="38" t="s">
        <v>16</v>
      </c>
      <c r="F3" s="40" t="s">
        <v>10</v>
      </c>
    </row>
    <row r="4" spans="1:6" x14ac:dyDescent="0.25">
      <c r="A4" s="31">
        <v>43313</v>
      </c>
      <c r="B4" s="32">
        <f t="shared" ref="B4:B15" si="0">EOMONTH(A4,0)</f>
        <v>43343</v>
      </c>
      <c r="C4" s="33">
        <f>SUMIFS('Controle de horas'!G:G,'Controle de horas'!B:B,"&gt;="&amp;Resumo!A4,'Controle de horas'!B:B,"&lt;="&amp;Resumo!B4,'Controle de horas'!J:J,"")</f>
        <v>1.6847222222222222</v>
      </c>
      <c r="D4" s="34">
        <f>SUMIFS('Controle de horas'!G:G,'Controle de horas'!B:B,"&gt;="&amp;Resumo!A4,'Controle de horas'!B:B,"&lt;="&amp;Resumo!B4,'Controle de horas'!J:J,"",'Controle de horas'!H:H,"X")</f>
        <v>0</v>
      </c>
      <c r="E4" s="33">
        <f>SUMIFS('Controle de horas'!G:G,'Controle de horas'!B:B,"&gt;="&amp;Resumo!A4,'Controle de horas'!B:B,"&lt;="&amp;Resumo!B4,'Controle de horas'!J:J,"&lt;&gt;"&amp;"")</f>
        <v>5.9819444444444452</v>
      </c>
      <c r="F4" s="35">
        <f>SUMIFS('Controle de horas'!G:G,'Controle de horas'!B:B,"&gt;="&amp;Resumo!A4,'Controle de horas'!B:B,"&lt;="&amp;Resumo!B4,'Controle de horas'!J:J,"&lt;&gt;"&amp;"",'Controle de horas'!H:H,"X")</f>
        <v>0</v>
      </c>
    </row>
    <row r="5" spans="1:6" x14ac:dyDescent="0.25">
      <c r="A5" s="14">
        <v>43344</v>
      </c>
      <c r="B5" s="32">
        <f t="shared" si="0"/>
        <v>43373</v>
      </c>
      <c r="C5" s="21">
        <f>SUMIFS('Controle de horas'!G:G,'Controle de horas'!B:B,"&gt;="&amp;Resumo!A5,'Controle de horas'!B:B,"&lt;="&amp;Resumo!B5,'Controle de horas'!J:J,"")</f>
        <v>0</v>
      </c>
      <c r="D5" s="7">
        <f>SUMIFS('Controle de horas'!G:G,'Controle de horas'!B:B,"&gt;="&amp;Resumo!A5,'Controle de horas'!B:B,"&lt;="&amp;Resumo!B5,'Controle de horas'!J:J,"",'Controle de horas'!H:H,"X")</f>
        <v>0</v>
      </c>
      <c r="E5" s="21">
        <f>SUMIFS('Controle de horas'!G:G,'Controle de horas'!B:B,"&gt;="&amp;Resumo!A5,'Controle de horas'!B:B,"&lt;="&amp;Resumo!B5,'Controle de horas'!J:J,"&lt;&gt;"&amp;"")</f>
        <v>6.3333333333333321</v>
      </c>
      <c r="F5" s="22">
        <f>SUMIFS('Controle de horas'!G:G,'Controle de horas'!B:B,"&gt;="&amp;Resumo!A5,'Controle de horas'!B:B,"&lt;="&amp;Resumo!B5,'Controle de horas'!J:J,"&lt;&gt;"&amp;"",'Controle de horas'!H:H,"X")</f>
        <v>0</v>
      </c>
    </row>
    <row r="6" spans="1:6" x14ac:dyDescent="0.25">
      <c r="A6" s="31">
        <v>43374</v>
      </c>
      <c r="B6" s="32">
        <f t="shared" si="0"/>
        <v>43404</v>
      </c>
      <c r="C6" s="21">
        <f>SUMIFS('Controle de horas'!G:G,'Controle de horas'!B:B,"&gt;="&amp;Resumo!A6,'Controle de horas'!B:B,"&lt;="&amp;Resumo!B6,'Controle de horas'!J:J,"")</f>
        <v>0</v>
      </c>
      <c r="D6" s="7">
        <f>SUMIFS('Controle de horas'!G:G,'Controle de horas'!B:B,"&gt;="&amp;Resumo!A6,'Controle de horas'!B:B,"&lt;="&amp;Resumo!B6,'Controle de horas'!J:J,"",'Controle de horas'!H:H,"X")</f>
        <v>0</v>
      </c>
      <c r="E6" s="21">
        <f>SUMIFS('Controle de horas'!G:G,'Controle de horas'!B:B,"&gt;="&amp;Resumo!A6,'Controle de horas'!B:B,"&lt;="&amp;Resumo!B6,'Controle de horas'!J:J,"&lt;&gt;"&amp;"")</f>
        <v>7.177083333333333</v>
      </c>
      <c r="F6" s="22">
        <f>SUMIFS('Controle de horas'!G:G,'Controle de horas'!B:B,"&gt;="&amp;Resumo!A6,'Controle de horas'!B:B,"&lt;="&amp;Resumo!B6,'Controle de horas'!J:J,"&lt;&gt;"&amp;"",'Controle de horas'!H:H,"X")</f>
        <v>0</v>
      </c>
    </row>
    <row r="7" spans="1:6" x14ac:dyDescent="0.25">
      <c r="A7" s="14">
        <v>43405</v>
      </c>
      <c r="B7" s="32">
        <f t="shared" si="0"/>
        <v>43434</v>
      </c>
      <c r="C7" s="21">
        <f>SUMIFS('Controle de horas'!G:G,'Controle de horas'!B:B,"&gt;="&amp;Resumo!A7,'Controle de horas'!B:B,"&lt;="&amp;Resumo!B7,'Controle de horas'!J:J,"")</f>
        <v>0</v>
      </c>
      <c r="D7" s="7">
        <f>SUMIFS('Controle de horas'!G:G,'Controle de horas'!B:B,"&gt;="&amp;Resumo!A7,'Controle de horas'!B:B,"&lt;="&amp;Resumo!B7,'Controle de horas'!J:J,"",'Controle de horas'!H:H,"X")</f>
        <v>0</v>
      </c>
      <c r="E7" s="21">
        <f>SUMIFS('Controle de horas'!G:G,'Controle de horas'!B:B,"&gt;="&amp;Resumo!A7,'Controle de horas'!B:B,"&lt;="&amp;Resumo!B7,'Controle de horas'!J:J,"&lt;&gt;"&amp;"")</f>
        <v>0</v>
      </c>
      <c r="F7" s="22">
        <f>SUMIFS('Controle de horas'!G:G,'Controle de horas'!B:B,"&gt;="&amp;Resumo!A7,'Controle de horas'!B:B,"&lt;="&amp;Resumo!B7,'Controle de horas'!J:J,"&lt;&gt;"&amp;"",'Controle de horas'!H:H,"X")</f>
        <v>0</v>
      </c>
    </row>
    <row r="8" spans="1:6" x14ac:dyDescent="0.25">
      <c r="A8" s="31">
        <v>43435</v>
      </c>
      <c r="B8" s="32">
        <f t="shared" si="0"/>
        <v>43465</v>
      </c>
      <c r="C8" s="21">
        <f>SUMIFS('Controle de horas'!G:G,'Controle de horas'!B:B,"&gt;="&amp;Resumo!A8,'Controle de horas'!B:B,"&lt;="&amp;Resumo!B8,'Controle de horas'!J:J,"")</f>
        <v>0</v>
      </c>
      <c r="D8" s="7">
        <f>SUMIFS('Controle de horas'!G:G,'Controle de horas'!B:B,"&gt;="&amp;Resumo!A8,'Controle de horas'!B:B,"&lt;="&amp;Resumo!B8,'Controle de horas'!J:J,"",'Controle de horas'!H:H,"X")</f>
        <v>0</v>
      </c>
      <c r="E8" s="21">
        <f>SUMIFS('Controle de horas'!G:G,'Controle de horas'!B:B,"&gt;="&amp;Resumo!A8,'Controle de horas'!B:B,"&lt;="&amp;Resumo!B8,'Controle de horas'!J:J,"&lt;&gt;"&amp;"")</f>
        <v>0</v>
      </c>
      <c r="F8" s="22">
        <f>SUMIFS('Controle de horas'!G:G,'Controle de horas'!B:B,"&gt;="&amp;Resumo!A8,'Controle de horas'!B:B,"&lt;="&amp;Resumo!B8,'Controle de horas'!J:J,"&lt;&gt;"&amp;"",'Controle de horas'!H:H,"X")</f>
        <v>0</v>
      </c>
    </row>
    <row r="9" spans="1:6" x14ac:dyDescent="0.25">
      <c r="A9" s="14">
        <v>43466</v>
      </c>
      <c r="B9" s="32">
        <f t="shared" si="0"/>
        <v>43496</v>
      </c>
      <c r="C9" s="21">
        <f>SUMIFS('Controle de horas'!G:G,'Controle de horas'!B:B,"&gt;="&amp;Resumo!A9,'Controle de horas'!B:B,"&lt;="&amp;Resumo!B9,'Controle de horas'!J:J,"")</f>
        <v>0</v>
      </c>
      <c r="D9" s="7">
        <f>SUMIFS('Controle de horas'!G:G,'Controle de horas'!B:B,"&gt;="&amp;Resumo!A9,'Controle de horas'!B:B,"&lt;="&amp;Resumo!B9,'Controle de horas'!J:J,"",'Controle de horas'!H:H,"X")</f>
        <v>0</v>
      </c>
      <c r="E9" s="21">
        <f>SUMIFS('Controle de horas'!G:G,'Controle de horas'!B:B,"&gt;="&amp;Resumo!A9,'Controle de horas'!B:B,"&lt;="&amp;Resumo!B9,'Controle de horas'!J:J,"&lt;&gt;"&amp;"")</f>
        <v>0</v>
      </c>
      <c r="F9" s="22">
        <f>SUMIFS('Controle de horas'!G:G,'Controle de horas'!B:B,"&gt;="&amp;Resumo!A9,'Controle de horas'!B:B,"&lt;="&amp;Resumo!B9,'Controle de horas'!J:J,"&lt;&gt;"&amp;"",'Controle de horas'!H:H,"X")</f>
        <v>0</v>
      </c>
    </row>
    <row r="10" spans="1:6" x14ac:dyDescent="0.25">
      <c r="A10" s="31">
        <v>43497</v>
      </c>
      <c r="B10" s="32">
        <f t="shared" si="0"/>
        <v>43524</v>
      </c>
      <c r="C10" s="21">
        <f>SUMIFS('Controle de horas'!G:G,'Controle de horas'!B:B,"&gt;="&amp;Resumo!A10,'Controle de horas'!B:B,"&lt;="&amp;Resumo!B10,'Controle de horas'!J:J,"")</f>
        <v>0</v>
      </c>
      <c r="D10" s="7">
        <f>SUMIFS('Controle de horas'!G:G,'Controle de horas'!B:B,"&gt;="&amp;Resumo!A10,'Controle de horas'!B:B,"&lt;="&amp;Resumo!B10,'Controle de horas'!J:J,"",'Controle de horas'!H:H,"X")</f>
        <v>0</v>
      </c>
      <c r="E10" s="21">
        <f>SUMIFS('Controle de horas'!G:G,'Controle de horas'!B:B,"&gt;="&amp;Resumo!A10,'Controle de horas'!B:B,"&lt;="&amp;Resumo!B10,'Controle de horas'!J:J,"&lt;&gt;"&amp;"")</f>
        <v>0</v>
      </c>
      <c r="F10" s="22">
        <f>SUMIFS('Controle de horas'!G:G,'Controle de horas'!B:B,"&gt;="&amp;Resumo!A10,'Controle de horas'!B:B,"&lt;="&amp;Resumo!B10,'Controle de horas'!J:J,"&lt;&gt;"&amp;"",'Controle de horas'!H:H,"X")</f>
        <v>0</v>
      </c>
    </row>
    <row r="11" spans="1:6" x14ac:dyDescent="0.25">
      <c r="A11" s="14">
        <v>43525</v>
      </c>
      <c r="B11" s="32">
        <f t="shared" si="0"/>
        <v>43555</v>
      </c>
      <c r="C11" s="21">
        <f>SUMIFS('Controle de horas'!G:G,'Controle de horas'!B:B,"&gt;="&amp;Resumo!A11,'Controle de horas'!B:B,"&lt;="&amp;Resumo!B11,'Controle de horas'!J:J,"")</f>
        <v>0</v>
      </c>
      <c r="D11" s="7">
        <f>SUMIFS('Controle de horas'!G:G,'Controle de horas'!B:B,"&gt;="&amp;Resumo!A11,'Controle de horas'!B:B,"&lt;="&amp;Resumo!B11,'Controle de horas'!J:J,"",'Controle de horas'!H:H,"X")</f>
        <v>0</v>
      </c>
      <c r="E11" s="21">
        <f>SUMIFS('Controle de horas'!G:G,'Controle de horas'!B:B,"&gt;="&amp;Resumo!A11,'Controle de horas'!B:B,"&lt;="&amp;Resumo!B11,'Controle de horas'!J:J,"&lt;&gt;"&amp;"")</f>
        <v>0</v>
      </c>
      <c r="F11" s="22">
        <f>SUMIFS('Controle de horas'!G:G,'Controle de horas'!B:B,"&gt;="&amp;Resumo!A11,'Controle de horas'!B:B,"&lt;="&amp;Resumo!B11,'Controle de horas'!J:J,"&lt;&gt;"&amp;"",'Controle de horas'!H:H,"X")</f>
        <v>0</v>
      </c>
    </row>
    <row r="12" spans="1:6" x14ac:dyDescent="0.25">
      <c r="A12" s="31">
        <v>43556</v>
      </c>
      <c r="B12" s="32">
        <f t="shared" si="0"/>
        <v>43585</v>
      </c>
      <c r="C12" s="21">
        <f>SUMIFS('Controle de horas'!G:G,'Controle de horas'!B:B,"&gt;="&amp;Resumo!A12,'Controle de horas'!B:B,"&lt;="&amp;Resumo!B12,'Controle de horas'!J:J,"")</f>
        <v>0</v>
      </c>
      <c r="D12" s="7">
        <f>SUMIFS('Controle de horas'!G:G,'Controle de horas'!B:B,"&gt;="&amp;Resumo!A12,'Controle de horas'!B:B,"&lt;="&amp;Resumo!B12,'Controle de horas'!J:J,"",'Controle de horas'!H:H,"X")</f>
        <v>0</v>
      </c>
      <c r="E12" s="21">
        <f>SUMIFS('Controle de horas'!G:G,'Controle de horas'!B:B,"&gt;="&amp;Resumo!A12,'Controle de horas'!B:B,"&lt;="&amp;Resumo!B12,'Controle de horas'!J:J,"&lt;&gt;"&amp;"")</f>
        <v>0</v>
      </c>
      <c r="F12" s="22">
        <f>SUMIFS('Controle de horas'!G:G,'Controle de horas'!B:B,"&gt;="&amp;Resumo!A12,'Controle de horas'!B:B,"&lt;="&amp;Resumo!B12,'Controle de horas'!J:J,"&lt;&gt;"&amp;"",'Controle de horas'!H:H,"X")</f>
        <v>0</v>
      </c>
    </row>
    <row r="13" spans="1:6" x14ac:dyDescent="0.25">
      <c r="A13" s="14">
        <v>43586</v>
      </c>
      <c r="B13" s="32">
        <f t="shared" si="0"/>
        <v>43616</v>
      </c>
      <c r="C13" s="21">
        <f>SUMIFS('Controle de horas'!G:G,'Controle de horas'!B:B,"&gt;="&amp;Resumo!A13,'Controle de horas'!B:B,"&lt;="&amp;Resumo!B13,'Controle de horas'!J:J,"")</f>
        <v>0</v>
      </c>
      <c r="D13" s="7">
        <f>SUMIFS('Controle de horas'!G:G,'Controle de horas'!B:B,"&gt;="&amp;Resumo!A13,'Controle de horas'!B:B,"&lt;="&amp;Resumo!B13,'Controle de horas'!J:J,"",'Controle de horas'!H:H,"X")</f>
        <v>0</v>
      </c>
      <c r="E13" s="21">
        <f>SUMIFS('Controle de horas'!G:G,'Controle de horas'!B:B,"&gt;="&amp;Resumo!A13,'Controle de horas'!B:B,"&lt;="&amp;Resumo!B13,'Controle de horas'!J:J,"&lt;&gt;"&amp;"")</f>
        <v>0</v>
      </c>
      <c r="F13" s="22">
        <f>SUMIFS('Controle de horas'!G:G,'Controle de horas'!B:B,"&gt;="&amp;Resumo!A13,'Controle de horas'!B:B,"&lt;="&amp;Resumo!B13,'Controle de horas'!J:J,"&lt;&gt;"&amp;"",'Controle de horas'!H:H,"X")</f>
        <v>0</v>
      </c>
    </row>
    <row r="14" spans="1:6" x14ac:dyDescent="0.25">
      <c r="A14" s="31">
        <v>43617</v>
      </c>
      <c r="B14" s="32">
        <f t="shared" si="0"/>
        <v>43646</v>
      </c>
      <c r="C14" s="21">
        <f>SUMIFS('Controle de horas'!G:G,'Controle de horas'!B:B,"&gt;="&amp;Resumo!A14,'Controle de horas'!B:B,"&lt;="&amp;Resumo!B14,'Controle de horas'!J:J,"")</f>
        <v>0</v>
      </c>
      <c r="D14" s="7">
        <f>SUMIFS('Controle de horas'!G:G,'Controle de horas'!B:B,"&gt;="&amp;Resumo!A14,'Controle de horas'!B:B,"&lt;="&amp;Resumo!B14,'Controle de horas'!J:J,"",'Controle de horas'!H:H,"X")</f>
        <v>0</v>
      </c>
      <c r="E14" s="21">
        <f>SUMIFS('Controle de horas'!G:G,'Controle de horas'!B:B,"&gt;="&amp;Resumo!A14,'Controle de horas'!B:B,"&lt;="&amp;Resumo!B14,'Controle de horas'!J:J,"&lt;&gt;"&amp;"")</f>
        <v>0</v>
      </c>
      <c r="F14" s="22">
        <f>SUMIFS('Controle de horas'!G:G,'Controle de horas'!B:B,"&gt;="&amp;Resumo!A14,'Controle de horas'!B:B,"&lt;="&amp;Resumo!B14,'Controle de horas'!J:J,"&lt;&gt;"&amp;"",'Controle de horas'!H:H,"X")</f>
        <v>0</v>
      </c>
    </row>
    <row r="15" spans="1:6" x14ac:dyDescent="0.25">
      <c r="A15" s="14">
        <v>43647</v>
      </c>
      <c r="B15" s="32">
        <f t="shared" si="0"/>
        <v>43677</v>
      </c>
      <c r="C15" s="21">
        <f>SUMIFS('Controle de horas'!G:G,'Controle de horas'!B:B,"&gt;="&amp;Resumo!A15,'Controle de horas'!B:B,"&lt;="&amp;Resumo!B15,'Controle de horas'!J:J,"")</f>
        <v>0</v>
      </c>
      <c r="D15" s="7">
        <f>SUMIFS('Controle de horas'!G:G,'Controle de horas'!B:B,"&gt;="&amp;Resumo!A15,'Controle de horas'!B:B,"&lt;="&amp;Resumo!B15,'Controle de horas'!J:J,"",'Controle de horas'!H:H,"X")</f>
        <v>0</v>
      </c>
      <c r="E15" s="21">
        <f>SUMIFS('Controle de horas'!G:G,'Controle de horas'!B:B,"&gt;="&amp;Resumo!A15,'Controle de horas'!B:B,"&lt;="&amp;Resumo!B15,'Controle de horas'!J:J,"&lt;&gt;"&amp;"")</f>
        <v>0</v>
      </c>
      <c r="F15" s="22">
        <f>SUMIFS('Controle de horas'!G:G,'Controle de horas'!B:B,"&gt;="&amp;Resumo!A15,'Controle de horas'!B:B,"&lt;="&amp;Resumo!B15,'Controle de horas'!J:J,"&lt;&gt;"&amp;"",'Controle de horas'!H:H,"X")</f>
        <v>0</v>
      </c>
    </row>
    <row r="16" spans="1:6" hidden="1" x14ac:dyDescent="0.25">
      <c r="A16" s="31">
        <v>43678</v>
      </c>
      <c r="B16" s="29">
        <f t="shared" ref="B16:B31" si="1">A16+14</f>
        <v>43692</v>
      </c>
      <c r="C16" s="21">
        <f>SUMIFS('Controle de horas'!G:G,'Controle de horas'!B:B,"&gt;="&amp;Resumo!A16,'Controle de horas'!B:B,"&lt;="&amp;Resumo!B16,'Controle de horas'!J:J,"")</f>
        <v>0</v>
      </c>
      <c r="D16" s="7">
        <f>SUMIFS('Controle de horas'!G:G,'Controle de horas'!B:B,"&gt;="&amp;Resumo!A16,'Controle de horas'!B:B,"&lt;="&amp;Resumo!B16,'Controle de horas'!J:J,"",'Controle de horas'!J:J,"X")</f>
        <v>0</v>
      </c>
      <c r="E16" s="21">
        <f>SUMIFS('Controle de horas'!H:H,'Controle de horas'!C:C,"&gt;="&amp;Resumo!B16,'Controle de horas'!C:C,"&lt;="&amp;Resumo!C16,'Controle de horas'!L:L,"",'Controle de horas'!L:L,"X")</f>
        <v>0</v>
      </c>
      <c r="F16" s="22"/>
    </row>
    <row r="17" spans="1:6" hidden="1" x14ac:dyDescent="0.25">
      <c r="A17" s="14">
        <v>43709</v>
      </c>
      <c r="B17" s="29">
        <f t="shared" si="1"/>
        <v>43723</v>
      </c>
      <c r="C17" s="21">
        <f>SUMIFS('Controle de horas'!G:G,'Controle de horas'!B:B,"&gt;="&amp;Resumo!A17,'Controle de horas'!B:B,"&lt;="&amp;Resumo!B17,'Controle de horas'!J:J,"")</f>
        <v>0</v>
      </c>
      <c r="D17" s="7">
        <f>SUMIFS('Controle de horas'!G:G,'Controle de horas'!B:B,"&gt;="&amp;Resumo!A17,'Controle de horas'!B:B,"&lt;="&amp;Resumo!B17,'Controle de horas'!J:J,"",'Controle de horas'!J:J,"X")</f>
        <v>0</v>
      </c>
      <c r="E17" s="21">
        <f>SUMIFS('Controle de horas'!H:H,'Controle de horas'!C:C,"&gt;="&amp;Resumo!B17,'Controle de horas'!C:C,"&lt;="&amp;Resumo!C17,'Controle de horas'!L:L,"",'Controle de horas'!L:L,"X")</f>
        <v>0</v>
      </c>
      <c r="F17" s="22"/>
    </row>
    <row r="18" spans="1:6" hidden="1" x14ac:dyDescent="0.25">
      <c r="A18" s="31">
        <v>43739</v>
      </c>
      <c r="B18" s="29">
        <f t="shared" si="1"/>
        <v>43753</v>
      </c>
      <c r="C18" s="21">
        <f>SUMIFS('Controle de horas'!G:G,'Controle de horas'!B:B,"&gt;="&amp;Resumo!A18,'Controle de horas'!B:B,"&lt;="&amp;Resumo!B18,'Controle de horas'!J:J,"")</f>
        <v>0</v>
      </c>
      <c r="D18" s="7">
        <f>SUMIFS('Controle de horas'!G:G,'Controle de horas'!B:B,"&gt;="&amp;Resumo!A18,'Controle de horas'!B:B,"&lt;="&amp;Resumo!B18,'Controle de horas'!J:J,"",'Controle de horas'!J:J,"X")</f>
        <v>0</v>
      </c>
      <c r="E18" s="21">
        <f>SUMIFS('Controle de horas'!H:H,'Controle de horas'!C:C,"&gt;="&amp;Resumo!B18,'Controle de horas'!C:C,"&lt;="&amp;Resumo!C18,'Controle de horas'!L:L,"",'Controle de horas'!L:L,"X")</f>
        <v>0</v>
      </c>
      <c r="F18" s="22"/>
    </row>
    <row r="19" spans="1:6" hidden="1" x14ac:dyDescent="0.25">
      <c r="A19" s="14">
        <v>43770</v>
      </c>
      <c r="B19" s="29">
        <f t="shared" si="1"/>
        <v>43784</v>
      </c>
      <c r="C19" s="21">
        <f>SUMIFS('Controle de horas'!G:G,'Controle de horas'!B:B,"&gt;="&amp;Resumo!A19,'Controle de horas'!B:B,"&lt;="&amp;Resumo!B19,'Controle de horas'!J:J,"")</f>
        <v>0</v>
      </c>
      <c r="D19" s="7">
        <f>SUMIFS('Controle de horas'!G:G,'Controle de horas'!B:B,"&gt;="&amp;Resumo!A19,'Controle de horas'!B:B,"&lt;="&amp;Resumo!B19,'Controle de horas'!J:J,"",'Controle de horas'!J:J,"X")</f>
        <v>0</v>
      </c>
      <c r="E19" s="21">
        <f>SUMIFS('Controle de horas'!H:H,'Controle de horas'!C:C,"&gt;="&amp;Resumo!B19,'Controle de horas'!C:C,"&lt;="&amp;Resumo!C19,'Controle de horas'!L:L,"",'Controle de horas'!L:L,"X")</f>
        <v>0</v>
      </c>
      <c r="F19" s="22"/>
    </row>
    <row r="20" spans="1:6" hidden="1" x14ac:dyDescent="0.25">
      <c r="A20" s="31">
        <v>43800</v>
      </c>
      <c r="B20" s="29">
        <f t="shared" si="1"/>
        <v>43814</v>
      </c>
      <c r="C20" s="21">
        <f>SUMIFS('Controle de horas'!G:G,'Controle de horas'!B:B,"&gt;="&amp;Resumo!A20,'Controle de horas'!B:B,"&lt;="&amp;Resumo!B20,'Controle de horas'!J:J,"")</f>
        <v>0</v>
      </c>
      <c r="D20" s="7">
        <f>SUMIFS('Controle de horas'!G:G,'Controle de horas'!B:B,"&gt;="&amp;Resumo!A20,'Controle de horas'!B:B,"&lt;="&amp;Resumo!B20,'Controle de horas'!J:J,"",'Controle de horas'!J:J,"X")</f>
        <v>0</v>
      </c>
      <c r="E20" s="21">
        <f>SUMIFS('Controle de horas'!H:H,'Controle de horas'!C:C,"&gt;="&amp;Resumo!B20,'Controle de horas'!C:C,"&lt;="&amp;Resumo!C20,'Controle de horas'!L:L,"",'Controle de horas'!L:L,"X")</f>
        <v>0</v>
      </c>
      <c r="F20" s="22"/>
    </row>
    <row r="21" spans="1:6" hidden="1" x14ac:dyDescent="0.25">
      <c r="A21" s="14">
        <v>43831</v>
      </c>
      <c r="B21" s="29">
        <f t="shared" si="1"/>
        <v>43845</v>
      </c>
      <c r="C21" s="21">
        <f>SUMIFS('Controle de horas'!G:G,'Controle de horas'!B:B,"&gt;="&amp;Resumo!A21,'Controle de horas'!B:B,"&lt;="&amp;Resumo!B21,'Controle de horas'!J:J,"")</f>
        <v>0</v>
      </c>
      <c r="D21" s="7">
        <f>SUMIFS('Controle de horas'!G:G,'Controle de horas'!B:B,"&gt;="&amp;Resumo!A21,'Controle de horas'!B:B,"&lt;="&amp;Resumo!B21,'Controle de horas'!J:J,"",'Controle de horas'!J:J,"X")</f>
        <v>0</v>
      </c>
      <c r="E21" s="21">
        <f>SUMIFS('Controle de horas'!H:H,'Controle de horas'!C:C,"&gt;="&amp;Resumo!B21,'Controle de horas'!C:C,"&lt;="&amp;Resumo!C21,'Controle de horas'!L:L,"",'Controle de horas'!L:L,"X")</f>
        <v>0</v>
      </c>
      <c r="F21" s="22"/>
    </row>
    <row r="22" spans="1:6" hidden="1" x14ac:dyDescent="0.25">
      <c r="A22" s="31">
        <v>43862</v>
      </c>
      <c r="B22" s="29">
        <f t="shared" si="1"/>
        <v>43876</v>
      </c>
      <c r="C22" s="21">
        <f>SUMIFS('Controle de horas'!G:G,'Controle de horas'!B:B,"&gt;="&amp;Resumo!A22,'Controle de horas'!B:B,"&lt;="&amp;Resumo!B22,'Controle de horas'!J:J,"")</f>
        <v>0</v>
      </c>
      <c r="D22" s="7">
        <f>SUMIFS('Controle de horas'!G:G,'Controle de horas'!B:B,"&gt;="&amp;Resumo!A22,'Controle de horas'!B:B,"&lt;="&amp;Resumo!B22,'Controle de horas'!J:J,"",'Controle de horas'!J:J,"X")</f>
        <v>0</v>
      </c>
      <c r="E22" s="21">
        <f>SUMIFS('Controle de horas'!H:H,'Controle de horas'!C:C,"&gt;="&amp;Resumo!B22,'Controle de horas'!C:C,"&lt;="&amp;Resumo!C22,'Controle de horas'!L:L,"",'Controle de horas'!L:L,"X")</f>
        <v>0</v>
      </c>
      <c r="F22" s="22"/>
    </row>
    <row r="23" spans="1:6" hidden="1" x14ac:dyDescent="0.25">
      <c r="A23" s="14">
        <v>43891</v>
      </c>
      <c r="B23" s="29">
        <f t="shared" si="1"/>
        <v>43905</v>
      </c>
      <c r="C23" s="21">
        <f>SUMIFS('Controle de horas'!G:G,'Controle de horas'!B:B,"&gt;="&amp;Resumo!A23,'Controle de horas'!B:B,"&lt;="&amp;Resumo!B23,'Controle de horas'!J:J,"")</f>
        <v>0</v>
      </c>
      <c r="D23" s="7">
        <f>SUMIFS('Controle de horas'!G:G,'Controle de horas'!B:B,"&gt;="&amp;Resumo!A23,'Controle de horas'!B:B,"&lt;="&amp;Resumo!B23,'Controle de horas'!J:J,"",'Controle de horas'!J:J,"X")</f>
        <v>0</v>
      </c>
      <c r="E23" s="21">
        <f>SUMIFS('Controle de horas'!H:H,'Controle de horas'!C:C,"&gt;="&amp;Resumo!B23,'Controle de horas'!C:C,"&lt;="&amp;Resumo!C23,'Controle de horas'!L:L,"",'Controle de horas'!L:L,"X")</f>
        <v>0</v>
      </c>
      <c r="F23" s="22"/>
    </row>
    <row r="24" spans="1:6" hidden="1" x14ac:dyDescent="0.25">
      <c r="A24" s="31">
        <v>43922</v>
      </c>
      <c r="B24" s="29">
        <f t="shared" si="1"/>
        <v>43936</v>
      </c>
      <c r="C24" s="21">
        <f>SUMIFS('Controle de horas'!G:G,'Controle de horas'!B:B,"&gt;="&amp;Resumo!A24,'Controle de horas'!B:B,"&lt;="&amp;Resumo!B24,'Controle de horas'!J:J,"")</f>
        <v>0</v>
      </c>
      <c r="D24" s="7">
        <f>SUMIFS('Controle de horas'!G:G,'Controle de horas'!B:B,"&gt;="&amp;Resumo!A24,'Controle de horas'!B:B,"&lt;="&amp;Resumo!B24,'Controle de horas'!J:J,"",'Controle de horas'!J:J,"X")</f>
        <v>0</v>
      </c>
      <c r="E24" s="21">
        <f>SUMIFS('Controle de horas'!H:H,'Controle de horas'!C:C,"&gt;="&amp;Resumo!B24,'Controle de horas'!C:C,"&lt;="&amp;Resumo!C24,'Controle de horas'!L:L,"",'Controle de horas'!L:L,"X")</f>
        <v>0</v>
      </c>
      <c r="F24" s="22"/>
    </row>
    <row r="25" spans="1:6" hidden="1" x14ac:dyDescent="0.25">
      <c r="A25" s="14">
        <v>43952</v>
      </c>
      <c r="B25" s="29">
        <f t="shared" si="1"/>
        <v>43966</v>
      </c>
      <c r="C25" s="21">
        <f>SUMIFS('Controle de horas'!G:G,'Controle de horas'!B:B,"&gt;="&amp;Resumo!A25,'Controle de horas'!B:B,"&lt;="&amp;Resumo!B25,'Controle de horas'!J:J,"")</f>
        <v>0</v>
      </c>
      <c r="D25" s="7">
        <f>SUMIFS('Controle de horas'!G:G,'Controle de horas'!B:B,"&gt;="&amp;Resumo!A25,'Controle de horas'!B:B,"&lt;="&amp;Resumo!B25,'Controle de horas'!J:J,"",'Controle de horas'!J:J,"X")</f>
        <v>0</v>
      </c>
      <c r="E25" s="21">
        <f>SUMIFS('Controle de horas'!H:H,'Controle de horas'!C:C,"&gt;="&amp;Resumo!B25,'Controle de horas'!C:C,"&lt;="&amp;Resumo!C25,'Controle de horas'!L:L,"",'Controle de horas'!L:L,"X")</f>
        <v>0</v>
      </c>
      <c r="F25" s="22"/>
    </row>
    <row r="26" spans="1:6" hidden="1" x14ac:dyDescent="0.25">
      <c r="A26" s="31">
        <v>43983</v>
      </c>
      <c r="B26" s="29">
        <f t="shared" si="1"/>
        <v>43997</v>
      </c>
      <c r="C26" s="21">
        <f>SUMIFS('Controle de horas'!G:G,'Controle de horas'!B:B,"&gt;="&amp;Resumo!A26,'Controle de horas'!B:B,"&lt;="&amp;Resumo!B26,'Controle de horas'!J:J,"")</f>
        <v>0</v>
      </c>
      <c r="D26" s="7">
        <f>SUMIFS('Controle de horas'!G:G,'Controle de horas'!B:B,"&gt;="&amp;Resumo!A26,'Controle de horas'!B:B,"&lt;="&amp;Resumo!B26,'Controle de horas'!J:J,"",'Controle de horas'!J:J,"X")</f>
        <v>0</v>
      </c>
      <c r="E26" s="21">
        <f>SUMIFS('Controle de horas'!H:H,'Controle de horas'!C:C,"&gt;="&amp;Resumo!B26,'Controle de horas'!C:C,"&lt;="&amp;Resumo!C26,'Controle de horas'!L:L,"",'Controle de horas'!L:L,"X")</f>
        <v>0</v>
      </c>
      <c r="F26" s="22"/>
    </row>
    <row r="27" spans="1:6" hidden="1" x14ac:dyDescent="0.25">
      <c r="A27" s="14">
        <v>44013</v>
      </c>
      <c r="B27" s="29">
        <f t="shared" si="1"/>
        <v>44027</v>
      </c>
      <c r="C27" s="21">
        <f>SUMIFS('Controle de horas'!G:G,'Controle de horas'!B:B,"&gt;="&amp;Resumo!A27,'Controle de horas'!B:B,"&lt;="&amp;Resumo!B27,'Controle de horas'!J:J,"")</f>
        <v>0</v>
      </c>
      <c r="D27" s="7">
        <f>SUMIFS('Controle de horas'!G:G,'Controle de horas'!B:B,"&gt;="&amp;Resumo!A27,'Controle de horas'!B:B,"&lt;="&amp;Resumo!B27,'Controle de horas'!J:J,"",'Controle de horas'!J:J,"X")</f>
        <v>0</v>
      </c>
      <c r="E27" s="21">
        <f>SUMIFS('Controle de horas'!H:H,'Controle de horas'!C:C,"&gt;="&amp;Resumo!B27,'Controle de horas'!C:C,"&lt;="&amp;Resumo!C27,'Controle de horas'!L:L,"",'Controle de horas'!L:L,"X")</f>
        <v>0</v>
      </c>
      <c r="F27" s="22"/>
    </row>
    <row r="28" spans="1:6" hidden="1" x14ac:dyDescent="0.25">
      <c r="A28" s="31">
        <v>44044</v>
      </c>
      <c r="B28" s="29">
        <f t="shared" si="1"/>
        <v>44058</v>
      </c>
      <c r="C28" s="21">
        <f>SUMIFS('Controle de horas'!G:G,'Controle de horas'!B:B,"&gt;="&amp;Resumo!A28,'Controle de horas'!B:B,"&lt;="&amp;Resumo!B28,'Controle de horas'!J:J,"")</f>
        <v>0</v>
      </c>
      <c r="D28" s="7">
        <f>SUMIFS('Controle de horas'!G:G,'Controle de horas'!B:B,"&gt;="&amp;Resumo!A28,'Controle de horas'!B:B,"&lt;="&amp;Resumo!B28,'Controle de horas'!J:J,"",'Controle de horas'!J:J,"X")</f>
        <v>0</v>
      </c>
      <c r="E28" s="21">
        <f>SUMIFS('Controle de horas'!H:H,'Controle de horas'!C:C,"&gt;="&amp;Resumo!B28,'Controle de horas'!C:C,"&lt;="&amp;Resumo!C28,'Controle de horas'!L:L,"",'Controle de horas'!L:L,"X")</f>
        <v>0</v>
      </c>
      <c r="F28" s="22"/>
    </row>
    <row r="29" spans="1:6" hidden="1" x14ac:dyDescent="0.25">
      <c r="A29" s="14">
        <v>44075</v>
      </c>
      <c r="B29" s="29">
        <f t="shared" si="1"/>
        <v>44089</v>
      </c>
      <c r="C29" s="21">
        <f>SUMIFS('Controle de horas'!G:G,'Controle de horas'!B:B,"&gt;="&amp;Resumo!A29,'Controle de horas'!B:B,"&lt;="&amp;Resumo!B29,'Controle de horas'!J:J,"")</f>
        <v>0</v>
      </c>
      <c r="D29" s="7">
        <f>SUMIFS('Controle de horas'!G:G,'Controle de horas'!B:B,"&gt;="&amp;Resumo!A29,'Controle de horas'!B:B,"&lt;="&amp;Resumo!B29,'Controle de horas'!J:J,"",'Controle de horas'!J:J,"X")</f>
        <v>0</v>
      </c>
      <c r="E29" s="21">
        <f>SUMIFS('Controle de horas'!H:H,'Controle de horas'!C:C,"&gt;="&amp;Resumo!B29,'Controle de horas'!C:C,"&lt;="&amp;Resumo!C29,'Controle de horas'!L:L,"",'Controle de horas'!L:L,"X")</f>
        <v>0</v>
      </c>
      <c r="F29" s="22"/>
    </row>
    <row r="30" spans="1:6" hidden="1" x14ac:dyDescent="0.25">
      <c r="A30" s="31">
        <v>44105</v>
      </c>
      <c r="B30" s="29">
        <f t="shared" si="1"/>
        <v>44119</v>
      </c>
      <c r="C30" s="21">
        <f>SUMIFS('Controle de horas'!G:G,'Controle de horas'!B:B,"&gt;="&amp;Resumo!A30,'Controle de horas'!B:B,"&lt;="&amp;Resumo!B30,'Controle de horas'!J:J,"")</f>
        <v>0</v>
      </c>
      <c r="D30" s="7">
        <f>SUMIFS('Controle de horas'!G:G,'Controle de horas'!B:B,"&gt;="&amp;Resumo!A30,'Controle de horas'!B:B,"&lt;="&amp;Resumo!B30,'Controle de horas'!J:J,"",'Controle de horas'!J:J,"X")</f>
        <v>0</v>
      </c>
      <c r="E30" s="21">
        <f>SUMIFS('Controle de horas'!H:H,'Controle de horas'!C:C,"&gt;="&amp;Resumo!B30,'Controle de horas'!C:C,"&lt;="&amp;Resumo!C30,'Controle de horas'!L:L,"",'Controle de horas'!L:L,"X")</f>
        <v>0</v>
      </c>
      <c r="F30" s="22"/>
    </row>
    <row r="31" spans="1:6" hidden="1" x14ac:dyDescent="0.25">
      <c r="A31" s="14">
        <v>44136</v>
      </c>
      <c r="B31" s="30">
        <f t="shared" si="1"/>
        <v>44150</v>
      </c>
      <c r="C31" s="23">
        <f>SUMIFS('Controle de horas'!G:G,'Controle de horas'!B:B,"&gt;="&amp;Resumo!A31,'Controle de horas'!B:B,"&lt;="&amp;Resumo!B31,'Controle de horas'!J:J,"")</f>
        <v>0</v>
      </c>
      <c r="D31" s="13">
        <f>SUMIFS('Controle de horas'!G:G,'Controle de horas'!B:B,"&gt;="&amp;Resumo!A31,'Controle de horas'!B:B,"&lt;="&amp;Resumo!B31,'Controle de horas'!J:J,"",'Controle de horas'!J:J,"X")</f>
        <v>0</v>
      </c>
      <c r="E31" s="23">
        <f>SUMIFS('Controle de horas'!H:H,'Controle de horas'!C:C,"&gt;="&amp;Resumo!B31,'Controle de horas'!C:C,"&lt;="&amp;Resumo!C31,'Controle de horas'!L:L,"",'Controle de horas'!L:L,"X")</f>
        <v>0</v>
      </c>
      <c r="F31" s="24"/>
    </row>
    <row r="32" spans="1:6" x14ac:dyDescent="0.25">
      <c r="A32" s="15" t="s">
        <v>5</v>
      </c>
      <c r="B32" s="16"/>
      <c r="C32" s="25">
        <f>SUM(C4:C31)</f>
        <v>1.6847222222222222</v>
      </c>
      <c r="D32" s="26">
        <f>SUM(D4:D19)</f>
        <v>0</v>
      </c>
      <c r="E32" s="25">
        <f>SUM(E4:E19)</f>
        <v>19.492361111111109</v>
      </c>
      <c r="F32" s="26">
        <f>SUM(F4:F19)</f>
        <v>0</v>
      </c>
    </row>
    <row r="33" spans="1:6" x14ac:dyDescent="0.25">
      <c r="A33" s="17" t="s">
        <v>8</v>
      </c>
      <c r="B33" s="16"/>
      <c r="C33" s="59">
        <v>0</v>
      </c>
      <c r="D33" s="18">
        <v>10</v>
      </c>
      <c r="E33" s="27"/>
      <c r="F33" s="18"/>
    </row>
    <row r="34" spans="1:6" x14ac:dyDescent="0.25">
      <c r="A34" s="17" t="s">
        <v>11</v>
      </c>
      <c r="B34" s="16"/>
      <c r="C34" s="28">
        <f>C32*C33*24</f>
        <v>0</v>
      </c>
      <c r="D34" s="19">
        <f>D32*D33*24</f>
        <v>0</v>
      </c>
      <c r="E34" s="28">
        <f>E32*C33*24</f>
        <v>0</v>
      </c>
      <c r="F34" s="19">
        <f>F32*D33*24</f>
        <v>0</v>
      </c>
    </row>
    <row r="35" spans="1:6" x14ac:dyDescent="0.25">
      <c r="A35" s="17" t="s">
        <v>5</v>
      </c>
      <c r="B35" s="16"/>
      <c r="C35" s="41">
        <f>SUM(C34:D34)</f>
        <v>0</v>
      </c>
      <c r="D35" s="42"/>
      <c r="E35" s="41">
        <f>SUM(E34:F34)</f>
        <v>0</v>
      </c>
      <c r="F35" s="42"/>
    </row>
  </sheetData>
  <conditionalFormatting sqref="C4:F31">
    <cfRule type="cellIs" dxfId="0" priority="4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Controle de horas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Thiago Aparecido dos Santos</cp:lastModifiedBy>
  <dcterms:created xsi:type="dcterms:W3CDTF">2016-09-16T20:04:32Z</dcterms:created>
  <dcterms:modified xsi:type="dcterms:W3CDTF">2018-11-01T19:36:01Z</dcterms:modified>
</cp:coreProperties>
</file>