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filterPrivacy="1" autoCompressPictures="0"/>
  <bookViews>
    <workbookView xWindow="0" yWindow="0" windowWidth="14520" windowHeight="3855" tabRatio="682" xr2:uid="{00000000-000D-0000-FFFF-FFFF00000000}"/>
  </bookViews>
  <sheets>
    <sheet name="Contas a Pagar e a Receber" sheetId="1" r:id="rId1"/>
    <sheet name="Instruções" sheetId="2" r:id="rId2"/>
    <sheet name="Sua empresa além da planilha" sheetId="3" r:id="rId3"/>
  </sheets>
  <definedNames>
    <definedName name="BudgetYear">'Contas a Pagar e a Receber'!$C$2</definedName>
    <definedName name="_xlnm.Print_Titles" localSheetId="0">'Contas a Pagar e a Receber'!$19:$19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1" i="1" l="1"/>
  <c r="O34" i="1" s="1"/>
  <c r="O32" i="1"/>
  <c r="O33" i="1"/>
  <c r="O20" i="1"/>
  <c r="O21" i="1"/>
  <c r="O22" i="1"/>
  <c r="O23" i="1"/>
  <c r="O24" i="1"/>
  <c r="O28" i="1" s="1"/>
  <c r="O25" i="1"/>
  <c r="O26" i="1"/>
  <c r="O27" i="1"/>
  <c r="N28" i="1"/>
  <c r="M28" i="1"/>
  <c r="L28" i="1"/>
  <c r="K28" i="1"/>
  <c r="J28" i="1"/>
  <c r="I28" i="1"/>
  <c r="H28" i="1"/>
  <c r="G28" i="1"/>
  <c r="F28" i="1"/>
  <c r="E28" i="1"/>
  <c r="D28" i="1"/>
  <c r="C28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O16" i="1"/>
  <c r="O15" i="1"/>
  <c r="O14" i="1"/>
  <c r="O8" i="1"/>
  <c r="O9" i="1"/>
  <c r="O10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N34" i="1"/>
  <c r="M34" i="1"/>
  <c r="L34" i="1"/>
  <c r="K34" i="1"/>
  <c r="J34" i="1"/>
  <c r="I34" i="1"/>
  <c r="H34" i="1"/>
  <c r="G34" i="1"/>
  <c r="F34" i="1"/>
  <c r="E34" i="1"/>
  <c r="D34" i="1"/>
  <c r="C34" i="1"/>
  <c r="C5" i="1" l="1"/>
  <c r="D5" i="1"/>
  <c r="I5" i="1"/>
  <c r="G5" i="1"/>
  <c r="F5" i="1"/>
  <c r="M5" i="1"/>
  <c r="L5" i="1"/>
  <c r="O5" i="1"/>
  <c r="H5" i="1"/>
  <c r="N5" i="1"/>
  <c r="K5" i="1"/>
  <c r="J5" i="1"/>
  <c r="E5" i="1"/>
</calcChain>
</file>

<file path=xl/sharedStrings.xml><?xml version="1.0" encoding="utf-8"?>
<sst xmlns="http://schemas.openxmlformats.org/spreadsheetml/2006/main" count="101" uniqueCount="41">
  <si>
    <t>JAN</t>
  </si>
  <si>
    <t>JUN</t>
  </si>
  <si>
    <t>JUL</t>
  </si>
  <si>
    <t>NOV</t>
  </si>
  <si>
    <t>MAR</t>
  </si>
  <si>
    <t>ANO:</t>
  </si>
  <si>
    <t>FEV</t>
  </si>
  <si>
    <t>ABR</t>
  </si>
  <si>
    <t>MAI</t>
  </si>
  <si>
    <t>AGO</t>
  </si>
  <si>
    <t>SET</t>
  </si>
  <si>
    <t>OUT</t>
  </si>
  <si>
    <t>DEZ</t>
  </si>
  <si>
    <t>TOTAL ANO</t>
  </si>
  <si>
    <t>GRÁFICO</t>
  </si>
  <si>
    <t>SALDO DISPONÍVEL</t>
  </si>
  <si>
    <t>Saldo Mês a Mês</t>
  </si>
  <si>
    <t>A RECEBER (FIXO)</t>
  </si>
  <si>
    <t>TOTAL RECEBER</t>
  </si>
  <si>
    <t>A PAGAR (FIXO)</t>
  </si>
  <si>
    <t>TOTAL PAGAR</t>
  </si>
  <si>
    <t>A RECEBER (EXTRA)</t>
  </si>
  <si>
    <t>A PAGAR (EXTRA)</t>
  </si>
  <si>
    <t>CLIENTE 1</t>
  </si>
  <si>
    <t>CLIENTE 2</t>
  </si>
  <si>
    <t>CLIENTE 3</t>
  </si>
  <si>
    <t>ASSISTÊNCIA FULANO</t>
  </si>
  <si>
    <t>CONSULTORIA EMPRESA AAA</t>
  </si>
  <si>
    <t>ASSISTÊNCIA FULANO BBBB</t>
  </si>
  <si>
    <t>AGUA</t>
  </si>
  <si>
    <t>LUZ</t>
  </si>
  <si>
    <t>CONDOMINIO</t>
  </si>
  <si>
    <t>MERCADO</t>
  </si>
  <si>
    <t>LACHE</t>
  </si>
  <si>
    <t>CELULAR</t>
  </si>
  <si>
    <t>TELEFONE</t>
  </si>
  <si>
    <t>INTERNET</t>
  </si>
  <si>
    <t>EXEMPLO</t>
  </si>
  <si>
    <t>CAFETEIRA XCAFE</t>
  </si>
  <si>
    <t>IPVA</t>
  </si>
  <si>
    <t>Planilha de Contas a Pagar e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</si>
</sst>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.00_-;\-&quot;R$&quot;\ * #,##0.00_-;_-&quot;R$&quot;\ * &quot;-&quot;??_-;_-@_-"/>
    <numFmt numFmtId="165" formatCode="&quot;$&quot;#,##0.00_);\(&quot;$&quot;#,##0.00\)"/>
  </numFmts>
  <fonts count="17" x14ac:knownFonts="1">
    <font>
      <sz val="10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22"/>
      <color theme="0" tint="-0.34998626667073579"/>
      <name val="Bookman Old Style"/>
      <family val="2"/>
      <scheme val="major"/>
    </font>
    <font>
      <b/>
      <sz val="11"/>
      <color theme="0" tint="-0.34998626667073579"/>
      <name val="Arial"/>
      <family val="2"/>
      <scheme val="minor"/>
    </font>
    <font>
      <b/>
      <sz val="10.5"/>
      <color theme="0" tint="-0.34998626667073579"/>
      <name val="Bookman Old Style"/>
      <family val="1"/>
      <scheme val="major"/>
    </font>
    <font>
      <sz val="10"/>
      <color theme="0" tint="-0.34998626667073579"/>
      <name val="Bookman Old Style"/>
      <family val="1"/>
      <scheme val="major"/>
    </font>
    <font>
      <b/>
      <sz val="10"/>
      <color theme="0" tint="-0.34998626667073579"/>
      <name val="Bookman Old Style"/>
      <family val="1"/>
      <scheme val="major"/>
    </font>
    <font>
      <sz val="10"/>
      <color theme="0" tint="-0.34998626667073579"/>
      <name val="Arial"/>
      <family val="2"/>
      <scheme val="minor"/>
    </font>
    <font>
      <sz val="10"/>
      <color theme="1"/>
      <name val="Arial"/>
      <family val="2"/>
    </font>
    <font>
      <b/>
      <sz val="18"/>
      <color rgb="FF2687E9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Arial"/>
      <family val="2"/>
      <scheme val="minor"/>
    </font>
    <font>
      <b/>
      <sz val="14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b/>
      <sz val="10.5"/>
      <color theme="0" tint="-0.3499862666707357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4983BB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CE4F4"/>
      </bottom>
      <diagonal/>
    </border>
  </borders>
  <cellStyleXfs count="10">
    <xf numFmtId="0" fontId="0" fillId="0" borderId="0">
      <alignment vertical="center"/>
    </xf>
    <xf numFmtId="0" fontId="5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1" applyNumberFormat="0" applyFill="0" applyAlignment="0" applyProtection="0"/>
    <xf numFmtId="164" fontId="8" fillId="0" borderId="0" applyFont="0" applyFill="0" applyBorder="0" applyAlignment="0" applyProtection="0"/>
    <xf numFmtId="0" fontId="1" fillId="0" borderId="0"/>
  </cellStyleXfs>
  <cellXfs count="34">
    <xf numFmtId="0" fontId="0" fillId="0" borderId="0" xfId="0">
      <alignment vertical="center"/>
    </xf>
    <xf numFmtId="0" fontId="11" fillId="0" borderId="2" xfId="9" applyFont="1" applyBorder="1" applyAlignment="1">
      <alignment horizontal="left" indent="2"/>
    </xf>
    <xf numFmtId="0" fontId="12" fillId="0" borderId="0" xfId="9" applyFont="1"/>
    <xf numFmtId="0" fontId="13" fillId="3" borderId="0" xfId="9" applyFont="1" applyFill="1" applyAlignment="1"/>
    <xf numFmtId="0" fontId="12" fillId="0" borderId="0" xfId="2" applyFont="1" applyFill="1"/>
    <xf numFmtId="0" fontId="14" fillId="0" borderId="0" xfId="0" applyFont="1" applyFill="1" applyAlignment="1">
      <alignment horizontal="right"/>
    </xf>
    <xf numFmtId="0" fontId="15" fillId="0" borderId="0" xfId="0" applyFont="1" applyFill="1">
      <alignment vertical="center"/>
    </xf>
    <xf numFmtId="0" fontId="15" fillId="0" borderId="0" xfId="0" applyFont="1">
      <alignment vertical="center"/>
    </xf>
    <xf numFmtId="0" fontId="12" fillId="0" borderId="0" xfId="2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5" fillId="0" borderId="0" xfId="0" applyFont="1" applyAlignment="1">
      <alignment horizontal="left" vertical="center" indent="1"/>
    </xf>
    <xf numFmtId="164" fontId="15" fillId="0" borderId="0" xfId="8" applyFont="1" applyFill="1" applyBorder="1" applyAlignment="1">
      <alignment vertical="center"/>
    </xf>
    <xf numFmtId="0" fontId="15" fillId="0" borderId="0" xfId="2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6" fillId="0" borderId="0" xfId="1" applyFont="1" applyFill="1" applyBorder="1" applyAlignment="1">
      <alignment horizontal="right" vertical="center"/>
    </xf>
    <xf numFmtId="0" fontId="12" fillId="0" borderId="0" xfId="2" applyFont="1" applyFill="1" applyAlignment="1">
      <alignment horizontal="left" vertical="center" indent="1"/>
    </xf>
    <xf numFmtId="0" fontId="15" fillId="0" borderId="0" xfId="0" applyFont="1" applyFill="1" applyBorder="1" applyAlignment="1">
      <alignment horizontal="left" vertical="center" indent="1"/>
    </xf>
    <xf numFmtId="0" fontId="15" fillId="0" borderId="0" xfId="0" applyFont="1" applyFill="1" applyAlignment="1">
      <alignment horizontal="left" vertical="center" indent="1"/>
    </xf>
    <xf numFmtId="0" fontId="15" fillId="0" borderId="0" xfId="0" applyFont="1" applyFill="1" applyBorder="1">
      <alignment vertical="center"/>
    </xf>
    <xf numFmtId="0" fontId="16" fillId="3" borderId="0" xfId="1" applyFont="1" applyFill="1" applyBorder="1" applyAlignment="1">
      <alignment horizontal="right" vertical="center"/>
    </xf>
    <xf numFmtId="0" fontId="15" fillId="3" borderId="0" xfId="0" applyFont="1" applyFill="1" applyBorder="1" applyAlignment="1">
      <alignment horizontal="left" vertical="center" indent="1"/>
    </xf>
    <xf numFmtId="164" fontId="15" fillId="0" borderId="0" xfId="0" applyNumberFormat="1" applyFont="1" applyFill="1" applyBorder="1" applyAlignment="1">
      <alignment vertical="center"/>
    </xf>
    <xf numFmtId="165" fontId="15" fillId="0" borderId="0" xfId="0" applyNumberFormat="1" applyFont="1" applyFill="1" applyBorder="1">
      <alignment vertical="center"/>
    </xf>
    <xf numFmtId="0" fontId="15" fillId="0" borderId="0" xfId="0" applyFont="1" applyFill="1" applyBorder="1" applyAlignment="1">
      <alignment vertical="center"/>
    </xf>
    <xf numFmtId="0" fontId="14" fillId="0" borderId="0" xfId="0" applyFont="1" applyFill="1" applyAlignment="1" applyProtection="1">
      <alignment horizontal="left"/>
      <protection locked="0"/>
    </xf>
    <xf numFmtId="0" fontId="16" fillId="0" borderId="0" xfId="1" applyFont="1" applyFill="1" applyBorder="1" applyAlignment="1">
      <alignment horizontal="left" vertical="center" indent="1"/>
    </xf>
    <xf numFmtId="0" fontId="16" fillId="3" borderId="0" xfId="1" applyFont="1" applyFill="1" applyBorder="1" applyAlignment="1">
      <alignment horizontal="left" vertical="center" indent="1"/>
    </xf>
    <xf numFmtId="0" fontId="15" fillId="3" borderId="0" xfId="0" applyFont="1" applyFill="1" applyBorder="1" applyAlignment="1">
      <alignment horizontal="left" vertical="center" indent="2"/>
    </xf>
    <xf numFmtId="0" fontId="15" fillId="0" borderId="0" xfId="0" applyFont="1" applyFill="1" applyBorder="1" applyAlignment="1">
      <alignment horizontal="left" vertical="center" indent="2"/>
    </xf>
    <xf numFmtId="0" fontId="16" fillId="3" borderId="0" xfId="1" applyFont="1" applyFill="1" applyAlignment="1">
      <alignment horizontal="left" vertical="center" indent="1"/>
    </xf>
    <xf numFmtId="0" fontId="16" fillId="3" borderId="0" xfId="1" applyFont="1" applyFill="1" applyBorder="1" applyAlignment="1">
      <alignment horizontal="right" vertical="center" indent="1"/>
    </xf>
    <xf numFmtId="0" fontId="10" fillId="4" borderId="2" xfId="9" applyFont="1" applyFill="1" applyBorder="1" applyAlignment="1">
      <alignment vertical="center" wrapText="1"/>
    </xf>
    <xf numFmtId="0" fontId="15" fillId="0" borderId="0" xfId="0" applyFont="1" applyAlignment="1">
      <alignment horizontal="center"/>
    </xf>
    <xf numFmtId="0" fontId="10" fillId="4" borderId="2" xfId="9" applyFont="1" applyFill="1" applyBorder="1" applyAlignment="1">
      <alignment horizontal="left" vertical="center" wrapText="1" indent="8"/>
    </xf>
  </cellXfs>
  <cellStyles count="10">
    <cellStyle name="20% - Ênfase1" xfId="2" builtinId="30"/>
    <cellStyle name="Moeda" xfId="8" builtinId="4"/>
    <cellStyle name="Normal" xfId="0" builtinId="0" customBuiltin="1"/>
    <cellStyle name="Normal 2" xfId="9" xr:uid="{00000000-0005-0000-0000-000003000000}"/>
    <cellStyle name="Título" xfId="3" builtinId="15" customBuiltin="1"/>
    <cellStyle name="Título 1" xfId="1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7" builtinId="25" customBuiltin="1"/>
  </cellStyles>
  <dxfs count="18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fill>
        <patternFill patternType="solid">
          <fgColor indexed="64"/>
          <bgColor rgb="FF4983BB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rgb="FF4983BB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rgb="FF4983B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fill>
        <patternFill patternType="solid">
          <fgColor indexed="64"/>
          <bgColor rgb="FF4983BB"/>
        </patternFill>
      </fill>
      <alignment horizontal="left" vertical="center" textRotation="0" wrapText="0" indent="2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rgb="FF4983BB"/>
        </patternFill>
      </fill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rgb="FF4983B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solid">
          <fgColor indexed="64"/>
          <bgColor rgb="FF4983BB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alignment horizontal="left" vertical="center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numFmt numFmtId="16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3" defaultTableStyle="Family Budget Cash Available 3" defaultPivotStyle="PivotStyleMedium4">
    <tableStyle name="Family Budget Cash Available" pivot="0" count="6" xr9:uid="{00000000-0011-0000-FFFF-FFFF00000000}">
      <tableStyleElement type="wholeTable" dxfId="182"/>
      <tableStyleElement type="headerRow" dxfId="181"/>
      <tableStyleElement type="totalRow" dxfId="180"/>
      <tableStyleElement type="firstColumn" dxfId="179"/>
      <tableStyleElement type="firstHeaderCell" dxfId="178"/>
      <tableStyleElement type="firstTotalCell" dxfId="177"/>
    </tableStyle>
    <tableStyle name="Family Budget Cash Available 2" pivot="0" count="6" xr9:uid="{00000000-0011-0000-FFFF-FFFF01000000}">
      <tableStyleElement type="wholeTable" dxfId="176"/>
      <tableStyleElement type="headerRow" dxfId="175"/>
      <tableStyleElement type="totalRow" dxfId="174"/>
      <tableStyleElement type="firstColumn" dxfId="173"/>
      <tableStyleElement type="firstHeaderCell" dxfId="172"/>
      <tableStyleElement type="firstTotalCell" dxfId="171"/>
    </tableStyle>
    <tableStyle name="Family Budget Cash Available 3" pivot="0" count="6" xr9:uid="{00000000-0011-0000-FFFF-FFFF02000000}">
      <tableStyleElement type="wholeTable" dxfId="170"/>
      <tableStyleElement type="headerRow" dxfId="169"/>
      <tableStyleElement type="totalRow" dxfId="168"/>
      <tableStyleElement type="firstColumn" dxfId="167"/>
      <tableStyleElement type="firstHeaderCell" dxfId="166"/>
      <tableStyleElement type="firstTotalCell" dxfId="165"/>
    </tableStyle>
  </tableStyles>
  <colors>
    <mruColors>
      <color rgb="FF4983BB"/>
      <color rgb="FFC9D3DD"/>
      <color rgb="FF7CD7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ontaazul.com/cadastro?utm_source=planilha&amp;utm_medium=content&amp;utm_campaign=materiais&amp;utm_content=planilha-contas-a-pagar-contaazul-r-ab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https://contaazul.com/cadastro?utm_source=planilha&amp;utm_medium=content&amp;utm_campaign=materiais&amp;utm_content=planilha-contas-a-pagar-contaazul-r-ab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experimente.contaazul.com/saia-planilhas/?utm_source=planilha&amp;utm_medium=content&amp;utm_campaign=materiais&amp;utm_content=planilha-contas-a-pagar-contaazul-r-ab" TargetMode="External"/><Relationship Id="rId2" Type="http://schemas.openxmlformats.org/officeDocument/2006/relationships/image" Target="../media/image2.png"/><Relationship Id="rId1" Type="http://schemas.openxmlformats.org/officeDocument/2006/relationships/hyperlink" Target="https://contaazul.com/cadastro?utm_source=planilha&amp;utm_medium=content&amp;utm_campaign=materiais&amp;utm_content=planilha-contas-a-pagar-contaazul-r-ab" TargetMode="External"/><Relationship Id="rId6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492466</xdr:colOff>
      <xdr:row>8</xdr:row>
      <xdr:rowOff>97969</xdr:rowOff>
    </xdr:from>
    <xdr:to>
      <xdr:col>12</xdr:col>
      <xdr:colOff>492466</xdr:colOff>
      <xdr:row>10</xdr:row>
      <xdr:rowOff>240391</xdr:rowOff>
    </xdr:to>
    <xdr:cxnSp macro="">
      <xdr:nvCxnSpPr>
        <xdr:cNvPr id="6" name="Conector de Linha Reta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3846516" y="2479219"/>
          <a:ext cx="0" cy="675822"/>
        </a:xfrm>
        <a:prstGeom prst="line">
          <a:avLst/>
        </a:prstGeom>
        <a:ln w="2032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12</xdr:col>
      <xdr:colOff>525123</xdr:colOff>
      <xdr:row>14</xdr:row>
      <xdr:rowOff>97968</xdr:rowOff>
    </xdr:from>
    <xdr:to>
      <xdr:col>12</xdr:col>
      <xdr:colOff>525123</xdr:colOff>
      <xdr:row>16</xdr:row>
      <xdr:rowOff>240391</xdr:rowOff>
    </xdr:to>
    <xdr:cxnSp macro="">
      <xdr:nvCxnSpPr>
        <xdr:cNvPr id="11" name="Conector de Linha Reta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13879173" y="4079418"/>
          <a:ext cx="0" cy="675823"/>
        </a:xfrm>
        <a:prstGeom prst="line">
          <a:avLst/>
        </a:prstGeom>
        <a:ln w="2032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12</xdr:col>
      <xdr:colOff>514237</xdr:colOff>
      <xdr:row>25</xdr:row>
      <xdr:rowOff>97969</xdr:rowOff>
    </xdr:from>
    <xdr:to>
      <xdr:col>12</xdr:col>
      <xdr:colOff>514237</xdr:colOff>
      <xdr:row>27</xdr:row>
      <xdr:rowOff>240391</xdr:rowOff>
    </xdr:to>
    <xdr:cxnSp macro="">
      <xdr:nvCxnSpPr>
        <xdr:cNvPr id="14" name="Conector de Linha Reta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13868287" y="7013119"/>
          <a:ext cx="0" cy="675822"/>
        </a:xfrm>
        <a:prstGeom prst="line">
          <a:avLst/>
        </a:prstGeom>
        <a:ln w="2032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12</xdr:col>
      <xdr:colOff>514237</xdr:colOff>
      <xdr:row>31</xdr:row>
      <xdr:rowOff>87083</xdr:rowOff>
    </xdr:from>
    <xdr:to>
      <xdr:col>12</xdr:col>
      <xdr:colOff>514237</xdr:colOff>
      <xdr:row>33</xdr:row>
      <xdr:rowOff>229505</xdr:rowOff>
    </xdr:to>
    <xdr:cxnSp macro="">
      <xdr:nvCxnSpPr>
        <xdr:cNvPr id="17" name="Conector de Linha Reta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3868287" y="8602433"/>
          <a:ext cx="0" cy="675822"/>
        </a:xfrm>
        <a:prstGeom prst="line">
          <a:avLst/>
        </a:prstGeom>
        <a:ln w="20320"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 editAs="oneCell">
    <xdr:from>
      <xdr:col>0</xdr:col>
      <xdr:colOff>76200</xdr:colOff>
      <xdr:row>0</xdr:row>
      <xdr:rowOff>76201</xdr:rowOff>
    </xdr:from>
    <xdr:to>
      <xdr:col>1</xdr:col>
      <xdr:colOff>561975</xdr:colOff>
      <xdr:row>0</xdr:row>
      <xdr:rowOff>657226</xdr:rowOff>
    </xdr:to>
    <xdr:pic>
      <xdr:nvPicPr>
        <xdr:cNvPr id="19" name="Imagem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069914-7880-4492-950B-F9AB4438A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76201"/>
          <a:ext cx="581025" cy="581025"/>
        </a:xfrm>
        <a:prstGeom prst="rect">
          <a:avLst/>
        </a:prstGeom>
      </xdr:spPr>
    </xdr:pic>
    <xdr:clientData/>
  </xdr:twoCellAnchor>
  <xdr:twoCellAnchor>
    <xdr:from>
      <xdr:col>16</xdr:col>
      <xdr:colOff>295275</xdr:colOff>
      <xdr:row>28</xdr:row>
      <xdr:rowOff>180975</xdr:rowOff>
    </xdr:from>
    <xdr:to>
      <xdr:col>20</xdr:col>
      <xdr:colOff>19050</xdr:colOff>
      <xdr:row>33</xdr:row>
      <xdr:rowOff>257175</xdr:rowOff>
    </xdr:to>
    <xdr:sp macro="" textlink="">
      <xdr:nvSpPr>
        <xdr:cNvPr id="21" name="Texto Explicativo 1 8">
          <a:extLst>
            <a:ext uri="{FF2B5EF4-FFF2-40B4-BE49-F238E27FC236}">
              <a16:creationId xmlns:a16="http://schemas.microsoft.com/office/drawing/2014/main" id="{90A5A461-B2CB-41FE-AC87-017D8A422EED}"/>
            </a:ext>
          </a:extLst>
        </xdr:cNvPr>
        <xdr:cNvSpPr/>
      </xdr:nvSpPr>
      <xdr:spPr>
        <a:xfrm>
          <a:off x="18145125" y="7896225"/>
          <a:ext cx="2162175" cy="1409700"/>
        </a:xfrm>
        <a:prstGeom prst="borderCallout1">
          <a:avLst>
            <a:gd name="adj1" fmla="val 90123"/>
            <a:gd name="adj2" fmla="val 4035"/>
            <a:gd name="adj3" fmla="val 90796"/>
            <a:gd name="adj4" fmla="val -15160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Precisa de mais linhas? No excel, clique na última célula da coluna "TOTAL ANO" e pressione a tecla "Tab". Em outros softwares, selecione a linha e use o menu "Inserir" e "Linhas".</a:t>
          </a:r>
          <a:endParaRPr lang="pt-BR" sz="1100"/>
        </a:p>
      </xdr:txBody>
    </xdr:sp>
    <xdr:clientData/>
  </xdr:twoCellAnchor>
  <xdr:twoCellAnchor>
    <xdr:from>
      <xdr:col>16</xdr:col>
      <xdr:colOff>295275</xdr:colOff>
      <xdr:row>22</xdr:row>
      <xdr:rowOff>152400</xdr:rowOff>
    </xdr:from>
    <xdr:to>
      <xdr:col>20</xdr:col>
      <xdr:colOff>19050</xdr:colOff>
      <xdr:row>27</xdr:row>
      <xdr:rowOff>228600</xdr:rowOff>
    </xdr:to>
    <xdr:sp macro="" textlink="">
      <xdr:nvSpPr>
        <xdr:cNvPr id="22" name="Texto Explicativo 1 8">
          <a:extLst>
            <a:ext uri="{FF2B5EF4-FFF2-40B4-BE49-F238E27FC236}">
              <a16:creationId xmlns:a16="http://schemas.microsoft.com/office/drawing/2014/main" id="{05FB324B-A04A-4C92-8942-FF1E02FE6CE0}"/>
            </a:ext>
          </a:extLst>
        </xdr:cNvPr>
        <xdr:cNvSpPr/>
      </xdr:nvSpPr>
      <xdr:spPr>
        <a:xfrm>
          <a:off x="18145125" y="6267450"/>
          <a:ext cx="2162175" cy="1409700"/>
        </a:xfrm>
        <a:prstGeom prst="borderCallout1">
          <a:avLst>
            <a:gd name="adj1" fmla="val 90123"/>
            <a:gd name="adj2" fmla="val 4035"/>
            <a:gd name="adj3" fmla="val 90796"/>
            <a:gd name="adj4" fmla="val -15160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Precisa de mais linhas? No excel, clique na última célula da coluna "TOTAL ANO" e pressione a tecla "Tab". Em outros softwares, selecione a linha e use o menu "Inserir" e "Linhas".</a:t>
          </a:r>
          <a:endParaRPr lang="pt-BR" sz="1100"/>
        </a:p>
      </xdr:txBody>
    </xdr:sp>
    <xdr:clientData/>
  </xdr:twoCellAnchor>
  <xdr:twoCellAnchor>
    <xdr:from>
      <xdr:col>16</xdr:col>
      <xdr:colOff>295275</xdr:colOff>
      <xdr:row>11</xdr:row>
      <xdr:rowOff>219075</xdr:rowOff>
    </xdr:from>
    <xdr:to>
      <xdr:col>20</xdr:col>
      <xdr:colOff>19050</xdr:colOff>
      <xdr:row>17</xdr:row>
      <xdr:rowOff>28575</xdr:rowOff>
    </xdr:to>
    <xdr:sp macro="" textlink="">
      <xdr:nvSpPr>
        <xdr:cNvPr id="23" name="Texto Explicativo 1 8">
          <a:extLst>
            <a:ext uri="{FF2B5EF4-FFF2-40B4-BE49-F238E27FC236}">
              <a16:creationId xmlns:a16="http://schemas.microsoft.com/office/drawing/2014/main" id="{BE7C8CD7-411D-4AB8-91E2-E7BC59E9D5DE}"/>
            </a:ext>
          </a:extLst>
        </xdr:cNvPr>
        <xdr:cNvSpPr/>
      </xdr:nvSpPr>
      <xdr:spPr>
        <a:xfrm>
          <a:off x="18145125" y="3400425"/>
          <a:ext cx="2162175" cy="1409700"/>
        </a:xfrm>
        <a:prstGeom prst="borderCallout1">
          <a:avLst>
            <a:gd name="adj1" fmla="val 90123"/>
            <a:gd name="adj2" fmla="val 4035"/>
            <a:gd name="adj3" fmla="val 90796"/>
            <a:gd name="adj4" fmla="val -15160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Precisa de mais linhas? No excel, clique na última célula da coluna "TOTAL ANO" e pressione a tecla "Tab". Em outros softwares, selecione a linha e use o menu "Inserir" e "Linhas".</a:t>
          </a:r>
          <a:endParaRPr lang="pt-BR" sz="1100"/>
        </a:p>
      </xdr:txBody>
    </xdr:sp>
    <xdr:clientData/>
  </xdr:twoCellAnchor>
  <xdr:twoCellAnchor>
    <xdr:from>
      <xdr:col>16</xdr:col>
      <xdr:colOff>295275</xdr:colOff>
      <xdr:row>5</xdr:row>
      <xdr:rowOff>171450</xdr:rowOff>
    </xdr:from>
    <xdr:to>
      <xdr:col>20</xdr:col>
      <xdr:colOff>19050</xdr:colOff>
      <xdr:row>10</xdr:row>
      <xdr:rowOff>247650</xdr:rowOff>
    </xdr:to>
    <xdr:sp macro="" textlink="">
      <xdr:nvSpPr>
        <xdr:cNvPr id="24" name="Texto Explicativo 1 8">
          <a:extLst>
            <a:ext uri="{FF2B5EF4-FFF2-40B4-BE49-F238E27FC236}">
              <a16:creationId xmlns:a16="http://schemas.microsoft.com/office/drawing/2014/main" id="{7C323DF5-9A72-4525-8C8D-19DB8C292513}"/>
            </a:ext>
          </a:extLst>
        </xdr:cNvPr>
        <xdr:cNvSpPr/>
      </xdr:nvSpPr>
      <xdr:spPr>
        <a:xfrm>
          <a:off x="18145125" y="1752600"/>
          <a:ext cx="2162175" cy="1409700"/>
        </a:xfrm>
        <a:prstGeom prst="borderCallout1">
          <a:avLst>
            <a:gd name="adj1" fmla="val 90123"/>
            <a:gd name="adj2" fmla="val 4035"/>
            <a:gd name="adj3" fmla="val 90796"/>
            <a:gd name="adj4" fmla="val -15160"/>
          </a:avLst>
        </a:prstGeom>
        <a:solidFill>
          <a:srgbClr val="F48B8E"/>
        </a:solidFill>
        <a:ln w="12700" cap="rnd">
          <a:solidFill>
            <a:srgbClr val="F48B8E"/>
          </a:solidFill>
          <a:headEnd type="none"/>
          <a:tailEnd type="oval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lIns="108000" tIns="108000" rIns="108000" bIns="108000" rtlCol="0" anchor="t"/>
        <a:lstStyle/>
        <a:p>
          <a:r>
            <a:rPr lang="en-US" sz="1100" b="1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DICA DE</a:t>
          </a:r>
          <a:r>
            <a:rPr lang="en-US" sz="1100" b="1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TABELA</a:t>
          </a:r>
        </a:p>
        <a:p>
          <a:endParaRPr lang="en-US" sz="1100" b="1" baseline="0">
            <a:solidFill>
              <a:schemeClr val="lt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r>
            <a:rPr lang="pt-BR" sz="900" baseline="0">
              <a:solidFill>
                <a:schemeClr val="lt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Precisa de mais linhas? No excel, clique na última célula da coluna "TOTAL ANO" e pressione a tecla "Tab". Em outros softwares, selecione a linha e use o menu "Inserir" e "Linhas".</a:t>
          </a:r>
          <a:endParaRPr lang="pt-BR" sz="1100"/>
        </a:p>
      </xdr:txBody>
    </xdr:sp>
    <xdr:clientData/>
  </xdr:twoCellAnchor>
  <xdr:twoCellAnchor>
    <xdr:from>
      <xdr:col>1</xdr:col>
      <xdr:colOff>56510</xdr:colOff>
      <xdr:row>46</xdr:row>
      <xdr:rowOff>104775</xdr:rowOff>
    </xdr:from>
    <xdr:to>
      <xdr:col>1</xdr:col>
      <xdr:colOff>1109631</xdr:colOff>
      <xdr:row>46</xdr:row>
      <xdr:rowOff>288131</xdr:rowOff>
    </xdr:to>
    <xdr:pic>
      <xdr:nvPicPr>
        <xdr:cNvPr id="12" name="Imagem 1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0F6C45-C3F2-46C4-868F-6218DA071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1760" y="12201525"/>
          <a:ext cx="1053121" cy="1833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209550</xdr:rowOff>
    </xdr:from>
    <xdr:to>
      <xdr:col>6</xdr:col>
      <xdr:colOff>544830</xdr:colOff>
      <xdr:row>44</xdr:row>
      <xdr:rowOff>168402</xdr:rowOff>
    </xdr:to>
    <xdr:pic>
      <xdr:nvPicPr>
        <xdr:cNvPr id="13" name="Imagem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8B545ED-EDC9-41A6-BE0D-4AE357E6E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791700"/>
          <a:ext cx="7440930" cy="20162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266060</xdr:colOff>
      <xdr:row>46</xdr:row>
      <xdr:rowOff>104775</xdr:rowOff>
    </xdr:from>
    <xdr:to>
      <xdr:col>2</xdr:col>
      <xdr:colOff>23781</xdr:colOff>
      <xdr:row>46</xdr:row>
      <xdr:rowOff>288131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63A6054-09E0-4A1C-A9B9-C971F732A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060" y="11058525"/>
          <a:ext cx="1053121" cy="183356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2</xdr:row>
      <xdr:rowOff>19050</xdr:rowOff>
    </xdr:from>
    <xdr:ext cx="6438900" cy="7560358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2F049C9-4AB6-4628-AD56-A07A6D7AC6FE}"/>
            </a:ext>
          </a:extLst>
        </xdr:cNvPr>
        <xdr:cNvSpPr txBox="1"/>
      </xdr:nvSpPr>
      <xdr:spPr>
        <a:xfrm>
          <a:off x="9525" y="914400"/>
          <a:ext cx="6438900" cy="756035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spAutoFit/>
        </a:bodyPr>
        <a:lstStyle/>
        <a:p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Introdução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Nesta planilha, você pode controlar as contas a pagar e a receber por mês, uma etapa inicial e básica do controle das finanças. Você pode registrar, no início do mês suas contas fixas e variáveis. Vale a pena consultar diária ou semanalmente os registros para verificar quais estão mais próximas do vencimento. O processo é muito simples, mas exige disciplina e dedicação. </a:t>
          </a:r>
        </a:p>
        <a:p>
          <a:pPr eaLnBrk="1" fontAlgn="auto" latinLnBrk="0" hangingPunct="1"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Instruções de uso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primeiro passo é limpar as células das linhas editáveis. A seguir, registre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as contas a receber e as contas a pagar.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 cada ano, você pode criar uma nova versão do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arquivo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para registrar as movimentações.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ideal é definir um responsável em sua empresa pelo controle da planilha. Se, por um lado, é até bom que mais gente se envolva e ajude a lembrar das contas a vencer, por outro, alguém precisa ter o compromisso de se preocupar com isso. Diz o ditado que "cachorro de dois donos engorda ou morre de fome". Aplicando a sabedoria popular a este caso, se duas pessoas tiver a atribuição das contas a pagar, pode acontecer pagamento duplicado (se ambos  resolverem agir) ou multas por atraso (se um deixar para o outro).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Não se esqueça de... 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983BB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Estabelecer responsabilidades e atualizar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as contas diária ou semanalmente, para manter o controle. </a:t>
          </a:r>
          <a:r>
            <a:rPr lang="pt-BR" sz="110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</a:t>
          </a: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a planilha não for suficiente, considere migrar para um sistema de gestão, que automatiza esse tipo de rotina, centraliza a informação espalhada em planilhas e permite que você ganhe tempo. Saiba mais na aba "Sobre o ContaAzul".</a:t>
          </a: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0</xdr:col>
      <xdr:colOff>0</xdr:colOff>
      <xdr:row>36</xdr:row>
      <xdr:rowOff>95251</xdr:rowOff>
    </xdr:from>
    <xdr:to>
      <xdr:col>12</xdr:col>
      <xdr:colOff>106812</xdr:colOff>
      <xdr:row>45</xdr:row>
      <xdr:rowOff>48977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C6FE7F-1997-40A3-AAE3-D73EE0982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963401"/>
          <a:ext cx="7422012" cy="201112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76201</xdr:rowOff>
    </xdr:from>
    <xdr:to>
      <xdr:col>0</xdr:col>
      <xdr:colOff>657225</xdr:colOff>
      <xdr:row>0</xdr:row>
      <xdr:rowOff>657226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B488C1-9A26-4567-BE60-16BBBE3BD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76201"/>
          <a:ext cx="581025" cy="581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304490</xdr:colOff>
      <xdr:row>59</xdr:row>
      <xdr:rowOff>104775</xdr:rowOff>
    </xdr:from>
    <xdr:to>
      <xdr:col>2</xdr:col>
      <xdr:colOff>68380</xdr:colOff>
      <xdr:row>59</xdr:row>
      <xdr:rowOff>289205</xdr:rowOff>
    </xdr:to>
    <xdr:pic>
      <xdr:nvPicPr>
        <xdr:cNvPr id="3" name="Imagem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4AFAD4-7E9B-46D5-893E-498904A6C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490" y="14030325"/>
          <a:ext cx="1059290" cy="184430"/>
        </a:xfrm>
        <a:prstGeom prst="rect">
          <a:avLst/>
        </a:prstGeom>
      </xdr:spPr>
    </xdr:pic>
    <xdr:clientData/>
  </xdr:twoCellAnchor>
  <xdr:oneCellAnchor>
    <xdr:from>
      <xdr:col>0</xdr:col>
      <xdr:colOff>9525</xdr:colOff>
      <xdr:row>2</xdr:row>
      <xdr:rowOff>19050</xdr:rowOff>
    </xdr:from>
    <xdr:ext cx="6762750" cy="9982199"/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CDA3F82-DD7E-4E85-8270-14E9130CB1B5}"/>
            </a:ext>
          </a:extLst>
        </xdr:cNvPr>
        <xdr:cNvSpPr txBox="1"/>
      </xdr:nvSpPr>
      <xdr:spPr>
        <a:xfrm>
          <a:off x="9525" y="914400"/>
          <a:ext cx="6762750" cy="99821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>
          <a:noAutofit/>
        </a:bodyPr>
        <a:lstStyle/>
        <a:p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Sua empresa além da planilha</a:t>
          </a:r>
          <a:r>
            <a:rPr lang="pt-BR" sz="1800">
              <a:solidFill>
                <a:srgbClr val="4983BB"/>
              </a:solidFill>
            </a:rPr>
            <a:t> </a:t>
          </a:r>
        </a:p>
        <a:p>
          <a:endParaRPr lang="pt-BR" sz="2000">
            <a:solidFill>
              <a:srgbClr val="4983BB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eaLnBrk="1" fontAlgn="auto" latinLnBrk="0" hangingPunct="1">
            <a:lnSpc>
              <a:spcPct val="150000"/>
            </a:lnSpc>
          </a:pPr>
          <a:r>
            <a:rPr lang="pt-BR" sz="1100" baseline="0">
              <a:solidFill>
                <a:srgbClr val="414042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Conheça um novo caminho para turbinar sua empresa. ContaAzul é um sistema de gestão 100% online que vai ajudar você a controlar sua empresa com segurança e rapidez.</a:t>
          </a:r>
        </a:p>
        <a:p>
          <a:pPr eaLnBrk="1" fontAlgn="auto" latinLnBrk="0" hangingPunct="1">
            <a:lnSpc>
              <a:spcPct val="150000"/>
            </a:lnSpc>
          </a:pPr>
          <a:endParaRPr lang="pt-BR" sz="1100">
            <a:solidFill>
              <a:srgbClr val="414042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800" b="0" i="0" u="none" strike="noStrike">
              <a:solidFill>
                <a:srgbClr val="4983BB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que você ganha evoluindo das planilhas para o ContaAzul: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>
            <a:solidFill>
              <a:srgbClr val="414042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Todos os dados em um só lugar para ganhar tempo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Quantas planilhas você usa na sua empresa? Três? Sete? Dez? Como manter todas atualizadas? Quanto tempo você demora para se certificar disso? Todo esse trabalho pode se poupado com o ContaAzul e com isso ganhar tempo para se dedicar ao que importa na sua empresa.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Tenha as informações da sua empresa sempre atualizadas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ContaAzul é um sistema inteligente que automaticamente faz a leitura do seu extrato, conectado ao seu banco, e ajuda a ter uma visão real e atualizada do seu fluxo de caixa. As vendas registradas já viram boletos e notas fiscais para controlar as entradas e saídas de dinheiro da sua empresa. Gastos no cartão de crédito e outras contas também são consolidadas na visão geral. Com planilhas é fácil perder a noção de quando foi a última atualização dos dados e se perde muito tempo alimentando e verificando as informações.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Dados seguros e Backup automático para você ficar tranquilo</a:t>
          </a: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Quantas cópias de backup das suas planilhas você guarda? Com que frequência essas cópias são atualizadas? Já pensou dor de cabeça caso o seu computador quebre ou pegue um vírus? Com o ContaAzul, você garante que os dados estão sempre atualizados onde quer que você esteja acessando. Com backup na nuvem criptografado, você tem segurança com servidores modernos e padrões de segurança usados por bancos online.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Colaboração nos resultados da sua empresa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No ContaAzul você vê a colaboração de cada funcionário para o faturamento e o Fluxo de Caixa. Mais de um funcionário consegue editar os dados em tempo real, e de qualquer lugar do mundo. Mesmo nas suas férias, você pode acessar o sistema e conferir as últimas vendas dos seus funcionários sem pedir cópia das planilhas por email.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Suporte de primeira sempre pronto para te ajudar</a:t>
          </a: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457200" marR="0" lvl="1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O ContaAzul é um sistema online, ou seja, você sempre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tem a versão mais recente para usar. Você conta com suporte e as</a:t>
          </a:r>
          <a:r>
            <a:rPr lang="pt-BR" sz="1100" b="0" i="0" u="none" strike="noStrike" baseline="0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explicações detalhadas para resolver qualquer dúvida</a:t>
          </a:r>
          <a:r>
            <a:rPr lang="pt-BR" sz="1100" b="0" i="0" u="none" strike="noStrike">
              <a:solidFill>
                <a:srgbClr val="414042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pPr marL="0" marR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i="0" u="none" strike="noStrike">
            <a:solidFill>
              <a:srgbClr val="414042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0</xdr:col>
      <xdr:colOff>0</xdr:colOff>
      <xdr:row>48</xdr:row>
      <xdr:rowOff>95251</xdr:rowOff>
    </xdr:from>
    <xdr:to>
      <xdr:col>12</xdr:col>
      <xdr:colOff>106812</xdr:colOff>
      <xdr:row>57</xdr:row>
      <xdr:rowOff>48977</xdr:rowOff>
    </xdr:to>
    <xdr:pic>
      <xdr:nvPicPr>
        <xdr:cNvPr id="5" name="Imagem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89003E-4090-40DC-9339-79A250936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506201"/>
          <a:ext cx="7422012" cy="2011126"/>
        </a:xfrm>
        <a:prstGeom prst="rect">
          <a:avLst/>
        </a:prstGeom>
      </xdr:spPr>
    </xdr:pic>
    <xdr:clientData/>
  </xdr:twoCellAnchor>
  <xdr:twoCellAnchor editAs="oneCell">
    <xdr:from>
      <xdr:col>3</xdr:col>
      <xdr:colOff>427812</xdr:colOff>
      <xdr:row>44</xdr:row>
      <xdr:rowOff>19050</xdr:rowOff>
    </xdr:from>
    <xdr:to>
      <xdr:col>8</xdr:col>
      <xdr:colOff>57590</xdr:colOff>
      <xdr:row>46</xdr:row>
      <xdr:rowOff>66606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B4AF6E-6647-48C3-AD06-D952D65C3D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56612" y="10515600"/>
          <a:ext cx="2677778" cy="504756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76201</xdr:rowOff>
    </xdr:from>
    <xdr:to>
      <xdr:col>0</xdr:col>
      <xdr:colOff>657225</xdr:colOff>
      <xdr:row>0</xdr:row>
      <xdr:rowOff>657226</xdr:rowOff>
    </xdr:to>
    <xdr:pic>
      <xdr:nvPicPr>
        <xdr:cNvPr id="7" name="Imagem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854F28B-FF20-4A84-9874-F7DD94DA6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76201"/>
          <a:ext cx="581025" cy="581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Income" displayName="tblIncome" ref="B7:P11" totalsRowCount="1" headerRowDxfId="164" dataDxfId="163" totalsRowDxfId="162">
  <tableColumns count="15">
    <tableColumn id="1" xr3:uid="{00000000-0010-0000-0000-000001000000}" name="A RECEBER (FIXO)" totalsRowLabel="TOTAL RECEBER" dataDxfId="161" totalsRowDxfId="160"/>
    <tableColumn id="2" xr3:uid="{00000000-0010-0000-0000-000002000000}" name="JAN" totalsRowFunction="custom" dataDxfId="159" totalsRowDxfId="158">
      <totalsRowFormula>SUM(C8:C10)</totalsRowFormula>
    </tableColumn>
    <tableColumn id="3" xr3:uid="{00000000-0010-0000-0000-000003000000}" name="FEV" totalsRowFunction="custom" dataDxfId="157" totalsRowDxfId="156" dataCellStyle="Moeda">
      <totalsRowFormula>SUM(D8:D10)</totalsRowFormula>
    </tableColumn>
    <tableColumn id="4" xr3:uid="{00000000-0010-0000-0000-000004000000}" name="MAR" totalsRowFunction="custom" dataDxfId="155" totalsRowDxfId="154" dataCellStyle="Moeda">
      <totalsRowFormula>SUM(E8:E10)</totalsRowFormula>
    </tableColumn>
    <tableColumn id="5" xr3:uid="{00000000-0010-0000-0000-000005000000}" name="ABR" totalsRowFunction="custom" dataDxfId="153" totalsRowDxfId="152" dataCellStyle="Moeda">
      <totalsRowFormula>SUM(F8:F10)</totalsRowFormula>
    </tableColumn>
    <tableColumn id="6" xr3:uid="{00000000-0010-0000-0000-000006000000}" name="MAI" totalsRowFunction="custom" dataDxfId="151" totalsRowDxfId="150" dataCellStyle="Moeda">
      <totalsRowFormula>SUM(G8:G10)</totalsRowFormula>
    </tableColumn>
    <tableColumn id="7" xr3:uid="{00000000-0010-0000-0000-000007000000}" name="JUN" totalsRowFunction="custom" dataDxfId="149" totalsRowDxfId="148" dataCellStyle="Moeda">
      <totalsRowFormula>SUM(H8:H10)</totalsRowFormula>
    </tableColumn>
    <tableColumn id="8" xr3:uid="{00000000-0010-0000-0000-000008000000}" name="JUL" totalsRowFunction="custom" dataDxfId="147" totalsRowDxfId="146" dataCellStyle="Moeda">
      <totalsRowFormula>SUM(I8:I10)</totalsRowFormula>
    </tableColumn>
    <tableColumn id="9" xr3:uid="{00000000-0010-0000-0000-000009000000}" name="AGO" totalsRowFunction="custom" dataDxfId="145" totalsRowDxfId="144" dataCellStyle="Moeda">
      <totalsRowFormula>SUM(J8:J10)</totalsRowFormula>
    </tableColumn>
    <tableColumn id="10" xr3:uid="{00000000-0010-0000-0000-00000A000000}" name="SET" totalsRowFunction="custom" dataDxfId="143" totalsRowDxfId="142" dataCellStyle="Moeda">
      <totalsRowFormula>SUM(K8:K10)</totalsRowFormula>
    </tableColumn>
    <tableColumn id="11" xr3:uid="{00000000-0010-0000-0000-00000B000000}" name="OUT" totalsRowFunction="custom" dataDxfId="141" totalsRowDxfId="140" dataCellStyle="Moeda">
      <totalsRowFormula>SUM(L8:L10)</totalsRowFormula>
    </tableColumn>
    <tableColumn id="12" xr3:uid="{00000000-0010-0000-0000-00000C000000}" name="NOV" totalsRowFunction="custom" dataDxfId="139" totalsRowDxfId="138" dataCellStyle="Moeda">
      <totalsRowFormula>SUM(M8:M10)</totalsRowFormula>
    </tableColumn>
    <tableColumn id="13" xr3:uid="{00000000-0010-0000-0000-00000D000000}" name="DEZ" totalsRowFunction="custom" dataDxfId="137" totalsRowDxfId="136" dataCellStyle="Moeda">
      <totalsRowFormula>SUM(N8:N10)</totalsRowFormula>
    </tableColumn>
    <tableColumn id="14" xr3:uid="{00000000-0010-0000-0000-00000E000000}" name="TOTAL ANO" totalsRowFunction="custom" dataDxfId="135" totalsRowDxfId="134" dataCellStyle="Moeda">
      <calculatedColumnFormula>SUM(C8:N8)</calculatedColumnFormula>
      <totalsRowFormula>SUM(O8:O10)</totalsRowFormula>
    </tableColumn>
    <tableColumn id="15" xr3:uid="{00000000-0010-0000-0000-00000F000000}" name="GRÁFICO" dataDxfId="133" totalsRowDxfId="132"/>
  </tableColumns>
  <tableStyleInfo name="TableStyleLight1" showFirstColumn="1" showLastColumn="0" showRowStripes="1" showColumnStripes="0"/>
  <extLst>
    <ext xmlns:x14="http://schemas.microsoft.com/office/spreadsheetml/2009/9/main" uri="{504A1905-F514-4f6f-8877-14C23A59335A}">
      <x14:table altText="Monthly Income" altTextSummary="Summarizes income by type for each calendar month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Expenses" displayName="tblExpenses" ref="B19:P28" totalsRowCount="1" headerRowDxfId="131" dataDxfId="130" totalsRowDxfId="129">
  <tableColumns count="15">
    <tableColumn id="1" xr3:uid="{00000000-0010-0000-0100-000001000000}" name="A PAGAR (FIXO)" totalsRowLabel="TOTAL PAGAR" dataDxfId="128" totalsRowDxfId="127"/>
    <tableColumn id="2" xr3:uid="{00000000-0010-0000-0100-000002000000}" name="JAN" totalsRowFunction="custom" dataDxfId="126" totalsRowDxfId="125">
      <totalsRowFormula>SUM(C20:C27)</totalsRowFormula>
    </tableColumn>
    <tableColumn id="3" xr3:uid="{00000000-0010-0000-0100-000003000000}" name="FEV" totalsRowFunction="custom" dataDxfId="124" totalsRowDxfId="123" dataCellStyle="Moeda">
      <totalsRowFormula>SUM(D20:D27)</totalsRowFormula>
    </tableColumn>
    <tableColumn id="4" xr3:uid="{00000000-0010-0000-0100-000004000000}" name="MAR" totalsRowFunction="custom" dataDxfId="122" totalsRowDxfId="121" dataCellStyle="Moeda">
      <totalsRowFormula>SUM(E20:E27)</totalsRowFormula>
    </tableColumn>
    <tableColumn id="5" xr3:uid="{00000000-0010-0000-0100-000005000000}" name="ABR" totalsRowFunction="custom" dataDxfId="120" totalsRowDxfId="119" dataCellStyle="Moeda">
      <totalsRowFormula>SUM(F20:F27)</totalsRowFormula>
    </tableColumn>
    <tableColumn id="6" xr3:uid="{00000000-0010-0000-0100-000006000000}" name="MAI" totalsRowFunction="custom" dataDxfId="118" totalsRowDxfId="117" dataCellStyle="Moeda">
      <totalsRowFormula>SUM(G20:G27)</totalsRowFormula>
    </tableColumn>
    <tableColumn id="7" xr3:uid="{00000000-0010-0000-0100-000007000000}" name="JUN" totalsRowFunction="custom" dataDxfId="116" totalsRowDxfId="115" dataCellStyle="Moeda">
      <totalsRowFormula>SUM(H20:H27)</totalsRowFormula>
    </tableColumn>
    <tableColumn id="8" xr3:uid="{00000000-0010-0000-0100-000008000000}" name="JUL" totalsRowFunction="custom" dataDxfId="114" totalsRowDxfId="113" dataCellStyle="Moeda">
      <totalsRowFormula>SUM(I20:I27)</totalsRowFormula>
    </tableColumn>
    <tableColumn id="9" xr3:uid="{00000000-0010-0000-0100-000009000000}" name="AGO" totalsRowFunction="custom" dataDxfId="112" totalsRowDxfId="111" dataCellStyle="Moeda">
      <totalsRowFormula>SUM(J20:J27)</totalsRowFormula>
    </tableColumn>
    <tableColumn id="10" xr3:uid="{00000000-0010-0000-0100-00000A000000}" name="SET" totalsRowFunction="custom" dataDxfId="110" totalsRowDxfId="109" dataCellStyle="Moeda">
      <totalsRowFormula>SUM(K20:K27)</totalsRowFormula>
    </tableColumn>
    <tableColumn id="11" xr3:uid="{00000000-0010-0000-0100-00000B000000}" name="OUT" totalsRowFunction="custom" dataDxfId="108" totalsRowDxfId="107" dataCellStyle="Moeda">
      <totalsRowFormula>SUM(L20:L27)</totalsRowFormula>
    </tableColumn>
    <tableColumn id="12" xr3:uid="{00000000-0010-0000-0100-00000C000000}" name="NOV" totalsRowFunction="custom" dataDxfId="106" totalsRowDxfId="105" dataCellStyle="Moeda">
      <totalsRowFormula>SUM(M20:M27)</totalsRowFormula>
    </tableColumn>
    <tableColumn id="13" xr3:uid="{00000000-0010-0000-0100-00000D000000}" name="DEZ" totalsRowFunction="custom" dataDxfId="104" totalsRowDxfId="103" dataCellStyle="Moeda">
      <totalsRowFormula>SUM(N20:N27)</totalsRowFormula>
    </tableColumn>
    <tableColumn id="14" xr3:uid="{00000000-0010-0000-0100-00000E000000}" name="TOTAL ANO" totalsRowFunction="custom" dataDxfId="102" totalsRowDxfId="101" dataCellStyle="Moeda">
      <calculatedColumnFormula>SUM(C20:N20)</calculatedColumnFormula>
      <totalsRowFormula>SUM(O20:O27)</totalsRowFormula>
    </tableColumn>
    <tableColumn id="15" xr3:uid="{00000000-0010-0000-0100-00000F000000}" name="GRÁFICO" dataDxfId="100" totalsRowDxfId="99"/>
  </tableColumns>
  <tableStyleInfo name="TableStyleLight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CashAvailable" displayName="tblCashAvailable" ref="B4:P5" headerRowDxfId="98" dataDxfId="97" totalsRowDxfId="96">
  <tableColumns count="15">
    <tableColumn id="1" xr3:uid="{00000000-0010-0000-0200-000001000000}" name="SALDO DISPONÍVEL" totalsRowLabel="Total" dataDxfId="95" totalsRowDxfId="94"/>
    <tableColumn id="2" xr3:uid="{00000000-0010-0000-0200-000002000000}" name="JAN" dataDxfId="93" totalsRowDxfId="92">
      <calculatedColumnFormula>(tblIncome[[#Totals],[JAN]]+tblIncome5[[#Totals],[JAN]])-(tblExpenses[[#Totals],[JAN]]+tblExpenses6[[#Totals],[JAN]])</calculatedColumnFormula>
    </tableColumn>
    <tableColumn id="3" xr3:uid="{00000000-0010-0000-0200-000003000000}" name="FEV" dataDxfId="91" totalsRowDxfId="90">
      <calculatedColumnFormula>(tblIncome[[#Totals],[FEV]]+tblIncome5[[#Totals],[FEV]])-(tblExpenses[[#Totals],[FEV]]+tblExpenses6[[#Totals],[FEV]])</calculatedColumnFormula>
    </tableColumn>
    <tableColumn id="4" xr3:uid="{00000000-0010-0000-0200-000004000000}" name="MAR" dataDxfId="89" totalsRowDxfId="88">
      <calculatedColumnFormula>(tblIncome[[#Totals],[MAR]]+tblIncome5[[#Totals],[MAR]])-(tblExpenses[[#Totals],[MAR]]+tblExpenses6[[#Totals],[MAR]])</calculatedColumnFormula>
    </tableColumn>
    <tableColumn id="5" xr3:uid="{00000000-0010-0000-0200-000005000000}" name="ABR" dataDxfId="87" totalsRowDxfId="86">
      <calculatedColumnFormula>(tblIncome[[#Totals],[ABR]]+tblIncome5[[#Totals],[ABR]])-(tblExpenses[[#Totals],[ABR]]+tblExpenses6[[#Totals],[ABR]])</calculatedColumnFormula>
    </tableColumn>
    <tableColumn id="6" xr3:uid="{00000000-0010-0000-0200-000006000000}" name="MAI" dataDxfId="85" totalsRowDxfId="84">
      <calculatedColumnFormula>(tblIncome[[#Totals],[MAI]]+tblIncome5[[#Totals],[MAI]])-(tblExpenses[[#Totals],[MAI]]+tblExpenses6[[#Totals],[MAI]])</calculatedColumnFormula>
    </tableColumn>
    <tableColumn id="7" xr3:uid="{00000000-0010-0000-0200-000007000000}" name="JUN" dataDxfId="83" totalsRowDxfId="82">
      <calculatedColumnFormula>(tblIncome[[#Totals],[JUN]]+tblIncome5[[#Totals],[JUN]])-(tblExpenses[[#Totals],[JUN]]+tblExpenses6[[#Totals],[JUN]])</calculatedColumnFormula>
    </tableColumn>
    <tableColumn id="8" xr3:uid="{00000000-0010-0000-0200-000008000000}" name="JUL" dataDxfId="81" totalsRowDxfId="80">
      <calculatedColumnFormula>(tblIncome[[#Totals],[JUL]]+tblIncome5[[#Totals],[JUL]])-(tblExpenses[[#Totals],[JUL]]+tblExpenses6[[#Totals],[JUL]])</calculatedColumnFormula>
    </tableColumn>
    <tableColumn id="9" xr3:uid="{00000000-0010-0000-0200-000009000000}" name="AGO" dataDxfId="79" totalsRowDxfId="78">
      <calculatedColumnFormula>(tblIncome[[#Totals],[AGO]]+tblIncome5[[#Totals],[AGO]])-(tblExpenses[[#Totals],[AGO]]+tblExpenses6[[#Totals],[AGO]])</calculatedColumnFormula>
    </tableColumn>
    <tableColumn id="10" xr3:uid="{00000000-0010-0000-0200-00000A000000}" name="SET" dataDxfId="77" totalsRowDxfId="76">
      <calculatedColumnFormula>(tblIncome[[#Totals],[SET]]+tblIncome5[[#Totals],[SET]])-(tblExpenses[[#Totals],[SET]]+tblExpenses6[[#Totals],[SET]])</calculatedColumnFormula>
    </tableColumn>
    <tableColumn id="11" xr3:uid="{00000000-0010-0000-0200-00000B000000}" name="OUT" dataDxfId="75" totalsRowDxfId="74">
      <calculatedColumnFormula>(tblIncome[[#Totals],[OUT]]+tblIncome5[[#Totals],[OUT]])-(tblExpenses[[#Totals],[OUT]]+tblExpenses6[[#Totals],[OUT]])</calculatedColumnFormula>
    </tableColumn>
    <tableColumn id="12" xr3:uid="{00000000-0010-0000-0200-00000C000000}" name="NOV" dataDxfId="73" totalsRowDxfId="72">
      <calculatedColumnFormula>(tblIncome[[#Totals],[NOV]]+tblIncome5[[#Totals],[NOV]])-(tblExpenses[[#Totals],[NOV]]+tblExpenses6[[#Totals],[NOV]])</calculatedColumnFormula>
    </tableColumn>
    <tableColumn id="13" xr3:uid="{00000000-0010-0000-0200-00000D000000}" name="DEZ" dataDxfId="71" totalsRowDxfId="70">
      <calculatedColumnFormula>(tblIncome[[#Totals],[DEZ]]+tblIncome5[[#Totals],[DEZ]])-(tblExpenses[[#Totals],[DEZ]]+tblExpenses6[[#Totals],[DEZ]])</calculatedColumnFormula>
    </tableColumn>
    <tableColumn id="14" xr3:uid="{00000000-0010-0000-0200-00000E000000}" name="TOTAL ANO" dataDxfId="69" totalsRowDxfId="68">
      <calculatedColumnFormula>(tblIncome[[#Totals],[TOTAL ANO]]+tblIncome5[[#Totals],[TOTAL ANO]])-(tblExpenses[[#Totals],[TOTAL ANO]]+tblExpenses6[[#Totals],[TOTAL ANO]])</calculatedColumnFormula>
    </tableColumn>
    <tableColumn id="15" xr3:uid="{00000000-0010-0000-0200-00000F000000}" name="GRÁFICO" totalsRowFunction="count" dataDxfId="67" totalsRowDxfId="66"/>
  </tableColumns>
  <tableStyleInfo name="TableStyleLight8" showFirstColumn="1" showLastColumn="0" showRowStripes="1" showColumnStripes="0"/>
  <extLst>
    <ext xmlns:x14="http://schemas.microsoft.com/office/spreadsheetml/2009/9/main" uri="{504A1905-F514-4f6f-8877-14C23A59335A}">
      <x14:table altText="Monthly Cash Available" altTextSummary="Summarizes cash available (income minus expenses) for each calendar month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Income5" displayName="tblIncome5" ref="B13:P17" totalsRowCount="1" headerRowDxfId="65" dataDxfId="64" totalsRowDxfId="63">
  <tableColumns count="15">
    <tableColumn id="1" xr3:uid="{00000000-0010-0000-0300-000001000000}" name="A RECEBER (EXTRA)" totalsRowLabel="TOTAL RECEBER" dataDxfId="62" totalsRowDxfId="61"/>
    <tableColumn id="2" xr3:uid="{00000000-0010-0000-0300-000002000000}" name="JAN" totalsRowFunction="custom" dataDxfId="60" totalsRowDxfId="59" dataCellStyle="Moeda">
      <totalsRowFormula>SUM(C14:C16)</totalsRowFormula>
    </tableColumn>
    <tableColumn id="3" xr3:uid="{00000000-0010-0000-0300-000003000000}" name="FEV" totalsRowFunction="custom" dataDxfId="58" totalsRowDxfId="57" dataCellStyle="Moeda">
      <totalsRowFormula>SUM(D14:D16)</totalsRowFormula>
    </tableColumn>
    <tableColumn id="4" xr3:uid="{00000000-0010-0000-0300-000004000000}" name="MAR" totalsRowFunction="custom" dataDxfId="56" totalsRowDxfId="55" dataCellStyle="Moeda">
      <totalsRowFormula>SUM(E14:E16)</totalsRowFormula>
    </tableColumn>
    <tableColumn id="5" xr3:uid="{00000000-0010-0000-0300-000005000000}" name="ABR" totalsRowFunction="custom" dataDxfId="54" totalsRowDxfId="53" dataCellStyle="Moeda">
      <totalsRowFormula>SUM(F14:F16)</totalsRowFormula>
    </tableColumn>
    <tableColumn id="6" xr3:uid="{00000000-0010-0000-0300-000006000000}" name="MAI" totalsRowFunction="custom" dataDxfId="52" totalsRowDxfId="51" dataCellStyle="Moeda">
      <totalsRowFormula>SUM(G14:G16)</totalsRowFormula>
    </tableColumn>
    <tableColumn id="7" xr3:uid="{00000000-0010-0000-0300-000007000000}" name="JUN" totalsRowFunction="custom" dataDxfId="50" totalsRowDxfId="49" dataCellStyle="Moeda">
      <totalsRowFormula>SUM(H14:H16)</totalsRowFormula>
    </tableColumn>
    <tableColumn id="8" xr3:uid="{00000000-0010-0000-0300-000008000000}" name="JUL" totalsRowFunction="custom" dataDxfId="48" totalsRowDxfId="47" dataCellStyle="Moeda">
      <totalsRowFormula>SUM(I14:I16)</totalsRowFormula>
    </tableColumn>
    <tableColumn id="9" xr3:uid="{00000000-0010-0000-0300-000009000000}" name="AGO" totalsRowFunction="custom" dataDxfId="46" totalsRowDxfId="45" dataCellStyle="Moeda">
      <totalsRowFormula>SUM(J14:J16)</totalsRowFormula>
    </tableColumn>
    <tableColumn id="10" xr3:uid="{00000000-0010-0000-0300-00000A000000}" name="SET" totalsRowFunction="custom" dataDxfId="44" totalsRowDxfId="43" dataCellStyle="Moeda">
      <totalsRowFormula>SUM(K14:K16)</totalsRowFormula>
    </tableColumn>
    <tableColumn id="11" xr3:uid="{00000000-0010-0000-0300-00000B000000}" name="OUT" totalsRowFunction="custom" dataDxfId="42" totalsRowDxfId="41" dataCellStyle="Moeda">
      <totalsRowFormula>SUM(L14:L16)</totalsRowFormula>
    </tableColumn>
    <tableColumn id="12" xr3:uid="{00000000-0010-0000-0300-00000C000000}" name="NOV" totalsRowFunction="custom" dataDxfId="40" totalsRowDxfId="39" dataCellStyle="Moeda">
      <totalsRowFormula>SUM(M14:M16)</totalsRowFormula>
    </tableColumn>
    <tableColumn id="13" xr3:uid="{00000000-0010-0000-0300-00000D000000}" name="DEZ" totalsRowFunction="custom" dataDxfId="38" totalsRowDxfId="37" dataCellStyle="Moeda">
      <totalsRowFormula>SUM(N14:N16)</totalsRowFormula>
    </tableColumn>
    <tableColumn id="14" xr3:uid="{00000000-0010-0000-0300-00000E000000}" name="TOTAL ANO" totalsRowFunction="custom" dataDxfId="36" totalsRowDxfId="35" dataCellStyle="Moeda">
      <calculatedColumnFormula>SUM(C14:N14)</calculatedColumnFormula>
      <totalsRowFormula>SUM(O14:O16)</totalsRowFormula>
    </tableColumn>
    <tableColumn id="15" xr3:uid="{00000000-0010-0000-0300-00000F000000}" name="GRÁFICO" dataDxfId="34" totalsRowDxfId="33"/>
  </tableColumns>
  <tableStyleInfo name="TableStyleMedium17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lExpenses6" displayName="tblExpenses6" ref="B30:P34" totalsRowCount="1" headerRowDxfId="32" dataDxfId="31" totalsRowDxfId="30">
  <tableColumns count="15">
    <tableColumn id="1" xr3:uid="{00000000-0010-0000-0400-000001000000}" name="A PAGAR (EXTRA)" totalsRowLabel="TOTAL PAGAR" dataDxfId="29" totalsRowDxfId="28"/>
    <tableColumn id="2" xr3:uid="{00000000-0010-0000-0400-000002000000}" name="JAN" totalsRowFunction="custom" dataDxfId="27" totalsRowDxfId="26">
      <totalsRowFormula>SUM(C31:C33)</totalsRowFormula>
    </tableColumn>
    <tableColumn id="3" xr3:uid="{00000000-0010-0000-0400-000003000000}" name="FEV" totalsRowFunction="custom" dataDxfId="25" totalsRowDxfId="24" dataCellStyle="Moeda">
      <totalsRowFormula>SUM(D31:D33)</totalsRowFormula>
    </tableColumn>
    <tableColumn id="4" xr3:uid="{00000000-0010-0000-0400-000004000000}" name="MAR" totalsRowFunction="custom" dataDxfId="23" totalsRowDxfId="22" dataCellStyle="Moeda">
      <totalsRowFormula>SUM(E31:E33)</totalsRowFormula>
    </tableColumn>
    <tableColumn id="5" xr3:uid="{00000000-0010-0000-0400-000005000000}" name="ABR" totalsRowFunction="custom" dataDxfId="21" totalsRowDxfId="20" dataCellStyle="Moeda">
      <totalsRowFormula>SUM(F31:F33)</totalsRowFormula>
    </tableColumn>
    <tableColumn id="6" xr3:uid="{00000000-0010-0000-0400-000006000000}" name="MAI" totalsRowFunction="custom" dataDxfId="19" totalsRowDxfId="18" dataCellStyle="Moeda">
      <totalsRowFormula>SUM(G31:G33)</totalsRowFormula>
    </tableColumn>
    <tableColumn id="7" xr3:uid="{00000000-0010-0000-0400-000007000000}" name="JUN" totalsRowFunction="custom" dataDxfId="17" totalsRowDxfId="16" dataCellStyle="Moeda">
      <totalsRowFormula>SUM(H31:H33)</totalsRowFormula>
    </tableColumn>
    <tableColumn id="8" xr3:uid="{00000000-0010-0000-0400-000008000000}" name="JUL" totalsRowFunction="custom" dataDxfId="15" totalsRowDxfId="14" dataCellStyle="Moeda">
      <totalsRowFormula>SUM(I31:I33)</totalsRowFormula>
    </tableColumn>
    <tableColumn id="9" xr3:uid="{00000000-0010-0000-0400-000009000000}" name="AGO" totalsRowFunction="custom" dataDxfId="13" totalsRowDxfId="12" dataCellStyle="Moeda">
      <totalsRowFormula>SUM(J31:J33)</totalsRowFormula>
    </tableColumn>
    <tableColumn id="10" xr3:uid="{00000000-0010-0000-0400-00000A000000}" name="SET" totalsRowFunction="custom" dataDxfId="11" totalsRowDxfId="10" dataCellStyle="Moeda">
      <totalsRowFormula>SUM(K31:K33)</totalsRowFormula>
    </tableColumn>
    <tableColumn id="11" xr3:uid="{00000000-0010-0000-0400-00000B000000}" name="OUT" totalsRowFunction="custom" dataDxfId="9" totalsRowDxfId="8" dataCellStyle="Moeda">
      <totalsRowFormula>SUM(L31:L33)</totalsRowFormula>
    </tableColumn>
    <tableColumn id="12" xr3:uid="{00000000-0010-0000-0400-00000C000000}" name="NOV" totalsRowFunction="custom" dataDxfId="7" totalsRowDxfId="6" dataCellStyle="Moeda">
      <totalsRowFormula>SUM(M31:M33)</totalsRowFormula>
    </tableColumn>
    <tableColumn id="13" xr3:uid="{00000000-0010-0000-0400-00000D000000}" name="DEZ" totalsRowFunction="custom" dataDxfId="5" totalsRowDxfId="4" dataCellStyle="Moeda">
      <totalsRowFormula>SUM(N31:N33)</totalsRowFormula>
    </tableColumn>
    <tableColumn id="14" xr3:uid="{00000000-0010-0000-0400-00000E000000}" name="TOTAL ANO" totalsRowFunction="custom" dataDxfId="3" totalsRowDxfId="2" dataCellStyle="Moeda">
      <calculatedColumnFormula>SUM(C31:N31)</calculatedColumnFormula>
      <totalsRowFormula>SUM(O31:O33)</totalsRowFormula>
    </tableColumn>
    <tableColumn id="15" xr3:uid="{00000000-0010-0000-0400-00000F000000}" name="GRÁFICO" dataDxfId="1" totalsRowDxfId="0"/>
  </tableColumns>
  <tableStyleInfo name="TableStyleMedium17" showFirstColumn="1" showLastColumn="0" showRowStripes="1" showColumnStripes="0"/>
  <extLst>
    <ext xmlns:x14="http://schemas.microsoft.com/office/spreadsheetml/2009/9/main" uri="{504A1905-F514-4f6f-8877-14C23A59335A}">
      <x14:table altText="Monthly Expenses" altTextSummary="Expense summary for each calendar month."/>
    </ext>
  </extLst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FA9F4E"/>
      </a:accent1>
      <a:accent2>
        <a:srgbClr val="6CCACD"/>
      </a:accent2>
      <a:accent3>
        <a:srgbClr val="F26C63"/>
      </a:accent3>
      <a:accent4>
        <a:srgbClr val="9ACF6D"/>
      </a:accent4>
      <a:accent5>
        <a:srgbClr val="F1CA50"/>
      </a:accent5>
      <a:accent6>
        <a:srgbClr val="B18FC0"/>
      </a:accent6>
      <a:hlink>
        <a:srgbClr val="5BBDE2"/>
      </a:hlink>
      <a:folHlink>
        <a:srgbClr val="B18FC0"/>
      </a:folHlink>
    </a:clrScheme>
    <a:fontScheme name="Family Budget">
      <a:majorFont>
        <a:latin typeface="Bookman Old Style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P48"/>
  <sheetViews>
    <sheetView showGridLines="0" showRowColHeaders="0" tabSelected="1" workbookViewId="0">
      <selection activeCell="A2" sqref="A2"/>
    </sheetView>
  </sheetViews>
  <sheetFormatPr defaultColWidth="9.140625" defaultRowHeight="21" customHeight="1" x14ac:dyDescent="0.2"/>
  <cols>
    <col min="1" max="1" width="1.42578125" style="6" customWidth="1"/>
    <col min="2" max="2" width="37.42578125" style="6" customWidth="1"/>
    <col min="3" max="14" width="16.140625" style="6" customWidth="1"/>
    <col min="15" max="15" width="19" style="6" customWidth="1"/>
    <col min="16" max="16" width="16.140625" style="6" customWidth="1"/>
    <col min="17" max="16384" width="9.140625" style="6"/>
  </cols>
  <sheetData>
    <row r="1" spans="1:16" s="1" customFormat="1" ht="52.5" customHeight="1" thickBot="1" x14ac:dyDescent="0.3">
      <c r="A1" s="33" t="s">
        <v>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1"/>
    </row>
    <row r="2" spans="1:16" ht="21" customHeight="1" thickTop="1" x14ac:dyDescent="0.25">
      <c r="A2" s="4"/>
      <c r="B2" s="5" t="s">
        <v>5</v>
      </c>
      <c r="C2" s="24">
        <v>2017</v>
      </c>
      <c r="D2" s="4"/>
      <c r="E2" s="4"/>
      <c r="F2" s="4"/>
      <c r="H2" s="4"/>
      <c r="I2" s="4"/>
      <c r="J2" s="4"/>
      <c r="K2" s="4"/>
      <c r="L2" s="4"/>
      <c r="M2" s="4"/>
      <c r="N2" s="7"/>
    </row>
    <row r="3" spans="1:16" ht="9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s="9" customFormat="1" ht="21" customHeight="1" x14ac:dyDescent="0.2">
      <c r="A4" s="8"/>
      <c r="B4" s="29" t="s">
        <v>15</v>
      </c>
      <c r="C4" s="30" t="s">
        <v>0</v>
      </c>
      <c r="D4" s="30" t="s">
        <v>6</v>
      </c>
      <c r="E4" s="30" t="s">
        <v>4</v>
      </c>
      <c r="F4" s="30" t="s">
        <v>7</v>
      </c>
      <c r="G4" s="30" t="s">
        <v>8</v>
      </c>
      <c r="H4" s="30" t="s">
        <v>1</v>
      </c>
      <c r="I4" s="30" t="s">
        <v>2</v>
      </c>
      <c r="J4" s="30" t="s">
        <v>9</v>
      </c>
      <c r="K4" s="30" t="s">
        <v>10</v>
      </c>
      <c r="L4" s="30" t="s">
        <v>11</v>
      </c>
      <c r="M4" s="30" t="s">
        <v>3</v>
      </c>
      <c r="N4" s="30" t="s">
        <v>12</v>
      </c>
      <c r="O4" s="30" t="s">
        <v>13</v>
      </c>
      <c r="P4" s="30" t="s">
        <v>14</v>
      </c>
    </row>
    <row r="5" spans="1:16" s="13" customFormat="1" ht="21" customHeight="1" x14ac:dyDescent="0.2">
      <c r="A5" s="8"/>
      <c r="B5" s="10" t="s">
        <v>16</v>
      </c>
      <c r="C5" s="11">
        <f>(tblIncome[[#Totals],[JAN]]+tblIncome5[[#Totals],[JAN]])-(tblExpenses[[#Totals],[JAN]]+tblExpenses6[[#Totals],[JAN]])</f>
        <v>2333</v>
      </c>
      <c r="D5" s="11">
        <f>(tblIncome[[#Totals],[FEV]]+tblIncome5[[#Totals],[FEV]])-(tblExpenses[[#Totals],[FEV]]+tblExpenses6[[#Totals],[FEV]])</f>
        <v>2616</v>
      </c>
      <c r="E5" s="11">
        <f>(tblIncome[[#Totals],[MAR]]+tblIncome5[[#Totals],[MAR]])-(tblExpenses[[#Totals],[MAR]]+tblExpenses6[[#Totals],[MAR]])</f>
        <v>2675</v>
      </c>
      <c r="F5" s="11">
        <f>(tblIncome[[#Totals],[ABR]]+tblIncome5[[#Totals],[ABR]])-(tblExpenses[[#Totals],[ABR]]+tblExpenses6[[#Totals],[ABR]])</f>
        <v>3187</v>
      </c>
      <c r="G5" s="11">
        <f>(tblIncome[[#Totals],[MAI]]+tblIncome5[[#Totals],[MAI]])-(tblExpenses[[#Totals],[MAI]]+tblExpenses6[[#Totals],[MAI]])</f>
        <v>2311</v>
      </c>
      <c r="H5" s="11">
        <f>(tblIncome[[#Totals],[JUN]]+tblIncome5[[#Totals],[JUN]])-(tblExpenses[[#Totals],[JUN]]+tblExpenses6[[#Totals],[JUN]])</f>
        <v>3259</v>
      </c>
      <c r="I5" s="11">
        <f>(tblIncome[[#Totals],[JUL]]+tblIncome5[[#Totals],[JUL]])-(tblExpenses[[#Totals],[JUL]]+tblExpenses6[[#Totals],[JUL]])</f>
        <v>3052</v>
      </c>
      <c r="J5" s="11">
        <f>(tblIncome[[#Totals],[AGO]]+tblIncome5[[#Totals],[AGO]])-(tblExpenses[[#Totals],[AGO]]+tblExpenses6[[#Totals],[AGO]])</f>
        <v>2874</v>
      </c>
      <c r="K5" s="11">
        <f>(tblIncome[[#Totals],[SET]]+tblIncome5[[#Totals],[SET]])-(tblExpenses[[#Totals],[SET]]+tblExpenses6[[#Totals],[SET]])</f>
        <v>1544</v>
      </c>
      <c r="L5" s="11">
        <f>(tblIncome[[#Totals],[OUT]]+tblIncome5[[#Totals],[OUT]])-(tblExpenses[[#Totals],[OUT]]+tblExpenses6[[#Totals],[OUT]])</f>
        <v>2525</v>
      </c>
      <c r="M5" s="11">
        <f>(tblIncome[[#Totals],[NOV]]+tblIncome5[[#Totals],[NOV]])-(tblExpenses[[#Totals],[NOV]]+tblExpenses6[[#Totals],[NOV]])</f>
        <v>0</v>
      </c>
      <c r="N5" s="11">
        <f>(tblIncome[[#Totals],[DEZ]]+tblIncome5[[#Totals],[DEZ]])-(tblExpenses[[#Totals],[DEZ]]+tblExpenses6[[#Totals],[DEZ]])</f>
        <v>0</v>
      </c>
      <c r="O5" s="11">
        <f>(tblIncome[[#Totals],[TOTAL ANO]]+tblIncome5[[#Totals],[TOTAL ANO]])-(tblExpenses[[#Totals],[TOTAL ANO]]+tblExpenses6[[#Totals],[TOTAL ANO]])</f>
        <v>26376</v>
      </c>
      <c r="P5" s="12"/>
    </row>
    <row r="6" spans="1:16" ht="21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1" customHeight="1" x14ac:dyDescent="0.2">
      <c r="A7" s="4"/>
      <c r="B7" s="25" t="s">
        <v>17</v>
      </c>
      <c r="C7" s="14" t="s">
        <v>0</v>
      </c>
      <c r="D7" s="14" t="s">
        <v>6</v>
      </c>
      <c r="E7" s="14" t="s">
        <v>4</v>
      </c>
      <c r="F7" s="14" t="s">
        <v>7</v>
      </c>
      <c r="G7" s="14" t="s">
        <v>8</v>
      </c>
      <c r="H7" s="14" t="s">
        <v>1</v>
      </c>
      <c r="I7" s="14" t="s">
        <v>2</v>
      </c>
      <c r="J7" s="14" t="s">
        <v>9</v>
      </c>
      <c r="K7" s="14" t="s">
        <v>10</v>
      </c>
      <c r="L7" s="14" t="s">
        <v>11</v>
      </c>
      <c r="M7" s="14" t="s">
        <v>3</v>
      </c>
      <c r="N7" s="14" t="s">
        <v>12</v>
      </c>
      <c r="O7" s="14" t="s">
        <v>13</v>
      </c>
      <c r="P7" s="14" t="s">
        <v>14</v>
      </c>
    </row>
    <row r="8" spans="1:16" s="17" customFormat="1" ht="21" customHeight="1" x14ac:dyDescent="0.2">
      <c r="A8" s="15"/>
      <c r="B8" s="16" t="s">
        <v>23</v>
      </c>
      <c r="C8" s="11">
        <v>4000</v>
      </c>
      <c r="D8" s="11">
        <v>4410</v>
      </c>
      <c r="E8" s="11">
        <v>4019</v>
      </c>
      <c r="F8" s="11">
        <v>4263</v>
      </c>
      <c r="G8" s="11">
        <v>4123</v>
      </c>
      <c r="H8" s="11">
        <v>4308</v>
      </c>
      <c r="I8" s="11">
        <v>4162</v>
      </c>
      <c r="J8" s="11">
        <v>4165</v>
      </c>
      <c r="K8" s="11">
        <v>4248</v>
      </c>
      <c r="L8" s="11">
        <v>4324</v>
      </c>
      <c r="M8" s="11"/>
      <c r="N8" s="11"/>
      <c r="O8" s="11">
        <f t="shared" ref="O8:O10" si="0">SUM(C8:N8)</f>
        <v>42022</v>
      </c>
      <c r="P8" s="16"/>
    </row>
    <row r="9" spans="1:16" s="10" customFormat="1" ht="21" customHeight="1" x14ac:dyDescent="0.2">
      <c r="B9" s="16" t="s">
        <v>24</v>
      </c>
      <c r="C9" s="11">
        <v>275</v>
      </c>
      <c r="D9" s="11">
        <v>296</v>
      </c>
      <c r="E9" s="11">
        <v>251</v>
      </c>
      <c r="F9" s="11">
        <v>269</v>
      </c>
      <c r="G9" s="11">
        <v>252</v>
      </c>
      <c r="H9" s="11">
        <v>252</v>
      </c>
      <c r="I9" s="11">
        <v>262</v>
      </c>
      <c r="J9" s="11">
        <v>258</v>
      </c>
      <c r="K9" s="11">
        <v>296</v>
      </c>
      <c r="L9" s="11">
        <v>270</v>
      </c>
      <c r="M9" s="11"/>
      <c r="N9" s="11"/>
      <c r="O9" s="11">
        <f t="shared" si="0"/>
        <v>2681</v>
      </c>
      <c r="P9" s="16"/>
    </row>
    <row r="10" spans="1:16" s="17" customFormat="1" ht="21" customHeight="1" x14ac:dyDescent="0.2">
      <c r="A10" s="15"/>
      <c r="B10" s="16" t="s">
        <v>25</v>
      </c>
      <c r="C10" s="11">
        <v>500</v>
      </c>
      <c r="D10" s="11">
        <v>507</v>
      </c>
      <c r="E10" s="11">
        <v>551</v>
      </c>
      <c r="F10" s="11">
        <v>556</v>
      </c>
      <c r="G10" s="11">
        <v>588</v>
      </c>
      <c r="H10" s="11">
        <v>534</v>
      </c>
      <c r="I10" s="11">
        <v>533</v>
      </c>
      <c r="J10" s="11">
        <v>585</v>
      </c>
      <c r="K10" s="11">
        <v>560</v>
      </c>
      <c r="L10" s="11">
        <v>520</v>
      </c>
      <c r="M10" s="11"/>
      <c r="N10" s="11"/>
      <c r="O10" s="11">
        <f t="shared" si="0"/>
        <v>5434</v>
      </c>
      <c r="P10" s="16"/>
    </row>
    <row r="11" spans="1:16" ht="21" customHeight="1" x14ac:dyDescent="0.2">
      <c r="A11" s="4"/>
      <c r="B11" s="16" t="s">
        <v>18</v>
      </c>
      <c r="C11" s="21">
        <f>SUM(C8:C10)</f>
        <v>4775</v>
      </c>
      <c r="D11" s="21">
        <f t="shared" ref="D11:O11" si="1">SUM(D8:D10)</f>
        <v>5213</v>
      </c>
      <c r="E11" s="21">
        <f t="shared" si="1"/>
        <v>4821</v>
      </c>
      <c r="F11" s="21">
        <f t="shared" si="1"/>
        <v>5088</v>
      </c>
      <c r="G11" s="21">
        <f t="shared" si="1"/>
        <v>4963</v>
      </c>
      <c r="H11" s="21">
        <f t="shared" si="1"/>
        <v>5094</v>
      </c>
      <c r="I11" s="21">
        <f t="shared" si="1"/>
        <v>4957</v>
      </c>
      <c r="J11" s="21">
        <f t="shared" si="1"/>
        <v>5008</v>
      </c>
      <c r="K11" s="21">
        <f t="shared" si="1"/>
        <v>5104</v>
      </c>
      <c r="L11" s="21">
        <f t="shared" si="1"/>
        <v>5114</v>
      </c>
      <c r="M11" s="21">
        <f t="shared" si="1"/>
        <v>0</v>
      </c>
      <c r="N11" s="21">
        <f t="shared" si="1"/>
        <v>0</v>
      </c>
      <c r="O11" s="21">
        <f t="shared" si="1"/>
        <v>50137</v>
      </c>
      <c r="P11" s="18"/>
    </row>
    <row r="12" spans="1:16" ht="21" customHeight="1" x14ac:dyDescent="0.2">
      <c r="A12" s="4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</row>
    <row r="13" spans="1:16" ht="21" customHeight="1" x14ac:dyDescent="0.2">
      <c r="A13" s="4"/>
      <c r="B13" s="26" t="s">
        <v>21</v>
      </c>
      <c r="C13" s="19" t="s">
        <v>0</v>
      </c>
      <c r="D13" s="19" t="s">
        <v>6</v>
      </c>
      <c r="E13" s="19" t="s">
        <v>4</v>
      </c>
      <c r="F13" s="19" t="s">
        <v>7</v>
      </c>
      <c r="G13" s="19" t="s">
        <v>8</v>
      </c>
      <c r="H13" s="19" t="s">
        <v>1</v>
      </c>
      <c r="I13" s="19" t="s">
        <v>2</v>
      </c>
      <c r="J13" s="19" t="s">
        <v>9</v>
      </c>
      <c r="K13" s="19" t="s">
        <v>10</v>
      </c>
      <c r="L13" s="19" t="s">
        <v>11</v>
      </c>
      <c r="M13" s="19" t="s">
        <v>3</v>
      </c>
      <c r="N13" s="19" t="s">
        <v>12</v>
      </c>
      <c r="O13" s="19" t="s">
        <v>13</v>
      </c>
      <c r="P13" s="19" t="s">
        <v>14</v>
      </c>
    </row>
    <row r="14" spans="1:16" s="17" customFormat="1" ht="21" customHeight="1" x14ac:dyDescent="0.2">
      <c r="A14" s="15"/>
      <c r="B14" s="27" t="s">
        <v>26</v>
      </c>
      <c r="C14" s="11">
        <v>420</v>
      </c>
      <c r="D14" s="11">
        <v>300</v>
      </c>
      <c r="E14" s="11">
        <v>500</v>
      </c>
      <c r="F14" s="11">
        <v>600</v>
      </c>
      <c r="G14" s="11">
        <v>700</v>
      </c>
      <c r="H14" s="11">
        <v>800</v>
      </c>
      <c r="I14" s="11">
        <v>900</v>
      </c>
      <c r="J14" s="11">
        <v>100</v>
      </c>
      <c r="K14" s="11">
        <v>200</v>
      </c>
      <c r="L14" s="11">
        <v>300</v>
      </c>
      <c r="M14" s="11"/>
      <c r="N14" s="11"/>
      <c r="O14" s="11">
        <f t="shared" ref="O14:O16" si="2">SUM(C14:N14)</f>
        <v>4820</v>
      </c>
      <c r="P14" s="16"/>
    </row>
    <row r="15" spans="1:16" s="10" customFormat="1" ht="21" customHeight="1" x14ac:dyDescent="0.2">
      <c r="B15" s="27" t="s">
        <v>27</v>
      </c>
      <c r="C15" s="11">
        <v>275</v>
      </c>
      <c r="D15" s="11">
        <v>296</v>
      </c>
      <c r="E15" s="11">
        <v>251</v>
      </c>
      <c r="F15" s="11">
        <v>269</v>
      </c>
      <c r="G15" s="11">
        <v>252</v>
      </c>
      <c r="H15" s="11">
        <v>252</v>
      </c>
      <c r="I15" s="11">
        <v>262</v>
      </c>
      <c r="J15" s="11">
        <v>258</v>
      </c>
      <c r="K15" s="11">
        <v>296</v>
      </c>
      <c r="L15" s="11">
        <v>270</v>
      </c>
      <c r="M15" s="11"/>
      <c r="N15" s="11"/>
      <c r="O15" s="11">
        <f t="shared" si="2"/>
        <v>2681</v>
      </c>
      <c r="P15" s="16"/>
    </row>
    <row r="16" spans="1:16" s="17" customFormat="1" ht="21" customHeight="1" x14ac:dyDescent="0.2">
      <c r="A16" s="15"/>
      <c r="B16" s="27" t="s">
        <v>28</v>
      </c>
      <c r="C16" s="11">
        <v>500</v>
      </c>
      <c r="D16" s="11">
        <v>507</v>
      </c>
      <c r="E16" s="11">
        <v>551</v>
      </c>
      <c r="F16" s="11">
        <v>556</v>
      </c>
      <c r="G16" s="11">
        <v>588</v>
      </c>
      <c r="H16" s="11">
        <v>534</v>
      </c>
      <c r="I16" s="11">
        <v>533</v>
      </c>
      <c r="J16" s="11">
        <v>585</v>
      </c>
      <c r="K16" s="11">
        <v>560</v>
      </c>
      <c r="L16" s="11">
        <v>520</v>
      </c>
      <c r="M16" s="11"/>
      <c r="N16" s="11"/>
      <c r="O16" s="11">
        <f t="shared" si="2"/>
        <v>5434</v>
      </c>
      <c r="P16" s="16"/>
    </row>
    <row r="17" spans="1:16" ht="21" customHeight="1" x14ac:dyDescent="0.2">
      <c r="A17" s="4"/>
      <c r="B17" s="27" t="s">
        <v>18</v>
      </c>
      <c r="C17" s="21">
        <f>SUM(C14:C16)</f>
        <v>1195</v>
      </c>
      <c r="D17" s="21">
        <f t="shared" ref="D17" si="3">SUM(D14:D16)</f>
        <v>1103</v>
      </c>
      <c r="E17" s="21">
        <f t="shared" ref="E17" si="4">SUM(E14:E16)</f>
        <v>1302</v>
      </c>
      <c r="F17" s="21">
        <f t="shared" ref="F17" si="5">SUM(F14:F16)</f>
        <v>1425</v>
      </c>
      <c r="G17" s="21">
        <f t="shared" ref="G17" si="6">SUM(G14:G16)</f>
        <v>1540</v>
      </c>
      <c r="H17" s="21">
        <f t="shared" ref="H17" si="7">SUM(H14:H16)</f>
        <v>1586</v>
      </c>
      <c r="I17" s="21">
        <f t="shared" ref="I17" si="8">SUM(I14:I16)</f>
        <v>1695</v>
      </c>
      <c r="J17" s="21">
        <f t="shared" ref="J17" si="9">SUM(J14:J16)</f>
        <v>943</v>
      </c>
      <c r="K17" s="21">
        <f t="shared" ref="K17" si="10">SUM(K14:K16)</f>
        <v>1056</v>
      </c>
      <c r="L17" s="21">
        <f t="shared" ref="L17" si="11">SUM(L14:L16)</f>
        <v>1090</v>
      </c>
      <c r="M17" s="21">
        <f t="shared" ref="M17" si="12">SUM(M14:M16)</f>
        <v>0</v>
      </c>
      <c r="N17" s="21">
        <f t="shared" ref="N17" si="13">SUM(N14:N16)</f>
        <v>0</v>
      </c>
      <c r="O17" s="21">
        <f t="shared" ref="O17" si="14">SUM(O14:O16)</f>
        <v>12935</v>
      </c>
      <c r="P17" s="18"/>
    </row>
    <row r="18" spans="1:16" ht="21" customHeight="1" x14ac:dyDescent="0.2">
      <c r="A18" s="4"/>
      <c r="B18" s="16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18"/>
    </row>
    <row r="19" spans="1:16" ht="21" customHeight="1" x14ac:dyDescent="0.2">
      <c r="A19" s="4"/>
      <c r="B19" s="25" t="s">
        <v>19</v>
      </c>
      <c r="C19" s="14" t="s">
        <v>0</v>
      </c>
      <c r="D19" s="14" t="s">
        <v>6</v>
      </c>
      <c r="E19" s="14" t="s">
        <v>4</v>
      </c>
      <c r="F19" s="14" t="s">
        <v>7</v>
      </c>
      <c r="G19" s="14" t="s">
        <v>8</v>
      </c>
      <c r="H19" s="14" t="s">
        <v>1</v>
      </c>
      <c r="I19" s="14" t="s">
        <v>2</v>
      </c>
      <c r="J19" s="14" t="s">
        <v>9</v>
      </c>
      <c r="K19" s="14" t="s">
        <v>10</v>
      </c>
      <c r="L19" s="14" t="s">
        <v>11</v>
      </c>
      <c r="M19" s="14" t="s">
        <v>3</v>
      </c>
      <c r="N19" s="14" t="s">
        <v>12</v>
      </c>
      <c r="O19" s="14" t="s">
        <v>13</v>
      </c>
      <c r="P19" s="14" t="s">
        <v>14</v>
      </c>
    </row>
    <row r="20" spans="1:16" ht="21" customHeight="1" x14ac:dyDescent="0.2">
      <c r="A20" s="4"/>
      <c r="B20" s="28" t="s">
        <v>29</v>
      </c>
      <c r="C20" s="11">
        <v>1500</v>
      </c>
      <c r="D20" s="11">
        <v>1500</v>
      </c>
      <c r="E20" s="11">
        <v>1500</v>
      </c>
      <c r="F20" s="11">
        <v>1500</v>
      </c>
      <c r="G20" s="11">
        <v>1500</v>
      </c>
      <c r="H20" s="11">
        <v>1500</v>
      </c>
      <c r="I20" s="11">
        <v>1500</v>
      </c>
      <c r="J20" s="11">
        <v>1500</v>
      </c>
      <c r="K20" s="11">
        <v>1500</v>
      </c>
      <c r="L20" s="11">
        <v>1500</v>
      </c>
      <c r="M20" s="11"/>
      <c r="N20" s="11"/>
      <c r="O20" s="11">
        <f t="shared" ref="O20:O27" si="15">SUM(C20:N20)</f>
        <v>15000</v>
      </c>
      <c r="P20" s="23"/>
    </row>
    <row r="21" spans="1:16" ht="21" customHeight="1" x14ac:dyDescent="0.2">
      <c r="A21" s="4"/>
      <c r="B21" s="28" t="s">
        <v>30</v>
      </c>
      <c r="C21" s="11">
        <v>250</v>
      </c>
      <c r="D21" s="11">
        <v>331</v>
      </c>
      <c r="E21" s="11">
        <v>299</v>
      </c>
      <c r="F21" s="11">
        <v>333</v>
      </c>
      <c r="G21" s="11">
        <v>324</v>
      </c>
      <c r="H21" s="11">
        <v>313</v>
      </c>
      <c r="I21" s="11">
        <v>338</v>
      </c>
      <c r="J21" s="11">
        <v>225</v>
      </c>
      <c r="K21" s="11">
        <v>258</v>
      </c>
      <c r="L21" s="11">
        <v>322</v>
      </c>
      <c r="M21" s="11"/>
      <c r="N21" s="11"/>
      <c r="O21" s="11">
        <f t="shared" si="15"/>
        <v>2993</v>
      </c>
      <c r="P21" s="23"/>
    </row>
    <row r="22" spans="1:16" ht="21" customHeight="1" x14ac:dyDescent="0.2">
      <c r="A22" s="4"/>
      <c r="B22" s="28" t="s">
        <v>31</v>
      </c>
      <c r="C22" s="11">
        <v>345</v>
      </c>
      <c r="D22" s="11">
        <v>345</v>
      </c>
      <c r="E22" s="11">
        <v>345</v>
      </c>
      <c r="F22" s="11">
        <v>345</v>
      </c>
      <c r="G22" s="11">
        <v>345</v>
      </c>
      <c r="H22" s="11">
        <v>345</v>
      </c>
      <c r="I22" s="11">
        <v>345</v>
      </c>
      <c r="J22" s="11">
        <v>345</v>
      </c>
      <c r="K22" s="11">
        <v>345</v>
      </c>
      <c r="L22" s="11">
        <v>345</v>
      </c>
      <c r="M22" s="11"/>
      <c r="N22" s="11"/>
      <c r="O22" s="11">
        <f t="shared" si="15"/>
        <v>3450</v>
      </c>
      <c r="P22" s="23"/>
    </row>
    <row r="23" spans="1:16" ht="21" customHeight="1" x14ac:dyDescent="0.2">
      <c r="A23" s="4"/>
      <c r="B23" s="28" t="s">
        <v>32</v>
      </c>
      <c r="C23" s="11">
        <v>120</v>
      </c>
      <c r="D23" s="11">
        <v>120</v>
      </c>
      <c r="E23" s="11">
        <v>120</v>
      </c>
      <c r="F23" s="11">
        <v>120</v>
      </c>
      <c r="G23" s="11">
        <v>120</v>
      </c>
      <c r="H23" s="11">
        <v>120</v>
      </c>
      <c r="I23" s="11">
        <v>120</v>
      </c>
      <c r="J23" s="11">
        <v>120</v>
      </c>
      <c r="K23" s="11">
        <v>120</v>
      </c>
      <c r="L23" s="11">
        <v>120</v>
      </c>
      <c r="M23" s="11"/>
      <c r="N23" s="11"/>
      <c r="O23" s="11">
        <f t="shared" si="15"/>
        <v>1200</v>
      </c>
      <c r="P23" s="23"/>
    </row>
    <row r="24" spans="1:16" ht="21" customHeight="1" x14ac:dyDescent="0.2">
      <c r="A24" s="4"/>
      <c r="B24" s="28" t="s">
        <v>33</v>
      </c>
      <c r="C24" s="11">
        <v>50</v>
      </c>
      <c r="D24" s="11">
        <v>50</v>
      </c>
      <c r="E24" s="11">
        <v>50</v>
      </c>
      <c r="F24" s="11">
        <v>50</v>
      </c>
      <c r="G24" s="11">
        <v>50</v>
      </c>
      <c r="H24" s="11">
        <v>50</v>
      </c>
      <c r="I24" s="11">
        <v>50</v>
      </c>
      <c r="J24" s="11">
        <v>50</v>
      </c>
      <c r="K24" s="11">
        <v>50</v>
      </c>
      <c r="L24" s="11">
        <v>50</v>
      </c>
      <c r="M24" s="11"/>
      <c r="N24" s="11"/>
      <c r="O24" s="11">
        <f t="shared" si="15"/>
        <v>500</v>
      </c>
      <c r="P24" s="23"/>
    </row>
    <row r="25" spans="1:16" ht="21" customHeight="1" x14ac:dyDescent="0.2">
      <c r="A25" s="4"/>
      <c r="B25" s="28" t="s">
        <v>34</v>
      </c>
      <c r="C25" s="11">
        <v>72</v>
      </c>
      <c r="D25" s="11">
        <v>70</v>
      </c>
      <c r="E25" s="11">
        <v>80</v>
      </c>
      <c r="F25" s="11">
        <v>70</v>
      </c>
      <c r="G25" s="11">
        <v>75</v>
      </c>
      <c r="H25" s="11">
        <v>80</v>
      </c>
      <c r="I25" s="11">
        <v>90</v>
      </c>
      <c r="J25" s="11">
        <v>73</v>
      </c>
      <c r="K25" s="11">
        <v>75</v>
      </c>
      <c r="L25" s="11">
        <v>70</v>
      </c>
      <c r="M25" s="11"/>
      <c r="N25" s="11"/>
      <c r="O25" s="11">
        <f t="shared" si="15"/>
        <v>755</v>
      </c>
      <c r="P25" s="23"/>
    </row>
    <row r="26" spans="1:16" ht="21" customHeight="1" x14ac:dyDescent="0.2">
      <c r="A26" s="4"/>
      <c r="B26" s="28" t="s">
        <v>35</v>
      </c>
      <c r="C26" s="11">
        <v>60</v>
      </c>
      <c r="D26" s="11">
        <v>63</v>
      </c>
      <c r="E26" s="11">
        <v>65</v>
      </c>
      <c r="F26" s="11">
        <v>60</v>
      </c>
      <c r="G26" s="11">
        <v>65</v>
      </c>
      <c r="H26" s="11">
        <v>60</v>
      </c>
      <c r="I26" s="11">
        <v>63</v>
      </c>
      <c r="J26" s="11">
        <v>60</v>
      </c>
      <c r="K26" s="11">
        <v>63</v>
      </c>
      <c r="L26" s="11">
        <v>60</v>
      </c>
      <c r="M26" s="11"/>
      <c r="N26" s="11"/>
      <c r="O26" s="11">
        <f t="shared" si="15"/>
        <v>619</v>
      </c>
      <c r="P26" s="23"/>
    </row>
    <row r="27" spans="1:16" ht="21" customHeight="1" x14ac:dyDescent="0.2">
      <c r="A27" s="4"/>
      <c r="B27" s="28" t="s">
        <v>36</v>
      </c>
      <c r="C27" s="11">
        <v>45</v>
      </c>
      <c r="D27" s="11">
        <v>45</v>
      </c>
      <c r="E27" s="11">
        <v>45</v>
      </c>
      <c r="F27" s="11">
        <v>45</v>
      </c>
      <c r="G27" s="11">
        <v>45</v>
      </c>
      <c r="H27" s="11">
        <v>45</v>
      </c>
      <c r="I27" s="11">
        <v>45</v>
      </c>
      <c r="J27" s="11">
        <v>45</v>
      </c>
      <c r="K27" s="11">
        <v>45</v>
      </c>
      <c r="L27" s="11">
        <v>45</v>
      </c>
      <c r="M27" s="11"/>
      <c r="N27" s="11"/>
      <c r="O27" s="11">
        <f t="shared" si="15"/>
        <v>450</v>
      </c>
      <c r="P27" s="23"/>
    </row>
    <row r="28" spans="1:16" ht="21" customHeight="1" x14ac:dyDescent="0.2">
      <c r="A28" s="4"/>
      <c r="B28" s="16" t="s">
        <v>20</v>
      </c>
      <c r="C28" s="21">
        <f>SUM(C20:C27)</f>
        <v>2442</v>
      </c>
      <c r="D28" s="21">
        <f t="shared" ref="D28:O28" si="16">SUM(D20:D27)</f>
        <v>2524</v>
      </c>
      <c r="E28" s="21">
        <f t="shared" si="16"/>
        <v>2504</v>
      </c>
      <c r="F28" s="21">
        <f t="shared" si="16"/>
        <v>2523</v>
      </c>
      <c r="G28" s="21">
        <f t="shared" si="16"/>
        <v>2524</v>
      </c>
      <c r="H28" s="21">
        <f t="shared" si="16"/>
        <v>2513</v>
      </c>
      <c r="I28" s="21">
        <f t="shared" si="16"/>
        <v>2551</v>
      </c>
      <c r="J28" s="21">
        <f t="shared" si="16"/>
        <v>2418</v>
      </c>
      <c r="K28" s="21">
        <f t="shared" si="16"/>
        <v>2456</v>
      </c>
      <c r="L28" s="21">
        <f t="shared" si="16"/>
        <v>2512</v>
      </c>
      <c r="M28" s="21">
        <f t="shared" si="16"/>
        <v>0</v>
      </c>
      <c r="N28" s="21">
        <f t="shared" si="16"/>
        <v>0</v>
      </c>
      <c r="O28" s="21">
        <f t="shared" si="16"/>
        <v>24967</v>
      </c>
      <c r="P28" s="18"/>
    </row>
    <row r="30" spans="1:16" ht="21" customHeight="1" x14ac:dyDescent="0.2">
      <c r="B30" s="26" t="s">
        <v>22</v>
      </c>
      <c r="C30" s="19" t="s">
        <v>0</v>
      </c>
      <c r="D30" s="19" t="s">
        <v>6</v>
      </c>
      <c r="E30" s="19" t="s">
        <v>4</v>
      </c>
      <c r="F30" s="19" t="s">
        <v>7</v>
      </c>
      <c r="G30" s="19" t="s">
        <v>8</v>
      </c>
      <c r="H30" s="19" t="s">
        <v>1</v>
      </c>
      <c r="I30" s="19" t="s">
        <v>2</v>
      </c>
      <c r="J30" s="19" t="s">
        <v>9</v>
      </c>
      <c r="K30" s="19" t="s">
        <v>10</v>
      </c>
      <c r="L30" s="19" t="s">
        <v>11</v>
      </c>
      <c r="M30" s="19" t="s">
        <v>3</v>
      </c>
      <c r="N30" s="19" t="s">
        <v>12</v>
      </c>
      <c r="O30" s="19" t="s">
        <v>13</v>
      </c>
      <c r="P30" s="19" t="s">
        <v>14</v>
      </c>
    </row>
    <row r="31" spans="1:16" ht="21" customHeight="1" x14ac:dyDescent="0.2">
      <c r="B31" s="27" t="s">
        <v>37</v>
      </c>
      <c r="C31" s="11">
        <v>600</v>
      </c>
      <c r="D31" s="11">
        <v>500</v>
      </c>
      <c r="E31" s="11">
        <v>300</v>
      </c>
      <c r="F31" s="11">
        <v>125</v>
      </c>
      <c r="G31" s="11">
        <v>999</v>
      </c>
      <c r="H31" s="11">
        <v>250</v>
      </c>
      <c r="I31" s="11">
        <v>366</v>
      </c>
      <c r="J31" s="11">
        <v>89</v>
      </c>
      <c r="K31" s="11">
        <v>1557</v>
      </c>
      <c r="L31" s="11">
        <v>500</v>
      </c>
      <c r="M31" s="11"/>
      <c r="N31" s="11"/>
      <c r="O31" s="11">
        <f t="shared" ref="O31:O33" si="17">SUM(C31:N31)</f>
        <v>5286</v>
      </c>
      <c r="P31" s="23"/>
    </row>
    <row r="32" spans="1:16" ht="21" customHeight="1" x14ac:dyDescent="0.2">
      <c r="B32" s="27" t="s">
        <v>38</v>
      </c>
      <c r="C32" s="11">
        <v>250</v>
      </c>
      <c r="D32" s="11">
        <v>331</v>
      </c>
      <c r="E32" s="11">
        <v>299</v>
      </c>
      <c r="F32" s="11">
        <v>333</v>
      </c>
      <c r="G32" s="11">
        <v>324</v>
      </c>
      <c r="H32" s="11">
        <v>313</v>
      </c>
      <c r="I32" s="11">
        <v>338</v>
      </c>
      <c r="J32" s="11">
        <v>225</v>
      </c>
      <c r="K32" s="11">
        <v>258</v>
      </c>
      <c r="L32" s="11">
        <v>322</v>
      </c>
      <c r="M32" s="11"/>
      <c r="N32" s="11"/>
      <c r="O32" s="11">
        <f t="shared" si="17"/>
        <v>2993</v>
      </c>
      <c r="P32" s="23"/>
    </row>
    <row r="33" spans="2:16" ht="21" customHeight="1" x14ac:dyDescent="0.2">
      <c r="B33" s="27" t="s">
        <v>39</v>
      </c>
      <c r="C33" s="11">
        <v>345</v>
      </c>
      <c r="D33" s="11">
        <v>345</v>
      </c>
      <c r="E33" s="11">
        <v>345</v>
      </c>
      <c r="F33" s="11">
        <v>345</v>
      </c>
      <c r="G33" s="11">
        <v>345</v>
      </c>
      <c r="H33" s="11">
        <v>345</v>
      </c>
      <c r="I33" s="11">
        <v>345</v>
      </c>
      <c r="J33" s="11">
        <v>345</v>
      </c>
      <c r="K33" s="11">
        <v>345</v>
      </c>
      <c r="L33" s="11">
        <v>345</v>
      </c>
      <c r="M33" s="11"/>
      <c r="N33" s="11"/>
      <c r="O33" s="11">
        <f t="shared" si="17"/>
        <v>3450</v>
      </c>
      <c r="P33" s="23"/>
    </row>
    <row r="34" spans="2:16" ht="21" customHeight="1" x14ac:dyDescent="0.2">
      <c r="B34" s="20" t="s">
        <v>20</v>
      </c>
      <c r="C34" s="21">
        <f>SUM(C31:C33)</f>
        <v>1195</v>
      </c>
      <c r="D34" s="21">
        <f t="shared" ref="D34:O34" si="18">SUM(D31:D33)</f>
        <v>1176</v>
      </c>
      <c r="E34" s="21">
        <f t="shared" si="18"/>
        <v>944</v>
      </c>
      <c r="F34" s="21">
        <f t="shared" si="18"/>
        <v>803</v>
      </c>
      <c r="G34" s="21">
        <f t="shared" si="18"/>
        <v>1668</v>
      </c>
      <c r="H34" s="21">
        <f t="shared" si="18"/>
        <v>908</v>
      </c>
      <c r="I34" s="21">
        <f t="shared" si="18"/>
        <v>1049</v>
      </c>
      <c r="J34" s="21">
        <f t="shared" si="18"/>
        <v>659</v>
      </c>
      <c r="K34" s="21">
        <f t="shared" si="18"/>
        <v>2160</v>
      </c>
      <c r="L34" s="21">
        <f t="shared" si="18"/>
        <v>1167</v>
      </c>
      <c r="M34" s="21">
        <f t="shared" si="18"/>
        <v>0</v>
      </c>
      <c r="N34" s="21">
        <f t="shared" si="18"/>
        <v>0</v>
      </c>
      <c r="O34" s="21">
        <f t="shared" si="18"/>
        <v>11729</v>
      </c>
      <c r="P34" s="18"/>
    </row>
    <row r="36" spans="2:16" s="2" customFormat="1" ht="18" customHeight="1" x14ac:dyDescent="0.2"/>
    <row r="37" spans="2:16" s="2" customFormat="1" ht="18" customHeight="1" x14ac:dyDescent="0.2"/>
    <row r="38" spans="2:16" s="2" customFormat="1" ht="18" customHeight="1" x14ac:dyDescent="0.2"/>
    <row r="39" spans="2:16" s="2" customFormat="1" ht="18" customHeight="1" x14ac:dyDescent="0.2"/>
    <row r="40" spans="2:16" s="2" customFormat="1" ht="18" customHeight="1" x14ac:dyDescent="0.2"/>
    <row r="41" spans="2:16" s="2" customFormat="1" ht="18" customHeight="1" x14ac:dyDescent="0.2"/>
    <row r="42" spans="2:16" s="2" customFormat="1" ht="18" customHeight="1" x14ac:dyDescent="0.2"/>
    <row r="43" spans="2:16" s="2" customFormat="1" ht="18" customHeight="1" x14ac:dyDescent="0.2"/>
    <row r="44" spans="2:16" s="2" customFormat="1" ht="18" customHeight="1" x14ac:dyDescent="0.2"/>
    <row r="45" spans="2:16" s="2" customFormat="1" ht="18" customHeight="1" x14ac:dyDescent="0.2"/>
    <row r="46" spans="2:16" s="2" customFormat="1" ht="18" customHeight="1" x14ac:dyDescent="0.2"/>
    <row r="47" spans="2:16" s="3" customFormat="1" ht="30" customHeight="1" x14ac:dyDescent="0.2"/>
    <row r="48" spans="2:16" s="2" customFormat="1" ht="18" customHeight="1" x14ac:dyDescent="0.2"/>
  </sheetData>
  <mergeCells count="2">
    <mergeCell ref="B12:P12"/>
    <mergeCell ref="A1:K1"/>
  </mergeCells>
  <printOptions horizontalCentered="1"/>
  <pageMargins left="0.25" right="0.25" top="0.75" bottom="0.75" header="0.3" footer="0.3"/>
  <pageSetup scale="68" fitToHeight="0" orientation="landscape"/>
  <headerFooter differentFirst="1">
    <oddFooter>Page &amp;P of &amp;N</oddFooter>
  </headerFooter>
  <drawing r:id="rId1"/>
  <tableParts count="5">
    <tablePart r:id="rId2"/>
    <tablePart r:id="rId3"/>
    <tablePart r:id="rId4"/>
    <tablePart r:id="rId5"/>
    <tablePart r:id="rId6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00000000-0003-0000-0000-000000000000}">
          <x14:colorSeries theme="5"/>
          <x14:colorNegative rgb="FFFFB620"/>
          <x14:colorAxis rgb="FF000000"/>
          <x14:colorMarkers rgb="FFD70077"/>
          <x14:colorFirst rgb="FF777777"/>
          <x14:colorLast rgb="FF359CEB"/>
          <x14:colorHigh rgb="FFFF0000"/>
          <x14:colorLow rgb="FF92D050"/>
          <x14:sparklines>
            <x14:sparkline>
              <xm:f>'Contas a Pagar e a Receber'!C28:N28</xm:f>
              <xm:sqref>P28</xm:sqref>
            </x14:sparkline>
            <x14:sparkline>
              <xm:f>'Contas a Pagar e a Receber'!C11:N11</xm:f>
              <xm:sqref>P11</xm:sqref>
            </x14:sparkline>
            <x14:sparkline>
              <xm:f>'Contas a Pagar e a Receber'!C5:N5</xm:f>
              <xm:sqref>P5</xm:sqref>
            </x14:sparkline>
          </x14:sparklines>
        </x14:sparklineGroup>
        <x14:sparklineGroup displayEmptyCellsAs="gap" markers="1" high="1" low="1" xr2:uid="{00000000-0003-0000-0000-000001000000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rgb="FF92D050"/>
          <x14:colorLow rgb="FFFF0000"/>
          <x14:sparklines>
            <x14:sparkline>
              <xm:f>'Contas a Pagar e a Receber'!C8:N8</xm:f>
              <xm:sqref>P8</xm:sqref>
            </x14:sparkline>
            <x14:sparkline>
              <xm:f>'Contas a Pagar e a Receber'!C9:N9</xm:f>
              <xm:sqref>P9</xm:sqref>
            </x14:sparkline>
            <x14:sparkline>
              <xm:f>'Contas a Pagar e a Receber'!C10:N10</xm:f>
              <xm:sqref>P10</xm:sqref>
            </x14:sparkline>
          </x14:sparklines>
        </x14:sparklineGroup>
        <x14:sparklineGroup displayEmptyCellsAs="span" markers="1" high="1" low="1" displayHidden="1" xr2:uid="{00000000-0003-0000-0000-000002000000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'Contas a Pagar e a Receber'!C20:N20</xm:f>
              <xm:sqref>P20</xm:sqref>
            </x14:sparkline>
            <x14:sparkline>
              <xm:f>'Contas a Pagar e a Receber'!C21:N21</xm:f>
              <xm:sqref>P21</xm:sqref>
            </x14:sparkline>
            <x14:sparkline>
              <xm:f>'Contas a Pagar e a Receber'!C22:N22</xm:f>
              <xm:sqref>P22</xm:sqref>
            </x14:sparkline>
            <x14:sparkline>
              <xm:f>'Contas a Pagar e a Receber'!C23:N23</xm:f>
              <xm:sqref>P23</xm:sqref>
            </x14:sparkline>
            <x14:sparkline>
              <xm:f>'Contas a Pagar e a Receber'!C24:N24</xm:f>
              <xm:sqref>P24</xm:sqref>
            </x14:sparkline>
            <x14:sparkline>
              <xm:f>'Contas a Pagar e a Receber'!C25:N25</xm:f>
              <xm:sqref>P25</xm:sqref>
            </x14:sparkline>
            <x14:sparkline>
              <xm:f>'Contas a Pagar e a Receber'!C26:N26</xm:f>
              <xm:sqref>P26</xm:sqref>
            </x14:sparkline>
            <x14:sparkline>
              <xm:f>'Contas a Pagar e a Receber'!C27:N27</xm:f>
              <xm:sqref>P27</xm:sqref>
            </x14:sparkline>
          </x14:sparklines>
        </x14:sparklineGroup>
        <x14:sparklineGroup displayEmptyCellsAs="gap" markers="1" high="1" low="1" xr2:uid="{00000000-0003-0000-0000-000003000000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rgb="FF92D050"/>
          <x14:colorLow rgb="FFFF0000"/>
          <x14:sparklines>
            <x14:sparkline>
              <xm:f>'Contas a Pagar e a Receber'!C14:N14</xm:f>
              <xm:sqref>P14</xm:sqref>
            </x14:sparkline>
            <x14:sparkline>
              <xm:f>'Contas a Pagar e a Receber'!C15:N15</xm:f>
              <xm:sqref>P15</xm:sqref>
            </x14:sparkline>
            <x14:sparkline>
              <xm:f>'Contas a Pagar e a Receber'!C16:N16</xm:f>
              <xm:sqref>P16</xm:sqref>
            </x14:sparkline>
          </x14:sparklines>
        </x14:sparklineGroup>
        <x14:sparklineGroup type="column" displayEmptyCellsAs="gap" high="1" low="1" xr2:uid="{00000000-0003-0000-0000-000004000000}">
          <x14:colorSeries theme="5"/>
          <x14:colorNegative rgb="FFFFB620"/>
          <x14:colorAxis rgb="FF000000"/>
          <x14:colorMarkers rgb="FFD70077"/>
          <x14:colorFirst rgb="FF777777"/>
          <x14:colorLast rgb="FF359CEB"/>
          <x14:colorHigh rgb="FFFF0000"/>
          <x14:colorLow rgb="FF92D050"/>
          <x14:sparklines>
            <x14:sparkline>
              <xm:f>'Contas a Pagar e a Receber'!C17:N17</xm:f>
              <xm:sqref>P17</xm:sqref>
            </x14:sparkline>
            <x14:sparkline>
              <xm:f>'Contas a Pagar e a Receber'!C18:N18</xm:f>
              <xm:sqref>P18</xm:sqref>
            </x14:sparkline>
          </x14:sparklines>
        </x14:sparklineGroup>
        <x14:sparklineGroup displayEmptyCellsAs="span" markers="1" high="1" low="1" displayHidden="1" xr2:uid="{00000000-0003-0000-0000-000005000000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'Contas a Pagar e a Receber'!C31:N31</xm:f>
              <xm:sqref>P31</xm:sqref>
            </x14:sparkline>
            <x14:sparkline>
              <xm:f>'Contas a Pagar e a Receber'!C32:N32</xm:f>
              <xm:sqref>P32</xm:sqref>
            </x14:sparkline>
            <x14:sparkline>
              <xm:f>'Contas a Pagar e a Receber'!C33:N33</xm:f>
              <xm:sqref>P33</xm:sqref>
            </x14:sparkline>
          </x14:sparklines>
        </x14:sparklineGroup>
        <x14:sparklineGroup type="column" displayEmptyCellsAs="gap" high="1" low="1" xr2:uid="{00000000-0003-0000-0000-000006000000}">
          <x14:colorSeries theme="5"/>
          <x14:colorNegative rgb="FFFFB620"/>
          <x14:colorAxis rgb="FF000000"/>
          <x14:colorMarkers rgb="FFD70077"/>
          <x14:colorFirst rgb="FF777777"/>
          <x14:colorLast rgb="FF359CEB"/>
          <x14:colorHigh rgb="FFFF0000"/>
          <x14:colorLow rgb="FF92D050"/>
          <x14:sparklines>
            <x14:sparkline>
              <xm:f>'Contas a Pagar e a Receber'!C34:N34</xm:f>
              <xm:sqref>P34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5"/>
  <sheetViews>
    <sheetView showGridLines="0" showRowColHeaders="0" workbookViewId="0">
      <pane ySplit="1" topLeftCell="A2" activePane="bottomLeft" state="frozen"/>
      <selection activeCell="K3" sqref="K3"/>
      <selection pane="bottomLeft" activeCell="A2" sqref="A2"/>
    </sheetView>
  </sheetViews>
  <sheetFormatPr defaultRowHeight="14.25" x14ac:dyDescent="0.2"/>
  <cols>
    <col min="1" max="1" width="10.28515625" style="2" customWidth="1"/>
    <col min="2" max="16384" width="9.140625" style="2"/>
  </cols>
  <sheetData>
    <row r="1" spans="1:12" s="1" customFormat="1" ht="52.5" customHeight="1" thickBot="1" x14ac:dyDescent="0.3">
      <c r="A1" s="33" t="s">
        <v>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1"/>
    </row>
    <row r="2" spans="1:12" ht="18" customHeight="1" thickTop="1" x14ac:dyDescent="0.2"/>
    <row r="3" spans="1:12" ht="18" customHeight="1" x14ac:dyDescent="0.2"/>
    <row r="4" spans="1:12" ht="18" customHeight="1" x14ac:dyDescent="0.2"/>
    <row r="5" spans="1:12" ht="18" customHeight="1" x14ac:dyDescent="0.2"/>
    <row r="6" spans="1:12" ht="18" customHeight="1" x14ac:dyDescent="0.2"/>
    <row r="7" spans="1:12" ht="18" customHeight="1" x14ac:dyDescent="0.2"/>
    <row r="8" spans="1:12" ht="18" customHeight="1" x14ac:dyDescent="0.2"/>
    <row r="9" spans="1:12" ht="18" customHeight="1" x14ac:dyDescent="0.2"/>
    <row r="10" spans="1:12" ht="18" customHeight="1" x14ac:dyDescent="0.2"/>
    <row r="11" spans="1:12" ht="18" customHeight="1" x14ac:dyDescent="0.2"/>
    <row r="12" spans="1:12" ht="18" customHeight="1" x14ac:dyDescent="0.2"/>
    <row r="13" spans="1:12" ht="18" customHeight="1" x14ac:dyDescent="0.2"/>
    <row r="14" spans="1:12" ht="18" customHeight="1" x14ac:dyDescent="0.2"/>
    <row r="15" spans="1:12" ht="18" customHeight="1" x14ac:dyDescent="0.2"/>
    <row r="16" spans="1:12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s="3" customFormat="1" ht="30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</sheetData>
  <sheetProtection sheet="1" objects="1" scenarios="1"/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8"/>
  <sheetViews>
    <sheetView showGridLines="0" showRowColHeaders="0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0.28515625" style="2" customWidth="1"/>
    <col min="2" max="16384" width="9.140625" style="2"/>
  </cols>
  <sheetData>
    <row r="1" spans="1:12" s="1" customFormat="1" ht="52.5" customHeight="1" thickBot="1" x14ac:dyDescent="0.3">
      <c r="A1" s="33" t="s">
        <v>40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1"/>
    </row>
    <row r="2" spans="1:12" ht="18" customHeight="1" thickTop="1" x14ac:dyDescent="0.2"/>
    <row r="3" spans="1:12" ht="18" customHeight="1" x14ac:dyDescent="0.2"/>
    <row r="4" spans="1:12" ht="18" customHeight="1" x14ac:dyDescent="0.2"/>
    <row r="5" spans="1:12" ht="18" customHeight="1" x14ac:dyDescent="0.2"/>
    <row r="6" spans="1:12" ht="18" customHeight="1" x14ac:dyDescent="0.2"/>
    <row r="7" spans="1:12" ht="18" customHeight="1" x14ac:dyDescent="0.2"/>
    <row r="8" spans="1:12" ht="18" customHeight="1" x14ac:dyDescent="0.2"/>
    <row r="9" spans="1:12" ht="18" customHeight="1" x14ac:dyDescent="0.2"/>
    <row r="10" spans="1:12" ht="18" customHeight="1" x14ac:dyDescent="0.2"/>
    <row r="11" spans="1:12" ht="18" customHeight="1" x14ac:dyDescent="0.2"/>
    <row r="12" spans="1:12" ht="18" customHeight="1" x14ac:dyDescent="0.2"/>
    <row r="13" spans="1:12" ht="18" customHeight="1" x14ac:dyDescent="0.2"/>
    <row r="14" spans="1:12" ht="18" customHeight="1" x14ac:dyDescent="0.2"/>
    <row r="15" spans="1:12" ht="18" customHeight="1" x14ac:dyDescent="0.2"/>
    <row r="16" spans="1:12" ht="18" customHeight="1" x14ac:dyDescent="0.2"/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s="3" customFormat="1" ht="30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  <row r="94" ht="18" customHeight="1" x14ac:dyDescent="0.2"/>
    <row r="95" ht="18" customHeight="1" x14ac:dyDescent="0.2"/>
    <row r="96" ht="18" customHeight="1" x14ac:dyDescent="0.2"/>
    <row r="97" ht="18" customHeight="1" x14ac:dyDescent="0.2"/>
    <row r="98" ht="18" customHeight="1" x14ac:dyDescent="0.2"/>
    <row r="99" ht="18" customHeight="1" x14ac:dyDescent="0.2"/>
    <row r="100" ht="18" customHeight="1" x14ac:dyDescent="0.2"/>
    <row r="101" ht="18" customHeight="1" x14ac:dyDescent="0.2"/>
    <row r="102" ht="18" customHeight="1" x14ac:dyDescent="0.2"/>
    <row r="103" ht="18" customHeight="1" x14ac:dyDescent="0.2"/>
    <row r="104" ht="18" customHeight="1" x14ac:dyDescent="0.2"/>
    <row r="105" ht="18" customHeight="1" x14ac:dyDescent="0.2"/>
    <row r="106" ht="18" customHeight="1" x14ac:dyDescent="0.2"/>
    <row r="107" ht="18" customHeight="1" x14ac:dyDescent="0.2"/>
    <row r="108" ht="18" customHeight="1" x14ac:dyDescent="0.2"/>
    <row r="109" ht="18" customHeight="1" x14ac:dyDescent="0.2"/>
    <row r="110" ht="18" customHeight="1" x14ac:dyDescent="0.2"/>
    <row r="111" ht="18" customHeight="1" x14ac:dyDescent="0.2"/>
    <row r="112" ht="18" customHeight="1" x14ac:dyDescent="0.2"/>
    <row r="113" ht="18" customHeight="1" x14ac:dyDescent="0.2"/>
    <row r="114" ht="18" customHeight="1" x14ac:dyDescent="0.2"/>
    <row r="115" ht="18" customHeight="1" x14ac:dyDescent="0.2"/>
    <row r="116" ht="18" customHeight="1" x14ac:dyDescent="0.2"/>
    <row r="117" ht="18" customHeight="1" x14ac:dyDescent="0.2"/>
    <row r="118" ht="18" customHeight="1" x14ac:dyDescent="0.2"/>
    <row r="119" ht="18" customHeight="1" x14ac:dyDescent="0.2"/>
    <row r="120" ht="18" customHeight="1" x14ac:dyDescent="0.2"/>
    <row r="121" ht="18" customHeight="1" x14ac:dyDescent="0.2"/>
    <row r="122" ht="18" customHeight="1" x14ac:dyDescent="0.2"/>
    <row r="123" ht="18" customHeight="1" x14ac:dyDescent="0.2"/>
    <row r="124" ht="18" customHeight="1" x14ac:dyDescent="0.2"/>
    <row r="125" ht="18" customHeight="1" x14ac:dyDescent="0.2"/>
    <row r="126" ht="18" customHeight="1" x14ac:dyDescent="0.2"/>
    <row r="127" ht="18" customHeight="1" x14ac:dyDescent="0.2"/>
    <row r="128" ht="18" customHeight="1" x14ac:dyDescent="0.2"/>
  </sheetData>
  <sheetProtection sheet="1" objects="1" scenarios="1"/>
  <mergeCells count="1">
    <mergeCell ref="A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25E1ED9-A64D-4557-A31C-3D71608F23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Contas a Pagar e a Receber</vt:lpstr>
      <vt:lpstr>Instruções</vt:lpstr>
      <vt:lpstr>Sua empresa além da planilha</vt:lpstr>
      <vt:lpstr>BudgetYear</vt:lpstr>
      <vt:lpstr>'Contas a Pagar e a Receber'!Titulos_de_impressao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2013-06-17T00:03:45Z</dcterms:created>
  <dcterms:modified xsi:type="dcterms:W3CDTF">2017-11-06T16:22:37Z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TC029300579991</vt:lpwstr>
  </property>
</Properties>
</file>