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OneDrive\Documentos\CURSO EXCEL COM IA - SANTANDER\PRIMEIRO DESAFIO\"/>
    </mc:Choice>
  </mc:AlternateContent>
  <xr:revisionPtr revIDLastSave="0" documentId="13_ncr:1_{681EC3CD-659C-48FB-868E-C39C937840D9}" xr6:coauthVersionLast="47" xr6:coauthVersionMax="47" xr10:uidLastSave="{00000000-0000-0000-0000-000000000000}"/>
  <bookViews>
    <workbookView xWindow="-120" yWindow="-120" windowWidth="20730" windowHeight="11310" tabRatio="0" activeTab="1" xr2:uid="{4EED9D20-CA4E-4C18-90B6-093D5F4AB190}"/>
  </bookViews>
  <sheets>
    <sheet name="Planilha1" sheetId="1" r:id="rId1"/>
    <sheet name="Ferramenta" sheetId="2" r:id="rId2"/>
    <sheet name="TABELA DE APOIO" sheetId="3" r:id="rId3"/>
  </sheets>
  <definedNames>
    <definedName name="aporte">Ferramenta!$D$12</definedName>
    <definedName name="patrimonio">Ferramenta!$D$15</definedName>
    <definedName name="qtd_anos">Ferramenta!$D$13</definedName>
    <definedName name="rendimento_carteira">Ferramenta!$D$7</definedName>
    <definedName name="salario">Ferramenta!$D$6</definedName>
    <definedName name="sugestao_investimento">Ferramenta!$D$8</definedName>
    <definedName name="taxa_mensal">Ferramenta!$D$14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H6" i="2"/>
  <c r="H10" i="2"/>
  <c r="H11" i="2"/>
  <c r="H12" i="2"/>
  <c r="H13" i="2"/>
  <c r="H14" i="2"/>
  <c r="H9" i="2"/>
  <c r="H4" i="3"/>
  <c r="A15" i="3"/>
  <c r="A16" i="3"/>
  <c r="A17" i="3"/>
  <c r="A18" i="3"/>
  <c r="A19" i="3"/>
  <c r="A20" i="3"/>
  <c r="A10" i="3"/>
  <c r="A11" i="3"/>
  <c r="A12" i="3"/>
  <c r="A13" i="3"/>
  <c r="A14" i="3"/>
  <c r="A9" i="3"/>
  <c r="A4" i="3"/>
  <c r="A5" i="3"/>
  <c r="A6" i="3"/>
  <c r="A7" i="3"/>
  <c r="A8" i="3"/>
  <c r="A3" i="3"/>
  <c r="D15" i="2"/>
  <c r="D16" i="2" s="1"/>
  <c r="C20" i="2"/>
  <c r="D20" i="2" s="1"/>
  <c r="C21" i="2"/>
  <c r="D21" i="2" s="1"/>
  <c r="C22" i="2"/>
  <c r="D22" i="2" s="1"/>
  <c r="C23" i="2"/>
  <c r="D23" i="2" s="1"/>
  <c r="C24" i="2"/>
  <c r="D24" i="2" s="1"/>
  <c r="I10" i="2" l="1"/>
  <c r="I11" i="2"/>
  <c r="I12" i="2"/>
  <c r="I13" i="2"/>
  <c r="I14" i="2"/>
  <c r="I9" i="2"/>
  <c r="I15" i="2" s="1"/>
</calcChain>
</file>

<file path=xl/sharedStrings.xml><?xml version="1.0" encoding="utf-8"?>
<sst xmlns="http://schemas.openxmlformats.org/spreadsheetml/2006/main" count="81" uniqueCount="43">
  <si>
    <t>Perguntas de negócios</t>
  </si>
  <si>
    <t>Criando uma ferramenta de controle de investimentos no excel</t>
  </si>
  <si>
    <t>Por quantos anos?</t>
  </si>
  <si>
    <t>Quanto investir por mês?</t>
  </si>
  <si>
    <t>Patrimonio acumulado?</t>
  </si>
  <si>
    <t>Dividendos mensais?</t>
  </si>
  <si>
    <t>INVESTIMENTO MENSAL</t>
  </si>
  <si>
    <t>Patrimônio acumulado?</t>
  </si>
  <si>
    <t>Quanto em 2 anos?</t>
  </si>
  <si>
    <t>Quanto em 5 anos?</t>
  </si>
  <si>
    <t>Quanto em 10 anos?</t>
  </si>
  <si>
    <t>Quanto em 20 anos?</t>
  </si>
  <si>
    <t>Quanto em 30 anos?</t>
  </si>
  <si>
    <t>CONFIGURAÇÕES</t>
  </si>
  <si>
    <t>Moderado</t>
  </si>
  <si>
    <t>Conservador</t>
  </si>
  <si>
    <t>Agressivo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</si>
  <si>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</si>
  <si>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</si>
  <si>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</si>
  <si>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</si>
  <si>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</si>
  <si>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</si>
  <si>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</si>
  <si>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</si>
  <si>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</si>
  <si>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</si>
  <si>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%</t>
  </si>
  <si>
    <t>CHAVE</t>
  </si>
  <si>
    <t>Moderado-TIJOLO</t>
  </si>
  <si>
    <t>CHAVE COMPOSTA</t>
  </si>
  <si>
    <t>Sugestão de Investimento (30%)</t>
  </si>
  <si>
    <t>CENÁRIOS</t>
  </si>
  <si>
    <t>SIMULADOR DE INVESTIMENTOS</t>
  </si>
  <si>
    <t>Fundos de Investimentos Imobiliários</t>
  </si>
  <si>
    <t>DIVIDENDOS</t>
  </si>
  <si>
    <t>Salário*</t>
  </si>
  <si>
    <t>Rendimento Carteira*</t>
  </si>
  <si>
    <t>Quanto investir por mês?*</t>
  </si>
  <si>
    <t>Por Quantos Anos?*</t>
  </si>
  <si>
    <t>Taxa de Rendimento Mensal?*</t>
  </si>
  <si>
    <t>Valor a ser investido por mês</t>
  </si>
  <si>
    <t>Campos com * podem ser alterados.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</si>
</sst>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Tahoma"/>
      <family val="2"/>
    </font>
    <font>
      <sz val="18"/>
      <color theme="1" tint="0.34998626667073579"/>
      <name val="Microsoft YaHei"/>
      <family val="2"/>
    </font>
    <font>
      <sz val="12"/>
      <name val="Microsoft YaHei"/>
      <family val="2"/>
    </font>
    <font>
      <sz val="12"/>
      <color theme="1" tint="0.249977111117893"/>
      <name val="Microsoft YaHei"/>
      <family val="2"/>
    </font>
    <font>
      <sz val="12"/>
      <color theme="0"/>
      <name val="Microsoft YaHei"/>
      <family val="2"/>
    </font>
    <font>
      <sz val="12"/>
      <color theme="1" tint="0.499984740745262"/>
      <name val="Microsoft YaHei"/>
      <family val="2"/>
    </font>
    <font>
      <b/>
      <sz val="12"/>
      <color theme="1" tint="0.499984740745262"/>
      <name val="Microsoft YaHei"/>
      <family val="2"/>
    </font>
    <font>
      <b/>
      <sz val="12"/>
      <color theme="1" tint="0.34998626667073579"/>
      <name val="Microsoft YaHei"/>
      <family val="2"/>
    </font>
    <font>
      <sz val="11"/>
      <color theme="1" tint="0.249977111117893"/>
      <name val="Calibri"/>
      <family val="2"/>
      <scheme val="minor"/>
    </font>
    <font>
      <sz val="12"/>
      <color theme="1" tint="0.499984740745262"/>
      <name val="Arial"/>
      <family val="2"/>
    </font>
    <font>
      <sz val="22"/>
      <color theme="0"/>
      <name val="Microsoft YaHe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BED"/>
        <bgColor indexed="64"/>
      </patternFill>
    </fill>
    <fill>
      <patternFill patternType="solid">
        <fgColor rgb="FF37BB93"/>
        <bgColor indexed="64"/>
      </patternFill>
    </fill>
    <fill>
      <patternFill patternType="solid">
        <fgColor rgb="FFAEDADA"/>
        <bgColor indexed="64"/>
      </patternFill>
    </fill>
    <fill>
      <gradientFill degree="315">
        <stop position="0">
          <color theme="9" tint="0.40000610370189521"/>
        </stop>
        <stop position="1">
          <color rgb="FF37BB93"/>
        </stop>
      </gradientFill>
    </fill>
    <fill>
      <patternFill patternType="solid">
        <fgColor rgb="FFD9F3E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D9F3E4"/>
      </right>
      <top/>
      <bottom/>
      <diagonal/>
    </border>
    <border>
      <left style="thin">
        <color rgb="FF37BB93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7" fillId="9" borderId="0">
      <alignment horizontal="center" vertical="top" wrapText="1"/>
    </xf>
  </cellStyleXfs>
  <cellXfs count="5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2" fillId="3" borderId="0" xfId="2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1" applyFont="1"/>
    <xf numFmtId="9" fontId="2" fillId="3" borderId="0" xfId="1" applyFont="1" applyFill="1"/>
    <xf numFmtId="0" fontId="0" fillId="0" borderId="0" xfId="0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vertical="top" wrapText="1"/>
    </xf>
    <xf numFmtId="164" fontId="8" fillId="2" borderId="0" xfId="0" applyNumberFormat="1" applyFont="1" applyFill="1" applyAlignment="1">
      <alignment horizontal="center"/>
    </xf>
    <xf numFmtId="164" fontId="8" fillId="6" borderId="0" xfId="0" applyNumberFormat="1" applyFont="1" applyFill="1" applyAlignment="1">
      <alignment vertical="top" wrapText="1"/>
    </xf>
    <xf numFmtId="0" fontId="0" fillId="10" borderId="0" xfId="0" applyFill="1"/>
    <xf numFmtId="0" fontId="0" fillId="0" borderId="0" xfId="0" applyFill="1"/>
    <xf numFmtId="0" fontId="9" fillId="9" borderId="0" xfId="3" applyFont="1">
      <alignment horizontal="center" vertical="top" wrapText="1"/>
    </xf>
    <xf numFmtId="0" fontId="9" fillId="7" borderId="0" xfId="0" applyFont="1" applyFill="1" applyAlignment="1">
      <alignment horizontal="center" vertical="top" wrapText="1"/>
    </xf>
    <xf numFmtId="0" fontId="10" fillId="6" borderId="0" xfId="0" applyFont="1" applyFill="1" applyBorder="1" applyAlignment="1">
      <alignment vertical="top" wrapText="1"/>
    </xf>
    <xf numFmtId="164" fontId="10" fillId="5" borderId="0" xfId="0" applyNumberFormat="1" applyFont="1" applyFill="1" applyBorder="1" applyAlignment="1">
      <alignment horizontal="center" vertical="center"/>
    </xf>
    <xf numFmtId="10" fontId="10" fillId="5" borderId="0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vertical="top" wrapText="1"/>
    </xf>
    <xf numFmtId="0" fontId="12" fillId="2" borderId="0" xfId="0" applyFont="1" applyFill="1" applyBorder="1" applyAlignment="1"/>
    <xf numFmtId="164" fontId="12" fillId="2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8" fillId="6" borderId="0" xfId="0" applyFont="1" applyFill="1" applyAlignment="1">
      <alignment horizontal="center" vertical="top" wrapText="1"/>
    </xf>
    <xf numFmtId="0" fontId="9" fillId="9" borderId="0" xfId="3" applyFont="1" applyAlignment="1">
      <alignment horizontal="left" vertical="top" wrapText="1"/>
    </xf>
    <xf numFmtId="0" fontId="12" fillId="2" borderId="0" xfId="0" applyFont="1" applyFill="1" applyBorder="1" applyAlignment="1">
      <alignment horizontal="left" indent="3"/>
    </xf>
    <xf numFmtId="8" fontId="12" fillId="2" borderId="0" xfId="0" applyNumberFormat="1" applyFont="1" applyFill="1" applyBorder="1" applyAlignment="1">
      <alignment horizontal="center"/>
    </xf>
    <xf numFmtId="8" fontId="12" fillId="2" borderId="2" xfId="0" applyNumberFormat="1" applyFont="1" applyFill="1" applyBorder="1" applyAlignment="1">
      <alignment horizontal="right"/>
    </xf>
    <xf numFmtId="0" fontId="13" fillId="10" borderId="0" xfId="0" applyFont="1" applyFill="1"/>
    <xf numFmtId="164" fontId="10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0" fontId="10" fillId="0" borderId="0" xfId="0" applyNumberFormat="1" applyFont="1" applyBorder="1" applyAlignment="1">
      <alignment horizontal="center"/>
    </xf>
    <xf numFmtId="164" fontId="11" fillId="4" borderId="0" xfId="0" applyNumberFormat="1" applyFont="1" applyFill="1" applyBorder="1" applyAlignment="1">
      <alignment horizontal="center" vertical="center"/>
    </xf>
    <xf numFmtId="0" fontId="9" fillId="9" borderId="0" xfId="3" applyFont="1" applyBorder="1" applyAlignment="1">
      <alignment horizontal="left" vertical="top" wrapText="1" indent="3"/>
    </xf>
    <xf numFmtId="0" fontId="9" fillId="9" borderId="2" xfId="3" applyFont="1" applyBorder="1" applyAlignment="1">
      <alignment horizontal="left" vertical="top" wrapText="1" indent="3"/>
    </xf>
    <xf numFmtId="0" fontId="10" fillId="6" borderId="2" xfId="0" applyFont="1" applyFill="1" applyBorder="1" applyAlignment="1">
      <alignment vertical="top" wrapText="1"/>
    </xf>
    <xf numFmtId="164" fontId="14" fillId="6" borderId="0" xfId="0" applyNumberFormat="1" applyFont="1" applyFill="1" applyAlignment="1">
      <alignment horizontal="center" vertical="top" wrapText="1"/>
    </xf>
    <xf numFmtId="0" fontId="9" fillId="9" borderId="0" xfId="3" applyFont="1" applyAlignment="1">
      <alignment horizontal="left" vertical="center" wrapText="1"/>
    </xf>
    <xf numFmtId="0" fontId="9" fillId="9" borderId="2" xfId="3" applyFont="1" applyBorder="1" applyAlignment="1">
      <alignment horizontal="left" vertical="center" wrapText="1"/>
    </xf>
    <xf numFmtId="0" fontId="15" fillId="7" borderId="0" xfId="3" applyFont="1" applyFill="1" applyAlignment="1">
      <alignment horizontal="center" vertical="center" wrapText="1"/>
    </xf>
    <xf numFmtId="0" fontId="0" fillId="10" borderId="3" xfId="0" applyFill="1" applyBorder="1"/>
    <xf numFmtId="0" fontId="0" fillId="10" borderId="0" xfId="0" applyFill="1" applyBorder="1"/>
  </cellXfs>
  <cellStyles count="4">
    <cellStyle name="Degradê" xfId="3" xr:uid="{DE1C351F-6484-4305-9A6F-79FF83CD1108}"/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37BB93"/>
      <color rgb="FFD9F3E4"/>
      <color rgb="FF6FC1C3"/>
      <color rgb="FFF0E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Ferramenta!$H$8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26-4F73-97AD-163CC0C224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26-4F73-97AD-163CC0C224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26-4F73-97AD-163CC0C224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26-4F73-97AD-163CC0C224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26-4F73-97AD-163CC0C224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26-4F73-97AD-163CC0C224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Ferramenta!$G$9:$G$14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Ferramenta!$H$9:$H$14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A-4DF9-A9CE-644D993FDA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icrosoft YaHei" panose="020B0503020204020204" pitchFamily="34" charset="-122"/>
          <a:ea typeface="Microsoft YaHei" panose="020B0503020204020204" pitchFamily="34" charset="-122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168011</xdr:colOff>
      <xdr:row>14</xdr:row>
      <xdr:rowOff>212990</xdr:rowOff>
    </xdr:from>
    <xdr:to>
      <xdr:col>9</xdr:col>
      <xdr:colOff>19845</xdr:colOff>
      <xdr:row>25</xdr:row>
      <xdr:rowOff>170657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637849-5FD7-2C3B-0DDC-4FDDD0DE6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F9A3-B31C-4C16-965E-131000D9353E}">
  <dimension ref="B1:B7"/>
  <sheetViews>
    <sheetView workbookViewId="0">
      <selection activeCell="C16" sqref="C16"/>
    </sheetView>
  </sheetViews>
  <sheetFormatPr defaultRowHeight="15" x14ac:dyDescent="0.25"/>
  <sheetData>
    <row r="1" spans="2:2" x14ac:dyDescent="0.25">
      <c r="B1" t="s">
        <v>1</v>
      </c>
    </row>
    <row r="3" spans="2:2" x14ac:dyDescent="0.25">
      <c r="B3" t="s">
        <v>0</v>
      </c>
    </row>
    <row r="4" spans="2:2" x14ac:dyDescent="0.25">
      <c r="B4" t="s">
        <v>3</v>
      </c>
    </row>
    <row r="5" spans="2:2" x14ac:dyDescent="0.25">
      <c r="B5" t="s">
        <v>2</v>
      </c>
    </row>
    <row r="6" spans="2:2" x14ac:dyDescent="0.25">
      <c r="B6" t="s">
        <v>4</v>
      </c>
    </row>
    <row r="7" spans="2:2" x14ac:dyDescent="0.25">
      <c r="B7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726E-DEA9-4D90-ADD4-0C427683C7E6}">
  <dimension ref="A1:XFD30"/>
  <sheetViews>
    <sheetView showGridLines="0" showRowColHeaders="0" tabSelected="1" zoomScaleNormal="100" workbookViewId="0">
      <selection activeCell="E11" sqref="E11"/>
    </sheetView>
  </sheetViews>
  <sheetFormatPr defaultColWidth="9.140625" defaultRowHeight="15" zeroHeight="1" x14ac:dyDescent="0.25"/>
  <cols>
    <col min="1" max="1" width="7" customWidth="1"/>
    <col min="2" max="2" width="39.42578125" customWidth="1"/>
    <col min="3" max="3" width="20.28515625" bestFit="1" customWidth="1"/>
    <col min="4" max="4" width="21.140625" bestFit="1" customWidth="1"/>
    <col min="5" max="5" width="5.7109375" customWidth="1"/>
    <col min="6" max="6" width="5" customWidth="1"/>
    <col min="7" max="7" width="40.85546875" bestFit="1" customWidth="1"/>
    <col min="8" max="8" width="23.140625" bestFit="1" customWidth="1"/>
    <col min="9" max="9" width="12.42578125" bestFit="1" customWidth="1"/>
    <col min="10" max="10" width="7.7109375" customWidth="1"/>
    <col min="11" max="11" width="3.7109375" customWidth="1"/>
    <col min="12" max="14" width="0" hidden="1" customWidth="1"/>
    <col min="15" max="15" width="37.28515625" hidden="1" customWidth="1"/>
    <col min="16" max="16" width="21.7109375" hidden="1" customWidth="1"/>
    <col min="17" max="17" width="10.140625" hidden="1" customWidth="1"/>
    <col min="18" max="16383" width="0" hidden="1" customWidth="1"/>
    <col min="16384" max="16384" width="1.42578125" hidden="1" customWidth="1"/>
  </cols>
  <sheetData>
    <row r="1" spans="1:20" ht="36" customHeight="1" x14ac:dyDescent="0.25">
      <c r="A1" s="48" t="s">
        <v>33</v>
      </c>
      <c r="B1" s="48"/>
      <c r="C1" s="48"/>
      <c r="D1" s="48"/>
      <c r="E1" s="48"/>
      <c r="F1" s="48"/>
      <c r="G1" s="48"/>
      <c r="H1" s="48"/>
      <c r="I1" s="48"/>
      <c r="J1" s="48"/>
    </row>
    <row r="2" spans="1:20" ht="23.25" customHeight="1" x14ac:dyDescent="0.25">
      <c r="A2" s="16" t="s">
        <v>34</v>
      </c>
      <c r="B2" s="16"/>
      <c r="C2" s="16"/>
      <c r="D2" s="16"/>
      <c r="E2" s="16"/>
      <c r="F2" s="16"/>
      <c r="G2" s="16"/>
      <c r="H2" s="16"/>
      <c r="I2" s="16"/>
      <c r="J2" s="16"/>
    </row>
    <row r="3" spans="1:20" ht="23.25" customHeight="1" x14ac:dyDescent="0.25">
      <c r="A3" s="20"/>
      <c r="B3" s="37" t="s">
        <v>42</v>
      </c>
      <c r="C3" s="20"/>
      <c r="D3" s="20"/>
      <c r="E3" s="20"/>
      <c r="F3" s="20"/>
      <c r="G3" s="20"/>
      <c r="H3" s="20"/>
      <c r="I3" s="20"/>
      <c r="J3" s="20"/>
    </row>
    <row r="4" spans="1:20" x14ac:dyDescent="0.25">
      <c r="A4" s="20"/>
      <c r="B4" s="20"/>
      <c r="C4" s="20"/>
      <c r="D4" s="20"/>
      <c r="E4" s="20"/>
      <c r="F4" s="49"/>
      <c r="G4" s="20"/>
      <c r="H4" s="20"/>
      <c r="I4" s="20"/>
      <c r="J4" s="20"/>
    </row>
    <row r="5" spans="1:20" ht="17.25" x14ac:dyDescent="0.25">
      <c r="A5" s="20"/>
      <c r="B5" s="46" t="s">
        <v>13</v>
      </c>
      <c r="C5" s="46"/>
      <c r="D5" s="46"/>
      <c r="E5" s="20"/>
      <c r="F5" s="49"/>
      <c r="G5" s="47" t="s">
        <v>17</v>
      </c>
      <c r="H5" s="23" t="s">
        <v>15</v>
      </c>
      <c r="I5" s="23"/>
      <c r="J5" s="20"/>
      <c r="N5" s="21"/>
      <c r="O5" s="21"/>
      <c r="P5" s="21"/>
      <c r="Q5" s="21"/>
      <c r="R5" s="21"/>
      <c r="S5" s="21"/>
      <c r="T5" s="21"/>
    </row>
    <row r="6" spans="1:20" ht="17.25" x14ac:dyDescent="0.25">
      <c r="A6" s="20"/>
      <c r="B6" s="24" t="s">
        <v>36</v>
      </c>
      <c r="C6" s="24"/>
      <c r="D6" s="25">
        <v>2000</v>
      </c>
      <c r="E6" s="20"/>
      <c r="F6" s="49"/>
      <c r="G6" s="44" t="s">
        <v>41</v>
      </c>
      <c r="H6" s="45">
        <f>aporte</f>
        <v>600</v>
      </c>
      <c r="I6" s="45"/>
      <c r="J6" s="20"/>
      <c r="N6" s="21"/>
      <c r="O6" s="21"/>
      <c r="P6" s="21"/>
      <c r="Q6" s="21"/>
      <c r="R6" s="21"/>
      <c r="S6" s="21"/>
      <c r="T6" s="21"/>
    </row>
    <row r="7" spans="1:20" ht="17.25" x14ac:dyDescent="0.25">
      <c r="A7" s="20"/>
      <c r="B7" s="24" t="s">
        <v>37</v>
      </c>
      <c r="C7" s="24"/>
      <c r="D7" s="26">
        <v>2.5000000000000001E-3</v>
      </c>
      <c r="E7" s="20"/>
      <c r="F7" s="49"/>
      <c r="G7" s="20"/>
      <c r="H7" s="20"/>
      <c r="I7" s="20"/>
      <c r="J7" s="20"/>
      <c r="N7" s="21"/>
      <c r="O7" s="21"/>
      <c r="P7" s="21"/>
      <c r="Q7" s="21"/>
      <c r="R7" s="21"/>
      <c r="S7" s="21"/>
      <c r="T7" s="21"/>
    </row>
    <row r="8" spans="1:20" ht="17.25" customHeight="1" x14ac:dyDescent="0.25">
      <c r="A8" s="20"/>
      <c r="B8" s="24" t="s">
        <v>31</v>
      </c>
      <c r="C8" s="24"/>
      <c r="D8" s="41">
        <f>D6*30%</f>
        <v>600</v>
      </c>
      <c r="E8" s="20"/>
      <c r="F8" s="49"/>
      <c r="G8" s="32" t="s">
        <v>18</v>
      </c>
      <c r="H8" s="32" t="s">
        <v>19</v>
      </c>
      <c r="I8" s="32" t="s">
        <v>20</v>
      </c>
      <c r="J8" s="20"/>
      <c r="M8" s="21"/>
      <c r="N8" s="21"/>
      <c r="O8" s="21"/>
      <c r="P8" s="21"/>
      <c r="Q8" s="21"/>
      <c r="R8" s="21"/>
      <c r="S8" s="21"/>
      <c r="T8" s="21"/>
    </row>
    <row r="9" spans="1:20" ht="17.25" x14ac:dyDescent="0.3">
      <c r="A9" s="20"/>
      <c r="B9" s="20"/>
      <c r="C9" s="20"/>
      <c r="D9" s="20"/>
      <c r="E9" s="20"/>
      <c r="F9" s="49"/>
      <c r="G9" s="30" t="s">
        <v>21</v>
      </c>
      <c r="H9" s="31">
        <f>VLOOKUP($H$5&amp;"-"&amp;G9,'TABELA DE APOIO'!$A:$D,4,FALSE)</f>
        <v>0.3</v>
      </c>
      <c r="I9" s="18">
        <f>$H$6*$H9</f>
        <v>180</v>
      </c>
      <c r="J9" s="20"/>
      <c r="M9" s="21"/>
      <c r="N9" s="21"/>
      <c r="O9" s="21"/>
      <c r="P9" s="21"/>
      <c r="Q9" s="21"/>
      <c r="R9" s="21"/>
      <c r="S9" s="21"/>
      <c r="T9" s="21"/>
    </row>
    <row r="10" spans="1:20" ht="17.25" x14ac:dyDescent="0.3">
      <c r="A10" s="20"/>
      <c r="B10" s="20"/>
      <c r="C10" s="20"/>
      <c r="D10" s="20"/>
      <c r="E10" s="20"/>
      <c r="F10" s="49"/>
      <c r="G10" s="30" t="s">
        <v>22</v>
      </c>
      <c r="H10" s="31">
        <f>VLOOKUP($H$5&amp;"-"&amp;G10,'TABELA DE APOIO'!$A:$D,4,FALSE)</f>
        <v>0.5</v>
      </c>
      <c r="I10" s="18">
        <f>$H$6*$H10</f>
        <v>300</v>
      </c>
      <c r="J10" s="20"/>
      <c r="M10" s="21"/>
      <c r="N10" s="21"/>
      <c r="O10" s="21"/>
      <c r="P10" s="21"/>
      <c r="Q10" s="21"/>
      <c r="R10" s="21"/>
      <c r="S10" s="21"/>
      <c r="T10" s="21"/>
    </row>
    <row r="11" spans="1:20" ht="17.25" x14ac:dyDescent="0.3">
      <c r="A11" s="20"/>
      <c r="B11" s="33" t="s">
        <v>6</v>
      </c>
      <c r="C11" s="33"/>
      <c r="D11" s="33"/>
      <c r="E11" s="20"/>
      <c r="F11" s="49"/>
      <c r="G11" s="30" t="s">
        <v>23</v>
      </c>
      <c r="H11" s="31">
        <f>VLOOKUP($H$5&amp;"-"&amp;G11,'TABELA DE APOIO'!$A:$D,4,FALSE)</f>
        <v>0.1</v>
      </c>
      <c r="I11" s="18">
        <f>$H$6*$H11</f>
        <v>60</v>
      </c>
      <c r="J11" s="20"/>
      <c r="M11" s="21"/>
      <c r="N11" s="21"/>
      <c r="O11" s="21"/>
      <c r="P11" s="21"/>
      <c r="Q11" s="21"/>
      <c r="R11" s="21"/>
      <c r="S11" s="21"/>
      <c r="T11" s="21"/>
    </row>
    <row r="12" spans="1:20" ht="17.25" x14ac:dyDescent="0.3">
      <c r="A12" s="20"/>
      <c r="B12" s="27" t="s">
        <v>38</v>
      </c>
      <c r="C12" s="27"/>
      <c r="D12" s="38">
        <v>600</v>
      </c>
      <c r="E12" s="20"/>
      <c r="F12" s="49"/>
      <c r="G12" s="30" t="s">
        <v>24</v>
      </c>
      <c r="H12" s="31">
        <f>VLOOKUP($H$5&amp;"-"&amp;G12,'TABELA DE APOIO'!$A:$D,4,FALSE)</f>
        <v>0.1</v>
      </c>
      <c r="I12" s="18">
        <f>$H$6*$H12</f>
        <v>60</v>
      </c>
      <c r="J12" s="20"/>
      <c r="M12" s="21"/>
      <c r="N12" s="21"/>
      <c r="O12" s="21"/>
      <c r="P12" s="21"/>
      <c r="Q12" s="21"/>
      <c r="R12" s="21"/>
      <c r="S12" s="21"/>
      <c r="T12" s="21"/>
    </row>
    <row r="13" spans="1:20" ht="17.25" x14ac:dyDescent="0.3">
      <c r="A13" s="20"/>
      <c r="B13" s="27" t="s">
        <v>39</v>
      </c>
      <c r="C13" s="27"/>
      <c r="D13" s="39">
        <v>5</v>
      </c>
      <c r="E13" s="20"/>
      <c r="F13" s="49"/>
      <c r="G13" s="30" t="s">
        <v>25</v>
      </c>
      <c r="H13" s="31">
        <f>VLOOKUP($H$5&amp;"-"&amp;G13,'TABELA DE APOIO'!$A:$D,4,FALSE)</f>
        <v>0</v>
      </c>
      <c r="I13" s="18">
        <f>$H$6*$H13</f>
        <v>0</v>
      </c>
      <c r="J13" s="20"/>
      <c r="M13" s="21"/>
      <c r="N13" s="21"/>
      <c r="O13" s="21"/>
      <c r="P13" s="21"/>
      <c r="Q13" s="21"/>
      <c r="R13" s="21"/>
      <c r="S13" s="21"/>
      <c r="T13" s="21"/>
    </row>
    <row r="14" spans="1:20" ht="17.25" x14ac:dyDescent="0.3">
      <c r="A14" s="20"/>
      <c r="B14" s="27" t="s">
        <v>40</v>
      </c>
      <c r="C14" s="27"/>
      <c r="D14" s="40">
        <v>1.0789999999999999E-2</v>
      </c>
      <c r="E14" s="20"/>
      <c r="F14" s="49"/>
      <c r="G14" s="30" t="s">
        <v>26</v>
      </c>
      <c r="H14" s="31">
        <f>VLOOKUP($H$5&amp;"-"&amp;G14,'TABELA DE APOIO'!$A:$D,4,FALSE)</f>
        <v>0</v>
      </c>
      <c r="I14" s="18">
        <f>$H$6*$H14</f>
        <v>0</v>
      </c>
      <c r="J14" s="20"/>
      <c r="M14" s="21"/>
      <c r="N14" s="21"/>
      <c r="O14" s="21"/>
      <c r="P14" s="21"/>
      <c r="Q14" s="21"/>
      <c r="R14" s="21"/>
      <c r="S14" s="21"/>
      <c r="T14" s="21"/>
    </row>
    <row r="15" spans="1:20" ht="18" x14ac:dyDescent="0.35">
      <c r="A15" s="20"/>
      <c r="B15" s="28" t="s">
        <v>7</v>
      </c>
      <c r="C15" s="28"/>
      <c r="D15" s="29">
        <f>FV(taxa_mensal,qtd_anos*12,aporte*(-1))</f>
        <v>50266.148399092584</v>
      </c>
      <c r="E15" s="20"/>
      <c r="F15" s="49"/>
      <c r="G15" s="17"/>
      <c r="H15" s="17"/>
      <c r="I15" s="19">
        <f>SUM(I9:I14)</f>
        <v>600</v>
      </c>
      <c r="J15" s="20"/>
      <c r="M15" s="21"/>
      <c r="N15" s="21"/>
      <c r="O15" s="21"/>
      <c r="P15" s="21"/>
      <c r="Q15" s="21"/>
      <c r="R15" s="21"/>
      <c r="S15" s="21"/>
      <c r="T15" s="21"/>
    </row>
    <row r="16" spans="1:20" ht="15.75" customHeight="1" x14ac:dyDescent="0.35">
      <c r="A16" s="20"/>
      <c r="B16" s="28" t="s">
        <v>5</v>
      </c>
      <c r="C16" s="28"/>
      <c r="D16" s="29">
        <f>patrimonio*rendimento_carteira</f>
        <v>125.66537099773146</v>
      </c>
      <c r="E16" s="20"/>
      <c r="F16" s="49"/>
      <c r="G16" s="20"/>
      <c r="H16" s="20"/>
      <c r="I16" s="20"/>
      <c r="J16" s="20"/>
      <c r="M16" s="21"/>
      <c r="N16" s="21"/>
      <c r="O16" s="21"/>
      <c r="P16" s="21"/>
      <c r="Q16" s="21"/>
      <c r="R16" s="21"/>
      <c r="S16" s="21"/>
      <c r="T16" s="21"/>
    </row>
    <row r="17" spans="1:20" x14ac:dyDescent="0.25">
      <c r="A17" s="20"/>
      <c r="B17" s="20"/>
      <c r="C17" s="20"/>
      <c r="D17" s="20"/>
      <c r="E17" s="20"/>
      <c r="F17" s="49"/>
      <c r="G17" s="20"/>
      <c r="H17" s="20"/>
      <c r="I17" s="20"/>
      <c r="J17" s="20"/>
      <c r="M17" s="21"/>
      <c r="N17" s="21"/>
      <c r="O17" s="21"/>
      <c r="P17" s="21"/>
      <c r="Q17" s="21"/>
      <c r="R17" s="21"/>
      <c r="S17" s="21"/>
      <c r="T17" s="21"/>
    </row>
    <row r="18" spans="1:20" x14ac:dyDescent="0.25">
      <c r="A18" s="20"/>
      <c r="B18" s="20"/>
      <c r="C18" s="20"/>
      <c r="D18" s="20"/>
      <c r="E18" s="20"/>
      <c r="F18" s="49"/>
      <c r="G18" s="20"/>
      <c r="H18" s="20"/>
      <c r="I18" s="20"/>
      <c r="J18" s="20"/>
      <c r="M18" s="21"/>
      <c r="N18" s="21"/>
      <c r="O18" s="21"/>
      <c r="P18" s="21"/>
      <c r="Q18" s="21"/>
      <c r="R18" s="21"/>
      <c r="S18" s="21"/>
      <c r="T18" s="21"/>
    </row>
    <row r="19" spans="1:20" ht="17.25" x14ac:dyDescent="0.25">
      <c r="A19" s="20"/>
      <c r="B19" s="42" t="s">
        <v>32</v>
      </c>
      <c r="C19" s="43"/>
      <c r="D19" s="22" t="s">
        <v>35</v>
      </c>
      <c r="E19" s="20"/>
      <c r="F19" s="49"/>
      <c r="G19" s="20"/>
      <c r="H19" s="20"/>
      <c r="I19" s="20"/>
      <c r="J19" s="20"/>
      <c r="N19" s="21"/>
      <c r="O19" s="21"/>
      <c r="P19" s="21"/>
      <c r="Q19" s="21"/>
      <c r="R19" s="21"/>
      <c r="S19" s="21"/>
      <c r="T19" s="21"/>
    </row>
    <row r="20" spans="1:20" ht="18" x14ac:dyDescent="0.35">
      <c r="A20" s="20"/>
      <c r="B20" s="34" t="s">
        <v>8</v>
      </c>
      <c r="C20" s="36">
        <f>FV($D$14,$A26*12,$D$12*(-1))</f>
        <v>16336.57637858713</v>
      </c>
      <c r="D20" s="35">
        <f>C20*rendimento_carteira</f>
        <v>40.841440946467827</v>
      </c>
      <c r="E20" s="20"/>
      <c r="F20" s="49"/>
      <c r="G20" s="20"/>
      <c r="H20" s="20"/>
      <c r="I20" s="20"/>
      <c r="J20" s="20"/>
      <c r="N20" s="21"/>
      <c r="O20" s="21"/>
      <c r="P20" s="21"/>
      <c r="Q20" s="21"/>
      <c r="R20" s="21"/>
      <c r="S20" s="21"/>
      <c r="T20" s="21"/>
    </row>
    <row r="21" spans="1:20" ht="18" x14ac:dyDescent="0.35">
      <c r="A21" s="20"/>
      <c r="B21" s="34" t="s">
        <v>9</v>
      </c>
      <c r="C21" s="36">
        <f>FV($D$14,$A27*12,$D$12*(-1))</f>
        <v>50266.148399092584</v>
      </c>
      <c r="D21" s="35">
        <f>C21*rendimento_carteira</f>
        <v>125.66537099773146</v>
      </c>
      <c r="E21" s="20"/>
      <c r="F21" s="49"/>
      <c r="G21" s="20"/>
      <c r="H21" s="20"/>
      <c r="I21" s="20"/>
      <c r="J21" s="20"/>
      <c r="N21" s="21"/>
      <c r="O21" s="21"/>
      <c r="P21" s="21"/>
      <c r="Q21" s="21"/>
      <c r="R21" s="21"/>
      <c r="S21" s="21"/>
      <c r="T21" s="21"/>
    </row>
    <row r="22" spans="1:20" ht="18" x14ac:dyDescent="0.35">
      <c r="A22" s="20"/>
      <c r="B22" s="34" t="s">
        <v>10</v>
      </c>
      <c r="C22" s="36">
        <f>FV($D$14,$A28*12,$D$12*(-1))</f>
        <v>145970.52751810331</v>
      </c>
      <c r="D22" s="35">
        <f>C22*rendimento_carteira</f>
        <v>364.92631879525828</v>
      </c>
      <c r="E22" s="20"/>
      <c r="F22" s="49"/>
      <c r="G22" s="20"/>
      <c r="H22" s="20"/>
      <c r="I22" s="20"/>
      <c r="J22" s="20"/>
      <c r="N22" s="21"/>
      <c r="O22" s="21"/>
      <c r="P22" s="21"/>
      <c r="Q22" s="21"/>
      <c r="R22" s="21"/>
      <c r="S22" s="21"/>
      <c r="T22" s="21"/>
    </row>
    <row r="23" spans="1:20" ht="18" x14ac:dyDescent="0.35">
      <c r="A23" s="20"/>
      <c r="B23" s="34" t="s">
        <v>11</v>
      </c>
      <c r="C23" s="36">
        <f>FV($D$14,$A29*12,$D$12*(-1))</f>
        <v>675119.04005824833</v>
      </c>
      <c r="D23" s="35">
        <f>C23*rendimento_carteira</f>
        <v>1687.7976001456209</v>
      </c>
      <c r="E23" s="20"/>
      <c r="F23" s="49"/>
      <c r="G23" s="20"/>
      <c r="H23" s="20"/>
      <c r="I23" s="20"/>
      <c r="J23" s="20"/>
      <c r="N23" s="21"/>
      <c r="O23" s="21"/>
      <c r="P23" s="21"/>
      <c r="Q23" s="21"/>
      <c r="R23" s="21"/>
      <c r="S23" s="21"/>
      <c r="T23" s="21"/>
    </row>
    <row r="24" spans="1:20" ht="18" x14ac:dyDescent="0.35">
      <c r="A24" s="20"/>
      <c r="B24" s="34" t="s">
        <v>12</v>
      </c>
      <c r="C24" s="36">
        <f>FV($D$14,$A30*12,$D$12*(-1))</f>
        <v>2593301.7930028285</v>
      </c>
      <c r="D24" s="35">
        <f>C24*rendimento_carteira</f>
        <v>6483.2544825070718</v>
      </c>
      <c r="E24" s="20"/>
      <c r="F24" s="49"/>
      <c r="G24" s="20"/>
      <c r="H24" s="20"/>
      <c r="I24" s="20"/>
      <c r="J24" s="20"/>
      <c r="N24" s="21"/>
      <c r="O24" s="21"/>
      <c r="P24" s="21"/>
      <c r="Q24" s="21"/>
      <c r="R24" s="21"/>
      <c r="S24" s="21"/>
      <c r="T24" s="21"/>
    </row>
    <row r="25" spans="1:20" x14ac:dyDescent="0.25">
      <c r="A25" s="20"/>
      <c r="B25" s="20"/>
      <c r="C25" s="20"/>
      <c r="D25" s="20"/>
      <c r="E25" s="20"/>
      <c r="F25" s="50"/>
      <c r="G25" s="20"/>
      <c r="H25" s="20"/>
      <c r="I25" s="20"/>
      <c r="J25" s="20"/>
      <c r="P25" s="5"/>
      <c r="Q25" s="5"/>
      <c r="R25" s="5"/>
    </row>
    <row r="26" spans="1:20" x14ac:dyDescent="0.25">
      <c r="A26" s="1">
        <v>2</v>
      </c>
      <c r="E26" s="4"/>
      <c r="F26" s="4"/>
    </row>
    <row r="27" spans="1:20" x14ac:dyDescent="0.25">
      <c r="A27" s="1">
        <v>5</v>
      </c>
      <c r="E27" s="4"/>
      <c r="F27" s="4"/>
    </row>
    <row r="28" spans="1:20" x14ac:dyDescent="0.25">
      <c r="A28" s="1">
        <v>10</v>
      </c>
      <c r="E28" s="4"/>
      <c r="F28" s="4"/>
    </row>
    <row r="29" spans="1:20" x14ac:dyDescent="0.25">
      <c r="A29" s="1">
        <v>20</v>
      </c>
      <c r="E29" s="4"/>
      <c r="F29" s="4"/>
    </row>
    <row r="30" spans="1:20" x14ac:dyDescent="0.25">
      <c r="A30" s="1">
        <v>30</v>
      </c>
      <c r="E30" s="4"/>
      <c r="F30" s="4"/>
    </row>
  </sheetData>
  <sheetProtection selectLockedCells="1"/>
  <mergeCells count="9">
    <mergeCell ref="B5:D5"/>
    <mergeCell ref="B11:D11"/>
    <mergeCell ref="H5:I5"/>
    <mergeCell ref="H6:I6"/>
    <mergeCell ref="A1:J1"/>
    <mergeCell ref="A2:J2"/>
    <mergeCell ref="B15:C15"/>
    <mergeCell ref="B16:C16"/>
    <mergeCell ref="B19:C19"/>
  </mergeCells>
  <dataValidations count="1">
    <dataValidation type="list" allowBlank="1" showInputMessage="1" showErrorMessage="1" sqref="H5" xr:uid="{5D0A1B3E-EFBD-400B-B6C8-2580B64422C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36A2-4A1D-4DFC-B549-DBF5DEB5C021}">
  <dimension ref="A1:H20"/>
  <sheetViews>
    <sheetView workbookViewId="0">
      <selection activeCell="A7" sqref="A7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8.5703125" bestFit="1" customWidth="1"/>
    <col min="7" max="7" width="17" bestFit="1" customWidth="1"/>
  </cols>
  <sheetData>
    <row r="1" spans="1:8" x14ac:dyDescent="0.25">
      <c r="A1" s="15" t="s">
        <v>30</v>
      </c>
      <c r="B1" s="15"/>
      <c r="C1" s="15"/>
      <c r="D1" s="15"/>
    </row>
    <row r="2" spans="1:8" x14ac:dyDescent="0.25">
      <c r="A2" t="s">
        <v>28</v>
      </c>
      <c r="B2" t="s">
        <v>17</v>
      </c>
      <c r="C2" s="2" t="s">
        <v>18</v>
      </c>
      <c r="D2" s="2" t="s">
        <v>27</v>
      </c>
    </row>
    <row r="3" spans="1:8" x14ac:dyDescent="0.25">
      <c r="A3" t="str">
        <f>B3&amp;"-"&amp;C3</f>
        <v>Conservador-PAPEL</v>
      </c>
      <c r="B3" t="s">
        <v>15</v>
      </c>
      <c r="C3" s="7" t="s">
        <v>21</v>
      </c>
      <c r="D3" s="8">
        <v>0.3</v>
      </c>
      <c r="H3" t="s">
        <v>27</v>
      </c>
    </row>
    <row r="4" spans="1:8" x14ac:dyDescent="0.25">
      <c r="A4" t="str">
        <f t="shared" ref="A4:A20" si="0">B4&amp;"-"&amp;C4</f>
        <v>Conservador-TIJOLO</v>
      </c>
      <c r="B4" t="s">
        <v>15</v>
      </c>
      <c r="C4" s="7" t="s">
        <v>22</v>
      </c>
      <c r="D4" s="8">
        <v>0.5</v>
      </c>
      <c r="G4" s="6" t="s">
        <v>29</v>
      </c>
      <c r="H4" s="14">
        <f>VLOOKUP(G4,$A:$D,4,FALSE)</f>
        <v>0.4</v>
      </c>
    </row>
    <row r="5" spans="1:8" x14ac:dyDescent="0.25">
      <c r="A5" t="str">
        <f t="shared" si="0"/>
        <v>Conservador-HÍBRIDOS</v>
      </c>
      <c r="B5" t="s">
        <v>15</v>
      </c>
      <c r="C5" s="7" t="s">
        <v>23</v>
      </c>
      <c r="D5" s="8">
        <v>0.1</v>
      </c>
      <c r="H5" s="13"/>
    </row>
    <row r="6" spans="1:8" x14ac:dyDescent="0.25">
      <c r="A6" t="str">
        <f t="shared" si="0"/>
        <v>Conservador-FOF's</v>
      </c>
      <c r="B6" t="s">
        <v>15</v>
      </c>
      <c r="C6" s="7" t="s">
        <v>24</v>
      </c>
      <c r="D6" s="8">
        <v>0.1</v>
      </c>
    </row>
    <row r="7" spans="1:8" x14ac:dyDescent="0.25">
      <c r="A7" t="str">
        <f t="shared" si="0"/>
        <v>Conservador-DESENVOLVIMENTO</v>
      </c>
      <c r="B7" t="s">
        <v>15</v>
      </c>
      <c r="C7" s="7" t="s">
        <v>25</v>
      </c>
      <c r="D7" s="8">
        <v>0</v>
      </c>
    </row>
    <row r="8" spans="1:8" ht="15.75" thickBot="1" x14ac:dyDescent="0.3">
      <c r="A8" s="3" t="str">
        <f t="shared" si="0"/>
        <v>Conservador-HOTELARIAS</v>
      </c>
      <c r="B8" s="3" t="s">
        <v>15</v>
      </c>
      <c r="C8" s="9" t="s">
        <v>26</v>
      </c>
      <c r="D8" s="10">
        <v>0</v>
      </c>
    </row>
    <row r="9" spans="1:8" x14ac:dyDescent="0.25">
      <c r="A9" t="str">
        <f t="shared" si="0"/>
        <v>Moderado-PAPEL</v>
      </c>
      <c r="B9" t="s">
        <v>14</v>
      </c>
      <c r="C9" s="7" t="s">
        <v>21</v>
      </c>
      <c r="D9" s="11">
        <v>0.32</v>
      </c>
    </row>
    <row r="10" spans="1:8" x14ac:dyDescent="0.25">
      <c r="A10" t="str">
        <f t="shared" si="0"/>
        <v>Moderado-TIJOLO</v>
      </c>
      <c r="B10" t="s">
        <v>14</v>
      </c>
      <c r="C10" s="7" t="s">
        <v>22</v>
      </c>
      <c r="D10" s="11">
        <v>0.4</v>
      </c>
    </row>
    <row r="11" spans="1:8" x14ac:dyDescent="0.25">
      <c r="A11" t="str">
        <f t="shared" si="0"/>
        <v>Moderado-HÍBRIDOS</v>
      </c>
      <c r="B11" t="s">
        <v>14</v>
      </c>
      <c r="C11" s="7" t="s">
        <v>23</v>
      </c>
      <c r="D11" s="11">
        <v>0.08</v>
      </c>
    </row>
    <row r="12" spans="1:8" x14ac:dyDescent="0.25">
      <c r="A12" t="str">
        <f t="shared" si="0"/>
        <v>Moderado-FOF's</v>
      </c>
      <c r="B12" t="s">
        <v>14</v>
      </c>
      <c r="C12" s="7" t="s">
        <v>24</v>
      </c>
      <c r="D12" s="11">
        <v>0.05</v>
      </c>
    </row>
    <row r="13" spans="1:8" x14ac:dyDescent="0.25">
      <c r="A13" t="str">
        <f t="shared" si="0"/>
        <v>Moderado-DESENVOLVIMENTO</v>
      </c>
      <c r="B13" t="s">
        <v>14</v>
      </c>
      <c r="C13" s="7" t="s">
        <v>25</v>
      </c>
      <c r="D13" s="11">
        <v>0.1</v>
      </c>
    </row>
    <row r="14" spans="1:8" ht="15.75" thickBot="1" x14ac:dyDescent="0.3">
      <c r="A14" s="3" t="str">
        <f t="shared" si="0"/>
        <v>Moderado-HOTELARIAS</v>
      </c>
      <c r="B14" s="3" t="s">
        <v>14</v>
      </c>
      <c r="C14" s="9" t="s">
        <v>26</v>
      </c>
      <c r="D14" s="12">
        <v>0.05</v>
      </c>
    </row>
    <row r="15" spans="1:8" x14ac:dyDescent="0.25">
      <c r="A15" t="str">
        <f t="shared" si="0"/>
        <v>Agressivo-PAPEL</v>
      </c>
      <c r="B15" t="s">
        <v>16</v>
      </c>
      <c r="C15" s="7" t="s">
        <v>21</v>
      </c>
      <c r="D15" s="11">
        <v>0.5</v>
      </c>
    </row>
    <row r="16" spans="1:8" x14ac:dyDescent="0.25">
      <c r="A16" t="str">
        <f t="shared" si="0"/>
        <v>Agressivo-TIJOLO</v>
      </c>
      <c r="B16" t="s">
        <v>16</v>
      </c>
      <c r="C16" s="7" t="s">
        <v>22</v>
      </c>
      <c r="D16" s="11">
        <v>0.1</v>
      </c>
    </row>
    <row r="17" spans="1:4" x14ac:dyDescent="0.25">
      <c r="A17" t="str">
        <f t="shared" si="0"/>
        <v>Agressivo-HÍBRIDOS</v>
      </c>
      <c r="B17" t="s">
        <v>16</v>
      </c>
      <c r="C17" s="7" t="s">
        <v>23</v>
      </c>
      <c r="D17" s="11">
        <v>0.05</v>
      </c>
    </row>
    <row r="18" spans="1:4" x14ac:dyDescent="0.25">
      <c r="A18" t="str">
        <f t="shared" si="0"/>
        <v>Agressivo-FOF's</v>
      </c>
      <c r="B18" t="s">
        <v>16</v>
      </c>
      <c r="C18" s="7" t="s">
        <v>24</v>
      </c>
      <c r="D18" s="11">
        <v>0.05</v>
      </c>
    </row>
    <row r="19" spans="1:4" x14ac:dyDescent="0.25">
      <c r="A19" t="str">
        <f t="shared" si="0"/>
        <v>Agressivo-DESENVOLVIMENTO</v>
      </c>
      <c r="B19" t="s">
        <v>16</v>
      </c>
      <c r="C19" s="7" t="s">
        <v>25</v>
      </c>
      <c r="D19" s="11">
        <v>0.2</v>
      </c>
    </row>
    <row r="20" spans="1:4" x14ac:dyDescent="0.25">
      <c r="A20" t="str">
        <f t="shared" si="0"/>
        <v>Agressivo-HOTELARIAS</v>
      </c>
      <c r="B20" t="s">
        <v>16</v>
      </c>
      <c r="C20" s="7" t="s">
        <v>26</v>
      </c>
      <c r="D20" s="11">
        <v>0.1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Planilha1</vt:lpstr>
      <vt:lpstr>Ferramenta</vt:lpstr>
      <vt:lpstr>TABELA DE 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Fonseca</dc:creator>
  <cp:lastModifiedBy>Thiago Fonseca</cp:lastModifiedBy>
  <dcterms:created xsi:type="dcterms:W3CDTF">2025-05-26T05:47:55Z</dcterms:created>
  <dcterms:modified xsi:type="dcterms:W3CDTF">2025-05-28T05:58:35Z</dcterms:modified>
</cp:coreProperties>
</file>