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ootCamp Santander\Excel com IA\Desafio Controle de Investimento\"/>
    </mc:Choice>
  </mc:AlternateContent>
  <xr:revisionPtr revIDLastSave="0" documentId="13_ncr:1_{F620D7C5-6548-4907-AC26-E82055A6D67E}" xr6:coauthVersionLast="47" xr6:coauthVersionMax="47" xr10:uidLastSave="{00000000-0000-0000-0000-000000000000}"/>
  <bookViews>
    <workbookView xWindow="20370" yWindow="-120" windowWidth="20730" windowHeight="11040" tabRatio="172" xr2:uid="{F17314B9-B87A-48D9-BEA0-F67605AEE81E}"/>
  </bookViews>
  <sheets>
    <sheet name="APP" sheetId="1" r:id="rId1"/>
    <sheet name="Apoio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G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15" i="1"/>
  <c r="D21" i="1"/>
  <c r="D22" i="1" s="1"/>
  <c r="C26" i="1"/>
  <c r="D26" i="1" s="1"/>
  <c r="C27" i="1"/>
  <c r="D27" i="1" s="1"/>
  <c r="C28" i="1"/>
  <c r="D28" i="1" s="1"/>
  <c r="C29" i="1"/>
  <c r="D29" i="1" s="1"/>
  <c r="C25" i="1"/>
  <c r="D25" i="1" s="1"/>
  <c r="D40" i="1" l="1"/>
  <c r="D39" i="1"/>
  <c r="D38" i="1"/>
  <c r="D36" i="1"/>
  <c r="D37" i="1"/>
  <c r="D41" i="1"/>
  <c r="D42" i="1" l="1"/>
</calcChain>
</file>

<file path=xl/sharedStrings.xml><?xml version="1.0" encoding="utf-8"?>
<sst xmlns="http://schemas.openxmlformats.org/spreadsheetml/2006/main" count="72" uniqueCount="37">
  <si>
    <t>Quanto investir por mês?</t>
  </si>
  <si>
    <t>Por quantos anos?</t>
  </si>
  <si>
    <t>Qual e a 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</si>
  <si>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</si>
  <si>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</si>
  <si>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</si>
  <si>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</si>
  <si>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</si>
  <si>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</si>
  <si>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</si>
  <si>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</si>
  <si>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</si>
  <si>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Redimento Carteira</t>
  </si>
  <si>
    <t>Salário</t>
  </si>
  <si>
    <t>CONFIGURAÇÕES</t>
  </si>
  <si>
    <t>INVESTIMENTO MENSAL</t>
  </si>
  <si>
    <t>Perfil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</si>
  <si>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</si>
  <si>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</si>
  <si>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</si>
  <si>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</si>
  <si>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</si>
  <si>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</si>
  <si>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</si>
  <si>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</si>
  <si>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</si>
  <si>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</si>
  <si>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</si>
  <si>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</si>
  <si>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</si>
  <si>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</si>
  <si>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</si>
  <si>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Tipo de FII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</si>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</sst>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0%"/>
    <numFmt numFmtId="165" formatCode="&quot;R$&quot;\ #,##0.00"/>
  </numFmts>
  <fonts count="13" x14ac:knownFonts="1">
    <font>
      <sz val="11"/>
      <color theme="1"/>
      <name val="Segoe UI"/>
      <family val="2"/>
    </font>
    <font>
      <b/>
      <sz val="20"/>
      <color theme="0"/>
      <name val="Segoe UI"/>
      <family val="2"/>
    </font>
    <font>
      <sz val="13"/>
      <color theme="1"/>
      <name val="Segoe UI"/>
      <family val="2"/>
    </font>
    <font>
      <b/>
      <sz val="13"/>
      <color theme="1"/>
      <name val="Segoe UI"/>
      <family val="2"/>
    </font>
    <font>
      <sz val="11"/>
      <color theme="1"/>
      <name val="Segoe UI"/>
      <family val="2"/>
    </font>
    <font>
      <sz val="11"/>
      <color rgb="FF9C5700"/>
      <name val="Segoe UI"/>
      <family val="2"/>
    </font>
    <font>
      <sz val="11"/>
      <color theme="0"/>
      <name val="Segoe UI"/>
      <family val="2"/>
    </font>
    <font>
      <b/>
      <sz val="14"/>
      <color theme="0"/>
      <name val="Segoe UI"/>
      <family val="2"/>
    </font>
    <font>
      <b/>
      <sz val="18"/>
      <color theme="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0.2499465926084170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24994659260841701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</cellStyleXfs>
  <cellXfs count="62">
    <xf numFmtId="0" fontId="0" fillId="0" borderId="0" xfId="0"/>
    <xf numFmtId="0" fontId="6" fillId="0" borderId="0" xfId="0" applyFont="1"/>
    <xf numFmtId="9" fontId="0" fillId="0" borderId="0" xfId="0" applyNumberFormat="1"/>
    <xf numFmtId="8" fontId="10" fillId="5" borderId="5" xfId="0" applyNumberFormat="1" applyFont="1" applyFill="1" applyBorder="1" applyAlignment="1">
      <alignment horizontal="center"/>
    </xf>
    <xf numFmtId="8" fontId="10" fillId="5" borderId="6" xfId="0" applyNumberFormat="1" applyFont="1" applyFill="1" applyBorder="1" applyAlignment="1">
      <alignment horizontal="center" vertical="center"/>
    </xf>
    <xf numFmtId="8" fontId="10" fillId="5" borderId="8" xfId="0" applyNumberFormat="1" applyFont="1" applyFill="1" applyBorder="1" applyAlignment="1">
      <alignment horizontal="center"/>
    </xf>
    <xf numFmtId="8" fontId="10" fillId="5" borderId="9" xfId="0" applyNumberFormat="1" applyFont="1" applyFill="1" applyBorder="1" applyAlignment="1">
      <alignment horizontal="center" vertical="center"/>
    </xf>
    <xf numFmtId="8" fontId="10" fillId="5" borderId="11" xfId="0" applyNumberFormat="1" applyFont="1" applyFill="1" applyBorder="1" applyAlignment="1">
      <alignment horizontal="center"/>
    </xf>
    <xf numFmtId="8" fontId="10" fillId="5" borderId="12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indent="3"/>
    </xf>
    <xf numFmtId="0" fontId="10" fillId="5" borderId="7" xfId="0" applyFont="1" applyFill="1" applyBorder="1" applyAlignment="1">
      <alignment horizontal="left" indent="3"/>
    </xf>
    <xf numFmtId="0" fontId="10" fillId="5" borderId="10" xfId="0" applyFont="1" applyFill="1" applyBorder="1" applyAlignment="1">
      <alignment horizontal="left" indent="3"/>
    </xf>
    <xf numFmtId="165" fontId="10" fillId="2" borderId="15" xfId="0" applyNumberFormat="1" applyFont="1" applyFill="1" applyBorder="1" applyAlignment="1">
      <alignment horizontal="center" vertical="center"/>
    </xf>
    <xf numFmtId="10" fontId="10" fillId="2" borderId="18" xfId="0" applyNumberFormat="1" applyFont="1" applyFill="1" applyBorder="1" applyAlignment="1">
      <alignment horizontal="center" vertical="center"/>
    </xf>
    <xf numFmtId="165" fontId="9" fillId="2" borderId="15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165" fontId="10" fillId="6" borderId="21" xfId="0" applyNumberFormat="1" applyFont="1" applyFill="1" applyBorder="1" applyAlignment="1">
      <alignment horizontal="center" vertical="center"/>
    </xf>
    <xf numFmtId="8" fontId="9" fillId="5" borderId="24" xfId="0" applyNumberFormat="1" applyFont="1" applyFill="1" applyBorder="1" applyAlignment="1">
      <alignment horizontal="center" vertical="center"/>
    </xf>
    <xf numFmtId="8" fontId="9" fillId="5" borderId="12" xfId="0" applyNumberFormat="1" applyFont="1" applyFill="1" applyBorder="1" applyAlignment="1">
      <alignment horizontal="center" vertical="center"/>
    </xf>
    <xf numFmtId="0" fontId="5" fillId="3" borderId="0" xfId="2"/>
    <xf numFmtId="0" fontId="0" fillId="5" borderId="0" xfId="0" applyFill="1"/>
    <xf numFmtId="165" fontId="10" fillId="5" borderId="0" xfId="0" applyNumberFormat="1" applyFont="1" applyFill="1" applyAlignment="1">
      <alignment horizontal="center" vertical="center"/>
    </xf>
    <xf numFmtId="0" fontId="9" fillId="5" borderId="0" xfId="0" applyFont="1" applyFill="1"/>
    <xf numFmtId="165" fontId="9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9" borderId="0" xfId="0" applyFill="1"/>
    <xf numFmtId="9" fontId="1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25" xfId="0" applyBorder="1"/>
    <xf numFmtId="0" fontId="10" fillId="0" borderId="25" xfId="0" applyFont="1" applyBorder="1" applyAlignment="1">
      <alignment horizontal="center" vertical="center"/>
    </xf>
    <xf numFmtId="9" fontId="10" fillId="0" borderId="25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25" xfId="0" applyNumberFormat="1" applyBorder="1" applyAlignment="1">
      <alignment horizontal="center"/>
    </xf>
    <xf numFmtId="9" fontId="5" fillId="3" borderId="0" xfId="1" applyFont="1" applyFill="1"/>
    <xf numFmtId="164" fontId="9" fillId="2" borderId="18" xfId="0" applyNumberFormat="1" applyFont="1" applyFill="1" applyBorder="1" applyAlignment="1">
      <alignment horizontal="center" vertical="center"/>
    </xf>
    <xf numFmtId="0" fontId="4" fillId="4" borderId="0" xfId="3"/>
    <xf numFmtId="0" fontId="11" fillId="4" borderId="0" xfId="3" applyFont="1" applyAlignment="1">
      <alignment horizontal="center" vertical="center"/>
    </xf>
    <xf numFmtId="0" fontId="11" fillId="4" borderId="0" xfId="3" applyFont="1" applyBorder="1" applyAlignment="1">
      <alignment horizontal="left" vertical="center"/>
    </xf>
    <xf numFmtId="0" fontId="12" fillId="9" borderId="0" xfId="0" applyFont="1" applyFill="1" applyAlignment="1">
      <alignment horizontal="center" vertical="center"/>
    </xf>
    <xf numFmtId="0" fontId="12" fillId="9" borderId="0" xfId="0" applyFont="1" applyFill="1"/>
    <xf numFmtId="165" fontId="12" fillId="9" borderId="0" xfId="0" applyNumberFormat="1" applyFont="1" applyFill="1" applyAlignment="1">
      <alignment horizontal="center" vertical="center"/>
    </xf>
    <xf numFmtId="0" fontId="10" fillId="6" borderId="13" xfId="0" applyFont="1" applyFill="1" applyBorder="1" applyAlignment="1">
      <alignment horizontal="left" vertical="center" indent="3"/>
    </xf>
    <xf numFmtId="0" fontId="10" fillId="6" borderId="14" xfId="0" applyFont="1" applyFill="1" applyBorder="1" applyAlignment="1">
      <alignment horizontal="left" vertical="center" indent="3"/>
    </xf>
    <xf numFmtId="0" fontId="10" fillId="6" borderId="16" xfId="0" applyFont="1" applyFill="1" applyBorder="1" applyAlignment="1">
      <alignment horizontal="left" vertical="center" indent="3"/>
    </xf>
    <xf numFmtId="0" fontId="10" fillId="6" borderId="17" xfId="0" applyFont="1" applyFill="1" applyBorder="1" applyAlignment="1">
      <alignment horizontal="left" vertical="center" indent="3"/>
    </xf>
    <xf numFmtId="0" fontId="10" fillId="6" borderId="19" xfId="0" applyFont="1" applyFill="1" applyBorder="1" applyAlignment="1">
      <alignment horizontal="left" vertical="center" indent="3"/>
    </xf>
    <xf numFmtId="0" fontId="10" fillId="6" borderId="20" xfId="0" applyFont="1" applyFill="1" applyBorder="1" applyAlignment="1">
      <alignment horizontal="left" vertical="center" indent="3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left" vertical="center" indent="3"/>
    </xf>
    <xf numFmtId="0" fontId="2" fillId="6" borderId="17" xfId="0" applyFont="1" applyFill="1" applyBorder="1" applyAlignment="1">
      <alignment horizontal="left" vertical="center" indent="3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 indent="3"/>
    </xf>
    <xf numFmtId="0" fontId="2" fillId="6" borderId="14" xfId="0" applyFont="1" applyFill="1" applyBorder="1" applyAlignment="1">
      <alignment horizontal="left" vertical="center" indent="3"/>
    </xf>
    <xf numFmtId="0" fontId="3" fillId="5" borderId="22" xfId="0" applyFont="1" applyFill="1" applyBorder="1" applyAlignment="1">
      <alignment horizontal="left" vertical="center" indent="3"/>
    </xf>
    <xf numFmtId="0" fontId="3" fillId="5" borderId="23" xfId="0" applyFont="1" applyFill="1" applyBorder="1" applyAlignment="1">
      <alignment horizontal="left" vertical="center" indent="3"/>
    </xf>
    <xf numFmtId="0" fontId="3" fillId="5" borderId="10" xfId="0" applyFont="1" applyFill="1" applyBorder="1" applyAlignment="1">
      <alignment horizontal="left" vertical="center" indent="3"/>
    </xf>
    <xf numFmtId="0" fontId="3" fillId="5" borderId="11" xfId="0" applyFont="1" applyFill="1" applyBorder="1" applyAlignment="1">
      <alignment horizontal="left" vertical="center" indent="3"/>
    </xf>
    <xf numFmtId="0" fontId="1" fillId="8" borderId="2" xfId="0" applyFont="1" applyFill="1" applyBorder="1" applyAlignment="1">
      <alignment horizontal="center" vertical="center"/>
    </xf>
  </cellXfs>
  <cellStyles count="4">
    <cellStyle name="60% - Ênfase1" xfId="3" builtinId="32"/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326570</xdr:colOff>
      <xdr:row>0</xdr:row>
      <xdr:rowOff>103909</xdr:rowOff>
    </xdr:from>
    <xdr:to>
      <xdr:col>7</xdr:col>
      <xdr:colOff>34636</xdr:colOff>
      <xdr:row>10</xdr:row>
      <xdr:rowOff>588818</xdr:rowOff>
    </xdr:to>
    <xdr:pic>
      <xdr:nvPicPr>
        <xdr:cNvPr id="5" name="Imagem 4" descr="Gráfico">
          <a:extLst>
            <a:ext uri="{FF2B5EF4-FFF2-40B4-BE49-F238E27FC236}">
              <a16:creationId xmlns:a16="http://schemas.microsoft.com/office/drawing/2014/main" id="{30DEDF2E-5AC4-A3CA-EB07-551829A04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0" y="103909"/>
          <a:ext cx="10878293" cy="2563091"/>
        </a:xfrm>
        <a:prstGeom prst="rect">
          <a:avLst/>
        </a:prstGeom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4B95-65FE-4DF5-9570-7D92897CD98C}">
  <dimension ref="A11:K68"/>
  <sheetViews>
    <sheetView showGridLines="0" showRowColHeaders="0" tabSelected="1" zoomScale="55" zoomScaleNormal="55" workbookViewId="0">
      <selection activeCell="F21" sqref="F21"/>
    </sheetView>
  </sheetViews>
  <sheetFormatPr defaultColWidth="0" defaultRowHeight="16.5" x14ac:dyDescent="0.3"/>
  <cols>
    <col min="1" max="1" width="10.625" customWidth="1"/>
    <col min="2" max="2" width="67.625" customWidth="1"/>
    <col min="3" max="3" width="36.25" customWidth="1"/>
    <col min="4" max="4" width="18.25" customWidth="1"/>
    <col min="5" max="5" width="5.5" customWidth="1"/>
    <col min="6" max="6" width="4.5" customWidth="1"/>
    <col min="7" max="7" width="3.625" customWidth="1"/>
    <col min="8" max="8" width="5.5" customWidth="1"/>
    <col min="9" max="9" width="4.25" hidden="1" customWidth="1"/>
    <col min="10" max="10" width="2" hidden="1" customWidth="1"/>
    <col min="11" max="11" width="3.625" hidden="1" customWidth="1"/>
    <col min="12" max="16384" width="9" hidden="1"/>
  </cols>
  <sheetData>
    <row r="11" spans="2:4" ht="59.25" customHeight="1" thickBot="1" x14ac:dyDescent="0.35"/>
    <row r="12" spans="2:4" ht="27.75" customHeight="1" x14ac:dyDescent="0.3">
      <c r="B12" s="48" t="s">
        <v>14</v>
      </c>
      <c r="C12" s="49"/>
      <c r="D12" s="50"/>
    </row>
    <row r="13" spans="2:4" ht="17.25" customHeight="1" x14ac:dyDescent="0.3">
      <c r="B13" s="42" t="s">
        <v>13</v>
      </c>
      <c r="C13" s="43"/>
      <c r="D13" s="12">
        <v>2000</v>
      </c>
    </row>
    <row r="14" spans="2:4" ht="17.25" customHeight="1" x14ac:dyDescent="0.3">
      <c r="B14" s="44" t="s">
        <v>12</v>
      </c>
      <c r="C14" s="45"/>
      <c r="D14" s="13">
        <v>6.0000000000000001E-3</v>
      </c>
    </row>
    <row r="15" spans="2:4" ht="17.25" customHeight="1" thickBot="1" x14ac:dyDescent="0.35">
      <c r="B15" s="46" t="s">
        <v>36</v>
      </c>
      <c r="C15" s="47"/>
      <c r="D15" s="17">
        <f>salario*30%</f>
        <v>600</v>
      </c>
    </row>
    <row r="16" spans="2:4" ht="17.25" customHeight="1" thickBot="1" x14ac:dyDescent="0.35"/>
    <row r="17" spans="1:6" ht="30.75" customHeight="1" x14ac:dyDescent="0.3">
      <c r="B17" s="53" t="s">
        <v>15</v>
      </c>
      <c r="C17" s="54"/>
      <c r="D17" s="61"/>
    </row>
    <row r="18" spans="1:6" ht="18.75" customHeight="1" x14ac:dyDescent="0.3">
      <c r="B18" s="55" t="s">
        <v>0</v>
      </c>
      <c r="C18" s="56"/>
      <c r="D18" s="14">
        <v>200</v>
      </c>
    </row>
    <row r="19" spans="1:6" ht="18.75" customHeight="1" x14ac:dyDescent="0.3">
      <c r="B19" s="51" t="s">
        <v>1</v>
      </c>
      <c r="C19" s="52"/>
      <c r="D19" s="15">
        <v>5</v>
      </c>
    </row>
    <row r="20" spans="1:6" ht="18.75" customHeight="1" x14ac:dyDescent="0.3">
      <c r="B20" s="51" t="s">
        <v>2</v>
      </c>
      <c r="C20" s="52"/>
      <c r="D20" s="35">
        <v>1.0789999999999999E-2</v>
      </c>
    </row>
    <row r="21" spans="1:6" ht="18.75" customHeight="1" x14ac:dyDescent="0.3">
      <c r="B21" s="57" t="s">
        <v>3</v>
      </c>
      <c r="C21" s="58"/>
      <c r="D21" s="18">
        <f>FV(taxa_mensal,qtd_anos*12,aporte*-1)</f>
        <v>16755.382799697527</v>
      </c>
    </row>
    <row r="22" spans="1:6" ht="19.5" thickBot="1" x14ac:dyDescent="0.35">
      <c r="B22" s="59" t="s">
        <v>4</v>
      </c>
      <c r="C22" s="60"/>
      <c r="D22" s="19">
        <f>patrimonio*rendimento_carteira</f>
        <v>100.53229679818516</v>
      </c>
      <c r="F22" s="2"/>
    </row>
    <row r="23" spans="1:6" ht="17.25" thickBot="1" x14ac:dyDescent="0.35"/>
    <row r="24" spans="1:6" ht="30.75" x14ac:dyDescent="0.3">
      <c r="B24" s="53" t="s">
        <v>10</v>
      </c>
      <c r="C24" s="54"/>
      <c r="D24" s="16" t="s">
        <v>11</v>
      </c>
    </row>
    <row r="25" spans="1:6" ht="17.25" x14ac:dyDescent="0.3">
      <c r="A25" s="1">
        <v>2</v>
      </c>
      <c r="B25" s="9" t="s">
        <v>5</v>
      </c>
      <c r="C25" s="3">
        <f>FV($D$20,$A25*12,$D$18*-1)</f>
        <v>5445.5254595290435</v>
      </c>
      <c r="D25" s="4">
        <f>C25*rendimento_carteira</f>
        <v>32.673152757174265</v>
      </c>
    </row>
    <row r="26" spans="1:6" ht="17.25" x14ac:dyDescent="0.3">
      <c r="A26" s="1">
        <v>5</v>
      </c>
      <c r="B26" s="10" t="s">
        <v>6</v>
      </c>
      <c r="C26" s="5">
        <f>FV($D$20,$A26*12,$D$18*-1)</f>
        <v>16755.382799697527</v>
      </c>
      <c r="D26" s="6">
        <f>C26*rendimento_carteira</f>
        <v>100.53229679818516</v>
      </c>
    </row>
    <row r="27" spans="1:6" ht="17.25" x14ac:dyDescent="0.3">
      <c r="A27" s="1">
        <v>10</v>
      </c>
      <c r="B27" s="10" t="s">
        <v>7</v>
      </c>
      <c r="C27" s="5">
        <f>FV($D$20,$A27*12,$D$18*-1)</f>
        <v>48656.842506034438</v>
      </c>
      <c r="D27" s="6">
        <f>C27*rendimento_carteira</f>
        <v>291.94105503620665</v>
      </c>
    </row>
    <row r="28" spans="1:6" ht="17.25" x14ac:dyDescent="0.3">
      <c r="A28" s="1">
        <v>20</v>
      </c>
      <c r="B28" s="10" t="s">
        <v>8</v>
      </c>
      <c r="C28" s="5">
        <f>FV($D$20,$A28*12,$D$18*-1)</f>
        <v>225039.68001941612</v>
      </c>
      <c r="D28" s="6">
        <f>C28*rendimento_carteira</f>
        <v>1350.2380801164968</v>
      </c>
    </row>
    <row r="29" spans="1:6" ht="18" thickBot="1" x14ac:dyDescent="0.35">
      <c r="A29" s="1">
        <v>30</v>
      </c>
      <c r="B29" s="11" t="s">
        <v>9</v>
      </c>
      <c r="C29" s="7">
        <f>FV($D$20,$A29*12,$D$18*-1)</f>
        <v>864433.93100094295</v>
      </c>
      <c r="D29" s="8">
        <f>C29*rendimento_carteira</f>
        <v>5186.6035860056581</v>
      </c>
    </row>
    <row r="32" spans="1:6" ht="20.25" x14ac:dyDescent="0.3">
      <c r="B32" s="38" t="s">
        <v>21</v>
      </c>
      <c r="C32" s="37" t="s">
        <v>18</v>
      </c>
      <c r="D32" s="36"/>
    </row>
    <row r="33" spans="2:4" ht="17.25" x14ac:dyDescent="0.3">
      <c r="B33" s="23" t="s">
        <v>20</v>
      </c>
      <c r="C33" s="24">
        <f>aporte</f>
        <v>200</v>
      </c>
      <c r="D33" s="21"/>
    </row>
    <row r="35" spans="2:4" ht="20.25" x14ac:dyDescent="0.3">
      <c r="B35" s="39" t="s">
        <v>22</v>
      </c>
      <c r="C35" s="39" t="s">
        <v>23</v>
      </c>
      <c r="D35" s="39" t="s">
        <v>24</v>
      </c>
    </row>
    <row r="36" spans="2:4" ht="17.25" x14ac:dyDescent="0.3">
      <c r="B36" s="25" t="s">
        <v>25</v>
      </c>
      <c r="C36" s="27">
        <f>VLOOKUP($C$32&amp;"-"&amp;B36,Apoio!$A:$D,4,FALSE)</f>
        <v>0.32</v>
      </c>
      <c r="D36" s="22">
        <f>C36*C$33</f>
        <v>64</v>
      </c>
    </row>
    <row r="37" spans="2:4" ht="17.25" x14ac:dyDescent="0.3">
      <c r="B37" s="25" t="s">
        <v>26</v>
      </c>
      <c r="C37" s="27">
        <f>VLOOKUP($C$32&amp;"-"&amp;B37,Apoio!$A:$D,4,FALSE)</f>
        <v>0.35</v>
      </c>
      <c r="D37" s="22">
        <f>C37*C$33</f>
        <v>70</v>
      </c>
    </row>
    <row r="38" spans="2:4" ht="17.25" x14ac:dyDescent="0.3">
      <c r="B38" s="25" t="s">
        <v>27</v>
      </c>
      <c r="C38" s="27">
        <f>VLOOKUP($C$32&amp;"-"&amp;B38,Apoio!$A:$D,4,FALSE)</f>
        <v>0.08</v>
      </c>
      <c r="D38" s="22">
        <f t="shared" ref="D38:D41" si="0">C38*C$33</f>
        <v>16</v>
      </c>
    </row>
    <row r="39" spans="2:4" ht="17.25" x14ac:dyDescent="0.3">
      <c r="B39" s="25" t="s">
        <v>28</v>
      </c>
      <c r="C39" s="27">
        <f>VLOOKUP($C$32&amp;"-"&amp;B39,Apoio!$A:$D,4,FALSE)</f>
        <v>0.05</v>
      </c>
      <c r="D39" s="22">
        <f t="shared" si="0"/>
        <v>10</v>
      </c>
    </row>
    <row r="40" spans="2:4" ht="17.25" x14ac:dyDescent="0.3">
      <c r="B40" s="25" t="s">
        <v>29</v>
      </c>
      <c r="C40" s="27">
        <f>VLOOKUP($C$32&amp;"-"&amp;B40,Apoio!$A:$D,4,FALSE)</f>
        <v>0.1</v>
      </c>
      <c r="D40" s="22">
        <f t="shared" si="0"/>
        <v>20</v>
      </c>
    </row>
    <row r="41" spans="2:4" ht="17.25" x14ac:dyDescent="0.3">
      <c r="B41" s="25" t="s">
        <v>30</v>
      </c>
      <c r="C41" s="27">
        <f>VLOOKUP($C$32&amp;"-"&amp;B41,Apoio!$A:$D,4,FALSE)</f>
        <v>0.1</v>
      </c>
      <c r="D41" s="22">
        <f t="shared" si="0"/>
        <v>20</v>
      </c>
    </row>
    <row r="42" spans="2:4" ht="20.25" x14ac:dyDescent="0.35">
      <c r="B42" s="39" t="s">
        <v>31</v>
      </c>
      <c r="C42" s="40"/>
      <c r="D42" s="41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</sheetData>
  <mergeCells count="11">
    <mergeCell ref="B24:C24"/>
    <mergeCell ref="B18:C18"/>
    <mergeCell ref="B19:C19"/>
    <mergeCell ref="B21:C21"/>
    <mergeCell ref="B22:C22"/>
    <mergeCell ref="B13:C13"/>
    <mergeCell ref="B14:C14"/>
    <mergeCell ref="B15:C15"/>
    <mergeCell ref="B12:D12"/>
    <mergeCell ref="B20:C20"/>
    <mergeCell ref="B17:D17"/>
  </mergeCells>
  <dataValidations disablePrompts="1" count="1">
    <dataValidation type="list" allowBlank="1" showInputMessage="1" showErrorMessage="1" sqref="C32" xr:uid="{8112BC25-6AD0-4F5E-8B6B-4E93E37672A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4865-45FF-478C-B105-ABEA419A8ED5}">
  <dimension ref="A2:G20"/>
  <sheetViews>
    <sheetView workbookViewId="0">
      <selection activeCell="E2" sqref="E2"/>
    </sheetView>
  </sheetViews>
  <sheetFormatPr defaultRowHeight="16.5" x14ac:dyDescent="0.3"/>
  <cols>
    <col min="1" max="1" width="32.625" bestFit="1" customWidth="1"/>
    <col min="2" max="2" width="17.125" customWidth="1"/>
    <col min="3" max="3" width="19.125" customWidth="1"/>
    <col min="6" max="6" width="20.625" customWidth="1"/>
    <col min="7" max="7" width="5.25" customWidth="1"/>
  </cols>
  <sheetData>
    <row r="2" spans="1:7" x14ac:dyDescent="0.3">
      <c r="A2" s="26" t="s">
        <v>34</v>
      </c>
      <c r="B2" s="28" t="s">
        <v>16</v>
      </c>
      <c r="C2" s="28" t="s">
        <v>32</v>
      </c>
      <c r="D2" s="28" t="s">
        <v>33</v>
      </c>
    </row>
    <row r="3" spans="1:7" ht="17.25" x14ac:dyDescent="0.3">
      <c r="A3" t="str">
        <f>B3&amp;"-"&amp;C3</f>
        <v>CONSERVADOR-PAPEL</v>
      </c>
      <c r="B3" t="s">
        <v>19</v>
      </c>
      <c r="C3" s="25" t="s">
        <v>25</v>
      </c>
      <c r="D3" s="27">
        <v>0.3</v>
      </c>
      <c r="G3" t="s">
        <v>33</v>
      </c>
    </row>
    <row r="4" spans="1:7" ht="17.25" x14ac:dyDescent="0.3">
      <c r="A4" t="str">
        <f t="shared" ref="A4:A20" si="0">B4&amp;"-"&amp;C4</f>
        <v>CONSERVADOR-TIJOLO</v>
      </c>
      <c r="B4" t="s">
        <v>19</v>
      </c>
      <c r="C4" s="25" t="s">
        <v>26</v>
      </c>
      <c r="D4" s="27">
        <v>0.5</v>
      </c>
      <c r="F4" s="20" t="s">
        <v>35</v>
      </c>
      <c r="G4" s="34">
        <f>VLOOKUP(F4,$A:$D,4,FALSE)</f>
        <v>0.35</v>
      </c>
    </row>
    <row r="5" spans="1:7" ht="17.25" x14ac:dyDescent="0.3">
      <c r="A5" t="str">
        <f t="shared" si="0"/>
        <v>CONSERVADOR-HÍBRIDOS</v>
      </c>
      <c r="B5" t="s">
        <v>19</v>
      </c>
      <c r="C5" s="25" t="s">
        <v>27</v>
      </c>
      <c r="D5" s="27">
        <v>0.1</v>
      </c>
    </row>
    <row r="6" spans="1:7" ht="17.25" x14ac:dyDescent="0.3">
      <c r="A6" t="str">
        <f t="shared" si="0"/>
        <v>CONSERVADOR-FOFs</v>
      </c>
      <c r="B6" t="s">
        <v>19</v>
      </c>
      <c r="C6" s="25" t="s">
        <v>28</v>
      </c>
      <c r="D6" s="27">
        <v>0.1</v>
      </c>
    </row>
    <row r="7" spans="1:7" ht="17.25" x14ac:dyDescent="0.3">
      <c r="A7" t="str">
        <f t="shared" si="0"/>
        <v>CONSERVADOR-DESENVOLVIMENTO</v>
      </c>
      <c r="B7" t="s">
        <v>19</v>
      </c>
      <c r="C7" s="25" t="s">
        <v>29</v>
      </c>
      <c r="D7" s="27">
        <v>0</v>
      </c>
    </row>
    <row r="8" spans="1:7" ht="17.25" x14ac:dyDescent="0.3">
      <c r="A8" s="29" t="str">
        <f t="shared" si="0"/>
        <v>CONSERVADOR-HOTELARIAS</v>
      </c>
      <c r="B8" s="29" t="s">
        <v>19</v>
      </c>
      <c r="C8" s="30" t="s">
        <v>30</v>
      </c>
      <c r="D8" s="31">
        <v>0</v>
      </c>
    </row>
    <row r="9" spans="1:7" ht="17.25" x14ac:dyDescent="0.3">
      <c r="A9" t="str">
        <f t="shared" si="0"/>
        <v>MODERADO-PAPEL</v>
      </c>
      <c r="B9" t="s">
        <v>18</v>
      </c>
      <c r="C9" s="25" t="s">
        <v>25</v>
      </c>
      <c r="D9" s="27">
        <v>0.32</v>
      </c>
    </row>
    <row r="10" spans="1:7" ht="17.25" x14ac:dyDescent="0.3">
      <c r="A10" t="str">
        <f t="shared" si="0"/>
        <v>MODERADO-TIJOLO</v>
      </c>
      <c r="B10" t="s">
        <v>18</v>
      </c>
      <c r="C10" s="25" t="s">
        <v>26</v>
      </c>
      <c r="D10" s="32">
        <v>0.35</v>
      </c>
    </row>
    <row r="11" spans="1:7" ht="17.25" x14ac:dyDescent="0.3">
      <c r="A11" t="str">
        <f t="shared" si="0"/>
        <v>MODERADO-HÍBRIDOS</v>
      </c>
      <c r="B11" t="s">
        <v>18</v>
      </c>
      <c r="C11" s="25" t="s">
        <v>27</v>
      </c>
      <c r="D11" s="32">
        <v>0.08</v>
      </c>
    </row>
    <row r="12" spans="1:7" ht="17.25" x14ac:dyDescent="0.3">
      <c r="A12" t="str">
        <f t="shared" si="0"/>
        <v>MODERADO-FOFs</v>
      </c>
      <c r="B12" t="s">
        <v>18</v>
      </c>
      <c r="C12" s="25" t="s">
        <v>28</v>
      </c>
      <c r="D12" s="32">
        <v>0.05</v>
      </c>
    </row>
    <row r="13" spans="1:7" ht="17.25" x14ac:dyDescent="0.3">
      <c r="A13" t="str">
        <f t="shared" si="0"/>
        <v>MODERADO-DESENVOLVIMENTO</v>
      </c>
      <c r="B13" t="s">
        <v>18</v>
      </c>
      <c r="C13" s="25" t="s">
        <v>29</v>
      </c>
      <c r="D13" s="32">
        <v>0.1</v>
      </c>
    </row>
    <row r="14" spans="1:7" ht="17.25" x14ac:dyDescent="0.3">
      <c r="A14" s="29" t="str">
        <f t="shared" si="0"/>
        <v>MODERADO-HOTELARIAS</v>
      </c>
      <c r="B14" s="29" t="s">
        <v>18</v>
      </c>
      <c r="C14" s="30" t="s">
        <v>30</v>
      </c>
      <c r="D14" s="33">
        <v>0.1</v>
      </c>
    </row>
    <row r="15" spans="1:7" ht="17.25" x14ac:dyDescent="0.3">
      <c r="A15" t="str">
        <f t="shared" si="0"/>
        <v>AGRESSIVO-PAPEL</v>
      </c>
      <c r="B15" t="s">
        <v>17</v>
      </c>
      <c r="C15" s="25" t="s">
        <v>25</v>
      </c>
      <c r="D15" s="32">
        <v>0.5</v>
      </c>
    </row>
    <row r="16" spans="1:7" ht="17.25" x14ac:dyDescent="0.3">
      <c r="A16" t="str">
        <f t="shared" si="0"/>
        <v>AGRESSIVO-TIJOLO</v>
      </c>
      <c r="B16" t="s">
        <v>17</v>
      </c>
      <c r="C16" s="25" t="s">
        <v>26</v>
      </c>
      <c r="D16" s="32">
        <v>0.1</v>
      </c>
    </row>
    <row r="17" spans="1:4" ht="17.25" x14ac:dyDescent="0.3">
      <c r="A17" t="str">
        <f t="shared" si="0"/>
        <v>AGRESSIVO-HÍBRIDOS</v>
      </c>
      <c r="B17" t="s">
        <v>17</v>
      </c>
      <c r="C17" s="25" t="s">
        <v>27</v>
      </c>
      <c r="D17" s="32">
        <v>0.05</v>
      </c>
    </row>
    <row r="18" spans="1:4" ht="17.25" x14ac:dyDescent="0.3">
      <c r="A18" t="str">
        <f t="shared" si="0"/>
        <v>AGRESSIVO-FOFs</v>
      </c>
      <c r="B18" t="s">
        <v>17</v>
      </c>
      <c r="C18" s="25" t="s">
        <v>28</v>
      </c>
      <c r="D18" s="32">
        <v>0.05</v>
      </c>
    </row>
    <row r="19" spans="1:4" ht="17.25" x14ac:dyDescent="0.3">
      <c r="A19" t="str">
        <f t="shared" si="0"/>
        <v>AGRESSIVO-DESENVOLVIMENTO</v>
      </c>
      <c r="B19" t="s">
        <v>17</v>
      </c>
      <c r="C19" s="25" t="s">
        <v>29</v>
      </c>
      <c r="D19" s="32">
        <v>0.2</v>
      </c>
    </row>
    <row r="20" spans="1:4" ht="17.25" x14ac:dyDescent="0.3">
      <c r="A20" s="29" t="str">
        <f t="shared" si="0"/>
        <v>AGRESSIVO-HOTELARIAS</v>
      </c>
      <c r="B20" s="29" t="s">
        <v>17</v>
      </c>
      <c r="C20" s="30" t="s">
        <v>30</v>
      </c>
      <c r="D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qtd_anos</vt:lpstr>
      <vt:lpstr>rendimento_carteira</vt:lpstr>
      <vt:lpstr>salario</vt:lpstr>
      <vt:lpstr>sug_investimento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Feldner</dc:creator>
  <cp:lastModifiedBy>Thiago Feldner</cp:lastModifiedBy>
  <dcterms:created xsi:type="dcterms:W3CDTF">2025-05-15T23:21:42Z</dcterms:created>
  <dcterms:modified xsi:type="dcterms:W3CDTF">2025-05-16T23:35:22Z</dcterms:modified>
</cp:coreProperties>
</file>