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activeTab="1"/>
  </bookViews>
  <sheets>
    <sheet name="Planos" sheetId="1" r:id="rId1"/>
    <sheet name="Custos" sheetId="2" r:id="rId2"/>
  </sheets>
  <calcPr calcId="152511"/>
</workbook>
</file>

<file path=xl/calcChain.xml><?xml version="1.0" encoding="utf-8"?>
<calcChain xmlns="http://schemas.openxmlformats.org/spreadsheetml/2006/main">
  <c r="O10" i="2" l="1"/>
  <c r="P10" i="2"/>
  <c r="Q10" i="2"/>
  <c r="R10" i="2"/>
  <c r="S10" i="2"/>
  <c r="T10" i="2"/>
  <c r="U10" i="2"/>
  <c r="V10" i="2"/>
  <c r="W10" i="2"/>
  <c r="X10" i="2"/>
  <c r="Y10" i="2"/>
  <c r="N15" i="2"/>
  <c r="N16" i="2"/>
  <c r="N17" i="2"/>
  <c r="Y17" i="2"/>
  <c r="X17" i="2"/>
  <c r="W17" i="2"/>
  <c r="V17" i="2"/>
  <c r="U17" i="2"/>
  <c r="T17" i="2"/>
  <c r="S17" i="2"/>
  <c r="R17" i="2"/>
  <c r="Q17" i="2"/>
  <c r="P17" i="2"/>
  <c r="O17" i="2"/>
  <c r="Y16" i="2"/>
  <c r="X16" i="2"/>
  <c r="W16" i="2"/>
  <c r="V16" i="2"/>
  <c r="U16" i="2"/>
  <c r="T16" i="2"/>
  <c r="S16" i="2"/>
  <c r="R16" i="2"/>
  <c r="Q16" i="2"/>
  <c r="P16" i="2"/>
  <c r="O16" i="2"/>
  <c r="Y15" i="2"/>
  <c r="X15" i="2"/>
  <c r="W15" i="2"/>
  <c r="V15" i="2"/>
  <c r="U15" i="2"/>
  <c r="T15" i="2"/>
  <c r="S15" i="2"/>
  <c r="R15" i="2"/>
  <c r="Q15" i="2"/>
  <c r="P15" i="2"/>
  <c r="O15" i="2"/>
  <c r="AB7" i="2"/>
  <c r="AB5" i="2" l="1"/>
  <c r="AE5" i="2" s="1"/>
  <c r="AG5" i="2" s="1"/>
  <c r="AB6" i="2"/>
  <c r="AE6" i="2" s="1"/>
  <c r="AB4" i="2"/>
  <c r="AG2" i="2"/>
  <c r="AC7" i="2" s="1"/>
  <c r="AG6" i="2" l="1"/>
  <c r="AF6" i="2"/>
  <c r="AC4" i="2"/>
  <c r="AD4" i="2" s="1"/>
  <c r="AE4" i="2" s="1"/>
  <c r="AD7" i="2"/>
  <c r="AF5" i="2"/>
  <c r="AE7" i="2" l="1"/>
  <c r="AG4" i="2"/>
  <c r="AF4" i="2"/>
  <c r="AF7" i="2" l="1"/>
  <c r="AG7" i="2"/>
</calcChain>
</file>

<file path=xl/sharedStrings.xml><?xml version="1.0" encoding="utf-8"?>
<sst xmlns="http://schemas.openxmlformats.org/spreadsheetml/2006/main" count="92" uniqueCount="74">
  <si>
    <t>DESCRIÇÃO</t>
  </si>
  <si>
    <t>MENSAL+Frete</t>
  </si>
  <si>
    <t>TRIMESTRAL+Frete</t>
  </si>
  <si>
    <t>SEMESTRAL+Frete</t>
  </si>
  <si>
    <t>ANUAL+Frete</t>
  </si>
  <si>
    <t>CAMISETA</t>
  </si>
  <si>
    <t>DEFAULT</t>
  </si>
  <si>
    <t>BACKEND</t>
  </si>
  <si>
    <t>FRONTEND</t>
  </si>
  <si>
    <t>JAVA</t>
  </si>
  <si>
    <t>JAVASCRIPT</t>
  </si>
  <si>
    <t>PYTHON</t>
  </si>
  <si>
    <t>C#</t>
  </si>
  <si>
    <t>PHP</t>
  </si>
  <si>
    <t>RUBY</t>
  </si>
  <si>
    <t>C++</t>
  </si>
  <si>
    <t>C</t>
  </si>
  <si>
    <t>ARDUINO</t>
  </si>
  <si>
    <t>RASPBERRYPI</t>
  </si>
  <si>
    <t>DEVOPS</t>
  </si>
  <si>
    <t>DATA SCIENCE</t>
  </si>
  <si>
    <t>FULLSTACK</t>
  </si>
  <si>
    <t>LINUX</t>
  </si>
  <si>
    <t>WINDOWS</t>
  </si>
  <si>
    <t>POSTGRES</t>
  </si>
  <si>
    <t>MYSQL</t>
  </si>
  <si>
    <t>VALOR</t>
  </si>
  <si>
    <t>CAMISETAS</t>
  </si>
  <si>
    <t>LIVROS</t>
  </si>
  <si>
    <t>COLECIONÁVEIS</t>
  </si>
  <si>
    <t>DECORAÇÃO</t>
  </si>
  <si>
    <t>ACESSÓRIOS</t>
  </si>
  <si>
    <t>CAIXA</t>
  </si>
  <si>
    <t>SAFE2PAY</t>
  </si>
  <si>
    <t>CARTÃO DE CRÉDITO INTERMEDIADOR</t>
  </si>
  <si>
    <t>INTERMEDIADOR</t>
  </si>
  <si>
    <t>MERCADO PAGO</t>
  </si>
  <si>
    <t>MATERIAIS</t>
  </si>
  <si>
    <t>OPERADORA</t>
  </si>
  <si>
    <t>CIELO SEM MENSALIDADE</t>
  </si>
  <si>
    <t>CIELO INICIAL</t>
  </si>
  <si>
    <t>CIELO ESPECIAL</t>
  </si>
  <si>
    <t>CIELO MEGA</t>
  </si>
  <si>
    <t>VALOR MENSAL</t>
  </si>
  <si>
    <t>CRÉDITO</t>
  </si>
  <si>
    <t>PAGSEGURO</t>
  </si>
  <si>
    <t>TAXA FIXA</t>
  </si>
  <si>
    <t>CUSTO FIXO</t>
  </si>
  <si>
    <t>CUSTO/PARCELA</t>
  </si>
  <si>
    <t>PARCELAS</t>
  </si>
  <si>
    <t>VALOR PARCELA</t>
  </si>
  <si>
    <t>CUSTO TOT. PARCELAS</t>
  </si>
  <si>
    <t>CUSTO TOTAL</t>
  </si>
  <si>
    <t>VALOR VENDA</t>
  </si>
  <si>
    <t>VALOR RECEBIDO</t>
  </si>
  <si>
    <t>SIMULADOR CRÉDITO</t>
  </si>
  <si>
    <t>JUROS</t>
  </si>
  <si>
    <t>% CUSTO TOTAL</t>
  </si>
  <si>
    <t>IUGU 1</t>
  </si>
  <si>
    <t>IUGU 2</t>
  </si>
  <si>
    <t>PAYPAL</t>
  </si>
  <si>
    <t>PICAPAY</t>
  </si>
  <si>
    <t>LINK</t>
  </si>
  <si>
    <t>https://safe2pay.com.br/solucoes/pagamentos/cartao-de-credito</t>
  </si>
  <si>
    <t>https://picpay.com/site/parcelamento</t>
  </si>
  <si>
    <t>DDL</t>
  </si>
  <si>
    <t>PAYPAL NACIONAL</t>
  </si>
  <si>
    <t>PAYPAL INTERNACIONAL</t>
  </si>
  <si>
    <t>https://www.paypal.com/br/webapps/mpp/installments</t>
  </si>
  <si>
    <t>% FIXO</t>
  </si>
  <si>
    <t>R$ FIXO</t>
  </si>
  <si>
    <t>X,XX</t>
  </si>
  <si>
    <t>PARCELAMENTO DE VENDAS</t>
  </si>
  <si>
    <t>https://pagseguro.uol.com.br/para-seu-negocio/taxas-e-tarifas#rmcl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</si>
</sst>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7" formatCode="0.000%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sz val="10"/>
      <color rgb="FF1C1C1C"/>
      <name val="Liberation Sans"/>
    </font>
    <font>
      <b/>
      <sz val="10"/>
      <color rgb="FF1C1C1C"/>
      <name val="Liberation Sans"/>
    </font>
    <font>
      <b/>
      <sz val="11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2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4" fillId="0" borderId="0"/>
    <xf numFmtId="0" fontId="5" fillId="2" borderId="0"/>
    <xf numFmtId="0" fontId="5" fillId="3" borderId="0"/>
    <xf numFmtId="0" fontId="3" fillId="4" borderId="0"/>
    <xf numFmtId="0" fontId="6" fillId="5" borderId="0"/>
    <xf numFmtId="0" fontId="7" fillId="6" borderId="0"/>
    <xf numFmtId="0" fontId="8" fillId="0" borderId="0"/>
    <xf numFmtId="0" fontId="9" fillId="7" borderId="0"/>
    <xf numFmtId="0" fontId="10" fillId="0" borderId="0"/>
    <xf numFmtId="0" fontId="11" fillId="0" borderId="0"/>
    <xf numFmtId="0" fontId="12" fillId="0" borderId="0"/>
    <xf numFmtId="0" fontId="13" fillId="0" borderId="0"/>
    <xf numFmtId="0" fontId="14" fillId="8" borderId="0"/>
    <xf numFmtId="0" fontId="15" fillId="8" borderId="1"/>
    <xf numFmtId="0" fontId="16" fillId="0" borderId="0"/>
    <xf numFmtId="0" fontId="3" fillId="0" borderId="0"/>
    <xf numFmtId="0" fontId="3" fillId="0" borderId="0"/>
    <xf numFmtId="0" fontId="6" fillId="0" borderId="0"/>
  </cellStyleXfs>
  <cellXfs count="76">
    <xf numFmtId="0" fontId="0" fillId="0" borderId="0" xfId="0"/>
    <xf numFmtId="44" fontId="17" fillId="9" borderId="2" xfId="1" applyFont="1" applyFill="1" applyBorder="1"/>
    <xf numFmtId="44" fontId="0" fillId="0" borderId="0" xfId="1" applyFont="1"/>
    <xf numFmtId="0" fontId="18" fillId="9" borderId="2" xfId="3" applyFont="1" applyFill="1" applyBorder="1" applyAlignment="1">
      <alignment horizontal="center"/>
    </xf>
    <xf numFmtId="44" fontId="18" fillId="9" borderId="2" xfId="1" applyFont="1" applyFill="1" applyBorder="1" applyAlignment="1">
      <alignment horizontal="center"/>
    </xf>
    <xf numFmtId="0" fontId="17" fillId="9" borderId="2" xfId="3" applyFont="1" applyFill="1" applyBorder="1" applyAlignment="1">
      <alignment horizontal="right"/>
    </xf>
    <xf numFmtId="0" fontId="0" fillId="0" borderId="3" xfId="0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right"/>
    </xf>
    <xf numFmtId="10" fontId="0" fillId="0" borderId="3" xfId="0" applyNumberFormat="1" applyBorder="1"/>
    <xf numFmtId="0" fontId="2" fillId="0" borderId="3" xfId="0" applyFon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44" fontId="0" fillId="0" borderId="3" xfId="1" applyFont="1" applyBorder="1"/>
    <xf numFmtId="0" fontId="0" fillId="0" borderId="3" xfId="0" applyFill="1" applyBorder="1"/>
    <xf numFmtId="10" fontId="0" fillId="0" borderId="3" xfId="0" applyNumberFormat="1" applyFill="1" applyBorder="1"/>
    <xf numFmtId="10" fontId="0" fillId="0" borderId="3" xfId="2" applyNumberFormat="1" applyFont="1" applyBorder="1"/>
    <xf numFmtId="44" fontId="0" fillId="0" borderId="3" xfId="0" applyNumberFormat="1" applyBorder="1"/>
    <xf numFmtId="0" fontId="0" fillId="0" borderId="3" xfId="0" applyBorder="1" applyAlignment="1">
      <alignment horizontal="left"/>
    </xf>
    <xf numFmtId="0" fontId="2" fillId="0" borderId="3" xfId="0" applyFont="1" applyBorder="1" applyAlignment="1">
      <alignment horizontal="right"/>
    </xf>
    <xf numFmtId="0" fontId="0" fillId="0" borderId="0" xfId="0" applyAlignment="1">
      <alignment horizontal="right"/>
    </xf>
    <xf numFmtId="44" fontId="0" fillId="0" borderId="3" xfId="0" applyNumberFormat="1" applyBorder="1" applyAlignment="1">
      <alignment horizontal="right"/>
    </xf>
    <xf numFmtId="44" fontId="1" fillId="0" borderId="3" xfId="1" applyFont="1" applyFill="1" applyBorder="1" applyAlignment="1">
      <alignment horizontal="center" vertical="center"/>
    </xf>
    <xf numFmtId="10" fontId="0" fillId="0" borderId="3" xfId="2" applyNumberFormat="1" applyFont="1" applyBorder="1" applyAlignment="1">
      <alignment horizontal="center"/>
    </xf>
    <xf numFmtId="0" fontId="0" fillId="0" borderId="3" xfId="0" applyBorder="1" applyAlignment="1">
      <alignment horizontal="right" vertical="center"/>
    </xf>
    <xf numFmtId="44" fontId="0" fillId="0" borderId="3" xfId="1" applyFont="1" applyFill="1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9" fontId="0" fillId="0" borderId="0" xfId="2" applyFont="1"/>
    <xf numFmtId="10" fontId="0" fillId="0" borderId="0" xfId="2" applyNumberFormat="1" applyFont="1" applyFill="1" applyBorder="1"/>
    <xf numFmtId="10" fontId="0" fillId="0" borderId="3" xfId="2" applyNumberFormat="1" applyFont="1" applyFill="1" applyBorder="1"/>
    <xf numFmtId="10" fontId="0" fillId="10" borderId="3" xfId="2" applyNumberFormat="1" applyFont="1" applyFill="1" applyBorder="1"/>
    <xf numFmtId="10" fontId="0" fillId="11" borderId="3" xfId="2" applyNumberFormat="1" applyFont="1" applyFill="1" applyBorder="1"/>
    <xf numFmtId="10" fontId="0" fillId="12" borderId="3" xfId="2" applyNumberFormat="1" applyFont="1" applyFill="1" applyBorder="1"/>
    <xf numFmtId="10" fontId="0" fillId="14" borderId="3" xfId="2" applyNumberFormat="1" applyFont="1" applyFill="1" applyBorder="1"/>
    <xf numFmtId="10" fontId="0" fillId="15" borderId="3" xfId="2" applyNumberFormat="1" applyFont="1" applyFill="1" applyBorder="1"/>
    <xf numFmtId="10" fontId="0" fillId="16" borderId="3" xfId="2" applyNumberFormat="1" applyFont="1" applyFill="1" applyBorder="1"/>
    <xf numFmtId="0" fontId="0" fillId="0" borderId="4" xfId="0" applyBorder="1"/>
    <xf numFmtId="44" fontId="0" fillId="0" borderId="4" xfId="1" applyFont="1" applyBorder="1"/>
    <xf numFmtId="10" fontId="0" fillId="0" borderId="4" xfId="0" applyNumberFormat="1" applyBorder="1"/>
    <xf numFmtId="0" fontId="19" fillId="18" borderId="6" xfId="0" applyFont="1" applyFill="1" applyBorder="1" applyAlignment="1">
      <alignment horizontal="center" vertical="center"/>
    </xf>
    <xf numFmtId="0" fontId="19" fillId="18" borderId="7" xfId="0" applyFont="1" applyFill="1" applyBorder="1" applyAlignment="1">
      <alignment horizontal="center" vertical="center"/>
    </xf>
    <xf numFmtId="0" fontId="19" fillId="18" borderId="8" xfId="0" applyFont="1" applyFill="1" applyBorder="1" applyAlignment="1">
      <alignment horizontal="center" vertical="center"/>
    </xf>
    <xf numFmtId="0" fontId="19" fillId="18" borderId="9" xfId="0" applyFont="1" applyFill="1" applyBorder="1" applyAlignment="1">
      <alignment horizontal="center" vertical="center"/>
    </xf>
    <xf numFmtId="0" fontId="19" fillId="18" borderId="10" xfId="0" applyFont="1" applyFill="1" applyBorder="1" applyAlignment="1">
      <alignment horizontal="center" vertical="center"/>
    </xf>
    <xf numFmtId="0" fontId="19" fillId="18" borderId="11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4" xfId="0" applyBorder="1"/>
    <xf numFmtId="0" fontId="0" fillId="0" borderId="14" xfId="0" applyFill="1" applyBorder="1"/>
    <xf numFmtId="10" fontId="0" fillId="0" borderId="15" xfId="2" applyNumberFormat="1" applyFont="1" applyBorder="1"/>
    <xf numFmtId="0" fontId="0" fillId="0" borderId="16" xfId="0" applyFill="1" applyBorder="1"/>
    <xf numFmtId="0" fontId="0" fillId="0" borderId="10" xfId="0" applyFill="1" applyBorder="1"/>
    <xf numFmtId="44" fontId="0" fillId="0" borderId="10" xfId="1" applyFont="1" applyFill="1" applyBorder="1"/>
    <xf numFmtId="10" fontId="0" fillId="13" borderId="10" xfId="2" applyNumberFormat="1" applyFont="1" applyFill="1" applyBorder="1"/>
    <xf numFmtId="10" fontId="0" fillId="10" borderId="10" xfId="2" applyNumberFormat="1" applyFont="1" applyFill="1" applyBorder="1"/>
    <xf numFmtId="10" fontId="0" fillId="11" borderId="10" xfId="2" applyNumberFormat="1" applyFont="1" applyFill="1" applyBorder="1"/>
    <xf numFmtId="10" fontId="0" fillId="11" borderId="11" xfId="2" applyNumberFormat="1" applyFont="1" applyFill="1" applyBorder="1"/>
    <xf numFmtId="10" fontId="0" fillId="0" borderId="4" xfId="2" applyNumberFormat="1" applyFont="1" applyBorder="1"/>
    <xf numFmtId="10" fontId="0" fillId="0" borderId="13" xfId="2" applyNumberFormat="1" applyFont="1" applyBorder="1"/>
    <xf numFmtId="0" fontId="19" fillId="18" borderId="17" xfId="0" applyFont="1" applyFill="1" applyBorder="1" applyAlignment="1">
      <alignment horizontal="center" vertical="center"/>
    </xf>
    <xf numFmtId="0" fontId="19" fillId="18" borderId="18" xfId="0" applyFont="1" applyFill="1" applyBorder="1" applyAlignment="1">
      <alignment horizontal="center" vertical="center"/>
    </xf>
    <xf numFmtId="0" fontId="0" fillId="0" borderId="5" xfId="0" applyBorder="1"/>
    <xf numFmtId="0" fontId="0" fillId="0" borderId="19" xfId="0" applyBorder="1"/>
    <xf numFmtId="0" fontId="0" fillId="0" borderId="19" xfId="0" applyFill="1" applyBorder="1"/>
    <xf numFmtId="0" fontId="0" fillId="0" borderId="20" xfId="0" applyFill="1" applyBorder="1"/>
    <xf numFmtId="10" fontId="0" fillId="17" borderId="3" xfId="2" applyNumberFormat="1" applyFont="1" applyFill="1" applyBorder="1"/>
    <xf numFmtId="165" fontId="0" fillId="0" borderId="3" xfId="2" applyNumberFormat="1" applyFont="1" applyBorder="1"/>
    <xf numFmtId="0" fontId="19" fillId="18" borderId="7" xfId="0" applyFont="1" applyFill="1" applyBorder="1" applyAlignment="1">
      <alignment horizontal="center"/>
    </xf>
    <xf numFmtId="0" fontId="19" fillId="18" borderId="21" xfId="0" applyFont="1" applyFill="1" applyBorder="1" applyAlignment="1">
      <alignment horizontal="center"/>
    </xf>
    <xf numFmtId="10" fontId="0" fillId="0" borderId="15" xfId="2" applyNumberFormat="1" applyFont="1" applyFill="1" applyBorder="1"/>
    <xf numFmtId="10" fontId="0" fillId="0" borderId="10" xfId="0" applyNumberFormat="1" applyFill="1" applyBorder="1"/>
    <xf numFmtId="44" fontId="0" fillId="0" borderId="10" xfId="1" applyFont="1" applyBorder="1"/>
    <xf numFmtId="44" fontId="0" fillId="0" borderId="0" xfId="1" applyFont="1" applyFill="1" applyBorder="1"/>
    <xf numFmtId="44" fontId="0" fillId="0" borderId="0" xfId="0" applyNumberFormat="1"/>
    <xf numFmtId="10" fontId="0" fillId="0" borderId="0" xfId="0" applyNumberFormat="1"/>
    <xf numFmtId="167" fontId="0" fillId="0" borderId="0" xfId="2" applyNumberFormat="1" applyFont="1"/>
  </cellXfs>
  <cellStyles count="22">
    <cellStyle name="Accent" xfId="4"/>
    <cellStyle name="Accent 1" xfId="5"/>
    <cellStyle name="Accent 2" xfId="6"/>
    <cellStyle name="Accent 3" xfId="7"/>
    <cellStyle name="Bad" xfId="8"/>
    <cellStyle name="Error" xfId="9"/>
    <cellStyle name="Footnote" xfId="10"/>
    <cellStyle name="Good" xfId="11"/>
    <cellStyle name="Heading" xfId="12"/>
    <cellStyle name="Heading 1" xfId="13"/>
    <cellStyle name="Heading 2" xfId="14"/>
    <cellStyle name="Hyperlink" xfId="15"/>
    <cellStyle name="Moeda" xfId="1" builtinId="4"/>
    <cellStyle name="Neutral" xfId="16"/>
    <cellStyle name="Normal" xfId="0" builtinId="0"/>
    <cellStyle name="Normal 2" xfId="3"/>
    <cellStyle name="Note" xfId="17"/>
    <cellStyle name="Porcentagem" xfId="2" builtinId="5"/>
    <cellStyle name="Result" xfId="18"/>
    <cellStyle name="Status" xfId="19"/>
    <cellStyle name="Text" xfId="20"/>
    <cellStyle name="Warning" xf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B27" sqref="B27"/>
    </sheetView>
  </sheetViews>
  <sheetFormatPr defaultRowHeight="14.4"/>
  <cols>
    <col min="1" max="1" width="14.5546875" bestFit="1" customWidth="1"/>
    <col min="2" max="2" width="15.109375" style="2" bestFit="1" customWidth="1"/>
    <col min="3" max="3" width="19" style="2" bestFit="1" customWidth="1"/>
    <col min="4" max="4" width="18.6640625" style="2" bestFit="1" customWidth="1"/>
    <col min="5" max="5" width="13.6640625" style="2" bestFit="1" customWidth="1"/>
  </cols>
  <sheetData>
    <row r="1" spans="1: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5" t="s">
        <v>5</v>
      </c>
      <c r="B2" s="1">
        <v>54.9</v>
      </c>
      <c r="C2" s="1">
        <v>47.9</v>
      </c>
      <c r="D2" s="1">
        <v>43.9</v>
      </c>
      <c r="E2" s="1">
        <v>39.9</v>
      </c>
    </row>
    <row r="3" spans="1:5">
      <c r="A3" s="5" t="s">
        <v>6</v>
      </c>
      <c r="B3" s="1">
        <v>109.99</v>
      </c>
      <c r="C3" s="1">
        <v>99.99</v>
      </c>
      <c r="D3" s="1">
        <v>94.99</v>
      </c>
      <c r="E3" s="1">
        <v>89.99</v>
      </c>
    </row>
    <row r="4" spans="1:5">
      <c r="A4" s="5" t="s">
        <v>7</v>
      </c>
      <c r="B4" s="1">
        <v>119.99</v>
      </c>
      <c r="C4" s="1">
        <v>109.99</v>
      </c>
      <c r="D4" s="1">
        <v>104.99</v>
      </c>
      <c r="E4" s="1">
        <v>99.99</v>
      </c>
    </row>
    <row r="5" spans="1:5">
      <c r="A5" s="5" t="s">
        <v>8</v>
      </c>
      <c r="B5" s="1">
        <v>119.99</v>
      </c>
      <c r="C5" s="1">
        <v>109.99</v>
      </c>
      <c r="D5" s="1">
        <v>104.99</v>
      </c>
      <c r="E5" s="1">
        <v>99.99</v>
      </c>
    </row>
    <row r="6" spans="1:5">
      <c r="A6" s="5" t="s">
        <v>9</v>
      </c>
      <c r="B6" s="1">
        <v>119.99</v>
      </c>
      <c r="C6" s="1">
        <v>109.99</v>
      </c>
      <c r="D6" s="1">
        <v>104.99</v>
      </c>
      <c r="E6" s="1">
        <v>99.99</v>
      </c>
    </row>
    <row r="7" spans="1:5">
      <c r="A7" s="5" t="s">
        <v>10</v>
      </c>
      <c r="B7" s="1">
        <v>119.99</v>
      </c>
      <c r="C7" s="1">
        <v>109.99</v>
      </c>
      <c r="D7" s="1">
        <v>104.99</v>
      </c>
      <c r="E7" s="1">
        <v>99.99</v>
      </c>
    </row>
    <row r="8" spans="1:5">
      <c r="A8" s="5" t="s">
        <v>11</v>
      </c>
      <c r="B8" s="1">
        <v>119.99</v>
      </c>
      <c r="C8" s="1">
        <v>109.99</v>
      </c>
      <c r="D8" s="1">
        <v>104.99</v>
      </c>
      <c r="E8" s="1">
        <v>99.99</v>
      </c>
    </row>
    <row r="9" spans="1:5">
      <c r="A9" s="5" t="s">
        <v>12</v>
      </c>
      <c r="B9" s="1">
        <v>119.99</v>
      </c>
      <c r="C9" s="1">
        <v>109.99</v>
      </c>
      <c r="D9" s="1">
        <v>104.99</v>
      </c>
      <c r="E9" s="1">
        <v>99.99</v>
      </c>
    </row>
    <row r="10" spans="1:5">
      <c r="A10" s="5" t="s">
        <v>13</v>
      </c>
      <c r="B10" s="1">
        <v>119.99</v>
      </c>
      <c r="C10" s="1">
        <v>109.99</v>
      </c>
      <c r="D10" s="1">
        <v>104.99</v>
      </c>
      <c r="E10" s="1">
        <v>99.99</v>
      </c>
    </row>
    <row r="11" spans="1:5">
      <c r="A11" s="5" t="s">
        <v>14</v>
      </c>
      <c r="B11" s="1">
        <v>119.99</v>
      </c>
      <c r="C11" s="1">
        <v>109.99</v>
      </c>
      <c r="D11" s="1">
        <v>104.99</v>
      </c>
      <c r="E11" s="1">
        <v>99.99</v>
      </c>
    </row>
    <row r="12" spans="1:5">
      <c r="A12" s="5" t="s">
        <v>15</v>
      </c>
      <c r="B12" s="1">
        <v>119.99</v>
      </c>
      <c r="C12" s="1">
        <v>109.99</v>
      </c>
      <c r="D12" s="1">
        <v>104.99</v>
      </c>
      <c r="E12" s="1">
        <v>99.99</v>
      </c>
    </row>
    <row r="13" spans="1:5">
      <c r="A13" s="5" t="s">
        <v>16</v>
      </c>
      <c r="B13" s="1">
        <v>119.99</v>
      </c>
      <c r="C13" s="1">
        <v>109.99</v>
      </c>
      <c r="D13" s="1">
        <v>104.99</v>
      </c>
      <c r="E13" s="1">
        <v>99.99</v>
      </c>
    </row>
    <row r="14" spans="1:5">
      <c r="A14" s="5" t="s">
        <v>17</v>
      </c>
      <c r="B14" s="1">
        <v>119.99</v>
      </c>
      <c r="C14" s="1">
        <v>109.99</v>
      </c>
      <c r="D14" s="1">
        <v>104.99</v>
      </c>
      <c r="E14" s="1">
        <v>99.99</v>
      </c>
    </row>
    <row r="15" spans="1:5">
      <c r="A15" s="5" t="s">
        <v>18</v>
      </c>
      <c r="B15" s="1">
        <v>119.99</v>
      </c>
      <c r="C15" s="1">
        <v>109.99</v>
      </c>
      <c r="D15" s="1">
        <v>104.99</v>
      </c>
      <c r="E15" s="1">
        <v>99.99</v>
      </c>
    </row>
    <row r="16" spans="1:5">
      <c r="A16" s="5" t="s">
        <v>19</v>
      </c>
      <c r="B16" s="1">
        <v>119.99</v>
      </c>
      <c r="C16" s="1">
        <v>109.99</v>
      </c>
      <c r="D16" s="1">
        <v>104.99</v>
      </c>
      <c r="E16" s="1">
        <v>99.99</v>
      </c>
    </row>
    <row r="17" spans="1:5">
      <c r="A17" s="5" t="s">
        <v>20</v>
      </c>
      <c r="B17" s="1">
        <v>119.99</v>
      </c>
      <c r="C17" s="1">
        <v>109.99</v>
      </c>
      <c r="D17" s="1">
        <v>104.99</v>
      </c>
      <c r="E17" s="1">
        <v>99.99</v>
      </c>
    </row>
    <row r="18" spans="1:5">
      <c r="A18" s="5" t="s">
        <v>21</v>
      </c>
      <c r="B18" s="1">
        <v>119.99</v>
      </c>
      <c r="C18" s="1">
        <v>109.99</v>
      </c>
      <c r="D18" s="1">
        <v>104.99</v>
      </c>
      <c r="E18" s="1">
        <v>99.99</v>
      </c>
    </row>
    <row r="19" spans="1:5">
      <c r="A19" s="5" t="s">
        <v>22</v>
      </c>
      <c r="B19" s="1">
        <v>119.99</v>
      </c>
      <c r="C19" s="1">
        <v>109.99</v>
      </c>
      <c r="D19" s="1">
        <v>104.99</v>
      </c>
      <c r="E19" s="1">
        <v>99.99</v>
      </c>
    </row>
    <row r="20" spans="1:5">
      <c r="A20" s="5" t="s">
        <v>23</v>
      </c>
      <c r="B20" s="1">
        <v>119.99</v>
      </c>
      <c r="C20" s="1">
        <v>109.99</v>
      </c>
      <c r="D20" s="1">
        <v>104.99</v>
      </c>
      <c r="E20" s="1">
        <v>99.99</v>
      </c>
    </row>
    <row r="21" spans="1:5">
      <c r="A21" s="5" t="s">
        <v>24</v>
      </c>
      <c r="B21" s="1">
        <v>119.99</v>
      </c>
      <c r="C21" s="1">
        <v>109.99</v>
      </c>
      <c r="D21" s="1">
        <v>104.99</v>
      </c>
      <c r="E21" s="1">
        <v>99.99</v>
      </c>
    </row>
    <row r="22" spans="1:5">
      <c r="A22" s="5" t="s">
        <v>25</v>
      </c>
      <c r="B22" s="1">
        <v>119.99</v>
      </c>
      <c r="C22" s="1">
        <v>109.99</v>
      </c>
      <c r="D22" s="1">
        <v>104.99</v>
      </c>
      <c r="E22" s="1">
        <v>99.99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"/>
  <sheetViews>
    <sheetView tabSelected="1" topLeftCell="F1" workbookViewId="0">
      <selection activeCell="G22" sqref="G22"/>
    </sheetView>
  </sheetViews>
  <sheetFormatPr defaultRowHeight="14.4"/>
  <cols>
    <col min="1" max="1" width="14.44140625" bestFit="1" customWidth="1"/>
    <col min="4" max="4" width="15.5546875" bestFit="1" customWidth="1"/>
    <col min="5" max="6" width="12" customWidth="1"/>
    <col min="8" max="8" width="25.6640625" customWidth="1"/>
    <col min="9" max="9" width="4.33203125" bestFit="1" customWidth="1"/>
    <col min="10" max="10" width="5.109375" customWidth="1"/>
    <col min="11" max="11" width="16.5546875" customWidth="1"/>
    <col min="12" max="12" width="10.33203125" bestFit="1" customWidth="1"/>
    <col min="13" max="14" width="8.33203125" bestFit="1" customWidth="1"/>
    <col min="15" max="15" width="11" bestFit="1" customWidth="1"/>
    <col min="27" max="27" width="24.109375" bestFit="1" customWidth="1"/>
    <col min="28" max="28" width="13.33203125" bestFit="1" customWidth="1"/>
    <col min="29" max="29" width="15.44140625" bestFit="1" customWidth="1"/>
    <col min="30" max="30" width="20.44140625" bestFit="1" customWidth="1"/>
    <col min="31" max="31" width="12.6640625" bestFit="1" customWidth="1"/>
    <col min="32" max="32" width="15" bestFit="1" customWidth="1"/>
    <col min="33" max="33" width="15.5546875" bestFit="1" customWidth="1"/>
  </cols>
  <sheetData>
    <row r="1" spans="1:33" ht="13.8" customHeight="1">
      <c r="A1" s="26" t="s">
        <v>37</v>
      </c>
      <c r="B1" s="26"/>
      <c r="D1" s="27" t="s">
        <v>34</v>
      </c>
      <c r="E1" s="27"/>
      <c r="F1" s="27"/>
      <c r="H1" s="40" t="s">
        <v>72</v>
      </c>
      <c r="I1" s="59"/>
      <c r="J1" s="41"/>
      <c r="K1" s="41"/>
      <c r="L1" s="67" t="s">
        <v>44</v>
      </c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8"/>
      <c r="AA1" s="26" t="s">
        <v>55</v>
      </c>
      <c r="AB1" s="26"/>
      <c r="AC1" s="26"/>
      <c r="AD1" s="26"/>
      <c r="AE1" s="26"/>
      <c r="AF1" s="26"/>
      <c r="AG1" s="26"/>
    </row>
    <row r="2" spans="1:33" ht="13.8" customHeight="1" thickBot="1">
      <c r="A2" s="8" t="s">
        <v>0</v>
      </c>
      <c r="B2" s="8" t="s">
        <v>26</v>
      </c>
      <c r="D2" s="11" t="s">
        <v>35</v>
      </c>
      <c r="E2" s="11" t="s">
        <v>46</v>
      </c>
      <c r="F2" s="11" t="s">
        <v>56</v>
      </c>
      <c r="H2" s="42" t="s">
        <v>38</v>
      </c>
      <c r="I2" s="60" t="s">
        <v>65</v>
      </c>
      <c r="J2" s="43" t="s">
        <v>62</v>
      </c>
      <c r="K2" s="43" t="s">
        <v>43</v>
      </c>
      <c r="L2" s="44" t="s">
        <v>69</v>
      </c>
      <c r="M2" s="44" t="s">
        <v>70</v>
      </c>
      <c r="N2" s="44">
        <v>1</v>
      </c>
      <c r="O2" s="44">
        <v>2</v>
      </c>
      <c r="P2" s="44">
        <v>3</v>
      </c>
      <c r="Q2" s="44">
        <v>4</v>
      </c>
      <c r="R2" s="44">
        <v>5</v>
      </c>
      <c r="S2" s="44">
        <v>6</v>
      </c>
      <c r="T2" s="44">
        <v>7</v>
      </c>
      <c r="U2" s="44">
        <v>8</v>
      </c>
      <c r="V2" s="44">
        <v>9</v>
      </c>
      <c r="W2" s="44">
        <v>10</v>
      </c>
      <c r="X2" s="44">
        <v>11</v>
      </c>
      <c r="Y2" s="45">
        <v>12</v>
      </c>
      <c r="AA2" s="17"/>
      <c r="AB2" s="7" t="s">
        <v>53</v>
      </c>
      <c r="AC2" s="22">
        <v>150</v>
      </c>
      <c r="AD2" s="19" t="s">
        <v>49</v>
      </c>
      <c r="AE2" s="18">
        <v>1</v>
      </c>
      <c r="AF2" s="19" t="s">
        <v>50</v>
      </c>
      <c r="AG2" s="17">
        <f>AC2/AE2</f>
        <v>150</v>
      </c>
    </row>
    <row r="3" spans="1:33">
      <c r="A3" s="9" t="s">
        <v>32</v>
      </c>
      <c r="B3" s="6">
        <v>8.36</v>
      </c>
      <c r="D3" s="24" t="s">
        <v>33</v>
      </c>
      <c r="E3" s="12">
        <v>2.8000000000000001E-2</v>
      </c>
      <c r="F3" s="12">
        <v>0</v>
      </c>
      <c r="H3" s="46" t="s">
        <v>39</v>
      </c>
      <c r="I3" s="61"/>
      <c r="J3" s="37"/>
      <c r="K3" s="38">
        <v>0</v>
      </c>
      <c r="L3" s="39"/>
      <c r="M3" s="38"/>
      <c r="N3" s="57">
        <v>0.04</v>
      </c>
      <c r="O3" s="57">
        <v>8.7499999999999994E-2</v>
      </c>
      <c r="P3" s="57">
        <v>8.7499999999999994E-2</v>
      </c>
      <c r="Q3" s="57">
        <v>0.09</v>
      </c>
      <c r="R3" s="57">
        <v>0.09</v>
      </c>
      <c r="S3" s="57">
        <v>0.09</v>
      </c>
      <c r="T3" s="57">
        <v>9.5000000000000001E-2</v>
      </c>
      <c r="U3" s="57">
        <v>9.5000000000000001E-2</v>
      </c>
      <c r="V3" s="57">
        <v>9.5000000000000001E-2</v>
      </c>
      <c r="W3" s="57">
        <v>9.5000000000000001E-2</v>
      </c>
      <c r="X3" s="57">
        <v>9.5000000000000001E-2</v>
      </c>
      <c r="Y3" s="58">
        <v>9.5000000000000001E-2</v>
      </c>
      <c r="AA3" s="19" t="s">
        <v>35</v>
      </c>
      <c r="AB3" s="11" t="s">
        <v>47</v>
      </c>
      <c r="AC3" s="11" t="s">
        <v>48</v>
      </c>
      <c r="AD3" s="11" t="s">
        <v>51</v>
      </c>
      <c r="AE3" s="11" t="s">
        <v>52</v>
      </c>
      <c r="AF3" s="11" t="s">
        <v>57</v>
      </c>
      <c r="AG3" s="11" t="s">
        <v>54</v>
      </c>
    </row>
    <row r="4" spans="1:33">
      <c r="A4" s="9" t="s">
        <v>27</v>
      </c>
      <c r="B4" s="6">
        <v>40</v>
      </c>
      <c r="D4" s="9" t="s">
        <v>36</v>
      </c>
      <c r="E4" s="12">
        <v>3.9899999999999998E-2</v>
      </c>
      <c r="F4" s="12">
        <v>0</v>
      </c>
      <c r="H4" s="47" t="s">
        <v>40</v>
      </c>
      <c r="I4" s="62"/>
      <c r="J4" s="6"/>
      <c r="K4" s="13">
        <v>24.9</v>
      </c>
      <c r="L4" s="10"/>
      <c r="M4" s="13"/>
      <c r="N4" s="16">
        <v>0.04</v>
      </c>
      <c r="O4" s="16">
        <v>8.7499999999999994E-2</v>
      </c>
      <c r="P4" s="16">
        <v>8.7499999999999994E-2</v>
      </c>
      <c r="Q4" s="16">
        <v>0.09</v>
      </c>
      <c r="R4" s="16">
        <v>0.09</v>
      </c>
      <c r="S4" s="16">
        <v>0.09</v>
      </c>
      <c r="T4" s="16">
        <v>9.5000000000000001E-2</v>
      </c>
      <c r="U4" s="16">
        <v>9.5000000000000001E-2</v>
      </c>
      <c r="V4" s="16">
        <v>9.5000000000000001E-2</v>
      </c>
      <c r="W4" s="16">
        <v>9.5000000000000001E-2</v>
      </c>
      <c r="X4" s="16">
        <v>9.5000000000000001E-2</v>
      </c>
      <c r="Y4" s="49">
        <v>9.5000000000000001E-2</v>
      </c>
      <c r="AA4" s="21" t="s">
        <v>45</v>
      </c>
      <c r="AB4" s="17">
        <f>IF(AE2=1,3.19%*AC2,3.79%*AC2+0.4)</f>
        <v>4.7849999999999993</v>
      </c>
      <c r="AC4" s="17">
        <f>IF(AE2=1,0,2.99%*AG2)</f>
        <v>0</v>
      </c>
      <c r="AD4" s="17">
        <f>AC4*$AE$2</f>
        <v>0</v>
      </c>
      <c r="AE4" s="17">
        <f>AD4+AB4</f>
        <v>4.7849999999999993</v>
      </c>
      <c r="AF4" s="16">
        <f>AE4/$AC$2</f>
        <v>3.1899999999999998E-2</v>
      </c>
      <c r="AG4" s="17">
        <f>$AC$2-AE4</f>
        <v>145.215</v>
      </c>
    </row>
    <row r="5" spans="1:33">
      <c r="A5" s="9" t="s">
        <v>28</v>
      </c>
      <c r="B5" s="6">
        <v>25</v>
      </c>
      <c r="D5" s="9" t="s">
        <v>45</v>
      </c>
      <c r="E5" s="23">
        <v>3.7900000000000003E-2</v>
      </c>
      <c r="F5" s="23">
        <v>2.8000000000000001E-2</v>
      </c>
      <c r="H5" s="47" t="s">
        <v>41</v>
      </c>
      <c r="I5" s="62"/>
      <c r="J5" s="6"/>
      <c r="K5" s="13">
        <v>49.9</v>
      </c>
      <c r="L5" s="10"/>
      <c r="M5" s="13"/>
      <c r="N5" s="16">
        <v>0.04</v>
      </c>
      <c r="O5" s="16">
        <v>8.7499999999999994E-2</v>
      </c>
      <c r="P5" s="16">
        <v>8.7499999999999994E-2</v>
      </c>
      <c r="Q5" s="16">
        <v>0.09</v>
      </c>
      <c r="R5" s="16">
        <v>0.09</v>
      </c>
      <c r="S5" s="16">
        <v>0.09</v>
      </c>
      <c r="T5" s="16">
        <v>9.5000000000000001E-2</v>
      </c>
      <c r="U5" s="16">
        <v>9.5000000000000001E-2</v>
      </c>
      <c r="V5" s="16">
        <v>9.5000000000000001E-2</v>
      </c>
      <c r="W5" s="16">
        <v>9.5000000000000001E-2</v>
      </c>
      <c r="X5" s="16">
        <v>9.5000000000000001E-2</v>
      </c>
      <c r="Y5" s="49">
        <v>9.5000000000000001E-2</v>
      </c>
      <c r="AA5" s="21" t="s">
        <v>33</v>
      </c>
      <c r="AB5" s="17">
        <f>AC2*2.8%</f>
        <v>4.1999999999999993</v>
      </c>
      <c r="AC5" s="13">
        <v>0</v>
      </c>
      <c r="AD5" s="13">
        <v>0</v>
      </c>
      <c r="AE5" s="17">
        <f>AD5+AB5</f>
        <v>4.1999999999999993</v>
      </c>
      <c r="AF5" s="16">
        <f>AE5/$AC$2</f>
        <v>2.7999999999999994E-2</v>
      </c>
      <c r="AG5" s="17">
        <f>$AC$2-AE5</f>
        <v>145.80000000000001</v>
      </c>
    </row>
    <row r="6" spans="1:33">
      <c r="A6" s="9" t="s">
        <v>29</v>
      </c>
      <c r="B6" s="6">
        <v>10</v>
      </c>
      <c r="D6" s="20" t="s">
        <v>61</v>
      </c>
      <c r="E6" s="28">
        <v>3.9899999999999998E-2</v>
      </c>
      <c r="H6" s="47" t="s">
        <v>42</v>
      </c>
      <c r="I6" s="62"/>
      <c r="J6" s="6"/>
      <c r="K6" s="13">
        <v>69.900000000000006</v>
      </c>
      <c r="L6" s="10"/>
      <c r="M6" s="13"/>
      <c r="N6" s="16">
        <v>0.04</v>
      </c>
      <c r="O6" s="16">
        <v>8.7499999999999994E-2</v>
      </c>
      <c r="P6" s="16">
        <v>8.7499999999999994E-2</v>
      </c>
      <c r="Q6" s="16">
        <v>0.09</v>
      </c>
      <c r="R6" s="16">
        <v>0.09</v>
      </c>
      <c r="S6" s="16">
        <v>0.09</v>
      </c>
      <c r="T6" s="16">
        <v>9.5000000000000001E-2</v>
      </c>
      <c r="U6" s="16">
        <v>9.5000000000000001E-2</v>
      </c>
      <c r="V6" s="16">
        <v>9.5000000000000001E-2</v>
      </c>
      <c r="W6" s="16">
        <v>9.5000000000000001E-2</v>
      </c>
      <c r="X6" s="16">
        <v>9.5000000000000001E-2</v>
      </c>
      <c r="Y6" s="49">
        <v>9.5000000000000001E-2</v>
      </c>
      <c r="AA6" s="9" t="s">
        <v>36</v>
      </c>
      <c r="AB6" s="17">
        <f>AC2*3.99%</f>
        <v>5.9850000000000003</v>
      </c>
      <c r="AC6" s="13">
        <v>0</v>
      </c>
      <c r="AD6" s="13">
        <v>0</v>
      </c>
      <c r="AE6" s="17">
        <f>AD6+AB6</f>
        <v>5.9850000000000003</v>
      </c>
      <c r="AF6" s="16">
        <f>AE6/$AC$2</f>
        <v>3.9900000000000005E-2</v>
      </c>
      <c r="AG6" s="17">
        <f>$AC$2-AE6</f>
        <v>144.01499999999999</v>
      </c>
    </row>
    <row r="7" spans="1:33">
      <c r="A7" s="9" t="s">
        <v>30</v>
      </c>
      <c r="B7" s="6">
        <v>10</v>
      </c>
      <c r="H7" s="48" t="s">
        <v>45</v>
      </c>
      <c r="I7" s="63"/>
      <c r="J7" s="14"/>
      <c r="K7" s="13">
        <v>0</v>
      </c>
      <c r="L7" s="15"/>
      <c r="M7" s="25"/>
      <c r="N7" s="16">
        <v>3.1899999999999998E-2</v>
      </c>
      <c r="O7" s="16">
        <v>6.7799999999999999E-2</v>
      </c>
      <c r="P7" s="16">
        <v>6.7799999999999999E-2</v>
      </c>
      <c r="Q7" s="16">
        <v>6.7799999999999999E-2</v>
      </c>
      <c r="R7" s="16">
        <v>6.7799999999999999E-2</v>
      </c>
      <c r="S7" s="16">
        <v>6.7799999999999999E-2</v>
      </c>
      <c r="T7" s="16">
        <v>6.7799999999999999E-2</v>
      </c>
      <c r="U7" s="16">
        <v>6.7799999999999999E-2</v>
      </c>
      <c r="V7" s="16">
        <v>6.7799999999999999E-2</v>
      </c>
      <c r="W7" s="16">
        <v>6.7799999999999999E-2</v>
      </c>
      <c r="X7" s="16">
        <v>6.7799999999999999E-2</v>
      </c>
      <c r="Y7" s="49">
        <v>6.7799999999999999E-2</v>
      </c>
      <c r="AA7" s="9" t="s">
        <v>60</v>
      </c>
      <c r="AB7" s="17">
        <f>AC2*3.6%+0.6</f>
        <v>6</v>
      </c>
      <c r="AC7" s="17">
        <f>IF(AE2=1,0,1.92%*AG2)</f>
        <v>0</v>
      </c>
      <c r="AD7" s="17">
        <f>AC7*$AE$2</f>
        <v>0</v>
      </c>
      <c r="AE7" s="17">
        <f>AD7+AB7</f>
        <v>6</v>
      </c>
      <c r="AF7" s="16">
        <f>AE7/$AC$2</f>
        <v>0.04</v>
      </c>
      <c r="AG7" s="17">
        <f>$AC$2-AE7</f>
        <v>144</v>
      </c>
    </row>
    <row r="8" spans="1:33">
      <c r="A8" s="9" t="s">
        <v>31</v>
      </c>
      <c r="B8" s="6">
        <v>10</v>
      </c>
      <c r="H8" s="48" t="s">
        <v>58</v>
      </c>
      <c r="I8" s="63"/>
      <c r="J8" s="14"/>
      <c r="K8" s="25">
        <v>49</v>
      </c>
      <c r="L8" s="15"/>
      <c r="M8" s="25"/>
      <c r="N8" s="30">
        <v>4.19E-2</v>
      </c>
      <c r="O8" s="16">
        <v>4.8500000000000001E-2</v>
      </c>
      <c r="P8" s="16">
        <v>4.8500000000000001E-2</v>
      </c>
      <c r="Q8" s="16">
        <v>4.8500000000000001E-2</v>
      </c>
      <c r="R8" s="16">
        <v>4.8500000000000001E-2</v>
      </c>
      <c r="S8" s="16">
        <v>4.8500000000000001E-2</v>
      </c>
      <c r="T8" s="16">
        <v>5.2900000000000003E-2</v>
      </c>
      <c r="U8" s="16">
        <v>5.2900000000000003E-2</v>
      </c>
      <c r="V8" s="16">
        <v>5.2900000000000003E-2</v>
      </c>
      <c r="W8" s="16">
        <v>5.2900000000000003E-2</v>
      </c>
      <c r="X8" s="16">
        <v>5.2900000000000003E-2</v>
      </c>
      <c r="Y8" s="49">
        <v>5.2900000000000003E-2</v>
      </c>
    </row>
    <row r="9" spans="1:33">
      <c r="H9" s="48" t="s">
        <v>59</v>
      </c>
      <c r="I9" s="63"/>
      <c r="J9" s="14"/>
      <c r="K9" s="25">
        <v>149</v>
      </c>
      <c r="L9" s="15"/>
      <c r="M9" s="25"/>
      <c r="N9" s="16">
        <v>3.1E-2</v>
      </c>
      <c r="O9" s="16">
        <v>3.5999999999999997E-2</v>
      </c>
      <c r="P9" s="16">
        <v>3.5999999999999997E-2</v>
      </c>
      <c r="Q9" s="16">
        <v>3.5999999999999997E-2</v>
      </c>
      <c r="R9" s="16">
        <v>3.5999999999999997E-2</v>
      </c>
      <c r="S9" s="16">
        <v>3.5999999999999997E-2</v>
      </c>
      <c r="T9" s="16">
        <v>4.1000000000000002E-2</v>
      </c>
      <c r="U9" s="16">
        <v>4.1000000000000002E-2</v>
      </c>
      <c r="V9" s="16">
        <v>4.1000000000000002E-2</v>
      </c>
      <c r="W9" s="16">
        <v>4.1000000000000002E-2</v>
      </c>
      <c r="X9" s="16">
        <v>4.1000000000000002E-2</v>
      </c>
      <c r="Y9" s="49">
        <v>4.1000000000000002E-2</v>
      </c>
    </row>
    <row r="10" spans="1:33">
      <c r="H10" s="48" t="s">
        <v>45</v>
      </c>
      <c r="I10" s="14">
        <v>14</v>
      </c>
      <c r="J10" s="14" t="s">
        <v>73</v>
      </c>
      <c r="K10" s="25">
        <v>0</v>
      </c>
      <c r="L10" s="16">
        <v>3.1600000000000003E-2</v>
      </c>
      <c r="M10" s="13">
        <v>3.16</v>
      </c>
      <c r="N10" s="16">
        <v>3.1899999999999998E-2</v>
      </c>
      <c r="O10" s="31">
        <f>3.79%*O2</f>
        <v>7.5800000000000006E-2</v>
      </c>
      <c r="P10" s="31">
        <f>1.7325%*P2</f>
        <v>5.1975E-2</v>
      </c>
      <c r="Q10" s="31">
        <f>1.7325%*Q2</f>
        <v>6.93E-2</v>
      </c>
      <c r="R10" s="31">
        <f>1.7325%*R2</f>
        <v>8.6625000000000008E-2</v>
      </c>
      <c r="S10" s="31">
        <f>1.7325%*S2</f>
        <v>0.10395</v>
      </c>
      <c r="T10" s="31">
        <f>1.7325%*T2</f>
        <v>0.12127499999999999</v>
      </c>
      <c r="U10" s="31">
        <f>1.7325%*U2</f>
        <v>0.1386</v>
      </c>
      <c r="V10" s="31">
        <f>1.7325%*V2</f>
        <v>0.15592500000000001</v>
      </c>
      <c r="W10" s="31">
        <f>1.7325%*W2</f>
        <v>0.17325000000000002</v>
      </c>
      <c r="X10" s="31">
        <f>1.7325%*X2</f>
        <v>0.19057499999999999</v>
      </c>
      <c r="Y10" s="31">
        <f>1.7325%*Y2</f>
        <v>0.2079</v>
      </c>
    </row>
    <row r="11" spans="1:33">
      <c r="H11" s="48" t="s">
        <v>45</v>
      </c>
      <c r="I11" s="14">
        <v>30</v>
      </c>
      <c r="J11" s="14" t="s">
        <v>73</v>
      </c>
      <c r="K11" s="25">
        <v>0</v>
      </c>
      <c r="L11" s="16"/>
      <c r="M11" s="13"/>
      <c r="N11" s="16"/>
      <c r="O11" s="31"/>
      <c r="P11" s="32"/>
      <c r="Q11" s="36"/>
      <c r="R11" s="33"/>
      <c r="S11" s="65"/>
      <c r="T11" s="35"/>
      <c r="U11" s="34"/>
      <c r="V11" s="30"/>
      <c r="W11" s="30"/>
      <c r="X11" s="30"/>
      <c r="Y11" s="69"/>
    </row>
    <row r="12" spans="1:33">
      <c r="H12" s="48" t="s">
        <v>61</v>
      </c>
      <c r="I12" s="14">
        <v>1</v>
      </c>
      <c r="J12" s="14" t="s">
        <v>64</v>
      </c>
      <c r="K12" s="25">
        <v>0</v>
      </c>
      <c r="L12" s="16">
        <v>5.1900000000000002E-2</v>
      </c>
      <c r="M12" s="13">
        <v>0</v>
      </c>
      <c r="N12" s="16">
        <v>0</v>
      </c>
      <c r="O12" s="31">
        <v>6.0199999999999997E-2</v>
      </c>
      <c r="P12" s="32">
        <v>8.0799999999999997E-2</v>
      </c>
      <c r="Q12" s="36">
        <v>0.1017</v>
      </c>
      <c r="R12" s="33">
        <v>0.12279999999999999</v>
      </c>
      <c r="S12" s="65">
        <v>0.14419999999999999</v>
      </c>
      <c r="T12" s="35">
        <v>0.16579999999999998</v>
      </c>
      <c r="U12" s="34">
        <v>0.18770000000000001</v>
      </c>
      <c r="V12" s="30">
        <v>0.20989999999999998</v>
      </c>
      <c r="W12" s="30">
        <v>0.23230000000000001</v>
      </c>
      <c r="X12" s="30">
        <v>0.23499999999999999</v>
      </c>
      <c r="Y12" s="69">
        <v>0.27789999999999998</v>
      </c>
      <c r="AA12" s="29"/>
    </row>
    <row r="13" spans="1:33">
      <c r="H13" s="48" t="s">
        <v>61</v>
      </c>
      <c r="I13" s="14">
        <v>14</v>
      </c>
      <c r="J13" s="14" t="s">
        <v>64</v>
      </c>
      <c r="K13" s="25">
        <v>0</v>
      </c>
      <c r="L13" s="16">
        <v>4.6100000000000002E-2</v>
      </c>
      <c r="M13" s="13">
        <v>0</v>
      </c>
      <c r="N13" s="16">
        <v>0</v>
      </c>
      <c r="O13" s="31">
        <v>6.0199999999999997E-2</v>
      </c>
      <c r="P13" s="32">
        <v>8.0799999999999997E-2</v>
      </c>
      <c r="Q13" s="36">
        <v>0.1017</v>
      </c>
      <c r="R13" s="33">
        <v>0.12279999999999999</v>
      </c>
      <c r="S13" s="65">
        <v>0.14419999999999999</v>
      </c>
      <c r="T13" s="35">
        <v>0.16579999999999998</v>
      </c>
      <c r="U13" s="34">
        <v>0.18770000000000001</v>
      </c>
      <c r="V13" s="30">
        <v>0.20989999999999998</v>
      </c>
      <c r="W13" s="30">
        <v>0.23230000000000001</v>
      </c>
      <c r="X13" s="30">
        <v>0.23499999999999999</v>
      </c>
      <c r="Y13" s="69">
        <v>0.27789999999999998</v>
      </c>
      <c r="AA13" s="72"/>
      <c r="AB13" s="2"/>
      <c r="AC13" s="73"/>
      <c r="AE13" s="73"/>
    </row>
    <row r="14" spans="1:33" ht="13.8" customHeight="1">
      <c r="H14" s="48" t="s">
        <v>61</v>
      </c>
      <c r="I14" s="14">
        <v>30</v>
      </c>
      <c r="J14" s="14" t="s">
        <v>64</v>
      </c>
      <c r="K14" s="25">
        <v>0</v>
      </c>
      <c r="L14" s="16">
        <v>3.9899999999999998E-2</v>
      </c>
      <c r="M14" s="13">
        <v>0</v>
      </c>
      <c r="N14" s="16">
        <v>0</v>
      </c>
      <c r="O14" s="31">
        <v>6.0199999999999997E-2</v>
      </c>
      <c r="P14" s="32">
        <v>8.0799999999999997E-2</v>
      </c>
      <c r="Q14" s="36">
        <v>0.1017</v>
      </c>
      <c r="R14" s="33">
        <v>0.12279999999999999</v>
      </c>
      <c r="S14" s="65">
        <v>0.14419999999999999</v>
      </c>
      <c r="T14" s="35">
        <v>0.16579999999999998</v>
      </c>
      <c r="U14" s="34">
        <v>0.18770000000000001</v>
      </c>
      <c r="V14" s="30">
        <v>0.20989999999999998</v>
      </c>
      <c r="W14" s="30">
        <v>0.23230000000000001</v>
      </c>
      <c r="X14" s="30">
        <v>0.23499999999999999</v>
      </c>
      <c r="Y14" s="69">
        <v>0.27789999999999998</v>
      </c>
      <c r="AA14" s="29"/>
      <c r="AB14" s="72"/>
      <c r="AC14" s="74"/>
      <c r="AF14" s="75"/>
    </row>
    <row r="15" spans="1:33" ht="13.8" customHeight="1">
      <c r="H15" s="48" t="s">
        <v>66</v>
      </c>
      <c r="I15" s="14">
        <v>1</v>
      </c>
      <c r="J15" s="14" t="s">
        <v>68</v>
      </c>
      <c r="K15" s="25">
        <v>0</v>
      </c>
      <c r="L15" s="16">
        <v>4.7899999999999998E-2</v>
      </c>
      <c r="M15" s="66">
        <v>0.6</v>
      </c>
      <c r="N15" s="16">
        <f>1.92%*N$2</f>
        <v>1.9199999999999998E-2</v>
      </c>
      <c r="O15" s="16">
        <f t="shared" ref="O15:Y17" si="0">1.92%*O$2</f>
        <v>3.8399999999999997E-2</v>
      </c>
      <c r="P15" s="16">
        <f t="shared" si="0"/>
        <v>5.7599999999999998E-2</v>
      </c>
      <c r="Q15" s="16">
        <f t="shared" si="0"/>
        <v>7.6799999999999993E-2</v>
      </c>
      <c r="R15" s="16">
        <f t="shared" si="0"/>
        <v>9.5999999999999988E-2</v>
      </c>
      <c r="S15" s="16">
        <f t="shared" si="0"/>
        <v>0.1152</v>
      </c>
      <c r="T15" s="16">
        <f t="shared" si="0"/>
        <v>0.13439999999999999</v>
      </c>
      <c r="U15" s="16">
        <f t="shared" si="0"/>
        <v>0.15359999999999999</v>
      </c>
      <c r="V15" s="16">
        <f t="shared" si="0"/>
        <v>0.17279999999999998</v>
      </c>
      <c r="W15" s="16">
        <f t="shared" si="0"/>
        <v>0.19199999999999998</v>
      </c>
      <c r="X15" s="16">
        <f t="shared" si="0"/>
        <v>0.21119999999999997</v>
      </c>
      <c r="Y15" s="16">
        <f t="shared" si="0"/>
        <v>0.23039999999999999</v>
      </c>
    </row>
    <row r="16" spans="1:33" ht="13.8" customHeight="1">
      <c r="H16" s="48" t="s">
        <v>66</v>
      </c>
      <c r="I16" s="14">
        <v>30</v>
      </c>
      <c r="J16" s="14" t="s">
        <v>68</v>
      </c>
      <c r="K16" s="25">
        <v>0</v>
      </c>
      <c r="L16" s="16">
        <v>3.5999999999999997E-2</v>
      </c>
      <c r="M16" s="13">
        <v>0.6</v>
      </c>
      <c r="N16" s="16">
        <f t="shared" ref="N16:N17" si="1">1.92%*N$2</f>
        <v>1.9199999999999998E-2</v>
      </c>
      <c r="O16" s="16">
        <f t="shared" si="0"/>
        <v>3.8399999999999997E-2</v>
      </c>
      <c r="P16" s="16">
        <f t="shared" si="0"/>
        <v>5.7599999999999998E-2</v>
      </c>
      <c r="Q16" s="16">
        <f t="shared" si="0"/>
        <v>7.6799999999999993E-2</v>
      </c>
      <c r="R16" s="16">
        <f t="shared" si="0"/>
        <v>9.5999999999999988E-2</v>
      </c>
      <c r="S16" s="16">
        <f t="shared" si="0"/>
        <v>0.1152</v>
      </c>
      <c r="T16" s="16">
        <f t="shared" si="0"/>
        <v>0.13439999999999999</v>
      </c>
      <c r="U16" s="16">
        <f t="shared" si="0"/>
        <v>0.15359999999999999</v>
      </c>
      <c r="V16" s="16">
        <f t="shared" si="0"/>
        <v>0.17279999999999998</v>
      </c>
      <c r="W16" s="16">
        <f t="shared" si="0"/>
        <v>0.19199999999999998</v>
      </c>
      <c r="X16" s="16">
        <f t="shared" si="0"/>
        <v>0.21119999999999997</v>
      </c>
      <c r="Y16" s="16">
        <f t="shared" si="0"/>
        <v>0.23039999999999999</v>
      </c>
    </row>
    <row r="17" spans="8:25" ht="13.8" customHeight="1">
      <c r="H17" s="48" t="s">
        <v>67</v>
      </c>
      <c r="I17" s="14">
        <v>1</v>
      </c>
      <c r="J17" s="14" t="s">
        <v>68</v>
      </c>
      <c r="K17" s="25">
        <v>0</v>
      </c>
      <c r="L17" s="16">
        <v>6.4000000000000001E-2</v>
      </c>
      <c r="M17" s="23" t="s">
        <v>71</v>
      </c>
      <c r="N17" s="16">
        <f t="shared" si="1"/>
        <v>1.9199999999999998E-2</v>
      </c>
      <c r="O17" s="16">
        <f t="shared" si="0"/>
        <v>3.8399999999999997E-2</v>
      </c>
      <c r="P17" s="16">
        <f t="shared" si="0"/>
        <v>5.7599999999999998E-2</v>
      </c>
      <c r="Q17" s="16">
        <f t="shared" si="0"/>
        <v>7.6799999999999993E-2</v>
      </c>
      <c r="R17" s="16">
        <f t="shared" si="0"/>
        <v>9.5999999999999988E-2</v>
      </c>
      <c r="S17" s="16">
        <f t="shared" si="0"/>
        <v>0.1152</v>
      </c>
      <c r="T17" s="16">
        <f t="shared" si="0"/>
        <v>0.13439999999999999</v>
      </c>
      <c r="U17" s="16">
        <f t="shared" si="0"/>
        <v>0.15359999999999999</v>
      </c>
      <c r="V17" s="16">
        <f t="shared" si="0"/>
        <v>0.17279999999999998</v>
      </c>
      <c r="W17" s="16">
        <f t="shared" si="0"/>
        <v>0.19199999999999998</v>
      </c>
      <c r="X17" s="16">
        <f t="shared" si="0"/>
        <v>0.21119999999999997</v>
      </c>
      <c r="Y17" s="16">
        <f t="shared" si="0"/>
        <v>0.23039999999999999</v>
      </c>
    </row>
    <row r="18" spans="8:25" ht="15" thickBot="1">
      <c r="H18" s="50" t="s">
        <v>33</v>
      </c>
      <c r="I18" s="64"/>
      <c r="J18" s="51" t="s">
        <v>63</v>
      </c>
      <c r="K18" s="52">
        <v>0</v>
      </c>
      <c r="L18" s="70">
        <v>0</v>
      </c>
      <c r="M18" s="71">
        <v>0</v>
      </c>
      <c r="N18" s="53">
        <v>2.8000000000000001E-2</v>
      </c>
      <c r="O18" s="54">
        <v>3.3000000000000002E-2</v>
      </c>
      <c r="P18" s="54">
        <v>3.3000000000000002E-2</v>
      </c>
      <c r="Q18" s="54">
        <v>3.3000000000000002E-2</v>
      </c>
      <c r="R18" s="54">
        <v>3.3000000000000002E-2</v>
      </c>
      <c r="S18" s="54">
        <v>3.3000000000000002E-2</v>
      </c>
      <c r="T18" s="55">
        <v>3.7999999999999999E-2</v>
      </c>
      <c r="U18" s="55">
        <v>3.7999999999999999E-2</v>
      </c>
      <c r="V18" s="55">
        <v>3.7999999999999999E-2</v>
      </c>
      <c r="W18" s="55">
        <v>3.7999999999999999E-2</v>
      </c>
      <c r="X18" s="55">
        <v>3.7999999999999999E-2</v>
      </c>
      <c r="Y18" s="56">
        <v>3.7999999999999999E-2</v>
      </c>
    </row>
  </sheetData>
  <mergeCells count="5">
    <mergeCell ref="AA1:AG1"/>
    <mergeCell ref="D1:F1"/>
    <mergeCell ref="A1:B1"/>
    <mergeCell ref="H1:K1"/>
    <mergeCell ref="L1:Y1"/>
  </mergeCells>
  <conditionalFormatting sqref="O3:Y9 O18:Y18 O12:Y12 AA12">
    <cfRule type="colorScale" priority="57">
      <colorScale>
        <cfvo type="min"/>
        <cfvo type="max"/>
        <color rgb="FFFCFCFF"/>
        <color rgb="FFF8696B"/>
      </colorScale>
    </cfRule>
  </conditionalFormatting>
  <conditionalFormatting sqref="P13:Y13 AA13">
    <cfRule type="colorScale" priority="56">
      <colorScale>
        <cfvo type="min"/>
        <cfvo type="max"/>
        <color rgb="FFFCFCFF"/>
        <color rgb="FFF8696B"/>
      </colorScale>
    </cfRule>
  </conditionalFormatting>
  <conditionalFormatting sqref="P14:Y14 AA14:AB14">
    <cfRule type="colorScale" priority="55">
      <colorScale>
        <cfvo type="min"/>
        <cfvo type="max"/>
        <color rgb="FFFCFCFF"/>
        <color rgb="FFF8696B"/>
      </colorScale>
    </cfRule>
  </conditionalFormatting>
  <conditionalFormatting sqref="O13">
    <cfRule type="colorScale" priority="54">
      <colorScale>
        <cfvo type="min"/>
        <cfvo type="max"/>
        <color rgb="FFFCFCFF"/>
        <color rgb="FFF8696B"/>
      </colorScale>
    </cfRule>
  </conditionalFormatting>
  <conditionalFormatting sqref="O14">
    <cfRule type="colorScale" priority="53">
      <colorScale>
        <cfvo type="min"/>
        <cfvo type="max"/>
        <color rgb="FFFCFCFF"/>
        <color rgb="FFF8696B"/>
      </colorScale>
    </cfRule>
  </conditionalFormatting>
  <conditionalFormatting sqref="O3:Y9 O18:Y18 O12:Y14 AA12:AA14 AB14">
    <cfRule type="colorScale" priority="52">
      <colorScale>
        <cfvo type="min"/>
        <cfvo type="max"/>
        <color rgb="FFFCFCFF"/>
        <color rgb="FFF8696B"/>
      </colorScale>
    </cfRule>
  </conditionalFormatting>
  <conditionalFormatting sqref="N3:Y9 N18:Y18 N12:Y14 AA12:AA14 AB14">
    <cfRule type="colorScale" priority="51">
      <colorScale>
        <cfvo type="min"/>
        <cfvo type="max"/>
        <color rgb="FFFCFCFF"/>
        <color rgb="FFF8696B"/>
      </colorScale>
    </cfRule>
  </conditionalFormatting>
  <conditionalFormatting sqref="N15">
    <cfRule type="colorScale" priority="47">
      <colorScale>
        <cfvo type="min"/>
        <cfvo type="max"/>
        <color rgb="FFFCFCFF"/>
        <color rgb="FFF8696B"/>
      </colorScale>
    </cfRule>
  </conditionalFormatting>
  <conditionalFormatting sqref="O15:Y15">
    <cfRule type="colorScale" priority="34">
      <colorScale>
        <cfvo type="min"/>
        <cfvo type="max"/>
        <color rgb="FFFCFCFF"/>
        <color rgb="FFF8696B"/>
      </colorScale>
    </cfRule>
  </conditionalFormatting>
  <conditionalFormatting sqref="N16:N17">
    <cfRule type="colorScale" priority="31">
      <colorScale>
        <cfvo type="min"/>
        <cfvo type="max"/>
        <color rgb="FFFCFCFF"/>
        <color rgb="FFF8696B"/>
      </colorScale>
    </cfRule>
  </conditionalFormatting>
  <conditionalFormatting sqref="O16:Y17">
    <cfRule type="colorScale" priority="30">
      <colorScale>
        <cfvo type="min"/>
        <cfvo type="max"/>
        <color rgb="FFFCFCFF"/>
        <color rgb="FFF8696B"/>
      </colorScale>
    </cfRule>
  </conditionalFormatting>
  <conditionalFormatting sqref="N3:Y9 N12:Y18 AA12:AA14 AB14">
    <cfRule type="colorScale" priority="29">
      <colorScale>
        <cfvo type="min"/>
        <cfvo type="max"/>
        <color rgb="FFFCFCFF"/>
        <color rgb="FFF8696B"/>
      </colorScale>
    </cfRule>
  </conditionalFormatting>
  <conditionalFormatting sqref="N10">
    <cfRule type="colorScale" priority="22">
      <colorScale>
        <cfvo type="min"/>
        <cfvo type="max"/>
        <color rgb="FFFCFCFF"/>
        <color rgb="FFF8696B"/>
      </colorScale>
    </cfRule>
  </conditionalFormatting>
  <conditionalFormatting sqref="N10">
    <cfRule type="colorScale" priority="21">
      <colorScale>
        <cfvo type="min"/>
        <cfvo type="max"/>
        <color rgb="FFFCFCFF"/>
        <color rgb="FFF8696B"/>
      </colorScale>
    </cfRule>
  </conditionalFormatting>
  <conditionalFormatting sqref="O11:Y11">
    <cfRule type="colorScale" priority="20">
      <colorScale>
        <cfvo type="min"/>
        <cfvo type="max"/>
        <color rgb="FFFCFCFF"/>
        <color rgb="FFF8696B"/>
      </colorScale>
    </cfRule>
  </conditionalFormatting>
  <conditionalFormatting sqref="O11:Y11">
    <cfRule type="colorScale" priority="19">
      <colorScale>
        <cfvo type="min"/>
        <cfvo type="max"/>
        <color rgb="FFFCFCFF"/>
        <color rgb="FFF8696B"/>
      </colorScale>
    </cfRule>
  </conditionalFormatting>
  <conditionalFormatting sqref="N11:Y11">
    <cfRule type="colorScale" priority="18">
      <colorScale>
        <cfvo type="min"/>
        <cfvo type="max"/>
        <color rgb="FFFCFCFF"/>
        <color rgb="FFF8696B"/>
      </colorScale>
    </cfRule>
  </conditionalFormatting>
  <conditionalFormatting sqref="N11:Y11">
    <cfRule type="colorScale" priority="17">
      <colorScale>
        <cfvo type="min"/>
        <cfvo type="max"/>
        <color rgb="FFFCFCFF"/>
        <color rgb="FFF8696B"/>
      </colorScale>
    </cfRule>
  </conditionalFormatting>
  <conditionalFormatting sqref="P10:Y10">
    <cfRule type="colorScale" priority="12">
      <colorScale>
        <cfvo type="min"/>
        <cfvo type="max"/>
        <color rgb="FFFCFCFF"/>
        <color rgb="FFF8696B"/>
      </colorScale>
    </cfRule>
  </conditionalFormatting>
  <conditionalFormatting sqref="P10:Y10">
    <cfRule type="colorScale" priority="11">
      <colorScale>
        <cfvo type="min"/>
        <cfvo type="max"/>
        <color rgb="FFFCFCFF"/>
        <color rgb="FFF8696B"/>
      </colorScale>
    </cfRule>
  </conditionalFormatting>
  <conditionalFormatting sqref="P10:Y10">
    <cfRule type="colorScale" priority="10">
      <colorScale>
        <cfvo type="min"/>
        <cfvo type="max"/>
        <color rgb="FFFCFCFF"/>
        <color rgb="FFF8696B"/>
      </colorScale>
    </cfRule>
  </conditionalFormatting>
  <conditionalFormatting sqref="P10:Y10">
    <cfRule type="colorScale" priority="9">
      <colorScale>
        <cfvo type="min"/>
        <cfvo type="max"/>
        <color rgb="FFFCFCFF"/>
        <color rgb="FFF8696B"/>
      </colorScale>
    </cfRule>
  </conditionalFormatting>
  <conditionalFormatting sqref="O10">
    <cfRule type="colorScale" priority="4">
      <colorScale>
        <cfvo type="min"/>
        <cfvo type="max"/>
        <color rgb="FFFCFCFF"/>
        <color rgb="FFF8696B"/>
      </colorScale>
    </cfRule>
  </conditionalFormatting>
  <conditionalFormatting sqref="O10">
    <cfRule type="colorScale" priority="3">
      <colorScale>
        <cfvo type="min"/>
        <cfvo type="max"/>
        <color rgb="FFFCFCFF"/>
        <color rgb="FFF8696B"/>
      </colorScale>
    </cfRule>
  </conditionalFormatting>
  <conditionalFormatting sqref="O10">
    <cfRule type="colorScale" priority="2">
      <colorScale>
        <cfvo type="min"/>
        <cfvo type="max"/>
        <color rgb="FFFCFCFF"/>
        <color rgb="FFF8696B"/>
      </colorScale>
    </cfRule>
  </conditionalFormatting>
  <conditionalFormatting sqref="O10">
    <cfRule type="colorScale" priority="1">
      <colorScale>
        <cfvo type="min"/>
        <cfvo type="max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Planos</vt:lpstr>
      <vt:lpstr>Custos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2022-04-23T20:37:31Z</dcterms:modified>
</cp:coreProperties>
</file>