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264"/>
  </bookViews>
  <sheets>
    <sheet name="Planos" sheetId="1" r:id="rId1"/>
    <sheet name="Custos" sheetId="2" r:id="rId2"/>
    <sheet name="Transportadora" sheetId="3" r:id="rId3"/>
  </sheets>
  <definedNames>
    <definedName name="_xlnm._FilterDatabase" localSheetId="1" hidden="1">Custos!$AA$2:$AI$26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26" i="2" l="1"/>
  <c r="AI25" i="2"/>
  <c r="AI24" i="2"/>
  <c r="AI23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7" i="2"/>
  <c r="AI6" i="2"/>
  <c r="AI5" i="2"/>
  <c r="AI4" i="2"/>
  <c r="AI3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E26" i="2"/>
  <c r="AE25" i="2"/>
  <c r="AF25" i="2" s="1"/>
  <c r="AE24" i="2"/>
  <c r="AE23" i="2"/>
  <c r="AE22" i="2"/>
  <c r="AF22" i="2" s="1"/>
  <c r="AE21" i="2"/>
  <c r="AE20" i="2"/>
  <c r="AE19" i="2"/>
  <c r="AE18" i="2"/>
  <c r="AE17" i="2"/>
  <c r="AF17" i="2" s="1"/>
  <c r="AE16" i="2"/>
  <c r="AE15" i="2"/>
  <c r="AE14" i="2"/>
  <c r="AF14" i="2" s="1"/>
  <c r="AE13" i="2"/>
  <c r="AE12" i="2"/>
  <c r="AE11" i="2"/>
  <c r="AE10" i="2"/>
  <c r="AE9" i="2"/>
  <c r="AE8" i="2"/>
  <c r="AE7" i="2"/>
  <c r="AE6" i="2"/>
  <c r="AF6" i="2" s="1"/>
  <c r="AE5" i="2"/>
  <c r="AE4" i="2"/>
  <c r="AE3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AC3" i="2"/>
  <c r="Y4" i="2"/>
  <c r="X4" i="2"/>
  <c r="W4" i="2"/>
  <c r="V4" i="2"/>
  <c r="U4" i="2"/>
  <c r="T4" i="2"/>
  <c r="S4" i="2"/>
  <c r="R4" i="2"/>
  <c r="Q4" i="2"/>
  <c r="P4" i="2"/>
  <c r="O4" i="2"/>
  <c r="N4" i="2"/>
  <c r="AF3" i="2" l="1"/>
  <c r="AG3" i="2" s="1"/>
  <c r="AF5" i="2"/>
  <c r="AH5" i="2" s="1"/>
  <c r="AF13" i="2"/>
  <c r="AF7" i="2"/>
  <c r="AF15" i="2"/>
  <c r="AH15" i="2" s="1"/>
  <c r="AF23" i="2"/>
  <c r="AH23" i="2" s="1"/>
  <c r="AF9" i="2"/>
  <c r="AH9" i="2" s="1"/>
  <c r="AF21" i="2"/>
  <c r="AH21" i="2" s="1"/>
  <c r="AF11" i="2"/>
  <c r="AH11" i="2" s="1"/>
  <c r="AF19" i="2"/>
  <c r="AH6" i="2"/>
  <c r="AG6" i="2"/>
  <c r="AH25" i="2"/>
  <c r="AG25" i="2"/>
  <c r="AH22" i="2"/>
  <c r="AG22" i="2"/>
  <c r="AH13" i="2"/>
  <c r="AG13" i="2"/>
  <c r="AH14" i="2"/>
  <c r="AG14" i="2"/>
  <c r="AH7" i="2"/>
  <c r="AG7" i="2"/>
  <c r="AH17" i="2"/>
  <c r="AG17" i="2"/>
  <c r="AF4" i="2"/>
  <c r="AF12" i="2"/>
  <c r="AF20" i="2"/>
  <c r="AF8" i="2"/>
  <c r="AF16" i="2"/>
  <c r="AF24" i="2"/>
  <c r="AF10" i="2"/>
  <c r="AF18" i="2"/>
  <c r="AF26" i="2"/>
  <c r="O7" i="2"/>
  <c r="Y8" i="2"/>
  <c r="X8" i="2"/>
  <c r="W8" i="2"/>
  <c r="V8" i="2"/>
  <c r="U8" i="2"/>
  <c r="T8" i="2"/>
  <c r="S8" i="2"/>
  <c r="R8" i="2"/>
  <c r="Q8" i="2"/>
  <c r="P8" i="2"/>
  <c r="O8" i="2"/>
  <c r="Y7" i="2"/>
  <c r="X7" i="2"/>
  <c r="W7" i="2"/>
  <c r="V7" i="2"/>
  <c r="U7" i="2"/>
  <c r="T7" i="2"/>
  <c r="S7" i="2"/>
  <c r="R7" i="2"/>
  <c r="Q7" i="2"/>
  <c r="P7" i="2"/>
  <c r="N21" i="2"/>
  <c r="N22" i="2"/>
  <c r="N23" i="2"/>
  <c r="Y23" i="2"/>
  <c r="X23" i="2"/>
  <c r="W23" i="2"/>
  <c r="V23" i="2"/>
  <c r="U23" i="2"/>
  <c r="T23" i="2"/>
  <c r="S23" i="2"/>
  <c r="R23" i="2"/>
  <c r="Q23" i="2"/>
  <c r="P23" i="2"/>
  <c r="O23" i="2"/>
  <c r="Y22" i="2"/>
  <c r="X22" i="2"/>
  <c r="W22" i="2"/>
  <c r="V22" i="2"/>
  <c r="U22" i="2"/>
  <c r="T22" i="2"/>
  <c r="S22" i="2"/>
  <c r="R22" i="2"/>
  <c r="Q22" i="2"/>
  <c r="P22" i="2"/>
  <c r="O22" i="2"/>
  <c r="Y21" i="2"/>
  <c r="X21" i="2"/>
  <c r="W21" i="2"/>
  <c r="V21" i="2"/>
  <c r="U21" i="2"/>
  <c r="T21" i="2"/>
  <c r="S21" i="2"/>
  <c r="R21" i="2"/>
  <c r="Q21" i="2"/>
  <c r="P21" i="2"/>
  <c r="O21" i="2"/>
  <c r="AG11" i="2" l="1"/>
  <c r="AG9" i="2"/>
  <c r="AH3" i="2"/>
  <c r="AG5" i="2"/>
  <c r="AG21" i="2"/>
  <c r="AG15" i="2"/>
  <c r="AG23" i="2"/>
  <c r="AH19" i="2"/>
  <c r="AG19" i="2"/>
  <c r="AH16" i="2"/>
  <c r="AG16" i="2"/>
  <c r="AH10" i="2"/>
  <c r="AG10" i="2"/>
  <c r="AH4" i="2"/>
  <c r="AG4" i="2"/>
  <c r="AH8" i="2"/>
  <c r="AG8" i="2"/>
  <c r="AH12" i="2"/>
  <c r="AG12" i="2"/>
  <c r="AH24" i="2"/>
  <c r="AG24" i="2"/>
  <c r="AH26" i="2"/>
  <c r="AG26" i="2"/>
  <c r="AH18" i="2"/>
  <c r="AG18" i="2"/>
  <c r="AH20" i="2"/>
  <c r="AG20" i="2"/>
  <c r="AH1" i="2"/>
  <c r="AD22" i="2" l="1"/>
  <c r="AD14" i="2"/>
  <c r="AD6" i="2"/>
  <c r="AD21" i="2"/>
  <c r="AD13" i="2"/>
  <c r="AD5" i="2"/>
  <c r="AD20" i="2"/>
  <c r="AD12" i="2"/>
  <c r="AD4" i="2"/>
  <c r="AD23" i="2"/>
  <c r="AD19" i="2"/>
  <c r="AD11" i="2"/>
  <c r="AD3" i="2"/>
  <c r="AD17" i="2"/>
  <c r="AD7" i="2"/>
  <c r="AD26" i="2"/>
  <c r="AD18" i="2"/>
  <c r="AD10" i="2"/>
  <c r="AD25" i="2"/>
  <c r="AD9" i="2"/>
  <c r="AD15" i="2"/>
  <c r="AD24" i="2"/>
  <c r="AD16" i="2"/>
  <c r="AD8" i="2"/>
</calcChain>
</file>

<file path=xl/sharedStrings.xml><?xml version="1.0" encoding="utf-8"?>
<sst xmlns="http://schemas.openxmlformats.org/spreadsheetml/2006/main" count="692" uniqueCount="500">
  <si>
    <t>DESCRIÇÃO</t>
  </si>
  <si>
    <t>MENSAL+Frete</t>
  </si>
  <si>
    <t>TRIMESTRAL+Frete</t>
  </si>
  <si>
    <t>SEMESTRAL+Frete</t>
  </si>
  <si>
    <t>ANUAL+Frete</t>
  </si>
  <si>
    <t>CAMISETA</t>
  </si>
  <si>
    <t>DEFAULT</t>
  </si>
  <si>
    <t>BACKEND</t>
  </si>
  <si>
    <t>FRONTEND</t>
  </si>
  <si>
    <t>JAVA</t>
  </si>
  <si>
    <t>JAVASCRIPT</t>
  </si>
  <si>
    <t>PYTHON</t>
  </si>
  <si>
    <t>C#</t>
  </si>
  <si>
    <t>PHP</t>
  </si>
  <si>
    <t>RUBY</t>
  </si>
  <si>
    <t>C++</t>
  </si>
  <si>
    <t>C</t>
  </si>
  <si>
    <t>DATA SCIENCE</t>
  </si>
  <si>
    <t>FULLSTACK</t>
  </si>
  <si>
    <t>LINUX</t>
  </si>
  <si>
    <t>WINDOWS</t>
  </si>
  <si>
    <t>MATERIAIS</t>
  </si>
  <si>
    <t>CARTÃO DE CRÉDITO INTERMEDIADOR</t>
  </si>
  <si>
    <t>PARCELAMENTO DE VENDAS</t>
  </si>
  <si>
    <t>CRÉDITO</t>
  </si>
  <si>
    <t>VALOR</t>
  </si>
  <si>
    <t>INTERMEDIADOR</t>
  </si>
  <si>
    <t>TAXA FIXA</t>
  </si>
  <si>
    <t>JUROS</t>
  </si>
  <si>
    <t>OPERADORA</t>
  </si>
  <si>
    <t>DDL</t>
  </si>
  <si>
    <t>LINK</t>
  </si>
  <si>
    <t>VALOR MENSAL</t>
  </si>
  <si>
    <t>% FIXO</t>
  </si>
  <si>
    <t>R$ FIXO</t>
  </si>
  <si>
    <t>VALOR VENDA</t>
  </si>
  <si>
    <t>PARCELAS</t>
  </si>
  <si>
    <t>VALOR PARCELA</t>
  </si>
  <si>
    <t>CAIXA</t>
  </si>
  <si>
    <t>SAFE2PAY</t>
  </si>
  <si>
    <t>CUSTO FIXO</t>
  </si>
  <si>
    <t>CUSTO/PARCELA</t>
  </si>
  <si>
    <t>CUSTO TOT. PARCELAS</t>
  </si>
  <si>
    <t>CUSTO TOTAL</t>
  </si>
  <si>
    <t>% CUSTO TOTAL</t>
  </si>
  <si>
    <t>VALOR RECEBIDO</t>
  </si>
  <si>
    <t>CAMISETAS</t>
  </si>
  <si>
    <t>MERCADO PAGO</t>
  </si>
  <si>
    <t>PAGSEGURO</t>
  </si>
  <si>
    <t>LIVROS</t>
  </si>
  <si>
    <t>COLECIONÁVEIS</t>
  </si>
  <si>
    <t>PICAPAY</t>
  </si>
  <si>
    <t>ACESSÓRIOS</t>
  </si>
  <si>
    <t>IUGU 1</t>
  </si>
  <si>
    <t>IUGU 2</t>
  </si>
  <si>
    <t>PAGSEGURO I</t>
  </si>
  <si>
    <t>https://pagseguro.uol.com.br/para-seu-negocio/taxas-e-tarifas#rmcl</t>
  </si>
  <si>
    <t>PAGSEGURO II</t>
  </si>
  <si>
    <t>PICPAY PRO</t>
  </si>
  <si>
    <t>https://www.picpay.com/site/pro</t>
  </si>
  <si>
    <t>PICPAY E-COMMERCE I</t>
  </si>
  <si>
    <t>https://studio.picpay.com/produtos/e-commerce#funcionalidades-dispon%C3%ADveis</t>
  </si>
  <si>
    <t>Null</t>
  </si>
  <si>
    <t>PICPAY E-COMMERCE II</t>
  </si>
  <si>
    <t>PICPAY E-COMMERCE III</t>
  </si>
  <si>
    <t>PICPAY EMPRESAS I</t>
  </si>
  <si>
    <t>https://www.picpay.com/site/empresas</t>
  </si>
  <si>
    <t>PICPAY EMPRESAS II</t>
  </si>
  <si>
    <t>PICPAY EMPRESAS III</t>
  </si>
  <si>
    <t>PICPAY EMPRESAS IV</t>
  </si>
  <si>
    <t>PICPAY EMPRESAS V</t>
  </si>
  <si>
    <t>PICPAY EMPRESAS VI</t>
  </si>
  <si>
    <t>PICPAY EMPRESAS VIII</t>
  </si>
  <si>
    <t>PICPAY ASSINATURA</t>
  </si>
  <si>
    <t>https://assinaturas.picpay.com/</t>
  </si>
  <si>
    <t>PAYPAL NACIONAL</t>
  </si>
  <si>
    <t>https://www.paypal.com/br/webapps/mpp/installments</t>
  </si>
  <si>
    <t>PAYPAL INTERNACIONAL</t>
  </si>
  <si>
    <t>X,XX</t>
  </si>
  <si>
    <t>SAFRAPAY I</t>
  </si>
  <si>
    <t>https://www.safrapay.com.br/#taxa-anchor</t>
  </si>
  <si>
    <t>SAFRAPAY II</t>
  </si>
  <si>
    <t>https://safe2pay.com.br/solucoes/pagamentos/cartao-de-credito</t>
  </si>
  <si>
    <t>TRANSPORTADORA</t>
  </si>
  <si>
    <t>EMAIL</t>
  </si>
  <si>
    <t>TELEFONE</t>
  </si>
  <si>
    <t>CELULAR</t>
  </si>
  <si>
    <t>ENDERECO</t>
  </si>
  <si>
    <t>NUMERO</t>
  </si>
  <si>
    <t>COMPLEMENTO</t>
  </si>
  <si>
    <t>BAIRRO</t>
  </si>
  <si>
    <t>CIDADE</t>
  </si>
  <si>
    <t>UF</t>
  </si>
  <si>
    <t>CEP</t>
  </si>
  <si>
    <t>Olist Pax</t>
  </si>
  <si>
    <t>https://olistpax.com.br/</t>
  </si>
  <si>
    <t>Av. Tambore</t>
  </si>
  <si>
    <t>Barueri</t>
  </si>
  <si>
    <t>Tamboré</t>
  </si>
  <si>
    <t>SP</t>
  </si>
  <si>
    <t>06460-000</t>
  </si>
  <si>
    <t>Andorinha Express</t>
  </si>
  <si>
    <t>http://www.andorinhacargas.com.br</t>
  </si>
  <si>
    <t>(18) 3901-2000</t>
  </si>
  <si>
    <t>(18) 98150-0273</t>
  </si>
  <si>
    <t>Rua Antônio Rodrigues</t>
  </si>
  <si>
    <t>Vila Formosa</t>
  </si>
  <si>
    <t>Presidente Prudente</t>
  </si>
  <si>
    <t>19013-221</t>
  </si>
  <si>
    <t>Arena Cargo</t>
  </si>
  <si>
    <t>https://www.arenacargo.com.br</t>
  </si>
  <si>
    <t>contato@arenacargo.com.br</t>
  </si>
  <si>
    <t>(11) 4117-2177</t>
  </si>
  <si>
    <t>(11) 97517-9104</t>
  </si>
  <si>
    <t>Rua Demóstenes</t>
  </si>
  <si>
    <t>Campo Belo</t>
  </si>
  <si>
    <t>São Paulo</t>
  </si>
  <si>
    <t>04614-014</t>
  </si>
  <si>
    <t>ASAP Log</t>
  </si>
  <si>
    <t>https://asaplog.com.br/</t>
  </si>
  <si>
    <t>contato@asaplog.com.br</t>
  </si>
  <si>
    <t>(41) 4063-5080</t>
  </si>
  <si>
    <t>Av. Marechal Floriano Peixoto</t>
  </si>
  <si>
    <t>Centro</t>
  </si>
  <si>
    <t>Curitiba</t>
  </si>
  <si>
    <t>PR</t>
  </si>
  <si>
    <t>80020-090</t>
  </si>
  <si>
    <t>Ativa Logística</t>
  </si>
  <si>
    <t>http://ativalog.com.br</t>
  </si>
  <si>
    <t>Atlas Transportes</t>
  </si>
  <si>
    <t>Atual Cargas</t>
  </si>
  <si>
    <t>Azul Cargo Express</t>
  </si>
  <si>
    <t>B2Log</t>
  </si>
  <si>
    <t>Braspress</t>
  </si>
  <si>
    <t>Danlex</t>
  </si>
  <si>
    <t>Diálogo</t>
  </si>
  <si>
    <t>DHL Express</t>
  </si>
  <si>
    <t>Direct</t>
  </si>
  <si>
    <t>Favorita Transportes</t>
  </si>
  <si>
    <t>FedEx</t>
  </si>
  <si>
    <t>Gollog</t>
  </si>
  <si>
    <t>JadLog</t>
  </si>
  <si>
    <t>Jamef</t>
  </si>
  <si>
    <t>www.jamef.com.br</t>
  </si>
  <si>
    <t>Lafe Transportes</t>
  </si>
  <si>
    <t>http://lafetransportes.com.br/</t>
  </si>
  <si>
    <t>LATAM Cargo</t>
  </si>
  <si>
    <t>http://www.latamcargo.com/pt/</t>
  </si>
  <si>
    <t>LigLog</t>
  </si>
  <si>
    <t>https://liglog.com.br/</t>
  </si>
  <si>
    <t>Luft Logistics</t>
  </si>
  <si>
    <t>http://www.luft.com.br/</t>
  </si>
  <si>
    <t>MTLog</t>
  </si>
  <si>
    <t>https://www.mtlogbrasil.com.br/</t>
  </si>
  <si>
    <t>MFT Express</t>
  </si>
  <si>
    <t>http://mftexpress.com.br/</t>
  </si>
  <si>
    <t>Na Hora Transporte</t>
  </si>
  <si>
    <t>https://www.nahoratransporte.com.br/</t>
  </si>
  <si>
    <t>Plimor</t>
  </si>
  <si>
    <t>http://www.plimor.com.br/</t>
  </si>
  <si>
    <t>ProntCargo</t>
  </si>
  <si>
    <t>http://prontcargo.com.br/</t>
  </si>
  <si>
    <t>Rede Express</t>
  </si>
  <si>
    <t>http://myagmexpress.com/</t>
  </si>
  <si>
    <t>Reunidas</t>
  </si>
  <si>
    <t>https://www.reunidascargas.com.br/cargas/</t>
  </si>
  <si>
    <t>RTE Rodonaves</t>
  </si>
  <si>
    <t>http://www.rte.com.br/</t>
  </si>
  <si>
    <t>Speed Log Express</t>
  </si>
  <si>
    <t>http://www.grupospeed.net.br/</t>
  </si>
  <si>
    <t>SouLog</t>
  </si>
  <si>
    <t>http://www.soulogistica.com.br/</t>
  </si>
  <si>
    <t>TNT Express</t>
  </si>
  <si>
    <t>https://www.tnt.com/express</t>
  </si>
  <si>
    <t>Total Express</t>
  </si>
  <si>
    <t>https://www.totalexpress.com.br/</t>
  </si>
  <si>
    <t>Transfolha</t>
  </si>
  <si>
    <t>http://transfolha.folha.com.br/</t>
  </si>
  <si>
    <t>TransOcidente</t>
  </si>
  <si>
    <t>http://transocidente.com.br/</t>
  </si>
  <si>
    <t>AfterSale</t>
  </si>
  <si>
    <t>https://after.sale/</t>
  </si>
  <si>
    <t>Buser Encomendas</t>
  </si>
  <si>
    <t>https://encomendas.buser.com.br/</t>
  </si>
  <si>
    <t>Carrier</t>
  </si>
  <si>
    <t>http://www.carriers.com.br</t>
  </si>
  <si>
    <t>Frete Rápido</t>
  </si>
  <si>
    <t>https://freterapido.com</t>
  </si>
  <si>
    <t>contato@freterapido.com</t>
  </si>
  <si>
    <t>Intelipost</t>
  </si>
  <si>
    <t>https://www.intelipost.com.br/</t>
  </si>
  <si>
    <t>sac@intelipost.com.br</t>
  </si>
  <si>
    <t>(11) 4210-2822</t>
  </si>
  <si>
    <t>Loggi</t>
  </si>
  <si>
    <t>https://www.loggi.com/</t>
  </si>
  <si>
    <t>contato@loggi.com</t>
  </si>
  <si>
    <t>(11) 4020-1460</t>
  </si>
  <si>
    <t>Mandaê</t>
  </si>
  <si>
    <t>https://www.mandae.com.br</t>
  </si>
  <si>
    <t>transmoto@transmotorj.com.br</t>
  </si>
  <si>
    <t>(21) 2563-1112</t>
  </si>
  <si>
    <t>21050-690</t>
  </si>
  <si>
    <t>RJ</t>
  </si>
  <si>
    <t>Rio de Janeiro</t>
  </si>
  <si>
    <t>Higienópolis</t>
  </si>
  <si>
    <t>Rua Felix Ferreira</t>
  </si>
  <si>
    <t>(21) 96449-7272</t>
  </si>
  <si>
    <t>http://www.transmotorj.com.br</t>
  </si>
  <si>
    <t>05307-000</t>
  </si>
  <si>
    <t>Vila Leopoldina</t>
  </si>
  <si>
    <t>Rua Major Paladino</t>
  </si>
  <si>
    <t>01418-200</t>
  </si>
  <si>
    <t>Jardim Paulista</t>
  </si>
  <si>
    <t>Alameda Santos</t>
  </si>
  <si>
    <t>01302-001</t>
  </si>
  <si>
    <t>Consolação</t>
  </si>
  <si>
    <t>R. Bela Cintra</t>
  </si>
  <si>
    <t>29730-000</t>
  </si>
  <si>
    <t>ES</t>
  </si>
  <si>
    <t>Baixo Guandu</t>
  </si>
  <si>
    <t>Avenida Dez de Abril</t>
  </si>
  <si>
    <t>(11) 5632-3333</t>
  </si>
  <si>
    <t>contato@carriers.com.br</t>
  </si>
  <si>
    <t>04532-060</t>
  </si>
  <si>
    <t>Itaim Bibi</t>
  </si>
  <si>
    <t>Rua Doutor Guilherme Bannitz</t>
  </si>
  <si>
    <t>(11) 98492-5680</t>
  </si>
  <si>
    <t>80420-210</t>
  </si>
  <si>
    <t>Rua Visconde do Rio Branco</t>
  </si>
  <si>
    <t>br@after.sale</t>
  </si>
  <si>
    <t>13140-693</t>
  </si>
  <si>
    <t>Paulínia</t>
  </si>
  <si>
    <t>Jardim America</t>
  </si>
  <si>
    <t>Av. José Pedro de Oliveira</t>
  </si>
  <si>
    <t>(19) 3844-8189</t>
  </si>
  <si>
    <t>contato@transocidente.com.br</t>
  </si>
  <si>
    <t>06455-030</t>
  </si>
  <si>
    <t>Alphaville Barueri</t>
  </si>
  <si>
    <t>Alameda Xingu</t>
  </si>
  <si>
    <t>(11) 4133-8240</t>
  </si>
  <si>
    <t>comercial@transfolha.com.br</t>
  </si>
  <si>
    <t>06460-030</t>
  </si>
  <si>
    <t>Avenida Piracema</t>
  </si>
  <si>
    <t>(11) 3627-5900</t>
  </si>
  <si>
    <t>relacionamento@totalexpress.com.br</t>
  </si>
  <si>
    <t>Jaguará</t>
  </si>
  <si>
    <t>Avenida Marginal Direita do Tietê</t>
  </si>
  <si>
    <t>[3003-0199, 0800 979 6979]</t>
  </si>
  <si>
    <t>suporte.br@tntbrasil.com.br</t>
  </si>
  <si>
    <t>09530-310</t>
  </si>
  <si>
    <t>São Caetano do Sul</t>
  </si>
  <si>
    <t>Rua Machado de Assis</t>
  </si>
  <si>
    <t>(11) 4318-2012</t>
  </si>
  <si>
    <t>contato@soulogistica.com.br</t>
  </si>
  <si>
    <t>06810-240</t>
  </si>
  <si>
    <t>Embu das Artes</t>
  </si>
  <si>
    <t>Jardim Santa Bárbara</t>
  </si>
  <si>
    <t>Avenida João Paulo I</t>
  </si>
  <si>
    <t>(11) 4701-0703</t>
  </si>
  <si>
    <t>14095-240</t>
  </si>
  <si>
    <t xml:space="preserve"> Ribeirão Preto</t>
  </si>
  <si>
    <t>Lagoinha</t>
  </si>
  <si>
    <t>Rua General Augusto Soares dos Santos</t>
  </si>
  <si>
    <t>(16) 2101-9905</t>
  </si>
  <si>
    <t>rte570@rte.com.br</t>
  </si>
  <si>
    <t>89504-590</t>
  </si>
  <si>
    <t>SC</t>
  </si>
  <si>
    <t>Caçador</t>
  </si>
  <si>
    <t>Rua Dr. Herculano  Coelho de Souza</t>
  </si>
  <si>
    <t>(49) 3561-5555</t>
  </si>
  <si>
    <t>car-cdr@reunidas.com.br</t>
  </si>
  <si>
    <t>01201-030</t>
  </si>
  <si>
    <t>Campos Elíseos</t>
  </si>
  <si>
    <t>Rua Apa</t>
  </si>
  <si>
    <t>[(11) 95048-4820, (11) 95437-0634]</t>
  </si>
  <si>
    <t>(11) 3476-5627</t>
  </si>
  <si>
    <t>sales@myagmexpress.com</t>
  </si>
  <si>
    <t>03348-030</t>
  </si>
  <si>
    <t>Vila Regente Feijó</t>
  </si>
  <si>
    <t>Avenida Vereador Abel Ferreira</t>
  </si>
  <si>
    <t>(11) 2626-2815</t>
  </si>
  <si>
    <t>contato@prontcargo.com</t>
  </si>
  <si>
    <t>95177-130</t>
  </si>
  <si>
    <t>RS</t>
  </si>
  <si>
    <t>Farroupilha</t>
  </si>
  <si>
    <t>Medianeira</t>
  </si>
  <si>
    <t>KM 61</t>
  </si>
  <si>
    <t>Rodovia ERS</t>
  </si>
  <si>
    <t>(54) 2109-1000</t>
  </si>
  <si>
    <t>farroupilha@plimor.com.br</t>
  </si>
  <si>
    <t>03376-060</t>
  </si>
  <si>
    <t>Chácara Belenzinho</t>
  </si>
  <si>
    <t>Rua Gino</t>
  </si>
  <si>
    <t>[(11) 2339-1641, (11) 3804-0149]</t>
  </si>
  <si>
    <t>13470-310</t>
  </si>
  <si>
    <t>Americana</t>
  </si>
  <si>
    <t>São Jerônimo</t>
  </si>
  <si>
    <t>Av. São Jerônimo</t>
  </si>
  <si>
    <t>19 3604.4447</t>
  </si>
  <si>
    <t>[(19) 3604-4446, (19) 3604-4447]</t>
  </si>
  <si>
    <t>mft@mftexpress.com.br</t>
  </si>
  <si>
    <t>06515-200</t>
  </si>
  <si>
    <t>Santana de Parnaíba</t>
  </si>
  <si>
    <t>Suru</t>
  </si>
  <si>
    <t>R. José Roberto de Camargo Toledo</t>
  </si>
  <si>
    <t>(11) 3613-2500</t>
  </si>
  <si>
    <t>contato@mtlogbrasil.com.br</t>
  </si>
  <si>
    <t>07750-620</t>
  </si>
  <si>
    <t>Cajamar</t>
  </si>
  <si>
    <t>Vila Nova</t>
  </si>
  <si>
    <t>B 400</t>
  </si>
  <si>
    <t>Avenida Doutor Antonio João Abdalla</t>
  </si>
  <si>
    <t>(11) 4772-8500</t>
  </si>
  <si>
    <t>marketing@luftlogistics.com</t>
  </si>
  <si>
    <t>05093-050</t>
  </si>
  <si>
    <t>Vila Anastácio</t>
  </si>
  <si>
    <t>R. Martinho de Campos</t>
  </si>
  <si>
    <t>(11) 99956-1224</t>
  </si>
  <si>
    <t>(11) 2371-6550</t>
  </si>
  <si>
    <t>04630-001</t>
  </si>
  <si>
    <t>Jardim Aeroporto</t>
  </si>
  <si>
    <t>Rua Tamoios</t>
  </si>
  <si>
    <t>0300 115 9999</t>
  </si>
  <si>
    <t>institucional@latam.com.br</t>
  </si>
  <si>
    <t>05541-320</t>
  </si>
  <si>
    <t>Jardim das Vertentes</t>
  </si>
  <si>
    <t>Rua Abraham Bloemaert</t>
  </si>
  <si>
    <t>96150-9654</t>
  </si>
  <si>
    <t>(11) 4305-0065</t>
  </si>
  <si>
    <t>comercial@lafetransportes.com.br</t>
  </si>
  <si>
    <t>02050-010</t>
  </si>
  <si>
    <t>Vila Guilherme</t>
  </si>
  <si>
    <t>Rua Miguel Mentem</t>
  </si>
  <si>
    <t>(11) 2102-6161</t>
  </si>
  <si>
    <t>https://www.jamef.com.br/contato</t>
  </si>
  <si>
    <t>05157-030</t>
  </si>
  <si>
    <t>Parque São Domingos</t>
  </si>
  <si>
    <t>Av. Jornalista Paulo Zingg</t>
  </si>
  <si>
    <t>comercial@jadlog.com.br</t>
  </si>
  <si>
    <t>http://www.jadlog.com.br</t>
  </si>
  <si>
    <t>04626-911</t>
  </si>
  <si>
    <t xml:space="preserve">Null </t>
  </si>
  <si>
    <t>Praça Comandante Linneu Gomes</t>
  </si>
  <si>
    <t>[0300 1 465564, 0800 704 0465]</t>
  </si>
  <si>
    <t>crc.cargas@voegol.com.br</t>
  </si>
  <si>
    <t>https://www.gollog.com.br</t>
  </si>
  <si>
    <t>51010-000</t>
  </si>
  <si>
    <t>PE</t>
  </si>
  <si>
    <t>Recife</t>
  </si>
  <si>
    <t>Pina</t>
  </si>
  <si>
    <t>Avenida Antônio de Góes</t>
  </si>
  <si>
    <t>(11) 4133-7300</t>
  </si>
  <si>
    <t>http://www1.rapidaocometa.com.br/fedex/</t>
  </si>
  <si>
    <t>74987-040</t>
  </si>
  <si>
    <t>GO</t>
  </si>
  <si>
    <t>Aparecida de Goiânia</t>
  </si>
  <si>
    <t>Internacional Park</t>
  </si>
  <si>
    <t>Q 4 a 7</t>
  </si>
  <si>
    <t>Rua Guará,</t>
  </si>
  <si>
    <t>(11) 3393-2100</t>
  </si>
  <si>
    <t>comercialsp@favorita.com.br</t>
  </si>
  <si>
    <t>http://www.favorita.com.br</t>
  </si>
  <si>
    <t>[ (11) 4003- 2034, (11) 4619-2479]</t>
  </si>
  <si>
    <t>https://www.directlog.com.br/</t>
  </si>
  <si>
    <t>06460-050</t>
  </si>
  <si>
    <t>Alameda Rio Preto</t>
  </si>
  <si>
    <t>(11) 4552-2800</t>
  </si>
  <si>
    <t>https://dlog.com.br/</t>
  </si>
  <si>
    <t>[(11) 3618-3200, 0800 7717471]</t>
  </si>
  <si>
    <t>90200-001</t>
  </si>
  <si>
    <t>Porto Alegre</t>
  </si>
  <si>
    <t>Pavilhão 6</t>
  </si>
  <si>
    <t>Avenida dos Estados</t>
  </si>
  <si>
    <t>atendimento@dialogologistica.com.br</t>
  </si>
  <si>
    <t>http://dialogologistica.com.br/</t>
  </si>
  <si>
    <t>04802-000</t>
  </si>
  <si>
    <t>Interlagos</t>
  </si>
  <si>
    <t>Av. Interlagos</t>
  </si>
  <si>
    <t>(11) 99221-6809</t>
  </si>
  <si>
    <t>(11) 4040-4616</t>
  </si>
  <si>
    <t>contato@danlex.com.br</t>
  </si>
  <si>
    <t>https://danlex.com.br/</t>
  </si>
  <si>
    <t>07180-000</t>
  </si>
  <si>
    <t>Guarulhos</t>
  </si>
  <si>
    <t>Cumbica</t>
  </si>
  <si>
    <t>Av. Monteiro Lobato,</t>
  </si>
  <si>
    <t>[ (11) 2223-3500, 0800 775 3333]</t>
  </si>
  <si>
    <t>gsao@braspress.com.br</t>
  </si>
  <si>
    <t>https://www.braspress.com/</t>
  </si>
  <si>
    <t>01516-000</t>
  </si>
  <si>
    <t>Cambuci</t>
  </si>
  <si>
    <t>Av. do Estado</t>
  </si>
  <si>
    <t>(11) 3277-6533</t>
  </si>
  <si>
    <t>contato@b2log.com</t>
  </si>
  <si>
    <t>https://b2log.com/</t>
  </si>
  <si>
    <t>13052-970</t>
  </si>
  <si>
    <t>Campinas</t>
  </si>
  <si>
    <t>Jardim do Trevo</t>
  </si>
  <si>
    <t>Rodovia Santos Dumont</t>
  </si>
  <si>
    <r>
      <rPr>
        <sz val="11"/>
        <rFont val="Arial"/>
      </rPr>
      <t>[</t>
    </r>
    <r>
      <rPr>
        <u/>
        <sz val="11"/>
        <color rgb="FF5E6480"/>
        <rFont val="Arial"/>
      </rPr>
      <t>(</t>
    </r>
    <r>
      <rPr>
        <sz val="11"/>
        <rFont val="Arial"/>
      </rPr>
      <t>19) 3238-8000, (11) 4003-8399]</t>
    </r>
  </si>
  <si>
    <t>http://www.azulcargo.com.br</t>
  </si>
  <si>
    <t>77064-596</t>
  </si>
  <si>
    <t>TO</t>
  </si>
  <si>
    <t>Tocantins</t>
  </si>
  <si>
    <t>Centro, Taquaralto</t>
  </si>
  <si>
    <t>KM 04, LOTE 01</t>
  </si>
  <si>
    <t>RODOVIA TO</t>
  </si>
  <si>
    <t>(11) 3908 0600</t>
  </si>
  <si>
    <t>contato@atualcargas.com.br</t>
  </si>
  <si>
    <t>http://www.atualcargas.com.br/</t>
  </si>
  <si>
    <t>02190-010</t>
  </si>
  <si>
    <t>Parque Novo Mundo</t>
  </si>
  <si>
    <t>Soldado Hamilton Silva Costa</t>
  </si>
  <si>
    <t>[(11) 96342-1958, (11) 95960-0453, (11) 98149-7343]</t>
  </si>
  <si>
    <t>clovis.severino@femsalogistica.com.br</t>
  </si>
  <si>
    <t>http://www2.atlastranslog.com.br/</t>
  </si>
  <si>
    <t>02190-050</t>
  </si>
  <si>
    <t>Vila Maria</t>
  </si>
  <si>
    <t>Rua Salvador Rodrigues Prado</t>
  </si>
  <si>
    <t>(11) 2902- 5000</t>
  </si>
  <si>
    <t>mkt@ativalog.com.br</t>
  </si>
  <si>
    <t>https://www.dhl.com/br-pt/</t>
  </si>
  <si>
    <t>CNPJ</t>
  </si>
  <si>
    <t>58.890.252/0001-13</t>
  </si>
  <si>
    <t>18.552.346/0001-68</t>
  </si>
  <si>
    <t>46.435.293/0008-07</t>
  </si>
  <si>
    <t>03.898.247/0001-65</t>
  </si>
  <si>
    <t>19.629.612/0001-76</t>
  </si>
  <si>
    <t>01.125.797/0024-02</t>
  </si>
  <si>
    <t>60.664.828/0078-55</t>
  </si>
  <si>
    <t>08.848.231/0015-67</t>
  </si>
  <si>
    <t>28.869.872/0001-00</t>
  </si>
  <si>
    <t>24.684.434/0001-16</t>
  </si>
  <si>
    <t>48.740.351/0001-65</t>
  </si>
  <si>
    <t>07.503.564/0004-39</t>
  </si>
  <si>
    <t>21.930.065/0001-06</t>
  </si>
  <si>
    <t>Dlog</t>
  </si>
  <si>
    <t>00.579.767/0001-17</t>
  </si>
  <si>
    <t>05.886.614/0001-36</t>
  </si>
  <si>
    <t>01.743.404/0001-38</t>
  </si>
  <si>
    <t>00.676.486/0001-82</t>
  </si>
  <si>
    <t>31.216.899/0001-08</t>
  </si>
  <si>
    <t>04.884.082/0001-35</t>
  </si>
  <si>
    <t>20.147.617/0022-76</t>
  </si>
  <si>
    <t xml:space="preserve">32.944.281/0001-27 </t>
  </si>
  <si>
    <t>02.012.862/0169-10</t>
  </si>
  <si>
    <t>22.467.513/0001-40</t>
  </si>
  <si>
    <t>06.288.375/0016-61</t>
  </si>
  <si>
    <t>18.093.131/0001-26</t>
  </si>
  <si>
    <t>00.134.678/0001-67</t>
  </si>
  <si>
    <t>19.782.476/0001-50</t>
  </si>
  <si>
    <t>Galpao 18 e 19</t>
  </si>
  <si>
    <t>Vila Ribeiro de Barros</t>
  </si>
  <si>
    <t>financeiro@mandae.com.br</t>
  </si>
  <si>
    <t>(11) 9352-9352</t>
  </si>
  <si>
    <t>13.452.898/0001-80</t>
  </si>
  <si>
    <t>Transmoto Logistica</t>
  </si>
  <si>
    <t>18.277.493/0001-77</t>
  </si>
  <si>
    <t>19.337.462/0001-27</t>
  </si>
  <si>
    <t>35.754.237/0001-42</t>
  </si>
  <si>
    <t>10.948.651/0039-34</t>
  </si>
  <si>
    <t>44.420.663/0001-30</t>
  </si>
  <si>
    <t>07.662.829/0001-07</t>
  </si>
  <si>
    <t>33.495.265/0001-67</t>
  </si>
  <si>
    <t>88.085.485/0049-59</t>
  </si>
  <si>
    <t xml:space="preserve">13.639.824/0002-39 </t>
  </si>
  <si>
    <t>10.961.624/0001-29</t>
  </si>
  <si>
    <t>83.083.428/0001-72</t>
  </si>
  <si>
    <t xml:space="preserve">44.914.992/0033-15 </t>
  </si>
  <si>
    <t>14.667.907/0001-13</t>
  </si>
  <si>
    <t>09.547.009/0001-91</t>
  </si>
  <si>
    <t>73.475.303/0001-34</t>
  </si>
  <si>
    <t>73.939.449/0001-93</t>
  </si>
  <si>
    <t>58.818.022/0001-43</t>
  </si>
  <si>
    <t>09.375.022/0001-00</t>
  </si>
  <si>
    <t>Av. Manuel Bandeira</t>
  </si>
  <si>
    <t>Escritórios 32, 41, 42, 43 e 44. Bloco D</t>
  </si>
  <si>
    <t>05317-020</t>
  </si>
  <si>
    <t>06210-108</t>
  </si>
  <si>
    <t>Rua Henry Ford</t>
  </si>
  <si>
    <t>Parte</t>
  </si>
  <si>
    <t>Presidente Altino</t>
  </si>
  <si>
    <t>Osasco</t>
  </si>
  <si>
    <t>https://www.iugu.com/planos/</t>
  </si>
  <si>
    <t>CIELO I</t>
  </si>
  <si>
    <t>https://www.cielo.com.br/parcelado/simulador/</t>
  </si>
  <si>
    <t>CIELO II</t>
  </si>
  <si>
    <t>P+30</t>
  </si>
  <si>
    <t>V+1</t>
  </si>
  <si>
    <t>V+14</t>
  </si>
  <si>
    <t>V+30</t>
  </si>
  <si>
    <t>V+45</t>
  </si>
  <si>
    <t>V+60</t>
  </si>
  <si>
    <t>V+75</t>
  </si>
  <si>
    <t>V+80</t>
  </si>
  <si>
    <t>ID</t>
  </si>
  <si>
    <t>SIMULAR VENDA PARCELADA</t>
  </si>
  <si>
    <t>P+1</t>
  </si>
  <si>
    <t>SQL DBA</t>
  </si>
  <si>
    <t>NO SQL DBA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</si>
</sst>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sz val="10"/>
      <color rgb="FF1C1C1C"/>
      <name val="Liberation Sans"/>
    </font>
    <font>
      <b/>
      <sz val="10"/>
      <color rgb="FF1C1C1C"/>
      <name val="Liberation Sans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  <font>
      <sz val="10"/>
      <color rgb="FF0000EE"/>
      <name val="Liberation sans"/>
    </font>
    <font>
      <sz val="10"/>
      <color rgb="FF0000EE"/>
      <name val="Arial"/>
    </font>
    <font>
      <u/>
      <sz val="10"/>
      <color rgb="FF0000EE"/>
      <name val="Arial"/>
    </font>
    <font>
      <sz val="11"/>
      <color rgb="FF000000"/>
      <name val="Docs-Calibri"/>
    </font>
    <font>
      <sz val="11"/>
      <name val="Arial"/>
    </font>
    <font>
      <u/>
      <sz val="11"/>
      <color rgb="FF5E6480"/>
      <name val="Arial"/>
    </font>
  </fonts>
  <fills count="2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7" tint="0.59999389629810485"/>
        <bgColor rgb="FFFFFFFF"/>
      </patternFill>
    </fill>
    <fill>
      <patternFill patternType="solid">
        <fgColor theme="9" tint="0.59999389629810485"/>
        <bgColor rgb="FFFFFFFF"/>
      </patternFill>
    </fill>
  </fills>
  <borders count="4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4" fillId="0" borderId="0"/>
    <xf numFmtId="0" fontId="5" fillId="2" borderId="0"/>
    <xf numFmtId="0" fontId="5" fillId="3" borderId="0"/>
    <xf numFmtId="0" fontId="3" fillId="4" borderId="0"/>
    <xf numFmtId="0" fontId="6" fillId="5" borderId="0"/>
    <xf numFmtId="0" fontId="7" fillId="6" borderId="0"/>
    <xf numFmtId="0" fontId="8" fillId="0" borderId="0"/>
    <xf numFmtId="0" fontId="9" fillId="7" borderId="0"/>
    <xf numFmtId="0" fontId="10" fillId="0" borderId="0"/>
    <xf numFmtId="0" fontId="11" fillId="0" borderId="0"/>
    <xf numFmtId="0" fontId="12" fillId="0" borderId="0"/>
    <xf numFmtId="0" fontId="13" fillId="0" borderId="0"/>
    <xf numFmtId="0" fontId="14" fillId="8" borderId="0"/>
    <xf numFmtId="0" fontId="15" fillId="8" borderId="1"/>
    <xf numFmtId="0" fontId="16" fillId="0" borderId="0"/>
    <xf numFmtId="0" fontId="3" fillId="0" borderId="0"/>
    <xf numFmtId="0" fontId="3" fillId="0" borderId="0"/>
    <xf numFmtId="0" fontId="6" fillId="0" borderId="0"/>
    <xf numFmtId="0" fontId="20" fillId="0" borderId="0" applyNumberFormat="0" applyFill="0" applyBorder="0" applyAlignment="0" applyProtection="0"/>
  </cellStyleXfs>
  <cellXfs count="142">
    <xf numFmtId="0" fontId="0" fillId="0" borderId="0" xfId="0"/>
    <xf numFmtId="44" fontId="17" fillId="9" borderId="2" xfId="1" applyFont="1" applyFill="1" applyBorder="1"/>
    <xf numFmtId="44" fontId="0" fillId="0" borderId="0" xfId="1" applyFont="1"/>
    <xf numFmtId="0" fontId="18" fillId="9" borderId="2" xfId="3" applyFont="1" applyFill="1" applyBorder="1" applyAlignment="1">
      <alignment horizontal="center"/>
    </xf>
    <xf numFmtId="44" fontId="18" fillId="9" borderId="2" xfId="1" applyFont="1" applyFill="1" applyBorder="1" applyAlignment="1">
      <alignment horizontal="center"/>
    </xf>
    <xf numFmtId="0" fontId="17" fillId="9" borderId="2" xfId="3" applyFont="1" applyFill="1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right"/>
    </xf>
    <xf numFmtId="10" fontId="0" fillId="0" borderId="3" xfId="0" applyNumberFormat="1" applyBorder="1"/>
    <xf numFmtId="10" fontId="0" fillId="0" borderId="3" xfId="0" applyNumberFormat="1" applyBorder="1" applyAlignment="1">
      <alignment horizontal="center" vertical="center"/>
    </xf>
    <xf numFmtId="44" fontId="0" fillId="0" borderId="3" xfId="1" applyFont="1" applyBorder="1"/>
    <xf numFmtId="10" fontId="0" fillId="0" borderId="3" xfId="2" applyNumberFormat="1" applyFont="1" applyBorder="1"/>
    <xf numFmtId="10" fontId="0" fillId="0" borderId="3" xfId="2" applyNumberFormat="1" applyFont="1" applyBorder="1" applyAlignment="1">
      <alignment horizontal="center"/>
    </xf>
    <xf numFmtId="44" fontId="0" fillId="0" borderId="3" xfId="1" applyFont="1" applyFill="1" applyBorder="1"/>
    <xf numFmtId="10" fontId="0" fillId="0" borderId="3" xfId="2" applyNumberFormat="1" applyFont="1" applyFill="1" applyBorder="1"/>
    <xf numFmtId="10" fontId="0" fillId="10" borderId="3" xfId="2" applyNumberFormat="1" applyFont="1" applyFill="1" applyBorder="1"/>
    <xf numFmtId="10" fontId="0" fillId="11" borderId="3" xfId="2" applyNumberFormat="1" applyFont="1" applyFill="1" applyBorder="1"/>
    <xf numFmtId="10" fontId="0" fillId="12" borderId="3" xfId="2" applyNumberFormat="1" applyFont="1" applyFill="1" applyBorder="1"/>
    <xf numFmtId="10" fontId="0" fillId="14" borderId="3" xfId="2" applyNumberFormat="1" applyFont="1" applyFill="1" applyBorder="1"/>
    <xf numFmtId="10" fontId="0" fillId="15" borderId="3" xfId="2" applyNumberFormat="1" applyFont="1" applyFill="1" applyBorder="1"/>
    <xf numFmtId="10" fontId="0" fillId="16" borderId="3" xfId="2" applyNumberFormat="1" applyFont="1" applyFill="1" applyBorder="1"/>
    <xf numFmtId="10" fontId="0" fillId="17" borderId="3" xfId="2" applyNumberFormat="1" applyFont="1" applyFill="1" applyBorder="1"/>
    <xf numFmtId="164" fontId="0" fillId="0" borderId="3" xfId="2" applyNumberFormat="1" applyFont="1" applyBorder="1"/>
    <xf numFmtId="0" fontId="0" fillId="0" borderId="10" xfId="0" applyBorder="1"/>
    <xf numFmtId="9" fontId="0" fillId="0" borderId="0" xfId="2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19" fillId="18" borderId="15" xfId="0" applyFont="1" applyFill="1" applyBorder="1" applyAlignment="1">
      <alignment horizontal="center" vertical="center"/>
    </xf>
    <xf numFmtId="0" fontId="19" fillId="18" borderId="16" xfId="0" applyFont="1" applyFill="1" applyBorder="1" applyAlignment="1">
      <alignment horizontal="center" vertical="center"/>
    </xf>
    <xf numFmtId="0" fontId="19" fillId="18" borderId="17" xfId="0" applyFont="1" applyFill="1" applyBorder="1" applyAlignment="1">
      <alignment horizontal="center" vertical="center"/>
    </xf>
    <xf numFmtId="0" fontId="19" fillId="18" borderId="14" xfId="0" applyFont="1" applyFill="1" applyBorder="1" applyAlignment="1">
      <alignment horizontal="center" vertical="center"/>
    </xf>
    <xf numFmtId="0" fontId="19" fillId="18" borderId="18" xfId="0" applyFont="1" applyFill="1" applyBorder="1" applyAlignment="1">
      <alignment horizontal="center" vertical="center"/>
    </xf>
    <xf numFmtId="0" fontId="0" fillId="19" borderId="6" xfId="0" applyFill="1" applyBorder="1"/>
    <xf numFmtId="0" fontId="0" fillId="19" borderId="19" xfId="0" applyFill="1" applyBorder="1"/>
    <xf numFmtId="0" fontId="0" fillId="0" borderId="20" xfId="0" applyBorder="1"/>
    <xf numFmtId="44" fontId="0" fillId="0" borderId="14" xfId="1" applyFont="1" applyFill="1" applyBorder="1"/>
    <xf numFmtId="10" fontId="0" fillId="0" borderId="14" xfId="2" applyNumberFormat="1" applyFont="1" applyBorder="1"/>
    <xf numFmtId="10" fontId="0" fillId="0" borderId="14" xfId="2" applyNumberFormat="1" applyFont="1" applyBorder="1" applyAlignment="1">
      <alignment horizontal="center"/>
    </xf>
    <xf numFmtId="0" fontId="21" fillId="0" borderId="0" xfId="0" applyFont="1"/>
    <xf numFmtId="0" fontId="21" fillId="0" borderId="0" xfId="0" applyFont="1" applyAlignment="1"/>
    <xf numFmtId="0" fontId="0" fillId="0" borderId="0" xfId="0" applyFont="1" applyAlignment="1"/>
    <xf numFmtId="0" fontId="22" fillId="0" borderId="0" xfId="0" applyFont="1"/>
    <xf numFmtId="0" fontId="13" fillId="0" borderId="0" xfId="0" applyFont="1"/>
    <xf numFmtId="0" fontId="23" fillId="0" borderId="0" xfId="0" applyFont="1" applyAlignment="1"/>
    <xf numFmtId="0" fontId="24" fillId="0" borderId="0" xfId="0" applyFont="1" applyAlignment="1"/>
    <xf numFmtId="0" fontId="25" fillId="9" borderId="0" xfId="0" applyFont="1" applyFill="1" applyAlignment="1">
      <alignment horizontal="lef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0" fillId="0" borderId="0" xfId="22"/>
    <xf numFmtId="0" fontId="0" fillId="0" borderId="0" xfId="0" applyFont="1"/>
    <xf numFmtId="0" fontId="0" fillId="0" borderId="0" xfId="0" applyAlignment="1">
      <alignment vertical="center" wrapText="1"/>
    </xf>
    <xf numFmtId="0" fontId="0" fillId="0" borderId="21" xfId="0" applyBorder="1"/>
    <xf numFmtId="0" fontId="0" fillId="0" borderId="0" xfId="0" applyBorder="1"/>
    <xf numFmtId="0" fontId="0" fillId="0" borderId="22" xfId="0" applyBorder="1" applyAlignment="1">
      <alignment horizontal="right" vertical="center"/>
    </xf>
    <xf numFmtId="10" fontId="0" fillId="0" borderId="22" xfId="0" applyNumberFormat="1" applyBorder="1" applyAlignment="1">
      <alignment horizontal="center" vertical="center"/>
    </xf>
    <xf numFmtId="0" fontId="0" fillId="0" borderId="24" xfId="0" applyBorder="1"/>
    <xf numFmtId="0" fontId="0" fillId="0" borderId="22" xfId="0" applyBorder="1"/>
    <xf numFmtId="44" fontId="0" fillId="0" borderId="22" xfId="1" applyFont="1" applyBorder="1"/>
    <xf numFmtId="10" fontId="0" fillId="0" borderId="22" xfId="2" applyNumberFormat="1" applyFont="1" applyBorder="1"/>
    <xf numFmtId="0" fontId="0" fillId="19" borderId="23" xfId="0" applyFill="1" applyBorder="1"/>
    <xf numFmtId="0" fontId="0" fillId="0" borderId="26" xfId="0" applyBorder="1" applyAlignment="1">
      <alignment horizontal="right"/>
    </xf>
    <xf numFmtId="0" fontId="0" fillId="0" borderId="27" xfId="0" applyBorder="1"/>
    <xf numFmtId="0" fontId="0" fillId="0" borderId="28" xfId="0" applyBorder="1"/>
    <xf numFmtId="0" fontId="0" fillId="0" borderId="5" xfId="0" applyBorder="1" applyAlignment="1">
      <alignment horizontal="right" vertical="center"/>
    </xf>
    <xf numFmtId="10" fontId="0" fillId="0" borderId="5" xfId="0" applyNumberFormat="1" applyBorder="1" applyAlignment="1">
      <alignment horizontal="center" vertical="center"/>
    </xf>
    <xf numFmtId="0" fontId="0" fillId="19" borderId="4" xfId="0" applyFill="1" applyBorder="1"/>
    <xf numFmtId="0" fontId="0" fillId="0" borderId="7" xfId="0" applyBorder="1"/>
    <xf numFmtId="0" fontId="0" fillId="0" borderId="5" xfId="0" applyBorder="1"/>
    <xf numFmtId="44" fontId="0" fillId="0" borderId="5" xfId="1" applyFont="1" applyBorder="1"/>
    <xf numFmtId="10" fontId="0" fillId="0" borderId="5" xfId="2" applyNumberFormat="1" applyFont="1" applyBorder="1"/>
    <xf numFmtId="10" fontId="0" fillId="0" borderId="9" xfId="2" applyNumberFormat="1" applyFont="1" applyBorder="1"/>
    <xf numFmtId="0" fontId="0" fillId="0" borderId="29" xfId="0" applyBorder="1" applyAlignment="1">
      <alignment horizontal="right"/>
    </xf>
    <xf numFmtId="10" fontId="0" fillId="0" borderId="30" xfId="2" applyNumberFormat="1" applyFont="1" applyBorder="1"/>
    <xf numFmtId="10" fontId="0" fillId="0" borderId="31" xfId="2" applyNumberFormat="1" applyFont="1" applyBorder="1"/>
    <xf numFmtId="0" fontId="0" fillId="0" borderId="0" xfId="0" applyBorder="1" applyAlignment="1">
      <alignment horizontal="right"/>
    </xf>
    <xf numFmtId="10" fontId="0" fillId="0" borderId="0" xfId="0" applyNumberFormat="1" applyBorder="1"/>
    <xf numFmtId="10" fontId="0" fillId="10" borderId="31" xfId="2" applyNumberFormat="1" applyFont="1" applyFill="1" applyBorder="1"/>
    <xf numFmtId="0" fontId="0" fillId="0" borderId="32" xfId="0" applyBorder="1"/>
    <xf numFmtId="0" fontId="13" fillId="0" borderId="0" xfId="15" applyBorder="1"/>
    <xf numFmtId="10" fontId="0" fillId="0" borderId="31" xfId="2" applyNumberFormat="1" applyFont="1" applyFill="1" applyBorder="1"/>
    <xf numFmtId="0" fontId="13" fillId="0" borderId="0" xfId="15" applyFill="1" applyBorder="1"/>
    <xf numFmtId="10" fontId="0" fillId="0" borderId="18" xfId="2" applyNumberFormat="1" applyFont="1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19" borderId="36" xfId="0" applyFill="1" applyBorder="1"/>
    <xf numFmtId="0" fontId="0" fillId="0" borderId="37" xfId="0" applyBorder="1"/>
    <xf numFmtId="0" fontId="13" fillId="0" borderId="35" xfId="15" applyFill="1" applyBorder="1"/>
    <xf numFmtId="44" fontId="0" fillId="0" borderId="38" xfId="1" applyFont="1" applyFill="1" applyBorder="1"/>
    <xf numFmtId="10" fontId="0" fillId="0" borderId="38" xfId="0" applyNumberFormat="1" applyBorder="1"/>
    <xf numFmtId="44" fontId="0" fillId="0" borderId="38" xfId="1" applyFont="1" applyBorder="1"/>
    <xf numFmtId="10" fontId="0" fillId="13" borderId="38" xfId="2" applyNumberFormat="1" applyFont="1" applyFill="1" applyBorder="1"/>
    <xf numFmtId="10" fontId="0" fillId="10" borderId="38" xfId="2" applyNumberFormat="1" applyFont="1" applyFill="1" applyBorder="1"/>
    <xf numFmtId="10" fontId="0" fillId="11" borderId="38" xfId="2" applyNumberFormat="1" applyFont="1" applyFill="1" applyBorder="1"/>
    <xf numFmtId="10" fontId="0" fillId="11" borderId="39" xfId="2" applyNumberFormat="1" applyFont="1" applyFill="1" applyBorder="1"/>
    <xf numFmtId="2" fontId="0" fillId="0" borderId="0" xfId="0" applyNumberFormat="1"/>
    <xf numFmtId="1" fontId="2" fillId="0" borderId="41" xfId="2" applyNumberFormat="1" applyFont="1" applyFill="1" applyBorder="1" applyAlignment="1">
      <alignment horizontal="center" vertical="center"/>
    </xf>
    <xf numFmtId="1" fontId="2" fillId="0" borderId="41" xfId="0" applyNumberFormat="1" applyFont="1" applyBorder="1" applyAlignment="1">
      <alignment horizontal="center" vertical="center"/>
    </xf>
    <xf numFmtId="1" fontId="2" fillId="0" borderId="42" xfId="2" applyNumberFormat="1" applyFont="1" applyFill="1" applyBorder="1" applyAlignment="1">
      <alignment horizontal="center" vertical="center"/>
    </xf>
    <xf numFmtId="1" fontId="2" fillId="0" borderId="43" xfId="2" applyNumberFormat="1" applyFont="1" applyFill="1" applyBorder="1" applyAlignment="1">
      <alignment horizontal="center" vertical="center"/>
    </xf>
    <xf numFmtId="10" fontId="1" fillId="0" borderId="22" xfId="2" applyNumberFormat="1" applyFont="1" applyBorder="1" applyAlignment="1">
      <alignment horizontal="center" vertical="center"/>
    </xf>
    <xf numFmtId="44" fontId="0" fillId="0" borderId="30" xfId="0" applyNumberFormat="1" applyFont="1" applyBorder="1" applyAlignment="1">
      <alignment horizontal="center" vertical="center"/>
    </xf>
    <xf numFmtId="44" fontId="0" fillId="0" borderId="3" xfId="0" applyNumberFormat="1" applyFont="1" applyBorder="1"/>
    <xf numFmtId="44" fontId="0" fillId="0" borderId="3" xfId="0" applyNumberFormat="1" applyFont="1" applyBorder="1" applyAlignment="1">
      <alignment horizontal="center" vertical="center"/>
    </xf>
    <xf numFmtId="44" fontId="0" fillId="0" borderId="38" xfId="0" applyNumberFormat="1" applyFont="1" applyBorder="1"/>
    <xf numFmtId="44" fontId="0" fillId="0" borderId="38" xfId="0" applyNumberFormat="1" applyFont="1" applyBorder="1" applyAlignment="1">
      <alignment horizontal="center" vertical="center"/>
    </xf>
    <xf numFmtId="44" fontId="0" fillId="0" borderId="4" xfId="0" applyNumberFormat="1" applyFont="1" applyBorder="1" applyAlignment="1">
      <alignment horizontal="right"/>
    </xf>
    <xf numFmtId="44" fontId="0" fillId="0" borderId="5" xfId="0" applyNumberFormat="1" applyFont="1" applyBorder="1"/>
    <xf numFmtId="44" fontId="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 vertical="center"/>
    </xf>
    <xf numFmtId="44" fontId="0" fillId="0" borderId="9" xfId="0" applyNumberFormat="1" applyFont="1" applyBorder="1" applyAlignment="1">
      <alignment horizontal="center" vertical="center"/>
    </xf>
    <xf numFmtId="44" fontId="0" fillId="0" borderId="6" xfId="0" applyNumberFormat="1" applyFont="1" applyBorder="1" applyAlignment="1">
      <alignment horizontal="right"/>
    </xf>
    <xf numFmtId="44" fontId="0" fillId="0" borderId="36" xfId="0" applyNumberFormat="1" applyFont="1" applyBorder="1" applyAlignment="1">
      <alignment horizontal="right"/>
    </xf>
    <xf numFmtId="10" fontId="1" fillId="0" borderId="47" xfId="2" applyNumberFormat="1" applyFont="1" applyBorder="1" applyAlignment="1">
      <alignment horizontal="center" vertical="center"/>
    </xf>
    <xf numFmtId="44" fontId="0" fillId="0" borderId="48" xfId="0" applyNumberFormat="1" applyFont="1" applyBorder="1" applyAlignment="1">
      <alignment horizontal="center" vertical="center"/>
    </xf>
    <xf numFmtId="0" fontId="19" fillId="20" borderId="25" xfId="0" applyFont="1" applyFill="1" applyBorder="1"/>
    <xf numFmtId="0" fontId="19" fillId="20" borderId="25" xfId="0" applyFont="1" applyFill="1" applyBorder="1" applyAlignment="1">
      <alignment horizontal="right"/>
    </xf>
    <xf numFmtId="0" fontId="19" fillId="20" borderId="25" xfId="0" applyFont="1" applyFill="1" applyBorder="1" applyAlignment="1">
      <alignment horizontal="center" vertical="center"/>
    </xf>
    <xf numFmtId="0" fontId="19" fillId="20" borderId="45" xfId="0" applyFont="1" applyFill="1" applyBorder="1" applyAlignment="1">
      <alignment horizontal="right"/>
    </xf>
    <xf numFmtId="0" fontId="19" fillId="20" borderId="46" xfId="0" applyFont="1" applyFill="1" applyBorder="1" applyAlignment="1">
      <alignment horizontal="center" vertical="center"/>
    </xf>
    <xf numFmtId="44" fontId="19" fillId="20" borderId="28" xfId="1" applyFont="1" applyFill="1" applyBorder="1" applyAlignment="1">
      <alignment horizontal="center" vertical="center"/>
    </xf>
    <xf numFmtId="0" fontId="19" fillId="20" borderId="25" xfId="0" applyFont="1" applyFill="1" applyBorder="1" applyAlignment="1">
      <alignment horizontal="left"/>
    </xf>
    <xf numFmtId="44" fontId="19" fillId="20" borderId="25" xfId="0" applyNumberFormat="1" applyFont="1" applyFill="1" applyBorder="1"/>
    <xf numFmtId="0" fontId="20" fillId="0" borderId="3" xfId="22" applyBorder="1"/>
    <xf numFmtId="0" fontId="0" fillId="0" borderId="8" xfId="0" applyFont="1" applyBorder="1"/>
    <xf numFmtId="0" fontId="17" fillId="21" borderId="2" xfId="3" applyFont="1" applyFill="1" applyBorder="1" applyAlignment="1">
      <alignment horizontal="right"/>
    </xf>
    <xf numFmtId="0" fontId="17" fillId="22" borderId="2" xfId="3" applyFont="1" applyFill="1" applyBorder="1" applyAlignment="1">
      <alignment horizontal="right"/>
    </xf>
    <xf numFmtId="0" fontId="17" fillId="23" borderId="2" xfId="3" applyFont="1" applyFill="1" applyBorder="1" applyAlignment="1">
      <alignment horizontal="right"/>
    </xf>
    <xf numFmtId="0" fontId="17" fillId="24" borderId="2" xfId="3" applyFont="1" applyFill="1" applyBorder="1" applyAlignment="1">
      <alignment horizontal="right"/>
    </xf>
    <xf numFmtId="0" fontId="17" fillId="25" borderId="2" xfId="3" applyFont="1" applyFill="1" applyBorder="1" applyAlignment="1">
      <alignment horizontal="right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19" fillId="18" borderId="4" xfId="0" applyFont="1" applyFill="1" applyBorder="1" applyAlignment="1">
      <alignment horizontal="center" vertical="center"/>
    </xf>
    <xf numFmtId="0" fontId="19" fillId="18" borderId="7" xfId="0" applyFont="1" applyFill="1" applyBorder="1" applyAlignment="1">
      <alignment horizontal="center" vertical="center"/>
    </xf>
    <xf numFmtId="0" fontId="19" fillId="18" borderId="5" xfId="0" applyFont="1" applyFill="1" applyBorder="1" applyAlignment="1">
      <alignment horizontal="center" vertical="center"/>
    </xf>
    <xf numFmtId="0" fontId="19" fillId="18" borderId="5" xfId="0" applyFont="1" applyFill="1" applyBorder="1" applyAlignment="1">
      <alignment horizontal="center"/>
    </xf>
    <xf numFmtId="0" fontId="19" fillId="18" borderId="9" xfId="0" applyFont="1" applyFill="1" applyBorder="1" applyAlignment="1">
      <alignment horizontal="center"/>
    </xf>
    <xf numFmtId="44" fontId="19" fillId="20" borderId="40" xfId="0" applyNumberFormat="1" applyFont="1" applyFill="1" applyBorder="1" applyAlignment="1">
      <alignment horizontal="center" vertical="center"/>
    </xf>
    <xf numFmtId="44" fontId="19" fillId="20" borderId="44" xfId="0" applyNumberFormat="1" applyFont="1" applyFill="1" applyBorder="1" applyAlignment="1">
      <alignment horizontal="center" vertical="center"/>
    </xf>
  </cellXfs>
  <cellStyles count="23">
    <cellStyle name="Accent" xfId="4"/>
    <cellStyle name="Accent 1" xfId="5"/>
    <cellStyle name="Accent 2" xfId="6"/>
    <cellStyle name="Accent 3" xfId="7"/>
    <cellStyle name="Bad" xfId="8"/>
    <cellStyle name="Error" xfId="9"/>
    <cellStyle name="Footnote" xfId="10"/>
    <cellStyle name="Good" xfId="11"/>
    <cellStyle name="Heading" xfId="12"/>
    <cellStyle name="Heading 1" xfId="13"/>
    <cellStyle name="Heading 2" xfId="14"/>
    <cellStyle name="Hiperlink" xfId="22" builtinId="8"/>
    <cellStyle name="Hyperlink" xfId="15"/>
    <cellStyle name="Moeda" xfId="1" builtinId="4"/>
    <cellStyle name="Neutral" xfId="16"/>
    <cellStyle name="Normal" xfId="0" builtinId="0"/>
    <cellStyle name="Normal 2" xfId="3"/>
    <cellStyle name="Note" xfId="17"/>
    <cellStyle name="Porcentagem" xfId="2" builtinId="5"/>
    <cellStyle name="Result" xfId="18"/>
    <cellStyle name="Status" xfId="19"/>
    <cellStyle name="Text" xfId="20"/>
    <cellStyle name="Warning" xf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icpay.com/site/empresas" TargetMode="External"/><Relationship Id="rId13" Type="http://schemas.openxmlformats.org/officeDocument/2006/relationships/hyperlink" Target="https://studio.picpay.com/produtos/e-commerce" TargetMode="External"/><Relationship Id="rId18" Type="http://schemas.openxmlformats.org/officeDocument/2006/relationships/hyperlink" Target="https://pagseguro.uol.com.br/para-seu-negocio/taxas-e-tarifas" TargetMode="External"/><Relationship Id="rId3" Type="http://schemas.openxmlformats.org/officeDocument/2006/relationships/hyperlink" Target="https://www.picpay.com/site/empresas" TargetMode="External"/><Relationship Id="rId7" Type="http://schemas.openxmlformats.org/officeDocument/2006/relationships/hyperlink" Target="https://www.picpay.com/site/empresas" TargetMode="External"/><Relationship Id="rId12" Type="http://schemas.openxmlformats.org/officeDocument/2006/relationships/hyperlink" Target="https://studio.picpay.com/produtos/e-commerce" TargetMode="External"/><Relationship Id="rId17" Type="http://schemas.openxmlformats.org/officeDocument/2006/relationships/hyperlink" Target="https://www.paypal.com/br/webapps/mpp/installments" TargetMode="External"/><Relationship Id="rId2" Type="http://schemas.openxmlformats.org/officeDocument/2006/relationships/hyperlink" Target="https://www.picpay.com/site/pro" TargetMode="External"/><Relationship Id="rId16" Type="http://schemas.openxmlformats.org/officeDocument/2006/relationships/hyperlink" Target="https://www.safrapay.com.br/" TargetMode="External"/><Relationship Id="rId1" Type="http://schemas.openxmlformats.org/officeDocument/2006/relationships/hyperlink" Target="https://assinaturas.picpay.com/" TargetMode="External"/><Relationship Id="rId6" Type="http://schemas.openxmlformats.org/officeDocument/2006/relationships/hyperlink" Target="https://www.picpay.com/site/empresas" TargetMode="External"/><Relationship Id="rId11" Type="http://schemas.openxmlformats.org/officeDocument/2006/relationships/hyperlink" Target="https://studio.picpay.com/produtos/e-commerce" TargetMode="External"/><Relationship Id="rId5" Type="http://schemas.openxmlformats.org/officeDocument/2006/relationships/hyperlink" Target="https://www.picpay.com/site/empresas" TargetMode="External"/><Relationship Id="rId15" Type="http://schemas.openxmlformats.org/officeDocument/2006/relationships/hyperlink" Target="https://www.safrapay.com.br/" TargetMode="External"/><Relationship Id="rId10" Type="http://schemas.openxmlformats.org/officeDocument/2006/relationships/hyperlink" Target="https://studio.picpay.com/produtos/e-commerce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s://www.picpay.com/site/empresas" TargetMode="External"/><Relationship Id="rId9" Type="http://schemas.openxmlformats.org/officeDocument/2006/relationships/hyperlink" Target="https://www.picpay.com/site/empresas" TargetMode="External"/><Relationship Id="rId14" Type="http://schemas.openxmlformats.org/officeDocument/2006/relationships/hyperlink" Target="https://safe2pay.com.br/solucoes/pagamentos/cartao-de-credito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dialogologistica.com.br/" TargetMode="External"/><Relationship Id="rId18" Type="http://schemas.openxmlformats.org/officeDocument/2006/relationships/hyperlink" Target="https://www.gollog.com.br/" TargetMode="External"/><Relationship Id="rId26" Type="http://schemas.openxmlformats.org/officeDocument/2006/relationships/hyperlink" Target="https://www.mtlogbrasil.com.br/" TargetMode="External"/><Relationship Id="rId39" Type="http://schemas.openxmlformats.org/officeDocument/2006/relationships/hyperlink" Target="http://transocidente.com.br/" TargetMode="External"/><Relationship Id="rId21" Type="http://schemas.openxmlformats.org/officeDocument/2006/relationships/hyperlink" Target="https://www.jamef.com.br/contato" TargetMode="External"/><Relationship Id="rId34" Type="http://schemas.openxmlformats.org/officeDocument/2006/relationships/hyperlink" Target="http://www.grupospeed.net.br/" TargetMode="External"/><Relationship Id="rId42" Type="http://schemas.openxmlformats.org/officeDocument/2006/relationships/hyperlink" Target="http://www.carriers.com.br/" TargetMode="External"/><Relationship Id="rId47" Type="http://schemas.openxmlformats.org/officeDocument/2006/relationships/hyperlink" Target="https://www.loggi.com/" TargetMode="External"/><Relationship Id="rId50" Type="http://schemas.openxmlformats.org/officeDocument/2006/relationships/hyperlink" Target="http://www.transmotorj.com.br/" TargetMode="External"/><Relationship Id="rId7" Type="http://schemas.openxmlformats.org/officeDocument/2006/relationships/hyperlink" Target="http://ativalog.com.br/" TargetMode="External"/><Relationship Id="rId2" Type="http://schemas.openxmlformats.org/officeDocument/2006/relationships/hyperlink" Target="http://www.andorinhacargas.com.br/" TargetMode="External"/><Relationship Id="rId16" Type="http://schemas.openxmlformats.org/officeDocument/2006/relationships/hyperlink" Target="http://www.favorita.com.br/" TargetMode="External"/><Relationship Id="rId29" Type="http://schemas.openxmlformats.org/officeDocument/2006/relationships/hyperlink" Target="http://www.plimor.com.br/" TargetMode="External"/><Relationship Id="rId11" Type="http://schemas.openxmlformats.org/officeDocument/2006/relationships/hyperlink" Target="https://b2log.com/" TargetMode="External"/><Relationship Id="rId24" Type="http://schemas.openxmlformats.org/officeDocument/2006/relationships/hyperlink" Target="https://liglog.com.br/" TargetMode="External"/><Relationship Id="rId32" Type="http://schemas.openxmlformats.org/officeDocument/2006/relationships/hyperlink" Target="https://www.reunidascargas.com.br/cargas/" TargetMode="External"/><Relationship Id="rId37" Type="http://schemas.openxmlformats.org/officeDocument/2006/relationships/hyperlink" Target="https://www.totalexpress.com.br/" TargetMode="External"/><Relationship Id="rId40" Type="http://schemas.openxmlformats.org/officeDocument/2006/relationships/hyperlink" Target="https://after.sale/" TargetMode="External"/><Relationship Id="rId45" Type="http://schemas.openxmlformats.org/officeDocument/2006/relationships/hyperlink" Target="https://www.intelipost.com.br/" TargetMode="External"/><Relationship Id="rId5" Type="http://schemas.openxmlformats.org/officeDocument/2006/relationships/hyperlink" Target="https://asaplog.com.br/" TargetMode="External"/><Relationship Id="rId15" Type="http://schemas.openxmlformats.org/officeDocument/2006/relationships/hyperlink" Target="https://www.directlog.com.br/" TargetMode="External"/><Relationship Id="rId23" Type="http://schemas.openxmlformats.org/officeDocument/2006/relationships/hyperlink" Target="http://www.latamcargo.com/pt/" TargetMode="External"/><Relationship Id="rId28" Type="http://schemas.openxmlformats.org/officeDocument/2006/relationships/hyperlink" Target="https://www.nahoratransporte.com.br/" TargetMode="External"/><Relationship Id="rId36" Type="http://schemas.openxmlformats.org/officeDocument/2006/relationships/hyperlink" Target="https://www.tnt.com/express" TargetMode="External"/><Relationship Id="rId49" Type="http://schemas.openxmlformats.org/officeDocument/2006/relationships/hyperlink" Target="https://www.mandae.com.br/" TargetMode="External"/><Relationship Id="rId10" Type="http://schemas.openxmlformats.org/officeDocument/2006/relationships/hyperlink" Target="http://www.azulcargo.com.br/" TargetMode="External"/><Relationship Id="rId19" Type="http://schemas.openxmlformats.org/officeDocument/2006/relationships/hyperlink" Target="http://www.jadlog.com.br/" TargetMode="External"/><Relationship Id="rId31" Type="http://schemas.openxmlformats.org/officeDocument/2006/relationships/hyperlink" Target="http://myagmexpress.com/" TargetMode="External"/><Relationship Id="rId44" Type="http://schemas.openxmlformats.org/officeDocument/2006/relationships/hyperlink" Target="mailto:contato@freterapido.com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mailto:contato@arenacargo.com.br" TargetMode="External"/><Relationship Id="rId9" Type="http://schemas.openxmlformats.org/officeDocument/2006/relationships/hyperlink" Target="http://www.atualcargas.com.br/" TargetMode="External"/><Relationship Id="rId14" Type="http://schemas.openxmlformats.org/officeDocument/2006/relationships/hyperlink" Target="https://dlog.com.br/" TargetMode="External"/><Relationship Id="rId22" Type="http://schemas.openxmlformats.org/officeDocument/2006/relationships/hyperlink" Target="http://lafetransportes.com.br/" TargetMode="External"/><Relationship Id="rId27" Type="http://schemas.openxmlformats.org/officeDocument/2006/relationships/hyperlink" Target="http://mftexpress.com.br/" TargetMode="External"/><Relationship Id="rId30" Type="http://schemas.openxmlformats.org/officeDocument/2006/relationships/hyperlink" Target="http://prontcargo.com.br/" TargetMode="External"/><Relationship Id="rId35" Type="http://schemas.openxmlformats.org/officeDocument/2006/relationships/hyperlink" Target="http://www.soulogistica.com.br/" TargetMode="External"/><Relationship Id="rId43" Type="http://schemas.openxmlformats.org/officeDocument/2006/relationships/hyperlink" Target="https://freterapido.com/" TargetMode="External"/><Relationship Id="rId48" Type="http://schemas.openxmlformats.org/officeDocument/2006/relationships/hyperlink" Target="mailto:contato@loggi.com" TargetMode="External"/><Relationship Id="rId8" Type="http://schemas.openxmlformats.org/officeDocument/2006/relationships/hyperlink" Target="http://www2.atlastranslog.com.br/" TargetMode="External"/><Relationship Id="rId51" Type="http://schemas.openxmlformats.org/officeDocument/2006/relationships/hyperlink" Target="mailto:financeiro@mandae.com.br" TargetMode="External"/><Relationship Id="rId3" Type="http://schemas.openxmlformats.org/officeDocument/2006/relationships/hyperlink" Target="https://www.arenacargo.com.br/" TargetMode="External"/><Relationship Id="rId12" Type="http://schemas.openxmlformats.org/officeDocument/2006/relationships/hyperlink" Target="https://www.braspress.com/" TargetMode="External"/><Relationship Id="rId17" Type="http://schemas.openxmlformats.org/officeDocument/2006/relationships/hyperlink" Target="http://www1.rapidaocometa.com.br/fedex/" TargetMode="External"/><Relationship Id="rId25" Type="http://schemas.openxmlformats.org/officeDocument/2006/relationships/hyperlink" Target="http://www.luft.com.br/" TargetMode="External"/><Relationship Id="rId33" Type="http://schemas.openxmlformats.org/officeDocument/2006/relationships/hyperlink" Target="http://www.rte.com.br/" TargetMode="External"/><Relationship Id="rId38" Type="http://schemas.openxmlformats.org/officeDocument/2006/relationships/hyperlink" Target="http://transfolha.folha.com.br/" TargetMode="External"/><Relationship Id="rId46" Type="http://schemas.openxmlformats.org/officeDocument/2006/relationships/hyperlink" Target="mailto:sac@intelipost.com.br" TargetMode="External"/><Relationship Id="rId20" Type="http://schemas.openxmlformats.org/officeDocument/2006/relationships/hyperlink" Target="http://www.jamef.com.br/" TargetMode="External"/><Relationship Id="rId41" Type="http://schemas.openxmlformats.org/officeDocument/2006/relationships/hyperlink" Target="https://encomendas.buser.com.br/" TargetMode="External"/><Relationship Id="rId1" Type="http://schemas.openxmlformats.org/officeDocument/2006/relationships/hyperlink" Target="https://olistpax.com.br/" TargetMode="External"/><Relationship Id="rId6" Type="http://schemas.openxmlformats.org/officeDocument/2006/relationships/hyperlink" Target="mailto:contato@asaplog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D19" sqref="D18:D19"/>
    </sheetView>
  </sheetViews>
  <sheetFormatPr defaultRowHeight="14.4"/>
  <cols>
    <col min="1" max="1" width="14.5546875" bestFit="1" customWidth="1"/>
    <col min="2" max="2" width="15.109375" style="2" bestFit="1" customWidth="1"/>
    <col min="3" max="3" width="19" style="2" bestFit="1" customWidth="1"/>
    <col min="4" max="4" width="18.6640625" style="2" bestFit="1" customWidth="1"/>
    <col min="5" max="5" width="13.6640625" style="2" bestFit="1" customWidth="1"/>
  </cols>
  <sheetData>
    <row r="1" spans="1: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5" t="s">
        <v>5</v>
      </c>
      <c r="B2" s="1">
        <v>54.9</v>
      </c>
      <c r="C2" s="1">
        <v>47.9</v>
      </c>
      <c r="D2" s="1">
        <v>43.9</v>
      </c>
      <c r="E2" s="1">
        <v>39.9</v>
      </c>
    </row>
    <row r="3" spans="1:5">
      <c r="A3" s="5" t="s">
        <v>6</v>
      </c>
      <c r="B3" s="1">
        <v>109.99</v>
      </c>
      <c r="C3" s="1">
        <v>99.99</v>
      </c>
      <c r="D3" s="1">
        <v>94.99</v>
      </c>
      <c r="E3" s="1">
        <v>89.99</v>
      </c>
    </row>
    <row r="4" spans="1:5">
      <c r="A4" s="130" t="s">
        <v>10</v>
      </c>
      <c r="B4" s="1">
        <v>119.99</v>
      </c>
      <c r="C4" s="1">
        <v>109.99</v>
      </c>
      <c r="D4" s="1">
        <v>104.99</v>
      </c>
      <c r="E4" s="1">
        <v>99.99</v>
      </c>
    </row>
    <row r="5" spans="1:5">
      <c r="A5" s="130" t="s">
        <v>11</v>
      </c>
      <c r="B5" s="1">
        <v>119.99</v>
      </c>
      <c r="C5" s="1">
        <v>109.99</v>
      </c>
      <c r="D5" s="1">
        <v>104.99</v>
      </c>
      <c r="E5" s="1">
        <v>99.99</v>
      </c>
    </row>
    <row r="6" spans="1:5">
      <c r="A6" s="130" t="s">
        <v>9</v>
      </c>
      <c r="B6" s="1">
        <v>119.99</v>
      </c>
      <c r="C6" s="1">
        <v>109.99</v>
      </c>
      <c r="D6" s="1">
        <v>104.99</v>
      </c>
      <c r="E6" s="1">
        <v>99.99</v>
      </c>
    </row>
    <row r="7" spans="1:5">
      <c r="A7" s="130" t="s">
        <v>13</v>
      </c>
      <c r="B7" s="1">
        <v>119.99</v>
      </c>
      <c r="C7" s="1">
        <v>109.99</v>
      </c>
      <c r="D7" s="1">
        <v>104.99</v>
      </c>
      <c r="E7" s="1">
        <v>99.99</v>
      </c>
    </row>
    <row r="8" spans="1:5">
      <c r="A8" s="130" t="s">
        <v>14</v>
      </c>
      <c r="B8" s="1">
        <v>119.99</v>
      </c>
      <c r="C8" s="1">
        <v>109.99</v>
      </c>
      <c r="D8" s="1">
        <v>104.99</v>
      </c>
      <c r="E8" s="1">
        <v>99.99</v>
      </c>
    </row>
    <row r="9" spans="1:5">
      <c r="A9" s="130" t="s">
        <v>16</v>
      </c>
      <c r="B9" s="1">
        <v>119.99</v>
      </c>
      <c r="C9" s="1">
        <v>109.99</v>
      </c>
      <c r="D9" s="1">
        <v>104.99</v>
      </c>
      <c r="E9" s="1">
        <v>99.99</v>
      </c>
    </row>
    <row r="10" spans="1:5">
      <c r="A10" s="130" t="s">
        <v>12</v>
      </c>
      <c r="B10" s="1">
        <v>119.99</v>
      </c>
      <c r="C10" s="1">
        <v>109.99</v>
      </c>
      <c r="D10" s="1">
        <v>104.99</v>
      </c>
      <c r="E10" s="1">
        <v>99.99</v>
      </c>
    </row>
    <row r="11" spans="1:5">
      <c r="A11" s="130" t="s">
        <v>15</v>
      </c>
      <c r="B11" s="1">
        <v>119.99</v>
      </c>
      <c r="C11" s="1">
        <v>109.99</v>
      </c>
      <c r="D11" s="1">
        <v>104.99</v>
      </c>
      <c r="E11" s="1">
        <v>99.99</v>
      </c>
    </row>
    <row r="12" spans="1:5">
      <c r="A12" s="130" t="s">
        <v>354</v>
      </c>
      <c r="B12" s="1">
        <v>119.99</v>
      </c>
      <c r="C12" s="1">
        <v>109.99</v>
      </c>
      <c r="D12" s="1">
        <v>104.99</v>
      </c>
      <c r="E12" s="1">
        <v>99.99</v>
      </c>
    </row>
    <row r="13" spans="1:5">
      <c r="A13" s="132" t="s">
        <v>7</v>
      </c>
      <c r="B13" s="1">
        <v>129.99</v>
      </c>
      <c r="C13" s="1">
        <v>119.99</v>
      </c>
      <c r="D13" s="1">
        <v>109.99</v>
      </c>
      <c r="E13" s="1">
        <v>104.99</v>
      </c>
    </row>
    <row r="14" spans="1:5">
      <c r="A14" s="132" t="s">
        <v>8</v>
      </c>
      <c r="B14" s="1">
        <v>129.99</v>
      </c>
      <c r="C14" s="1">
        <v>119.99</v>
      </c>
      <c r="D14" s="1">
        <v>109.99</v>
      </c>
      <c r="E14" s="1">
        <v>104.99</v>
      </c>
    </row>
    <row r="15" spans="1:5">
      <c r="A15" s="132" t="s">
        <v>18</v>
      </c>
      <c r="B15" s="1">
        <v>139.99</v>
      </c>
      <c r="C15" s="1">
        <v>129.99</v>
      </c>
      <c r="D15" s="1">
        <v>119.99</v>
      </c>
      <c r="E15" s="1">
        <v>109.99</v>
      </c>
    </row>
    <row r="16" spans="1:5">
      <c r="A16" s="128" t="s">
        <v>17</v>
      </c>
      <c r="B16" s="1">
        <v>119.99</v>
      </c>
      <c r="C16" s="1">
        <v>109.99</v>
      </c>
      <c r="D16" s="1">
        <v>104.99</v>
      </c>
      <c r="E16" s="1">
        <v>99.99</v>
      </c>
    </row>
    <row r="17" spans="1:5">
      <c r="A17" s="129" t="s">
        <v>19</v>
      </c>
      <c r="B17" s="1">
        <v>119.99</v>
      </c>
      <c r="C17" s="1">
        <v>109.99</v>
      </c>
      <c r="D17" s="1">
        <v>104.99</v>
      </c>
      <c r="E17" s="1">
        <v>99.99</v>
      </c>
    </row>
    <row r="18" spans="1:5">
      <c r="A18" s="129" t="s">
        <v>20</v>
      </c>
      <c r="B18" s="1">
        <v>119.99</v>
      </c>
      <c r="C18" s="1">
        <v>109.99</v>
      </c>
      <c r="D18" s="1">
        <v>104.99</v>
      </c>
      <c r="E18" s="1">
        <v>99.99</v>
      </c>
    </row>
    <row r="19" spans="1:5">
      <c r="A19" s="131" t="s">
        <v>498</v>
      </c>
      <c r="B19" s="1">
        <v>119.99</v>
      </c>
      <c r="C19" s="1">
        <v>109.99</v>
      </c>
      <c r="D19" s="1">
        <v>104.99</v>
      </c>
      <c r="E19" s="1">
        <v>99.99</v>
      </c>
    </row>
    <row r="20" spans="1:5">
      <c r="A20" s="131" t="s">
        <v>499</v>
      </c>
      <c r="B20" s="1">
        <v>119.99</v>
      </c>
      <c r="C20" s="1">
        <v>109.99</v>
      </c>
      <c r="D20" s="1">
        <v>104.99</v>
      </c>
      <c r="E20" s="1">
        <v>99.99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9"/>
  <sheetViews>
    <sheetView topLeftCell="H1" workbookViewId="0">
      <selection activeCell="L12" sqref="L12"/>
    </sheetView>
  </sheetViews>
  <sheetFormatPr defaultRowHeight="14.4"/>
  <cols>
    <col min="1" max="1" width="14.44140625" hidden="1" customWidth="1"/>
    <col min="2" max="3" width="0" hidden="1" customWidth="1"/>
    <col min="4" max="4" width="15.5546875" hidden="1" customWidth="1"/>
    <col min="5" max="6" width="12" hidden="1" customWidth="1"/>
    <col min="7" max="7" width="0" hidden="1" customWidth="1"/>
    <col min="8" max="8" width="21.6640625" bestFit="1" customWidth="1"/>
    <col min="9" max="9" width="5" bestFit="1" customWidth="1"/>
    <col min="10" max="10" width="5.109375" customWidth="1"/>
    <col min="11" max="11" width="16.5546875" customWidth="1"/>
    <col min="12" max="12" width="10.33203125" bestFit="1" customWidth="1"/>
    <col min="13" max="13" width="8.5546875" bestFit="1" customWidth="1"/>
    <col min="14" max="14" width="8.33203125" bestFit="1" customWidth="1"/>
    <col min="15" max="15" width="11" bestFit="1" customWidth="1"/>
    <col min="27" max="27" width="3" style="49" bestFit="1" customWidth="1"/>
    <col min="28" max="28" width="26.33203125" customWidth="1"/>
    <col min="29" max="29" width="13.33203125" hidden="1" customWidth="1"/>
    <col min="30" max="30" width="15.44140625" hidden="1" customWidth="1"/>
    <col min="31" max="31" width="20.44140625" hidden="1" customWidth="1"/>
    <col min="32" max="32" width="12.6640625" hidden="1" customWidth="1"/>
    <col min="33" max="33" width="15" hidden="1" customWidth="1"/>
    <col min="34" max="34" width="15.5546875" bestFit="1" customWidth="1"/>
  </cols>
  <sheetData>
    <row r="1" spans="1:35" ht="13.95" customHeight="1" thickBot="1">
      <c r="A1" s="134" t="s">
        <v>21</v>
      </c>
      <c r="B1" s="134"/>
      <c r="D1" s="133" t="s">
        <v>22</v>
      </c>
      <c r="E1" s="133"/>
      <c r="F1" s="133"/>
      <c r="H1" s="135" t="s">
        <v>23</v>
      </c>
      <c r="I1" s="136"/>
      <c r="J1" s="137"/>
      <c r="K1" s="137"/>
      <c r="L1" s="138" t="s">
        <v>24</v>
      </c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9"/>
      <c r="AA1" s="140" t="s">
        <v>496</v>
      </c>
      <c r="AB1" s="141"/>
      <c r="AC1" s="118" t="s">
        <v>35</v>
      </c>
      <c r="AD1" s="123">
        <v>100</v>
      </c>
      <c r="AE1" s="119" t="s">
        <v>36</v>
      </c>
      <c r="AF1" s="124">
        <v>12</v>
      </c>
      <c r="AG1" s="119" t="s">
        <v>37</v>
      </c>
      <c r="AH1" s="125">
        <f>AD1/AF1</f>
        <v>8.3333333333333339</v>
      </c>
    </row>
    <row r="2" spans="1:35" ht="13.95" customHeight="1" thickBot="1">
      <c r="A2" s="28" t="s">
        <v>0</v>
      </c>
      <c r="B2" s="28" t="s">
        <v>25</v>
      </c>
      <c r="D2" s="29" t="s">
        <v>26</v>
      </c>
      <c r="E2" s="29" t="s">
        <v>27</v>
      </c>
      <c r="F2" s="29" t="s">
        <v>28</v>
      </c>
      <c r="H2" s="30" t="s">
        <v>29</v>
      </c>
      <c r="I2" s="31" t="s">
        <v>30</v>
      </c>
      <c r="J2" s="32" t="s">
        <v>31</v>
      </c>
      <c r="K2" s="32" t="s">
        <v>32</v>
      </c>
      <c r="L2" s="33" t="s">
        <v>33</v>
      </c>
      <c r="M2" s="33" t="s">
        <v>34</v>
      </c>
      <c r="N2" s="33">
        <v>1</v>
      </c>
      <c r="O2" s="33">
        <v>2</v>
      </c>
      <c r="P2" s="33">
        <v>3</v>
      </c>
      <c r="Q2" s="33">
        <v>4</v>
      </c>
      <c r="R2" s="33">
        <v>5</v>
      </c>
      <c r="S2" s="33">
        <v>6</v>
      </c>
      <c r="T2" s="33">
        <v>7</v>
      </c>
      <c r="U2" s="33">
        <v>8</v>
      </c>
      <c r="V2" s="33">
        <v>9</v>
      </c>
      <c r="W2" s="33">
        <v>10</v>
      </c>
      <c r="X2" s="33">
        <v>11</v>
      </c>
      <c r="Y2" s="34">
        <v>12</v>
      </c>
      <c r="AA2" s="120" t="s">
        <v>495</v>
      </c>
      <c r="AB2" s="121" t="s">
        <v>26</v>
      </c>
      <c r="AC2" s="120" t="s">
        <v>40</v>
      </c>
      <c r="AD2" s="120" t="s">
        <v>41</v>
      </c>
      <c r="AE2" s="122" t="s">
        <v>42</v>
      </c>
      <c r="AF2" s="120" t="s">
        <v>43</v>
      </c>
      <c r="AG2" s="120" t="s">
        <v>44</v>
      </c>
      <c r="AH2" s="120" t="s">
        <v>45</v>
      </c>
    </row>
    <row r="3" spans="1:35">
      <c r="A3" s="63" t="s">
        <v>38</v>
      </c>
      <c r="B3" s="64">
        <v>8.36</v>
      </c>
      <c r="C3" s="65"/>
      <c r="D3" s="66" t="s">
        <v>39</v>
      </c>
      <c r="E3" s="67">
        <v>2.8000000000000001E-2</v>
      </c>
      <c r="F3" s="67">
        <v>0</v>
      </c>
      <c r="G3" s="65"/>
      <c r="H3" s="68" t="s">
        <v>484</v>
      </c>
      <c r="I3" s="69" t="s">
        <v>487</v>
      </c>
      <c r="J3" s="70" t="s">
        <v>485</v>
      </c>
      <c r="K3" s="71">
        <v>0</v>
      </c>
      <c r="L3" s="8">
        <v>2.9899999999999999E-2</v>
      </c>
      <c r="M3" s="71">
        <v>0</v>
      </c>
      <c r="N3" s="72">
        <v>0</v>
      </c>
      <c r="O3" s="72">
        <v>0</v>
      </c>
      <c r="P3" s="72">
        <v>0</v>
      </c>
      <c r="Q3" s="72">
        <v>0</v>
      </c>
      <c r="R3" s="72">
        <v>0</v>
      </c>
      <c r="S3" s="72">
        <v>0</v>
      </c>
      <c r="T3" s="72">
        <v>0</v>
      </c>
      <c r="U3" s="72">
        <v>0</v>
      </c>
      <c r="V3" s="72">
        <v>0</v>
      </c>
      <c r="W3" s="72">
        <v>0</v>
      </c>
      <c r="X3" s="72">
        <v>0</v>
      </c>
      <c r="Y3" s="73">
        <v>0</v>
      </c>
      <c r="AA3" s="102">
        <v>2</v>
      </c>
      <c r="AB3" s="109" t="str">
        <f>H3</f>
        <v>CIELO I</v>
      </c>
      <c r="AC3" s="110">
        <f>L3*$AD$1-M3</f>
        <v>2.9899999999999998</v>
      </c>
      <c r="AD3" s="110">
        <f>HLOOKUP($AF$1,$N$2:$Y$26,AA3,FALSE)*$AH$1</f>
        <v>0</v>
      </c>
      <c r="AE3" s="111">
        <f>HLOOKUP($AF$1,$N$2:$Y$26,AA3,FALSE)*$AD$1</f>
        <v>0</v>
      </c>
      <c r="AF3" s="111">
        <f>AC3+AE3</f>
        <v>2.9899999999999998</v>
      </c>
      <c r="AG3" s="112">
        <f>AF3/$AD$1</f>
        <v>2.9899999999999996E-2</v>
      </c>
      <c r="AH3" s="113">
        <f>$AD$1-AF3</f>
        <v>97.01</v>
      </c>
      <c r="AI3" t="str">
        <f>I3</f>
        <v>P+30</v>
      </c>
    </row>
    <row r="4" spans="1:35">
      <c r="A4" s="74"/>
      <c r="B4" s="54"/>
      <c r="C4" s="55"/>
      <c r="D4" s="56"/>
      <c r="E4" s="57"/>
      <c r="F4" s="57"/>
      <c r="G4" s="55"/>
      <c r="H4" s="62" t="s">
        <v>486</v>
      </c>
      <c r="I4" s="58" t="s">
        <v>488</v>
      </c>
      <c r="J4" s="59" t="s">
        <v>485</v>
      </c>
      <c r="K4" s="60">
        <v>0</v>
      </c>
      <c r="L4" s="78">
        <v>2.9899999999999999E-2</v>
      </c>
      <c r="M4" s="60">
        <v>0</v>
      </c>
      <c r="N4" s="61">
        <f>1.99%*N2</f>
        <v>1.9900000000000001E-2</v>
      </c>
      <c r="O4" s="61">
        <f t="shared" ref="O4:Y4" si="0">1.99%*O2</f>
        <v>3.9800000000000002E-2</v>
      </c>
      <c r="P4" s="61">
        <f t="shared" si="0"/>
        <v>5.9700000000000003E-2</v>
      </c>
      <c r="Q4" s="61">
        <f t="shared" si="0"/>
        <v>7.9600000000000004E-2</v>
      </c>
      <c r="R4" s="61">
        <f t="shared" si="0"/>
        <v>9.9500000000000005E-2</v>
      </c>
      <c r="S4" s="61">
        <f t="shared" si="0"/>
        <v>0.11940000000000001</v>
      </c>
      <c r="T4" s="61">
        <f t="shared" si="0"/>
        <v>0.13930000000000001</v>
      </c>
      <c r="U4" s="61">
        <f t="shared" si="0"/>
        <v>0.15920000000000001</v>
      </c>
      <c r="V4" s="61">
        <f t="shared" si="0"/>
        <v>0.17910000000000001</v>
      </c>
      <c r="W4" s="61">
        <f t="shared" si="0"/>
        <v>0.19900000000000001</v>
      </c>
      <c r="X4" s="61">
        <f t="shared" si="0"/>
        <v>0.21890000000000001</v>
      </c>
      <c r="Y4" s="75">
        <f t="shared" si="0"/>
        <v>0.23880000000000001</v>
      </c>
      <c r="AA4" s="100">
        <v>3</v>
      </c>
      <c r="AB4" s="114" t="str">
        <f t="shared" ref="AB4:AB26" si="1">H4</f>
        <v>CIELO II</v>
      </c>
      <c r="AC4" s="105">
        <f>L4*$AD$1-M4</f>
        <v>2.9899999999999998</v>
      </c>
      <c r="AD4" s="105">
        <f>HLOOKUP($AF$1,$N$2:$Y$26,AA4,FALSE)*$AH$1</f>
        <v>1.9900000000000002</v>
      </c>
      <c r="AE4" s="106">
        <f t="shared" ref="AE4:AE26" si="2">HLOOKUP($AF$1,$N$2:$Y$26,AA4,FALSE)*$AD$1</f>
        <v>23.880000000000003</v>
      </c>
      <c r="AF4" s="106">
        <f t="shared" ref="AF4:AF26" si="3">AC4+AE4</f>
        <v>26.87</v>
      </c>
      <c r="AG4" s="103">
        <f t="shared" ref="AG4:AG26" si="4">AF4/$AD$1</f>
        <v>0.26869999999999999</v>
      </c>
      <c r="AH4" s="104">
        <f t="shared" ref="AH4:AH26" si="5">$AD$1-AF4</f>
        <v>73.13</v>
      </c>
      <c r="AI4" t="str">
        <f t="shared" ref="AI4:AI26" si="6">I4</f>
        <v>V+1</v>
      </c>
    </row>
    <row r="5" spans="1:35">
      <c r="A5" s="74" t="s">
        <v>46</v>
      </c>
      <c r="B5" s="23">
        <v>40</v>
      </c>
      <c r="C5" s="55"/>
      <c r="D5" s="7" t="s">
        <v>47</v>
      </c>
      <c r="E5" s="9">
        <v>3.9899999999999998E-2</v>
      </c>
      <c r="F5" s="9">
        <v>0</v>
      </c>
      <c r="G5" s="55"/>
      <c r="H5" s="35" t="s">
        <v>53</v>
      </c>
      <c r="I5" s="127" t="s">
        <v>488</v>
      </c>
      <c r="J5" s="6" t="s">
        <v>483</v>
      </c>
      <c r="K5" s="13">
        <v>49</v>
      </c>
      <c r="L5" s="8">
        <v>0</v>
      </c>
      <c r="M5" s="13">
        <v>0.7</v>
      </c>
      <c r="N5" s="14">
        <v>4.19E-2</v>
      </c>
      <c r="O5" s="11">
        <v>4.8500000000000001E-2</v>
      </c>
      <c r="P5" s="11">
        <v>4.8500000000000001E-2</v>
      </c>
      <c r="Q5" s="11">
        <v>4.8500000000000001E-2</v>
      </c>
      <c r="R5" s="11">
        <v>4.8500000000000001E-2</v>
      </c>
      <c r="S5" s="11">
        <v>4.8500000000000001E-2</v>
      </c>
      <c r="T5" s="11">
        <v>5.2900000000000003E-2</v>
      </c>
      <c r="U5" s="11">
        <v>5.2900000000000003E-2</v>
      </c>
      <c r="V5" s="11">
        <v>5.2900000000000003E-2</v>
      </c>
      <c r="W5" s="11">
        <v>5.2900000000000003E-2</v>
      </c>
      <c r="X5" s="11">
        <v>5.2900000000000003E-2</v>
      </c>
      <c r="Y5" s="76">
        <v>5.2900000000000003E-2</v>
      </c>
      <c r="AA5" s="99">
        <v>4</v>
      </c>
      <c r="AB5" s="114" t="str">
        <f t="shared" si="1"/>
        <v>IUGU 1</v>
      </c>
      <c r="AC5" s="105">
        <f t="shared" ref="AC5:AC26" si="7">L5*$AD$1-M5</f>
        <v>-0.7</v>
      </c>
      <c r="AD5" s="105">
        <f>HLOOKUP($AF$1,$N$2:$Y$26,AA5,FALSE)*$AH$1</f>
        <v>0.44083333333333341</v>
      </c>
      <c r="AE5" s="106">
        <f t="shared" si="2"/>
        <v>5.29</v>
      </c>
      <c r="AF5" s="106">
        <f t="shared" si="3"/>
        <v>4.59</v>
      </c>
      <c r="AG5" s="103">
        <f t="shared" si="4"/>
        <v>4.5899999999999996E-2</v>
      </c>
      <c r="AH5" s="104">
        <f t="shared" si="5"/>
        <v>95.41</v>
      </c>
      <c r="AI5" t="str">
        <f t="shared" si="6"/>
        <v>V+1</v>
      </c>
    </row>
    <row r="6" spans="1:35">
      <c r="A6" s="74" t="s">
        <v>49</v>
      </c>
      <c r="B6" s="23">
        <v>25</v>
      </c>
      <c r="C6" s="55"/>
      <c r="D6" s="7" t="s">
        <v>48</v>
      </c>
      <c r="E6" s="12">
        <v>3.7900000000000003E-2</v>
      </c>
      <c r="F6" s="12">
        <v>2.8000000000000001E-2</v>
      </c>
      <c r="G6" s="55"/>
      <c r="H6" s="35" t="s">
        <v>54</v>
      </c>
      <c r="I6" s="127" t="s">
        <v>488</v>
      </c>
      <c r="J6" s="6" t="s">
        <v>483</v>
      </c>
      <c r="K6" s="13">
        <v>149</v>
      </c>
      <c r="L6" s="8">
        <v>0</v>
      </c>
      <c r="M6" s="13">
        <v>0.4</v>
      </c>
      <c r="N6" s="11">
        <v>3.1E-2</v>
      </c>
      <c r="O6" s="11">
        <v>3.5999999999999997E-2</v>
      </c>
      <c r="P6" s="11">
        <v>3.5999999999999997E-2</v>
      </c>
      <c r="Q6" s="11">
        <v>3.5999999999999997E-2</v>
      </c>
      <c r="R6" s="11">
        <v>3.5999999999999997E-2</v>
      </c>
      <c r="S6" s="11">
        <v>3.5999999999999997E-2</v>
      </c>
      <c r="T6" s="11">
        <v>4.1000000000000002E-2</v>
      </c>
      <c r="U6" s="11">
        <v>4.1000000000000002E-2</v>
      </c>
      <c r="V6" s="11">
        <v>4.1000000000000002E-2</v>
      </c>
      <c r="W6" s="11">
        <v>4.1000000000000002E-2</v>
      </c>
      <c r="X6" s="11">
        <v>4.1000000000000002E-2</v>
      </c>
      <c r="Y6" s="76">
        <v>4.1000000000000002E-2</v>
      </c>
      <c r="AA6" s="99">
        <v>5</v>
      </c>
      <c r="AB6" s="114" t="str">
        <f t="shared" si="1"/>
        <v>IUGU 2</v>
      </c>
      <c r="AC6" s="105">
        <f t="shared" si="7"/>
        <v>-0.4</v>
      </c>
      <c r="AD6" s="105">
        <f t="shared" ref="AD6:AD26" si="8">HLOOKUP($AF$1,$N$2:$Y$26,AA6,FALSE)*$AH$1</f>
        <v>0.34166666666666673</v>
      </c>
      <c r="AE6" s="106">
        <f t="shared" si="2"/>
        <v>4.1000000000000005</v>
      </c>
      <c r="AF6" s="106">
        <f t="shared" si="3"/>
        <v>3.7000000000000006</v>
      </c>
      <c r="AG6" s="103">
        <f t="shared" si="4"/>
        <v>3.7000000000000005E-2</v>
      </c>
      <c r="AH6" s="104">
        <f t="shared" si="5"/>
        <v>96.3</v>
      </c>
      <c r="AI6" t="str">
        <f t="shared" si="6"/>
        <v>V+1</v>
      </c>
    </row>
    <row r="7" spans="1:35">
      <c r="A7" s="74" t="s">
        <v>50</v>
      </c>
      <c r="B7" s="23">
        <v>10</v>
      </c>
      <c r="C7" s="55"/>
      <c r="D7" s="77" t="s">
        <v>51</v>
      </c>
      <c r="E7" s="24">
        <v>3.9899999999999998E-2</v>
      </c>
      <c r="F7" s="55"/>
      <c r="G7" s="55"/>
      <c r="H7" s="35" t="s">
        <v>55</v>
      </c>
      <c r="I7" s="6" t="s">
        <v>490</v>
      </c>
      <c r="J7" s="126" t="s">
        <v>56</v>
      </c>
      <c r="K7" s="13">
        <v>0</v>
      </c>
      <c r="L7" s="78">
        <v>3.9899999999999998E-2</v>
      </c>
      <c r="M7" s="10">
        <v>0.4</v>
      </c>
      <c r="N7" s="11">
        <v>0</v>
      </c>
      <c r="O7" s="15">
        <f t="shared" ref="O7:Y7" si="9">2.99%*O2</f>
        <v>5.9800000000000006E-2</v>
      </c>
      <c r="P7" s="15">
        <f t="shared" si="9"/>
        <v>8.9700000000000002E-2</v>
      </c>
      <c r="Q7" s="15">
        <f t="shared" si="9"/>
        <v>0.11960000000000001</v>
      </c>
      <c r="R7" s="15">
        <f t="shared" si="9"/>
        <v>0.14950000000000002</v>
      </c>
      <c r="S7" s="15">
        <f t="shared" si="9"/>
        <v>0.1794</v>
      </c>
      <c r="T7" s="15">
        <f t="shared" si="9"/>
        <v>0.20930000000000001</v>
      </c>
      <c r="U7" s="15">
        <f t="shared" si="9"/>
        <v>0.23920000000000002</v>
      </c>
      <c r="V7" s="15">
        <f t="shared" si="9"/>
        <v>0.26910000000000001</v>
      </c>
      <c r="W7" s="15">
        <f t="shared" si="9"/>
        <v>0.29900000000000004</v>
      </c>
      <c r="X7" s="15">
        <f t="shared" si="9"/>
        <v>0.32890000000000003</v>
      </c>
      <c r="Y7" s="79">
        <f t="shared" si="9"/>
        <v>0.35880000000000001</v>
      </c>
      <c r="AA7" s="100">
        <v>6</v>
      </c>
      <c r="AB7" s="114" t="str">
        <f t="shared" si="1"/>
        <v>PAGSEGURO I</v>
      </c>
      <c r="AC7" s="105">
        <f t="shared" si="7"/>
        <v>3.59</v>
      </c>
      <c r="AD7" s="105">
        <f t="shared" si="8"/>
        <v>2.99</v>
      </c>
      <c r="AE7" s="106">
        <f t="shared" si="2"/>
        <v>35.880000000000003</v>
      </c>
      <c r="AF7" s="106">
        <f t="shared" si="3"/>
        <v>39.47</v>
      </c>
      <c r="AG7" s="103">
        <f t="shared" si="4"/>
        <v>0.3947</v>
      </c>
      <c r="AH7" s="104">
        <f t="shared" si="5"/>
        <v>60.53</v>
      </c>
      <c r="AI7" t="str">
        <f t="shared" si="6"/>
        <v>V+30</v>
      </c>
    </row>
    <row r="8" spans="1:35">
      <c r="A8" s="74" t="s">
        <v>52</v>
      </c>
      <c r="B8" s="23">
        <v>10</v>
      </c>
      <c r="C8" s="55"/>
      <c r="D8" s="55"/>
      <c r="E8" s="55"/>
      <c r="F8" s="55"/>
      <c r="G8" s="55"/>
      <c r="H8" s="35" t="s">
        <v>57</v>
      </c>
      <c r="I8" s="6" t="s">
        <v>489</v>
      </c>
      <c r="J8" s="6" t="s">
        <v>56</v>
      </c>
      <c r="K8" s="13">
        <v>0</v>
      </c>
      <c r="L8" s="78">
        <v>4.99E-2</v>
      </c>
      <c r="M8" s="10">
        <v>0.4</v>
      </c>
      <c r="N8" s="11">
        <v>0</v>
      </c>
      <c r="O8" s="15">
        <f t="shared" ref="O8:Y8" si="10">2.99%*O2</f>
        <v>5.9800000000000006E-2</v>
      </c>
      <c r="P8" s="15">
        <f t="shared" si="10"/>
        <v>8.9700000000000002E-2</v>
      </c>
      <c r="Q8" s="15">
        <f t="shared" si="10"/>
        <v>0.11960000000000001</v>
      </c>
      <c r="R8" s="15">
        <f t="shared" si="10"/>
        <v>0.14950000000000002</v>
      </c>
      <c r="S8" s="15">
        <f t="shared" si="10"/>
        <v>0.1794</v>
      </c>
      <c r="T8" s="15">
        <f t="shared" si="10"/>
        <v>0.20930000000000001</v>
      </c>
      <c r="U8" s="15">
        <f t="shared" si="10"/>
        <v>0.23920000000000002</v>
      </c>
      <c r="V8" s="15">
        <f t="shared" si="10"/>
        <v>0.26910000000000001</v>
      </c>
      <c r="W8" s="15">
        <f t="shared" si="10"/>
        <v>0.29900000000000004</v>
      </c>
      <c r="X8" s="15">
        <f t="shared" si="10"/>
        <v>0.32890000000000003</v>
      </c>
      <c r="Y8" s="79">
        <f t="shared" si="10"/>
        <v>0.35880000000000001</v>
      </c>
      <c r="AA8" s="99">
        <v>7</v>
      </c>
      <c r="AB8" s="114" t="str">
        <f t="shared" si="1"/>
        <v>PAGSEGURO II</v>
      </c>
      <c r="AC8" s="105">
        <f t="shared" si="7"/>
        <v>4.59</v>
      </c>
      <c r="AD8" s="105">
        <f t="shared" si="8"/>
        <v>2.99</v>
      </c>
      <c r="AE8" s="106">
        <f t="shared" si="2"/>
        <v>35.880000000000003</v>
      </c>
      <c r="AF8" s="106">
        <f t="shared" si="3"/>
        <v>40.47</v>
      </c>
      <c r="AG8" s="103">
        <f t="shared" si="4"/>
        <v>0.4047</v>
      </c>
      <c r="AH8" s="104">
        <f t="shared" si="5"/>
        <v>59.53</v>
      </c>
      <c r="AI8" t="str">
        <f t="shared" si="6"/>
        <v>V+14</v>
      </c>
    </row>
    <row r="9" spans="1:35">
      <c r="A9" s="80"/>
      <c r="B9" s="25"/>
      <c r="C9" s="55"/>
      <c r="D9" s="55"/>
      <c r="E9" s="55"/>
      <c r="F9" s="55"/>
      <c r="G9" s="55"/>
      <c r="H9" s="35" t="s">
        <v>58</v>
      </c>
      <c r="I9" s="6" t="s">
        <v>497</v>
      </c>
      <c r="J9" s="81" t="s">
        <v>59</v>
      </c>
      <c r="K9" s="13">
        <v>0</v>
      </c>
      <c r="L9" s="11">
        <v>4.2900000000000001E-2</v>
      </c>
      <c r="M9" s="10">
        <v>0</v>
      </c>
      <c r="N9" s="11">
        <v>0</v>
      </c>
      <c r="O9" s="15">
        <v>0</v>
      </c>
      <c r="P9" s="16">
        <v>0</v>
      </c>
      <c r="Q9" s="20">
        <v>0</v>
      </c>
      <c r="R9" s="17">
        <v>0</v>
      </c>
      <c r="S9" s="21">
        <v>0</v>
      </c>
      <c r="T9" s="19">
        <v>0</v>
      </c>
      <c r="U9" s="18">
        <v>0</v>
      </c>
      <c r="V9" s="14">
        <v>0</v>
      </c>
      <c r="W9" s="14">
        <v>0</v>
      </c>
      <c r="X9" s="14">
        <v>0</v>
      </c>
      <c r="Y9" s="82">
        <v>0</v>
      </c>
      <c r="AA9" s="100">
        <v>8</v>
      </c>
      <c r="AB9" s="114" t="str">
        <f t="shared" si="1"/>
        <v>PICPAY PRO</v>
      </c>
      <c r="AC9" s="105">
        <f t="shared" si="7"/>
        <v>4.29</v>
      </c>
      <c r="AD9" s="105">
        <f t="shared" si="8"/>
        <v>0</v>
      </c>
      <c r="AE9" s="106">
        <f t="shared" si="2"/>
        <v>0</v>
      </c>
      <c r="AF9" s="106">
        <f t="shared" si="3"/>
        <v>4.29</v>
      </c>
      <c r="AG9" s="103">
        <f t="shared" si="4"/>
        <v>4.2900000000000001E-2</v>
      </c>
      <c r="AH9" s="104">
        <f t="shared" si="5"/>
        <v>95.71</v>
      </c>
      <c r="AI9" t="str">
        <f t="shared" si="6"/>
        <v>P+1</v>
      </c>
    </row>
    <row r="10" spans="1:35">
      <c r="A10" s="80"/>
      <c r="B10" s="25"/>
      <c r="C10" s="55"/>
      <c r="D10" s="55"/>
      <c r="E10" s="55"/>
      <c r="F10" s="55"/>
      <c r="G10" s="55"/>
      <c r="H10" s="35" t="s">
        <v>60</v>
      </c>
      <c r="I10" s="6" t="s">
        <v>488</v>
      </c>
      <c r="J10" s="81" t="s">
        <v>61</v>
      </c>
      <c r="K10" s="13">
        <v>0</v>
      </c>
      <c r="L10" s="11">
        <v>5.1900000000000002E-2</v>
      </c>
      <c r="M10" s="10">
        <v>0</v>
      </c>
      <c r="N10" s="11">
        <v>0</v>
      </c>
      <c r="O10" s="15" t="s">
        <v>62</v>
      </c>
      <c r="P10" s="15" t="s">
        <v>62</v>
      </c>
      <c r="Q10" s="15" t="s">
        <v>62</v>
      </c>
      <c r="R10" s="15" t="s">
        <v>62</v>
      </c>
      <c r="S10" s="15" t="s">
        <v>62</v>
      </c>
      <c r="T10" s="15" t="s">
        <v>62</v>
      </c>
      <c r="U10" s="15" t="s">
        <v>62</v>
      </c>
      <c r="V10" s="15" t="s">
        <v>62</v>
      </c>
      <c r="W10" s="15" t="s">
        <v>62</v>
      </c>
      <c r="X10" s="15" t="s">
        <v>62</v>
      </c>
      <c r="Y10" s="79" t="s">
        <v>62</v>
      </c>
      <c r="AA10" s="99">
        <v>9</v>
      </c>
      <c r="AB10" s="114" t="str">
        <f t="shared" si="1"/>
        <v>PICPAY E-COMMERCE I</v>
      </c>
      <c r="AC10" s="105">
        <f t="shared" si="7"/>
        <v>5.19</v>
      </c>
      <c r="AD10" s="105" t="e">
        <f t="shared" si="8"/>
        <v>#VALUE!</v>
      </c>
      <c r="AE10" s="106" t="e">
        <f t="shared" si="2"/>
        <v>#VALUE!</v>
      </c>
      <c r="AF10" s="106" t="e">
        <f t="shared" si="3"/>
        <v>#VALUE!</v>
      </c>
      <c r="AG10" s="103" t="e">
        <f t="shared" si="4"/>
        <v>#VALUE!</v>
      </c>
      <c r="AH10" s="104" t="e">
        <f t="shared" si="5"/>
        <v>#VALUE!</v>
      </c>
      <c r="AI10" t="str">
        <f t="shared" si="6"/>
        <v>V+1</v>
      </c>
    </row>
    <row r="11" spans="1:35">
      <c r="A11" s="80"/>
      <c r="B11" s="25"/>
      <c r="C11" s="55"/>
      <c r="D11" s="55"/>
      <c r="E11" s="55"/>
      <c r="F11" s="55"/>
      <c r="G11" s="55"/>
      <c r="H11" s="35" t="s">
        <v>63</v>
      </c>
      <c r="I11" s="6" t="s">
        <v>489</v>
      </c>
      <c r="J11" s="81" t="s">
        <v>61</v>
      </c>
      <c r="K11" s="13">
        <v>0</v>
      </c>
      <c r="L11" s="11">
        <v>4.6100000000000002E-2</v>
      </c>
      <c r="M11" s="10">
        <v>0</v>
      </c>
      <c r="N11" s="11">
        <v>0</v>
      </c>
      <c r="O11" s="15" t="s">
        <v>62</v>
      </c>
      <c r="P11" s="15" t="s">
        <v>62</v>
      </c>
      <c r="Q11" s="15" t="s">
        <v>62</v>
      </c>
      <c r="R11" s="15" t="s">
        <v>62</v>
      </c>
      <c r="S11" s="15" t="s">
        <v>62</v>
      </c>
      <c r="T11" s="15" t="s">
        <v>62</v>
      </c>
      <c r="U11" s="15" t="s">
        <v>62</v>
      </c>
      <c r="V11" s="15" t="s">
        <v>62</v>
      </c>
      <c r="W11" s="15" t="s">
        <v>62</v>
      </c>
      <c r="X11" s="15" t="s">
        <v>62</v>
      </c>
      <c r="Y11" s="79" t="s">
        <v>62</v>
      </c>
      <c r="AA11" s="99">
        <v>10</v>
      </c>
      <c r="AB11" s="114" t="str">
        <f t="shared" si="1"/>
        <v>PICPAY E-COMMERCE II</v>
      </c>
      <c r="AC11" s="105">
        <f t="shared" si="7"/>
        <v>4.6100000000000003</v>
      </c>
      <c r="AD11" s="105" t="e">
        <f t="shared" si="8"/>
        <v>#VALUE!</v>
      </c>
      <c r="AE11" s="106" t="e">
        <f t="shared" si="2"/>
        <v>#VALUE!</v>
      </c>
      <c r="AF11" s="106" t="e">
        <f t="shared" si="3"/>
        <v>#VALUE!</v>
      </c>
      <c r="AG11" s="103" t="e">
        <f t="shared" si="4"/>
        <v>#VALUE!</v>
      </c>
      <c r="AH11" s="104" t="e">
        <f t="shared" si="5"/>
        <v>#VALUE!</v>
      </c>
      <c r="AI11" t="str">
        <f t="shared" si="6"/>
        <v>V+14</v>
      </c>
    </row>
    <row r="12" spans="1:35">
      <c r="A12" s="80"/>
      <c r="B12" s="25"/>
      <c r="C12" s="55"/>
      <c r="D12" s="55"/>
      <c r="E12" s="55"/>
      <c r="F12" s="55"/>
      <c r="G12" s="55"/>
      <c r="H12" s="35" t="s">
        <v>64</v>
      </c>
      <c r="I12" s="6" t="s">
        <v>490</v>
      </c>
      <c r="J12" s="81" t="s">
        <v>61</v>
      </c>
      <c r="K12" s="13">
        <v>0</v>
      </c>
      <c r="L12" s="11">
        <v>3.8899999999999997E-2</v>
      </c>
      <c r="M12" s="10">
        <v>0</v>
      </c>
      <c r="N12" s="11">
        <v>0</v>
      </c>
      <c r="O12" s="15" t="s">
        <v>62</v>
      </c>
      <c r="P12" s="15" t="s">
        <v>62</v>
      </c>
      <c r="Q12" s="15" t="s">
        <v>62</v>
      </c>
      <c r="R12" s="15" t="s">
        <v>62</v>
      </c>
      <c r="S12" s="15" t="s">
        <v>62</v>
      </c>
      <c r="T12" s="15" t="s">
        <v>62</v>
      </c>
      <c r="U12" s="15" t="s">
        <v>62</v>
      </c>
      <c r="V12" s="15" t="s">
        <v>62</v>
      </c>
      <c r="W12" s="15" t="s">
        <v>62</v>
      </c>
      <c r="X12" s="15" t="s">
        <v>62</v>
      </c>
      <c r="Y12" s="79" t="s">
        <v>62</v>
      </c>
      <c r="AA12" s="100">
        <v>11</v>
      </c>
      <c r="AB12" s="114" t="str">
        <f t="shared" si="1"/>
        <v>PICPAY E-COMMERCE III</v>
      </c>
      <c r="AC12" s="105">
        <f t="shared" si="7"/>
        <v>3.8899999999999997</v>
      </c>
      <c r="AD12" s="105" t="e">
        <f t="shared" si="8"/>
        <v>#VALUE!</v>
      </c>
      <c r="AE12" s="106" t="e">
        <f t="shared" si="2"/>
        <v>#VALUE!</v>
      </c>
      <c r="AF12" s="106" t="e">
        <f t="shared" si="3"/>
        <v>#VALUE!</v>
      </c>
      <c r="AG12" s="103" t="e">
        <f t="shared" si="4"/>
        <v>#VALUE!</v>
      </c>
      <c r="AH12" s="104" t="e">
        <f t="shared" si="5"/>
        <v>#VALUE!</v>
      </c>
      <c r="AI12" t="str">
        <f t="shared" si="6"/>
        <v>V+30</v>
      </c>
    </row>
    <row r="13" spans="1:35">
      <c r="A13" s="80"/>
      <c r="B13" s="25"/>
      <c r="C13" s="55"/>
      <c r="D13" s="55"/>
      <c r="E13" s="55"/>
      <c r="F13" s="55"/>
      <c r="G13" s="55"/>
      <c r="H13" s="35" t="s">
        <v>65</v>
      </c>
      <c r="I13" s="6" t="s">
        <v>488</v>
      </c>
      <c r="J13" s="81" t="s">
        <v>66</v>
      </c>
      <c r="K13" s="13">
        <v>0</v>
      </c>
      <c r="L13" s="11">
        <v>3.9899999999999998E-2</v>
      </c>
      <c r="M13" s="10">
        <v>0</v>
      </c>
      <c r="N13" s="11">
        <v>0</v>
      </c>
      <c r="O13" s="15">
        <v>6.0199999999999997E-2</v>
      </c>
      <c r="P13" s="16">
        <v>8.0799999999999997E-2</v>
      </c>
      <c r="Q13" s="20">
        <v>0.1017</v>
      </c>
      <c r="R13" s="17">
        <v>0.12280000000000001</v>
      </c>
      <c r="S13" s="21">
        <v>0.14419999999999999</v>
      </c>
      <c r="T13" s="19">
        <v>0.1658</v>
      </c>
      <c r="U13" s="18">
        <v>0.18770000000000001</v>
      </c>
      <c r="V13" s="14">
        <v>0.2099</v>
      </c>
      <c r="W13" s="14">
        <v>0.23230000000000001</v>
      </c>
      <c r="X13" s="14">
        <v>0.255</v>
      </c>
      <c r="Y13" s="82">
        <v>0.27789999999999998</v>
      </c>
      <c r="AA13" s="99">
        <v>12</v>
      </c>
      <c r="AB13" s="114" t="str">
        <f t="shared" si="1"/>
        <v>PICPAY EMPRESAS I</v>
      </c>
      <c r="AC13" s="105">
        <f t="shared" si="7"/>
        <v>3.9899999999999998</v>
      </c>
      <c r="AD13" s="105">
        <f t="shared" si="8"/>
        <v>2.3158333333333334</v>
      </c>
      <c r="AE13" s="106">
        <f t="shared" si="2"/>
        <v>27.79</v>
      </c>
      <c r="AF13" s="106">
        <f t="shared" si="3"/>
        <v>31.779999999999998</v>
      </c>
      <c r="AG13" s="103">
        <f t="shared" si="4"/>
        <v>0.31779999999999997</v>
      </c>
      <c r="AH13" s="104">
        <f t="shared" si="5"/>
        <v>68.22</v>
      </c>
      <c r="AI13" t="str">
        <f t="shared" si="6"/>
        <v>V+1</v>
      </c>
    </row>
    <row r="14" spans="1:35">
      <c r="A14" s="80"/>
      <c r="B14" s="25"/>
      <c r="C14" s="55"/>
      <c r="D14" s="55"/>
      <c r="E14" s="55"/>
      <c r="F14" s="55"/>
      <c r="G14" s="55"/>
      <c r="H14" s="35" t="s">
        <v>67</v>
      </c>
      <c r="I14" s="6" t="s">
        <v>489</v>
      </c>
      <c r="J14" s="81" t="s">
        <v>66</v>
      </c>
      <c r="K14" s="13">
        <v>0</v>
      </c>
      <c r="L14" s="11">
        <v>3.3599999999999998E-2</v>
      </c>
      <c r="M14" s="10">
        <v>0</v>
      </c>
      <c r="N14" s="11">
        <v>0</v>
      </c>
      <c r="O14" s="15">
        <v>6.0199999999999997E-2</v>
      </c>
      <c r="P14" s="16">
        <v>8.0799999999999997E-2</v>
      </c>
      <c r="Q14" s="20">
        <v>0.1017</v>
      </c>
      <c r="R14" s="17">
        <v>0.12280000000000001</v>
      </c>
      <c r="S14" s="21">
        <v>0.14419999999999999</v>
      </c>
      <c r="T14" s="19">
        <v>0.1658</v>
      </c>
      <c r="U14" s="18">
        <v>0.18770000000000001</v>
      </c>
      <c r="V14" s="14">
        <v>0.2099</v>
      </c>
      <c r="W14" s="14">
        <v>0.23230000000000001</v>
      </c>
      <c r="X14" s="14">
        <v>0.255</v>
      </c>
      <c r="Y14" s="82">
        <v>0.27789999999999998</v>
      </c>
      <c r="AA14" s="100">
        <v>13</v>
      </c>
      <c r="AB14" s="114" t="str">
        <f t="shared" si="1"/>
        <v>PICPAY EMPRESAS II</v>
      </c>
      <c r="AC14" s="105">
        <f t="shared" si="7"/>
        <v>3.36</v>
      </c>
      <c r="AD14" s="105">
        <f t="shared" si="8"/>
        <v>2.3158333333333334</v>
      </c>
      <c r="AE14" s="106">
        <f t="shared" si="2"/>
        <v>27.79</v>
      </c>
      <c r="AF14" s="106">
        <f t="shared" si="3"/>
        <v>31.15</v>
      </c>
      <c r="AG14" s="103">
        <f t="shared" si="4"/>
        <v>0.3115</v>
      </c>
      <c r="AH14" s="104">
        <f t="shared" si="5"/>
        <v>68.849999999999994</v>
      </c>
      <c r="AI14" t="str">
        <f t="shared" si="6"/>
        <v>V+14</v>
      </c>
    </row>
    <row r="15" spans="1:35">
      <c r="A15" s="80"/>
      <c r="B15" s="25"/>
      <c r="C15" s="55"/>
      <c r="D15" s="55"/>
      <c r="E15" s="55"/>
      <c r="F15" s="55"/>
      <c r="G15" s="55"/>
      <c r="H15" s="35" t="s">
        <v>68</v>
      </c>
      <c r="I15" s="6" t="s">
        <v>490</v>
      </c>
      <c r="J15" s="81" t="s">
        <v>66</v>
      </c>
      <c r="K15" s="13">
        <v>0</v>
      </c>
      <c r="L15" s="78">
        <v>2.69E-2</v>
      </c>
      <c r="M15" s="10">
        <v>0</v>
      </c>
      <c r="N15" s="11">
        <v>0</v>
      </c>
      <c r="O15" s="15">
        <v>6.0199999999999997E-2</v>
      </c>
      <c r="P15" s="16">
        <v>8.0799999999999997E-2</v>
      </c>
      <c r="Q15" s="20">
        <v>0.1017</v>
      </c>
      <c r="R15" s="17">
        <v>0.12280000000000001</v>
      </c>
      <c r="S15" s="21">
        <v>0.14419999999999999</v>
      </c>
      <c r="T15" s="19">
        <v>0.1658</v>
      </c>
      <c r="U15" s="18">
        <v>0.18770000000000001</v>
      </c>
      <c r="V15" s="14">
        <v>0.2099</v>
      </c>
      <c r="W15" s="14">
        <v>0.23230000000000001</v>
      </c>
      <c r="X15" s="14">
        <v>0.255</v>
      </c>
      <c r="Y15" s="82">
        <v>0.27789999999999998</v>
      </c>
      <c r="AA15" s="99">
        <v>14</v>
      </c>
      <c r="AB15" s="114" t="str">
        <f t="shared" si="1"/>
        <v>PICPAY EMPRESAS III</v>
      </c>
      <c r="AC15" s="105">
        <f t="shared" si="7"/>
        <v>2.69</v>
      </c>
      <c r="AD15" s="105">
        <f t="shared" si="8"/>
        <v>2.3158333333333334</v>
      </c>
      <c r="AE15" s="106">
        <f t="shared" si="2"/>
        <v>27.79</v>
      </c>
      <c r="AF15" s="106">
        <f t="shared" si="3"/>
        <v>30.48</v>
      </c>
      <c r="AG15" s="103">
        <f t="shared" si="4"/>
        <v>0.30480000000000002</v>
      </c>
      <c r="AH15" s="104">
        <f t="shared" si="5"/>
        <v>69.52</v>
      </c>
      <c r="AI15" t="str">
        <f t="shared" si="6"/>
        <v>V+30</v>
      </c>
    </row>
    <row r="16" spans="1:35">
      <c r="A16" s="80"/>
      <c r="B16" s="25"/>
      <c r="C16" s="55"/>
      <c r="D16" s="55"/>
      <c r="E16" s="55"/>
      <c r="F16" s="55"/>
      <c r="G16" s="55"/>
      <c r="H16" s="35" t="s">
        <v>69</v>
      </c>
      <c r="I16" s="6" t="s">
        <v>491</v>
      </c>
      <c r="J16" s="81" t="s">
        <v>66</v>
      </c>
      <c r="K16" s="13">
        <v>0</v>
      </c>
      <c r="L16" s="11">
        <v>2.3099999999999999E-2</v>
      </c>
      <c r="M16" s="10">
        <v>0</v>
      </c>
      <c r="N16" s="11">
        <v>0</v>
      </c>
      <c r="O16" s="15">
        <v>6.0199999999999997E-2</v>
      </c>
      <c r="P16" s="16">
        <v>8.0799999999999997E-2</v>
      </c>
      <c r="Q16" s="20">
        <v>0.1017</v>
      </c>
      <c r="R16" s="17">
        <v>0.12280000000000001</v>
      </c>
      <c r="S16" s="21">
        <v>0.14419999999999999</v>
      </c>
      <c r="T16" s="19">
        <v>0.1658</v>
      </c>
      <c r="U16" s="18">
        <v>0.18770000000000001</v>
      </c>
      <c r="V16" s="14">
        <v>0.2099</v>
      </c>
      <c r="W16" s="14">
        <v>0.23230000000000001</v>
      </c>
      <c r="X16" s="14">
        <v>0.255</v>
      </c>
      <c r="Y16" s="82">
        <v>0.27789999999999998</v>
      </c>
      <c r="AA16" s="99">
        <v>15</v>
      </c>
      <c r="AB16" s="114" t="str">
        <f t="shared" si="1"/>
        <v>PICPAY EMPRESAS IV</v>
      </c>
      <c r="AC16" s="105">
        <f t="shared" si="7"/>
        <v>2.31</v>
      </c>
      <c r="AD16" s="105">
        <f t="shared" si="8"/>
        <v>2.3158333333333334</v>
      </c>
      <c r="AE16" s="106">
        <f t="shared" si="2"/>
        <v>27.79</v>
      </c>
      <c r="AF16" s="106">
        <f t="shared" si="3"/>
        <v>30.099999999999998</v>
      </c>
      <c r="AG16" s="103">
        <f t="shared" si="4"/>
        <v>0.30099999999999999</v>
      </c>
      <c r="AH16" s="104">
        <f t="shared" si="5"/>
        <v>69.900000000000006</v>
      </c>
      <c r="AI16" t="str">
        <f t="shared" si="6"/>
        <v>V+45</v>
      </c>
    </row>
    <row r="17" spans="1:35">
      <c r="A17" s="80"/>
      <c r="B17" s="25"/>
      <c r="C17" s="55"/>
      <c r="D17" s="55"/>
      <c r="E17" s="55"/>
      <c r="F17" s="55"/>
      <c r="G17" s="55"/>
      <c r="H17" s="35" t="s">
        <v>70</v>
      </c>
      <c r="I17" s="6" t="s">
        <v>492</v>
      </c>
      <c r="J17" s="81" t="s">
        <v>66</v>
      </c>
      <c r="K17" s="13">
        <v>0</v>
      </c>
      <c r="L17" s="11">
        <v>1.9300000000000001E-2</v>
      </c>
      <c r="M17" s="10">
        <v>0</v>
      </c>
      <c r="N17" s="11">
        <v>0</v>
      </c>
      <c r="O17" s="15">
        <v>6.0199999999999997E-2</v>
      </c>
      <c r="P17" s="16">
        <v>8.0799999999999997E-2</v>
      </c>
      <c r="Q17" s="20">
        <v>0.1017</v>
      </c>
      <c r="R17" s="17">
        <v>0.12280000000000001</v>
      </c>
      <c r="S17" s="21">
        <v>0.14419999999999999</v>
      </c>
      <c r="T17" s="19">
        <v>0.1658</v>
      </c>
      <c r="U17" s="18">
        <v>0.18770000000000001</v>
      </c>
      <c r="V17" s="14">
        <v>0.2099</v>
      </c>
      <c r="W17" s="14">
        <v>0.23230000000000001</v>
      </c>
      <c r="X17" s="14">
        <v>0.255</v>
      </c>
      <c r="Y17" s="82">
        <v>0.27789999999999998</v>
      </c>
      <c r="AA17" s="100">
        <v>16</v>
      </c>
      <c r="AB17" s="114" t="str">
        <f t="shared" si="1"/>
        <v>PICPAY EMPRESAS V</v>
      </c>
      <c r="AC17" s="105">
        <f t="shared" si="7"/>
        <v>1.9300000000000002</v>
      </c>
      <c r="AD17" s="105">
        <f t="shared" si="8"/>
        <v>2.3158333333333334</v>
      </c>
      <c r="AE17" s="106">
        <f t="shared" si="2"/>
        <v>27.79</v>
      </c>
      <c r="AF17" s="106">
        <f t="shared" si="3"/>
        <v>29.72</v>
      </c>
      <c r="AG17" s="103">
        <f t="shared" si="4"/>
        <v>0.29719999999999996</v>
      </c>
      <c r="AH17" s="104">
        <f t="shared" si="5"/>
        <v>70.28</v>
      </c>
      <c r="AI17" t="str">
        <f t="shared" si="6"/>
        <v>V+60</v>
      </c>
    </row>
    <row r="18" spans="1:35">
      <c r="A18" s="80"/>
      <c r="B18" s="25"/>
      <c r="C18" s="55"/>
      <c r="D18" s="55"/>
      <c r="E18" s="55"/>
      <c r="F18" s="55"/>
      <c r="G18" s="55"/>
      <c r="H18" s="35" t="s">
        <v>71</v>
      </c>
      <c r="I18" s="6" t="s">
        <v>493</v>
      </c>
      <c r="J18" s="81" t="s">
        <v>66</v>
      </c>
      <c r="K18" s="13">
        <v>0</v>
      </c>
      <c r="L18" s="11">
        <v>1.55E-2</v>
      </c>
      <c r="M18" s="10">
        <v>0</v>
      </c>
      <c r="N18" s="11">
        <v>0</v>
      </c>
      <c r="O18" s="15">
        <v>6.0199999999999997E-2</v>
      </c>
      <c r="P18" s="16">
        <v>8.0799999999999997E-2</v>
      </c>
      <c r="Q18" s="20">
        <v>0.1017</v>
      </c>
      <c r="R18" s="17">
        <v>0.12280000000000001</v>
      </c>
      <c r="S18" s="21">
        <v>0.14419999999999999</v>
      </c>
      <c r="T18" s="19">
        <v>0.1658</v>
      </c>
      <c r="U18" s="18">
        <v>0.18770000000000001</v>
      </c>
      <c r="V18" s="14">
        <v>0.2099</v>
      </c>
      <c r="W18" s="14">
        <v>0.23230000000000001</v>
      </c>
      <c r="X18" s="14">
        <v>0.255</v>
      </c>
      <c r="Y18" s="82">
        <v>0.27789999999999998</v>
      </c>
      <c r="AA18" s="99">
        <v>17</v>
      </c>
      <c r="AB18" s="114" t="str">
        <f t="shared" si="1"/>
        <v>PICPAY EMPRESAS VI</v>
      </c>
      <c r="AC18" s="105">
        <f t="shared" si="7"/>
        <v>1.55</v>
      </c>
      <c r="AD18" s="105">
        <f t="shared" si="8"/>
        <v>2.3158333333333334</v>
      </c>
      <c r="AE18" s="106">
        <f t="shared" si="2"/>
        <v>27.79</v>
      </c>
      <c r="AF18" s="106">
        <f t="shared" si="3"/>
        <v>29.34</v>
      </c>
      <c r="AG18" s="103">
        <f t="shared" si="4"/>
        <v>0.29339999999999999</v>
      </c>
      <c r="AH18" s="104">
        <f t="shared" si="5"/>
        <v>70.66</v>
      </c>
      <c r="AI18" t="str">
        <f t="shared" si="6"/>
        <v>V+75</v>
      </c>
    </row>
    <row r="19" spans="1:35">
      <c r="A19" s="80"/>
      <c r="B19" s="25"/>
      <c r="C19" s="55"/>
      <c r="D19" s="55"/>
      <c r="E19" s="55"/>
      <c r="F19" s="55"/>
      <c r="G19" s="55"/>
      <c r="H19" s="35" t="s">
        <v>72</v>
      </c>
      <c r="I19" s="6" t="s">
        <v>494</v>
      </c>
      <c r="J19" s="81" t="s">
        <v>66</v>
      </c>
      <c r="K19" s="13">
        <v>0</v>
      </c>
      <c r="L19" s="11">
        <v>1.4200000000000001E-2</v>
      </c>
      <c r="M19" s="10">
        <v>0</v>
      </c>
      <c r="N19" s="11">
        <v>0</v>
      </c>
      <c r="O19" s="15">
        <v>6.0199999999999997E-2</v>
      </c>
      <c r="P19" s="16">
        <v>8.0799999999999997E-2</v>
      </c>
      <c r="Q19" s="20">
        <v>0.1017</v>
      </c>
      <c r="R19" s="17">
        <v>0.12280000000000001</v>
      </c>
      <c r="S19" s="21">
        <v>0.14419999999999999</v>
      </c>
      <c r="T19" s="19">
        <v>0.1658</v>
      </c>
      <c r="U19" s="18">
        <v>0.18770000000000001</v>
      </c>
      <c r="V19" s="14">
        <v>0.2099</v>
      </c>
      <c r="W19" s="14">
        <v>0.23230000000000001</v>
      </c>
      <c r="X19" s="14">
        <v>0.255</v>
      </c>
      <c r="Y19" s="82">
        <v>0.27789999999999998</v>
      </c>
      <c r="AA19" s="100">
        <v>18</v>
      </c>
      <c r="AB19" s="114" t="str">
        <f t="shared" si="1"/>
        <v>PICPAY EMPRESAS VIII</v>
      </c>
      <c r="AC19" s="105">
        <f t="shared" si="7"/>
        <v>1.4200000000000002</v>
      </c>
      <c r="AD19" s="105">
        <f t="shared" si="8"/>
        <v>2.3158333333333334</v>
      </c>
      <c r="AE19" s="106">
        <f t="shared" si="2"/>
        <v>27.79</v>
      </c>
      <c r="AF19" s="106">
        <f t="shared" si="3"/>
        <v>29.21</v>
      </c>
      <c r="AG19" s="103">
        <f t="shared" si="4"/>
        <v>0.29210000000000003</v>
      </c>
      <c r="AH19" s="104">
        <f t="shared" si="5"/>
        <v>70.789999999999992</v>
      </c>
      <c r="AI19" t="str">
        <f t="shared" si="6"/>
        <v>V+80</v>
      </c>
    </row>
    <row r="20" spans="1:35">
      <c r="A20" s="80"/>
      <c r="B20" s="25"/>
      <c r="C20" s="55"/>
      <c r="D20" s="55"/>
      <c r="E20" s="55"/>
      <c r="F20" s="55"/>
      <c r="G20" s="55"/>
      <c r="H20" s="35" t="s">
        <v>73</v>
      </c>
      <c r="I20" s="6" t="s">
        <v>490</v>
      </c>
      <c r="J20" s="81" t="s">
        <v>74</v>
      </c>
      <c r="K20" s="13">
        <v>0</v>
      </c>
      <c r="L20" s="11">
        <v>2.69E-2</v>
      </c>
      <c r="M20" s="10">
        <v>0</v>
      </c>
      <c r="N20" s="11">
        <v>0</v>
      </c>
      <c r="O20" s="15" t="s">
        <v>62</v>
      </c>
      <c r="P20" s="15" t="s">
        <v>62</v>
      </c>
      <c r="Q20" s="15" t="s">
        <v>62</v>
      </c>
      <c r="R20" s="15" t="s">
        <v>62</v>
      </c>
      <c r="S20" s="15" t="s">
        <v>62</v>
      </c>
      <c r="T20" s="15" t="s">
        <v>62</v>
      </c>
      <c r="U20" s="15" t="s">
        <v>62</v>
      </c>
      <c r="V20" s="15" t="s">
        <v>62</v>
      </c>
      <c r="W20" s="15" t="s">
        <v>62</v>
      </c>
      <c r="X20" s="15" t="s">
        <v>62</v>
      </c>
      <c r="Y20" s="79" t="s">
        <v>62</v>
      </c>
      <c r="AA20" s="99">
        <v>19</v>
      </c>
      <c r="AB20" s="114" t="str">
        <f t="shared" si="1"/>
        <v>PICPAY ASSINATURA</v>
      </c>
      <c r="AC20" s="105">
        <f t="shared" si="7"/>
        <v>2.69</v>
      </c>
      <c r="AD20" s="105" t="e">
        <f t="shared" si="8"/>
        <v>#VALUE!</v>
      </c>
      <c r="AE20" s="106" t="e">
        <f t="shared" si="2"/>
        <v>#VALUE!</v>
      </c>
      <c r="AF20" s="106" t="e">
        <f t="shared" si="3"/>
        <v>#VALUE!</v>
      </c>
      <c r="AG20" s="103" t="e">
        <f t="shared" si="4"/>
        <v>#VALUE!</v>
      </c>
      <c r="AH20" s="104" t="e">
        <f t="shared" si="5"/>
        <v>#VALUE!</v>
      </c>
      <c r="AI20" t="str">
        <f t="shared" si="6"/>
        <v>V+30</v>
      </c>
    </row>
    <row r="21" spans="1:35">
      <c r="A21" s="80"/>
      <c r="B21" s="25"/>
      <c r="C21" s="55"/>
      <c r="D21" s="55"/>
      <c r="E21" s="55"/>
      <c r="F21" s="55"/>
      <c r="G21" s="55"/>
      <c r="H21" s="35" t="s">
        <v>75</v>
      </c>
      <c r="I21" s="6" t="s">
        <v>488</v>
      </c>
      <c r="J21" s="126" t="s">
        <v>76</v>
      </c>
      <c r="K21" s="13">
        <v>0</v>
      </c>
      <c r="L21" s="11">
        <v>4.7899999999999998E-2</v>
      </c>
      <c r="M21" s="22">
        <v>0.6</v>
      </c>
      <c r="N21" s="11">
        <f>1.92%*N$2</f>
        <v>1.9199999999999998E-2</v>
      </c>
      <c r="O21" s="11">
        <f t="shared" ref="O21:Y23" si="11">1.92%*O$2</f>
        <v>3.8399999999999997E-2</v>
      </c>
      <c r="P21" s="11">
        <f t="shared" si="11"/>
        <v>5.7599999999999998E-2</v>
      </c>
      <c r="Q21" s="11">
        <f t="shared" si="11"/>
        <v>7.6799999999999993E-2</v>
      </c>
      <c r="R21" s="11">
        <f t="shared" si="11"/>
        <v>9.5999999999999988E-2</v>
      </c>
      <c r="S21" s="11">
        <f t="shared" si="11"/>
        <v>0.1152</v>
      </c>
      <c r="T21" s="11">
        <f t="shared" si="11"/>
        <v>0.13439999999999999</v>
      </c>
      <c r="U21" s="11">
        <f t="shared" si="11"/>
        <v>0.15359999999999999</v>
      </c>
      <c r="V21" s="11">
        <f t="shared" si="11"/>
        <v>0.17279999999999998</v>
      </c>
      <c r="W21" s="11">
        <f t="shared" si="11"/>
        <v>0.19199999999999998</v>
      </c>
      <c r="X21" s="11">
        <f t="shared" si="11"/>
        <v>0.21119999999999997</v>
      </c>
      <c r="Y21" s="76">
        <f t="shared" si="11"/>
        <v>0.23039999999999999</v>
      </c>
      <c r="AA21" s="99">
        <v>20</v>
      </c>
      <c r="AB21" s="114" t="str">
        <f t="shared" si="1"/>
        <v>PAYPAL NACIONAL</v>
      </c>
      <c r="AC21" s="105">
        <f t="shared" si="7"/>
        <v>4.1900000000000004</v>
      </c>
      <c r="AD21" s="105">
        <f t="shared" si="8"/>
        <v>1.9200000000000002</v>
      </c>
      <c r="AE21" s="106">
        <f t="shared" si="2"/>
        <v>23.04</v>
      </c>
      <c r="AF21" s="106">
        <f t="shared" si="3"/>
        <v>27.23</v>
      </c>
      <c r="AG21" s="103">
        <f t="shared" si="4"/>
        <v>0.27229999999999999</v>
      </c>
      <c r="AH21" s="104">
        <f t="shared" si="5"/>
        <v>72.77</v>
      </c>
      <c r="AI21" t="str">
        <f t="shared" si="6"/>
        <v>V+1</v>
      </c>
    </row>
    <row r="22" spans="1:35">
      <c r="A22" s="80"/>
      <c r="B22" s="25"/>
      <c r="C22" s="55"/>
      <c r="D22" s="55"/>
      <c r="E22" s="55"/>
      <c r="F22" s="55"/>
      <c r="G22" s="55"/>
      <c r="H22" s="35" t="s">
        <v>75</v>
      </c>
      <c r="I22" s="6" t="s">
        <v>490</v>
      </c>
      <c r="J22" s="6" t="s">
        <v>76</v>
      </c>
      <c r="K22" s="13">
        <v>0</v>
      </c>
      <c r="L22" s="11">
        <v>3.5999999999999997E-2</v>
      </c>
      <c r="M22" s="10">
        <v>0.6</v>
      </c>
      <c r="N22" s="11">
        <f t="shared" ref="N22:N23" si="12">1.92%*N$2</f>
        <v>1.9199999999999998E-2</v>
      </c>
      <c r="O22" s="11">
        <f t="shared" si="11"/>
        <v>3.8399999999999997E-2</v>
      </c>
      <c r="P22" s="11">
        <f t="shared" si="11"/>
        <v>5.7599999999999998E-2</v>
      </c>
      <c r="Q22" s="11">
        <f t="shared" si="11"/>
        <v>7.6799999999999993E-2</v>
      </c>
      <c r="R22" s="11">
        <f t="shared" si="11"/>
        <v>9.5999999999999988E-2</v>
      </c>
      <c r="S22" s="11">
        <f t="shared" si="11"/>
        <v>0.1152</v>
      </c>
      <c r="T22" s="11">
        <f t="shared" si="11"/>
        <v>0.13439999999999999</v>
      </c>
      <c r="U22" s="11">
        <f t="shared" si="11"/>
        <v>0.15359999999999999</v>
      </c>
      <c r="V22" s="11">
        <f t="shared" si="11"/>
        <v>0.17279999999999998</v>
      </c>
      <c r="W22" s="11">
        <f t="shared" si="11"/>
        <v>0.19199999999999998</v>
      </c>
      <c r="X22" s="11">
        <f t="shared" si="11"/>
        <v>0.21119999999999997</v>
      </c>
      <c r="Y22" s="76">
        <f t="shared" si="11"/>
        <v>0.23039999999999999</v>
      </c>
      <c r="AA22" s="100">
        <v>21</v>
      </c>
      <c r="AB22" s="114" t="str">
        <f t="shared" si="1"/>
        <v>PAYPAL NACIONAL</v>
      </c>
      <c r="AC22" s="105">
        <f t="shared" si="7"/>
        <v>2.9999999999999996</v>
      </c>
      <c r="AD22" s="105">
        <f t="shared" si="8"/>
        <v>1.9200000000000002</v>
      </c>
      <c r="AE22" s="106">
        <f t="shared" si="2"/>
        <v>23.04</v>
      </c>
      <c r="AF22" s="106">
        <f t="shared" si="3"/>
        <v>26.04</v>
      </c>
      <c r="AG22" s="103">
        <f t="shared" si="4"/>
        <v>0.26039999999999996</v>
      </c>
      <c r="AH22" s="104">
        <f t="shared" si="5"/>
        <v>73.960000000000008</v>
      </c>
      <c r="AI22" t="str">
        <f t="shared" si="6"/>
        <v>V+30</v>
      </c>
    </row>
    <row r="23" spans="1:35">
      <c r="A23" s="80"/>
      <c r="B23" s="25"/>
      <c r="C23" s="55"/>
      <c r="D23" s="55"/>
      <c r="E23" s="55"/>
      <c r="F23" s="55"/>
      <c r="G23" s="55"/>
      <c r="H23" s="35" t="s">
        <v>77</v>
      </c>
      <c r="I23" s="6" t="s">
        <v>488</v>
      </c>
      <c r="J23" s="6" t="s">
        <v>76</v>
      </c>
      <c r="K23" s="13">
        <v>0</v>
      </c>
      <c r="L23" s="11">
        <v>6.4000000000000001E-2</v>
      </c>
      <c r="M23" s="12" t="s">
        <v>78</v>
      </c>
      <c r="N23" s="11">
        <f t="shared" si="12"/>
        <v>1.9199999999999998E-2</v>
      </c>
      <c r="O23" s="11">
        <f t="shared" si="11"/>
        <v>3.8399999999999997E-2</v>
      </c>
      <c r="P23" s="11">
        <f t="shared" si="11"/>
        <v>5.7599999999999998E-2</v>
      </c>
      <c r="Q23" s="11">
        <f t="shared" si="11"/>
        <v>7.6799999999999993E-2</v>
      </c>
      <c r="R23" s="11">
        <f t="shared" si="11"/>
        <v>9.5999999999999988E-2</v>
      </c>
      <c r="S23" s="11">
        <f t="shared" si="11"/>
        <v>0.1152</v>
      </c>
      <c r="T23" s="11">
        <f t="shared" si="11"/>
        <v>0.13439999999999999</v>
      </c>
      <c r="U23" s="11">
        <f t="shared" si="11"/>
        <v>0.15359999999999999</v>
      </c>
      <c r="V23" s="11">
        <f t="shared" si="11"/>
        <v>0.17279999999999998</v>
      </c>
      <c r="W23" s="11">
        <f t="shared" si="11"/>
        <v>0.19199999999999998</v>
      </c>
      <c r="X23" s="11">
        <f t="shared" si="11"/>
        <v>0.21119999999999997</v>
      </c>
      <c r="Y23" s="76">
        <f t="shared" si="11"/>
        <v>0.23039999999999999</v>
      </c>
      <c r="AA23" s="99">
        <v>22</v>
      </c>
      <c r="AB23" s="114" t="str">
        <f t="shared" si="1"/>
        <v>PAYPAL INTERNACIONAL</v>
      </c>
      <c r="AC23" s="105" t="e">
        <f t="shared" si="7"/>
        <v>#VALUE!</v>
      </c>
      <c r="AD23" s="105">
        <f t="shared" si="8"/>
        <v>1.9200000000000002</v>
      </c>
      <c r="AE23" s="106">
        <f t="shared" si="2"/>
        <v>23.04</v>
      </c>
      <c r="AF23" s="106" t="e">
        <f t="shared" si="3"/>
        <v>#VALUE!</v>
      </c>
      <c r="AG23" s="103" t="e">
        <f t="shared" si="4"/>
        <v>#VALUE!</v>
      </c>
      <c r="AH23" s="104" t="e">
        <f t="shared" si="5"/>
        <v>#VALUE!</v>
      </c>
      <c r="AI23" t="str">
        <f t="shared" si="6"/>
        <v>V+1</v>
      </c>
    </row>
    <row r="24" spans="1:35" ht="13.95" customHeight="1">
      <c r="A24" s="80"/>
      <c r="B24" s="25"/>
      <c r="C24" s="55"/>
      <c r="D24" s="55"/>
      <c r="E24" s="55"/>
      <c r="F24" s="55"/>
      <c r="G24" s="55"/>
      <c r="H24" s="36" t="s">
        <v>79</v>
      </c>
      <c r="I24" s="37" t="s">
        <v>488</v>
      </c>
      <c r="J24" s="83" t="s">
        <v>80</v>
      </c>
      <c r="K24" s="38">
        <v>0</v>
      </c>
      <c r="L24" s="39">
        <v>0</v>
      </c>
      <c r="M24" s="40">
        <v>0</v>
      </c>
      <c r="N24" s="39">
        <v>3.4500000000000003E-2</v>
      </c>
      <c r="O24" s="39">
        <v>6.9500000000000006E-2</v>
      </c>
      <c r="P24" s="39">
        <v>7.85E-2</v>
      </c>
      <c r="Q24" s="39">
        <v>8.7499999999999994E-2</v>
      </c>
      <c r="R24" s="39">
        <v>9.6500000000000002E-2</v>
      </c>
      <c r="S24" s="39">
        <v>0.1055</v>
      </c>
      <c r="T24" s="39">
        <v>0.1145</v>
      </c>
      <c r="U24" s="39">
        <v>0.1235</v>
      </c>
      <c r="V24" s="39">
        <v>0.13250000000000001</v>
      </c>
      <c r="W24" s="39">
        <v>0.13950000000000001</v>
      </c>
      <c r="X24" s="39">
        <v>0.14649999999999999</v>
      </c>
      <c r="Y24" s="84">
        <v>0.14949999999999999</v>
      </c>
      <c r="AA24" s="100">
        <v>23</v>
      </c>
      <c r="AB24" s="114" t="str">
        <f t="shared" si="1"/>
        <v>SAFRAPAY I</v>
      </c>
      <c r="AC24" s="105">
        <f t="shared" si="7"/>
        <v>0</v>
      </c>
      <c r="AD24" s="105">
        <f t="shared" si="8"/>
        <v>1.2458333333333333</v>
      </c>
      <c r="AE24" s="106">
        <f t="shared" si="2"/>
        <v>14.95</v>
      </c>
      <c r="AF24" s="106">
        <f t="shared" si="3"/>
        <v>14.95</v>
      </c>
      <c r="AG24" s="103">
        <f t="shared" si="4"/>
        <v>0.14949999999999999</v>
      </c>
      <c r="AH24" s="104">
        <f t="shared" si="5"/>
        <v>85.05</v>
      </c>
      <c r="AI24" t="str">
        <f t="shared" si="6"/>
        <v>V+1</v>
      </c>
    </row>
    <row r="25" spans="1:35" ht="13.95" customHeight="1">
      <c r="A25" s="80"/>
      <c r="B25" s="25"/>
      <c r="C25" s="55"/>
      <c r="D25" s="55"/>
      <c r="E25" s="55"/>
      <c r="F25" s="55"/>
      <c r="G25" s="55"/>
      <c r="H25" s="36" t="s">
        <v>81</v>
      </c>
      <c r="I25" s="37" t="s">
        <v>487</v>
      </c>
      <c r="J25" s="83" t="s">
        <v>80</v>
      </c>
      <c r="K25" s="38">
        <v>0</v>
      </c>
      <c r="L25" s="39">
        <v>0</v>
      </c>
      <c r="M25" s="40">
        <v>0</v>
      </c>
      <c r="N25" s="78">
        <v>3.1399999999999997E-2</v>
      </c>
      <c r="O25" s="39">
        <v>0.04</v>
      </c>
      <c r="P25" s="39">
        <v>0.04</v>
      </c>
      <c r="Q25" s="39">
        <v>0.04</v>
      </c>
      <c r="R25" s="39">
        <v>0.04</v>
      </c>
      <c r="S25" s="39">
        <v>0.04</v>
      </c>
      <c r="T25" s="39">
        <v>0.04</v>
      </c>
      <c r="U25" s="39">
        <v>0.04</v>
      </c>
      <c r="V25" s="39">
        <v>0.04</v>
      </c>
      <c r="W25" s="39">
        <v>0.04</v>
      </c>
      <c r="X25" s="39">
        <v>0.04</v>
      </c>
      <c r="Y25" s="84">
        <v>0.04</v>
      </c>
      <c r="AA25" s="99">
        <v>24</v>
      </c>
      <c r="AB25" s="114" t="str">
        <f t="shared" si="1"/>
        <v>SAFRAPAY II</v>
      </c>
      <c r="AC25" s="105">
        <f t="shared" si="7"/>
        <v>0</v>
      </c>
      <c r="AD25" s="105">
        <f t="shared" si="8"/>
        <v>0.33333333333333337</v>
      </c>
      <c r="AE25" s="106">
        <f t="shared" si="2"/>
        <v>4</v>
      </c>
      <c r="AF25" s="106">
        <f t="shared" si="3"/>
        <v>4</v>
      </c>
      <c r="AG25" s="103">
        <f t="shared" si="4"/>
        <v>0.04</v>
      </c>
      <c r="AH25" s="104">
        <f t="shared" si="5"/>
        <v>96</v>
      </c>
      <c r="AI25" t="str">
        <f t="shared" si="6"/>
        <v>P+30</v>
      </c>
    </row>
    <row r="26" spans="1:35" ht="13.95" customHeight="1" thickBot="1">
      <c r="A26" s="85"/>
      <c r="B26" s="86"/>
      <c r="C26" s="87"/>
      <c r="D26" s="87"/>
      <c r="E26" s="87"/>
      <c r="F26" s="87"/>
      <c r="G26" s="87"/>
      <c r="H26" s="88" t="s">
        <v>39</v>
      </c>
      <c r="I26" s="89" t="s">
        <v>487</v>
      </c>
      <c r="J26" s="90" t="s">
        <v>82</v>
      </c>
      <c r="K26" s="91">
        <v>0</v>
      </c>
      <c r="L26" s="92">
        <v>0</v>
      </c>
      <c r="M26" s="93">
        <v>0</v>
      </c>
      <c r="N26" s="94">
        <v>2.8000000000000001E-2</v>
      </c>
      <c r="O26" s="95">
        <v>3.3000000000000002E-2</v>
      </c>
      <c r="P26" s="95">
        <v>3.3000000000000002E-2</v>
      </c>
      <c r="Q26" s="95">
        <v>3.3000000000000002E-2</v>
      </c>
      <c r="R26" s="95">
        <v>3.3000000000000002E-2</v>
      </c>
      <c r="S26" s="95">
        <v>3.3000000000000002E-2</v>
      </c>
      <c r="T26" s="96">
        <v>3.7999999999999999E-2</v>
      </c>
      <c r="U26" s="96">
        <v>3.7999999999999999E-2</v>
      </c>
      <c r="V26" s="96">
        <v>3.7999999999999999E-2</v>
      </c>
      <c r="W26" s="96">
        <v>3.7999999999999999E-2</v>
      </c>
      <c r="X26" s="96">
        <v>3.7999999999999999E-2</v>
      </c>
      <c r="Y26" s="97">
        <v>3.7999999999999999E-2</v>
      </c>
      <c r="AA26" s="101">
        <v>25</v>
      </c>
      <c r="AB26" s="115" t="str">
        <f t="shared" si="1"/>
        <v>SAFE2PAY</v>
      </c>
      <c r="AC26" s="107">
        <f t="shared" si="7"/>
        <v>0</v>
      </c>
      <c r="AD26" s="107">
        <f t="shared" si="8"/>
        <v>0.31666666666666671</v>
      </c>
      <c r="AE26" s="108">
        <f t="shared" si="2"/>
        <v>3.8</v>
      </c>
      <c r="AF26" s="108">
        <f t="shared" si="3"/>
        <v>3.8</v>
      </c>
      <c r="AG26" s="116">
        <f t="shared" si="4"/>
        <v>3.7999999999999999E-2</v>
      </c>
      <c r="AH26" s="117">
        <f t="shared" si="5"/>
        <v>96.2</v>
      </c>
      <c r="AI26" t="str">
        <f t="shared" si="6"/>
        <v>P+30</v>
      </c>
    </row>
    <row r="27" spans="1:35" ht="13.95" customHeight="1">
      <c r="B27" s="25"/>
      <c r="AB27" s="98"/>
    </row>
    <row r="28" spans="1:35" ht="13.95" customHeight="1">
      <c r="B28" s="25"/>
    </row>
    <row r="29" spans="1:35" ht="15" thickBot="1">
      <c r="B29" s="26"/>
      <c r="C29" s="27"/>
      <c r="D29" s="27"/>
      <c r="E29" s="27"/>
      <c r="F29" s="27"/>
      <c r="G29" s="27"/>
    </row>
  </sheetData>
  <autoFilter ref="AA2:AI26"/>
  <mergeCells count="5">
    <mergeCell ref="D1:F1"/>
    <mergeCell ref="A1:B1"/>
    <mergeCell ref="H1:K1"/>
    <mergeCell ref="L1:Y1"/>
    <mergeCell ref="AA1:AB1"/>
  </mergeCells>
  <conditionalFormatting sqref="O26:Y26 O3:Y6">
    <cfRule type="colorScale" priority="86">
      <colorScale>
        <cfvo type="min"/>
        <cfvo type="max"/>
        <color rgb="FFFCFCFF"/>
        <color rgb="FFF8696B"/>
      </colorScale>
    </cfRule>
  </conditionalFormatting>
  <conditionalFormatting sqref="O26:Y26">
    <cfRule type="colorScale" priority="81">
      <colorScale>
        <cfvo type="min"/>
        <cfvo type="max"/>
        <color rgb="FFFCFCFF"/>
        <color rgb="FFF8696B"/>
      </colorScale>
    </cfRule>
  </conditionalFormatting>
  <conditionalFormatting sqref="N26:Y26 N3:Y6">
    <cfRule type="colorScale" priority="80">
      <colorScale>
        <cfvo type="min"/>
        <cfvo type="max"/>
        <color rgb="FFFCFCFF"/>
        <color rgb="FFF8696B"/>
      </colorScale>
    </cfRule>
  </conditionalFormatting>
  <conditionalFormatting sqref="N21">
    <cfRule type="colorScale" priority="76">
      <colorScale>
        <cfvo type="min"/>
        <cfvo type="max"/>
        <color rgb="FFFCFCFF"/>
        <color rgb="FFF8696B"/>
      </colorScale>
    </cfRule>
  </conditionalFormatting>
  <conditionalFormatting sqref="O21:Y21">
    <cfRule type="colorScale" priority="63">
      <colorScale>
        <cfvo type="min"/>
        <cfvo type="max"/>
        <color rgb="FFFCFCFF"/>
        <color rgb="FFF8696B"/>
      </colorScale>
    </cfRule>
  </conditionalFormatting>
  <conditionalFormatting sqref="N7">
    <cfRule type="colorScale" priority="51">
      <colorScale>
        <cfvo type="min"/>
        <cfvo type="max"/>
        <color rgb="FFFCFCFF"/>
        <color rgb="FFF8696B"/>
      </colorScale>
    </cfRule>
  </conditionalFormatting>
  <conditionalFormatting sqref="N7">
    <cfRule type="colorScale" priority="50">
      <colorScale>
        <cfvo type="min"/>
        <cfvo type="max"/>
        <color rgb="FFFCFCFF"/>
        <color rgb="FFF8696B"/>
      </colorScale>
    </cfRule>
  </conditionalFormatting>
  <conditionalFormatting sqref="O20:Y20 O9:Y13">
    <cfRule type="colorScale" priority="49">
      <colorScale>
        <cfvo type="min"/>
        <cfvo type="max"/>
        <color rgb="FFFCFCFF"/>
        <color rgb="FFF8696B"/>
      </colorScale>
    </cfRule>
  </conditionalFormatting>
  <conditionalFormatting sqref="O9:Y13">
    <cfRule type="colorScale" priority="48">
      <colorScale>
        <cfvo type="min"/>
        <cfvo type="max"/>
        <color rgb="FFFCFCFF"/>
        <color rgb="FFF8696B"/>
      </colorScale>
    </cfRule>
  </conditionalFormatting>
  <conditionalFormatting sqref="N20:Y20 N9:Y13">
    <cfRule type="colorScale" priority="47">
      <colorScale>
        <cfvo type="min"/>
        <cfvo type="max"/>
        <color rgb="FFFCFCFF"/>
        <color rgb="FFF8696B"/>
      </colorScale>
    </cfRule>
  </conditionalFormatting>
  <conditionalFormatting sqref="N9:Y13">
    <cfRule type="colorScale" priority="46">
      <colorScale>
        <cfvo type="min"/>
        <cfvo type="max"/>
        <color rgb="FFFCFCFF"/>
        <color rgb="FFF8696B"/>
      </colorScale>
    </cfRule>
  </conditionalFormatting>
  <conditionalFormatting sqref="O7">
    <cfRule type="colorScale" priority="33">
      <colorScale>
        <cfvo type="min"/>
        <cfvo type="max"/>
        <color rgb="FFFCFCFF"/>
        <color rgb="FFF8696B"/>
      </colorScale>
    </cfRule>
  </conditionalFormatting>
  <conditionalFormatting sqref="O7">
    <cfRule type="colorScale" priority="32">
      <colorScale>
        <cfvo type="min"/>
        <cfvo type="max"/>
        <color rgb="FFFCFCFF"/>
        <color rgb="FFF8696B"/>
      </colorScale>
    </cfRule>
  </conditionalFormatting>
  <conditionalFormatting sqref="O7">
    <cfRule type="colorScale" priority="31">
      <colorScale>
        <cfvo type="min"/>
        <cfvo type="max"/>
        <color rgb="FFFCFCFF"/>
        <color rgb="FFF8696B"/>
      </colorScale>
    </cfRule>
  </conditionalFormatting>
  <conditionalFormatting sqref="O7">
    <cfRule type="colorScale" priority="30">
      <colorScale>
        <cfvo type="min"/>
        <cfvo type="max"/>
        <color rgb="FFFCFCFF"/>
        <color rgb="FFF8696B"/>
      </colorScale>
    </cfRule>
  </conditionalFormatting>
  <conditionalFormatting sqref="O14:Y15">
    <cfRule type="colorScale" priority="29">
      <colorScale>
        <cfvo type="min"/>
        <cfvo type="max"/>
        <color rgb="FFFCFCFF"/>
        <color rgb="FFF8696B"/>
      </colorScale>
    </cfRule>
  </conditionalFormatting>
  <conditionalFormatting sqref="O14:Y15">
    <cfRule type="colorScale" priority="28">
      <colorScale>
        <cfvo type="min"/>
        <cfvo type="max"/>
        <color rgb="FFFCFCFF"/>
        <color rgb="FFF8696B"/>
      </colorScale>
    </cfRule>
  </conditionalFormatting>
  <conditionalFormatting sqref="N14:Y15">
    <cfRule type="colorScale" priority="27">
      <colorScale>
        <cfvo type="min"/>
        <cfvo type="max"/>
        <color rgb="FFFCFCFF"/>
        <color rgb="FFF8696B"/>
      </colorScale>
    </cfRule>
  </conditionalFormatting>
  <conditionalFormatting sqref="N14:Y15">
    <cfRule type="colorScale" priority="26">
      <colorScale>
        <cfvo type="min"/>
        <cfvo type="max"/>
        <color rgb="FFFCFCFF"/>
        <color rgb="FFF8696B"/>
      </colorScale>
    </cfRule>
  </conditionalFormatting>
  <conditionalFormatting sqref="O16:Y19">
    <cfRule type="colorScale" priority="25">
      <colorScale>
        <cfvo type="min"/>
        <cfvo type="max"/>
        <color rgb="FFFCFCFF"/>
        <color rgb="FFF8696B"/>
      </colorScale>
    </cfRule>
  </conditionalFormatting>
  <conditionalFormatting sqref="O16:Y19">
    <cfRule type="colorScale" priority="24">
      <colorScale>
        <cfvo type="min"/>
        <cfvo type="max"/>
        <color rgb="FFFCFCFF"/>
        <color rgb="FFF8696B"/>
      </colorScale>
    </cfRule>
  </conditionalFormatting>
  <conditionalFormatting sqref="N16:Y19">
    <cfRule type="colorScale" priority="23">
      <colorScale>
        <cfvo type="min"/>
        <cfvo type="max"/>
        <color rgb="FFFCFCFF"/>
        <color rgb="FFF8696B"/>
      </colorScale>
    </cfRule>
  </conditionalFormatting>
  <conditionalFormatting sqref="N16:Y19">
    <cfRule type="colorScale" priority="22">
      <colorScale>
        <cfvo type="min"/>
        <cfvo type="max"/>
        <color rgb="FFFCFCFF"/>
        <color rgb="FFF8696B"/>
      </colorScale>
    </cfRule>
  </conditionalFormatting>
  <conditionalFormatting sqref="P7:Y7">
    <cfRule type="colorScale" priority="21">
      <colorScale>
        <cfvo type="min"/>
        <cfvo type="max"/>
        <color rgb="FFFCFCFF"/>
        <color rgb="FFF8696B"/>
      </colorScale>
    </cfRule>
  </conditionalFormatting>
  <conditionalFormatting sqref="P7:Y7">
    <cfRule type="colorScale" priority="20">
      <colorScale>
        <cfvo type="min"/>
        <cfvo type="max"/>
        <color rgb="FFFCFCFF"/>
        <color rgb="FFF8696B"/>
      </colorScale>
    </cfRule>
  </conditionalFormatting>
  <conditionalFormatting sqref="P7:Y7">
    <cfRule type="colorScale" priority="19">
      <colorScale>
        <cfvo type="min"/>
        <cfvo type="max"/>
        <color rgb="FFFCFCFF"/>
        <color rgb="FFF8696B"/>
      </colorScale>
    </cfRule>
  </conditionalFormatting>
  <conditionalFormatting sqref="P7:Y7">
    <cfRule type="colorScale" priority="18">
      <colorScale>
        <cfvo type="min"/>
        <cfvo type="max"/>
        <color rgb="FFFCFCFF"/>
        <color rgb="FFF8696B"/>
      </colorScale>
    </cfRule>
  </conditionalFormatting>
  <conditionalFormatting sqref="N8">
    <cfRule type="colorScale" priority="17">
      <colorScale>
        <cfvo type="min"/>
        <cfvo type="max"/>
        <color rgb="FFFCFCFF"/>
        <color rgb="FFF8696B"/>
      </colorScale>
    </cfRule>
  </conditionalFormatting>
  <conditionalFormatting sqref="N8">
    <cfRule type="colorScale" priority="16">
      <colorScale>
        <cfvo type="min"/>
        <cfvo type="max"/>
        <color rgb="FFFCFCFF"/>
        <color rgb="FFF8696B"/>
      </colorScale>
    </cfRule>
  </conditionalFormatting>
  <conditionalFormatting sqref="O8">
    <cfRule type="colorScale" priority="15">
      <colorScale>
        <cfvo type="min"/>
        <cfvo type="max"/>
        <color rgb="FFFCFCFF"/>
        <color rgb="FFF8696B"/>
      </colorScale>
    </cfRule>
  </conditionalFormatting>
  <conditionalFormatting sqref="O8">
    <cfRule type="colorScale" priority="14">
      <colorScale>
        <cfvo type="min"/>
        <cfvo type="max"/>
        <color rgb="FFFCFCFF"/>
        <color rgb="FFF8696B"/>
      </colorScale>
    </cfRule>
  </conditionalFormatting>
  <conditionalFormatting sqref="O8">
    <cfRule type="colorScale" priority="13">
      <colorScale>
        <cfvo type="min"/>
        <cfvo type="max"/>
        <color rgb="FFFCFCFF"/>
        <color rgb="FFF8696B"/>
      </colorScale>
    </cfRule>
  </conditionalFormatting>
  <conditionalFormatting sqref="O8">
    <cfRule type="colorScale" priority="12">
      <colorScale>
        <cfvo type="min"/>
        <cfvo type="max"/>
        <color rgb="FFFCFCFF"/>
        <color rgb="FFF8696B"/>
      </colorScale>
    </cfRule>
  </conditionalFormatting>
  <conditionalFormatting sqref="P8:Y8">
    <cfRule type="colorScale" priority="7">
      <colorScale>
        <cfvo type="min"/>
        <cfvo type="max"/>
        <color rgb="FFFCFCFF"/>
        <color rgb="FFF8696B"/>
      </colorScale>
    </cfRule>
  </conditionalFormatting>
  <conditionalFormatting sqref="P8:Y8">
    <cfRule type="colorScale" priority="6">
      <colorScale>
        <cfvo type="min"/>
        <cfvo type="max"/>
        <color rgb="FFFCFCFF"/>
        <color rgb="FFF8696B"/>
      </colorScale>
    </cfRule>
  </conditionalFormatting>
  <conditionalFormatting sqref="P8:Y8">
    <cfRule type="colorScale" priority="5">
      <colorScale>
        <cfvo type="min"/>
        <cfvo type="max"/>
        <color rgb="FFFCFCFF"/>
        <color rgb="FFF8696B"/>
      </colorScale>
    </cfRule>
  </conditionalFormatting>
  <conditionalFormatting sqref="P8:Y8">
    <cfRule type="colorScale" priority="4">
      <colorScale>
        <cfvo type="min"/>
        <cfvo type="max"/>
        <color rgb="FFFCFCFF"/>
        <color rgb="FFF8696B"/>
      </colorScale>
    </cfRule>
  </conditionalFormatting>
  <conditionalFormatting sqref="O22:Y2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N26:Y26 N21:Y24 O25:Y25 N3:Y6">
    <cfRule type="colorScale" priority="111">
      <colorScale>
        <cfvo type="min"/>
        <cfvo type="max"/>
        <color rgb="FFFCFCFF"/>
        <color rgb="FFF8696B"/>
      </colorScale>
    </cfRule>
  </conditionalFormatting>
  <conditionalFormatting sqref="N26:Y26 O25:Y25 N3:Y24">
    <cfRule type="colorScale" priority="114">
      <colorScale>
        <cfvo type="min"/>
        <cfvo type="max"/>
        <color rgb="FFFCFCFF"/>
        <color rgb="FFF8696B"/>
      </colorScale>
    </cfRule>
  </conditionalFormatting>
  <conditionalFormatting sqref="N22:N24">
    <cfRule type="colorScale" priority="117">
      <colorScale>
        <cfvo type="min"/>
        <cfvo type="max"/>
        <color rgb="FFFCFCFF"/>
        <color rgb="FFF8696B"/>
      </colorScale>
    </cfRule>
  </conditionalFormatting>
  <conditionalFormatting sqref="N3:Y26">
    <cfRule type="colorScale" priority="1">
      <colorScale>
        <cfvo type="min"/>
        <cfvo type="max"/>
        <color rgb="FFFCFCFF"/>
        <color rgb="FFF8696B"/>
      </colorScale>
    </cfRule>
  </conditionalFormatting>
  <hyperlinks>
    <hyperlink ref="J20" r:id="rId1"/>
    <hyperlink ref="J9" r:id="rId2"/>
    <hyperlink ref="J13" r:id="rId3"/>
    <hyperlink ref="J14" r:id="rId4"/>
    <hyperlink ref="J15" r:id="rId5"/>
    <hyperlink ref="J19" r:id="rId6"/>
    <hyperlink ref="J18" r:id="rId7"/>
    <hyperlink ref="J17" r:id="rId8"/>
    <hyperlink ref="J16" r:id="rId9"/>
    <hyperlink ref="J10:J12" r:id="rId10" display="https://studio.picpay.com/produtos/e-commerce"/>
    <hyperlink ref="J10" r:id="rId11" location="funcionalidades-dispon%C3%ADveis"/>
    <hyperlink ref="J11" r:id="rId12" location="funcionalidades-dispon%C3%ADveis"/>
    <hyperlink ref="J12" r:id="rId13" location="funcionalidades-dispon%C3%ADveis"/>
    <hyperlink ref="J26" r:id="rId14"/>
    <hyperlink ref="J24" r:id="rId15" location="taxa-anchor"/>
    <hyperlink ref="J25" r:id="rId16" location="taxa-anchor"/>
    <hyperlink ref="J21" r:id="rId17"/>
    <hyperlink ref="J7" r:id="rId18" location="rmcl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G4" sqref="A4:G4"/>
    </sheetView>
  </sheetViews>
  <sheetFormatPr defaultRowHeight="14.4"/>
  <cols>
    <col min="1" max="1" width="18" bestFit="1" customWidth="1"/>
    <col min="2" max="2" width="36.77734375" bestFit="1" customWidth="1"/>
    <col min="3" max="3" width="17.77734375" bestFit="1" customWidth="1"/>
    <col min="4" max="4" width="32.88671875" bestFit="1" customWidth="1"/>
    <col min="5" max="5" width="31" customWidth="1"/>
    <col min="9" max="9" width="15.44140625" bestFit="1" customWidth="1"/>
    <col min="11" max="11" width="7.6640625" bestFit="1" customWidth="1"/>
    <col min="12" max="12" width="3.5546875" bestFit="1" customWidth="1"/>
    <col min="13" max="13" width="10.44140625" bestFit="1" customWidth="1"/>
  </cols>
  <sheetData>
    <row r="1" spans="1:13" s="50" customFormat="1">
      <c r="A1" s="50" t="s">
        <v>83</v>
      </c>
      <c r="B1" s="50" t="s">
        <v>31</v>
      </c>
      <c r="C1" s="50" t="s">
        <v>422</v>
      </c>
      <c r="D1" s="50" t="s">
        <v>84</v>
      </c>
      <c r="E1" s="50" t="s">
        <v>85</v>
      </c>
      <c r="F1" s="50" t="s">
        <v>86</v>
      </c>
      <c r="G1" s="50" t="s">
        <v>87</v>
      </c>
      <c r="H1" s="50" t="s">
        <v>88</v>
      </c>
      <c r="I1" s="50" t="s">
        <v>89</v>
      </c>
      <c r="J1" s="50" t="s">
        <v>90</v>
      </c>
      <c r="K1" s="50" t="s">
        <v>91</v>
      </c>
      <c r="L1" s="50" t="s">
        <v>92</v>
      </c>
      <c r="M1" s="50" t="s">
        <v>93</v>
      </c>
    </row>
    <row r="2" spans="1:13">
      <c r="A2" s="41" t="s">
        <v>94</v>
      </c>
      <c r="B2" s="45" t="s">
        <v>95</v>
      </c>
      <c r="C2" s="41" t="s">
        <v>424</v>
      </c>
      <c r="D2" s="41" t="s">
        <v>62</v>
      </c>
      <c r="E2" s="41" t="s">
        <v>62</v>
      </c>
      <c r="F2" s="41" t="s">
        <v>62</v>
      </c>
      <c r="G2" s="41" t="s">
        <v>96</v>
      </c>
      <c r="H2" s="41">
        <v>1180</v>
      </c>
      <c r="I2" s="43"/>
      <c r="J2" s="41" t="s">
        <v>97</v>
      </c>
      <c r="K2" s="41" t="s">
        <v>98</v>
      </c>
      <c r="L2" s="41" t="s">
        <v>99</v>
      </c>
      <c r="M2" s="41" t="s">
        <v>100</v>
      </c>
    </row>
    <row r="3" spans="1:13">
      <c r="A3" s="41" t="s">
        <v>101</v>
      </c>
      <c r="B3" s="45" t="s">
        <v>102</v>
      </c>
      <c r="C3" t="s">
        <v>425</v>
      </c>
      <c r="D3" s="41" t="s">
        <v>62</v>
      </c>
      <c r="E3" s="41" t="s">
        <v>103</v>
      </c>
      <c r="F3" s="41" t="s">
        <v>104</v>
      </c>
      <c r="G3" s="41" t="s">
        <v>105</v>
      </c>
      <c r="H3" s="41">
        <v>1670</v>
      </c>
      <c r="I3" s="43"/>
      <c r="J3" s="41" t="s">
        <v>106</v>
      </c>
      <c r="K3" s="41" t="s">
        <v>107</v>
      </c>
      <c r="L3" s="41" t="s">
        <v>99</v>
      </c>
      <c r="M3" s="41" t="s">
        <v>108</v>
      </c>
    </row>
    <row r="4" spans="1:13">
      <c r="A4" s="41" t="s">
        <v>109</v>
      </c>
      <c r="B4" s="45" t="s">
        <v>110</v>
      </c>
      <c r="C4" t="s">
        <v>426</v>
      </c>
      <c r="D4" s="45" t="s">
        <v>111</v>
      </c>
      <c r="E4" s="41" t="s">
        <v>112</v>
      </c>
      <c r="F4" s="41" t="s">
        <v>113</v>
      </c>
      <c r="G4" s="41" t="s">
        <v>114</v>
      </c>
      <c r="H4" s="41">
        <v>866</v>
      </c>
      <c r="I4" s="43"/>
      <c r="J4" s="41" t="s">
        <v>115</v>
      </c>
      <c r="K4" s="41" t="s">
        <v>116</v>
      </c>
      <c r="L4" s="41" t="s">
        <v>99</v>
      </c>
      <c r="M4" s="41" t="s">
        <v>117</v>
      </c>
    </row>
    <row r="5" spans="1:13">
      <c r="A5" s="41" t="s">
        <v>118</v>
      </c>
      <c r="B5" s="45" t="s">
        <v>119</v>
      </c>
      <c r="C5" t="s">
        <v>427</v>
      </c>
      <c r="D5" s="45" t="s">
        <v>120</v>
      </c>
      <c r="E5" s="41" t="s">
        <v>121</v>
      </c>
      <c r="F5" s="41" t="s">
        <v>62</v>
      </c>
      <c r="G5" s="41" t="s">
        <v>122</v>
      </c>
      <c r="H5" s="41">
        <v>96</v>
      </c>
      <c r="I5" s="43"/>
      <c r="J5" s="41" t="s">
        <v>123</v>
      </c>
      <c r="K5" s="41" t="s">
        <v>124</v>
      </c>
      <c r="L5" s="41" t="s">
        <v>125</v>
      </c>
      <c r="M5" s="41" t="s">
        <v>126</v>
      </c>
    </row>
    <row r="6" spans="1:13">
      <c r="A6" s="41" t="s">
        <v>127</v>
      </c>
      <c r="B6" s="45" t="s">
        <v>128</v>
      </c>
      <c r="C6" t="s">
        <v>428</v>
      </c>
      <c r="D6" s="44" t="s">
        <v>420</v>
      </c>
      <c r="E6" s="41" t="s">
        <v>419</v>
      </c>
      <c r="F6" s="42" t="s">
        <v>62</v>
      </c>
      <c r="G6" s="41" t="s">
        <v>418</v>
      </c>
      <c r="H6" s="41">
        <v>200</v>
      </c>
      <c r="I6" s="43"/>
      <c r="J6" s="41" t="s">
        <v>417</v>
      </c>
      <c r="K6" s="41" t="s">
        <v>116</v>
      </c>
      <c r="L6" s="41" t="s">
        <v>99</v>
      </c>
      <c r="M6" s="41" t="s">
        <v>416</v>
      </c>
    </row>
    <row r="7" spans="1:13">
      <c r="A7" s="41" t="s">
        <v>129</v>
      </c>
      <c r="B7" s="45" t="s">
        <v>415</v>
      </c>
      <c r="C7" t="s">
        <v>429</v>
      </c>
      <c r="D7" s="44" t="s">
        <v>414</v>
      </c>
      <c r="E7" s="41" t="s">
        <v>62</v>
      </c>
      <c r="F7" s="41" t="s">
        <v>413</v>
      </c>
      <c r="G7" s="41" t="s">
        <v>412</v>
      </c>
      <c r="H7" s="41">
        <v>58</v>
      </c>
      <c r="I7" s="43"/>
      <c r="J7" s="41" t="s">
        <v>411</v>
      </c>
      <c r="K7" s="41" t="s">
        <v>116</v>
      </c>
      <c r="L7" s="41" t="s">
        <v>99</v>
      </c>
      <c r="M7" s="41" t="s">
        <v>410</v>
      </c>
    </row>
    <row r="8" spans="1:13">
      <c r="A8" s="41" t="s">
        <v>130</v>
      </c>
      <c r="B8" s="45" t="s">
        <v>409</v>
      </c>
      <c r="C8" t="s">
        <v>430</v>
      </c>
      <c r="D8" s="44" t="s">
        <v>408</v>
      </c>
      <c r="E8" s="41" t="s">
        <v>407</v>
      </c>
      <c r="F8" s="41" t="s">
        <v>62</v>
      </c>
      <c r="G8" s="41" t="s">
        <v>406</v>
      </c>
      <c r="H8" s="41">
        <v>50</v>
      </c>
      <c r="I8" s="41" t="s">
        <v>405</v>
      </c>
      <c r="J8" s="41" t="s">
        <v>404</v>
      </c>
      <c r="K8" s="42" t="s">
        <v>403</v>
      </c>
      <c r="L8" s="41" t="s">
        <v>402</v>
      </c>
      <c r="M8" s="41" t="s">
        <v>401</v>
      </c>
    </row>
    <row r="9" spans="1:13">
      <c r="A9" s="41" t="s">
        <v>131</v>
      </c>
      <c r="B9" s="45" t="s">
        <v>400</v>
      </c>
      <c r="C9" t="s">
        <v>431</v>
      </c>
      <c r="D9" s="48" t="s">
        <v>62</v>
      </c>
      <c r="E9" s="41" t="s">
        <v>399</v>
      </c>
      <c r="F9" s="42" t="s">
        <v>62</v>
      </c>
      <c r="G9" s="41" t="s">
        <v>398</v>
      </c>
      <c r="H9" s="41">
        <v>66</v>
      </c>
      <c r="I9" s="43"/>
      <c r="J9" s="41" t="s">
        <v>397</v>
      </c>
      <c r="K9" s="41" t="s">
        <v>396</v>
      </c>
      <c r="L9" s="41" t="s">
        <v>99</v>
      </c>
      <c r="M9" s="41" t="s">
        <v>395</v>
      </c>
    </row>
    <row r="10" spans="1:13">
      <c r="A10" s="41" t="s">
        <v>132</v>
      </c>
      <c r="B10" s="45" t="s">
        <v>394</v>
      </c>
      <c r="C10" t="s">
        <v>432</v>
      </c>
      <c r="D10" s="44" t="s">
        <v>393</v>
      </c>
      <c r="E10" s="41" t="s">
        <v>392</v>
      </c>
      <c r="F10" s="42" t="s">
        <v>62</v>
      </c>
      <c r="G10" s="41" t="s">
        <v>391</v>
      </c>
      <c r="H10" s="41">
        <v>5588</v>
      </c>
      <c r="I10" s="43"/>
      <c r="J10" s="41" t="s">
        <v>390</v>
      </c>
      <c r="K10" s="41" t="s">
        <v>116</v>
      </c>
      <c r="L10" s="41" t="s">
        <v>99</v>
      </c>
      <c r="M10" s="41" t="s">
        <v>389</v>
      </c>
    </row>
    <row r="11" spans="1:13">
      <c r="A11" s="41" t="s">
        <v>133</v>
      </c>
      <c r="B11" s="45" t="s">
        <v>388</v>
      </c>
      <c r="C11" t="s">
        <v>433</v>
      </c>
      <c r="D11" s="44" t="s">
        <v>387</v>
      </c>
      <c r="E11" s="41" t="s">
        <v>386</v>
      </c>
      <c r="F11" s="43"/>
      <c r="G11" s="41" t="s">
        <v>385</v>
      </c>
      <c r="H11" s="41">
        <v>4794</v>
      </c>
      <c r="I11" s="43"/>
      <c r="J11" s="41" t="s">
        <v>384</v>
      </c>
      <c r="K11" s="42" t="s">
        <v>383</v>
      </c>
      <c r="L11" s="41" t="s">
        <v>99</v>
      </c>
      <c r="M11" s="41" t="s">
        <v>382</v>
      </c>
    </row>
    <row r="12" spans="1:13">
      <c r="A12" s="41" t="s">
        <v>134</v>
      </c>
      <c r="B12" s="45" t="s">
        <v>381</v>
      </c>
      <c r="C12" t="s">
        <v>434</v>
      </c>
      <c r="D12" s="44" t="s">
        <v>380</v>
      </c>
      <c r="E12" s="41" t="s">
        <v>379</v>
      </c>
      <c r="F12" s="42" t="s">
        <v>378</v>
      </c>
      <c r="G12" s="41" t="s">
        <v>377</v>
      </c>
      <c r="H12" s="41">
        <v>6872</v>
      </c>
      <c r="I12" s="43"/>
      <c r="J12" s="41" t="s">
        <v>376</v>
      </c>
      <c r="K12" s="41" t="s">
        <v>116</v>
      </c>
      <c r="L12" s="41" t="s">
        <v>99</v>
      </c>
      <c r="M12" s="41" t="s">
        <v>375</v>
      </c>
    </row>
    <row r="13" spans="1:13">
      <c r="A13" s="41" t="s">
        <v>135</v>
      </c>
      <c r="B13" s="45" t="s">
        <v>374</v>
      </c>
      <c r="C13" s="41" t="s">
        <v>435</v>
      </c>
      <c r="D13" s="44" t="s">
        <v>373</v>
      </c>
      <c r="E13" s="43"/>
      <c r="F13" s="43"/>
      <c r="G13" s="41" t="s">
        <v>372</v>
      </c>
      <c r="H13" s="41">
        <v>1825</v>
      </c>
      <c r="I13" s="43"/>
      <c r="J13" s="41" t="s">
        <v>371</v>
      </c>
      <c r="K13" s="41" t="s">
        <v>370</v>
      </c>
      <c r="L13" s="41" t="s">
        <v>283</v>
      </c>
      <c r="M13" s="41" t="s">
        <v>369</v>
      </c>
    </row>
    <row r="14" spans="1:13">
      <c r="A14" s="41" t="s">
        <v>136</v>
      </c>
      <c r="B14" s="45" t="s">
        <v>421</v>
      </c>
      <c r="C14" s="41" t="s">
        <v>423</v>
      </c>
      <c r="D14" s="48" t="s">
        <v>62</v>
      </c>
      <c r="E14" s="43" t="s">
        <v>368</v>
      </c>
      <c r="F14" s="43"/>
      <c r="G14" s="43" t="s">
        <v>475</v>
      </c>
      <c r="H14" s="52">
        <v>291</v>
      </c>
      <c r="I14" s="43" t="s">
        <v>476</v>
      </c>
      <c r="J14" s="43" t="s">
        <v>209</v>
      </c>
      <c r="K14" s="43" t="s">
        <v>116</v>
      </c>
      <c r="L14" s="43" t="s">
        <v>99</v>
      </c>
      <c r="M14" s="43" t="s">
        <v>477</v>
      </c>
    </row>
    <row r="15" spans="1:13">
      <c r="A15" s="52" t="s">
        <v>436</v>
      </c>
      <c r="B15" s="45" t="s">
        <v>367</v>
      </c>
      <c r="C15" s="41" t="s">
        <v>437</v>
      </c>
      <c r="D15" s="48" t="s">
        <v>62</v>
      </c>
      <c r="E15" s="41" t="s">
        <v>366</v>
      </c>
      <c r="F15" s="42" t="s">
        <v>62</v>
      </c>
      <c r="G15" s="41" t="s">
        <v>365</v>
      </c>
      <c r="H15" s="41">
        <v>729</v>
      </c>
      <c r="I15" s="43"/>
      <c r="J15" s="41" t="s">
        <v>98</v>
      </c>
      <c r="K15" s="41" t="s">
        <v>97</v>
      </c>
      <c r="L15" s="41" t="s">
        <v>99</v>
      </c>
      <c r="M15" s="41" t="s">
        <v>364</v>
      </c>
    </row>
    <row r="16" spans="1:13">
      <c r="A16" s="41" t="s">
        <v>137</v>
      </c>
      <c r="B16" s="45" t="s">
        <v>363</v>
      </c>
      <c r="C16" t="s">
        <v>438</v>
      </c>
      <c r="D16" s="48" t="s">
        <v>62</v>
      </c>
      <c r="E16" s="41" t="s">
        <v>362</v>
      </c>
      <c r="F16" s="43"/>
      <c r="G16" s="52" t="s">
        <v>479</v>
      </c>
      <c r="H16" s="41">
        <v>643</v>
      </c>
      <c r="I16" s="43" t="s">
        <v>480</v>
      </c>
      <c r="J16" s="52" t="s">
        <v>481</v>
      </c>
      <c r="K16" s="43" t="s">
        <v>482</v>
      </c>
      <c r="L16" s="41" t="s">
        <v>99</v>
      </c>
      <c r="M16" s="43" t="s">
        <v>478</v>
      </c>
    </row>
    <row r="17" spans="1:13">
      <c r="A17" s="41" t="s">
        <v>138</v>
      </c>
      <c r="B17" s="45" t="s">
        <v>361</v>
      </c>
      <c r="C17" t="s">
        <v>439</v>
      </c>
      <c r="D17" s="44" t="s">
        <v>360</v>
      </c>
      <c r="E17" s="41" t="s">
        <v>359</v>
      </c>
      <c r="F17" s="43"/>
      <c r="G17" s="41" t="s">
        <v>358</v>
      </c>
      <c r="H17" s="41" t="s">
        <v>357</v>
      </c>
      <c r="I17" s="43"/>
      <c r="J17" s="41" t="s">
        <v>356</v>
      </c>
      <c r="K17" s="42" t="s">
        <v>355</v>
      </c>
      <c r="L17" s="41" t="s">
        <v>354</v>
      </c>
      <c r="M17" s="41" t="s">
        <v>353</v>
      </c>
    </row>
    <row r="18" spans="1:13">
      <c r="A18" s="41" t="s">
        <v>139</v>
      </c>
      <c r="B18" s="45" t="s">
        <v>352</v>
      </c>
      <c r="C18" t="s">
        <v>440</v>
      </c>
      <c r="D18" s="48" t="s">
        <v>62</v>
      </c>
      <c r="E18" s="41" t="s">
        <v>351</v>
      </c>
      <c r="F18" s="42" t="s">
        <v>62</v>
      </c>
      <c r="G18" s="41" t="s">
        <v>350</v>
      </c>
      <c r="H18" s="41">
        <v>60</v>
      </c>
      <c r="I18" s="43"/>
      <c r="J18" s="41" t="s">
        <v>349</v>
      </c>
      <c r="K18" s="42" t="s">
        <v>348</v>
      </c>
      <c r="L18" s="41" t="s">
        <v>347</v>
      </c>
      <c r="M18" s="41" t="s">
        <v>346</v>
      </c>
    </row>
    <row r="19" spans="1:13">
      <c r="A19" s="41" t="s">
        <v>140</v>
      </c>
      <c r="B19" s="45" t="s">
        <v>345</v>
      </c>
      <c r="C19" t="s">
        <v>441</v>
      </c>
      <c r="D19" s="44" t="s">
        <v>344</v>
      </c>
      <c r="E19" s="41" t="s">
        <v>343</v>
      </c>
      <c r="F19" s="42" t="s">
        <v>62</v>
      </c>
      <c r="G19" s="41" t="s">
        <v>342</v>
      </c>
      <c r="H19" s="42" t="s">
        <v>341</v>
      </c>
      <c r="I19" s="43"/>
      <c r="J19" s="41" t="s">
        <v>320</v>
      </c>
      <c r="K19" s="42" t="s">
        <v>116</v>
      </c>
      <c r="L19" s="41" t="s">
        <v>99</v>
      </c>
      <c r="M19" s="41" t="s">
        <v>340</v>
      </c>
    </row>
    <row r="20" spans="1:13">
      <c r="A20" s="41" t="s">
        <v>141</v>
      </c>
      <c r="B20" s="45" t="s">
        <v>339</v>
      </c>
      <c r="C20" t="s">
        <v>442</v>
      </c>
      <c r="D20" s="44" t="s">
        <v>338</v>
      </c>
      <c r="E20" s="43"/>
      <c r="F20" s="43"/>
      <c r="G20" s="41" t="s">
        <v>337</v>
      </c>
      <c r="H20" s="41">
        <v>810</v>
      </c>
      <c r="I20" s="43"/>
      <c r="J20" s="41" t="s">
        <v>336</v>
      </c>
      <c r="K20" s="42" t="s">
        <v>116</v>
      </c>
      <c r="L20" s="41" t="s">
        <v>99</v>
      </c>
      <c r="M20" s="41" t="s">
        <v>335</v>
      </c>
    </row>
    <row r="21" spans="1:13">
      <c r="A21" s="41" t="s">
        <v>142</v>
      </c>
      <c r="B21" s="45" t="s">
        <v>143</v>
      </c>
      <c r="C21" t="s">
        <v>443</v>
      </c>
      <c r="D21" s="47" t="s">
        <v>334</v>
      </c>
      <c r="E21" s="41" t="s">
        <v>333</v>
      </c>
      <c r="F21" s="42" t="s">
        <v>62</v>
      </c>
      <c r="G21" s="41" t="s">
        <v>332</v>
      </c>
      <c r="H21" s="42">
        <v>500</v>
      </c>
      <c r="I21" s="43"/>
      <c r="J21" s="41" t="s">
        <v>331</v>
      </c>
      <c r="K21" s="42" t="s">
        <v>116</v>
      </c>
      <c r="L21" s="41" t="s">
        <v>99</v>
      </c>
      <c r="M21" s="41" t="s">
        <v>330</v>
      </c>
    </row>
    <row r="22" spans="1:13">
      <c r="A22" s="41" t="s">
        <v>144</v>
      </c>
      <c r="B22" s="45" t="s">
        <v>145</v>
      </c>
      <c r="C22" t="s">
        <v>444</v>
      </c>
      <c r="D22" s="44" t="s">
        <v>329</v>
      </c>
      <c r="E22" s="41" t="s">
        <v>328</v>
      </c>
      <c r="F22" s="41" t="s">
        <v>327</v>
      </c>
      <c r="G22" s="41" t="s">
        <v>326</v>
      </c>
      <c r="H22" s="42">
        <v>47</v>
      </c>
      <c r="I22" s="43"/>
      <c r="J22" s="41" t="s">
        <v>325</v>
      </c>
      <c r="K22" s="42" t="s">
        <v>116</v>
      </c>
      <c r="L22" s="41" t="s">
        <v>99</v>
      </c>
      <c r="M22" s="41" t="s">
        <v>324</v>
      </c>
    </row>
    <row r="23" spans="1:13">
      <c r="A23" s="41" t="s">
        <v>146</v>
      </c>
      <c r="B23" s="45" t="s">
        <v>147</v>
      </c>
      <c r="C23" t="s">
        <v>445</v>
      </c>
      <c r="D23" s="44" t="s">
        <v>323</v>
      </c>
      <c r="E23" s="41" t="s">
        <v>322</v>
      </c>
      <c r="F23" s="42" t="s">
        <v>62</v>
      </c>
      <c r="G23" s="41" t="s">
        <v>321</v>
      </c>
      <c r="H23" s="42">
        <v>751</v>
      </c>
      <c r="I23" s="43"/>
      <c r="J23" s="41" t="s">
        <v>320</v>
      </c>
      <c r="K23" s="42" t="s">
        <v>116</v>
      </c>
      <c r="L23" s="41" t="s">
        <v>99</v>
      </c>
      <c r="M23" s="41" t="s">
        <v>319</v>
      </c>
    </row>
    <row r="24" spans="1:13">
      <c r="A24" s="41" t="s">
        <v>148</v>
      </c>
      <c r="B24" s="45" t="s">
        <v>149</v>
      </c>
      <c r="C24" t="s">
        <v>446</v>
      </c>
      <c r="D24" s="48" t="s">
        <v>62</v>
      </c>
      <c r="E24" s="41" t="s">
        <v>318</v>
      </c>
      <c r="F24" s="41" t="s">
        <v>317</v>
      </c>
      <c r="G24" s="41" t="s">
        <v>316</v>
      </c>
      <c r="H24" s="42">
        <v>211</v>
      </c>
      <c r="I24" s="43"/>
      <c r="J24" s="41" t="s">
        <v>315</v>
      </c>
      <c r="K24" s="42" t="s">
        <v>116</v>
      </c>
      <c r="L24" s="41" t="s">
        <v>99</v>
      </c>
      <c r="M24" s="41" t="s">
        <v>314</v>
      </c>
    </row>
    <row r="25" spans="1:13">
      <c r="A25" s="41" t="s">
        <v>150</v>
      </c>
      <c r="B25" s="45" t="s">
        <v>151</v>
      </c>
      <c r="C25" t="s">
        <v>447</v>
      </c>
      <c r="D25" s="48" t="s">
        <v>313</v>
      </c>
      <c r="E25" s="41" t="s">
        <v>312</v>
      </c>
      <c r="F25" s="42" t="s">
        <v>62</v>
      </c>
      <c r="G25" s="41" t="s">
        <v>311</v>
      </c>
      <c r="H25" s="41">
        <v>260</v>
      </c>
      <c r="I25" s="41" t="s">
        <v>310</v>
      </c>
      <c r="J25" s="41" t="s">
        <v>309</v>
      </c>
      <c r="K25" s="42" t="s">
        <v>308</v>
      </c>
      <c r="L25" s="41" t="s">
        <v>99</v>
      </c>
      <c r="M25" s="41" t="s">
        <v>307</v>
      </c>
    </row>
    <row r="26" spans="1:13">
      <c r="A26" s="41" t="s">
        <v>152</v>
      </c>
      <c r="B26" s="45" t="s">
        <v>153</v>
      </c>
      <c r="C26" t="s">
        <v>448</v>
      </c>
      <c r="D26" s="47" t="s">
        <v>306</v>
      </c>
      <c r="E26" s="41" t="s">
        <v>305</v>
      </c>
      <c r="F26" s="42" t="s">
        <v>62</v>
      </c>
      <c r="G26" s="41" t="s">
        <v>304</v>
      </c>
      <c r="H26" s="42">
        <v>563</v>
      </c>
      <c r="I26" s="43"/>
      <c r="J26" s="41" t="s">
        <v>303</v>
      </c>
      <c r="K26" s="42" t="s">
        <v>302</v>
      </c>
      <c r="L26" s="41" t="s">
        <v>99</v>
      </c>
      <c r="M26" s="41" t="s">
        <v>301</v>
      </c>
    </row>
    <row r="27" spans="1:13">
      <c r="A27" s="41" t="s">
        <v>154</v>
      </c>
      <c r="B27" s="45" t="s">
        <v>155</v>
      </c>
      <c r="C27" t="s">
        <v>449</v>
      </c>
      <c r="D27" s="47" t="s">
        <v>300</v>
      </c>
      <c r="E27" s="41" t="s">
        <v>299</v>
      </c>
      <c r="F27" s="42" t="s">
        <v>298</v>
      </c>
      <c r="G27" s="41" t="s">
        <v>297</v>
      </c>
      <c r="H27" s="42">
        <v>2449</v>
      </c>
      <c r="I27" s="43"/>
      <c r="J27" s="41" t="s">
        <v>296</v>
      </c>
      <c r="K27" s="42" t="s">
        <v>295</v>
      </c>
      <c r="L27" s="41" t="s">
        <v>99</v>
      </c>
      <c r="M27" s="41" t="s">
        <v>294</v>
      </c>
    </row>
    <row r="28" spans="1:13">
      <c r="A28" s="41" t="s">
        <v>156</v>
      </c>
      <c r="B28" s="45" t="s">
        <v>157</v>
      </c>
      <c r="C28" t="s">
        <v>463</v>
      </c>
      <c r="D28" s="47" t="s">
        <v>62</v>
      </c>
      <c r="E28" s="41" t="s">
        <v>293</v>
      </c>
      <c r="F28" s="42" t="s">
        <v>62</v>
      </c>
      <c r="G28" s="41" t="s">
        <v>292</v>
      </c>
      <c r="H28" s="42">
        <v>49</v>
      </c>
      <c r="I28" s="43"/>
      <c r="J28" s="41" t="s">
        <v>291</v>
      </c>
      <c r="K28" s="42" t="s">
        <v>116</v>
      </c>
      <c r="L28" s="41" t="s">
        <v>99</v>
      </c>
      <c r="M28" s="41" t="s">
        <v>290</v>
      </c>
    </row>
    <row r="29" spans="1:13">
      <c r="A29" s="52" t="s">
        <v>158</v>
      </c>
      <c r="B29" s="45" t="s">
        <v>159</v>
      </c>
      <c r="C29" t="s">
        <v>464</v>
      </c>
      <c r="D29" s="47" t="s">
        <v>289</v>
      </c>
      <c r="E29" s="41" t="s">
        <v>288</v>
      </c>
      <c r="F29" s="42" t="s">
        <v>62</v>
      </c>
      <c r="G29" s="41" t="s">
        <v>287</v>
      </c>
      <c r="H29" s="42">
        <v>122</v>
      </c>
      <c r="I29" s="41" t="s">
        <v>286</v>
      </c>
      <c r="J29" s="41" t="s">
        <v>285</v>
      </c>
      <c r="K29" s="42" t="s">
        <v>284</v>
      </c>
      <c r="L29" s="41" t="s">
        <v>283</v>
      </c>
      <c r="M29" s="41" t="s">
        <v>282</v>
      </c>
    </row>
    <row r="30" spans="1:13">
      <c r="A30" s="41" t="s">
        <v>160</v>
      </c>
      <c r="B30" s="45" t="s">
        <v>161</v>
      </c>
      <c r="C30" s="41" t="s">
        <v>465</v>
      </c>
      <c r="D30" s="47" t="s">
        <v>281</v>
      </c>
      <c r="E30" s="41" t="s">
        <v>280</v>
      </c>
      <c r="F30" s="42" t="s">
        <v>62</v>
      </c>
      <c r="G30" s="41" t="s">
        <v>279</v>
      </c>
      <c r="H30" s="42">
        <v>1844</v>
      </c>
      <c r="I30" s="43"/>
      <c r="J30" s="41" t="s">
        <v>278</v>
      </c>
      <c r="K30" s="42" t="s">
        <v>116</v>
      </c>
      <c r="L30" s="41" t="s">
        <v>99</v>
      </c>
      <c r="M30" s="41" t="s">
        <v>277</v>
      </c>
    </row>
    <row r="31" spans="1:13">
      <c r="A31" s="41" t="s">
        <v>162</v>
      </c>
      <c r="B31" s="45" t="s">
        <v>163</v>
      </c>
      <c r="C31" s="41" t="s">
        <v>466</v>
      </c>
      <c r="D31" s="47" t="s">
        <v>276</v>
      </c>
      <c r="E31" s="41" t="s">
        <v>275</v>
      </c>
      <c r="F31" s="42" t="s">
        <v>274</v>
      </c>
      <c r="G31" s="41" t="s">
        <v>273</v>
      </c>
      <c r="H31" s="42">
        <v>194</v>
      </c>
      <c r="I31" s="43"/>
      <c r="J31" s="41" t="s">
        <v>272</v>
      </c>
      <c r="K31" s="42" t="s">
        <v>116</v>
      </c>
      <c r="L31" s="41" t="s">
        <v>99</v>
      </c>
      <c r="M31" s="41" t="s">
        <v>271</v>
      </c>
    </row>
    <row r="32" spans="1:13">
      <c r="A32" s="41" t="s">
        <v>164</v>
      </c>
      <c r="B32" s="45" t="s">
        <v>165</v>
      </c>
      <c r="C32" t="s">
        <v>467</v>
      </c>
      <c r="D32" s="47" t="s">
        <v>270</v>
      </c>
      <c r="E32" s="41" t="s">
        <v>62</v>
      </c>
      <c r="F32" s="42" t="s">
        <v>269</v>
      </c>
      <c r="G32" s="41" t="s">
        <v>268</v>
      </c>
      <c r="H32" s="42">
        <v>555</v>
      </c>
      <c r="I32" s="43"/>
      <c r="J32" s="41" t="s">
        <v>164</v>
      </c>
      <c r="K32" s="42" t="s">
        <v>267</v>
      </c>
      <c r="L32" s="41" t="s">
        <v>266</v>
      </c>
      <c r="M32" s="41" t="s">
        <v>265</v>
      </c>
    </row>
    <row r="33" spans="1:13">
      <c r="A33" s="41" t="s">
        <v>166</v>
      </c>
      <c r="B33" s="45" t="s">
        <v>167</v>
      </c>
      <c r="C33" s="41" t="s">
        <v>468</v>
      </c>
      <c r="D33" s="47" t="s">
        <v>264</v>
      </c>
      <c r="E33" s="41" t="s">
        <v>263</v>
      </c>
      <c r="F33" s="42" t="s">
        <v>62</v>
      </c>
      <c r="G33" s="41" t="s">
        <v>262</v>
      </c>
      <c r="H33" s="42">
        <v>550</v>
      </c>
      <c r="I33" s="43"/>
      <c r="J33" s="41" t="s">
        <v>261</v>
      </c>
      <c r="K33" s="42" t="s">
        <v>260</v>
      </c>
      <c r="L33" s="41" t="s">
        <v>99</v>
      </c>
      <c r="M33" s="41" t="s">
        <v>259</v>
      </c>
    </row>
    <row r="34" spans="1:13">
      <c r="A34" s="41" t="s">
        <v>168</v>
      </c>
      <c r="B34" s="45" t="s">
        <v>169</v>
      </c>
      <c r="C34" s="41" t="s">
        <v>469</v>
      </c>
      <c r="D34" s="47" t="s">
        <v>62</v>
      </c>
      <c r="E34" s="41" t="s">
        <v>258</v>
      </c>
      <c r="F34" s="42" t="s">
        <v>62</v>
      </c>
      <c r="G34" s="41" t="s">
        <v>257</v>
      </c>
      <c r="H34" s="42">
        <v>1776</v>
      </c>
      <c r="I34" s="43"/>
      <c r="J34" s="41" t="s">
        <v>256</v>
      </c>
      <c r="K34" s="42" t="s">
        <v>255</v>
      </c>
      <c r="L34" s="41" t="s">
        <v>99</v>
      </c>
      <c r="M34" s="41" t="s">
        <v>254</v>
      </c>
    </row>
    <row r="35" spans="1:13">
      <c r="A35" s="52" t="s">
        <v>170</v>
      </c>
      <c r="B35" s="45" t="s">
        <v>171</v>
      </c>
      <c r="C35" s="53" t="s">
        <v>470</v>
      </c>
      <c r="D35" s="47" t="s">
        <v>253</v>
      </c>
      <c r="E35" s="41" t="s">
        <v>252</v>
      </c>
      <c r="F35" s="42" t="s">
        <v>62</v>
      </c>
      <c r="G35" s="41" t="s">
        <v>251</v>
      </c>
      <c r="H35" s="42">
        <v>120</v>
      </c>
      <c r="I35" s="43"/>
      <c r="J35" s="41" t="s">
        <v>250</v>
      </c>
      <c r="K35" s="42" t="s">
        <v>116</v>
      </c>
      <c r="L35" s="41" t="s">
        <v>99</v>
      </c>
      <c r="M35" s="41" t="s">
        <v>249</v>
      </c>
    </row>
    <row r="36" spans="1:13">
      <c r="A36" s="41" t="s">
        <v>172</v>
      </c>
      <c r="B36" s="45" t="s">
        <v>173</v>
      </c>
      <c r="C36" t="s">
        <v>471</v>
      </c>
      <c r="D36" s="47" t="s">
        <v>248</v>
      </c>
      <c r="E36" s="41" t="s">
        <v>247</v>
      </c>
      <c r="F36" s="42" t="s">
        <v>62</v>
      </c>
      <c r="G36" s="41" t="s">
        <v>246</v>
      </c>
      <c r="H36" s="42">
        <v>2200</v>
      </c>
      <c r="I36" s="43"/>
      <c r="J36" s="41" t="s">
        <v>245</v>
      </c>
      <c r="K36" s="42" t="s">
        <v>116</v>
      </c>
      <c r="L36" s="41" t="s">
        <v>99</v>
      </c>
      <c r="M36" s="43"/>
    </row>
    <row r="37" spans="1:13">
      <c r="A37" s="41" t="s">
        <v>174</v>
      </c>
      <c r="B37" s="45" t="s">
        <v>175</v>
      </c>
      <c r="C37" t="s">
        <v>472</v>
      </c>
      <c r="D37" s="44" t="s">
        <v>244</v>
      </c>
      <c r="E37" s="41" t="s">
        <v>243</v>
      </c>
      <c r="F37" s="41" t="s">
        <v>62</v>
      </c>
      <c r="G37" s="41" t="s">
        <v>242</v>
      </c>
      <c r="H37" s="41">
        <v>155</v>
      </c>
      <c r="I37" s="43"/>
      <c r="J37" s="41" t="s">
        <v>98</v>
      </c>
      <c r="K37" s="42" t="s">
        <v>97</v>
      </c>
      <c r="L37" s="41" t="s">
        <v>99</v>
      </c>
      <c r="M37" s="41" t="s">
        <v>241</v>
      </c>
    </row>
    <row r="38" spans="1:13">
      <c r="A38" s="41" t="s">
        <v>176</v>
      </c>
      <c r="B38" s="45" t="s">
        <v>177</v>
      </c>
      <c r="C38" t="s">
        <v>473</v>
      </c>
      <c r="D38" s="44" t="s">
        <v>240</v>
      </c>
      <c r="E38" s="41" t="s">
        <v>239</v>
      </c>
      <c r="F38" s="41" t="s">
        <v>62</v>
      </c>
      <c r="G38" s="41" t="s">
        <v>238</v>
      </c>
      <c r="H38" s="41">
        <v>1230</v>
      </c>
      <c r="I38" s="43"/>
      <c r="J38" s="41" t="s">
        <v>237</v>
      </c>
      <c r="K38" s="42" t="s">
        <v>116</v>
      </c>
      <c r="L38" s="41" t="s">
        <v>99</v>
      </c>
      <c r="M38" s="41" t="s">
        <v>236</v>
      </c>
    </row>
    <row r="39" spans="1:13">
      <c r="A39" s="41" t="s">
        <v>178</v>
      </c>
      <c r="B39" s="45" t="s">
        <v>179</v>
      </c>
      <c r="C39" t="s">
        <v>474</v>
      </c>
      <c r="D39" s="44" t="s">
        <v>235</v>
      </c>
      <c r="E39" s="41" t="s">
        <v>234</v>
      </c>
      <c r="F39" s="41" t="s">
        <v>62</v>
      </c>
      <c r="G39" s="41" t="s">
        <v>233</v>
      </c>
      <c r="H39" s="41">
        <v>947</v>
      </c>
      <c r="I39" s="43"/>
      <c r="J39" s="41" t="s">
        <v>232</v>
      </c>
      <c r="K39" s="42" t="s">
        <v>231</v>
      </c>
      <c r="L39" s="41" t="s">
        <v>99</v>
      </c>
      <c r="M39" s="41" t="s">
        <v>230</v>
      </c>
    </row>
    <row r="40" spans="1:13">
      <c r="A40" s="41" t="s">
        <v>180</v>
      </c>
      <c r="B40" s="45" t="s">
        <v>181</v>
      </c>
      <c r="C40" t="s">
        <v>462</v>
      </c>
      <c r="D40" s="44" t="s">
        <v>229</v>
      </c>
      <c r="E40" s="41" t="s">
        <v>62</v>
      </c>
      <c r="F40" s="41" t="s">
        <v>62</v>
      </c>
      <c r="G40" s="41" t="s">
        <v>228</v>
      </c>
      <c r="H40" s="41">
        <v>1358</v>
      </c>
      <c r="I40" s="43"/>
      <c r="J40" s="41" t="s">
        <v>123</v>
      </c>
      <c r="K40" s="42" t="s">
        <v>124</v>
      </c>
      <c r="L40" s="41" t="s">
        <v>125</v>
      </c>
      <c r="M40" s="41" t="s">
        <v>227</v>
      </c>
    </row>
    <row r="41" spans="1:13">
      <c r="A41" s="41" t="s">
        <v>182</v>
      </c>
      <c r="B41" s="45" t="s">
        <v>183</v>
      </c>
      <c r="C41" t="s">
        <v>461</v>
      </c>
      <c r="D41" s="46" t="s">
        <v>62</v>
      </c>
      <c r="E41" s="41" t="s">
        <v>62</v>
      </c>
      <c r="F41" s="41" t="s">
        <v>226</v>
      </c>
      <c r="G41" s="41" t="s">
        <v>225</v>
      </c>
      <c r="H41" s="41">
        <v>126</v>
      </c>
      <c r="I41" s="43"/>
      <c r="J41" s="41" t="s">
        <v>224</v>
      </c>
      <c r="K41" s="42" t="s">
        <v>116</v>
      </c>
      <c r="L41" s="41" t="s">
        <v>99</v>
      </c>
      <c r="M41" s="41" t="s">
        <v>223</v>
      </c>
    </row>
    <row r="42" spans="1:13">
      <c r="A42" s="41" t="s">
        <v>184</v>
      </c>
      <c r="B42" s="45" t="s">
        <v>185</v>
      </c>
      <c r="C42" t="s">
        <v>460</v>
      </c>
      <c r="D42" s="44" t="s">
        <v>222</v>
      </c>
      <c r="E42" s="41" t="s">
        <v>62</v>
      </c>
      <c r="F42" s="41" t="s">
        <v>221</v>
      </c>
      <c r="G42" s="41" t="s">
        <v>96</v>
      </c>
      <c r="H42" s="41">
        <v>301</v>
      </c>
      <c r="I42" s="43"/>
      <c r="J42" s="41" t="s">
        <v>98</v>
      </c>
      <c r="K42" s="42" t="s">
        <v>97</v>
      </c>
      <c r="L42" s="41" t="s">
        <v>99</v>
      </c>
      <c r="M42" s="41" t="s">
        <v>100</v>
      </c>
    </row>
    <row r="43" spans="1:13">
      <c r="A43" s="41" t="s">
        <v>186</v>
      </c>
      <c r="B43" s="45" t="s">
        <v>187</v>
      </c>
      <c r="C43" t="s">
        <v>459</v>
      </c>
      <c r="D43" s="45" t="s">
        <v>188</v>
      </c>
      <c r="E43" s="41" t="s">
        <v>62</v>
      </c>
      <c r="F43" s="41" t="s">
        <v>62</v>
      </c>
      <c r="G43" s="41" t="s">
        <v>220</v>
      </c>
      <c r="H43" s="41">
        <v>644</v>
      </c>
      <c r="I43" s="43"/>
      <c r="J43" s="41" t="s">
        <v>123</v>
      </c>
      <c r="K43" s="42" t="s">
        <v>219</v>
      </c>
      <c r="L43" s="41" t="s">
        <v>218</v>
      </c>
      <c r="M43" s="41" t="s">
        <v>217</v>
      </c>
    </row>
    <row r="44" spans="1:13">
      <c r="A44" s="41" t="s">
        <v>189</v>
      </c>
      <c r="B44" s="45" t="s">
        <v>190</v>
      </c>
      <c r="C44" t="s">
        <v>458</v>
      </c>
      <c r="D44" s="45" t="s">
        <v>191</v>
      </c>
      <c r="E44" s="41" t="s">
        <v>192</v>
      </c>
      <c r="F44" s="43"/>
      <c r="G44" s="41" t="s">
        <v>216</v>
      </c>
      <c r="H44" s="41">
        <v>1149</v>
      </c>
      <c r="I44" s="43"/>
      <c r="J44" s="41" t="s">
        <v>215</v>
      </c>
      <c r="K44" s="42" t="s">
        <v>116</v>
      </c>
      <c r="L44" s="41" t="s">
        <v>99</v>
      </c>
      <c r="M44" s="41" t="s">
        <v>214</v>
      </c>
    </row>
    <row r="45" spans="1:13">
      <c r="A45" s="41" t="s">
        <v>193</v>
      </c>
      <c r="B45" s="45" t="s">
        <v>194</v>
      </c>
      <c r="C45" t="s">
        <v>457</v>
      </c>
      <c r="D45" s="45" t="s">
        <v>195</v>
      </c>
      <c r="E45" s="41" t="s">
        <v>196</v>
      </c>
      <c r="F45" s="43"/>
      <c r="G45" s="41" t="s">
        <v>213</v>
      </c>
      <c r="H45" s="41">
        <v>2400</v>
      </c>
      <c r="I45" s="43"/>
      <c r="J45" s="41" t="s">
        <v>212</v>
      </c>
      <c r="K45" s="42" t="s">
        <v>116</v>
      </c>
      <c r="L45" s="41" t="s">
        <v>99</v>
      </c>
      <c r="M45" s="41" t="s">
        <v>211</v>
      </c>
    </row>
    <row r="46" spans="1:13">
      <c r="A46" s="41" t="s">
        <v>197</v>
      </c>
      <c r="B46" s="45" t="s">
        <v>198</v>
      </c>
      <c r="C46" t="s">
        <v>450</v>
      </c>
      <c r="D46" s="51" t="s">
        <v>453</v>
      </c>
      <c r="E46" s="52" t="s">
        <v>454</v>
      </c>
      <c r="F46" s="43"/>
      <c r="G46" s="41" t="s">
        <v>210</v>
      </c>
      <c r="H46" s="41">
        <v>128</v>
      </c>
      <c r="I46" s="43" t="s">
        <v>451</v>
      </c>
      <c r="J46" s="52" t="s">
        <v>452</v>
      </c>
      <c r="K46" s="42" t="s">
        <v>116</v>
      </c>
      <c r="L46" s="41" t="s">
        <v>99</v>
      </c>
      <c r="M46" s="41" t="s">
        <v>208</v>
      </c>
    </row>
    <row r="47" spans="1:13">
      <c r="A47" s="43" t="s">
        <v>456</v>
      </c>
      <c r="B47" s="45" t="s">
        <v>207</v>
      </c>
      <c r="C47" t="s">
        <v>455</v>
      </c>
      <c r="D47" s="44" t="s">
        <v>199</v>
      </c>
      <c r="E47" s="41" t="s">
        <v>200</v>
      </c>
      <c r="F47" s="41" t="s">
        <v>206</v>
      </c>
      <c r="G47" s="41" t="s">
        <v>205</v>
      </c>
      <c r="H47" s="41">
        <v>127</v>
      </c>
      <c r="I47" s="43"/>
      <c r="J47" s="41" t="s">
        <v>204</v>
      </c>
      <c r="K47" s="42" t="s">
        <v>203</v>
      </c>
      <c r="L47" s="41" t="s">
        <v>202</v>
      </c>
      <c r="M47" s="41" t="s">
        <v>201</v>
      </c>
    </row>
  </sheetData>
  <hyperlinks>
    <hyperlink ref="B2" r:id="rId1"/>
    <hyperlink ref="B3" r:id="rId2"/>
    <hyperlink ref="B4" r:id="rId3"/>
    <hyperlink ref="D4" r:id="rId4"/>
    <hyperlink ref="B5" r:id="rId5"/>
    <hyperlink ref="D5" r:id="rId6"/>
    <hyperlink ref="B6" r:id="rId7"/>
    <hyperlink ref="B7" r:id="rId8"/>
    <hyperlink ref="B8" r:id="rId9"/>
    <hyperlink ref="B9" r:id="rId10"/>
    <hyperlink ref="B10" r:id="rId11"/>
    <hyperlink ref="B11" r:id="rId12"/>
    <hyperlink ref="B13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D21" r:id="rId21"/>
    <hyperlink ref="B22" r:id="rId22"/>
    <hyperlink ref="B23" r:id="rId23"/>
    <hyperlink ref="B24" r:id="rId24"/>
    <hyperlink ref="B25" r:id="rId25"/>
    <hyperlink ref="B26" r:id="rId26"/>
    <hyperlink ref="B27" r:id="rId27"/>
    <hyperlink ref="B28" r:id="rId28"/>
    <hyperlink ref="B29" r:id="rId29"/>
    <hyperlink ref="B30" r:id="rId30"/>
    <hyperlink ref="B31" r:id="rId31"/>
    <hyperlink ref="B32" r:id="rId32"/>
    <hyperlink ref="B33" r:id="rId33"/>
    <hyperlink ref="B34" r:id="rId34"/>
    <hyperlink ref="B35" r:id="rId35"/>
    <hyperlink ref="B36" r:id="rId36"/>
    <hyperlink ref="B37" r:id="rId37"/>
    <hyperlink ref="B38" r:id="rId38"/>
    <hyperlink ref="B39" r:id="rId39"/>
    <hyperlink ref="B40" r:id="rId40"/>
    <hyperlink ref="B41" r:id="rId41"/>
    <hyperlink ref="B42" r:id="rId42"/>
    <hyperlink ref="B43" r:id="rId43"/>
    <hyperlink ref="D43" r:id="rId44"/>
    <hyperlink ref="B44" r:id="rId45"/>
    <hyperlink ref="D44" r:id="rId46"/>
    <hyperlink ref="B45" r:id="rId47"/>
    <hyperlink ref="D45" r:id="rId48"/>
    <hyperlink ref="B46" r:id="rId49"/>
    <hyperlink ref="B47" r:id="rId50"/>
    <hyperlink ref="D46" r:id="rId51"/>
  </hyperlinks>
  <pageMargins left="0.7" right="0.7" top="0.75" bottom="0.75" header="0.3" footer="0.3"/>
  <pageSetup paperSize="9" orientation="portrait" horizontalDpi="0" verticalDpi="0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Planos</vt:lpstr>
      <vt:lpstr>Custos</vt:lpstr>
      <vt:lpstr>Transportadora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2022-04-25T21:50:36Z</dcterms:modified>
  <cp:category/>
  <cp:contentStatus/>
</cp:coreProperties>
</file>