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uffbr-my.sharepoint.com/personal/ferreiragabriel_id_uff_br/Documents/Engenharia de Software II/Trabalho/Seminário 3/"/>
    </mc:Choice>
  </mc:AlternateContent>
  <xr:revisionPtr revIDLastSave="310" documentId="8_{0930ACEC-1D48-43B9-95FC-6D72F4BF02CD}" xr6:coauthVersionLast="45" xr6:coauthVersionMax="45" xr10:uidLastSave="{C6FD6A3B-9BE3-45FB-B9FB-C54B22CDE674}"/>
  <bookViews>
    <workbookView xWindow="-120" yWindow="-120" windowWidth="20730" windowHeight="11160" activeTab="2" xr2:uid="{1C06E13D-BA48-421B-BABF-80A62E743511}"/>
  </bookViews>
  <sheets>
    <sheet name="Planilha1" sheetId="1" r:id="rId1"/>
    <sheet name="Planilha2" sheetId="2" r:id="rId2"/>
    <sheet name="Planilha3" sheetId="4" r:id="rId3"/>
  </sheets>
  <definedNames>
    <definedName name="Restante">OFFSET(Planilha1!$B$21,0,0,1,COUNT(Planilha1!$B$21:$W$21))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4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E30" i="1" l="1"/>
  <c r="E35" i="1" s="1"/>
  <c r="D30" i="1"/>
  <c r="D35" i="1" s="1"/>
  <c r="C30" i="1"/>
  <c r="F30" i="1" l="1"/>
  <c r="F35" i="1" s="1"/>
  <c r="C35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D29" i="1" l="1"/>
  <c r="D28" i="1" s="1"/>
  <c r="D34" i="1" s="1"/>
  <c r="C28" i="1"/>
  <c r="C34" i="1" s="1"/>
  <c r="G30" i="1"/>
  <c r="G35" i="1" s="1"/>
  <c r="E29" i="1"/>
  <c r="H30" i="1" l="1"/>
  <c r="H35" i="1" s="1"/>
  <c r="F29" i="1"/>
  <c r="E28" i="1"/>
  <c r="E34" i="1" s="1"/>
  <c r="I30" i="1" l="1"/>
  <c r="I35" i="1" s="1"/>
  <c r="G29" i="1"/>
  <c r="F28" i="1"/>
  <c r="F34" i="1" s="1"/>
  <c r="J30" i="1" l="1"/>
  <c r="J35" i="1" s="1"/>
  <c r="H29" i="1"/>
  <c r="G28" i="1"/>
  <c r="G34" i="1" s="1"/>
  <c r="K30" i="1" l="1"/>
  <c r="K35" i="1" s="1"/>
  <c r="I29" i="1"/>
  <c r="H28" i="1"/>
  <c r="H34" i="1" s="1"/>
  <c r="L30" i="1" l="1"/>
  <c r="L35" i="1" s="1"/>
  <c r="J29" i="1"/>
  <c r="I28" i="1"/>
  <c r="I34" i="1" s="1"/>
  <c r="M30" i="1" l="1"/>
  <c r="M35" i="1" s="1"/>
  <c r="K29" i="1"/>
  <c r="J28" i="1"/>
  <c r="J34" i="1" s="1"/>
  <c r="N30" i="1" l="1"/>
  <c r="N35" i="1" s="1"/>
  <c r="L29" i="1"/>
  <c r="K28" i="1"/>
  <c r="K34" i="1" s="1"/>
  <c r="O30" i="1" l="1"/>
  <c r="O35" i="1" s="1"/>
  <c r="M29" i="1"/>
  <c r="L28" i="1"/>
  <c r="L34" i="1" s="1"/>
  <c r="P30" i="1" l="1"/>
  <c r="P35" i="1" s="1"/>
  <c r="N29" i="1"/>
  <c r="M28" i="1"/>
  <c r="M34" i="1" s="1"/>
  <c r="Q30" i="1" l="1"/>
  <c r="Q35" i="1" s="1"/>
  <c r="O29" i="1"/>
  <c r="N28" i="1"/>
  <c r="N34" i="1" s="1"/>
  <c r="R30" i="1" l="1"/>
  <c r="R35" i="1" s="1"/>
  <c r="P29" i="1"/>
  <c r="O28" i="1"/>
  <c r="O34" i="1" s="1"/>
  <c r="S30" i="1" l="1"/>
  <c r="S35" i="1" s="1"/>
  <c r="P28" i="1"/>
  <c r="P34" i="1" s="1"/>
  <c r="Q29" i="1"/>
  <c r="T30" i="1" l="1"/>
  <c r="T35" i="1" s="1"/>
  <c r="Q28" i="1"/>
  <c r="Q34" i="1" s="1"/>
  <c r="R29" i="1"/>
  <c r="U30" i="1" l="1"/>
  <c r="U35" i="1" s="1"/>
  <c r="R28" i="1"/>
  <c r="R34" i="1" s="1"/>
  <c r="S29" i="1"/>
  <c r="V30" i="1" l="1"/>
  <c r="V35" i="1" s="1"/>
  <c r="W30" i="1"/>
  <c r="W35" i="1" s="1"/>
  <c r="S28" i="1"/>
  <c r="S34" i="1" s="1"/>
  <c r="T29" i="1"/>
  <c r="T28" i="1" l="1"/>
  <c r="T34" i="1" s="1"/>
  <c r="U29" i="1"/>
  <c r="U28" i="1" l="1"/>
  <c r="U34" i="1" s="1"/>
  <c r="V29" i="1"/>
  <c r="V28" i="1" l="1"/>
  <c r="V34" i="1" s="1"/>
  <c r="W29" i="1" l="1"/>
  <c r="W28" i="1" s="1"/>
  <c r="W34" i="1" s="1"/>
</calcChain>
</file>

<file path=xl/sharedStrings.xml><?xml version="1.0" encoding="utf-8"?>
<sst xmlns="http://schemas.openxmlformats.org/spreadsheetml/2006/main" count="53" uniqueCount="53">
  <si>
    <t>Atividades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</si>
  <si>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</si>
  <si>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</si>
  <si>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</si>
  <si>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</si>
  <si>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</si>
  <si>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</si>
  <si>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</si>
  <si>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</si>
  <si>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</si>
  <si>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</si>
  <si>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</si>
  <si>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</si>
  <si>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</si>
  <si>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</si>
  <si>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Tempo restante</t>
  </si>
  <si>
    <t>Tempo estimado</t>
  </si>
  <si>
    <t>Total de horas</t>
  </si>
  <si>
    <t>Valor planejado</t>
  </si>
  <si>
    <t>Valor agregado</t>
  </si>
  <si>
    <t>SPI</t>
  </si>
  <si>
    <t>CPI</t>
  </si>
  <si>
    <t>Percentual real de conclusão</t>
  </si>
  <si>
    <t>Soma de horas</t>
  </si>
  <si>
    <t>Percentual planejado de conclusão</t>
  </si>
  <si>
    <t>Custo total</t>
  </si>
  <si>
    <t>Custo real</t>
  </si>
  <si>
    <t>Dia 15</t>
  </si>
  <si>
    <t>Dia 16</t>
  </si>
  <si>
    <t>Dia 17</t>
  </si>
  <si>
    <t>Dia 18</t>
  </si>
  <si>
    <t>Dia 19</t>
  </si>
  <si>
    <t>Dia 20</t>
  </si>
  <si>
    <t>Dia 21</t>
  </si>
  <si>
    <t>Procedimento de movimento do jogador</t>
  </si>
  <si>
    <t>Método de Análise de Jogadas Obrigatórias</t>
  </si>
  <si>
    <t>Método de pulo (comer peça)</t>
  </si>
  <si>
    <t>Método de verificação de vitória/perda</t>
  </si>
  <si>
    <t>Método de Pulo (pulo para trás)</t>
  </si>
  <si>
    <t>Método para verificar quando a peça vira dama</t>
  </si>
  <si>
    <t>Definir jogadas obrigatórias (para damas)</t>
  </si>
  <si>
    <t>Pulo de damas</t>
  </si>
  <si>
    <t>Encadeamento</t>
  </si>
  <si>
    <t>Testes com usuários reais</t>
  </si>
  <si>
    <t>Troca de turno</t>
  </si>
  <si>
    <t>Função que testa se existem jogadas possíveis (se não o jogador perde)</t>
  </si>
  <si>
    <t>Método de jogada da IA</t>
  </si>
  <si>
    <r>
      <t xml:space="preserve">Correção de </t>
    </r>
    <r>
      <rPr>
        <i/>
        <sz val="11"/>
        <color theme="4"/>
        <rFont val="Arial"/>
        <family val="2"/>
      </rPr>
      <t>bug</t>
    </r>
    <r>
      <rPr>
        <sz val="11"/>
        <color theme="4"/>
        <rFont val="Arial"/>
        <family val="2"/>
      </rPr>
      <t xml:space="preserve"> ao selecionar células na extremidade (erro ao calcular possibilidades)</t>
    </r>
  </si>
  <si>
    <t>Finalização de relatório e slides</t>
  </si>
  <si>
    <t>Jogadas possíveis para damas quando há peças para comer</t>
  </si>
  <si>
    <t>Jogadas possíveis da dama (obrigatórias ou não)</t>
  </si>
  <si>
    <r>
      <t xml:space="preserve">Testes finais e correção de </t>
    </r>
    <r>
      <rPr>
        <i/>
        <sz val="11"/>
        <color theme="4"/>
        <rFont val="Arial"/>
        <family val="2"/>
      </rPr>
      <t>bugs</t>
    </r>
  </si>
  <si>
    <r>
      <t xml:space="preserve">Gravação e </t>
    </r>
    <r>
      <rPr>
        <i/>
        <sz val="11"/>
        <color theme="4"/>
        <rFont val="Arial"/>
        <family val="2"/>
      </rPr>
      <t>commit</t>
    </r>
    <r>
      <rPr>
        <sz val="11"/>
        <color theme="4"/>
        <rFont val="Arial"/>
        <family val="2"/>
      </rPr>
      <t xml:space="preserve"> final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</si>
</sst>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4"/>
      <name val="Arial"/>
      <family val="2"/>
    </font>
    <font>
      <i/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1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5" fillId="0" borderId="4" xfId="0" applyFont="1" applyBorder="1" applyAlignment="1">
      <alignment vertical="center"/>
    </xf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5" xfId="0" applyNumberFormat="1" applyFont="1" applyBorder="1"/>
    <xf numFmtId="2" fontId="3" fillId="0" borderId="1" xfId="0" applyNumberFormat="1" applyFont="1" applyBorder="1"/>
    <xf numFmtId="2" fontId="3" fillId="0" borderId="6" xfId="0" applyNumberFormat="1" applyFont="1" applyBorder="1"/>
    <xf numFmtId="164" fontId="3" fillId="0" borderId="0" xfId="0" applyNumberFormat="1" applyFont="1"/>
    <xf numFmtId="0" fontId="4" fillId="0" borderId="7" xfId="0" applyFont="1" applyBorder="1"/>
    <xf numFmtId="164" fontId="3" fillId="0" borderId="1" xfId="0" applyNumberFormat="1" applyFont="1" applyBorder="1"/>
    <xf numFmtId="9" fontId="3" fillId="0" borderId="1" xfId="1" applyFont="1" applyBorder="1"/>
    <xf numFmtId="164" fontId="3" fillId="0" borderId="8" xfId="0" applyNumberFormat="1" applyFont="1" applyBorder="1"/>
    <xf numFmtId="0" fontId="3" fillId="0" borderId="8" xfId="0" applyFont="1" applyBorder="1"/>
    <xf numFmtId="164" fontId="3" fillId="0" borderId="9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4" fontId="3" fillId="0" borderId="10" xfId="0" applyNumberFormat="1" applyFont="1" applyBorder="1"/>
    <xf numFmtId="9" fontId="3" fillId="0" borderId="10" xfId="1" applyFont="1" applyBorder="1"/>
    <xf numFmtId="0" fontId="4" fillId="2" borderId="7" xfId="0" applyFont="1" applyFill="1" applyBorder="1"/>
    <xf numFmtId="164" fontId="3" fillId="2" borderId="11" xfId="0" applyNumberFormat="1" applyFont="1" applyFill="1" applyBorder="1"/>
    <xf numFmtId="0" fontId="3" fillId="0" borderId="0" xfId="0" applyFont="1" applyBorder="1"/>
    <xf numFmtId="0" fontId="3" fillId="0" borderId="15" xfId="0" applyFont="1" applyBorder="1"/>
    <xf numFmtId="0" fontId="3" fillId="0" borderId="18" xfId="0" applyFont="1" applyBorder="1"/>
    <xf numFmtId="164" fontId="3" fillId="0" borderId="18" xfId="0" applyNumberFormat="1" applyFont="1" applyBorder="1"/>
    <xf numFmtId="164" fontId="3" fillId="0" borderId="20" xfId="0" applyNumberFormat="1" applyFont="1" applyBorder="1"/>
    <xf numFmtId="0" fontId="4" fillId="0" borderId="21" xfId="0" applyFont="1" applyBorder="1"/>
    <xf numFmtId="0" fontId="3" fillId="0" borderId="22" xfId="0" applyFont="1" applyBorder="1"/>
    <xf numFmtId="9" fontId="3" fillId="0" borderId="16" xfId="1" applyFont="1" applyBorder="1"/>
    <xf numFmtId="164" fontId="3" fillId="0" borderId="23" xfId="0" applyNumberFormat="1" applyFont="1" applyBorder="1"/>
    <xf numFmtId="164" fontId="3" fillId="0" borderId="17" xfId="0" applyNumberFormat="1" applyFont="1" applyBorder="1"/>
    <xf numFmtId="0" fontId="3" fillId="0" borderId="24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9" xfId="0" applyFont="1" applyBorder="1"/>
    <xf numFmtId="0" fontId="4" fillId="3" borderId="27" xfId="0" applyFont="1" applyFill="1" applyBorder="1"/>
    <xf numFmtId="164" fontId="3" fillId="3" borderId="11" xfId="0" applyNumberFormat="1" applyFont="1" applyFill="1" applyBorder="1"/>
    <xf numFmtId="2" fontId="3" fillId="0" borderId="28" xfId="0" applyNumberFormat="1" applyFont="1" applyBorder="1"/>
    <xf numFmtId="164" fontId="3" fillId="0" borderId="26" xfId="0" applyNumberFormat="1" applyFont="1" applyBorder="1"/>
    <xf numFmtId="9" fontId="3" fillId="0" borderId="30" xfId="1" applyFont="1" applyBorder="1"/>
    <xf numFmtId="9" fontId="3" fillId="0" borderId="29" xfId="1" applyFont="1" applyBorder="1"/>
    <xf numFmtId="164" fontId="3" fillId="0" borderId="0" xfId="0" applyNumberFormat="1" applyFont="1" applyBorder="1"/>
    <xf numFmtId="164" fontId="3" fillId="0" borderId="31" xfId="0" applyNumberFormat="1" applyFont="1" applyBorder="1"/>
    <xf numFmtId="164" fontId="3" fillId="0" borderId="32" xfId="0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088748793071632E-2"/>
          <c:y val="0.10912355719090705"/>
          <c:w val="0.93659549062143521"/>
          <c:h val="0.76368970480640019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Planilha1!$A$21</c:f>
              <c:strCache>
                <c:ptCount val="1"/>
                <c:pt idx="0">
                  <c:v>Tempo 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1.3331837771155484E-2"/>
                  <c:y val="-2.760525099694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9E-4669-8821-4D39C2BAD3C1}"/>
                </c:ext>
              </c:extLst>
            </c:dLbl>
            <c:dLbl>
              <c:idx val="2"/>
              <c:layout>
                <c:manualLayout>
                  <c:x val="-1.8805509142485806E-2"/>
                  <c:y val="-1.6563150598164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9E-4669-8821-4D39C2BAD3C1}"/>
                </c:ext>
              </c:extLst>
            </c:dLbl>
            <c:dLbl>
              <c:idx val="4"/>
              <c:layout>
                <c:manualLayout>
                  <c:x val="-2.838443404231385E-2"/>
                  <c:y val="8.28157529908224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47-462E-8237-1C229EF6A096}"/>
                </c:ext>
              </c:extLst>
            </c:dLbl>
            <c:dLbl>
              <c:idx val="5"/>
              <c:layout>
                <c:manualLayout>
                  <c:x val="-1.0595002085490392E-2"/>
                  <c:y val="-3.5886826296023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9E-4669-8821-4D39C2BAD3C1}"/>
                </c:ext>
              </c:extLst>
            </c:dLbl>
            <c:dLbl>
              <c:idx val="6"/>
              <c:layout>
                <c:manualLayout>
                  <c:x val="-9.2265842426578152E-3"/>
                  <c:y val="-3.0365776096634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47-462E-8237-1C229EF6A096}"/>
                </c:ext>
              </c:extLst>
            </c:dLbl>
            <c:dLbl>
              <c:idx val="19"/>
              <c:layout>
                <c:manualLayout>
                  <c:x val="-1.6068673456820552E-2"/>
                  <c:y val="-3.5886826296023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9E-4669-8821-4D39C2BAD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Planilha1!$C$1:$W$1</c:f>
              <c:strCache>
                <c:ptCount val="21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</c:strCache>
            </c:strRef>
          </c:cat>
          <c:val>
            <c:numRef>
              <c:f>[0]!Restante</c:f>
              <c:numCache>
                <c:formatCode>0.00</c:formatCode>
                <c:ptCount val="22"/>
                <c:pt idx="0">
                  <c:v>84</c:v>
                </c:pt>
                <c:pt idx="1">
                  <c:v>81</c:v>
                </c:pt>
                <c:pt idx="2">
                  <c:v>77</c:v>
                </c:pt>
                <c:pt idx="3">
                  <c:v>72</c:v>
                </c:pt>
                <c:pt idx="4">
                  <c:v>67</c:v>
                </c:pt>
                <c:pt idx="5">
                  <c:v>65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52</c:v>
                </c:pt>
                <c:pt idx="10">
                  <c:v>49</c:v>
                </c:pt>
                <c:pt idx="11">
                  <c:v>46</c:v>
                </c:pt>
                <c:pt idx="12">
                  <c:v>42</c:v>
                </c:pt>
                <c:pt idx="13">
                  <c:v>37</c:v>
                </c:pt>
                <c:pt idx="14">
                  <c:v>33</c:v>
                </c:pt>
                <c:pt idx="15">
                  <c:v>29</c:v>
                </c:pt>
                <c:pt idx="16">
                  <c:v>25</c:v>
                </c:pt>
                <c:pt idx="17">
                  <c:v>21</c:v>
                </c:pt>
                <c:pt idx="18">
                  <c:v>17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DCB-B629-00495958A5D2}"/>
            </c:ext>
          </c:extLst>
        </c:ser>
        <c:ser>
          <c:idx val="1"/>
          <c:order val="1"/>
          <c:tx>
            <c:strRef>
              <c:f>Planilha1!$A$22</c:f>
              <c:strCache>
                <c:ptCount val="1"/>
                <c:pt idx="0">
                  <c:v>Tempo 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838443404231385E-2"/>
                  <c:y val="1.3802625498470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9E-4669-8821-4D39C2BAD3C1}"/>
                </c:ext>
              </c:extLst>
            </c:dLbl>
            <c:dLbl>
              <c:idx val="2"/>
              <c:layout>
                <c:manualLayout>
                  <c:x val="-3.2489687570811582E-2"/>
                  <c:y val="2.2084200797552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9E-4669-8821-4D39C2BAD3C1}"/>
                </c:ext>
              </c:extLst>
            </c:dLbl>
            <c:dLbl>
              <c:idx val="4"/>
              <c:layout>
                <c:manualLayout>
                  <c:x val="-1.196341992832292E-2"/>
                  <c:y val="-2.2084200797552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9E-4669-8821-4D39C2BAD3C1}"/>
                </c:ext>
              </c:extLst>
            </c:dLbl>
            <c:dLbl>
              <c:idx val="5"/>
              <c:layout>
                <c:manualLayout>
                  <c:x val="-3.9331776784974473E-2"/>
                  <c:y val="3.8647351395717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7-462E-8237-1C229EF6A096}"/>
                </c:ext>
              </c:extLst>
            </c:dLbl>
            <c:dLbl>
              <c:idx val="6"/>
              <c:layout>
                <c:manualLayout>
                  <c:x val="-3.2489687570811582E-2"/>
                  <c:y val="1.9323675697858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9E-4669-8821-4D39C2BAD3C1}"/>
                </c:ext>
              </c:extLst>
            </c:dLbl>
            <c:dLbl>
              <c:idx val="20"/>
              <c:layout>
                <c:manualLayout>
                  <c:x val="-1.2948680775162577E-2"/>
                  <c:y val="-3.3126301196328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9E-4669-8821-4D39C2BAD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Planilha1!$C$1:$W$1</c:f>
              <c:strCache>
                <c:ptCount val="21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</c:strCache>
            </c:strRef>
          </c:cat>
          <c:val>
            <c:numRef>
              <c:f>Planilha1!$B$22:$W$22</c:f>
              <c:numCache>
                <c:formatCode>0.00</c:formatCode>
                <c:ptCount val="22"/>
                <c:pt idx="0">
                  <c:v>84</c:v>
                </c:pt>
                <c:pt idx="1">
                  <c:v>80</c:v>
                </c:pt>
                <c:pt idx="2">
                  <c:v>76</c:v>
                </c:pt>
                <c:pt idx="3">
                  <c:v>72</c:v>
                </c:pt>
                <c:pt idx="4">
                  <c:v>68</c:v>
                </c:pt>
                <c:pt idx="5">
                  <c:v>64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DCB-B629-00495958A5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0825631"/>
        <c:axId val="1247591423"/>
      </c:lineChart>
      <c:catAx>
        <c:axId val="14908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591423"/>
        <c:crosses val="autoZero"/>
        <c:auto val="1"/>
        <c:lblAlgn val="ctr"/>
        <c:lblOffset val="100"/>
        <c:tickMarkSkip val="1"/>
        <c:noMultiLvlLbl val="0"/>
      </c:catAx>
      <c:valAx>
        <c:axId val="1247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8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SPI X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Planilha1!$C$34:$W$34</c:f>
              <c:numCache>
                <c:formatCode>General</c:formatCode>
                <c:ptCount val="21"/>
                <c:pt idx="0">
                  <c:v>0.56000000000000028</c:v>
                </c:pt>
                <c:pt idx="1">
                  <c:v>0.59999999999999976</c:v>
                </c:pt>
                <c:pt idx="2">
                  <c:v>0.76999999999999968</c:v>
                </c:pt>
                <c:pt idx="3">
                  <c:v>0.8400000000000003</c:v>
                </c:pt>
                <c:pt idx="4">
                  <c:v>0.88421052631578967</c:v>
                </c:pt>
                <c:pt idx="5">
                  <c:v>0.91636363636363649</c:v>
                </c:pt>
                <c:pt idx="6">
                  <c:v>0.9130434782608694</c:v>
                </c:pt>
                <c:pt idx="7">
                  <c:v>0.93333333333333346</c:v>
                </c:pt>
                <c:pt idx="8">
                  <c:v>0.94499999999999995</c:v>
                </c:pt>
                <c:pt idx="9">
                  <c:v>0.96</c:v>
                </c:pt>
                <c:pt idx="10">
                  <c:v>0.95052631578947377</c:v>
                </c:pt>
                <c:pt idx="11">
                  <c:v>0.92</c:v>
                </c:pt>
                <c:pt idx="12">
                  <c:v>0.8936170212765957</c:v>
                </c:pt>
                <c:pt idx="13">
                  <c:v>0.90588235294117636</c:v>
                </c:pt>
                <c:pt idx="14">
                  <c:v>0.88581818181818173</c:v>
                </c:pt>
                <c:pt idx="15">
                  <c:v>1.0250847457627119</c:v>
                </c:pt>
                <c:pt idx="16">
                  <c:v>0.97333333333333327</c:v>
                </c:pt>
                <c:pt idx="17">
                  <c:v>0.97791044776119396</c:v>
                </c:pt>
                <c:pt idx="18">
                  <c:v>0.9780821917808219</c:v>
                </c:pt>
                <c:pt idx="19">
                  <c:v>0.91170731707317076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5FB-AB46-F36AE68C0BD9}"/>
            </c:ext>
          </c:extLst>
        </c:ser>
        <c:ser>
          <c:idx val="1"/>
          <c:order val="1"/>
          <c:tx>
            <c:v>CPI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Planilha1!$C$35:$W$35</c:f>
              <c:numCache>
                <c:formatCode>General</c:formatCode>
                <c:ptCount val="21"/>
                <c:pt idx="0">
                  <c:v>0.84</c:v>
                </c:pt>
                <c:pt idx="1">
                  <c:v>0.78996865203761757</c:v>
                </c:pt>
                <c:pt idx="2">
                  <c:v>1.268649885583524</c:v>
                </c:pt>
                <c:pt idx="3">
                  <c:v>1.2101694915254237</c:v>
                </c:pt>
                <c:pt idx="4">
                  <c:v>1.0423991726990693</c:v>
                </c:pt>
                <c:pt idx="5">
                  <c:v>1.1016393442622949</c:v>
                </c:pt>
                <c:pt idx="6">
                  <c:v>1.024390243902439</c:v>
                </c:pt>
                <c:pt idx="7">
                  <c:v>0.93971410814170298</c:v>
                </c:pt>
                <c:pt idx="8">
                  <c:v>0.99147540983606552</c:v>
                </c:pt>
                <c:pt idx="9">
                  <c:v>0.9134571816946081</c:v>
                </c:pt>
                <c:pt idx="10">
                  <c:v>0.90187265917602988</c:v>
                </c:pt>
                <c:pt idx="11">
                  <c:v>0.90315543435917411</c:v>
                </c:pt>
                <c:pt idx="12">
                  <c:v>0.93402520385470722</c:v>
                </c:pt>
                <c:pt idx="13">
                  <c:v>0.98647686832740211</c:v>
                </c:pt>
                <c:pt idx="14">
                  <c:v>0.98756756756756747</c:v>
                </c:pt>
                <c:pt idx="15">
                  <c:v>1.0996363636363635</c:v>
                </c:pt>
                <c:pt idx="16">
                  <c:v>1.0422662889518413</c:v>
                </c:pt>
                <c:pt idx="17">
                  <c:v>1.0375296912114016</c:v>
                </c:pt>
                <c:pt idx="18">
                  <c:v>1.125</c:v>
                </c:pt>
                <c:pt idx="19">
                  <c:v>1.0654631828978622</c:v>
                </c:pt>
                <c:pt idx="20">
                  <c:v>1.0982784920461974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C-45FB-AB46-F36AE68C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99231"/>
        <c:axId val="1623295247"/>
      </c:lineChart>
      <c:catAx>
        <c:axId val="16259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295247"/>
        <c:crosses val="autoZero"/>
        <c:auto val="1"/>
        <c:lblAlgn val="ctr"/>
        <c:lblOffset val="100"/>
        <c:noMultiLvlLbl val="0"/>
      </c:catAx>
      <c:valAx>
        <c:axId val="16232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59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607217</xdr:colOff>
      <xdr:row>1</xdr:row>
      <xdr:rowOff>9526</xdr:rowOff>
    </xdr:from>
    <xdr:to>
      <xdr:col>18</xdr:col>
      <xdr:colOff>66675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D4F4B-B3C7-4FD6-8F14-116003F6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606027</xdr:colOff>
      <xdr:row>0</xdr:row>
      <xdr:rowOff>172639</xdr:rowOff>
    </xdr:from>
    <xdr:to>
      <xdr:col>16</xdr:col>
      <xdr:colOff>47625</xdr:colOff>
      <xdr:row>20</xdr:row>
      <xdr:rowOff>133350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B7F33B9-CF6F-4349-BBDF-21407782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4851-8E95-4950-8834-19CC805131AD}">
  <dimension ref="A1:W52"/>
  <sheetViews>
    <sheetView topLeftCell="A13" zoomScale="80" zoomScaleNormal="80" workbookViewId="0">
      <selection activeCell="V33" sqref="V33"/>
    </sheetView>
  </sheetViews>
  <sheetFormatPr defaultRowHeight="14.25" x14ac:dyDescent="0.2"/>
  <cols>
    <col min="1" max="1" width="91" style="1" bestFit="1" customWidth="1"/>
    <col min="2" max="2" width="17.7109375" style="1" bestFit="1" customWidth="1"/>
    <col min="3" max="15" width="15.140625" style="1" bestFit="1" customWidth="1"/>
    <col min="16" max="23" width="16.5703125" style="1" customWidth="1"/>
    <col min="24" max="16384" width="9.140625" style="1"/>
  </cols>
  <sheetData>
    <row r="1" spans="1:23" s="2" customFormat="1" ht="15.75" x14ac:dyDescent="0.25">
      <c r="A1" s="3" t="s">
        <v>0</v>
      </c>
      <c r="B1" s="3" t="s">
        <v>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</row>
    <row r="2" spans="1:23" x14ac:dyDescent="0.2">
      <c r="A2" s="6" t="s">
        <v>47</v>
      </c>
      <c r="B2" s="8">
        <v>3</v>
      </c>
      <c r="C2" s="8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0"/>
      <c r="Q2" s="10"/>
      <c r="R2" s="10"/>
      <c r="S2" s="10"/>
      <c r="T2" s="10"/>
      <c r="U2" s="10"/>
      <c r="V2" s="10"/>
      <c r="W2" s="43"/>
    </row>
    <row r="3" spans="1:23" x14ac:dyDescent="0.2">
      <c r="A3" s="6" t="s">
        <v>34</v>
      </c>
      <c r="B3" s="10">
        <v>4</v>
      </c>
      <c r="C3" s="10"/>
      <c r="D3" s="10">
        <v>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</row>
    <row r="4" spans="1:23" x14ac:dyDescent="0.2">
      <c r="A4" s="6" t="s">
        <v>35</v>
      </c>
      <c r="B4" s="10">
        <v>5</v>
      </c>
      <c r="C4" s="10"/>
      <c r="D4" s="10"/>
      <c r="E4" s="10">
        <v>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1"/>
    </row>
    <row r="5" spans="1:23" x14ac:dyDescent="0.2">
      <c r="A5" s="6" t="s">
        <v>36</v>
      </c>
      <c r="B5" s="10">
        <v>5</v>
      </c>
      <c r="C5" s="10"/>
      <c r="D5" s="10"/>
      <c r="E5" s="10"/>
      <c r="F5" s="10">
        <v>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1:23" x14ac:dyDescent="0.2">
      <c r="A6" s="6" t="s">
        <v>37</v>
      </c>
      <c r="B6" s="10">
        <v>2</v>
      </c>
      <c r="C6" s="10"/>
      <c r="D6" s="10"/>
      <c r="E6" s="10"/>
      <c r="F6" s="10"/>
      <c r="G6" s="10">
        <v>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1:23" x14ac:dyDescent="0.2">
      <c r="A7" s="6" t="s">
        <v>38</v>
      </c>
      <c r="B7" s="10">
        <v>3</v>
      </c>
      <c r="C7" s="10"/>
      <c r="D7" s="10"/>
      <c r="E7" s="10"/>
      <c r="F7" s="10"/>
      <c r="G7" s="10"/>
      <c r="H7" s="10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1:23" x14ac:dyDescent="0.2">
      <c r="A8" s="6" t="s">
        <v>39</v>
      </c>
      <c r="B8" s="10">
        <v>1</v>
      </c>
      <c r="C8" s="10"/>
      <c r="D8" s="10"/>
      <c r="E8" s="10"/>
      <c r="F8" s="10"/>
      <c r="G8" s="10"/>
      <c r="H8" s="10"/>
      <c r="I8" s="10">
        <v>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1:23" x14ac:dyDescent="0.2">
      <c r="A9" s="6" t="s">
        <v>40</v>
      </c>
      <c r="B9" s="10">
        <v>4</v>
      </c>
      <c r="C9" s="10"/>
      <c r="D9" s="10"/>
      <c r="E9" s="10"/>
      <c r="F9" s="10"/>
      <c r="G9" s="10"/>
      <c r="H9" s="10"/>
      <c r="I9" s="10"/>
      <c r="J9" s="10">
        <v>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1:23" x14ac:dyDescent="0.2">
      <c r="A10" s="6" t="s">
        <v>49</v>
      </c>
      <c r="B10" s="10">
        <v>5</v>
      </c>
      <c r="C10" s="10"/>
      <c r="D10" s="10"/>
      <c r="E10" s="10"/>
      <c r="F10" s="10"/>
      <c r="G10" s="10"/>
      <c r="H10" s="10"/>
      <c r="I10" s="10"/>
      <c r="J10" s="10"/>
      <c r="K10" s="10">
        <v>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1"/>
    </row>
    <row r="11" spans="1:23" x14ac:dyDescent="0.2">
      <c r="A11" s="6" t="s">
        <v>50</v>
      </c>
      <c r="B11" s="10">
        <v>3</v>
      </c>
      <c r="C11" s="10"/>
      <c r="D11" s="10"/>
      <c r="E11" s="10"/>
      <c r="F11" s="10"/>
      <c r="G11" s="10"/>
      <c r="H11" s="10"/>
      <c r="I11" s="10"/>
      <c r="J11" s="10"/>
      <c r="K11" s="10"/>
      <c r="L11" s="10">
        <v>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/>
    </row>
    <row r="12" spans="1:23" x14ac:dyDescent="0.2">
      <c r="A12" s="6" t="s">
        <v>41</v>
      </c>
      <c r="B12" s="10">
        <v>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>
        <v>3</v>
      </c>
      <c r="N12" s="10"/>
      <c r="O12" s="10"/>
      <c r="P12" s="10"/>
      <c r="Q12" s="10"/>
      <c r="R12" s="10"/>
      <c r="S12" s="10"/>
      <c r="T12" s="10"/>
      <c r="U12" s="10"/>
      <c r="V12" s="10"/>
      <c r="W12" s="11"/>
    </row>
    <row r="13" spans="1:23" x14ac:dyDescent="0.2">
      <c r="A13" s="6" t="s">
        <v>42</v>
      </c>
      <c r="B13" s="10">
        <v>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4</v>
      </c>
      <c r="O13" s="10"/>
      <c r="P13" s="10"/>
      <c r="Q13" s="10"/>
      <c r="R13" s="10"/>
      <c r="S13" s="10"/>
      <c r="T13" s="10"/>
      <c r="U13" s="10"/>
      <c r="V13" s="10"/>
      <c r="W13" s="11"/>
    </row>
    <row r="14" spans="1:23" x14ac:dyDescent="0.2">
      <c r="A14" s="6" t="s">
        <v>45</v>
      </c>
      <c r="B14" s="10">
        <v>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2</v>
      </c>
      <c r="P14" s="10"/>
      <c r="Q14" s="10"/>
      <c r="R14" s="10"/>
      <c r="S14" s="10"/>
      <c r="T14" s="10"/>
      <c r="U14" s="10"/>
      <c r="V14" s="10"/>
      <c r="W14" s="11"/>
    </row>
    <row r="15" spans="1:23" x14ac:dyDescent="0.2">
      <c r="A15" s="6" t="s">
        <v>44</v>
      </c>
      <c r="B15" s="10">
        <v>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3</v>
      </c>
      <c r="P15" s="10"/>
      <c r="Q15" s="10"/>
      <c r="R15" s="10"/>
      <c r="S15" s="10"/>
      <c r="T15" s="10"/>
      <c r="U15" s="10"/>
      <c r="V15" s="10"/>
      <c r="W15" s="11"/>
    </row>
    <row r="16" spans="1:23" x14ac:dyDescent="0.2">
      <c r="A16" s="6" t="s">
        <v>46</v>
      </c>
      <c r="B16" s="10">
        <v>20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4</v>
      </c>
      <c r="Q16" s="10">
        <v>4</v>
      </c>
      <c r="R16" s="10">
        <v>4</v>
      </c>
      <c r="S16" s="10">
        <v>4</v>
      </c>
      <c r="T16" s="10">
        <v>4</v>
      </c>
      <c r="U16" s="10"/>
      <c r="V16" s="10"/>
      <c r="W16" s="11"/>
    </row>
    <row r="17" spans="1:23" x14ac:dyDescent="0.2">
      <c r="A17" s="6" t="s">
        <v>51</v>
      </c>
      <c r="B17" s="10">
        <v>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>
        <v>6</v>
      </c>
      <c r="V17" s="10"/>
      <c r="W17" s="11"/>
    </row>
    <row r="18" spans="1:23" x14ac:dyDescent="0.2">
      <c r="A18" s="6" t="s">
        <v>43</v>
      </c>
      <c r="B18" s="10">
        <v>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>
        <v>4</v>
      </c>
      <c r="W18" s="11"/>
    </row>
    <row r="19" spans="1:23" x14ac:dyDescent="0.2">
      <c r="A19" s="6" t="s">
        <v>48</v>
      </c>
      <c r="B19" s="10">
        <v>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5</v>
      </c>
      <c r="W19" s="11"/>
    </row>
    <row r="20" spans="1:23" x14ac:dyDescent="0.2">
      <c r="A20" s="6" t="s">
        <v>52</v>
      </c>
      <c r="B20" s="10">
        <v>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1">
        <v>2</v>
      </c>
    </row>
    <row r="21" spans="1:23" x14ac:dyDescent="0.2">
      <c r="A21" s="4" t="s">
        <v>15</v>
      </c>
      <c r="B21" s="7">
        <f>SUM(B2:B20)</f>
        <v>84</v>
      </c>
      <c r="C21" s="7">
        <f>IF(SUM(C2:C20)&gt;0,B21-SUM(C2:C20),"")</f>
        <v>81</v>
      </c>
      <c r="D21" s="7">
        <f t="shared" ref="D21:W21" si="0">IF(SUM(D2:D20)&gt;0,C21-SUM(D2:D20),"")</f>
        <v>77</v>
      </c>
      <c r="E21" s="7">
        <f t="shared" si="0"/>
        <v>72</v>
      </c>
      <c r="F21" s="7">
        <f t="shared" si="0"/>
        <v>67</v>
      </c>
      <c r="G21" s="7">
        <f t="shared" si="0"/>
        <v>65</v>
      </c>
      <c r="H21" s="7">
        <f t="shared" si="0"/>
        <v>62</v>
      </c>
      <c r="I21" s="7">
        <f t="shared" si="0"/>
        <v>61</v>
      </c>
      <c r="J21" s="7">
        <f t="shared" si="0"/>
        <v>57</v>
      </c>
      <c r="K21" s="7">
        <f t="shared" si="0"/>
        <v>52</v>
      </c>
      <c r="L21" s="7">
        <f t="shared" si="0"/>
        <v>49</v>
      </c>
      <c r="M21" s="7">
        <f t="shared" si="0"/>
        <v>46</v>
      </c>
      <c r="N21" s="7">
        <f t="shared" si="0"/>
        <v>42</v>
      </c>
      <c r="O21" s="7">
        <f t="shared" si="0"/>
        <v>37</v>
      </c>
      <c r="P21" s="7">
        <f t="shared" si="0"/>
        <v>33</v>
      </c>
      <c r="Q21" s="7">
        <f t="shared" si="0"/>
        <v>29</v>
      </c>
      <c r="R21" s="7">
        <f t="shared" si="0"/>
        <v>25</v>
      </c>
      <c r="S21" s="7">
        <f t="shared" si="0"/>
        <v>21</v>
      </c>
      <c r="T21" s="7">
        <f t="shared" si="0"/>
        <v>17</v>
      </c>
      <c r="U21" s="7">
        <f t="shared" si="0"/>
        <v>11</v>
      </c>
      <c r="V21" s="7">
        <f t="shared" si="0"/>
        <v>2</v>
      </c>
      <c r="W21" s="7">
        <f t="shared" si="0"/>
        <v>0</v>
      </c>
    </row>
    <row r="22" spans="1:23" x14ac:dyDescent="0.2">
      <c r="A22" s="5" t="s">
        <v>16</v>
      </c>
      <c r="B22" s="7">
        <f>B21</f>
        <v>84</v>
      </c>
      <c r="C22" s="7">
        <f t="shared" ref="C22:W22" si="1">B22-($B$22/COUNTA($C$1:$W$1))</f>
        <v>80</v>
      </c>
      <c r="D22" s="7">
        <f t="shared" si="1"/>
        <v>76</v>
      </c>
      <c r="E22" s="7">
        <f t="shared" si="1"/>
        <v>72</v>
      </c>
      <c r="F22" s="7">
        <f t="shared" si="1"/>
        <v>68</v>
      </c>
      <c r="G22" s="7">
        <f t="shared" si="1"/>
        <v>64</v>
      </c>
      <c r="H22" s="7">
        <f t="shared" si="1"/>
        <v>60</v>
      </c>
      <c r="I22" s="7">
        <f t="shared" si="1"/>
        <v>56</v>
      </c>
      <c r="J22" s="7">
        <f t="shared" si="1"/>
        <v>52</v>
      </c>
      <c r="K22" s="7">
        <f t="shared" si="1"/>
        <v>48</v>
      </c>
      <c r="L22" s="7">
        <f t="shared" si="1"/>
        <v>44</v>
      </c>
      <c r="M22" s="7">
        <f t="shared" si="1"/>
        <v>40</v>
      </c>
      <c r="N22" s="7">
        <f t="shared" si="1"/>
        <v>36</v>
      </c>
      <c r="O22" s="7">
        <f t="shared" si="1"/>
        <v>32</v>
      </c>
      <c r="P22" s="7">
        <f t="shared" si="1"/>
        <v>28</v>
      </c>
      <c r="Q22" s="7">
        <f t="shared" si="1"/>
        <v>24</v>
      </c>
      <c r="R22" s="7">
        <f t="shared" si="1"/>
        <v>20</v>
      </c>
      <c r="S22" s="7">
        <f t="shared" si="1"/>
        <v>16</v>
      </c>
      <c r="T22" s="7">
        <f t="shared" si="1"/>
        <v>12</v>
      </c>
      <c r="U22" s="7">
        <f t="shared" si="1"/>
        <v>8</v>
      </c>
      <c r="V22" s="7">
        <f t="shared" si="1"/>
        <v>4</v>
      </c>
      <c r="W22" s="7">
        <f t="shared" si="1"/>
        <v>0</v>
      </c>
    </row>
    <row r="23" spans="1:23" x14ac:dyDescent="0.2">
      <c r="W23" s="9"/>
    </row>
    <row r="24" spans="1:23" ht="15.75" x14ac:dyDescent="0.25">
      <c r="A24" s="41" t="s">
        <v>23</v>
      </c>
      <c r="B24" s="42"/>
      <c r="C24" s="7">
        <f>SUM(C2:C20)</f>
        <v>3</v>
      </c>
      <c r="D24" s="7">
        <f t="shared" ref="D24:W24" si="2">SUM(D2:D20)</f>
        <v>4</v>
      </c>
      <c r="E24" s="7">
        <f t="shared" si="2"/>
        <v>5</v>
      </c>
      <c r="F24" s="7">
        <f t="shared" si="2"/>
        <v>5</v>
      </c>
      <c r="G24" s="7">
        <f t="shared" si="2"/>
        <v>2</v>
      </c>
      <c r="H24" s="7">
        <f t="shared" si="2"/>
        <v>3</v>
      </c>
      <c r="I24" s="7">
        <f t="shared" si="2"/>
        <v>1</v>
      </c>
      <c r="J24" s="7">
        <f t="shared" si="2"/>
        <v>4</v>
      </c>
      <c r="K24" s="7">
        <f t="shared" si="2"/>
        <v>5</v>
      </c>
      <c r="L24" s="7">
        <f t="shared" si="2"/>
        <v>3</v>
      </c>
      <c r="M24" s="7">
        <f t="shared" si="2"/>
        <v>3</v>
      </c>
      <c r="N24" s="7">
        <f t="shared" si="2"/>
        <v>4</v>
      </c>
      <c r="O24" s="7">
        <f t="shared" si="2"/>
        <v>5</v>
      </c>
      <c r="P24" s="7">
        <f t="shared" si="2"/>
        <v>4</v>
      </c>
      <c r="Q24" s="7">
        <f t="shared" si="2"/>
        <v>4</v>
      </c>
      <c r="R24" s="7">
        <f t="shared" si="2"/>
        <v>4</v>
      </c>
      <c r="S24" s="7">
        <f t="shared" si="2"/>
        <v>4</v>
      </c>
      <c r="T24" s="7">
        <f t="shared" si="2"/>
        <v>4</v>
      </c>
      <c r="U24" s="7">
        <f t="shared" si="2"/>
        <v>6</v>
      </c>
      <c r="V24" s="7">
        <f t="shared" si="2"/>
        <v>9</v>
      </c>
      <c r="W24" s="7">
        <f t="shared" si="2"/>
        <v>2</v>
      </c>
    </row>
    <row r="27" spans="1:23" ht="15.75" x14ac:dyDescent="0.25">
      <c r="A27" s="24" t="s">
        <v>25</v>
      </c>
      <c r="B27" s="25">
        <v>5040</v>
      </c>
    </row>
    <row r="28" spans="1:23" ht="15.75" x14ac:dyDescent="0.25">
      <c r="A28" s="13" t="s">
        <v>18</v>
      </c>
      <c r="B28" s="19"/>
      <c r="C28" s="18">
        <f>$B$27*C29</f>
        <v>179.99999999999991</v>
      </c>
      <c r="D28" s="16">
        <f t="shared" ref="D28:W28" si="3">$B$27*D29</f>
        <v>420.00000000000017</v>
      </c>
      <c r="E28" s="16">
        <f t="shared" si="3"/>
        <v>720.00000000000023</v>
      </c>
      <c r="F28" s="16">
        <f t="shared" si="3"/>
        <v>1019.9999999999998</v>
      </c>
      <c r="G28" s="16">
        <f t="shared" si="3"/>
        <v>1139.9999999999998</v>
      </c>
      <c r="H28" s="16">
        <f t="shared" si="3"/>
        <v>1319.9999999999998</v>
      </c>
      <c r="I28" s="16">
        <f t="shared" si="3"/>
        <v>1380.0000000000002</v>
      </c>
      <c r="J28" s="16">
        <f t="shared" si="3"/>
        <v>1619.9999999999998</v>
      </c>
      <c r="K28" s="16">
        <f t="shared" si="3"/>
        <v>1920</v>
      </c>
      <c r="L28" s="16">
        <f t="shared" si="3"/>
        <v>2100</v>
      </c>
      <c r="M28" s="16">
        <f t="shared" si="3"/>
        <v>2279.9999999999995</v>
      </c>
      <c r="N28" s="16">
        <f t="shared" si="3"/>
        <v>2520</v>
      </c>
      <c r="O28" s="16">
        <f t="shared" si="3"/>
        <v>2820</v>
      </c>
      <c r="P28" s="16">
        <f t="shared" si="3"/>
        <v>3060.0000000000005</v>
      </c>
      <c r="Q28" s="16">
        <f t="shared" si="3"/>
        <v>3300</v>
      </c>
      <c r="R28" s="16">
        <f t="shared" si="3"/>
        <v>3539.9999999999995</v>
      </c>
      <c r="S28" s="16">
        <f t="shared" si="3"/>
        <v>3780</v>
      </c>
      <c r="T28" s="16">
        <f t="shared" si="3"/>
        <v>4020.0000000000005</v>
      </c>
      <c r="U28" s="16">
        <f t="shared" si="3"/>
        <v>4380</v>
      </c>
      <c r="V28" s="16">
        <f t="shared" si="3"/>
        <v>4920</v>
      </c>
      <c r="W28" s="44">
        <f t="shared" si="3"/>
        <v>5040</v>
      </c>
    </row>
    <row r="29" spans="1:23" ht="15.75" x14ac:dyDescent="0.25">
      <c r="A29" s="13" t="s">
        <v>24</v>
      </c>
      <c r="B29" s="20"/>
      <c r="C29" s="23">
        <f>1-(C21/$B$22)</f>
        <v>3.5714285714285698E-2</v>
      </c>
      <c r="D29" s="15">
        <f t="shared" ref="D29:W29" si="4">1-(D21/$B$22)</f>
        <v>8.333333333333337E-2</v>
      </c>
      <c r="E29" s="15">
        <f t="shared" si="4"/>
        <v>0.1428571428571429</v>
      </c>
      <c r="F29" s="15">
        <f t="shared" si="4"/>
        <v>0.20238095238095233</v>
      </c>
      <c r="G29" s="15">
        <f t="shared" si="4"/>
        <v>0.22619047619047616</v>
      </c>
      <c r="H29" s="15">
        <f t="shared" si="4"/>
        <v>0.26190476190476186</v>
      </c>
      <c r="I29" s="15">
        <f t="shared" si="4"/>
        <v>0.27380952380952384</v>
      </c>
      <c r="J29" s="15">
        <f t="shared" si="4"/>
        <v>0.3214285714285714</v>
      </c>
      <c r="K29" s="15">
        <f t="shared" si="4"/>
        <v>0.38095238095238093</v>
      </c>
      <c r="L29" s="15">
        <f t="shared" si="4"/>
        <v>0.41666666666666663</v>
      </c>
      <c r="M29" s="15">
        <f t="shared" si="4"/>
        <v>0.45238095238095233</v>
      </c>
      <c r="N29" s="15">
        <f t="shared" si="4"/>
        <v>0.5</v>
      </c>
      <c r="O29" s="15">
        <f t="shared" si="4"/>
        <v>0.55952380952380953</v>
      </c>
      <c r="P29" s="15">
        <f t="shared" si="4"/>
        <v>0.60714285714285721</v>
      </c>
      <c r="Q29" s="15">
        <f t="shared" si="4"/>
        <v>0.65476190476190477</v>
      </c>
      <c r="R29" s="15">
        <f t="shared" si="4"/>
        <v>0.70238095238095233</v>
      </c>
      <c r="S29" s="15">
        <f t="shared" si="4"/>
        <v>0.75</v>
      </c>
      <c r="T29" s="15">
        <f t="shared" si="4"/>
        <v>0.79761904761904767</v>
      </c>
      <c r="U29" s="15">
        <f t="shared" si="4"/>
        <v>0.86904761904761907</v>
      </c>
      <c r="V29" s="46">
        <f t="shared" si="4"/>
        <v>0.97619047619047616</v>
      </c>
      <c r="W29" s="45">
        <f t="shared" si="4"/>
        <v>1</v>
      </c>
    </row>
    <row r="30" spans="1:23" ht="15.75" x14ac:dyDescent="0.25">
      <c r="A30" s="13" t="s">
        <v>19</v>
      </c>
      <c r="B30" s="32"/>
      <c r="C30" s="22">
        <f t="shared" ref="C30:P30" si="5">$B$27*C31</f>
        <v>100.8</v>
      </c>
      <c r="D30" s="14">
        <f t="shared" si="5"/>
        <v>252</v>
      </c>
      <c r="E30" s="14">
        <f t="shared" si="5"/>
        <v>554.4</v>
      </c>
      <c r="F30" s="14">
        <f t="shared" si="5"/>
        <v>856.80000000000007</v>
      </c>
      <c r="G30" s="14">
        <f t="shared" si="5"/>
        <v>1008</v>
      </c>
      <c r="H30" s="14">
        <f t="shared" si="5"/>
        <v>1209.5999999999999</v>
      </c>
      <c r="I30" s="14">
        <f t="shared" si="5"/>
        <v>1260</v>
      </c>
      <c r="J30" s="14">
        <f t="shared" si="5"/>
        <v>1512</v>
      </c>
      <c r="K30" s="14">
        <f t="shared" si="5"/>
        <v>1814.3999999999999</v>
      </c>
      <c r="L30" s="14">
        <f t="shared" si="5"/>
        <v>2016</v>
      </c>
      <c r="M30" s="14">
        <f t="shared" si="5"/>
        <v>2167.1999999999998</v>
      </c>
      <c r="N30" s="14">
        <f t="shared" si="5"/>
        <v>2318.4</v>
      </c>
      <c r="O30" s="14">
        <f t="shared" si="5"/>
        <v>2520</v>
      </c>
      <c r="P30" s="14">
        <f t="shared" si="5"/>
        <v>2772</v>
      </c>
      <c r="Q30" s="14">
        <f t="shared" ref="Q30" si="6">$B$27*Q31</f>
        <v>2923.2</v>
      </c>
      <c r="R30" s="14">
        <f t="shared" ref="R30" si="7">$B$27*R31</f>
        <v>3628.7999999999997</v>
      </c>
      <c r="S30" s="14">
        <f t="shared" ref="S30" si="8">$B$27*S31</f>
        <v>3679.2</v>
      </c>
      <c r="T30" s="14">
        <f t="shared" ref="T30" si="9">$B$27*T31</f>
        <v>3931.2000000000003</v>
      </c>
      <c r="U30" s="14">
        <f t="shared" ref="U30" si="10">$B$27*U31</f>
        <v>4284</v>
      </c>
      <c r="V30" s="14">
        <f t="shared" ref="V30" si="11">$B$27*V31</f>
        <v>4485.6000000000004</v>
      </c>
      <c r="W30" s="48">
        <f t="shared" ref="W30" si="12">$B$27*W31</f>
        <v>5040</v>
      </c>
    </row>
    <row r="31" spans="1:23" ht="15.75" x14ac:dyDescent="0.25">
      <c r="A31" s="13" t="s">
        <v>22</v>
      </c>
      <c r="B31" s="32"/>
      <c r="C31" s="33">
        <v>0.02</v>
      </c>
      <c r="D31" s="15">
        <v>0.05</v>
      </c>
      <c r="E31" s="15">
        <v>0.11</v>
      </c>
      <c r="F31" s="15">
        <v>0.17</v>
      </c>
      <c r="G31" s="15">
        <v>0.2</v>
      </c>
      <c r="H31" s="15">
        <v>0.24</v>
      </c>
      <c r="I31" s="15">
        <v>0.25</v>
      </c>
      <c r="J31" s="15">
        <v>0.3</v>
      </c>
      <c r="K31" s="15">
        <v>0.36</v>
      </c>
      <c r="L31" s="15">
        <v>0.4</v>
      </c>
      <c r="M31" s="15">
        <v>0.43</v>
      </c>
      <c r="N31" s="15">
        <v>0.46</v>
      </c>
      <c r="O31" s="15">
        <v>0.5</v>
      </c>
      <c r="P31" s="15">
        <v>0.55000000000000004</v>
      </c>
      <c r="Q31" s="15">
        <v>0.57999999999999996</v>
      </c>
      <c r="R31" s="15">
        <v>0.72</v>
      </c>
      <c r="S31" s="15">
        <v>0.73</v>
      </c>
      <c r="T31" s="15">
        <v>0.78</v>
      </c>
      <c r="U31" s="15">
        <v>0.85</v>
      </c>
      <c r="V31" s="46">
        <v>0.89</v>
      </c>
      <c r="W31" s="45">
        <v>1</v>
      </c>
    </row>
    <row r="32" spans="1:23" ht="15.75" x14ac:dyDescent="0.25">
      <c r="A32" s="31" t="s">
        <v>26</v>
      </c>
      <c r="B32" s="21"/>
      <c r="C32" s="30">
        <v>120</v>
      </c>
      <c r="D32" s="34">
        <v>319</v>
      </c>
      <c r="E32" s="34">
        <v>437</v>
      </c>
      <c r="F32" s="34">
        <v>708</v>
      </c>
      <c r="G32" s="34">
        <v>967</v>
      </c>
      <c r="H32" s="34">
        <v>1098</v>
      </c>
      <c r="I32" s="34">
        <v>1230</v>
      </c>
      <c r="J32" s="34">
        <v>1609</v>
      </c>
      <c r="K32" s="34">
        <v>1830</v>
      </c>
      <c r="L32" s="34">
        <v>2207</v>
      </c>
      <c r="M32" s="34">
        <v>2403</v>
      </c>
      <c r="N32" s="34">
        <v>2567</v>
      </c>
      <c r="O32" s="34">
        <v>2698</v>
      </c>
      <c r="P32" s="34">
        <v>2810</v>
      </c>
      <c r="Q32" s="34">
        <v>2960</v>
      </c>
      <c r="R32" s="34">
        <v>3300</v>
      </c>
      <c r="S32" s="34">
        <v>3530</v>
      </c>
      <c r="T32" s="34">
        <v>3789</v>
      </c>
      <c r="U32" s="34">
        <v>3808</v>
      </c>
      <c r="V32" s="34">
        <v>4210</v>
      </c>
      <c r="W32" s="49">
        <v>4589</v>
      </c>
    </row>
    <row r="33" spans="1:23" ht="15.75" x14ac:dyDescent="0.25">
      <c r="A33" s="13"/>
      <c r="B33" s="26"/>
      <c r="D33" s="35"/>
      <c r="E33" s="35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7"/>
    </row>
    <row r="34" spans="1:23" ht="15.75" x14ac:dyDescent="0.25">
      <c r="A34" s="13" t="s">
        <v>20</v>
      </c>
      <c r="B34" s="27"/>
      <c r="C34" s="36">
        <f>C30/C28</f>
        <v>0.56000000000000028</v>
      </c>
      <c r="D34" s="38">
        <f t="shared" ref="D34:W34" si="13">D30/D28</f>
        <v>0.59999999999999976</v>
      </c>
      <c r="E34" s="17">
        <f t="shared" si="13"/>
        <v>0.76999999999999968</v>
      </c>
      <c r="F34" s="17">
        <f t="shared" si="13"/>
        <v>0.8400000000000003</v>
      </c>
      <c r="G34" s="17">
        <f t="shared" si="13"/>
        <v>0.88421052631578967</v>
      </c>
      <c r="H34" s="17">
        <f t="shared" si="13"/>
        <v>0.91636363636363649</v>
      </c>
      <c r="I34" s="17">
        <f t="shared" si="13"/>
        <v>0.9130434782608694</v>
      </c>
      <c r="J34" s="17">
        <f t="shared" si="13"/>
        <v>0.93333333333333346</v>
      </c>
      <c r="K34" s="17">
        <f t="shared" si="13"/>
        <v>0.94499999999999995</v>
      </c>
      <c r="L34" s="17">
        <f t="shared" si="13"/>
        <v>0.96</v>
      </c>
      <c r="M34" s="17">
        <f t="shared" si="13"/>
        <v>0.95052631578947377</v>
      </c>
      <c r="N34" s="17">
        <f t="shared" si="13"/>
        <v>0.92</v>
      </c>
      <c r="O34" s="17">
        <f t="shared" si="13"/>
        <v>0.8936170212765957</v>
      </c>
      <c r="P34" s="17">
        <f t="shared" si="13"/>
        <v>0.90588235294117636</v>
      </c>
      <c r="Q34" s="17">
        <f t="shared" si="13"/>
        <v>0.88581818181818173</v>
      </c>
      <c r="R34" s="17">
        <f t="shared" si="13"/>
        <v>1.0250847457627119</v>
      </c>
      <c r="S34" s="17">
        <f t="shared" si="13"/>
        <v>0.97333333333333327</v>
      </c>
      <c r="T34" s="17">
        <f t="shared" si="13"/>
        <v>0.97791044776119396</v>
      </c>
      <c r="U34" s="17">
        <f t="shared" si="13"/>
        <v>0.9780821917808219</v>
      </c>
      <c r="V34" s="17">
        <f t="shared" si="13"/>
        <v>0.91170731707317076</v>
      </c>
      <c r="W34" s="39">
        <f t="shared" si="13"/>
        <v>1</v>
      </c>
    </row>
    <row r="35" spans="1:23" ht="15.75" x14ac:dyDescent="0.25">
      <c r="A35" s="13" t="s">
        <v>21</v>
      </c>
      <c r="B35" s="21"/>
      <c r="C35" s="37">
        <f>C30/C32</f>
        <v>0.84</v>
      </c>
      <c r="D35" s="28">
        <f t="shared" ref="D35:W35" si="14">D30/D32</f>
        <v>0.78996865203761757</v>
      </c>
      <c r="E35" s="28">
        <f t="shared" si="14"/>
        <v>1.268649885583524</v>
      </c>
      <c r="F35" s="28">
        <f t="shared" si="14"/>
        <v>1.2101694915254237</v>
      </c>
      <c r="G35" s="28">
        <f t="shared" si="14"/>
        <v>1.0423991726990693</v>
      </c>
      <c r="H35" s="28">
        <f t="shared" si="14"/>
        <v>1.1016393442622949</v>
      </c>
      <c r="I35" s="28">
        <f t="shared" si="14"/>
        <v>1.024390243902439</v>
      </c>
      <c r="J35" s="28">
        <f t="shared" si="14"/>
        <v>0.93971410814170298</v>
      </c>
      <c r="K35" s="28">
        <f t="shared" si="14"/>
        <v>0.99147540983606552</v>
      </c>
      <c r="L35" s="28">
        <f t="shared" si="14"/>
        <v>0.9134571816946081</v>
      </c>
      <c r="M35" s="28">
        <f t="shared" si="14"/>
        <v>0.90187265917602988</v>
      </c>
      <c r="N35" s="28">
        <f t="shared" si="14"/>
        <v>0.90315543435917411</v>
      </c>
      <c r="O35" s="28">
        <f t="shared" si="14"/>
        <v>0.93402520385470722</v>
      </c>
      <c r="P35" s="28">
        <f t="shared" si="14"/>
        <v>0.98647686832740211</v>
      </c>
      <c r="Q35" s="28">
        <f t="shared" si="14"/>
        <v>0.98756756756756747</v>
      </c>
      <c r="R35" s="28">
        <f t="shared" si="14"/>
        <v>1.0996363636363635</v>
      </c>
      <c r="S35" s="28">
        <f t="shared" si="14"/>
        <v>1.0422662889518413</v>
      </c>
      <c r="T35" s="28">
        <f t="shared" si="14"/>
        <v>1.0375296912114016</v>
      </c>
      <c r="U35" s="28">
        <f t="shared" si="14"/>
        <v>1.125</v>
      </c>
      <c r="V35" s="28">
        <f t="shared" si="14"/>
        <v>1.0654631828978622</v>
      </c>
      <c r="W35" s="40">
        <f t="shared" si="14"/>
        <v>1.0982784920461974</v>
      </c>
    </row>
    <row r="38" spans="1:23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49" spans="2:16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29:W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8FC-3A6E-4A14-B1B0-2CBD24F8694D}">
  <dimension ref="A1"/>
  <sheetViews>
    <sheetView zoomScale="90" zoomScaleNormal="90" workbookViewId="0">
      <selection activeCell="S18" sqref="S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87F5-24A1-45C3-BEBD-5FBA04056087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2020-10-14T08:57:24Z</dcterms:created>
  <dcterms:modified xsi:type="dcterms:W3CDTF">2020-11-25T23:59:29Z</dcterms:modified>
</cp:coreProperties>
</file>