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uffbr-my.sharepoint.com/personal/ferreiragabriel_id_uff_br/Documents/"/>
    </mc:Choice>
  </mc:AlternateContent>
  <xr:revisionPtr revIDLastSave="124" documentId="8_{0930ACEC-1D48-43B9-95FC-6D72F4BF02CD}" xr6:coauthVersionLast="45" xr6:coauthVersionMax="45" xr10:uidLastSave="{05DB3E7B-4D6B-46D6-BAA7-A2C1DFE221FC}"/>
  <bookViews>
    <workbookView xWindow="-120" yWindow="-120" windowWidth="20730" windowHeight="11160" xr2:uid="{1C06E13D-BA48-421B-BABF-80A62E743511}"/>
  </bookViews>
  <sheets>
    <sheet name="Planilha1" sheetId="1" r:id="rId1"/>
    <sheet name="Planilha2" sheetId="2" r:id="rId2"/>
    <sheet name="Planilha3" sheetId="4" r:id="rId3"/>
  </sheets>
  <definedNames>
    <definedName name="Restante">OFFSET(Planilha1!$B$18,0,0,1,COUNT(Planilha1!$B$18:$W$18))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C26" i="1"/>
  <c r="Q21" i="1"/>
  <c r="R21" i="1"/>
  <c r="S21" i="1"/>
  <c r="T21" i="1"/>
  <c r="U21" i="1"/>
  <c r="V21" i="1"/>
  <c r="W21" i="1"/>
  <c r="E27" i="1" l="1"/>
  <c r="E32" i="1" s="1"/>
  <c r="D27" i="1"/>
  <c r="D32" i="1" s="1"/>
  <c r="C27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1" i="1"/>
  <c r="B18" i="1"/>
  <c r="C18" i="1" s="1"/>
  <c r="F27" i="1" l="1"/>
  <c r="F32" i="1" s="1"/>
  <c r="C32" i="1"/>
  <c r="D18" i="1"/>
  <c r="C25" i="1"/>
  <c r="C31" i="1" s="1"/>
  <c r="B19" i="1"/>
  <c r="C19" i="1" s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G27" i="1" l="1"/>
  <c r="G32" i="1" s="1"/>
  <c r="E18" i="1"/>
  <c r="D25" i="1"/>
  <c r="D31" i="1" s="1"/>
  <c r="H27" i="1" l="1"/>
  <c r="H32" i="1" s="1"/>
  <c r="F18" i="1"/>
  <c r="E25" i="1"/>
  <c r="E31" i="1" s="1"/>
  <c r="I27" i="1" l="1"/>
  <c r="I32" i="1" s="1"/>
  <c r="G18" i="1"/>
  <c r="F25" i="1"/>
  <c r="F31" i="1" s="1"/>
  <c r="J27" i="1" l="1"/>
  <c r="J32" i="1" s="1"/>
  <c r="H18" i="1"/>
  <c r="G25" i="1"/>
  <c r="G31" i="1" s="1"/>
  <c r="K27" i="1" l="1"/>
  <c r="K32" i="1" s="1"/>
  <c r="I18" i="1"/>
  <c r="H25" i="1"/>
  <c r="H31" i="1" s="1"/>
  <c r="L27" i="1" l="1"/>
  <c r="L32" i="1" s="1"/>
  <c r="J18" i="1"/>
  <c r="I25" i="1"/>
  <c r="I31" i="1" s="1"/>
  <c r="M27" i="1" l="1"/>
  <c r="M32" i="1" s="1"/>
  <c r="K18" i="1"/>
  <c r="J25" i="1"/>
  <c r="J31" i="1" s="1"/>
  <c r="N27" i="1" l="1"/>
  <c r="N32" i="1" s="1"/>
  <c r="L18" i="1"/>
  <c r="K25" i="1"/>
  <c r="K31" i="1" s="1"/>
  <c r="O27" i="1" l="1"/>
  <c r="O32" i="1" s="1"/>
  <c r="M18" i="1"/>
  <c r="L25" i="1"/>
  <c r="L31" i="1" s="1"/>
  <c r="P27" i="1" l="1"/>
  <c r="P32" i="1" s="1"/>
  <c r="N18" i="1"/>
  <c r="M25" i="1"/>
  <c r="M31" i="1" s="1"/>
  <c r="Q27" i="1" l="1"/>
  <c r="Q32" i="1" s="1"/>
  <c r="O18" i="1"/>
  <c r="N25" i="1"/>
  <c r="N31" i="1" s="1"/>
  <c r="R27" i="1" l="1"/>
  <c r="R32" i="1" s="1"/>
  <c r="P18" i="1"/>
  <c r="O25" i="1"/>
  <c r="O31" i="1" s="1"/>
  <c r="S27" i="1" l="1"/>
  <c r="S32" i="1" s="1"/>
  <c r="P25" i="1"/>
  <c r="P31" i="1" s="1"/>
  <c r="Q18" i="1"/>
  <c r="T27" i="1" l="1"/>
  <c r="T32" i="1" s="1"/>
  <c r="Q25" i="1"/>
  <c r="Q31" i="1" s="1"/>
  <c r="R18" i="1"/>
  <c r="U27" i="1" l="1"/>
  <c r="U32" i="1" s="1"/>
  <c r="R25" i="1"/>
  <c r="R31" i="1" s="1"/>
  <c r="S18" i="1"/>
  <c r="V27" i="1" l="1"/>
  <c r="V32" i="1" s="1"/>
  <c r="W27" i="1"/>
  <c r="W32" i="1" s="1"/>
  <c r="S25" i="1"/>
  <c r="S31" i="1" s="1"/>
  <c r="T18" i="1"/>
  <c r="T25" i="1" l="1"/>
  <c r="T31" i="1" s="1"/>
  <c r="U18" i="1"/>
  <c r="U25" i="1" l="1"/>
  <c r="U31" i="1" s="1"/>
  <c r="V18" i="1"/>
  <c r="V25" i="1" l="1"/>
  <c r="V31" i="1" s="1"/>
  <c r="W18" i="1"/>
  <c r="W25" i="1" s="1"/>
  <c r="W31" i="1" s="1"/>
</calcChain>
</file>

<file path=xl/sharedStrings.xml><?xml version="1.0" encoding="utf-8"?>
<sst xmlns="http://schemas.openxmlformats.org/spreadsheetml/2006/main" count="50" uniqueCount="50">
  <si>
    <t>Atividades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</si>
  <si>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</si>
  <si>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</si>
  <si>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</si>
  <si>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</si>
  <si>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</si>
  <si>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</si>
  <si>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</si>
  <si>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</si>
  <si>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</si>
  <si>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</si>
  <si>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</si>
  <si>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</si>
  <si>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</si>
  <si>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</si>
  <si>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Tempo restante</t>
  </si>
  <si>
    <t>Tempo estimado</t>
  </si>
  <si>
    <t>Total de horas</t>
  </si>
  <si>
    <t>Valor planejado</t>
  </si>
  <si>
    <t>Valor agregado</t>
  </si>
  <si>
    <t>SPI</t>
  </si>
  <si>
    <t>CPI</t>
  </si>
  <si>
    <t>Percentual real de conclusão</t>
  </si>
  <si>
    <t>Soma de horas</t>
  </si>
  <si>
    <t>Percentual planejado de conclusão</t>
  </si>
  <si>
    <t>Custo total</t>
  </si>
  <si>
    <t>Custo real</t>
  </si>
  <si>
    <t>Exportar novos Sprites</t>
  </si>
  <si>
    <t>Revisar Artes</t>
  </si>
  <si>
    <t>Procedimento Jogo</t>
  </si>
  <si>
    <t>Procedimento Jogo - Desenhar tabuleiro</t>
  </si>
  <si>
    <t>Procedimento Jogo - Desenhar Peças</t>
  </si>
  <si>
    <t>Relatórios e Gráficos</t>
  </si>
  <si>
    <t>Transformar Procedimentos em Classes</t>
  </si>
  <si>
    <t>Criar Classe Da Tela Inicial</t>
  </si>
  <si>
    <t>Criar Classe Da Tela Sobre</t>
  </si>
  <si>
    <t>Transformar Procedimento Jogo em Classe Jogo</t>
  </si>
  <si>
    <t>Upar alterações no Branch tamg-damas-oo</t>
  </si>
  <si>
    <t>Carregar tabuleiro e peças na posição inicial de jogo</t>
  </si>
  <si>
    <t>Definir método para detectar jogadas possíveis</t>
  </si>
  <si>
    <t>Testar código</t>
  </si>
  <si>
    <t>Preparar Slides</t>
  </si>
  <si>
    <t>Definir método para seleção de células (Parcial)</t>
  </si>
  <si>
    <t>Dia 15</t>
  </si>
  <si>
    <t>Dia 16</t>
  </si>
  <si>
    <t>Dia 17</t>
  </si>
  <si>
    <t>Dia 18</t>
  </si>
  <si>
    <t>Dia 19</t>
  </si>
  <si>
    <t>Dia 20</t>
  </si>
  <si>
    <t>Dia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</si>
</sst>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0" tint="-0.34998626667073579"/>
      </bottom>
      <diagonal/>
    </border>
    <border>
      <left style="thin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/>
      <top style="thin">
        <color theme="0" tint="-0.34998626667073579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1"/>
      </bottom>
      <diagonal/>
    </border>
    <border>
      <left style="thin">
        <color theme="1"/>
      </left>
      <right style="thin">
        <color theme="0" tint="-0.34998626667073579"/>
      </right>
      <top style="thin">
        <color theme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/>
      <diagonal/>
    </border>
    <border>
      <left style="thin">
        <color theme="0" tint="-0.34998626667073579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5" fillId="0" borderId="5" xfId="0" applyFont="1" applyBorder="1" applyAlignment="1">
      <alignment vertical="center"/>
    </xf>
    <xf numFmtId="2" fontId="3" fillId="0" borderId="2" xfId="0" applyNumberFormat="1" applyFont="1" applyBorder="1"/>
    <xf numFmtId="2" fontId="3" fillId="0" borderId="3" xfId="0" applyNumberFormat="1" applyFont="1" applyBorder="1"/>
    <xf numFmtId="2" fontId="3" fillId="0" borderId="6" xfId="0" applyNumberFormat="1" applyFont="1" applyBorder="1"/>
    <xf numFmtId="2" fontId="3" fillId="0" borderId="1" xfId="0" applyNumberFormat="1" applyFont="1" applyBorder="1"/>
    <xf numFmtId="2" fontId="3" fillId="0" borderId="7" xfId="0" applyNumberFormat="1" applyFont="1" applyBorder="1"/>
    <xf numFmtId="2" fontId="3" fillId="0" borderId="4" xfId="0" applyNumberFormat="1" applyFont="1" applyBorder="1"/>
    <xf numFmtId="164" fontId="3" fillId="0" borderId="0" xfId="0" applyNumberFormat="1" applyFont="1"/>
    <xf numFmtId="0" fontId="4" fillId="0" borderId="8" xfId="0" applyFont="1" applyBorder="1"/>
    <xf numFmtId="164" fontId="3" fillId="0" borderId="1" xfId="0" applyNumberFormat="1" applyFont="1" applyBorder="1"/>
    <xf numFmtId="9" fontId="3" fillId="0" borderId="1" xfId="1" applyFont="1" applyBorder="1"/>
    <xf numFmtId="164" fontId="3" fillId="0" borderId="9" xfId="0" applyNumberFormat="1" applyFont="1" applyBorder="1"/>
    <xf numFmtId="0" fontId="3" fillId="0" borderId="9" xfId="0" applyFont="1" applyBorder="1"/>
    <xf numFmtId="164" fontId="3" fillId="0" borderId="10" xfId="0" applyNumberFormat="1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164" fontId="3" fillId="0" borderId="11" xfId="0" applyNumberFormat="1" applyFont="1" applyBorder="1"/>
    <xf numFmtId="9" fontId="3" fillId="0" borderId="11" xfId="1" applyFont="1" applyBorder="1"/>
    <xf numFmtId="0" fontId="4" fillId="2" borderId="8" xfId="0" applyFont="1" applyFill="1" applyBorder="1"/>
    <xf numFmtId="164" fontId="3" fillId="2" borderId="12" xfId="0" applyNumberFormat="1" applyFont="1" applyFill="1" applyBorder="1"/>
    <xf numFmtId="0" fontId="3" fillId="0" borderId="0" xfId="0" applyFont="1" applyBorder="1"/>
    <xf numFmtId="0" fontId="3" fillId="0" borderId="16" xfId="0" applyFont="1" applyBorder="1"/>
    <xf numFmtId="0" fontId="3" fillId="0" borderId="19" xfId="0" applyFont="1" applyBorder="1"/>
    <xf numFmtId="164" fontId="3" fillId="0" borderId="19" xfId="0" applyNumberFormat="1" applyFont="1" applyBorder="1"/>
    <xf numFmtId="164" fontId="3" fillId="0" borderId="21" xfId="0" applyNumberFormat="1" applyFont="1" applyBorder="1"/>
    <xf numFmtId="0" fontId="4" fillId="0" borderId="22" xfId="0" applyFont="1" applyBorder="1"/>
    <xf numFmtId="0" fontId="3" fillId="0" borderId="23" xfId="0" applyFont="1" applyBorder="1"/>
    <xf numFmtId="9" fontId="3" fillId="0" borderId="17" xfId="1" applyFont="1" applyBorder="1"/>
    <xf numFmtId="164" fontId="3" fillId="0" borderId="24" xfId="0" applyNumberFormat="1" applyFont="1" applyBorder="1"/>
    <xf numFmtId="164" fontId="3" fillId="0" borderId="18" xfId="0" applyNumberFormat="1" applyFont="1" applyBorder="1"/>
    <xf numFmtId="0" fontId="3" fillId="0" borderId="25" xfId="0" applyFont="1" applyBorder="1"/>
    <xf numFmtId="0" fontId="3" fillId="0" borderId="21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0" xfId="0" applyFont="1" applyBorder="1"/>
    <xf numFmtId="0" fontId="4" fillId="3" borderId="28" xfId="0" applyFont="1" applyFill="1" applyBorder="1"/>
    <xf numFmtId="164" fontId="3" fillId="3" borderId="12" xfId="0" applyNumberFormat="1" applyFont="1" applyFill="1" applyBorder="1"/>
    <xf numFmtId="2" fontId="3" fillId="0" borderId="29" xfId="0" applyNumberFormat="1" applyFont="1" applyBorder="1"/>
    <xf numFmtId="2" fontId="3" fillId="0" borderId="30" xfId="0" applyNumberFormat="1" applyFont="1" applyBorder="1"/>
    <xf numFmtId="164" fontId="3" fillId="0" borderId="27" xfId="0" applyNumberFormat="1" applyFont="1" applyBorder="1"/>
    <xf numFmtId="9" fontId="3" fillId="0" borderId="32" xfId="1" applyFont="1" applyBorder="1"/>
    <xf numFmtId="9" fontId="3" fillId="0" borderId="31" xfId="1" applyFont="1" applyBorder="1"/>
    <xf numFmtId="164" fontId="3" fillId="0" borderId="0" xfId="0" applyNumberFormat="1" applyFont="1" applyBorder="1"/>
    <xf numFmtId="164" fontId="3" fillId="0" borderId="33" xfId="0" applyNumberFormat="1" applyFont="1" applyBorder="1"/>
    <xf numFmtId="164" fontId="3" fillId="0" borderId="34" xfId="0" applyNumberFormat="1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1088748793071632E-2"/>
          <c:y val="0.10912355719090705"/>
          <c:w val="0.93659549062143521"/>
          <c:h val="0.76368970480640019"/>
        </c:manualLayout>
      </c:layout>
      <c:lineChart>
        <c:grouping val="standard"/>
        <c:varyColors val="0"/>
        <c:ser>
          <c:idx val="0"/>
          <c:order val="0"/>
          <c:tx>
            <c:strRef>
              <c:f>Planilha1!$A$18</c:f>
              <c:strCache>
                <c:ptCount val="1"/>
                <c:pt idx="0">
                  <c:v>Tempo restante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4"/>
              <c:layout>
                <c:manualLayout>
                  <c:x val="-2.0173926985318384E-2"/>
                  <c:y val="-5.93306400462203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347-462E-8237-1C229EF6A096}"/>
                </c:ext>
              </c:extLst>
            </c:dLbl>
            <c:dLbl>
              <c:idx val="6"/>
              <c:layout>
                <c:manualLayout>
                  <c:x val="-3.7529128713274548E-3"/>
                  <c:y val="-6.20911651459144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347-462E-8237-1C229EF6A096}"/>
                </c:ext>
              </c:extLst>
            </c:dLbl>
            <c:dLbl>
              <c:idx val="8"/>
              <c:layout>
                <c:manualLayout>
                  <c:x val="-1.0595002085490343E-2"/>
                  <c:y val="-7.58937906443848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347-462E-8237-1C229EF6A096}"/>
                </c:ext>
              </c:extLst>
            </c:dLbl>
            <c:dLbl>
              <c:idx val="14"/>
              <c:layout>
                <c:manualLayout>
                  <c:x val="-1.9349212798779859E-2"/>
                  <c:y val="-4.74292990396415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C0-4DCB-B629-00495958A5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Planilha1!$C$1:$W$1</c:f>
              <c:strCache>
                <c:ptCount val="21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  <c:pt idx="10">
                  <c:v>Dia 11</c:v>
                </c:pt>
                <c:pt idx="11">
                  <c:v>Dia 12</c:v>
                </c:pt>
                <c:pt idx="12">
                  <c:v>Dia 13</c:v>
                </c:pt>
                <c:pt idx="13">
                  <c:v>Dia 14</c:v>
                </c:pt>
                <c:pt idx="14">
                  <c:v>Dia 15</c:v>
                </c:pt>
                <c:pt idx="15">
                  <c:v>Dia 16</c:v>
                </c:pt>
                <c:pt idx="16">
                  <c:v>Dia 17</c:v>
                </c:pt>
                <c:pt idx="17">
                  <c:v>Dia 18</c:v>
                </c:pt>
                <c:pt idx="18">
                  <c:v>Dia 19</c:v>
                </c:pt>
                <c:pt idx="19">
                  <c:v>Dia 20</c:v>
                </c:pt>
                <c:pt idx="20">
                  <c:v>Dia 21</c:v>
                </c:pt>
              </c:strCache>
            </c:strRef>
          </c:cat>
          <c:val>
            <c:numRef>
              <c:f>[0]!Restante</c:f>
              <c:numCache>
                <c:formatCode>0.00</c:formatCode>
                <c:ptCount val="22"/>
                <c:pt idx="0">
                  <c:v>65</c:v>
                </c:pt>
                <c:pt idx="1">
                  <c:v>62</c:v>
                </c:pt>
                <c:pt idx="2">
                  <c:v>58</c:v>
                </c:pt>
                <c:pt idx="3">
                  <c:v>55</c:v>
                </c:pt>
                <c:pt idx="4">
                  <c:v>50</c:v>
                </c:pt>
                <c:pt idx="5">
                  <c:v>44</c:v>
                </c:pt>
                <c:pt idx="6">
                  <c:v>42</c:v>
                </c:pt>
                <c:pt idx="7">
                  <c:v>38</c:v>
                </c:pt>
                <c:pt idx="8">
                  <c:v>36</c:v>
                </c:pt>
                <c:pt idx="9">
                  <c:v>35</c:v>
                </c:pt>
                <c:pt idx="10">
                  <c:v>34</c:v>
                </c:pt>
                <c:pt idx="11">
                  <c:v>32</c:v>
                </c:pt>
                <c:pt idx="12">
                  <c:v>30</c:v>
                </c:pt>
                <c:pt idx="13">
                  <c:v>28</c:v>
                </c:pt>
                <c:pt idx="14">
                  <c:v>26</c:v>
                </c:pt>
                <c:pt idx="15">
                  <c:v>23</c:v>
                </c:pt>
                <c:pt idx="16">
                  <c:v>20</c:v>
                </c:pt>
                <c:pt idx="17">
                  <c:v>16</c:v>
                </c:pt>
                <c:pt idx="18">
                  <c:v>12</c:v>
                </c:pt>
                <c:pt idx="19">
                  <c:v>8</c:v>
                </c:pt>
                <c:pt idx="20">
                  <c:v>4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C0-4DCB-B629-00495958A5D2}"/>
            </c:ext>
          </c:extLst>
        </c:ser>
        <c:ser>
          <c:idx val="1"/>
          <c:order val="1"/>
          <c:tx>
            <c:strRef>
              <c:f>Planilha1!$A$19</c:f>
              <c:strCache>
                <c:ptCount val="1"/>
                <c:pt idx="0">
                  <c:v>Tempo estimado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"/>
              <c:layout>
                <c:manualLayout>
                  <c:x val="-5.1213307141600327E-3"/>
                  <c:y val="-3.45272133433784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47-462E-8237-1C229EF6A096}"/>
                </c:ext>
              </c:extLst>
            </c:dLbl>
            <c:dLbl>
              <c:idx val="7"/>
              <c:layout>
                <c:manualLayout>
                  <c:x val="-5.1213307141600821E-3"/>
                  <c:y val="-2.34851129446021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347-462E-8237-1C229EF6A096}"/>
                </c:ext>
              </c:extLst>
            </c:dLbl>
            <c:dLbl>
              <c:idx val="14"/>
              <c:layout>
                <c:manualLayout>
                  <c:x val="-2.4380357234636673E-2"/>
                  <c:y val="-1.82696767838100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6C0-4DCB-B629-00495958A5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Planilha1!$C$1:$W$1</c:f>
              <c:strCache>
                <c:ptCount val="21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  <c:pt idx="10">
                  <c:v>Dia 11</c:v>
                </c:pt>
                <c:pt idx="11">
                  <c:v>Dia 12</c:v>
                </c:pt>
                <c:pt idx="12">
                  <c:v>Dia 13</c:v>
                </c:pt>
                <c:pt idx="13">
                  <c:v>Dia 14</c:v>
                </c:pt>
                <c:pt idx="14">
                  <c:v>Dia 15</c:v>
                </c:pt>
                <c:pt idx="15">
                  <c:v>Dia 16</c:v>
                </c:pt>
                <c:pt idx="16">
                  <c:v>Dia 17</c:v>
                </c:pt>
                <c:pt idx="17">
                  <c:v>Dia 18</c:v>
                </c:pt>
                <c:pt idx="18">
                  <c:v>Dia 19</c:v>
                </c:pt>
                <c:pt idx="19">
                  <c:v>Dia 20</c:v>
                </c:pt>
                <c:pt idx="20">
                  <c:v>Dia 21</c:v>
                </c:pt>
              </c:strCache>
            </c:strRef>
          </c:cat>
          <c:val>
            <c:numRef>
              <c:f>Planilha1!$B$19:$W$19</c:f>
              <c:numCache>
                <c:formatCode>0.00</c:formatCode>
                <c:ptCount val="22"/>
                <c:pt idx="0">
                  <c:v>65</c:v>
                </c:pt>
                <c:pt idx="1">
                  <c:v>61.904761904761905</c:v>
                </c:pt>
                <c:pt idx="2">
                  <c:v>58.80952380952381</c:v>
                </c:pt>
                <c:pt idx="3">
                  <c:v>55.714285714285715</c:v>
                </c:pt>
                <c:pt idx="4">
                  <c:v>52.61904761904762</c:v>
                </c:pt>
                <c:pt idx="5">
                  <c:v>49.523809523809526</c:v>
                </c:pt>
                <c:pt idx="6">
                  <c:v>46.428571428571431</c:v>
                </c:pt>
                <c:pt idx="7">
                  <c:v>43.333333333333336</c:v>
                </c:pt>
                <c:pt idx="8">
                  <c:v>40.238095238095241</c:v>
                </c:pt>
                <c:pt idx="9">
                  <c:v>37.142857142857146</c:v>
                </c:pt>
                <c:pt idx="10">
                  <c:v>34.047619047619051</c:v>
                </c:pt>
                <c:pt idx="11">
                  <c:v>30.952380952380956</c:v>
                </c:pt>
                <c:pt idx="12">
                  <c:v>27.857142857142861</c:v>
                </c:pt>
                <c:pt idx="13">
                  <c:v>24.761904761904766</c:v>
                </c:pt>
                <c:pt idx="14">
                  <c:v>21.666666666666671</c:v>
                </c:pt>
                <c:pt idx="15">
                  <c:v>18.571428571428577</c:v>
                </c:pt>
                <c:pt idx="16">
                  <c:v>15.476190476190482</c:v>
                </c:pt>
                <c:pt idx="17">
                  <c:v>12.380952380952387</c:v>
                </c:pt>
                <c:pt idx="18">
                  <c:v>9.2857142857142918</c:v>
                </c:pt>
                <c:pt idx="19">
                  <c:v>6.1904761904761969</c:v>
                </c:pt>
                <c:pt idx="20">
                  <c:v>3.0952380952381016</c:v>
                </c:pt>
                <c:pt idx="21">
                  <c:v>6.2172489379008766E-15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C0-4DCB-B629-00495958A5D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90825631"/>
        <c:axId val="1247591423"/>
      </c:lineChart>
      <c:catAx>
        <c:axId val="1490825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7591423"/>
        <c:crosses val="autoZero"/>
        <c:auto val="1"/>
        <c:lblAlgn val="ctr"/>
        <c:lblOffset val="100"/>
        <c:tickMarkSkip val="1"/>
        <c:noMultiLvlLbl val="0"/>
      </c:catAx>
      <c:valAx>
        <c:axId val="124759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0825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SPI X CPI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SPI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Planilha1!$C$31:$W$31</c:f>
              <c:numCache>
                <c:formatCode>General</c:formatCode>
                <c:ptCount val="21"/>
                <c:pt idx="0">
                  <c:v>1.3000000000000014</c:v>
                </c:pt>
                <c:pt idx="1">
                  <c:v>0.74285714285714322</c:v>
                </c:pt>
                <c:pt idx="2">
                  <c:v>0.77999999999999992</c:v>
                </c:pt>
                <c:pt idx="3">
                  <c:v>0.69333333333333336</c:v>
                </c:pt>
                <c:pt idx="4">
                  <c:v>0.77380952380952395</c:v>
                </c:pt>
                <c:pt idx="5">
                  <c:v>0.79130434782608705</c:v>
                </c:pt>
                <c:pt idx="6">
                  <c:v>0.84259259259259267</c:v>
                </c:pt>
                <c:pt idx="7">
                  <c:v>0.85172413793103452</c:v>
                </c:pt>
                <c:pt idx="8">
                  <c:v>0.86666666666666659</c:v>
                </c:pt>
                <c:pt idx="9">
                  <c:v>0.88064516129032255</c:v>
                </c:pt>
                <c:pt idx="10">
                  <c:v>0.88636363636363646</c:v>
                </c:pt>
                <c:pt idx="11">
                  <c:v>0.92857142857142871</c:v>
                </c:pt>
                <c:pt idx="12">
                  <c:v>0.93108108108108112</c:v>
                </c:pt>
                <c:pt idx="13">
                  <c:v>0.91666666666666663</c:v>
                </c:pt>
                <c:pt idx="14">
                  <c:v>0.89761904761904765</c:v>
                </c:pt>
                <c:pt idx="15">
                  <c:v>0.88111111111111107</c:v>
                </c:pt>
                <c:pt idx="16">
                  <c:v>0.86224489795918369</c:v>
                </c:pt>
                <c:pt idx="17">
                  <c:v>0.85849056603773577</c:v>
                </c:pt>
                <c:pt idx="18">
                  <c:v>0.85526315789473684</c:v>
                </c:pt>
                <c:pt idx="19">
                  <c:v>0.85245901639344257</c:v>
                </c:pt>
                <c:pt idx="20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FC-45FB-AB46-F36AE68C0BD9}"/>
            </c:ext>
          </c:extLst>
        </c:ser>
        <c:ser>
          <c:idx val="1"/>
          <c:order val="1"/>
          <c:tx>
            <c:v>CPI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Planilha1!$C$32:$W$32</c:f>
              <c:numCache>
                <c:formatCode>General</c:formatCode>
                <c:ptCount val="21"/>
                <c:pt idx="0">
                  <c:v>1.1195999999999999</c:v>
                </c:pt>
                <c:pt idx="1">
                  <c:v>1.0453781512605043</c:v>
                </c:pt>
                <c:pt idx="2">
                  <c:v>1.1019685039370077</c:v>
                </c:pt>
                <c:pt idx="3">
                  <c:v>1.0848837209302324</c:v>
                </c:pt>
                <c:pt idx="4">
                  <c:v>1.4415945611866501</c:v>
                </c:pt>
                <c:pt idx="5">
                  <c:v>1.2559615384615386</c:v>
                </c:pt>
                <c:pt idx="6">
                  <c:v>1.1917883211678832</c:v>
                </c:pt>
                <c:pt idx="7">
                  <c:v>1.178656914893617</c:v>
                </c:pt>
                <c:pt idx="8">
                  <c:v>1.1041420118343195</c:v>
                </c:pt>
                <c:pt idx="9">
                  <c:v>1.1007303370786516</c:v>
                </c:pt>
                <c:pt idx="10">
                  <c:v>1.0990837696335078</c:v>
                </c:pt>
                <c:pt idx="11">
                  <c:v>1.1604477611940298</c:v>
                </c:pt>
                <c:pt idx="12">
                  <c:v>1.1233303044070879</c:v>
                </c:pt>
                <c:pt idx="13">
                  <c:v>1.0659534690486083</c:v>
                </c:pt>
                <c:pt idx="14">
                  <c:v>1.013370786516854</c:v>
                </c:pt>
                <c:pt idx="15">
                  <c:v>1.0199462365591399</c:v>
                </c:pt>
                <c:pt idx="16">
                  <c:v>1.0278813559322033</c:v>
                </c:pt>
                <c:pt idx="17">
                  <c:v>0.87900403768506052</c:v>
                </c:pt>
                <c:pt idx="18">
                  <c:v>0.9187893907563025</c:v>
                </c:pt>
                <c:pt idx="19">
                  <c:v>0.92011834319526631</c:v>
                </c:pt>
                <c:pt idx="20">
                  <c:v>0.94253624910862843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FC-45FB-AB46-F36AE68C0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5999231"/>
        <c:axId val="1623295247"/>
      </c:lineChart>
      <c:catAx>
        <c:axId val="1625999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3295247"/>
        <c:crosses val="autoZero"/>
        <c:auto val="1"/>
        <c:lblAlgn val="ctr"/>
        <c:lblOffset val="100"/>
        <c:noMultiLvlLbl val="0"/>
      </c:catAx>
      <c:valAx>
        <c:axId val="162329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599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607217</xdr:colOff>
      <xdr:row>1</xdr:row>
      <xdr:rowOff>9526</xdr:rowOff>
    </xdr:from>
    <xdr:to>
      <xdr:col>18</xdr:col>
      <xdr:colOff>66675</xdr:colOff>
      <xdr:row>25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93D4F4B-B3C7-4FD6-8F14-116003F6B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606027</xdr:colOff>
      <xdr:row>0</xdr:row>
      <xdr:rowOff>172639</xdr:rowOff>
    </xdr:from>
    <xdr:to>
      <xdr:col>16</xdr:col>
      <xdr:colOff>47625</xdr:colOff>
      <xdr:row>20</xdr:row>
      <xdr:rowOff>133350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5B7F33B9-CF6F-4349-BBDF-214077823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4851-8E95-4950-8834-19CC805131AD}">
  <dimension ref="A1:W49"/>
  <sheetViews>
    <sheetView tabSelected="1" zoomScale="80" zoomScaleNormal="80" workbookViewId="0">
      <selection activeCell="V41" sqref="V41"/>
    </sheetView>
  </sheetViews>
  <sheetFormatPr defaultRowHeight="14.25" x14ac:dyDescent="0.2"/>
  <cols>
    <col min="1" max="1" width="59.7109375" style="1" bestFit="1" customWidth="1"/>
    <col min="2" max="2" width="17.7109375" style="1" bestFit="1" customWidth="1"/>
    <col min="3" max="15" width="15.140625" style="1" bestFit="1" customWidth="1"/>
    <col min="16" max="23" width="16.5703125" style="1" customWidth="1"/>
    <col min="24" max="16384" width="9.140625" style="1"/>
  </cols>
  <sheetData>
    <row r="1" spans="1:23" s="2" customFormat="1" ht="15.75" x14ac:dyDescent="0.25">
      <c r="A1" s="3" t="s">
        <v>0</v>
      </c>
      <c r="B1" s="3" t="s">
        <v>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</row>
    <row r="2" spans="1:23" x14ac:dyDescent="0.2">
      <c r="A2" s="6" t="s">
        <v>28</v>
      </c>
      <c r="B2" s="8">
        <v>6</v>
      </c>
      <c r="C2" s="8">
        <v>3</v>
      </c>
      <c r="D2" s="8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0"/>
      <c r="Q2" s="10"/>
      <c r="R2" s="10"/>
      <c r="S2" s="10"/>
      <c r="T2" s="10"/>
      <c r="U2" s="10"/>
      <c r="V2" s="10"/>
      <c r="W2" s="44"/>
    </row>
    <row r="3" spans="1:23" x14ac:dyDescent="0.2">
      <c r="A3" s="6" t="s">
        <v>27</v>
      </c>
      <c r="B3" s="10">
        <v>1</v>
      </c>
      <c r="C3" s="10"/>
      <c r="D3" s="10">
        <v>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1"/>
    </row>
    <row r="4" spans="1:23" x14ac:dyDescent="0.2">
      <c r="A4" s="6" t="s">
        <v>29</v>
      </c>
      <c r="B4" s="10">
        <v>6</v>
      </c>
      <c r="C4" s="10"/>
      <c r="D4" s="10"/>
      <c r="E4" s="10">
        <v>3</v>
      </c>
      <c r="F4" s="10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1"/>
    </row>
    <row r="5" spans="1:23" x14ac:dyDescent="0.2">
      <c r="A5" s="6" t="s">
        <v>30</v>
      </c>
      <c r="B5" s="10">
        <v>4</v>
      </c>
      <c r="C5" s="10"/>
      <c r="D5" s="10"/>
      <c r="E5" s="10"/>
      <c r="F5" s="10">
        <v>2</v>
      </c>
      <c r="G5" s="10">
        <v>2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</row>
    <row r="6" spans="1:23" x14ac:dyDescent="0.2">
      <c r="A6" s="6" t="s">
        <v>31</v>
      </c>
      <c r="B6" s="10">
        <v>4</v>
      </c>
      <c r="C6" s="10"/>
      <c r="D6" s="10"/>
      <c r="E6" s="10"/>
      <c r="F6" s="10"/>
      <c r="G6" s="10">
        <v>4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1"/>
    </row>
    <row r="7" spans="1:23" x14ac:dyDescent="0.2">
      <c r="A7" s="6" t="s">
        <v>32</v>
      </c>
      <c r="B7" s="10">
        <v>12</v>
      </c>
      <c r="C7" s="10"/>
      <c r="D7" s="10"/>
      <c r="E7" s="10"/>
      <c r="F7" s="10"/>
      <c r="G7" s="10"/>
      <c r="H7" s="10">
        <v>2</v>
      </c>
      <c r="I7" s="10">
        <v>2</v>
      </c>
      <c r="J7" s="10"/>
      <c r="K7" s="10"/>
      <c r="L7" s="10"/>
      <c r="M7" s="10"/>
      <c r="N7" s="10"/>
      <c r="O7" s="10">
        <v>2</v>
      </c>
      <c r="P7" s="10">
        <v>2</v>
      </c>
      <c r="Q7" s="10"/>
      <c r="R7" s="10"/>
      <c r="S7" s="10"/>
      <c r="T7" s="10"/>
      <c r="U7" s="10"/>
      <c r="V7" s="10">
        <v>2</v>
      </c>
      <c r="W7" s="11">
        <v>2</v>
      </c>
    </row>
    <row r="8" spans="1:23" x14ac:dyDescent="0.2">
      <c r="A8" s="6" t="s">
        <v>33</v>
      </c>
      <c r="B8" s="10">
        <v>4</v>
      </c>
      <c r="C8" s="10"/>
      <c r="D8" s="10"/>
      <c r="E8" s="10"/>
      <c r="F8" s="10"/>
      <c r="G8" s="10"/>
      <c r="H8" s="10"/>
      <c r="I8" s="10">
        <v>2</v>
      </c>
      <c r="J8" s="10">
        <v>2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1"/>
    </row>
    <row r="9" spans="1:23" x14ac:dyDescent="0.2">
      <c r="A9" s="6" t="s">
        <v>34</v>
      </c>
      <c r="B9" s="10">
        <v>2</v>
      </c>
      <c r="C9" s="10"/>
      <c r="D9" s="10"/>
      <c r="E9" s="10"/>
      <c r="F9" s="10"/>
      <c r="G9" s="10"/>
      <c r="H9" s="10"/>
      <c r="I9" s="10"/>
      <c r="J9" s="10"/>
      <c r="K9" s="10">
        <v>1</v>
      </c>
      <c r="L9" s="10">
        <v>1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</row>
    <row r="10" spans="1:23" x14ac:dyDescent="0.2">
      <c r="A10" s="6" t="s">
        <v>35</v>
      </c>
      <c r="B10" s="10">
        <v>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>
        <v>2</v>
      </c>
      <c r="N10" s="10"/>
      <c r="O10" s="10"/>
      <c r="P10" s="10"/>
      <c r="Q10" s="10"/>
      <c r="R10" s="10"/>
      <c r="S10" s="10"/>
      <c r="T10" s="10"/>
      <c r="U10" s="10"/>
      <c r="V10" s="10"/>
      <c r="W10" s="11"/>
    </row>
    <row r="11" spans="1:23" x14ac:dyDescent="0.2">
      <c r="A11" s="6" t="s">
        <v>36</v>
      </c>
      <c r="B11" s="10">
        <v>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>
        <v>2</v>
      </c>
      <c r="O11" s="10"/>
      <c r="P11" s="10"/>
      <c r="Q11" s="10"/>
      <c r="R11" s="10"/>
      <c r="S11" s="10"/>
      <c r="T11" s="10"/>
      <c r="U11" s="10"/>
      <c r="V11" s="10"/>
      <c r="W11" s="11"/>
    </row>
    <row r="12" spans="1:23" x14ac:dyDescent="0.2">
      <c r="A12" s="6" t="s">
        <v>37</v>
      </c>
      <c r="B12" s="10">
        <v>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>
        <v>1</v>
      </c>
      <c r="R12" s="10"/>
      <c r="S12" s="10"/>
      <c r="T12" s="10"/>
      <c r="U12" s="10"/>
      <c r="V12" s="10"/>
      <c r="W12" s="11"/>
    </row>
    <row r="13" spans="1:23" x14ac:dyDescent="0.2">
      <c r="A13" s="6" t="s">
        <v>38</v>
      </c>
      <c r="B13" s="10">
        <v>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>
        <v>2</v>
      </c>
      <c r="R13" s="10"/>
      <c r="S13" s="10"/>
      <c r="T13" s="10"/>
      <c r="U13" s="10"/>
      <c r="V13" s="10"/>
      <c r="W13" s="11"/>
    </row>
    <row r="14" spans="1:23" x14ac:dyDescent="0.2">
      <c r="A14" s="6" t="s">
        <v>39</v>
      </c>
      <c r="B14" s="10">
        <v>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>
        <v>3</v>
      </c>
      <c r="S14" s="10">
        <v>2</v>
      </c>
      <c r="T14" s="10"/>
      <c r="U14" s="10"/>
      <c r="V14" s="10"/>
      <c r="W14" s="11"/>
    </row>
    <row r="15" spans="1:23" x14ac:dyDescent="0.2">
      <c r="A15" s="6" t="s">
        <v>40</v>
      </c>
      <c r="B15" s="10">
        <v>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>
        <v>2</v>
      </c>
      <c r="T15" s="10">
        <v>4</v>
      </c>
      <c r="U15" s="10"/>
      <c r="V15" s="10"/>
      <c r="W15" s="11"/>
    </row>
    <row r="16" spans="1:23" x14ac:dyDescent="0.2">
      <c r="A16" s="6" t="s">
        <v>41</v>
      </c>
      <c r="B16" s="10">
        <v>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>
        <v>2</v>
      </c>
      <c r="W16" s="11">
        <v>2</v>
      </c>
    </row>
    <row r="17" spans="1:23" x14ac:dyDescent="0.2">
      <c r="A17" s="6" t="s">
        <v>42</v>
      </c>
      <c r="B17" s="12">
        <v>4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0"/>
      <c r="Q17" s="10"/>
      <c r="R17" s="10"/>
      <c r="S17" s="10"/>
      <c r="T17" s="10"/>
      <c r="U17" s="10">
        <v>4</v>
      </c>
      <c r="V17" s="10"/>
      <c r="W17" s="45"/>
    </row>
    <row r="18" spans="1:23" x14ac:dyDescent="0.2">
      <c r="A18" s="4" t="s">
        <v>15</v>
      </c>
      <c r="B18" s="7">
        <f>SUM(B2:B17)</f>
        <v>65</v>
      </c>
      <c r="C18" s="7">
        <f>IF(SUM(C2:C17)&gt;0,B18-SUM(C2:C17),"")</f>
        <v>62</v>
      </c>
      <c r="D18" s="7">
        <f t="shared" ref="D18:O18" si="0">IF(SUM(D2:D17)&gt;0,C18-SUM(D2:D17),"")</f>
        <v>58</v>
      </c>
      <c r="E18" s="7">
        <f t="shared" si="0"/>
        <v>55</v>
      </c>
      <c r="F18" s="7">
        <f t="shared" si="0"/>
        <v>50</v>
      </c>
      <c r="G18" s="7">
        <f t="shared" si="0"/>
        <v>44</v>
      </c>
      <c r="H18" s="7">
        <f t="shared" si="0"/>
        <v>42</v>
      </c>
      <c r="I18" s="7">
        <f t="shared" si="0"/>
        <v>38</v>
      </c>
      <c r="J18" s="7">
        <f t="shared" si="0"/>
        <v>36</v>
      </c>
      <c r="K18" s="7">
        <f t="shared" si="0"/>
        <v>35</v>
      </c>
      <c r="L18" s="7">
        <f t="shared" si="0"/>
        <v>34</v>
      </c>
      <c r="M18" s="7">
        <f t="shared" si="0"/>
        <v>32</v>
      </c>
      <c r="N18" s="7">
        <f t="shared" si="0"/>
        <v>30</v>
      </c>
      <c r="O18" s="7">
        <f t="shared" si="0"/>
        <v>28</v>
      </c>
      <c r="P18" s="7">
        <f>IF(SUM(P2:P17)&gt;0,O18-SUM(P2:P17),"")</f>
        <v>26</v>
      </c>
      <c r="Q18" s="7">
        <f t="shared" ref="Q18:W18" si="1">IF(SUM(Q2:Q17)&gt;0,P18-SUM(Q2:Q17),"")</f>
        <v>23</v>
      </c>
      <c r="R18" s="7">
        <f t="shared" si="1"/>
        <v>20</v>
      </c>
      <c r="S18" s="7">
        <f t="shared" si="1"/>
        <v>16</v>
      </c>
      <c r="T18" s="7">
        <f t="shared" si="1"/>
        <v>12</v>
      </c>
      <c r="U18" s="7">
        <f t="shared" si="1"/>
        <v>8</v>
      </c>
      <c r="V18" s="7">
        <f t="shared" si="1"/>
        <v>4</v>
      </c>
      <c r="W18" s="7">
        <f t="shared" si="1"/>
        <v>0</v>
      </c>
    </row>
    <row r="19" spans="1:23" x14ac:dyDescent="0.2">
      <c r="A19" s="5" t="s">
        <v>16</v>
      </c>
      <c r="B19" s="7">
        <f>B18</f>
        <v>65</v>
      </c>
      <c r="C19" s="7">
        <f>B19-($B$19/COUNTA($C$1:$W$1))</f>
        <v>61.904761904761905</v>
      </c>
      <c r="D19" s="7">
        <f t="shared" ref="D19:W19" si="2">C19-($B$19/COUNTA($C$1:$W$1))</f>
        <v>58.80952380952381</v>
      </c>
      <c r="E19" s="7">
        <f t="shared" si="2"/>
        <v>55.714285714285715</v>
      </c>
      <c r="F19" s="7">
        <f t="shared" si="2"/>
        <v>52.61904761904762</v>
      </c>
      <c r="G19" s="7">
        <f t="shared" si="2"/>
        <v>49.523809523809526</v>
      </c>
      <c r="H19" s="7">
        <f t="shared" si="2"/>
        <v>46.428571428571431</v>
      </c>
      <c r="I19" s="7">
        <f t="shared" si="2"/>
        <v>43.333333333333336</v>
      </c>
      <c r="J19" s="7">
        <f t="shared" si="2"/>
        <v>40.238095238095241</v>
      </c>
      <c r="K19" s="7">
        <f t="shared" si="2"/>
        <v>37.142857142857146</v>
      </c>
      <c r="L19" s="7">
        <f t="shared" si="2"/>
        <v>34.047619047619051</v>
      </c>
      <c r="M19" s="7">
        <f t="shared" si="2"/>
        <v>30.952380952380956</v>
      </c>
      <c r="N19" s="7">
        <f t="shared" si="2"/>
        <v>27.857142857142861</v>
      </c>
      <c r="O19" s="7">
        <f t="shared" si="2"/>
        <v>24.761904761904766</v>
      </c>
      <c r="P19" s="7">
        <f t="shared" si="2"/>
        <v>21.666666666666671</v>
      </c>
      <c r="Q19" s="7">
        <f t="shared" si="2"/>
        <v>18.571428571428577</v>
      </c>
      <c r="R19" s="7">
        <f t="shared" si="2"/>
        <v>15.476190476190482</v>
      </c>
      <c r="S19" s="7">
        <f t="shared" si="2"/>
        <v>12.380952380952387</v>
      </c>
      <c r="T19" s="7">
        <f t="shared" si="2"/>
        <v>9.2857142857142918</v>
      </c>
      <c r="U19" s="7">
        <f t="shared" si="2"/>
        <v>6.1904761904761969</v>
      </c>
      <c r="V19" s="7">
        <f t="shared" si="2"/>
        <v>3.0952380952381016</v>
      </c>
      <c r="W19" s="7">
        <f t="shared" si="2"/>
        <v>6.2172489379008766E-15</v>
      </c>
    </row>
    <row r="20" spans="1:23" x14ac:dyDescent="0.2">
      <c r="W20" s="9"/>
    </row>
    <row r="21" spans="1:23" ht="15.75" x14ac:dyDescent="0.25">
      <c r="A21" s="42" t="s">
        <v>23</v>
      </c>
      <c r="B21" s="43"/>
      <c r="C21" s="7">
        <f t="shared" ref="C21:W21" si="3">SUM(C2:C17)</f>
        <v>3</v>
      </c>
      <c r="D21" s="7">
        <f t="shared" si="3"/>
        <v>4</v>
      </c>
      <c r="E21" s="7">
        <f t="shared" si="3"/>
        <v>3</v>
      </c>
      <c r="F21" s="7">
        <f t="shared" si="3"/>
        <v>5</v>
      </c>
      <c r="G21" s="7">
        <f t="shared" si="3"/>
        <v>6</v>
      </c>
      <c r="H21" s="7">
        <f t="shared" si="3"/>
        <v>2</v>
      </c>
      <c r="I21" s="7">
        <f t="shared" si="3"/>
        <v>4</v>
      </c>
      <c r="J21" s="7">
        <f t="shared" si="3"/>
        <v>2</v>
      </c>
      <c r="K21" s="7">
        <f t="shared" si="3"/>
        <v>1</v>
      </c>
      <c r="L21" s="7">
        <f t="shared" si="3"/>
        <v>1</v>
      </c>
      <c r="M21" s="7">
        <f t="shared" si="3"/>
        <v>2</v>
      </c>
      <c r="N21" s="7">
        <f t="shared" si="3"/>
        <v>2</v>
      </c>
      <c r="O21" s="7">
        <f t="shared" si="3"/>
        <v>2</v>
      </c>
      <c r="P21" s="7">
        <f t="shared" si="3"/>
        <v>2</v>
      </c>
      <c r="Q21" s="7">
        <f t="shared" si="3"/>
        <v>3</v>
      </c>
      <c r="R21" s="7">
        <f t="shared" si="3"/>
        <v>3</v>
      </c>
      <c r="S21" s="7">
        <f t="shared" si="3"/>
        <v>4</v>
      </c>
      <c r="T21" s="7">
        <f t="shared" si="3"/>
        <v>4</v>
      </c>
      <c r="U21" s="7">
        <f t="shared" si="3"/>
        <v>4</v>
      </c>
      <c r="V21" s="7">
        <f t="shared" si="3"/>
        <v>4</v>
      </c>
      <c r="W21" s="7">
        <f t="shared" si="3"/>
        <v>4</v>
      </c>
    </row>
    <row r="24" spans="1:23" ht="15.75" x14ac:dyDescent="0.25">
      <c r="A24" s="25" t="s">
        <v>25</v>
      </c>
      <c r="B24" s="26">
        <v>4665</v>
      </c>
    </row>
    <row r="25" spans="1:23" ht="15.75" x14ac:dyDescent="0.25">
      <c r="A25" s="14" t="s">
        <v>18</v>
      </c>
      <c r="B25" s="20"/>
      <c r="C25" s="19">
        <f>$B$24*C26</f>
        <v>215.30769230769207</v>
      </c>
      <c r="D25" s="17">
        <f t="shared" ref="D25:W25" si="4">$B$24*D26</f>
        <v>502.38461538461513</v>
      </c>
      <c r="E25" s="17">
        <f t="shared" si="4"/>
        <v>717.69230769230774</v>
      </c>
      <c r="F25" s="17">
        <f t="shared" si="4"/>
        <v>1076.5384615384614</v>
      </c>
      <c r="G25" s="17">
        <f t="shared" si="4"/>
        <v>1507.153846153846</v>
      </c>
      <c r="H25" s="17">
        <f t="shared" si="4"/>
        <v>1650.6923076923076</v>
      </c>
      <c r="I25" s="17">
        <f t="shared" si="4"/>
        <v>1937.7692307692307</v>
      </c>
      <c r="J25" s="17">
        <f t="shared" si="4"/>
        <v>2081.3076923076924</v>
      </c>
      <c r="K25" s="17">
        <f t="shared" si="4"/>
        <v>2153.0769230769233</v>
      </c>
      <c r="L25" s="17">
        <f t="shared" si="4"/>
        <v>2224.8461538461538</v>
      </c>
      <c r="M25" s="17">
        <f t="shared" si="4"/>
        <v>2368.3846153846152</v>
      </c>
      <c r="N25" s="17">
        <f t="shared" si="4"/>
        <v>2511.9230769230767</v>
      </c>
      <c r="O25" s="17">
        <f t="shared" si="4"/>
        <v>2655.4615384615386</v>
      </c>
      <c r="P25" s="17">
        <f t="shared" si="4"/>
        <v>2799</v>
      </c>
      <c r="Q25" s="17">
        <f t="shared" si="4"/>
        <v>3014.3076923076919</v>
      </c>
      <c r="R25" s="17">
        <f t="shared" si="4"/>
        <v>3229.6153846153848</v>
      </c>
      <c r="S25" s="17">
        <f t="shared" si="4"/>
        <v>3516.6923076923076</v>
      </c>
      <c r="T25" s="17">
        <f t="shared" si="4"/>
        <v>3803.7692307692309</v>
      </c>
      <c r="U25" s="17">
        <f t="shared" si="4"/>
        <v>4090.8461538461538</v>
      </c>
      <c r="V25" s="17">
        <f t="shared" si="4"/>
        <v>4377.9230769230771</v>
      </c>
      <c r="W25" s="46">
        <f t="shared" si="4"/>
        <v>4665</v>
      </c>
    </row>
    <row r="26" spans="1:23" ht="15.75" x14ac:dyDescent="0.25">
      <c r="A26" s="14" t="s">
        <v>24</v>
      </c>
      <c r="B26" s="21"/>
      <c r="C26" s="24">
        <f>1-(C18/$B$19)</f>
        <v>4.6153846153846101E-2</v>
      </c>
      <c r="D26" s="16">
        <f t="shared" ref="D26:W26" si="5">1-(D18/$B$19)</f>
        <v>0.10769230769230764</v>
      </c>
      <c r="E26" s="16">
        <f t="shared" si="5"/>
        <v>0.15384615384615385</v>
      </c>
      <c r="F26" s="16">
        <f t="shared" si="5"/>
        <v>0.23076923076923073</v>
      </c>
      <c r="G26" s="16">
        <f t="shared" si="5"/>
        <v>0.32307692307692304</v>
      </c>
      <c r="H26" s="16">
        <f t="shared" si="5"/>
        <v>0.35384615384615381</v>
      </c>
      <c r="I26" s="16">
        <f t="shared" si="5"/>
        <v>0.41538461538461535</v>
      </c>
      <c r="J26" s="16">
        <f t="shared" si="5"/>
        <v>0.44615384615384612</v>
      </c>
      <c r="K26" s="16">
        <f t="shared" si="5"/>
        <v>0.46153846153846156</v>
      </c>
      <c r="L26" s="16">
        <f t="shared" si="5"/>
        <v>0.47692307692307689</v>
      </c>
      <c r="M26" s="16">
        <f t="shared" si="5"/>
        <v>0.50769230769230766</v>
      </c>
      <c r="N26" s="16">
        <f t="shared" si="5"/>
        <v>0.53846153846153844</v>
      </c>
      <c r="O26" s="16">
        <f t="shared" si="5"/>
        <v>0.56923076923076921</v>
      </c>
      <c r="P26" s="16">
        <f t="shared" si="5"/>
        <v>0.6</v>
      </c>
      <c r="Q26" s="16">
        <f t="shared" si="5"/>
        <v>0.64615384615384608</v>
      </c>
      <c r="R26" s="16">
        <f t="shared" si="5"/>
        <v>0.69230769230769229</v>
      </c>
      <c r="S26" s="16">
        <f t="shared" si="5"/>
        <v>0.75384615384615383</v>
      </c>
      <c r="T26" s="16">
        <f t="shared" si="5"/>
        <v>0.81538461538461537</v>
      </c>
      <c r="U26" s="16">
        <f t="shared" si="5"/>
        <v>0.87692307692307692</v>
      </c>
      <c r="V26" s="48">
        <f t="shared" si="5"/>
        <v>0.93846153846153846</v>
      </c>
      <c r="W26" s="47">
        <f t="shared" si="5"/>
        <v>1</v>
      </c>
    </row>
    <row r="27" spans="1:23" ht="15.75" x14ac:dyDescent="0.25">
      <c r="A27" s="14" t="s">
        <v>19</v>
      </c>
      <c r="B27" s="33"/>
      <c r="C27" s="23">
        <f t="shared" ref="C27:P27" si="6">$B$24*C28</f>
        <v>279.89999999999998</v>
      </c>
      <c r="D27" s="15">
        <f t="shared" si="6"/>
        <v>373.2</v>
      </c>
      <c r="E27" s="15">
        <f t="shared" si="6"/>
        <v>559.79999999999995</v>
      </c>
      <c r="F27" s="15">
        <f t="shared" si="6"/>
        <v>746.4</v>
      </c>
      <c r="G27" s="15">
        <f t="shared" si="6"/>
        <v>1166.25</v>
      </c>
      <c r="H27" s="15">
        <f t="shared" si="6"/>
        <v>1306.2</v>
      </c>
      <c r="I27" s="15">
        <f t="shared" si="6"/>
        <v>1632.75</v>
      </c>
      <c r="J27" s="15">
        <f t="shared" si="6"/>
        <v>1772.7</v>
      </c>
      <c r="K27" s="15">
        <f t="shared" si="6"/>
        <v>1866</v>
      </c>
      <c r="L27" s="15">
        <f t="shared" si="6"/>
        <v>1959.3</v>
      </c>
      <c r="M27" s="15">
        <f t="shared" si="6"/>
        <v>2099.25</v>
      </c>
      <c r="N27" s="15">
        <f t="shared" si="6"/>
        <v>2332.5</v>
      </c>
      <c r="O27" s="15">
        <f t="shared" si="6"/>
        <v>2472.4500000000003</v>
      </c>
      <c r="P27" s="15">
        <f t="shared" si="6"/>
        <v>2565.75</v>
      </c>
      <c r="Q27" s="15">
        <f t="shared" ref="Q27" si="7">$B$24*Q28</f>
        <v>2705.7</v>
      </c>
      <c r="R27" s="15">
        <f t="shared" ref="R27" si="8">$B$24*R28</f>
        <v>2845.65</v>
      </c>
      <c r="S27" s="15">
        <f t="shared" ref="S27" si="9">$B$24*S28</f>
        <v>3032.25</v>
      </c>
      <c r="T27" s="15">
        <f t="shared" ref="T27" si="10">$B$24*T28</f>
        <v>3265.5</v>
      </c>
      <c r="U27" s="15">
        <f t="shared" ref="U27" si="11">$B$24*U28</f>
        <v>3498.75</v>
      </c>
      <c r="V27" s="15">
        <f t="shared" ref="V27" si="12">$B$24*V28</f>
        <v>3732</v>
      </c>
      <c r="W27" s="50">
        <f t="shared" ref="W27" si="13">$B$24*W28</f>
        <v>3965.25</v>
      </c>
    </row>
    <row r="28" spans="1:23" ht="15.75" x14ac:dyDescent="0.25">
      <c r="A28" s="14" t="s">
        <v>22</v>
      </c>
      <c r="B28" s="33"/>
      <c r="C28" s="34">
        <v>0.06</v>
      </c>
      <c r="D28" s="16">
        <v>0.08</v>
      </c>
      <c r="E28" s="16">
        <v>0.12</v>
      </c>
      <c r="F28" s="16">
        <v>0.16</v>
      </c>
      <c r="G28" s="16">
        <v>0.25</v>
      </c>
      <c r="H28" s="16">
        <v>0.28000000000000003</v>
      </c>
      <c r="I28" s="16">
        <v>0.35</v>
      </c>
      <c r="J28" s="16">
        <v>0.38</v>
      </c>
      <c r="K28" s="16">
        <v>0.4</v>
      </c>
      <c r="L28" s="16">
        <v>0.42</v>
      </c>
      <c r="M28" s="16">
        <v>0.45</v>
      </c>
      <c r="N28" s="16">
        <v>0.5</v>
      </c>
      <c r="O28" s="16">
        <v>0.53</v>
      </c>
      <c r="P28" s="16">
        <v>0.55000000000000004</v>
      </c>
      <c r="Q28" s="16">
        <v>0.57999999999999996</v>
      </c>
      <c r="R28" s="16">
        <v>0.61</v>
      </c>
      <c r="S28" s="16">
        <v>0.65</v>
      </c>
      <c r="T28" s="16">
        <v>0.7</v>
      </c>
      <c r="U28" s="16">
        <v>0.75</v>
      </c>
      <c r="V28" s="48">
        <v>0.8</v>
      </c>
      <c r="W28" s="47">
        <v>0.85</v>
      </c>
    </row>
    <row r="29" spans="1:23" ht="15.75" x14ac:dyDescent="0.25">
      <c r="A29" s="32" t="s">
        <v>26</v>
      </c>
      <c r="B29" s="22"/>
      <c r="C29" s="31">
        <v>250</v>
      </c>
      <c r="D29" s="35">
        <v>357</v>
      </c>
      <c r="E29" s="35">
        <v>508</v>
      </c>
      <c r="F29" s="35">
        <v>688</v>
      </c>
      <c r="G29" s="35">
        <v>809</v>
      </c>
      <c r="H29" s="35">
        <v>1040</v>
      </c>
      <c r="I29" s="35">
        <v>1370</v>
      </c>
      <c r="J29" s="35">
        <v>1504</v>
      </c>
      <c r="K29" s="35">
        <v>1690</v>
      </c>
      <c r="L29" s="35">
        <v>1780</v>
      </c>
      <c r="M29" s="35">
        <v>1910</v>
      </c>
      <c r="N29" s="35">
        <v>2010</v>
      </c>
      <c r="O29" s="35">
        <v>2201</v>
      </c>
      <c r="P29" s="35">
        <v>2407</v>
      </c>
      <c r="Q29" s="35">
        <v>2670</v>
      </c>
      <c r="R29" s="35">
        <v>2790</v>
      </c>
      <c r="S29" s="35">
        <v>2950</v>
      </c>
      <c r="T29" s="35">
        <v>3715</v>
      </c>
      <c r="U29" s="35">
        <v>3808</v>
      </c>
      <c r="V29" s="35">
        <v>4056</v>
      </c>
      <c r="W29" s="51">
        <v>4207</v>
      </c>
    </row>
    <row r="30" spans="1:23" ht="15.75" x14ac:dyDescent="0.25">
      <c r="A30" s="14"/>
      <c r="B30" s="27"/>
      <c r="D30" s="36"/>
      <c r="E30" s="36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49"/>
    </row>
    <row r="31" spans="1:23" ht="15.75" x14ac:dyDescent="0.25">
      <c r="A31" s="14" t="s">
        <v>20</v>
      </c>
      <c r="B31" s="28"/>
      <c r="C31" s="37">
        <f>C27/C25</f>
        <v>1.3000000000000014</v>
      </c>
      <c r="D31" s="39">
        <f t="shared" ref="D31:W31" si="14">D27/D25</f>
        <v>0.74285714285714322</v>
      </c>
      <c r="E31" s="18">
        <f t="shared" si="14"/>
        <v>0.77999999999999992</v>
      </c>
      <c r="F31" s="18">
        <f t="shared" si="14"/>
        <v>0.69333333333333336</v>
      </c>
      <c r="G31" s="18">
        <f t="shared" si="14"/>
        <v>0.77380952380952395</v>
      </c>
      <c r="H31" s="18">
        <f t="shared" si="14"/>
        <v>0.79130434782608705</v>
      </c>
      <c r="I31" s="18">
        <f t="shared" si="14"/>
        <v>0.84259259259259267</v>
      </c>
      <c r="J31" s="18">
        <f t="shared" si="14"/>
        <v>0.85172413793103452</v>
      </c>
      <c r="K31" s="18">
        <f t="shared" si="14"/>
        <v>0.86666666666666659</v>
      </c>
      <c r="L31" s="18">
        <f t="shared" si="14"/>
        <v>0.88064516129032255</v>
      </c>
      <c r="M31" s="18">
        <f t="shared" si="14"/>
        <v>0.88636363636363646</v>
      </c>
      <c r="N31" s="18">
        <f t="shared" si="14"/>
        <v>0.92857142857142871</v>
      </c>
      <c r="O31" s="18">
        <f t="shared" si="14"/>
        <v>0.93108108108108112</v>
      </c>
      <c r="P31" s="18">
        <f t="shared" si="14"/>
        <v>0.91666666666666663</v>
      </c>
      <c r="Q31" s="18">
        <f t="shared" si="14"/>
        <v>0.89761904761904765</v>
      </c>
      <c r="R31" s="18">
        <f t="shared" si="14"/>
        <v>0.88111111111111107</v>
      </c>
      <c r="S31" s="18">
        <f t="shared" si="14"/>
        <v>0.86224489795918369</v>
      </c>
      <c r="T31" s="18">
        <f t="shared" si="14"/>
        <v>0.85849056603773577</v>
      </c>
      <c r="U31" s="18">
        <f t="shared" si="14"/>
        <v>0.85526315789473684</v>
      </c>
      <c r="V31" s="18">
        <f t="shared" si="14"/>
        <v>0.85245901639344257</v>
      </c>
      <c r="W31" s="40">
        <f t="shared" si="14"/>
        <v>0.85</v>
      </c>
    </row>
    <row r="32" spans="1:23" ht="15.75" x14ac:dyDescent="0.25">
      <c r="A32" s="14" t="s">
        <v>21</v>
      </c>
      <c r="B32" s="22"/>
      <c r="C32" s="38">
        <f>C27/C29</f>
        <v>1.1195999999999999</v>
      </c>
      <c r="D32" s="29">
        <f t="shared" ref="D32:W32" si="15">D27/D29</f>
        <v>1.0453781512605043</v>
      </c>
      <c r="E32" s="29">
        <f t="shared" si="15"/>
        <v>1.1019685039370077</v>
      </c>
      <c r="F32" s="29">
        <f t="shared" si="15"/>
        <v>1.0848837209302324</v>
      </c>
      <c r="G32" s="29">
        <f t="shared" si="15"/>
        <v>1.4415945611866501</v>
      </c>
      <c r="H32" s="29">
        <f t="shared" si="15"/>
        <v>1.2559615384615386</v>
      </c>
      <c r="I32" s="29">
        <f t="shared" si="15"/>
        <v>1.1917883211678832</v>
      </c>
      <c r="J32" s="29">
        <f t="shared" si="15"/>
        <v>1.178656914893617</v>
      </c>
      <c r="K32" s="29">
        <f t="shared" si="15"/>
        <v>1.1041420118343195</v>
      </c>
      <c r="L32" s="29">
        <f t="shared" si="15"/>
        <v>1.1007303370786516</v>
      </c>
      <c r="M32" s="29">
        <f t="shared" si="15"/>
        <v>1.0990837696335078</v>
      </c>
      <c r="N32" s="29">
        <f t="shared" si="15"/>
        <v>1.1604477611940298</v>
      </c>
      <c r="O32" s="29">
        <f t="shared" si="15"/>
        <v>1.1233303044070879</v>
      </c>
      <c r="P32" s="29">
        <f t="shared" si="15"/>
        <v>1.0659534690486083</v>
      </c>
      <c r="Q32" s="29">
        <f t="shared" si="15"/>
        <v>1.013370786516854</v>
      </c>
      <c r="R32" s="29">
        <f t="shared" si="15"/>
        <v>1.0199462365591399</v>
      </c>
      <c r="S32" s="29">
        <f t="shared" si="15"/>
        <v>1.0278813559322033</v>
      </c>
      <c r="T32" s="29">
        <f t="shared" si="15"/>
        <v>0.87900403768506052</v>
      </c>
      <c r="U32" s="29">
        <f t="shared" si="15"/>
        <v>0.9187893907563025</v>
      </c>
      <c r="V32" s="29">
        <f t="shared" si="15"/>
        <v>0.92011834319526631</v>
      </c>
      <c r="W32" s="41">
        <f t="shared" si="15"/>
        <v>0.94253624910862843</v>
      </c>
    </row>
    <row r="35" spans="1:16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46" spans="1:16" x14ac:dyDescent="0.2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x14ac:dyDescent="0.2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x14ac:dyDescent="0.2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3:16" x14ac:dyDescent="0.2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  <ignoredErrors>
    <ignoredError sqref="C26:W2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A8FC-3A6E-4A14-B1B0-2CBD24F8694D}">
  <dimension ref="A1"/>
  <sheetViews>
    <sheetView zoomScale="90" zoomScaleNormal="90" workbookViewId="0">
      <selection activeCell="Q11" sqref="Q1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87F5-24A1-45C3-BEBD-5FBA0405608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</dc:creator>
  <cp:lastModifiedBy>Gabriel Ferreira</cp:lastModifiedBy>
  <dcterms:created xsi:type="dcterms:W3CDTF">2020-10-14T08:57:24Z</dcterms:created>
  <dcterms:modified xsi:type="dcterms:W3CDTF">2020-11-05T01:25:55Z</dcterms:modified>
</cp:coreProperties>
</file>