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bipe\Documents\Engenharia de Software II\Trabalho\"/>
    </mc:Choice>
  </mc:AlternateContent>
  <xr:revisionPtr revIDLastSave="0" documentId="13_ncr:1_{C74CF5A1-B7A2-41C5-9FD8-A7C2BD7FF09A}" xr6:coauthVersionLast="45" xr6:coauthVersionMax="45" xr10:uidLastSave="{00000000-0000-0000-0000-000000000000}"/>
  <bookViews>
    <workbookView xWindow="-120" yWindow="-120" windowWidth="20730" windowHeight="11160" xr2:uid="{1C06E13D-BA48-421B-BABF-80A62E743511}"/>
  </bookViews>
  <sheets>
    <sheet name="Planilha1" sheetId="1" r:id="rId1"/>
    <sheet name="Planilha2" sheetId="2" r:id="rId2"/>
    <sheet name="Planilha3" sheetId="4" r:id="rId3"/>
  </sheets>
  <definedNames>
    <definedName name="Restante">OFFSET(Planilha1!$B$18,0,0,1,COUNT(Planilha1!$B$18:$P$18))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F32" i="1"/>
  <c r="G32" i="1"/>
  <c r="H32" i="1"/>
  <c r="I32" i="1"/>
  <c r="J32" i="1"/>
  <c r="K32" i="1"/>
  <c r="L32" i="1"/>
  <c r="M32" i="1"/>
  <c r="N32" i="1"/>
  <c r="O32" i="1"/>
  <c r="P32" i="1"/>
  <c r="D32" i="1"/>
  <c r="C32" i="1"/>
  <c r="D27" i="1"/>
  <c r="D31" i="1" s="1"/>
  <c r="E27" i="1"/>
  <c r="E31" i="1" s="1"/>
  <c r="F27" i="1"/>
  <c r="F31" i="1" s="1"/>
  <c r="G27" i="1"/>
  <c r="G31" i="1" s="1"/>
  <c r="H27" i="1"/>
  <c r="H31" i="1" s="1"/>
  <c r="I27" i="1"/>
  <c r="I31" i="1" s="1"/>
  <c r="J27" i="1"/>
  <c r="J31" i="1" s="1"/>
  <c r="K27" i="1"/>
  <c r="K31" i="1" s="1"/>
  <c r="L27" i="1"/>
  <c r="M27" i="1"/>
  <c r="N27" i="1"/>
  <c r="O27" i="1"/>
  <c r="P27" i="1"/>
  <c r="P31" i="1" s="1"/>
  <c r="C27" i="1"/>
  <c r="C31" i="1" s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5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1" i="1"/>
  <c r="B18" i="1"/>
  <c r="C18" i="1" s="1"/>
  <c r="M31" i="1" l="1"/>
  <c r="L31" i="1"/>
  <c r="O31" i="1"/>
  <c r="N31" i="1"/>
  <c r="D18" i="1"/>
  <c r="C26" i="1"/>
  <c r="B19" i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E18" i="1" l="1"/>
  <c r="D26" i="1"/>
  <c r="F18" i="1" l="1"/>
  <c r="E26" i="1"/>
  <c r="G18" i="1" l="1"/>
  <c r="F26" i="1"/>
  <c r="H18" i="1" l="1"/>
  <c r="G26" i="1"/>
  <c r="I18" i="1" l="1"/>
  <c r="H26" i="1"/>
  <c r="J18" i="1" l="1"/>
  <c r="I26" i="1"/>
  <c r="K18" i="1" l="1"/>
  <c r="J26" i="1"/>
  <c r="L18" i="1" l="1"/>
  <c r="K26" i="1"/>
  <c r="M18" i="1" l="1"/>
  <c r="L26" i="1"/>
  <c r="N18" i="1" l="1"/>
  <c r="M26" i="1"/>
  <c r="O18" i="1" l="1"/>
  <c r="N26" i="1"/>
  <c r="P18" i="1" l="1"/>
  <c r="P26" i="1" s="1"/>
  <c r="O26" i="1"/>
</calcChain>
</file>

<file path=xl/sharedStrings.xml><?xml version="1.0" encoding="utf-8"?>
<sst xmlns="http://schemas.openxmlformats.org/spreadsheetml/2006/main" count="43" uniqueCount="43">
  <si>
    <t>Definir sistema operacional</t>
  </si>
  <si>
    <t>Definir linguagem</t>
  </si>
  <si>
    <t>Definir IDE</t>
  </si>
  <si>
    <t>Definir sistema de versionamento</t>
  </si>
  <si>
    <t>Definir outros softwares complementares</t>
  </si>
  <si>
    <t>Adquirir as licenças dos softwares</t>
  </si>
  <si>
    <t>Criar repositório no sistema de versionamento escolhido</t>
  </si>
  <si>
    <t>Incluir membros no sistema de versionamento escolhido</t>
  </si>
  <si>
    <t>Definir regras do jogo</t>
  </si>
  <si>
    <t>Criar logomarca</t>
  </si>
  <si>
    <t>Elaborar aparência geral do jogo</t>
  </si>
  <si>
    <t>Elaborar tela de início do jogo</t>
  </si>
  <si>
    <t>Elaborar sprites</t>
  </si>
  <si>
    <t>Exportar sprites</t>
  </si>
  <si>
    <t>Atividades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</si>
  <si>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</si>
  <si>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</si>
  <si>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</si>
  <si>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</si>
  <si>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</si>
  <si>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</si>
  <si>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</si>
  <si>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</si>
  <si>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</si>
  <si>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</si>
  <si>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</si>
  <si>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</si>
  <si>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</si>
  <si>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</si>
  <si>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Tempo restante</t>
  </si>
  <si>
    <t>Tempo estimado</t>
  </si>
  <si>
    <t>Total de horas</t>
  </si>
  <si>
    <t>Valor planejado</t>
  </si>
  <si>
    <t>Elaborar tela de informações do jogo</t>
  </si>
  <si>
    <t>Elaboração parcial da tela do jogo</t>
  </si>
  <si>
    <t>Valor agregado</t>
  </si>
  <si>
    <t>SPI</t>
  </si>
  <si>
    <t>CPI</t>
  </si>
  <si>
    <t>Percentual real de conclusão</t>
  </si>
  <si>
    <t>Soma de horas</t>
  </si>
  <si>
    <t>Percentual planejado de conclusão</t>
  </si>
  <si>
    <t>Custo total</t>
  </si>
  <si>
    <t>Custo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</si>
</sst>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1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0" tint="-0.34998626667073579"/>
      </bottom>
      <diagonal/>
    </border>
    <border>
      <left style="thin">
        <color theme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/>
      <top style="thin">
        <color theme="0" tint="-0.34998626667073579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1"/>
      </bottom>
      <diagonal/>
    </border>
    <border>
      <left/>
      <right style="thin">
        <color theme="1"/>
      </right>
      <top style="thin">
        <color theme="0" tint="-0.34998626667073579"/>
      </top>
      <bottom style="thin">
        <color theme="1"/>
      </bottom>
      <diagonal/>
    </border>
    <border>
      <left style="thin">
        <color theme="1"/>
      </left>
      <right style="thin">
        <color theme="0" tint="-0.34998626667073579"/>
      </right>
      <top style="thin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/>
      <diagonal/>
    </border>
    <border>
      <left style="thin">
        <color theme="0" tint="-0.34998626667073579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2" xfId="0" applyFont="1" applyBorder="1"/>
    <xf numFmtId="0" fontId="3" fillId="0" borderId="2" xfId="0" applyFont="1" applyBorder="1" applyAlignment="1">
      <alignment vertical="center"/>
    </xf>
    <xf numFmtId="0" fontId="3" fillId="0" borderId="2" xfId="0" applyFont="1" applyBorder="1"/>
    <xf numFmtId="0" fontId="5" fillId="0" borderId="5" xfId="0" applyFont="1" applyBorder="1" applyAlignment="1">
      <alignment vertical="center"/>
    </xf>
    <xf numFmtId="2" fontId="3" fillId="0" borderId="2" xfId="0" applyNumberFormat="1" applyFont="1" applyBorder="1"/>
    <xf numFmtId="2" fontId="3" fillId="0" borderId="3" xfId="0" applyNumberFormat="1" applyFont="1" applyBorder="1"/>
    <xf numFmtId="2" fontId="3" fillId="0" borderId="6" xfId="0" applyNumberFormat="1" applyFont="1" applyBorder="1"/>
    <xf numFmtId="2" fontId="3" fillId="0" borderId="1" xfId="0" applyNumberFormat="1" applyFont="1" applyBorder="1"/>
    <xf numFmtId="2" fontId="3" fillId="0" borderId="7" xfId="0" applyNumberFormat="1" applyFont="1" applyBorder="1"/>
    <xf numFmtId="2" fontId="3" fillId="0" borderId="4" xfId="0" applyNumberFormat="1" applyFont="1" applyBorder="1"/>
    <xf numFmtId="2" fontId="3" fillId="0" borderId="8" xfId="0" applyNumberFormat="1" applyFont="1" applyBorder="1"/>
    <xf numFmtId="168" fontId="3" fillId="0" borderId="0" xfId="0" applyNumberFormat="1" applyFont="1"/>
    <xf numFmtId="0" fontId="4" fillId="0" borderId="9" xfId="0" applyFont="1" applyBorder="1"/>
    <xf numFmtId="168" fontId="3" fillId="0" borderId="1" xfId="0" applyNumberFormat="1" applyFont="1" applyBorder="1"/>
    <xf numFmtId="9" fontId="3" fillId="0" borderId="1" xfId="1" applyFont="1" applyBorder="1"/>
    <xf numFmtId="168" fontId="3" fillId="0" borderId="10" xfId="0" applyNumberFormat="1" applyFont="1" applyBorder="1"/>
    <xf numFmtId="9" fontId="3" fillId="0" borderId="10" xfId="1" applyFont="1" applyBorder="1"/>
    <xf numFmtId="168" fontId="3" fillId="0" borderId="12" xfId="0" applyNumberFormat="1" applyFont="1" applyBorder="1"/>
    <xf numFmtId="0" fontId="3" fillId="0" borderId="12" xfId="0" applyFont="1" applyBorder="1"/>
    <xf numFmtId="168" fontId="3" fillId="0" borderId="13" xfId="0" applyNumberFormat="1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168" fontId="3" fillId="0" borderId="14" xfId="0" applyNumberFormat="1" applyFont="1" applyBorder="1"/>
    <xf numFmtId="9" fontId="3" fillId="0" borderId="14" xfId="1" applyFont="1" applyBorder="1"/>
    <xf numFmtId="0" fontId="4" fillId="2" borderId="9" xfId="0" applyFont="1" applyFill="1" applyBorder="1"/>
    <xf numFmtId="168" fontId="3" fillId="0" borderId="11" xfId="0" applyNumberFormat="1" applyFont="1" applyBorder="1"/>
    <xf numFmtId="168" fontId="3" fillId="2" borderId="15" xfId="0" applyNumberFormat="1" applyFont="1" applyFill="1" applyBorder="1"/>
    <xf numFmtId="0" fontId="3" fillId="0" borderId="0" xfId="0" applyFont="1" applyBorder="1"/>
    <xf numFmtId="0" fontId="3" fillId="0" borderId="19" xfId="0" applyFont="1" applyBorder="1"/>
    <xf numFmtId="9" fontId="3" fillId="0" borderId="21" xfId="1" applyFont="1" applyBorder="1"/>
    <xf numFmtId="0" fontId="3" fillId="0" borderId="24" xfId="0" applyFont="1" applyBorder="1"/>
    <xf numFmtId="9" fontId="3" fillId="0" borderId="4" xfId="1" applyFont="1" applyBorder="1"/>
    <xf numFmtId="168" fontId="3" fillId="0" borderId="24" xfId="0" applyNumberFormat="1" applyFont="1" applyBorder="1"/>
    <xf numFmtId="168" fontId="3" fillId="0" borderId="25" xfId="0" applyNumberFormat="1" applyFont="1" applyBorder="1"/>
    <xf numFmtId="168" fontId="3" fillId="0" borderId="26" xfId="0" applyNumberFormat="1" applyFont="1" applyBorder="1"/>
    <xf numFmtId="0" fontId="4" fillId="0" borderId="27" xfId="0" applyFont="1" applyBorder="1"/>
    <xf numFmtId="0" fontId="3" fillId="0" borderId="28" xfId="0" applyFont="1" applyBorder="1"/>
    <xf numFmtId="9" fontId="3" fillId="0" borderId="22" xfId="1" applyFont="1" applyBorder="1"/>
    <xf numFmtId="9" fontId="3" fillId="0" borderId="20" xfId="1" applyFont="1" applyBorder="1"/>
    <xf numFmtId="168" fontId="3" fillId="0" borderId="29" xfId="0" applyNumberFormat="1" applyFont="1" applyBorder="1"/>
    <xf numFmtId="168" fontId="3" fillId="0" borderId="23" xfId="0" applyNumberFormat="1" applyFont="1" applyBorder="1"/>
    <xf numFmtId="168" fontId="3" fillId="0" borderId="30" xfId="0" applyNumberFormat="1" applyFont="1" applyBorder="1"/>
    <xf numFmtId="0" fontId="3" fillId="0" borderId="31" xfId="0" applyFont="1" applyBorder="1"/>
    <xf numFmtId="0" fontId="3" fillId="0" borderId="26" xfId="0" applyFont="1" applyBorder="1"/>
    <xf numFmtId="0" fontId="3" fillId="0" borderId="32" xfId="0" applyFont="1" applyBorder="1"/>
    <xf numFmtId="0" fontId="3" fillId="0" borderId="33" xfId="0" applyFont="1" applyBorder="1"/>
    <xf numFmtId="0" fontId="3" fillId="0" borderId="25" xfId="0" applyFont="1" applyBorder="1"/>
    <xf numFmtId="0" fontId="4" fillId="3" borderId="34" xfId="0" applyFont="1" applyFill="1" applyBorder="1"/>
    <xf numFmtId="168" fontId="3" fillId="3" borderId="15" xfId="0" applyNumberFormat="1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Planilha1!$A$18</c:f>
              <c:strCache>
                <c:ptCount val="1"/>
                <c:pt idx="0">
                  <c:v>Tempo 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4"/>
              <c:layout>
                <c:manualLayout>
                  <c:x val="-2.6191321246164814E-2"/>
                  <c:y val="-7.2274121360576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C0-4DCB-B629-00495958A5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Planilha1!$B$1:$P$1</c:f>
              <c:strCache>
                <c:ptCount val="15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</c:strCache>
            </c:strRef>
          </c:cat>
          <c:val>
            <c:numRef>
              <c:f>[0]!Restante</c:f>
              <c:numCache>
                <c:formatCode>0.00</c:formatCode>
                <c:ptCount val="15"/>
                <c:pt idx="0">
                  <c:v>169.51999999999998</c:v>
                </c:pt>
                <c:pt idx="1">
                  <c:v>158.99999999999997</c:v>
                </c:pt>
                <c:pt idx="2">
                  <c:v>148.99999999999997</c:v>
                </c:pt>
                <c:pt idx="3">
                  <c:v>138.99999999999997</c:v>
                </c:pt>
                <c:pt idx="4">
                  <c:v>128.99999999999997</c:v>
                </c:pt>
                <c:pt idx="5">
                  <c:v>118.99999999999997</c:v>
                </c:pt>
                <c:pt idx="6">
                  <c:v>108.99999999999997</c:v>
                </c:pt>
                <c:pt idx="7">
                  <c:v>98.999999999999972</c:v>
                </c:pt>
                <c:pt idx="8">
                  <c:v>87.999999999999972</c:v>
                </c:pt>
                <c:pt idx="9">
                  <c:v>77.999999999999972</c:v>
                </c:pt>
                <c:pt idx="10">
                  <c:v>59.999999999999972</c:v>
                </c:pt>
                <c:pt idx="11">
                  <c:v>41.999999999999972</c:v>
                </c:pt>
                <c:pt idx="12">
                  <c:v>23.999999999999972</c:v>
                </c:pt>
                <c:pt idx="13">
                  <c:v>10.999999999999972</c:v>
                </c:pt>
                <c:pt idx="14">
                  <c:v>-2.8421709430404007E-14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0-4DCB-B629-00495958A5D2}"/>
            </c:ext>
          </c:extLst>
        </c:ser>
        <c:ser>
          <c:idx val="1"/>
          <c:order val="1"/>
          <c:tx>
            <c:strRef>
              <c:f>Planilha1!$A$19</c:f>
              <c:strCache>
                <c:ptCount val="1"/>
                <c:pt idx="0">
                  <c:v>Tempo 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4"/>
              <c:layout>
                <c:manualLayout>
                  <c:x val="-2.4380342121050256E-2"/>
                  <c:y val="-1.706532989573070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6C0-4DCB-B629-00495958A5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Planilha1!$B$1:$P$1</c:f>
              <c:strCache>
                <c:ptCount val="15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</c:strCache>
            </c:strRef>
          </c:cat>
          <c:val>
            <c:numRef>
              <c:f>Planilha1!$B$19:$P$19</c:f>
              <c:numCache>
                <c:formatCode>0.00</c:formatCode>
                <c:ptCount val="15"/>
                <c:pt idx="0">
                  <c:v>169.51999999999998</c:v>
                </c:pt>
                <c:pt idx="1">
                  <c:v>157.41142857142856</c:v>
                </c:pt>
                <c:pt idx="2">
                  <c:v>145.30285714285714</c:v>
                </c:pt>
                <c:pt idx="3">
                  <c:v>133.19428571428571</c:v>
                </c:pt>
                <c:pt idx="4">
                  <c:v>121.08571428571429</c:v>
                </c:pt>
                <c:pt idx="5">
                  <c:v>108.97714285714287</c:v>
                </c:pt>
                <c:pt idx="6">
                  <c:v>96.868571428571443</c:v>
                </c:pt>
                <c:pt idx="7">
                  <c:v>84.760000000000019</c:v>
                </c:pt>
                <c:pt idx="8">
                  <c:v>72.651428571428596</c:v>
                </c:pt>
                <c:pt idx="9">
                  <c:v>60.542857142857173</c:v>
                </c:pt>
                <c:pt idx="10">
                  <c:v>48.43428571428575</c:v>
                </c:pt>
                <c:pt idx="11">
                  <c:v>36.325714285714326</c:v>
                </c:pt>
                <c:pt idx="12">
                  <c:v>24.2171428571429</c:v>
                </c:pt>
                <c:pt idx="13">
                  <c:v>12.108571428571473</c:v>
                </c:pt>
                <c:pt idx="14">
                  <c:v>4.6185277824406512E-14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0-4DCB-B629-00495958A5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90825631"/>
        <c:axId val="1247591423"/>
      </c:lineChart>
      <c:catAx>
        <c:axId val="149082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7591423"/>
        <c:crosses val="autoZero"/>
        <c:auto val="1"/>
        <c:lblAlgn val="ctr"/>
        <c:lblOffset val="100"/>
        <c:tickMarkSkip val="1"/>
        <c:noMultiLvlLbl val="0"/>
      </c:catAx>
      <c:valAx>
        <c:axId val="124759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082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SPI X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SPI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Planilha1!$C$31:$P$31</c:f>
              <c:numCache>
                <c:formatCode>General</c:formatCode>
                <c:ptCount val="14"/>
                <c:pt idx="0">
                  <c:v>1.2891254752851655</c:v>
                </c:pt>
                <c:pt idx="1">
                  <c:v>1.2391812865497054</c:v>
                </c:pt>
                <c:pt idx="2">
                  <c:v>1.6663171690694609</c:v>
                </c:pt>
                <c:pt idx="3">
                  <c:v>1.5897729516288237</c:v>
                </c:pt>
                <c:pt idx="4">
                  <c:v>1.5099762470308782</c:v>
                </c:pt>
                <c:pt idx="5">
                  <c:v>1.4005287508261721</c:v>
                </c:pt>
                <c:pt idx="6">
                  <c:v>1.39423709585933</c:v>
                </c:pt>
                <c:pt idx="7">
                  <c:v>1.3308734052993125</c:v>
                </c:pt>
                <c:pt idx="8">
                  <c:v>1.2965909090909085</c:v>
                </c:pt>
                <c:pt idx="9">
                  <c:v>1.0989700511322129</c:v>
                </c:pt>
                <c:pt idx="10">
                  <c:v>0.97043287327478012</c:v>
                </c:pt>
                <c:pt idx="11">
                  <c:v>0.90864211105002723</c:v>
                </c:pt>
                <c:pt idx="12">
                  <c:v>0.90898309361594731</c:v>
                </c:pt>
                <c:pt idx="13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C-45FB-AB46-F36AE68C0BD9}"/>
            </c:ext>
          </c:extLst>
        </c:ser>
        <c:ser>
          <c:idx val="1"/>
          <c:order val="1"/>
          <c:tx>
            <c:v>CPI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Planilha1!$C$32:$P$32</c:f>
              <c:numCache>
                <c:formatCode>General</c:formatCode>
                <c:ptCount val="14"/>
                <c:pt idx="0">
                  <c:v>0.55725859872611472</c:v>
                </c:pt>
                <c:pt idx="1">
                  <c:v>0.80099121093750003</c:v>
                </c:pt>
                <c:pt idx="2">
                  <c:v>1.3133947157726182</c:v>
                </c:pt>
                <c:pt idx="3">
                  <c:v>1.4241795750514052</c:v>
                </c:pt>
                <c:pt idx="4">
                  <c:v>1.4611906175771974</c:v>
                </c:pt>
                <c:pt idx="5">
                  <c:v>1.4511942675159237</c:v>
                </c:pt>
                <c:pt idx="6">
                  <c:v>1.4861752577319587</c:v>
                </c:pt>
                <c:pt idx="7">
                  <c:v>1.4618145363408523</c:v>
                </c:pt>
                <c:pt idx="8">
                  <c:v>1.4504244031830238</c:v>
                </c:pt>
                <c:pt idx="9">
                  <c:v>1.2407641418983701</c:v>
                </c:pt>
                <c:pt idx="10">
                  <c:v>1.1153151718357084</c:v>
                </c:pt>
                <c:pt idx="11">
                  <c:v>1.0721764705882353</c:v>
                </c:pt>
                <c:pt idx="12">
                  <c:v>1.0640762362637364</c:v>
                </c:pt>
                <c:pt idx="13">
                  <c:v>1.1840840190558684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C-45FB-AB46-F36AE68C0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999231"/>
        <c:axId val="1623295247"/>
      </c:lineChart>
      <c:catAx>
        <c:axId val="1625999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3295247"/>
        <c:crosses val="autoZero"/>
        <c:auto val="1"/>
        <c:lblAlgn val="ctr"/>
        <c:lblOffset val="100"/>
        <c:noMultiLvlLbl val="0"/>
      </c:catAx>
      <c:valAx>
        <c:axId val="162329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599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607217</xdr:colOff>
      <xdr:row>1</xdr:row>
      <xdr:rowOff>9526</xdr:rowOff>
    </xdr:from>
    <xdr:to>
      <xdr:col>14</xdr:col>
      <xdr:colOff>304798</xdr:colOff>
      <xdr:row>20</xdr:row>
      <xdr:rowOff>166689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3D4F4B-B3C7-4FD6-8F14-116003F6B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606027</xdr:colOff>
      <xdr:row>0</xdr:row>
      <xdr:rowOff>172639</xdr:rowOff>
    </xdr:from>
    <xdr:to>
      <xdr:col>16</xdr:col>
      <xdr:colOff>47625</xdr:colOff>
      <xdr:row>20</xdr:row>
      <xdr:rowOff>133350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5B7F33B9-CF6F-4349-BBDF-214077823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44851-8E95-4950-8834-19CC805131AD}">
  <dimension ref="A1:P49"/>
  <sheetViews>
    <sheetView tabSelected="1" zoomScale="80" zoomScaleNormal="80" workbookViewId="0">
      <selection activeCell="B29" sqref="B29"/>
    </sheetView>
  </sheetViews>
  <sheetFormatPr defaultRowHeight="14.25" x14ac:dyDescent="0.2"/>
  <cols>
    <col min="1" max="1" width="59.7109375" style="1" bestFit="1" customWidth="1"/>
    <col min="2" max="2" width="21.42578125" style="1" bestFit="1" customWidth="1"/>
    <col min="3" max="14" width="13.140625" style="1" bestFit="1" customWidth="1"/>
    <col min="15" max="16" width="15.140625" style="1" bestFit="1" customWidth="1"/>
    <col min="17" max="17" width="16" style="1" bestFit="1" customWidth="1"/>
    <col min="18" max="16384" width="9.140625" style="1"/>
  </cols>
  <sheetData>
    <row r="1" spans="1:16" s="2" customFormat="1" ht="15.75" x14ac:dyDescent="0.25">
      <c r="A1" s="3" t="s">
        <v>14</v>
      </c>
      <c r="B1" s="3" t="s">
        <v>31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</row>
    <row r="2" spans="1:16" x14ac:dyDescent="0.2">
      <c r="A2" s="6" t="s">
        <v>0</v>
      </c>
      <c r="B2" s="8">
        <v>0.17</v>
      </c>
      <c r="C2" s="8">
        <v>0.17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9"/>
    </row>
    <row r="3" spans="1:16" x14ac:dyDescent="0.2">
      <c r="A3" s="6" t="s">
        <v>1</v>
      </c>
      <c r="B3" s="10">
        <v>0.17</v>
      </c>
      <c r="C3" s="10">
        <v>0.17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">
      <c r="A4" s="6" t="s">
        <v>2</v>
      </c>
      <c r="B4" s="10">
        <v>0.17</v>
      </c>
      <c r="C4" s="10">
        <v>0.17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">
      <c r="A5" s="6" t="s">
        <v>3</v>
      </c>
      <c r="B5" s="10">
        <v>0.17</v>
      </c>
      <c r="C5" s="10">
        <v>0.17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">
      <c r="A6" s="6" t="s">
        <v>4</v>
      </c>
      <c r="B6" s="10">
        <v>0.17</v>
      </c>
      <c r="C6" s="10">
        <v>0.17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">
      <c r="A7" s="6" t="s">
        <v>5</v>
      </c>
      <c r="B7" s="10">
        <v>0.17</v>
      </c>
      <c r="C7" s="10">
        <v>0.17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">
      <c r="A8" s="6" t="s">
        <v>6</v>
      </c>
      <c r="B8" s="10">
        <v>0.25</v>
      </c>
      <c r="C8" s="10">
        <v>0.25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">
      <c r="A9" s="6" t="s">
        <v>7</v>
      </c>
      <c r="B9" s="10">
        <v>0.25</v>
      </c>
      <c r="C9" s="10">
        <v>0.25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">
      <c r="A10" s="6" t="s">
        <v>8</v>
      </c>
      <c r="B10" s="10">
        <v>72</v>
      </c>
      <c r="C10" s="10">
        <v>9</v>
      </c>
      <c r="D10" s="10">
        <v>10</v>
      </c>
      <c r="E10" s="10">
        <v>10</v>
      </c>
      <c r="F10" s="10">
        <v>10</v>
      </c>
      <c r="G10" s="10">
        <v>10</v>
      </c>
      <c r="H10" s="10">
        <v>10</v>
      </c>
      <c r="I10" s="10">
        <v>10</v>
      </c>
      <c r="J10" s="10">
        <v>3</v>
      </c>
      <c r="K10" s="10"/>
      <c r="L10" s="10"/>
      <c r="M10" s="10"/>
      <c r="N10" s="10"/>
      <c r="O10" s="10"/>
      <c r="P10" s="11"/>
    </row>
    <row r="11" spans="1:16" x14ac:dyDescent="0.2">
      <c r="A11" s="6" t="s">
        <v>9</v>
      </c>
      <c r="B11" s="10">
        <v>12</v>
      </c>
      <c r="C11" s="10"/>
      <c r="D11" s="10"/>
      <c r="E11" s="10"/>
      <c r="F11" s="10"/>
      <c r="G11" s="10"/>
      <c r="H11" s="10"/>
      <c r="I11" s="10"/>
      <c r="J11" s="10">
        <v>8</v>
      </c>
      <c r="K11" s="10">
        <v>4</v>
      </c>
      <c r="L11" s="10"/>
      <c r="M11" s="10"/>
      <c r="N11" s="10"/>
      <c r="O11" s="10"/>
      <c r="P11" s="11"/>
    </row>
    <row r="12" spans="1:16" x14ac:dyDescent="0.2">
      <c r="A12" s="6" t="s">
        <v>10</v>
      </c>
      <c r="B12" s="10">
        <v>12</v>
      </c>
      <c r="C12" s="10"/>
      <c r="D12" s="10"/>
      <c r="E12" s="10"/>
      <c r="F12" s="10"/>
      <c r="G12" s="10"/>
      <c r="H12" s="10"/>
      <c r="I12" s="10"/>
      <c r="J12" s="10"/>
      <c r="K12" s="10">
        <v>6</v>
      </c>
      <c r="L12" s="10">
        <v>6</v>
      </c>
      <c r="M12" s="10"/>
      <c r="N12" s="10"/>
      <c r="O12" s="10"/>
      <c r="P12" s="11"/>
    </row>
    <row r="13" spans="1:16" x14ac:dyDescent="0.2">
      <c r="A13" s="6" t="s">
        <v>11</v>
      </c>
      <c r="B13" s="10">
        <v>12</v>
      </c>
      <c r="C13" s="10"/>
      <c r="D13" s="10"/>
      <c r="E13" s="10"/>
      <c r="F13" s="10"/>
      <c r="G13" s="10"/>
      <c r="H13" s="10"/>
      <c r="I13" s="10"/>
      <c r="J13" s="10"/>
      <c r="K13" s="10"/>
      <c r="L13" s="10">
        <v>10</v>
      </c>
      <c r="M13" s="10">
        <v>2</v>
      </c>
      <c r="N13" s="10"/>
      <c r="O13" s="10"/>
      <c r="P13" s="11"/>
    </row>
    <row r="14" spans="1:16" x14ac:dyDescent="0.2">
      <c r="A14" s="6" t="s">
        <v>33</v>
      </c>
      <c r="B14" s="10">
        <v>12</v>
      </c>
      <c r="C14" s="10"/>
      <c r="D14" s="10"/>
      <c r="E14" s="10"/>
      <c r="F14" s="10"/>
      <c r="G14" s="10"/>
      <c r="H14" s="10"/>
      <c r="I14" s="10"/>
      <c r="J14" s="10"/>
      <c r="K14" s="10"/>
      <c r="L14" s="10">
        <v>2</v>
      </c>
      <c r="M14" s="10">
        <v>10</v>
      </c>
      <c r="N14" s="10"/>
      <c r="O14" s="10"/>
      <c r="P14" s="11"/>
    </row>
    <row r="15" spans="1:16" x14ac:dyDescent="0.2">
      <c r="A15" s="6" t="s">
        <v>34</v>
      </c>
      <c r="B15" s="10">
        <v>12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>
        <v>6</v>
      </c>
      <c r="N15" s="10">
        <v>6</v>
      </c>
      <c r="O15" s="10"/>
      <c r="P15" s="11"/>
    </row>
    <row r="16" spans="1:16" x14ac:dyDescent="0.2">
      <c r="A16" s="6" t="s">
        <v>12</v>
      </c>
      <c r="B16" s="10">
        <v>12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>
        <v>10</v>
      </c>
      <c r="O16" s="10">
        <v>2</v>
      </c>
      <c r="P16" s="11"/>
    </row>
    <row r="17" spans="1:16" x14ac:dyDescent="0.2">
      <c r="A17" s="6" t="s">
        <v>13</v>
      </c>
      <c r="B17" s="12">
        <v>24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>
        <v>2</v>
      </c>
      <c r="O17" s="12">
        <v>11</v>
      </c>
      <c r="P17" s="13">
        <v>11</v>
      </c>
    </row>
    <row r="18" spans="1:16" x14ac:dyDescent="0.2">
      <c r="A18" s="4" t="s">
        <v>29</v>
      </c>
      <c r="B18" s="7">
        <f>SUM(B2:B17)</f>
        <v>169.51999999999998</v>
      </c>
      <c r="C18" s="7">
        <f>IF(SUM(C2:C17)&gt;0,B18-SUM(C2:C17),"")</f>
        <v>158.99999999999997</v>
      </c>
      <c r="D18" s="7">
        <f t="shared" ref="D18:O18" si="0">IF(SUM(D2:D17)&gt;0,C18-SUM(D2:D17),"")</f>
        <v>148.99999999999997</v>
      </c>
      <c r="E18" s="7">
        <f t="shared" si="0"/>
        <v>138.99999999999997</v>
      </c>
      <c r="F18" s="7">
        <f t="shared" si="0"/>
        <v>128.99999999999997</v>
      </c>
      <c r="G18" s="7">
        <f t="shared" si="0"/>
        <v>118.99999999999997</v>
      </c>
      <c r="H18" s="7">
        <f t="shared" si="0"/>
        <v>108.99999999999997</v>
      </c>
      <c r="I18" s="7">
        <f t="shared" si="0"/>
        <v>98.999999999999972</v>
      </c>
      <c r="J18" s="7">
        <f t="shared" si="0"/>
        <v>87.999999999999972</v>
      </c>
      <c r="K18" s="7">
        <f t="shared" si="0"/>
        <v>77.999999999999972</v>
      </c>
      <c r="L18" s="7">
        <f t="shared" si="0"/>
        <v>59.999999999999972</v>
      </c>
      <c r="M18" s="7">
        <f t="shared" si="0"/>
        <v>41.999999999999972</v>
      </c>
      <c r="N18" s="7">
        <f t="shared" si="0"/>
        <v>23.999999999999972</v>
      </c>
      <c r="O18" s="7">
        <f t="shared" si="0"/>
        <v>10.999999999999972</v>
      </c>
      <c r="P18" s="7">
        <f>IF(SUM(P2:P17)&gt;0,O18-SUM(P2:P17),"")</f>
        <v>-2.8421709430404007E-14</v>
      </c>
    </row>
    <row r="19" spans="1:16" x14ac:dyDescent="0.2">
      <c r="A19" s="5" t="s">
        <v>30</v>
      </c>
      <c r="B19" s="7">
        <f>B18</f>
        <v>169.51999999999998</v>
      </c>
      <c r="C19" s="7">
        <f>B19-($B$19/COUNTA($C$1:$P$1))</f>
        <v>157.41142857142856</v>
      </c>
      <c r="D19" s="7">
        <f t="shared" ref="D19:P19" si="1">C19-($B$19/COUNTA($C$1:$P$1))</f>
        <v>145.30285714285714</v>
      </c>
      <c r="E19" s="7">
        <f t="shared" si="1"/>
        <v>133.19428571428571</v>
      </c>
      <c r="F19" s="7">
        <f t="shared" si="1"/>
        <v>121.08571428571429</v>
      </c>
      <c r="G19" s="7">
        <f t="shared" si="1"/>
        <v>108.97714285714287</v>
      </c>
      <c r="H19" s="7">
        <f t="shared" si="1"/>
        <v>96.868571428571443</v>
      </c>
      <c r="I19" s="7">
        <f t="shared" si="1"/>
        <v>84.760000000000019</v>
      </c>
      <c r="J19" s="7">
        <f t="shared" si="1"/>
        <v>72.651428571428596</v>
      </c>
      <c r="K19" s="7">
        <f t="shared" si="1"/>
        <v>60.542857142857173</v>
      </c>
      <c r="L19" s="7">
        <f t="shared" si="1"/>
        <v>48.43428571428575</v>
      </c>
      <c r="M19" s="7">
        <f t="shared" si="1"/>
        <v>36.325714285714326</v>
      </c>
      <c r="N19" s="7">
        <f t="shared" si="1"/>
        <v>24.2171428571429</v>
      </c>
      <c r="O19" s="7">
        <f t="shared" si="1"/>
        <v>12.108571428571473</v>
      </c>
      <c r="P19" s="7">
        <f t="shared" si="1"/>
        <v>4.6185277824406512E-14</v>
      </c>
    </row>
    <row r="21" spans="1:16" ht="15.75" x14ac:dyDescent="0.25">
      <c r="A21" s="51" t="s">
        <v>39</v>
      </c>
      <c r="B21" s="52"/>
      <c r="C21" s="7">
        <f>SUM(C2:C17)</f>
        <v>10.52</v>
      </c>
      <c r="D21" s="7">
        <f>SUM(D2:D17)</f>
        <v>10</v>
      </c>
      <c r="E21" s="7">
        <f>SUM(E2:E17)</f>
        <v>10</v>
      </c>
      <c r="F21" s="7">
        <f>SUM(F2:F17)</f>
        <v>10</v>
      </c>
      <c r="G21" s="7">
        <f>SUM(G2:G17)</f>
        <v>10</v>
      </c>
      <c r="H21" s="7">
        <f>SUM(H2:H17)</f>
        <v>10</v>
      </c>
      <c r="I21" s="7">
        <f>SUM(I2:I17)</f>
        <v>10</v>
      </c>
      <c r="J21" s="7">
        <f>SUM(J2:J17)</f>
        <v>11</v>
      </c>
      <c r="K21" s="7">
        <f>SUM(K2:K17)</f>
        <v>10</v>
      </c>
      <c r="L21" s="7">
        <f>SUM(L2:L17)</f>
        <v>18</v>
      </c>
      <c r="M21" s="7">
        <f>SUM(M2:M17)</f>
        <v>18</v>
      </c>
      <c r="N21" s="7">
        <f>SUM(N2:N17)</f>
        <v>18</v>
      </c>
      <c r="O21" s="7">
        <f>SUM(O2:O17)</f>
        <v>13</v>
      </c>
      <c r="P21" s="7">
        <f>SUM(P2:P17)</f>
        <v>11</v>
      </c>
    </row>
    <row r="24" spans="1:16" ht="15.75" x14ac:dyDescent="0.25">
      <c r="A24" s="28" t="s">
        <v>41</v>
      </c>
      <c r="B24" s="30">
        <v>10936.2</v>
      </c>
    </row>
    <row r="25" spans="1:16" ht="15.75" x14ac:dyDescent="0.25">
      <c r="A25" s="15" t="s">
        <v>32</v>
      </c>
      <c r="B25" s="23"/>
      <c r="C25" s="22">
        <f>$B$24*C26</f>
        <v>678.6740443605504</v>
      </c>
      <c r="D25" s="20">
        <f t="shared" ref="D25:P25" si="2">$B$24*D26</f>
        <v>1323.8014629542261</v>
      </c>
      <c r="E25" s="20">
        <f t="shared" si="2"/>
        <v>1968.9288815479019</v>
      </c>
      <c r="F25" s="20">
        <f t="shared" si="2"/>
        <v>2614.056300141579</v>
      </c>
      <c r="G25" s="20">
        <f t="shared" si="2"/>
        <v>3259.1837187352544</v>
      </c>
      <c r="H25" s="20">
        <f t="shared" si="2"/>
        <v>3904.3111373289316</v>
      </c>
      <c r="I25" s="20">
        <f t="shared" si="2"/>
        <v>4549.4385559226075</v>
      </c>
      <c r="J25" s="20">
        <f t="shared" si="2"/>
        <v>5259.0787163756513</v>
      </c>
      <c r="K25" s="20">
        <f t="shared" si="2"/>
        <v>5904.2061349693276</v>
      </c>
      <c r="L25" s="20">
        <f t="shared" si="2"/>
        <v>7065.4354884379454</v>
      </c>
      <c r="M25" s="20">
        <f t="shared" si="2"/>
        <v>8226.6648419065623</v>
      </c>
      <c r="N25" s="20">
        <f t="shared" si="2"/>
        <v>9387.8941953751801</v>
      </c>
      <c r="O25" s="20">
        <f t="shared" si="2"/>
        <v>10226.559839546959</v>
      </c>
      <c r="P25" s="29">
        <f t="shared" si="2"/>
        <v>10936.200000000003</v>
      </c>
    </row>
    <row r="26" spans="1:16" ht="15.75" x14ac:dyDescent="0.25">
      <c r="A26" s="15" t="s">
        <v>40</v>
      </c>
      <c r="B26" s="24"/>
      <c r="C26" s="27">
        <f>1-(C18/169.52)</f>
        <v>6.2057574327513243E-2</v>
      </c>
      <c r="D26" s="17">
        <f>1-(D18/169.52)</f>
        <v>0.12104766399244948</v>
      </c>
      <c r="E26" s="17">
        <f>1-(E18/169.52)</f>
        <v>0.18003775365738572</v>
      </c>
      <c r="F26" s="17">
        <f>1-(F18/169.52)</f>
        <v>0.23902784332232208</v>
      </c>
      <c r="G26" s="17">
        <f>1-(G18/169.52)</f>
        <v>0.29801793298725832</v>
      </c>
      <c r="H26" s="17">
        <f>1-(H18/169.52)</f>
        <v>0.35700802265219467</v>
      </c>
      <c r="I26" s="17">
        <f>1-(I18/169.52)</f>
        <v>0.41599811231713091</v>
      </c>
      <c r="J26" s="17">
        <f>1-(J18/169.52)</f>
        <v>0.48088721094856079</v>
      </c>
      <c r="K26" s="17">
        <f>1-(K18/169.52)</f>
        <v>0.53987730061349715</v>
      </c>
      <c r="L26" s="17">
        <f>1-(L18/169.52)</f>
        <v>0.64605946201038245</v>
      </c>
      <c r="M26" s="17">
        <f>1-(M18/169.52)</f>
        <v>0.75224162340726775</v>
      </c>
      <c r="N26" s="17">
        <f>1-(N18/169.52)</f>
        <v>0.85842378480415304</v>
      </c>
      <c r="O26" s="17">
        <f>1-(O18/169.52)</f>
        <v>0.93511090136857022</v>
      </c>
      <c r="P26" s="19">
        <f>1-(P18/169.52)</f>
        <v>1.0000000000000002</v>
      </c>
    </row>
    <row r="27" spans="1:16" ht="15.75" x14ac:dyDescent="0.25">
      <c r="A27" s="15" t="s">
        <v>35</v>
      </c>
      <c r="B27" s="40"/>
      <c r="C27" s="26">
        <f>$B$24*C28</f>
        <v>874.89600000000007</v>
      </c>
      <c r="D27" s="16">
        <f>$B$24*D28</f>
        <v>1640.43</v>
      </c>
      <c r="E27" s="16">
        <f>$B$24*E28</f>
        <v>3280.86</v>
      </c>
      <c r="F27" s="16">
        <f>$B$24*F28</f>
        <v>4155.7560000000003</v>
      </c>
      <c r="G27" s="16">
        <f>$B$24*G28</f>
        <v>4921.2900000000009</v>
      </c>
      <c r="H27" s="16">
        <f>$B$24*H28</f>
        <v>5468.1</v>
      </c>
      <c r="I27" s="16">
        <f>$B$24*I28</f>
        <v>6342.9960000000001</v>
      </c>
      <c r="J27" s="16">
        <f>$B$24*J28</f>
        <v>6999.1680000000006</v>
      </c>
      <c r="K27" s="16">
        <f>$B$24*K28</f>
        <v>7655.34</v>
      </c>
      <c r="L27" s="16">
        <f>$B$24*L28</f>
        <v>7764.7020000000002</v>
      </c>
      <c r="M27" s="16">
        <f>$B$24*M28</f>
        <v>7983.4260000000004</v>
      </c>
      <c r="N27" s="16">
        <f>$B$24*N28</f>
        <v>8530.2360000000008</v>
      </c>
      <c r="O27" s="16">
        <f>$B$24*O28</f>
        <v>9295.77</v>
      </c>
      <c r="P27" s="18">
        <f>$B$24*P28</f>
        <v>10936.2</v>
      </c>
    </row>
    <row r="28" spans="1:16" ht="15.75" x14ac:dyDescent="0.25">
      <c r="A28" s="15" t="s">
        <v>38</v>
      </c>
      <c r="B28" s="40"/>
      <c r="C28" s="41">
        <v>0.08</v>
      </c>
      <c r="D28" s="17">
        <v>0.15</v>
      </c>
      <c r="E28" s="17">
        <v>0.3</v>
      </c>
      <c r="F28" s="42">
        <v>0.38</v>
      </c>
      <c r="G28" s="17">
        <v>0.45</v>
      </c>
      <c r="H28" s="17">
        <v>0.5</v>
      </c>
      <c r="I28" s="17">
        <v>0.57999999999999996</v>
      </c>
      <c r="J28" s="17">
        <v>0.64</v>
      </c>
      <c r="K28" s="17">
        <v>0.7</v>
      </c>
      <c r="L28" s="17">
        <v>0.71</v>
      </c>
      <c r="M28" s="35">
        <v>0.73</v>
      </c>
      <c r="N28" s="17">
        <v>0.78</v>
      </c>
      <c r="O28" s="17">
        <v>0.85</v>
      </c>
      <c r="P28" s="33">
        <v>1</v>
      </c>
    </row>
    <row r="29" spans="1:16" ht="15.75" x14ac:dyDescent="0.25">
      <c r="A29" s="39" t="s">
        <v>42</v>
      </c>
      <c r="B29" s="25"/>
      <c r="C29" s="38">
        <v>1570</v>
      </c>
      <c r="D29" s="43">
        <v>2048</v>
      </c>
      <c r="E29" s="43">
        <v>2498</v>
      </c>
      <c r="F29" s="43">
        <v>2918</v>
      </c>
      <c r="G29" s="43">
        <v>3368</v>
      </c>
      <c r="H29" s="43">
        <v>3768</v>
      </c>
      <c r="I29" s="43">
        <v>4268</v>
      </c>
      <c r="J29" s="43">
        <v>4788</v>
      </c>
      <c r="K29" s="43">
        <v>5278</v>
      </c>
      <c r="L29" s="43">
        <v>6258</v>
      </c>
      <c r="M29" s="43">
        <v>7158</v>
      </c>
      <c r="N29" s="43">
        <v>7956</v>
      </c>
      <c r="O29" s="43">
        <v>8736</v>
      </c>
      <c r="P29" s="45">
        <v>9236</v>
      </c>
    </row>
    <row r="30" spans="1:16" ht="15.75" x14ac:dyDescent="0.25">
      <c r="A30" s="15"/>
      <c r="B30" s="31"/>
      <c r="D30" s="44"/>
      <c r="E30" s="44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7"/>
    </row>
    <row r="31" spans="1:16" ht="15.75" x14ac:dyDescent="0.25">
      <c r="A31" s="15" t="s">
        <v>36</v>
      </c>
      <c r="B31" s="32"/>
      <c r="C31" s="46">
        <f>C27/C25</f>
        <v>1.2891254752851655</v>
      </c>
      <c r="D31" s="48">
        <f t="shared" ref="D31:P31" si="3">D27/D25</f>
        <v>1.2391812865497054</v>
      </c>
      <c r="E31" s="21">
        <f t="shared" si="3"/>
        <v>1.6663171690694609</v>
      </c>
      <c r="F31" s="21">
        <f t="shared" si="3"/>
        <v>1.5897729516288237</v>
      </c>
      <c r="G31" s="21">
        <f t="shared" si="3"/>
        <v>1.5099762470308782</v>
      </c>
      <c r="H31" s="21">
        <f t="shared" si="3"/>
        <v>1.4005287508261721</v>
      </c>
      <c r="I31" s="21">
        <f t="shared" si="3"/>
        <v>1.39423709585933</v>
      </c>
      <c r="J31" s="21">
        <f t="shared" si="3"/>
        <v>1.3308734052993125</v>
      </c>
      <c r="K31" s="21">
        <f t="shared" si="3"/>
        <v>1.2965909090909085</v>
      </c>
      <c r="L31" s="21">
        <f t="shared" si="3"/>
        <v>1.0989700511322129</v>
      </c>
      <c r="M31" s="21">
        <f t="shared" si="3"/>
        <v>0.97043287327478012</v>
      </c>
      <c r="N31" s="21">
        <f t="shared" si="3"/>
        <v>0.90864211105002723</v>
      </c>
      <c r="O31" s="21">
        <f t="shared" si="3"/>
        <v>0.90898309361594731</v>
      </c>
      <c r="P31" s="49">
        <f t="shared" si="3"/>
        <v>0.99999999999999989</v>
      </c>
    </row>
    <row r="32" spans="1:16" ht="15.75" x14ac:dyDescent="0.25">
      <c r="A32" s="15" t="s">
        <v>37</v>
      </c>
      <c r="B32" s="25"/>
      <c r="C32" s="47">
        <f>C27/C29</f>
        <v>0.55725859872611472</v>
      </c>
      <c r="D32" s="34">
        <f t="shared" ref="D32:P32" si="4">D27/D29</f>
        <v>0.80099121093750003</v>
      </c>
      <c r="E32" s="34">
        <f t="shared" si="4"/>
        <v>1.3133947157726182</v>
      </c>
      <c r="F32" s="34">
        <f t="shared" si="4"/>
        <v>1.4241795750514052</v>
      </c>
      <c r="G32" s="34">
        <f t="shared" si="4"/>
        <v>1.4611906175771974</v>
      </c>
      <c r="H32" s="34">
        <f t="shared" si="4"/>
        <v>1.4511942675159237</v>
      </c>
      <c r="I32" s="34">
        <f t="shared" si="4"/>
        <v>1.4861752577319587</v>
      </c>
      <c r="J32" s="34">
        <f t="shared" si="4"/>
        <v>1.4618145363408523</v>
      </c>
      <c r="K32" s="34">
        <f t="shared" si="4"/>
        <v>1.4504244031830238</v>
      </c>
      <c r="L32" s="34">
        <f t="shared" si="4"/>
        <v>1.2407641418983701</v>
      </c>
      <c r="M32" s="34">
        <f t="shared" si="4"/>
        <v>1.1153151718357084</v>
      </c>
      <c r="N32" s="34">
        <f t="shared" si="4"/>
        <v>1.0721764705882353</v>
      </c>
      <c r="O32" s="34">
        <f t="shared" si="4"/>
        <v>1.0640762362637364</v>
      </c>
      <c r="P32" s="50">
        <f t="shared" si="4"/>
        <v>1.1840840190558684</v>
      </c>
    </row>
    <row r="35" spans="1:16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46" spans="1:16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</row>
    <row r="47" spans="1:16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</row>
    <row r="48" spans="1:16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</row>
    <row r="49" spans="3:16" x14ac:dyDescent="0.2"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  <ignoredErrors>
    <ignoredError sqref="C26 D26:P2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A8FC-3A6E-4A14-B1B0-2CBD24F8694D}">
  <dimension ref="A1"/>
  <sheetViews>
    <sheetView workbookViewId="0">
      <selection activeCell="Q11" sqref="Q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87F5-24A1-45C3-BEBD-5FBA04056087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Ferreira</dc:creator>
  <cp:lastModifiedBy>Gabriel Ferreira</cp:lastModifiedBy>
  <dcterms:created xsi:type="dcterms:W3CDTF">2020-10-14T08:57:24Z</dcterms:created>
  <dcterms:modified xsi:type="dcterms:W3CDTF">2020-10-14T23:28:05Z</dcterms:modified>
</cp:coreProperties>
</file>