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diario" sheetId="1" state="visible" r:id="rId2"/>
    <sheet name="movimento" sheetId="2" state="visible" r:id="rId3"/>
    <sheet name="Fiado" sheetId="3" state="visible" r:id="rId4"/>
    <sheet name="Clientes" sheetId="4" state="visible" r:id="rId5"/>
    <sheet name="Oniky" sheetId="5" state="visible" r:id="rId6"/>
    <sheet name="thi" sheetId="6" state="visible" r:id="rId7"/>
    <sheet name="geral" sheetId="7" state="visible" r:id="rId8"/>
    <sheet name="estac." sheetId="8" state="visible" r:id="rId9"/>
    <sheet name="Reparo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<sst xmlns="http://schemas.openxmlformats.org/spreadsheetml/2006/main" count="918" uniqueCount="325">
  <si>
    <t>DATA</t>
  </si>
  <si>
    <t>CARRO</t>
  </si>
  <si>
    <t>PLACA</t>
  </si>
  <si>
    <t>COR</t>
  </si>
  <si>
    <t>EST.</t>
  </si>
  <si>
    <t>LAV</t>
  </si>
  <si>
    <t>TOTAL</t>
  </si>
  <si>
    <t>fiado rec.</t>
  </si>
  <si>
    <t>TO. DIA</t>
  </si>
  <si>
    <t>Fox</t>
  </si>
  <si>
    <t>FOX4501</t>
  </si>
  <si>
    <t>preta</t>
  </si>
  <si>
    <t>x</t>
  </si>
  <si>
    <t>hyundai</t>
  </si>
  <si>
    <t>EEW9616</t>
  </si>
  <si>
    <t>corsa</t>
  </si>
  <si>
    <t>CZF9347</t>
  </si>
  <si>
    <t>prata</t>
  </si>
  <si>
    <t>palio</t>
  </si>
  <si>
    <t>CSX6818</t>
  </si>
  <si>
    <t>verde</t>
  </si>
  <si>
    <t>CFE3495</t>
  </si>
  <si>
    <t>azul</t>
  </si>
  <si>
    <t>meriva</t>
  </si>
  <si>
    <t>EMP9314</t>
  </si>
  <si>
    <t>santana</t>
  </si>
  <si>
    <t>BGF6446</t>
  </si>
  <si>
    <t>renalt</t>
  </si>
  <si>
    <t>EBV5304</t>
  </si>
  <si>
    <t>cinza</t>
  </si>
  <si>
    <t>moto</t>
  </si>
  <si>
    <t>DLZ2523</t>
  </si>
  <si>
    <t>grena</t>
  </si>
  <si>
    <t>fox</t>
  </si>
  <si>
    <t>EEO8739</t>
  </si>
  <si>
    <t>siena</t>
  </si>
  <si>
    <t>DOG2900</t>
  </si>
  <si>
    <t>fiesta</t>
  </si>
  <si>
    <t>ENX0901</t>
  </si>
  <si>
    <t>DUT7565</t>
  </si>
  <si>
    <t>EBF9465</t>
  </si>
  <si>
    <t>nissan</t>
  </si>
  <si>
    <t>EXS8829</t>
  </si>
  <si>
    <t>DSW8157</t>
  </si>
  <si>
    <t>CTB6578</t>
  </si>
  <si>
    <t>peugeot</t>
  </si>
  <si>
    <t>DRG2965</t>
  </si>
  <si>
    <t>fusca</t>
  </si>
  <si>
    <t>CZM4099</t>
  </si>
  <si>
    <t>amarelo</t>
  </si>
  <si>
    <t>CLI4311</t>
  </si>
  <si>
    <t>branca</t>
  </si>
  <si>
    <t>monza</t>
  </si>
  <si>
    <t>CDQ6163</t>
  </si>
  <si>
    <t>ouro</t>
  </si>
  <si>
    <t>EAA2265</t>
  </si>
  <si>
    <t>DSX68187</t>
  </si>
  <si>
    <t>montana</t>
  </si>
  <si>
    <t>EUI0725</t>
  </si>
  <si>
    <t>EMT4795</t>
  </si>
  <si>
    <t>cereja</t>
  </si>
  <si>
    <t>omega</t>
  </si>
  <si>
    <t>DWS8284</t>
  </si>
  <si>
    <t>DSM9187</t>
  </si>
  <si>
    <t>stilo</t>
  </si>
  <si>
    <t>DOD5091</t>
  </si>
  <si>
    <t>chumbo</t>
  </si>
  <si>
    <t>NGA2268</t>
  </si>
  <si>
    <t>ELV7722</t>
  </si>
  <si>
    <t>astra</t>
  </si>
  <si>
    <t>DXG2887</t>
  </si>
  <si>
    <t>gol</t>
  </si>
  <si>
    <t>FAQ2205</t>
  </si>
  <si>
    <t>BGF4664</t>
  </si>
  <si>
    <t>EUB9326</t>
  </si>
  <si>
    <t>kadet</t>
  </si>
  <si>
    <t>BJH4609</t>
  </si>
  <si>
    <t>honda</t>
  </si>
  <si>
    <t>CVM4777</t>
  </si>
  <si>
    <t>CSC1005</t>
  </si>
  <si>
    <t>EET3961</t>
  </si>
  <si>
    <t>DME3154</t>
  </si>
  <si>
    <t>HOG1606</t>
  </si>
  <si>
    <t>DMO9959</t>
  </si>
  <si>
    <t>FIAT</t>
  </si>
  <si>
    <t>DQE8968</t>
  </si>
  <si>
    <t>DSN6025</t>
  </si>
  <si>
    <t>MB</t>
  </si>
  <si>
    <t>CTH8666</t>
  </si>
  <si>
    <t>fiat</t>
  </si>
  <si>
    <t>LNK5775</t>
  </si>
  <si>
    <t>silverado</t>
  </si>
  <si>
    <t>T.MTO.</t>
  </si>
  <si>
    <t>DESPSA</t>
  </si>
  <si>
    <t>T.R$</t>
  </si>
  <si>
    <t>FIADO</t>
  </si>
  <si>
    <t>FIA.REC.</t>
  </si>
  <si>
    <t>Despesa</t>
  </si>
  <si>
    <t>CAIXA</t>
  </si>
  <si>
    <t>F.RESTA</t>
  </si>
  <si>
    <t>VEICULO</t>
  </si>
  <si>
    <t>CLIENTE</t>
  </si>
  <si>
    <t>E</t>
  </si>
  <si>
    <t>R$</t>
  </si>
  <si>
    <t>DEPO</t>
  </si>
  <si>
    <t>tot</t>
  </si>
  <si>
    <t>versales</t>
  </si>
  <si>
    <t>ICI4919</t>
  </si>
  <si>
    <t>onibus</t>
  </si>
  <si>
    <t>DUD9876</t>
  </si>
  <si>
    <t>CIR1795</t>
  </si>
  <si>
    <t>logus</t>
  </si>
  <si>
    <t>CGX0724</t>
  </si>
  <si>
    <t>DPM7533</t>
  </si>
  <si>
    <t>costa</t>
  </si>
  <si>
    <t>escort</t>
  </si>
  <si>
    <t>GNN1637</t>
  </si>
  <si>
    <t>tipo</t>
  </si>
  <si>
    <t>CAW5245</t>
  </si>
  <si>
    <t>CBR2811</t>
  </si>
  <si>
    <t>uno</t>
  </si>
  <si>
    <t>LTB8305</t>
  </si>
  <si>
    <t>Thais</t>
  </si>
  <si>
    <t>ka</t>
  </si>
  <si>
    <t>CJS4245</t>
  </si>
  <si>
    <t>D.Maria</t>
  </si>
  <si>
    <t>EEG6950</t>
  </si>
  <si>
    <t>a/ouvido</t>
  </si>
  <si>
    <t>CLE9736</t>
  </si>
  <si>
    <t>BGG7631</t>
  </si>
  <si>
    <t>cicera</t>
  </si>
  <si>
    <t>focus</t>
  </si>
  <si>
    <t>DLU6259</t>
  </si>
  <si>
    <t>corintiano</t>
  </si>
  <si>
    <t>eco</t>
  </si>
  <si>
    <t>DOD9047</t>
  </si>
  <si>
    <t>rodriguinho</t>
  </si>
  <si>
    <t>DUA0070</t>
  </si>
  <si>
    <t>CES3067</t>
  </si>
  <si>
    <t>vectra</t>
  </si>
  <si>
    <t>CMG0043</t>
  </si>
  <si>
    <t>parati</t>
  </si>
  <si>
    <t>CSP5538</t>
  </si>
  <si>
    <t>EZD9038</t>
  </si>
  <si>
    <t>AOP6987</t>
  </si>
  <si>
    <t>DIS4201</t>
  </si>
  <si>
    <t>EYQ8612</t>
  </si>
  <si>
    <t>BOW</t>
  </si>
  <si>
    <t>golazul</t>
  </si>
  <si>
    <t>CGM3850</t>
  </si>
  <si>
    <t>new</t>
  </si>
  <si>
    <t>celta</t>
  </si>
  <si>
    <t>LMK5775</t>
  </si>
  <si>
    <t>TELEFONE</t>
  </si>
  <si>
    <t>MENSL.</t>
  </si>
  <si>
    <t>PAGOU</t>
  </si>
  <si>
    <t>ANO2011</t>
  </si>
  <si>
    <t>Fauta</t>
  </si>
  <si>
    <t>SETEMBRO</t>
  </si>
  <si>
    <t>semana</t>
  </si>
  <si>
    <t>betinho</t>
  </si>
  <si>
    <t>DIK6891</t>
  </si>
  <si>
    <t>JANEIRO</t>
  </si>
  <si>
    <t>01 a 08</t>
  </si>
  <si>
    <t>Jesica</t>
  </si>
  <si>
    <t>DRN8775</t>
  </si>
  <si>
    <t>34596273 /86353582</t>
  </si>
  <si>
    <t>FEVEREIRO</t>
  </si>
  <si>
    <t>09 a15</t>
  </si>
  <si>
    <t>chicão</t>
  </si>
  <si>
    <t>Jeep</t>
  </si>
  <si>
    <t>preto</t>
  </si>
  <si>
    <t>MARÇO</t>
  </si>
  <si>
    <t>16 a22</t>
  </si>
  <si>
    <t>igor</t>
  </si>
  <si>
    <t>Palio</t>
  </si>
  <si>
    <t>ABRIL</t>
  </si>
  <si>
    <t>23 a 31</t>
  </si>
  <si>
    <t>Daiel Fiusa</t>
  </si>
  <si>
    <t>EIA1706</t>
  </si>
  <si>
    <t>MAIO</t>
  </si>
  <si>
    <t>Gilmar</t>
  </si>
  <si>
    <t>vermelho</t>
  </si>
  <si>
    <t>JUNHO</t>
  </si>
  <si>
    <t>Odair S.G.Pereira</t>
  </si>
  <si>
    <t>Kombi</t>
  </si>
  <si>
    <t>DPD6920</t>
  </si>
  <si>
    <t>JULHO</t>
  </si>
  <si>
    <t>Jorge Moreira  daSilva</t>
  </si>
  <si>
    <t>CXI5622</t>
  </si>
  <si>
    <t>AGOSTO</t>
  </si>
  <si>
    <t>Robson Bento</t>
  </si>
  <si>
    <t>Uno</t>
  </si>
  <si>
    <t>LTP2744</t>
  </si>
  <si>
    <t>Outubro</t>
  </si>
  <si>
    <t>Marcelo Moreno</t>
  </si>
  <si>
    <t>FBH4554</t>
  </si>
  <si>
    <t>Novembro</t>
  </si>
  <si>
    <t>MarceloV</t>
  </si>
  <si>
    <t>Gol</t>
  </si>
  <si>
    <t>DCO1764</t>
  </si>
  <si>
    <t>Dezembro</t>
  </si>
  <si>
    <t>L200</t>
  </si>
  <si>
    <t>CTO6630</t>
  </si>
  <si>
    <t>amarela</t>
  </si>
  <si>
    <t>Gustavo Miranda</t>
  </si>
  <si>
    <t>Parati</t>
  </si>
  <si>
    <t>BVB8527</t>
  </si>
  <si>
    <t>Alex</t>
  </si>
  <si>
    <t>CPD4715</t>
  </si>
  <si>
    <t>Verde</t>
  </si>
  <si>
    <t>servens</t>
  </si>
  <si>
    <t>Gomes</t>
  </si>
  <si>
    <t>paraty</t>
  </si>
  <si>
    <t>CYY7947</t>
  </si>
  <si>
    <t>Karina</t>
  </si>
  <si>
    <t>DYD3299</t>
  </si>
  <si>
    <t>Patricia Geanelo</t>
  </si>
  <si>
    <t>Roney Robert R Souza</t>
  </si>
  <si>
    <t>Renalt</t>
  </si>
  <si>
    <t>EQF5131</t>
  </si>
  <si>
    <t>Grena</t>
  </si>
  <si>
    <t>7743 5148</t>
  </si>
  <si>
    <t>Fernando</t>
  </si>
  <si>
    <t>  Silas Inacio Pereira</t>
  </si>
  <si>
    <t>giba</t>
  </si>
  <si>
    <t>Rosy</t>
  </si>
  <si>
    <t>eco Spte</t>
  </si>
  <si>
    <t>ACACIO Moreira</t>
  </si>
  <si>
    <t>DIF7969</t>
  </si>
  <si>
    <t>971884849?servens</t>
  </si>
  <si>
    <t>Sueli Menezes Paie8/10/2010</t>
  </si>
  <si>
    <t>EEI6176</t>
  </si>
  <si>
    <t>Elisete Oliveira de lima</t>
  </si>
  <si>
    <t>Polo</t>
  </si>
  <si>
    <t>DIT945.6</t>
  </si>
  <si>
    <t>2749 7912</t>
  </si>
  <si>
    <t>Zé</t>
  </si>
  <si>
    <t>pemio</t>
  </si>
  <si>
    <t>CBF5074</t>
  </si>
  <si>
    <t>Serial equip.</t>
  </si>
  <si>
    <t>EFV0859</t>
  </si>
  <si>
    <t>Elvis</t>
  </si>
  <si>
    <t>Audi</t>
  </si>
  <si>
    <t>ENR4242</t>
  </si>
  <si>
    <t>Nila</t>
  </si>
  <si>
    <t>Robsom</t>
  </si>
  <si>
    <t>EUM3055</t>
  </si>
  <si>
    <t>bahia</t>
  </si>
  <si>
    <t>CKB8884</t>
  </si>
  <si>
    <t>japones</t>
  </si>
  <si>
    <t>roxo</t>
  </si>
  <si>
    <t>Reginaldo</t>
  </si>
  <si>
    <t>DWP7453</t>
  </si>
  <si>
    <t>Gabriel Rodrigues dos Santos</t>
  </si>
  <si>
    <t>BMM8521</t>
  </si>
  <si>
    <t>Ne</t>
  </si>
  <si>
    <t>BGZ5612</t>
  </si>
  <si>
    <t>Joaquim nogueira</t>
  </si>
  <si>
    <t>DEZ1498</t>
  </si>
  <si>
    <t>ricardo Wagner</t>
  </si>
  <si>
    <t>Mauro</t>
  </si>
  <si>
    <t>F1000</t>
  </si>
  <si>
    <t>Rogerio Ribeiro</t>
  </si>
  <si>
    <t>EFW3976</t>
  </si>
  <si>
    <t>Cliente</t>
  </si>
  <si>
    <t>Veiculo</t>
  </si>
  <si>
    <t>Venc.</t>
  </si>
  <si>
    <t>Valor</t>
  </si>
  <si>
    <t>FEV</t>
  </si>
  <si>
    <t>MARC.</t>
  </si>
  <si>
    <t>ABRI</t>
  </si>
  <si>
    <t>MAI</t>
  </si>
  <si>
    <t>JUN</t>
  </si>
  <si>
    <t>JLL</t>
  </si>
  <si>
    <t>AGTO.</t>
  </si>
  <si>
    <t>SET</t>
  </si>
  <si>
    <t>OTB</t>
  </si>
  <si>
    <t>NOV</t>
  </si>
  <si>
    <t>DEZ</t>
  </si>
  <si>
    <t>Emilia</t>
  </si>
  <si>
    <t>ecospte</t>
  </si>
  <si>
    <t>Daniel</t>
  </si>
  <si>
    <t>Data</t>
  </si>
  <si>
    <t>credito</t>
  </si>
  <si>
    <t>debito</t>
  </si>
  <si>
    <t>saldo</t>
  </si>
  <si>
    <t>abner</t>
  </si>
  <si>
    <t>3182E' 8025</t>
  </si>
  <si>
    <t>0.262</t>
  </si>
  <si>
    <t>0.23</t>
  </si>
  <si>
    <t>, joaobattoledo, Skipe</t>
  </si>
  <si>
    <t>0.357</t>
  </si>
  <si>
    <t>lucca30 PGS</t>
  </si>
  <si>
    <t>bobazi</t>
  </si>
  <si>
    <t>Mandobem1</t>
  </si>
  <si>
    <t>Suelen</t>
  </si>
  <si>
    <t>MÊS</t>
  </si>
  <si>
    <t>BRUTO</t>
  </si>
  <si>
    <t>DESPESA</t>
  </si>
  <si>
    <t>T.DINHE</t>
  </si>
  <si>
    <t>a vulso</t>
  </si>
  <si>
    <t>reparo</t>
  </si>
  <si>
    <t>total</t>
  </si>
  <si>
    <t>JANE.2012</t>
  </si>
  <si>
    <t>FEVE.2012</t>
  </si>
  <si>
    <t>MAR.2012</t>
  </si>
  <si>
    <t>ABR.2012</t>
  </si>
  <si>
    <t>OUTUBRO</t>
  </si>
  <si>
    <t>NOVEMBRO</t>
  </si>
  <si>
    <t>DEZEMBRO</t>
  </si>
  <si>
    <t>ENTROU</t>
  </si>
  <si>
    <t>Sai.DIA</t>
  </si>
  <si>
    <t>Sai.HORA</t>
  </si>
  <si>
    <t>periodos</t>
  </si>
  <si>
    <t>meses</t>
  </si>
  <si>
    <t>OBS</t>
  </si>
  <si>
    <t>Paraty</t>
  </si>
  <si>
    <t>carro</t>
  </si>
  <si>
    <t>placa</t>
  </si>
  <si>
    <t>preço</t>
  </si>
  <si>
    <t>Nissan</t>
  </si>
  <si>
    <t>ETO1064</t>
  </si>
  <si>
    <t>trinco</t>
  </si>
  <si>
    <t>olho</t>
  </si>
</sst>
</file>

<file path=xl/styles.xml><?xml version="1.0" encoding="utf-8"?>
<styleSheet xmlns="http://schemas.openxmlformats.org/spreadsheetml/2006/main">
  <numFmts count="26">
    <numFmt formatCode="GENERAL" numFmtId="164"/>
    <numFmt formatCode="D\-MMM" numFmtId="165"/>
    <numFmt formatCode="_(&quot;R$ &quot;* #,##0.00_);_(&quot;R$ &quot;* \(#,##0.00\);_(&quot;R$ &quot;* \-??_);_(@_)" numFmtId="166"/>
    <numFmt formatCode="&quot;R$ &quot;#,##0.00_);[RED]&quot;(R$ &quot;#,##0.00\)" numFmtId="167"/>
    <numFmt formatCode="&quot;R$ &quot;#,##0.00_);&quot;(R$ &quot;#,##0.00\)" numFmtId="168"/>
    <numFmt formatCode="D/MMM" numFmtId="169"/>
    <numFmt formatCode="&quot;R$ &quot;#,##0.00;[RED]&quot;R$ &quot;#,##0.00" numFmtId="170"/>
    <numFmt formatCode="GENERAL" numFmtId="171"/>
    <numFmt formatCode="D\-MMM;@" numFmtId="172"/>
    <numFmt formatCode="[&lt;=9999999]###\-####;\(###&quot;) &quot;###\-####" numFmtId="173"/>
    <numFmt formatCode="MMM\-YY" numFmtId="174"/>
    <numFmt formatCode="MMMM\-YY" numFmtId="175"/>
    <numFmt formatCode="&quot;R$ &quot;#,##0.00" numFmtId="176"/>
    <numFmt formatCode="#,##0.00;[RED]#,##0.00" numFmtId="177"/>
    <numFmt formatCode="0" numFmtId="178"/>
    <numFmt formatCode="&quot;R$ &quot;#,##0.00" numFmtId="179"/>
    <numFmt formatCode="D/M/YY;@" numFmtId="180"/>
    <numFmt formatCode="# ??/??" numFmtId="181"/>
    <numFmt formatCode="#,##0.00" numFmtId="182"/>
    <numFmt formatCode="D/M/YYYY" numFmtId="183"/>
    <numFmt formatCode="D/M;@" numFmtId="184"/>
    <numFmt formatCode="# ?/?" numFmtId="185"/>
    <numFmt formatCode="0_);\(0\)" numFmtId="186"/>
    <numFmt formatCode="0.00" numFmtId="187"/>
    <numFmt formatCode="0.00%" numFmtId="188"/>
    <numFmt formatCode="MMM/YY" numFmtId="189"/>
  </numFmts>
  <fonts count="3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i val="true"/>
      <sz val="10"/>
    </font>
    <font>
      <name val="Arial"/>
      <charset val="1"/>
      <family val="2"/>
      <color rgb="00FF0000"/>
      <sz val="10"/>
    </font>
    <font>
      <name val="Arial"/>
      <charset val="1"/>
      <family val="2"/>
      <color rgb="00000080"/>
      <sz val="10"/>
    </font>
    <font>
      <name val="Arial"/>
      <charset val="1"/>
      <family val="2"/>
      <color rgb="00008000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sz val="10"/>
      <u val="single"/>
    </font>
    <font>
      <name val="Arial"/>
      <charset val="1"/>
      <family val="2"/>
      <b val="true"/>
      <color rgb="000843E8"/>
      <sz val="10"/>
    </font>
    <font>
      <name val="Arial"/>
      <charset val="1"/>
      <family val="2"/>
      <color rgb="000843E8"/>
      <sz val="10"/>
    </font>
    <font>
      <name val="Arial"/>
      <charset val="1"/>
      <family val="2"/>
      <b val="true"/>
      <color rgb="00FFFFFF"/>
      <sz val="10"/>
    </font>
    <font>
      <name val="Arial"/>
      <charset val="1"/>
      <family val="2"/>
      <b val="true"/>
      <i val="true"/>
      <color rgb="00FF0000"/>
      <sz val="10"/>
    </font>
    <font>
      <name val="Arial"/>
      <charset val="1"/>
      <family val="2"/>
      <b val="true"/>
      <i val="true"/>
      <sz val="10"/>
    </font>
    <font>
      <name val="Arial"/>
      <charset val="1"/>
      <family val="2"/>
      <b val="true"/>
      <i val="true"/>
      <color rgb="000000FF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color rgb="005310FC"/>
      <sz val="10"/>
    </font>
    <font>
      <name val="Arial"/>
      <charset val="1"/>
      <family val="2"/>
      <color rgb="004D1DFB"/>
      <sz val="10"/>
    </font>
    <font>
      <name val="Arial"/>
      <charset val="1"/>
      <family val="2"/>
      <b val="true"/>
      <color rgb="004D1DFB"/>
      <sz val="10"/>
    </font>
    <font>
      <name val="Arial"/>
      <charset val="1"/>
      <family val="2"/>
      <color rgb="000070C0"/>
      <sz val="10"/>
    </font>
    <font>
      <name val="Arial"/>
      <charset val="1"/>
      <family val="2"/>
      <b val="true"/>
      <color rgb="0004237A"/>
      <sz val="10"/>
    </font>
    <font>
      <name val="Arial"/>
      <charset val="1"/>
      <family val="2"/>
      <color rgb="0004237A"/>
      <sz val="10"/>
    </font>
    <font>
      <name val="Arial"/>
      <charset val="1"/>
      <family val="2"/>
      <color rgb="000000FF"/>
      <sz val="10"/>
    </font>
    <font>
      <name val="Arial"/>
      <charset val="1"/>
      <family val="2"/>
      <sz val="9"/>
    </font>
    <font>
      <name val="Arial"/>
      <charset val="1"/>
      <family val="2"/>
      <sz val="8"/>
    </font>
    <font>
      <name val="Arial"/>
      <charset val="1"/>
      <family val="2"/>
      <b val="true"/>
      <sz val="8"/>
    </font>
    <font>
      <name val="Arial"/>
      <charset val="1"/>
      <family val="2"/>
      <b val="true"/>
      <color rgb="00525252"/>
      <sz val="9"/>
    </font>
    <font>
      <name val="Arial"/>
      <charset val="1"/>
      <family val="2"/>
      <b val="true"/>
      <color rgb="00666666"/>
      <sz val="9"/>
    </font>
    <font>
      <name val="Arial"/>
      <charset val="1"/>
      <family val="2"/>
      <b val="true"/>
      <color rgb="00000080"/>
      <sz val="10"/>
    </font>
    <font>
      <name val="Arial"/>
      <charset val="1"/>
      <family val="2"/>
      <b val="true"/>
      <color rgb="004F6228"/>
      <sz val="10"/>
      <u val="single"/>
    </font>
  </fonts>
  <fills count="16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CCFF"/>
        <bgColor rgb="0033CCCC"/>
      </patternFill>
    </fill>
    <fill>
      <patternFill patternType="solid">
        <fgColor rgb="00FFFFFF"/>
        <bgColor rgb="00FFFFCC"/>
      </patternFill>
    </fill>
    <fill>
      <patternFill patternType="solid">
        <fgColor rgb="00993300"/>
        <bgColor rgb="00993366"/>
      </patternFill>
    </fill>
    <fill>
      <patternFill patternType="solid">
        <fgColor rgb="00E46C0A"/>
        <bgColor rgb="00FF6600"/>
      </patternFill>
    </fill>
    <fill>
      <patternFill patternType="solid">
        <fgColor rgb="00808000"/>
        <bgColor rgb="004F6228"/>
      </patternFill>
    </fill>
    <fill>
      <patternFill patternType="solid">
        <fgColor rgb="0000FFFF"/>
        <bgColor rgb="0000FFFF"/>
      </patternFill>
    </fill>
    <fill>
      <patternFill patternType="solid">
        <fgColor rgb="0099CC00"/>
        <bgColor rgb="00FFCC00"/>
      </patternFill>
    </fill>
    <fill>
      <patternFill patternType="solid">
        <fgColor rgb="00FF00FF"/>
        <bgColor rgb="00FF00FF"/>
      </patternFill>
    </fill>
    <fill>
      <patternFill patternType="solid">
        <fgColor rgb="003366FF"/>
        <bgColor rgb="000070C0"/>
      </patternFill>
    </fill>
    <fill>
      <patternFill patternType="solid">
        <fgColor rgb="00808080"/>
        <bgColor rgb="00969696"/>
      </patternFill>
    </fill>
    <fill>
      <patternFill patternType="solid">
        <fgColor rgb="00604A7B"/>
        <bgColor rgb="00525252"/>
      </patternFill>
    </fill>
    <fill>
      <patternFill patternType="solid">
        <fgColor rgb="00FF6600"/>
        <bgColor rgb="00E46C0A"/>
      </patternFill>
    </fill>
    <fill>
      <patternFill patternType="solid">
        <fgColor rgb="007030A0"/>
        <bgColor rgb="00604A7B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0" numFmtId="166" xfId="1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7" xfId="0">
      <alignment horizontal="left" indent="0" shrinkToFit="false" textRotation="0" vertical="bottom" wrapText="false"/>
    </xf>
    <xf applyAlignment="true" applyBorder="true" applyFont="true" applyProtection="true" borderId="0" fillId="0" fontId="0" numFmtId="166" xfId="17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5" numFmtId="166" xfId="1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7" xfId="0">
      <alignment horizontal="left" indent="0" shrinkToFit="false" textRotation="0" vertical="bottom" wrapText="false"/>
    </xf>
    <xf applyAlignment="true" applyBorder="true" applyFont="true" applyProtection="true" borderId="0" fillId="0" fontId="5" numFmtId="166" xfId="17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7" xfId="0">
      <alignment horizontal="left" indent="0" shrinkToFit="false" textRotation="0" vertical="bottom" wrapText="false"/>
    </xf>
    <xf applyAlignment="true" applyBorder="true" applyFont="true" applyProtection="true" borderId="0" fillId="0" fontId="0" numFmtId="166" xfId="17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true" applyBorder="true" applyFont="true" applyProtection="true" borderId="0" fillId="0" fontId="5" numFmtId="166" xfId="17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9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7" xfId="0">
      <alignment horizontal="left" indent="0" shrinkToFit="false" textRotation="0" vertical="bottom" wrapText="false"/>
    </xf>
    <xf applyAlignment="true" applyBorder="true" applyFont="true" applyProtection="true" borderId="0" fillId="0" fontId="0" numFmtId="166" xfId="17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true" applyFont="true" applyProtection="true" borderId="0" fillId="0" fontId="0" numFmtId="170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70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70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70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6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/>
    <xf applyAlignment="true" applyBorder="false" applyFont="true" applyProtection="false" borderId="0" fillId="0" fontId="4" numFmtId="165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70" xfId="0"/>
    <xf applyAlignment="false" applyBorder="false" applyFont="true" applyProtection="false" borderId="0" fillId="0" fontId="0" numFmtId="164" xfId="0"/>
    <xf applyAlignment="true" applyBorder="true" applyFont="true" applyProtection="true" borderId="0" fillId="0" fontId="4" numFmtId="170" xfId="1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5" xfId="0">
      <alignment horizontal="center" indent="0" shrinkToFit="false" textRotation="0" vertical="bottom" wrapText="false"/>
    </xf>
    <xf applyAlignment="true" applyBorder="true" applyFont="true" applyProtection="true" borderId="0" fillId="0" fontId="8" numFmtId="167" xfId="17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10" numFmtId="165" xfId="0">
      <alignment horizontal="center" indent="0" shrinkToFit="false" textRotation="0" vertical="bottom" wrapText="false"/>
    </xf>
    <xf applyAlignment="true" applyBorder="true" applyFont="true" applyProtection="true" borderId="0" fillId="0" fontId="10" numFmtId="166" xfId="17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 xfId="17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71" xfId="0"/>
    <xf applyAlignment="true" applyBorder="false" applyFont="true" applyProtection="false" borderId="0" fillId="0" fontId="0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72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9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11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11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11" numFmtId="164" xfId="0"/>
    <xf applyAlignment="true" applyBorder="false" applyFont="true" applyProtection="false" borderId="0" fillId="0" fontId="11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11" numFmtId="166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70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6" xfId="0"/>
    <xf applyAlignment="false" applyBorder="false" applyFont="true" applyProtection="false" borderId="0" fillId="0" fontId="11" numFmtId="169" xfId="0"/>
    <xf applyAlignment="true" applyBorder="false" applyFont="true" applyProtection="false" borderId="0" fillId="0" fontId="5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5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73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74" xfId="0"/>
    <xf applyAlignment="false" applyBorder="false" applyFont="true" applyProtection="false" borderId="0" fillId="0" fontId="0" numFmtId="175" xfId="0"/>
    <xf applyAlignment="true" applyBorder="true" applyFont="true" applyProtection="true" borderId="0" fillId="0" fontId="0" numFmtId="176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77" xfId="1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73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7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75" xfId="0">
      <alignment horizontal="center" indent="0" shrinkToFit="false" textRotation="0" vertical="bottom" wrapText="false"/>
    </xf>
    <xf applyAlignment="true" applyBorder="true" applyFont="true" applyProtection="true" borderId="0" fillId="0" fontId="12" numFmtId="177" xfId="1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12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true" applyFont="true" applyProtection="false" borderId="3" fillId="2" fontId="0" numFmtId="178" xfId="0">
      <alignment horizontal="center" indent="0" shrinkToFit="false" textRotation="0" vertical="bottom" wrapText="false"/>
    </xf>
    <xf applyAlignment="false" applyBorder="tru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left" indent="0" shrinkToFit="false" textRotation="0" vertical="bottom" wrapText="false"/>
    </xf>
    <xf applyAlignment="true" applyBorder="true" applyFont="true" applyProtection="false" borderId="0" fillId="0" fontId="0" numFmtId="173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79" xfId="0">
      <alignment horizontal="center" indent="0" shrinkToFit="false" textRotation="0" vertical="bottom" wrapText="false"/>
    </xf>
    <xf applyAlignment="true" applyBorder="true" applyFont="true" applyProtection="false" borderId="0" fillId="2" fontId="5" numFmtId="169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79" xfId="0">
      <alignment horizontal="center" indent="0" shrinkToFit="false" textRotation="0" vertical="bottom" wrapText="false"/>
    </xf>
    <xf applyAlignment="true" applyBorder="true" applyFont="true" applyProtection="true" borderId="0" fillId="0" fontId="5" numFmtId="179" xfId="1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4" xfId="0">
      <alignment horizontal="left" indent="0" shrinkToFit="false" textRotation="0" vertical="bottom" wrapText="false"/>
    </xf>
    <xf applyAlignment="true" applyBorder="true" applyFont="true" applyProtection="true" borderId="0" fillId="3" fontId="0" numFmtId="179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76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66" xfId="17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2" fontId="4" numFmtId="178" xfId="0">
      <alignment horizontal="center" indent="0" shrinkToFit="false" textRotation="0" vertical="bottom" wrapText="false"/>
    </xf>
    <xf applyAlignment="true" applyBorder="true" applyFont="true" applyProtection="false" borderId="0" fillId="4" fontId="7" numFmtId="164" xfId="0">
      <alignment horizontal="left" indent="0" shrinkToFit="false" textRotation="0" vertical="bottom" wrapText="false"/>
    </xf>
    <xf applyAlignment="true" applyBorder="true" applyFont="true" applyProtection="false" borderId="0" fillId="4" fontId="0" numFmtId="173" xfId="0">
      <alignment horizontal="center" indent="0" shrinkToFit="false" textRotation="0" vertical="bottom" wrapText="false"/>
    </xf>
    <xf applyAlignment="true" applyBorder="true" applyFont="true" applyProtection="false" borderId="0" fillId="4" fontId="0" numFmtId="179" xfId="0">
      <alignment horizontal="center" indent="0" shrinkToFit="false" textRotation="0" vertical="bottom" wrapText="false"/>
    </xf>
    <xf applyAlignment="true" applyBorder="true" applyFont="true" applyProtection="false" borderId="0" fillId="2" fontId="6" numFmtId="169" xfId="0">
      <alignment horizontal="center" indent="0" shrinkToFit="false" textRotation="0" vertical="bottom" wrapText="false"/>
    </xf>
    <xf applyAlignment="false" applyBorder="true" applyFont="true" applyProtection="false" borderId="0" fillId="4" fontId="0" numFmtId="174" xfId="0"/>
    <xf applyAlignment="true" applyBorder="true" applyFont="true" applyProtection="false" borderId="0" fillId="5" fontId="0" numFmtId="175" xfId="0">
      <alignment horizontal="center" indent="0" shrinkToFit="false" textRotation="0" vertical="bottom" wrapText="false"/>
    </xf>
    <xf applyAlignment="true" applyBorder="true" applyFont="true" applyProtection="true" borderId="0" fillId="0" fontId="8" numFmtId="166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78" xfId="0">
      <alignment horizontal="left" indent="0" shrinkToFit="false" textRotation="0" vertical="bottom" wrapText="false"/>
    </xf>
    <xf applyAlignment="false" applyBorder="true" applyFont="true" applyProtection="false" borderId="0" fillId="4" fontId="0" numFmtId="164" xfId="0"/>
    <xf applyAlignment="true" applyBorder="true" applyFont="true" applyProtection="false" borderId="3" fillId="6" fontId="0" numFmtId="178" xfId="0">
      <alignment horizontal="center" indent="0" shrinkToFit="false" textRotation="0" vertical="bottom" wrapText="false"/>
    </xf>
    <xf applyAlignment="false" applyBorder="true" applyFont="true" applyProtection="false" borderId="0" fillId="0" fontId="13" numFmtId="164" xfId="0"/>
    <xf applyAlignment="true" applyBorder="false" applyFont="true" applyProtection="false" borderId="0" fillId="0" fontId="13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14" numFmtId="164" xfId="0"/>
    <xf applyAlignment="true" applyBorder="false" applyFont="true" applyProtection="false" borderId="0" fillId="0" fontId="14" numFmtId="173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79" xfId="0">
      <alignment horizontal="center" indent="0" shrinkToFit="false" textRotation="0" vertical="bottom" wrapText="false"/>
    </xf>
    <xf applyAlignment="true" applyBorder="true" applyFont="true" applyProtection="false" borderId="0" fillId="6" fontId="5" numFmtId="169" xfId="0">
      <alignment horizontal="center" indent="0" shrinkToFit="false" textRotation="0" vertical="bottom" wrapText="false"/>
    </xf>
    <xf applyAlignment="true" applyBorder="true" applyFont="true" applyProtection="true" borderId="0" fillId="0" fontId="8" numFmtId="166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74" xfId="0"/>
    <xf applyAlignment="true" applyBorder="false" applyFont="true" applyProtection="false" borderId="0" fillId="7" fontId="0" numFmtId="175" xfId="0">
      <alignment horizontal="center" indent="0" shrinkToFit="false" textRotation="0" vertical="bottom" wrapText="false"/>
    </xf>
    <xf applyAlignment="false" applyBorder="false" applyFont="true" applyProtection="false" borderId="0" fillId="0" fontId="14" numFmtId="164" xfId="0"/>
    <xf applyAlignment="true" applyBorder="false" applyFont="true" applyProtection="false" borderId="0" fillId="0" fontId="14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14" numFmtId="164" xfId="0"/>
    <xf applyAlignment="false" applyBorder="false" applyFont="true" applyProtection="false" borderId="0" fillId="0" fontId="0" numFmtId="173" xfId="0"/>
    <xf applyAlignment="false" applyBorder="false" applyFont="true" applyProtection="false" borderId="0" fillId="0" fontId="5" numFmtId="180" xfId="0"/>
    <xf applyAlignment="true" applyBorder="false" applyFont="true" applyProtection="false" borderId="0" fillId="8" fontId="0" numFmtId="17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75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</xf>
    <xf applyAlignment="true" applyBorder="true" applyFont="true" applyProtection="false" borderId="3" fillId="2" fontId="5" numFmtId="178" xfId="0">
      <alignment horizontal="center" indent="0" shrinkToFit="false" textRotation="0" vertical="bottom" wrapText="false"/>
    </xf>
    <xf applyAlignment="true" applyBorder="true" applyFont="true" applyProtection="true" borderId="0" fillId="0" fontId="15" numFmtId="174" xfId="17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9" fontId="0" numFmtId="175" xfId="0">
      <alignment horizontal="center" indent="0" shrinkToFit="false" textRotation="0" vertical="bottom" wrapText="false"/>
    </xf>
    <xf applyAlignment="true" applyBorder="true" applyFont="true" applyProtection="true" borderId="0" fillId="0" fontId="16" numFmtId="176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7" numFmtId="177" xfId="1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73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74" xfId="0"/>
    <xf applyAlignment="true" applyBorder="false" applyFont="true" applyProtection="false" borderId="0" fillId="10" fontId="5" numFmtId="175" xfId="0">
      <alignment horizontal="center" indent="0" shrinkToFit="false" textRotation="0" vertical="bottom" wrapText="false"/>
    </xf>
    <xf applyAlignment="true" applyBorder="true" applyFont="true" applyProtection="false" borderId="3" fillId="2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5" numFmtId="181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74" xfId="17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11" fontId="5" numFmtId="175" xfId="0"/>
    <xf applyAlignment="true" applyBorder="false" applyFont="true" applyProtection="false" borderId="0" fillId="0" fontId="0" numFmtId="173" xfId="0">
      <alignment horizontal="center" indent="0" shrinkToFit="false" textRotation="0" vertical="bottom" wrapText="false"/>
    </xf>
    <xf applyAlignment="false" applyBorder="false" applyFont="true" applyProtection="false" borderId="0" fillId="12" fontId="0" numFmtId="175" xfId="0"/>
    <xf applyAlignment="false" applyBorder="false" applyFont="true" applyProtection="false" borderId="0" fillId="13" fontId="0" numFmtId="175" xfId="0"/>
    <xf applyAlignment="false" applyBorder="false" applyFont="true" applyProtection="false" borderId="0" fillId="14" fontId="0" numFmtId="175" xfId="0"/>
    <xf applyAlignment="false" applyBorder="false" applyFont="true" applyProtection="false" borderId="0" fillId="0" fontId="18" numFmtId="164" xfId="0"/>
    <xf applyAlignment="true" applyBorder="false" applyFont="true" applyProtection="false" borderId="0" fillId="0" fontId="19" numFmtId="164" xfId="0">
      <alignment horizontal="left" indent="0" shrinkToFit="false" textRotation="0" vertical="bottom" wrapText="false"/>
    </xf>
    <xf applyAlignment="true" applyBorder="true" applyFont="true" applyProtection="true" borderId="0" fillId="0" fontId="0" numFmtId="168" xfId="17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75" xfId="0"/>
    <xf applyAlignment="true" applyBorder="true" applyFont="true" applyProtection="false" borderId="3" fillId="6" fontId="0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20" numFmtId="164" xfId="0"/>
    <xf applyAlignment="false" applyBorder="false" applyFont="true" applyProtection="false" borderId="0" fillId="0" fontId="6" numFmtId="173" xfId="0"/>
    <xf applyAlignment="false" applyBorder="false" applyFont="true" applyProtection="false" borderId="0" fillId="0" fontId="0" numFmtId="175" xfId="0"/>
    <xf applyAlignment="true" applyBorder="true" applyFont="true" applyProtection="false" borderId="3" fillId="15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4" numFmtId="173" xfId="0"/>
    <xf applyAlignment="true" applyBorder="false" applyFont="true" applyProtection="false" borderId="0" fillId="0" fontId="8" numFmtId="179" xfId="0">
      <alignment horizontal="center" indent="0" shrinkToFit="false" textRotation="0" vertical="bottom" wrapText="false"/>
    </xf>
    <xf applyAlignment="true" applyBorder="true" applyFont="true" applyProtection="false" borderId="0" fillId="15" fontId="5" numFmtId="169" xfId="0">
      <alignment horizontal="center" indent="0" shrinkToFit="false" textRotation="0" vertical="bottom" wrapText="false"/>
    </xf>
    <xf applyAlignment="true" applyBorder="false" applyFont="true" applyProtection="false" borderId="0" fillId="0" fontId="14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14" numFmtId="173" xfId="0"/>
    <xf applyAlignment="false" applyBorder="true" applyFont="true" applyProtection="false" borderId="0" fillId="0" fontId="0" numFmtId="173" xfId="0"/>
    <xf applyAlignment="true" applyBorder="false" applyFont="true" applyProtection="false" borderId="0" fillId="0" fontId="0" numFmtId="182" xfId="0">
      <alignment horizontal="right" indent="0" shrinkToFit="false" textRotation="0" vertical="bottom" wrapText="false"/>
    </xf>
    <xf applyAlignment="true" applyBorder="true" applyFont="true" applyProtection="false" borderId="3" fillId="15" fontId="0" numFmtId="178" xfId="0">
      <alignment horizontal="center" indent="0" shrinkToFit="false" textRotation="0" vertical="bottom" wrapText="false"/>
    </xf>
    <xf applyAlignment="false" applyBorder="true" applyFont="true" applyProtection="false" borderId="0" fillId="0" fontId="21" numFmtId="164" xfId="0"/>
    <xf applyAlignment="true" applyBorder="false" applyFont="true" applyProtection="false" borderId="0" fillId="0" fontId="22" numFmtId="178" xfId="0">
      <alignment horizontal="center" indent="0" shrinkToFit="false" textRotation="0" vertical="bottom" wrapText="false"/>
    </xf>
    <xf applyAlignment="true" applyBorder="false" applyFont="true" applyProtection="false" borderId="0" fillId="0" fontId="21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21" numFmtId="164" xfId="0"/>
    <xf applyAlignment="true" applyBorder="true" applyFont="true" applyProtection="false" borderId="3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5" numFmtId="164" xfId="0"/>
    <xf applyAlignment="true" applyBorder="true" applyFont="true" applyProtection="false" borderId="0" fillId="0" fontId="5" numFmtId="169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78" xfId="0">
      <alignment horizontal="center" indent="0" shrinkToFit="false" textRotation="0" vertical="bottom" wrapText="false"/>
    </xf>
    <xf applyAlignment="false" applyBorder="false" applyFont="true" applyProtection="false" borderId="0" fillId="0" fontId="13" numFmtId="164" xfId="0"/>
    <xf applyAlignment="true" applyBorder="false" applyFont="true" applyProtection="false" borderId="0" fillId="0" fontId="23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23" numFmtId="164" xfId="0"/>
    <xf applyAlignment="true" applyBorder="true" applyFont="true" applyProtection="false" borderId="0" fillId="6" fontId="6" numFmtId="169" xfId="0">
      <alignment horizontal="center" indent="0" shrinkToFit="false" textRotation="0" vertical="bottom" wrapText="false"/>
    </xf>
    <xf applyAlignment="false" applyBorder="false" applyFont="true" applyProtection="false" borderId="0" fillId="0" fontId="17" numFmtId="164" xfId="0"/>
    <xf applyAlignment="true" applyBorder="false" applyFont="true" applyProtection="false" borderId="0" fillId="0" fontId="4" numFmtId="173" xfId="0">
      <alignment horizontal="center" indent="0" shrinkToFit="false" textRotation="0" vertical="bottom" wrapText="false"/>
    </xf>
    <xf applyAlignment="true" applyBorder="true" applyFont="true" applyProtection="true" borderId="0" fillId="0" fontId="5" numFmtId="183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6" fontId="5" numFmtId="169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82" xfId="0"/>
    <xf applyAlignment="false" applyBorder="false" applyFont="true" applyProtection="false" borderId="0" fillId="0" fontId="0" numFmtId="182" xfId="0"/>
    <xf applyAlignment="true" applyBorder="false" applyFont="true" applyProtection="false" borderId="0" fillId="0" fontId="8" numFmtId="179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1" fillId="6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24" numFmtId="164" xfId="0"/>
    <xf applyAlignment="true" applyBorder="false" applyFont="true" applyProtection="false" borderId="0" fillId="0" fontId="23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23" numFmtId="164" xfId="0"/>
    <xf applyAlignment="true" applyBorder="true" applyFont="true" applyProtection="false" borderId="1" fillId="15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15" fontId="0" numFmtId="178" xfId="0">
      <alignment horizontal="center" indent="0" shrinkToFit="false" textRotation="0" vertical="bottom" wrapText="false"/>
    </xf>
    <xf applyAlignment="true" applyBorder="false" applyFont="true" applyProtection="false" borderId="0" fillId="0" fontId="25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25" numFmtId="164" xfId="0"/>
    <xf applyAlignment="true" applyBorder="true" applyFont="true" applyProtection="false" borderId="0" fillId="0" fontId="0" numFmtId="173" xfId="0">
      <alignment horizontal="center" indent="0" shrinkToFit="false" textRotation="0" vertical="bottom" wrapText="false"/>
    </xf>
    <xf applyAlignment="false" applyBorder="false" applyFont="true" applyProtection="false" borderId="0" fillId="0" fontId="18" numFmtId="166" xfId="0"/>
    <xf applyAlignment="true" applyBorder="false" applyFont="true" applyProtection="false" borderId="0" fillId="0" fontId="26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20" numFmtId="164" xfId="0"/>
    <xf applyAlignment="true" applyBorder="false" applyFont="true" applyProtection="false" borderId="0" fillId="0" fontId="20" numFmtId="173" xfId="0">
      <alignment horizontal="center" indent="0" shrinkToFit="false" textRotation="0" vertical="bottom" wrapText="false"/>
    </xf>
    <xf applyAlignment="true" applyBorder="true" applyFont="true" applyProtection="false" borderId="1" fillId="6" fontId="0" numFmtId="178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78" xfId="0">
      <alignment horizontal="center" indent="0" shrinkToFit="false" textRotation="0" vertical="bottom" wrapText="false"/>
    </xf>
    <xf applyAlignment="false" applyBorder="false" applyFont="true" applyProtection="false" borderId="0" fillId="0" fontId="8" numFmtId="164" xfId="0"/>
    <xf applyAlignment="false" applyBorder="true" applyFont="true" applyProtection="false" borderId="0" fillId="0" fontId="8" numFmtId="164" xfId="0"/>
    <xf applyAlignment="true" applyBorder="true" applyFont="true" applyProtection="false" borderId="0" fillId="0" fontId="8" numFmtId="179" xfId="0">
      <alignment horizontal="center" indent="0" shrinkToFit="false" textRotation="0" vertical="bottom" wrapText="false"/>
    </xf>
    <xf applyAlignment="false" applyBorder="false" applyFont="true" applyProtection="false" borderId="0" fillId="0" fontId="14" numFmtId="175" xfId="0"/>
    <xf applyAlignment="true" applyBorder="true" applyFont="true" applyProtection="true" borderId="0" fillId="0" fontId="14" numFmtId="176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4" numFmtId="177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3" numFmtId="166" xfId="1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4" numFmtId="174" xfId="0">
      <alignment horizontal="center" indent="0" shrinkToFit="false" textRotation="0" vertical="bottom" wrapText="false"/>
    </xf>
    <xf applyAlignment="true" applyBorder="true" applyFont="true" applyProtection="false" borderId="1" fillId="0" fontId="13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0" numFmtId="182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/>
    <xf applyAlignment="true" applyBorder="true" applyFont="true" applyProtection="true" borderId="0" fillId="0" fontId="5" numFmtId="182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82" xfId="0"/>
    <xf applyAlignment="true" applyBorder="false" applyFont="true" applyProtection="false" borderId="0" fillId="0" fontId="1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6" numFmtId="169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78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8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84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8" xfId="0"/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9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9" xfId="0"/>
    <xf applyAlignment="true" applyBorder="false" applyFont="true" applyProtection="false" borderId="0" fillId="0" fontId="0" numFmtId="169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27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27" numFmtId="166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28" numFmtId="166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7" numFmtId="164" xfId="0"/>
    <xf applyAlignment="false" applyBorder="false" applyFont="true" applyProtection="false" borderId="0" fillId="0" fontId="27" numFmtId="165" xfId="0"/>
    <xf applyAlignment="true" applyBorder="true" applyFont="true" applyProtection="true" borderId="0" fillId="0" fontId="27" numFmtId="166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29" numFmtId="166" xfId="1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27" numFmtId="169" xfId="0">
      <alignment horizontal="center" indent="0" shrinkToFit="false" textRotation="0" vertical="bottom" wrapText="false"/>
    </xf>
    <xf applyAlignment="true" applyBorder="false" applyFont="true" applyProtection="false" borderId="0" fillId="0" fontId="27" numFmtId="165" xfId="0">
      <alignment horizontal="center" indent="0" shrinkToFit="false" textRotation="0" vertical="bottom" wrapText="false"/>
    </xf>
    <xf applyAlignment="true" applyBorder="true" applyFont="true" applyProtection="true" borderId="0" fillId="0" fontId="27" numFmtId="185" xfId="1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27" numFmtId="178" xfId="0">
      <alignment horizontal="center" indent="0" shrinkToFit="false" textRotation="0" vertical="bottom" wrapText="false"/>
    </xf>
    <xf applyAlignment="false" applyBorder="false" applyFont="true" applyProtection="false" borderId="0" fillId="0" fontId="30" numFmtId="164" xfId="0"/>
    <xf applyAlignment="false" applyBorder="false" applyFont="true" applyProtection="false" borderId="0" fillId="0" fontId="27" numFmtId="169" xfId="0"/>
    <xf applyAlignment="true" applyBorder="true" applyFont="true" applyProtection="true" borderId="0" fillId="0" fontId="27" numFmtId="186" xfId="17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27" numFmtId="187" xfId="0"/>
    <xf applyAlignment="false" applyBorder="false" applyFont="true" applyProtection="false" borderId="0" fillId="0" fontId="31" numFmtId="165" xfId="0"/>
    <xf applyAlignment="true" applyBorder="false" applyFont="true" applyProtection="false" borderId="0" fillId="0" fontId="27" numFmtId="169" xfId="0">
      <alignment horizontal="left" indent="0" shrinkToFit="false" textRotation="0" vertical="bottom" wrapText="false"/>
    </xf>
    <xf applyAlignment="false" applyBorder="false" applyFont="true" applyProtection="false" borderId="0" fillId="0" fontId="27" numFmtId="185" xfId="0"/>
    <xf applyAlignment="false" applyBorder="false" applyFont="true" applyProtection="true" borderId="0" fillId="0" fontId="9" numFmtId="188" xfId="0">
      <protection hidden="false" locked="false"/>
    </xf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88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32" numFmtId="165" xfId="0"/>
    <xf applyAlignment="true" applyBorder="false" applyFont="true" applyProtection="false" borderId="0" fillId="0" fontId="4" numFmtId="178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82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70" xfId="0"/>
    <xf applyAlignment="false" applyBorder="false" applyFont="true" applyProtection="false" borderId="0" fillId="0" fontId="4" numFmtId="165" xfId="0"/>
    <xf applyAlignment="true" applyBorder="false" applyFont="true" applyProtection="false" borderId="0" fillId="0" fontId="4" numFmtId="182" xfId="0">
      <alignment horizontal="center" indent="0" shrinkToFit="false" textRotation="0" vertical="bottom" wrapText="false"/>
    </xf>
    <xf applyAlignment="false" applyBorder="false" applyFont="true" applyProtection="false" borderId="0" fillId="0" fontId="9" numFmtId="165" xfId="0"/>
    <xf applyAlignment="false" applyBorder="false" applyFont="true" applyProtection="false" borderId="0" fillId="0" fontId="4" numFmtId="178" xfId="0"/>
    <xf applyAlignment="true" applyBorder="true" applyFont="true" applyProtection="true" borderId="0" fillId="0" fontId="5" numFmtId="168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26" numFmtId="168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/>
    <xf applyAlignment="true" applyBorder="true" applyFont="true" applyProtection="true" borderId="0" fillId="0" fontId="4" numFmtId="166" xfId="17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/>
    <xf applyAlignment="true" applyBorder="true" applyFont="true" applyProtection="true" borderId="0" fillId="0" fontId="4" numFmtId="170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70" xfId="17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33" numFmtId="164" xfId="0"/>
    <xf applyAlignment="true" applyBorder="true" applyFont="true" applyProtection="true" borderId="0" fillId="0" fontId="33" numFmtId="166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33" numFmtId="166" xfId="17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/>
    <xf applyAlignment="true" applyBorder="false" applyFont="false" applyProtection="false" borderId="0" fillId="0" fontId="0" numFmtId="189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89" xfId="0">
      <alignment horizontal="center" indent="0" shrinkToFit="false" textRotation="0" vertical="bottom" wrapText="false"/>
    </xf>
    <xf applyAlignment="false" applyBorder="false" applyFont="true" applyProtection="false" borderId="0" fillId="0" fontId="8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4D1DFB"/>
      <rgbColor rgb="000843E8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5310FC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E46C0A"/>
      <rgbColor rgb="00FF6600"/>
      <rgbColor rgb="00666666"/>
      <rgbColor rgb="00969696"/>
      <rgbColor rgb="0004237A"/>
      <rgbColor rgb="00339966"/>
      <rgbColor rgb="00003300"/>
      <rgbColor rgb="004F6228"/>
      <rgbColor rgb="00993300"/>
      <rgbColor rgb="00993366"/>
      <rgbColor rgb="00604A7B"/>
      <rgbColor rgb="005252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9"/>
  <sheetViews>
    <sheetView colorId="64" defaultGridColor="true" rightToLeft="false" showFormulas="false" showGridLines="true" showOutlineSymbols="true" showRowColHeaders="true" showZeros="true" tabSelected="true" topLeftCell="A97" view="normal" windowProtection="false" workbookViewId="0" zoomScale="80" zoomScaleNormal="80" zoomScalePageLayoutView="100">
      <selection activeCell="G130" activeCellId="0" pane="topLeft" sqref="G130"/>
    </sheetView>
  </sheetViews>
  <cols>
    <col collapsed="false" hidden="false" max="1" min="1" style="1" width="8.03921568627451"/>
    <col collapsed="false" hidden="false" max="2" min="2" style="2" width="8.93725490196078"/>
    <col collapsed="false" hidden="false" max="3" min="3" style="2" width="9.48627450980392"/>
    <col collapsed="false" hidden="false" max="4" min="4" style="2" width="8.03921568627451"/>
    <col collapsed="false" hidden="false" max="5" min="5" style="3" width="5.12941176470588"/>
    <col collapsed="false" hidden="false" max="6" min="6" style="4" width="4.34901960784314"/>
    <col collapsed="false" hidden="false" max="7" min="7" style="5" width="11.5058823529412"/>
    <col collapsed="false" hidden="false" max="8" min="8" style="6" width="9.94117647058824"/>
    <col collapsed="false" hidden="false" max="9" min="9" style="7" width="10.5019607843137"/>
    <col collapsed="false" hidden="false" max="10" min="10" style="7" width="11.5058823529412"/>
    <col collapsed="false" hidden="false" max="11" min="11" style="6" width="10.7176470588235"/>
    <col collapsed="false" hidden="false" max="12" min="12" style="6" width="10.3843137254902"/>
    <col collapsed="false" hidden="false" max="13" min="13" style="2" width="10.6078431372549"/>
    <col collapsed="false" hidden="false" max="1025" min="14" style="2" width="9.15294117647059"/>
  </cols>
  <sheetData>
    <row collapsed="false" customFormat="true" customHeight="false" hidden="false" ht="12.1" outlineLevel="0" r="1" s="9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/>
      <c r="I1" s="14" t="s">
        <v>7</v>
      </c>
      <c r="J1" s="14" t="s">
        <v>8</v>
      </c>
      <c r="K1" s="13"/>
      <c r="L1" s="13"/>
    </row>
    <row collapsed="false" customFormat="true" customHeight="false" hidden="false" ht="12.1" outlineLevel="0" r="2" s="9">
      <c r="A2" s="8" t="n">
        <v>41244</v>
      </c>
      <c r="B2" s="9" t="s">
        <v>9</v>
      </c>
      <c r="C2" s="9" t="s">
        <v>10</v>
      </c>
      <c r="D2" s="9" t="s">
        <v>11</v>
      </c>
      <c r="E2" s="10" t="s">
        <v>12</v>
      </c>
      <c r="F2" s="11"/>
      <c r="G2" s="12" t="n">
        <v>12</v>
      </c>
      <c r="H2" s="13"/>
      <c r="I2" s="14"/>
      <c r="J2" s="14" t="n">
        <f aca="false">SUM(G2:I5)</f>
        <v>34</v>
      </c>
      <c r="K2" s="13"/>
      <c r="L2" s="13"/>
    </row>
    <row collapsed="false" customFormat="false" customHeight="false" hidden="false" ht="12.1" outlineLevel="0" r="3">
      <c r="B3" s="2" t="s">
        <v>13</v>
      </c>
      <c r="C3" s="2" t="s">
        <v>14</v>
      </c>
      <c r="D3" s="2" t="s">
        <v>11</v>
      </c>
      <c r="E3" s="3" t="s">
        <v>12</v>
      </c>
      <c r="G3" s="5" t="n">
        <v>6</v>
      </c>
    </row>
    <row collapsed="false" customFormat="false" customHeight="false" hidden="false" ht="12.1" outlineLevel="0" r="4">
      <c r="B4" s="2" t="s">
        <v>15</v>
      </c>
      <c r="C4" s="2" t="s">
        <v>16</v>
      </c>
      <c r="D4" s="2" t="s">
        <v>17</v>
      </c>
      <c r="E4" s="3" t="s">
        <v>12</v>
      </c>
      <c r="G4" s="5" t="n">
        <v>6</v>
      </c>
    </row>
    <row collapsed="false" customFormat="false" customHeight="false" hidden="false" ht="12.1" outlineLevel="0" r="5">
      <c r="B5" s="2" t="s">
        <v>18</v>
      </c>
      <c r="C5" s="2" t="s">
        <v>19</v>
      </c>
      <c r="D5" s="2" t="s">
        <v>20</v>
      </c>
      <c r="E5" s="3" t="s">
        <v>12</v>
      </c>
      <c r="G5" s="5" t="n">
        <v>10</v>
      </c>
    </row>
    <row collapsed="false" customFormat="true" customHeight="false" hidden="false" ht="12.1" outlineLevel="0" r="6" s="9">
      <c r="A6" s="8" t="n">
        <v>41246</v>
      </c>
      <c r="B6" s="9" t="s">
        <v>18</v>
      </c>
      <c r="C6" s="9" t="s">
        <v>21</v>
      </c>
      <c r="D6" s="9" t="s">
        <v>22</v>
      </c>
      <c r="E6" s="10" t="s">
        <v>12</v>
      </c>
      <c r="F6" s="11"/>
      <c r="G6" s="12" t="n">
        <v>6</v>
      </c>
      <c r="H6" s="13"/>
      <c r="I6" s="14"/>
      <c r="J6" s="14" t="n">
        <f aca="false">SUM(G6:I8)</f>
        <v>18</v>
      </c>
      <c r="K6" s="13"/>
      <c r="L6" s="13"/>
    </row>
    <row collapsed="false" customFormat="false" customHeight="false" hidden="false" ht="12.1" outlineLevel="0" r="7">
      <c r="B7" s="2" t="s">
        <v>23</v>
      </c>
      <c r="C7" s="2" t="s">
        <v>24</v>
      </c>
      <c r="D7" s="2" t="s">
        <v>11</v>
      </c>
      <c r="E7" s="3" t="s">
        <v>12</v>
      </c>
      <c r="G7" s="5" t="n">
        <v>6</v>
      </c>
    </row>
    <row collapsed="false" customFormat="false" customHeight="false" hidden="false" ht="12.1" outlineLevel="0" r="8">
      <c r="B8" s="2" t="s">
        <v>25</v>
      </c>
      <c r="C8" s="2" t="s">
        <v>26</v>
      </c>
      <c r="D8" s="2" t="s">
        <v>11</v>
      </c>
      <c r="E8" s="3" t="s">
        <v>12</v>
      </c>
      <c r="G8" s="5" t="n">
        <v>6</v>
      </c>
    </row>
    <row collapsed="false" customFormat="true" customHeight="false" hidden="false" ht="12.1" outlineLevel="0" r="9" s="9">
      <c r="A9" s="8" t="n">
        <v>41247</v>
      </c>
      <c r="B9" s="9" t="s">
        <v>27</v>
      </c>
      <c r="C9" s="9" t="s">
        <v>28</v>
      </c>
      <c r="D9" s="9" t="s">
        <v>29</v>
      </c>
      <c r="E9" s="10" t="s">
        <v>12</v>
      </c>
      <c r="F9" s="11"/>
      <c r="G9" s="12" t="n">
        <v>6</v>
      </c>
      <c r="H9" s="13"/>
      <c r="I9" s="14"/>
      <c r="J9" s="14" t="n">
        <f aca="false">SUM(G9:I21)</f>
        <v>51</v>
      </c>
      <c r="K9" s="13"/>
      <c r="L9" s="13"/>
    </row>
    <row collapsed="false" customFormat="false" customHeight="false" hidden="false" ht="12.1" outlineLevel="0" r="10">
      <c r="B10" s="2" t="s">
        <v>30</v>
      </c>
      <c r="C10" s="2" t="s">
        <v>31</v>
      </c>
      <c r="D10" s="2" t="s">
        <v>32</v>
      </c>
      <c r="E10" s="3" t="s">
        <v>12</v>
      </c>
      <c r="G10" s="5" t="n">
        <v>7</v>
      </c>
    </row>
    <row collapsed="false" customFormat="false" customHeight="false" hidden="false" ht="12.1" outlineLevel="0" r="18">
      <c r="B18" s="2" t="s">
        <v>33</v>
      </c>
      <c r="C18" s="2" t="s">
        <v>34</v>
      </c>
      <c r="D18" s="2" t="s">
        <v>20</v>
      </c>
      <c r="E18" s="3" t="s">
        <v>12</v>
      </c>
      <c r="G18" s="5" t="n">
        <v>6</v>
      </c>
    </row>
    <row collapsed="false" customFormat="false" customHeight="false" hidden="false" ht="12.1" outlineLevel="0" r="19">
      <c r="B19" s="2" t="s">
        <v>35</v>
      </c>
      <c r="C19" s="2" t="s">
        <v>36</v>
      </c>
      <c r="D19" s="2" t="s">
        <v>17</v>
      </c>
      <c r="E19" s="3" t="s">
        <v>12</v>
      </c>
      <c r="G19" s="5" t="n">
        <v>6</v>
      </c>
    </row>
    <row collapsed="false" customFormat="false" customHeight="false" hidden="false" ht="12.1" outlineLevel="0" r="20">
      <c r="B20" s="2" t="s">
        <v>18</v>
      </c>
      <c r="C20" s="2" t="s">
        <v>21</v>
      </c>
      <c r="D20" s="2" t="s">
        <v>22</v>
      </c>
      <c r="E20" s="3" t="s">
        <v>12</v>
      </c>
      <c r="G20" s="5" t="n">
        <v>6</v>
      </c>
    </row>
    <row collapsed="false" customFormat="false" customHeight="false" hidden="false" ht="12.1" outlineLevel="0" r="21">
      <c r="B21" s="15" t="s">
        <v>37</v>
      </c>
      <c r="C21" s="15" t="s">
        <v>38</v>
      </c>
      <c r="D21" s="2" t="s">
        <v>11</v>
      </c>
      <c r="E21" s="3" t="s">
        <v>12</v>
      </c>
      <c r="G21" s="5" t="n">
        <v>20</v>
      </c>
    </row>
    <row collapsed="false" customFormat="true" customHeight="true" hidden="false" ht="13.5" outlineLevel="0" r="22" s="9">
      <c r="A22" s="8" t="n">
        <v>41248</v>
      </c>
      <c r="B22" s="9" t="s">
        <v>15</v>
      </c>
      <c r="C22" s="15" t="s">
        <v>39</v>
      </c>
      <c r="D22" s="9" t="s">
        <v>17</v>
      </c>
      <c r="E22" s="10" t="s">
        <v>12</v>
      </c>
      <c r="F22" s="11"/>
      <c r="G22" s="12" t="n">
        <v>6</v>
      </c>
      <c r="H22" s="13"/>
      <c r="I22" s="14"/>
      <c r="J22" s="14" t="n">
        <f aca="false">SUM(G22:I23)</f>
        <v>12</v>
      </c>
      <c r="K22" s="13"/>
      <c r="L22" s="13"/>
    </row>
    <row collapsed="false" customFormat="false" customHeight="false" hidden="false" ht="12.1" outlineLevel="0" r="23">
      <c r="B23" s="2" t="s">
        <v>33</v>
      </c>
      <c r="C23" s="2" t="s">
        <v>34</v>
      </c>
      <c r="D23" s="2" t="s">
        <v>20</v>
      </c>
      <c r="E23" s="3" t="s">
        <v>12</v>
      </c>
      <c r="G23" s="5" t="n">
        <v>6</v>
      </c>
    </row>
    <row collapsed="false" customFormat="true" customHeight="false" hidden="false" ht="12.1" outlineLevel="0" r="24" s="9">
      <c r="A24" s="8" t="n">
        <v>41249</v>
      </c>
      <c r="B24" s="9" t="s">
        <v>33</v>
      </c>
      <c r="C24" s="9" t="s">
        <v>40</v>
      </c>
      <c r="D24" s="9" t="s">
        <v>11</v>
      </c>
      <c r="E24" s="10" t="s">
        <v>12</v>
      </c>
      <c r="F24" s="11"/>
      <c r="G24" s="12" t="n">
        <v>6</v>
      </c>
      <c r="H24" s="13"/>
      <c r="I24" s="14"/>
      <c r="J24" s="14" t="n">
        <f aca="false">SUM(G24:I26)</f>
        <v>18</v>
      </c>
      <c r="K24" s="13"/>
      <c r="L24" s="13"/>
    </row>
    <row collapsed="false" customFormat="false" customHeight="false" hidden="false" ht="12.1" outlineLevel="0" r="25">
      <c r="B25" s="2" t="s">
        <v>35</v>
      </c>
      <c r="C25" s="2" t="s">
        <v>36</v>
      </c>
      <c r="D25" s="2" t="s">
        <v>17</v>
      </c>
      <c r="E25" s="3" t="s">
        <v>12</v>
      </c>
      <c r="G25" s="5" t="n">
        <v>6</v>
      </c>
    </row>
    <row collapsed="false" customFormat="false" customHeight="false" hidden="false" ht="12.1" outlineLevel="0" r="26">
      <c r="B26" s="2" t="s">
        <v>41</v>
      </c>
      <c r="C26" s="2" t="s">
        <v>42</v>
      </c>
      <c r="D26" s="2" t="s">
        <v>17</v>
      </c>
      <c r="E26" s="3" t="s">
        <v>12</v>
      </c>
      <c r="G26" s="5" t="n">
        <v>6</v>
      </c>
    </row>
    <row collapsed="false" customFormat="true" customHeight="false" hidden="false" ht="12.1" outlineLevel="0" r="27" s="9">
      <c r="A27" s="8" t="n">
        <v>41250</v>
      </c>
      <c r="B27" s="9" t="s">
        <v>33</v>
      </c>
      <c r="C27" s="9" t="s">
        <v>34</v>
      </c>
      <c r="D27" s="9" t="s">
        <v>20</v>
      </c>
      <c r="E27" s="10" t="s">
        <v>12</v>
      </c>
      <c r="F27" s="11"/>
      <c r="G27" s="12" t="n">
        <v>6</v>
      </c>
      <c r="H27" s="13"/>
      <c r="I27" s="14"/>
      <c r="J27" s="14" t="n">
        <f aca="false">SUM(G27:I31)</f>
        <v>36</v>
      </c>
      <c r="K27" s="13"/>
      <c r="L27" s="13"/>
    </row>
    <row collapsed="false" customFormat="false" customHeight="false" hidden="false" ht="12.1" outlineLevel="0" r="28">
      <c r="B28" s="2" t="s">
        <v>15</v>
      </c>
      <c r="C28" s="2" t="s">
        <v>43</v>
      </c>
      <c r="D28" s="2" t="s">
        <v>11</v>
      </c>
      <c r="E28" s="3" t="s">
        <v>12</v>
      </c>
      <c r="G28" s="5" t="n">
        <v>6</v>
      </c>
    </row>
    <row collapsed="false" customFormat="false" customHeight="false" hidden="false" ht="12.1" outlineLevel="0" r="29">
      <c r="B29" s="2" t="s">
        <v>35</v>
      </c>
      <c r="C29" s="2" t="s">
        <v>36</v>
      </c>
      <c r="D29" s="2" t="s">
        <v>17</v>
      </c>
      <c r="E29" s="3" t="s">
        <v>12</v>
      </c>
      <c r="G29" s="5" t="n">
        <v>6</v>
      </c>
    </row>
    <row collapsed="false" customFormat="false" customHeight="false" hidden="false" ht="12.1" outlineLevel="0" r="30">
      <c r="B30" s="2" t="s">
        <v>18</v>
      </c>
      <c r="C30" s="2" t="s">
        <v>44</v>
      </c>
      <c r="D30" s="2" t="s">
        <v>11</v>
      </c>
      <c r="E30" s="3" t="s">
        <v>12</v>
      </c>
      <c r="G30" s="5" t="n">
        <v>12</v>
      </c>
    </row>
    <row collapsed="false" customFormat="false" customHeight="false" hidden="false" ht="12.1" outlineLevel="0" r="31">
      <c r="B31" s="2" t="s">
        <v>45</v>
      </c>
      <c r="C31" s="2" t="s">
        <v>46</v>
      </c>
      <c r="D31" s="2" t="s">
        <v>22</v>
      </c>
      <c r="E31" s="3" t="s">
        <v>12</v>
      </c>
      <c r="G31" s="5" t="n">
        <v>6</v>
      </c>
      <c r="H31" s="16"/>
    </row>
    <row collapsed="false" customFormat="true" customHeight="false" hidden="false" ht="12.1" outlineLevel="0" r="32" s="9">
      <c r="A32" s="8" t="n">
        <v>41251</v>
      </c>
      <c r="B32" s="9" t="s">
        <v>47</v>
      </c>
      <c r="C32" s="9" t="s">
        <v>48</v>
      </c>
      <c r="D32" s="9" t="s">
        <v>49</v>
      </c>
      <c r="E32" s="10" t="s">
        <v>12</v>
      </c>
      <c r="F32" s="11"/>
      <c r="G32" s="12" t="n">
        <v>5</v>
      </c>
      <c r="H32" s="13"/>
      <c r="I32" s="14"/>
      <c r="J32" s="14" t="n">
        <f aca="false">SUM(G32:I39)</f>
        <v>44</v>
      </c>
      <c r="K32" s="13"/>
      <c r="L32" s="13"/>
    </row>
    <row collapsed="false" customFormat="false" customHeight="false" hidden="false" ht="12.1" outlineLevel="0" r="33">
      <c r="B33" s="2" t="s">
        <v>47</v>
      </c>
      <c r="C33" s="2" t="s">
        <v>50</v>
      </c>
      <c r="D33" s="2" t="s">
        <v>51</v>
      </c>
      <c r="E33" s="3" t="s">
        <v>12</v>
      </c>
      <c r="G33" s="5" t="n">
        <v>5</v>
      </c>
    </row>
    <row collapsed="false" customFormat="false" customHeight="false" hidden="false" ht="12.1" outlineLevel="0" r="34">
      <c r="B34" s="2" t="s">
        <v>52</v>
      </c>
      <c r="C34" s="2" t="s">
        <v>53</v>
      </c>
      <c r="D34" s="2" t="s">
        <v>54</v>
      </c>
      <c r="E34" s="3" t="s">
        <v>12</v>
      </c>
      <c r="G34" s="5" t="n">
        <v>5</v>
      </c>
    </row>
    <row collapsed="false" customFormat="false" customHeight="false" hidden="false" ht="12.1" outlineLevel="0" r="35">
      <c r="B35" s="2" t="s">
        <v>18</v>
      </c>
      <c r="C35" s="2" t="s">
        <v>19</v>
      </c>
      <c r="D35" s="2" t="s">
        <v>20</v>
      </c>
      <c r="E35" s="3" t="s">
        <v>12</v>
      </c>
      <c r="G35" s="5" t="n">
        <v>5</v>
      </c>
    </row>
    <row collapsed="false" customFormat="false" customHeight="false" hidden="false" ht="12.1" outlineLevel="0" r="36">
      <c r="B36" s="2" t="s">
        <v>30</v>
      </c>
      <c r="D36" s="2" t="s">
        <v>11</v>
      </c>
      <c r="E36" s="3" t="s">
        <v>12</v>
      </c>
      <c r="G36" s="5" t="n">
        <v>6</v>
      </c>
    </row>
    <row collapsed="false" customFormat="false" customHeight="false" hidden="false" ht="12.1" outlineLevel="0" r="37">
      <c r="B37" s="2" t="s">
        <v>27</v>
      </c>
      <c r="D37" s="2" t="s">
        <v>29</v>
      </c>
      <c r="E37" s="3" t="s">
        <v>12</v>
      </c>
      <c r="G37" s="5" t="n">
        <v>6</v>
      </c>
    </row>
    <row collapsed="false" customFormat="false" customHeight="false" hidden="false" ht="12.1" outlineLevel="0" r="38">
      <c r="B38" s="2" t="s">
        <v>15</v>
      </c>
      <c r="D38" s="2" t="s">
        <v>17</v>
      </c>
      <c r="E38" s="3" t="s">
        <v>12</v>
      </c>
      <c r="G38" s="5" t="n">
        <v>6</v>
      </c>
    </row>
    <row collapsed="false" customFormat="false" customHeight="false" hidden="false" ht="12.1" outlineLevel="0" r="39">
      <c r="B39" s="2" t="s">
        <v>35</v>
      </c>
      <c r="C39" s="2" t="s">
        <v>36</v>
      </c>
      <c r="D39" s="2" t="s">
        <v>17</v>
      </c>
      <c r="E39" s="3" t="s">
        <v>12</v>
      </c>
      <c r="G39" s="5" t="n">
        <v>6</v>
      </c>
    </row>
    <row collapsed="false" customFormat="true" customHeight="false" hidden="false" ht="12.1" outlineLevel="0" r="40" s="9">
      <c r="A40" s="8" t="n">
        <v>41253</v>
      </c>
      <c r="B40" s="9" t="s">
        <v>47</v>
      </c>
      <c r="C40" s="9" t="s">
        <v>48</v>
      </c>
      <c r="D40" s="9" t="s">
        <v>49</v>
      </c>
      <c r="E40" s="10" t="s">
        <v>12</v>
      </c>
      <c r="F40" s="11"/>
      <c r="G40" s="12" t="n">
        <v>5</v>
      </c>
      <c r="H40" s="13"/>
      <c r="I40" s="14"/>
      <c r="J40" s="14" t="n">
        <f aca="false">SUM(G40:I44)</f>
        <v>28</v>
      </c>
      <c r="K40" s="13"/>
      <c r="L40" s="13"/>
    </row>
    <row collapsed="false" customFormat="false" customHeight="false" hidden="false" ht="12.1" outlineLevel="0" r="41">
      <c r="B41" s="2" t="s">
        <v>18</v>
      </c>
      <c r="C41" s="2" t="s">
        <v>19</v>
      </c>
      <c r="D41" s="2" t="s">
        <v>20</v>
      </c>
      <c r="E41" s="3" t="s">
        <v>12</v>
      </c>
      <c r="G41" s="5" t="n">
        <v>5</v>
      </c>
    </row>
    <row collapsed="false" customFormat="false" customHeight="false" hidden="false" ht="12.1" outlineLevel="0" r="42">
      <c r="B42" s="2" t="s">
        <v>37</v>
      </c>
      <c r="C42" s="2" t="s">
        <v>55</v>
      </c>
      <c r="D42" s="2" t="s">
        <v>32</v>
      </c>
      <c r="E42" s="3" t="s">
        <v>12</v>
      </c>
      <c r="G42" s="5" t="n">
        <v>6</v>
      </c>
    </row>
    <row collapsed="false" customFormat="false" customHeight="false" hidden="false" ht="12.1" outlineLevel="0" r="43">
      <c r="B43" s="2" t="s">
        <v>18</v>
      </c>
      <c r="C43" s="2" t="s">
        <v>44</v>
      </c>
      <c r="D43" s="2" t="s">
        <v>11</v>
      </c>
      <c r="E43" s="3" t="s">
        <v>12</v>
      </c>
      <c r="G43" s="5" t="n">
        <v>6</v>
      </c>
    </row>
    <row collapsed="false" customFormat="false" customHeight="false" hidden="false" ht="12.1" outlineLevel="0" r="44">
      <c r="B44" s="2" t="s">
        <v>35</v>
      </c>
      <c r="C44" s="2" t="s">
        <v>36</v>
      </c>
      <c r="D44" s="2" t="s">
        <v>17</v>
      </c>
      <c r="E44" s="3" t="s">
        <v>12</v>
      </c>
      <c r="G44" s="5" t="n">
        <v>6</v>
      </c>
    </row>
    <row collapsed="false" customFormat="true" customHeight="false" hidden="false" ht="12.1" outlineLevel="0" r="45" s="9">
      <c r="A45" s="8" t="n">
        <v>41254</v>
      </c>
      <c r="B45" s="17" t="s">
        <v>18</v>
      </c>
      <c r="C45" s="9" t="s">
        <v>56</v>
      </c>
      <c r="D45" s="9" t="s">
        <v>20</v>
      </c>
      <c r="E45" s="10" t="s">
        <v>12</v>
      </c>
      <c r="F45" s="11"/>
      <c r="G45" s="12" t="n">
        <v>5</v>
      </c>
      <c r="H45" s="13"/>
      <c r="I45" s="14"/>
      <c r="J45" s="14" t="n">
        <f aca="false">SUM(G45:I48)</f>
        <v>23</v>
      </c>
      <c r="K45" s="13"/>
      <c r="L45" s="18"/>
    </row>
    <row collapsed="false" customFormat="false" customHeight="false" hidden="false" ht="12.1" outlineLevel="0" r="46">
      <c r="B46" s="2" t="s">
        <v>27</v>
      </c>
      <c r="C46" s="2" t="s">
        <v>40</v>
      </c>
      <c r="D46" s="2" t="s">
        <v>29</v>
      </c>
      <c r="E46" s="3" t="s">
        <v>12</v>
      </c>
      <c r="G46" s="5" t="n">
        <v>6</v>
      </c>
    </row>
    <row collapsed="false" customFormat="false" customHeight="false" hidden="false" ht="12.1" outlineLevel="0" r="47">
      <c r="B47" s="2" t="s">
        <v>33</v>
      </c>
      <c r="C47" s="2" t="s">
        <v>34</v>
      </c>
      <c r="D47" s="2" t="s">
        <v>20</v>
      </c>
      <c r="E47" s="3" t="s">
        <v>12</v>
      </c>
      <c r="G47" s="5" t="n">
        <v>6</v>
      </c>
    </row>
    <row collapsed="false" customFormat="false" customHeight="false" hidden="false" ht="12.1" outlineLevel="0" r="48">
      <c r="B48" s="15" t="s">
        <v>57</v>
      </c>
      <c r="D48" s="2" t="s">
        <v>11</v>
      </c>
      <c r="E48" s="3" t="s">
        <v>12</v>
      </c>
      <c r="G48" s="5" t="n">
        <v>6</v>
      </c>
    </row>
    <row collapsed="false" customFormat="true" customHeight="false" hidden="false" ht="12.1" outlineLevel="0" r="49" s="9">
      <c r="A49" s="8" t="n">
        <v>41255</v>
      </c>
      <c r="B49" s="9" t="s">
        <v>15</v>
      </c>
      <c r="C49" s="9" t="s">
        <v>39</v>
      </c>
      <c r="D49" s="9" t="s">
        <v>17</v>
      </c>
      <c r="E49" s="10" t="s">
        <v>12</v>
      </c>
      <c r="F49" s="11"/>
      <c r="G49" s="12" t="n">
        <v>6</v>
      </c>
      <c r="H49" s="13"/>
      <c r="I49" s="14"/>
      <c r="J49" s="14" t="n">
        <f aca="false">SUM(G49:I51)</f>
        <v>18</v>
      </c>
      <c r="K49" s="13"/>
      <c r="L49" s="13"/>
    </row>
    <row collapsed="false" customFormat="false" customHeight="false" hidden="false" ht="12.1" outlineLevel="0" r="50">
      <c r="B50" s="2" t="s">
        <v>41</v>
      </c>
      <c r="C50" s="2" t="s">
        <v>58</v>
      </c>
      <c r="D50" s="2" t="s">
        <v>11</v>
      </c>
      <c r="E50" s="3" t="s">
        <v>12</v>
      </c>
      <c r="G50" s="5" t="n">
        <v>6</v>
      </c>
      <c r="J50" s="19"/>
    </row>
    <row collapsed="false" customFormat="false" customHeight="false" hidden="false" ht="12.1" outlineLevel="0" r="51">
      <c r="B51" s="2" t="s">
        <v>35</v>
      </c>
      <c r="C51" s="2" t="s">
        <v>36</v>
      </c>
      <c r="D51" s="2" t="s">
        <v>17</v>
      </c>
      <c r="E51" s="3" t="s">
        <v>12</v>
      </c>
      <c r="G51" s="5" t="n">
        <v>6</v>
      </c>
    </row>
    <row collapsed="false" customFormat="true" customHeight="false" hidden="false" ht="12.1" outlineLevel="0" r="52" s="9">
      <c r="A52" s="8" t="n">
        <v>41256</v>
      </c>
      <c r="B52" s="9" t="s">
        <v>33</v>
      </c>
      <c r="C52" s="9" t="s">
        <v>34</v>
      </c>
      <c r="D52" s="9" t="s">
        <v>20</v>
      </c>
      <c r="E52" s="10" t="s">
        <v>12</v>
      </c>
      <c r="F52" s="11"/>
      <c r="G52" s="12" t="n">
        <v>6</v>
      </c>
      <c r="H52" s="13"/>
      <c r="I52" s="14"/>
      <c r="J52" s="14" t="n">
        <f aca="false">SUM(G52:I54)</f>
        <v>17</v>
      </c>
      <c r="K52" s="13"/>
      <c r="L52" s="13"/>
    </row>
    <row collapsed="false" customFormat="false" customHeight="false" hidden="false" ht="12.1" outlineLevel="0" r="53">
      <c r="B53" s="2" t="s">
        <v>18</v>
      </c>
      <c r="C53" s="2" t="s">
        <v>44</v>
      </c>
      <c r="D53" s="2" t="s">
        <v>11</v>
      </c>
      <c r="E53" s="3" t="s">
        <v>12</v>
      </c>
      <c r="G53" s="5" t="n">
        <v>6</v>
      </c>
      <c r="J53" s="19"/>
    </row>
    <row collapsed="false" customFormat="false" customHeight="false" hidden="false" ht="12.1" outlineLevel="0" r="54">
      <c r="B54" s="2" t="s">
        <v>18</v>
      </c>
      <c r="C54" s="2" t="s">
        <v>59</v>
      </c>
      <c r="D54" s="2" t="s">
        <v>60</v>
      </c>
      <c r="E54" s="3" t="s">
        <v>12</v>
      </c>
      <c r="G54" s="5" t="n">
        <v>5</v>
      </c>
    </row>
    <row collapsed="false" customFormat="true" customHeight="false" hidden="false" ht="12.1" outlineLevel="0" r="55" s="9">
      <c r="A55" s="8" t="n">
        <v>41257</v>
      </c>
      <c r="B55" s="9" t="s">
        <v>18</v>
      </c>
      <c r="C55" s="9" t="s">
        <v>19</v>
      </c>
      <c r="D55" s="9" t="s">
        <v>20</v>
      </c>
      <c r="E55" s="10" t="s">
        <v>12</v>
      </c>
      <c r="F55" s="11"/>
      <c r="G55" s="12" t="n">
        <v>5</v>
      </c>
      <c r="H55" s="13"/>
      <c r="I55" s="14"/>
      <c r="J55" s="14" t="n">
        <f aca="false">SUM(G55:I63)</f>
        <v>52</v>
      </c>
      <c r="K55" s="13"/>
      <c r="L55" s="13"/>
    </row>
    <row collapsed="false" customFormat="false" customHeight="false" hidden="false" ht="12.1" outlineLevel="0" r="56">
      <c r="B56" s="2" t="s">
        <v>61</v>
      </c>
      <c r="D56" s="2" t="s">
        <v>60</v>
      </c>
      <c r="E56" s="3" t="s">
        <v>12</v>
      </c>
      <c r="G56" s="5" t="n">
        <v>5</v>
      </c>
    </row>
    <row collapsed="false" customFormat="false" customHeight="false" hidden="false" ht="12.1" outlineLevel="0" r="57">
      <c r="B57" s="2" t="s">
        <v>33</v>
      </c>
      <c r="C57" s="2" t="s">
        <v>34</v>
      </c>
      <c r="D57" s="2" t="s">
        <v>20</v>
      </c>
      <c r="E57" s="3" t="s">
        <v>12</v>
      </c>
      <c r="G57" s="5" t="n">
        <v>6</v>
      </c>
    </row>
    <row collapsed="false" customFormat="false" customHeight="false" hidden="false" ht="12.1" outlineLevel="0" r="58">
      <c r="B58" s="2" t="s">
        <v>35</v>
      </c>
      <c r="C58" s="2" t="s">
        <v>36</v>
      </c>
      <c r="D58" s="2" t="s">
        <v>17</v>
      </c>
      <c r="E58" s="3" t="s">
        <v>12</v>
      </c>
      <c r="G58" s="5" t="n">
        <v>6</v>
      </c>
    </row>
    <row collapsed="false" customFormat="false" customHeight="false" hidden="false" ht="12.1" outlineLevel="0" r="59">
      <c r="B59" s="2" t="s">
        <v>18</v>
      </c>
      <c r="C59" s="2" t="s">
        <v>44</v>
      </c>
      <c r="D59" s="2" t="s">
        <v>11</v>
      </c>
      <c r="E59" s="3" t="s">
        <v>12</v>
      </c>
      <c r="G59" s="5" t="n">
        <v>6</v>
      </c>
    </row>
    <row collapsed="false" customFormat="false" customHeight="true" hidden="false" ht="14.25" outlineLevel="0" r="60">
      <c r="B60" s="2" t="s">
        <v>15</v>
      </c>
      <c r="C60" s="2" t="s">
        <v>62</v>
      </c>
      <c r="D60" s="2" t="s">
        <v>60</v>
      </c>
      <c r="E60" s="3" t="s">
        <v>12</v>
      </c>
      <c r="G60" s="5" t="n">
        <v>6</v>
      </c>
    </row>
    <row collapsed="false" customFormat="false" customHeight="false" hidden="false" ht="12.1" outlineLevel="0" r="61">
      <c r="B61" s="2" t="s">
        <v>15</v>
      </c>
      <c r="C61" s="2" t="s">
        <v>63</v>
      </c>
      <c r="D61" s="2" t="s">
        <v>11</v>
      </c>
      <c r="E61" s="3" t="s">
        <v>12</v>
      </c>
      <c r="G61" s="5" t="n">
        <v>6</v>
      </c>
      <c r="J61" s="19"/>
    </row>
    <row collapsed="false" customFormat="false" customHeight="false" hidden="false" ht="12.1" outlineLevel="0" r="62">
      <c r="B62" s="2" t="s">
        <v>41</v>
      </c>
      <c r="C62" s="2" t="s">
        <v>42</v>
      </c>
      <c r="D62" s="2" t="s">
        <v>17</v>
      </c>
      <c r="E62" s="3" t="s">
        <v>12</v>
      </c>
      <c r="G62" s="5" t="n">
        <v>6</v>
      </c>
    </row>
    <row collapsed="false" customFormat="false" customHeight="false" hidden="false" ht="12.1" outlineLevel="0" r="63">
      <c r="B63" s="2" t="s">
        <v>33</v>
      </c>
      <c r="C63" s="2" t="s">
        <v>40</v>
      </c>
      <c r="D63" s="2" t="s">
        <v>11</v>
      </c>
      <c r="E63" s="3" t="s">
        <v>12</v>
      </c>
      <c r="G63" s="5" t="n">
        <v>6</v>
      </c>
    </row>
    <row collapsed="false" customFormat="true" customHeight="false" hidden="false" ht="12.1" outlineLevel="0" r="64" s="9">
      <c r="A64" s="8" t="n">
        <v>41258</v>
      </c>
      <c r="B64" s="9" t="s">
        <v>18</v>
      </c>
      <c r="C64" s="9" t="s">
        <v>19</v>
      </c>
      <c r="D64" s="9" t="s">
        <v>20</v>
      </c>
      <c r="E64" s="10" t="s">
        <v>12</v>
      </c>
      <c r="F64" s="11"/>
      <c r="G64" s="12" t="n">
        <v>5</v>
      </c>
      <c r="H64" s="13"/>
      <c r="I64" s="14"/>
      <c r="J64" s="14" t="n">
        <f aca="false">SUM(G64:I69)</f>
        <v>37</v>
      </c>
      <c r="K64" s="13"/>
      <c r="L64" s="13"/>
    </row>
    <row collapsed="false" customFormat="false" customHeight="false" hidden="false" ht="12.1" outlineLevel="0" r="65">
      <c r="B65" s="2" t="s">
        <v>61</v>
      </c>
      <c r="D65" s="2" t="s">
        <v>60</v>
      </c>
      <c r="E65" s="3" t="s">
        <v>12</v>
      </c>
      <c r="G65" s="5" t="n">
        <v>5</v>
      </c>
    </row>
    <row collapsed="false" customFormat="false" customHeight="false" hidden="false" ht="12.1" outlineLevel="0" r="66">
      <c r="B66" s="2" t="s">
        <v>64</v>
      </c>
      <c r="C66" s="2" t="s">
        <v>65</v>
      </c>
      <c r="D66" s="2" t="s">
        <v>66</v>
      </c>
      <c r="E66" s="3" t="s">
        <v>12</v>
      </c>
      <c r="G66" s="5" t="n">
        <v>7</v>
      </c>
    </row>
    <row collapsed="false" customFormat="false" customHeight="false" hidden="false" ht="12.1" outlineLevel="0" r="67">
      <c r="B67" s="2" t="s">
        <v>64</v>
      </c>
      <c r="C67" s="2" t="s">
        <v>67</v>
      </c>
      <c r="D67" s="2" t="s">
        <v>32</v>
      </c>
      <c r="E67" s="3" t="s">
        <v>12</v>
      </c>
      <c r="G67" s="5" t="n">
        <v>7</v>
      </c>
      <c r="J67" s="19"/>
    </row>
    <row collapsed="false" customFormat="false" customHeight="false" hidden="false" ht="12.1" outlineLevel="0" r="68">
      <c r="B68" s="2" t="s">
        <v>27</v>
      </c>
      <c r="C68" s="2" t="s">
        <v>68</v>
      </c>
      <c r="D68" s="2" t="s">
        <v>11</v>
      </c>
      <c r="E68" s="3" t="s">
        <v>12</v>
      </c>
      <c r="G68" s="5" t="n">
        <v>7</v>
      </c>
    </row>
    <row collapsed="false" customFormat="false" customHeight="false" hidden="false" ht="12.1" outlineLevel="0" r="69">
      <c r="B69" s="2" t="s">
        <v>33</v>
      </c>
      <c r="C69" s="2" t="s">
        <v>10</v>
      </c>
      <c r="D69" s="2" t="s">
        <v>11</v>
      </c>
      <c r="E69" s="3" t="s">
        <v>12</v>
      </c>
      <c r="G69" s="5" t="n">
        <v>6</v>
      </c>
    </row>
    <row collapsed="false" customFormat="true" customHeight="false" hidden="false" ht="12.1" outlineLevel="0" r="70" s="9">
      <c r="A70" s="8" t="n">
        <v>41260</v>
      </c>
      <c r="B70" s="9" t="s">
        <v>18</v>
      </c>
      <c r="C70" s="9" t="s">
        <v>19</v>
      </c>
      <c r="D70" s="9" t="s">
        <v>20</v>
      </c>
      <c r="E70" s="10" t="s">
        <v>12</v>
      </c>
      <c r="F70" s="11"/>
      <c r="G70" s="12" t="n">
        <v>10</v>
      </c>
      <c r="H70" s="13"/>
      <c r="I70" s="14"/>
      <c r="J70" s="14" t="n">
        <f aca="false">SUM(G70:I82)</f>
        <v>116</v>
      </c>
      <c r="K70" s="13"/>
      <c r="L70" s="13"/>
    </row>
    <row collapsed="false" customFormat="false" customHeight="false" hidden="false" ht="12.1" outlineLevel="0" r="71">
      <c r="B71" s="2" t="s">
        <v>61</v>
      </c>
      <c r="D71" s="2" t="s">
        <v>60</v>
      </c>
      <c r="E71" s="3" t="s">
        <v>12</v>
      </c>
      <c r="G71" s="5" t="n">
        <v>10</v>
      </c>
    </row>
    <row collapsed="false" customFormat="false" customHeight="false" hidden="false" ht="12.1" outlineLevel="0" r="72">
      <c r="B72" s="2" t="s">
        <v>64</v>
      </c>
      <c r="C72" s="2" t="s">
        <v>65</v>
      </c>
      <c r="D72" s="2" t="s">
        <v>66</v>
      </c>
      <c r="E72" s="3" t="s">
        <v>12</v>
      </c>
      <c r="G72" s="5" t="n">
        <v>14</v>
      </c>
      <c r="J72" s="19"/>
      <c r="L72" s="20"/>
    </row>
    <row collapsed="false" customFormat="false" customHeight="true" hidden="false" ht="12" outlineLevel="0" r="73">
      <c r="B73" s="2" t="s">
        <v>64</v>
      </c>
      <c r="C73" s="2" t="s">
        <v>67</v>
      </c>
      <c r="D73" s="2" t="s">
        <v>32</v>
      </c>
      <c r="E73" s="3" t="s">
        <v>12</v>
      </c>
      <c r="G73" s="5" t="n">
        <v>14</v>
      </c>
    </row>
    <row collapsed="false" customFormat="false" customHeight="false" hidden="false" ht="12.1" outlineLevel="0" r="74">
      <c r="B74" s="2" t="s">
        <v>27</v>
      </c>
      <c r="C74" s="2" t="s">
        <v>68</v>
      </c>
      <c r="D74" s="2" t="s">
        <v>11</v>
      </c>
      <c r="E74" s="3" t="s">
        <v>12</v>
      </c>
      <c r="G74" s="5" t="n">
        <v>14</v>
      </c>
    </row>
    <row collapsed="false" customFormat="false" customHeight="false" hidden="false" ht="12.1" outlineLevel="0" r="75">
      <c r="B75" s="2" t="s">
        <v>33</v>
      </c>
      <c r="C75" s="2" t="s">
        <v>10</v>
      </c>
      <c r="D75" s="2" t="s">
        <v>11</v>
      </c>
      <c r="E75" s="3" t="s">
        <v>12</v>
      </c>
      <c r="G75" s="5" t="n">
        <v>12</v>
      </c>
    </row>
    <row collapsed="false" customFormat="false" customHeight="false" hidden="false" ht="12.1" outlineLevel="0" r="76">
      <c r="B76" s="2" t="s">
        <v>18</v>
      </c>
      <c r="E76" s="3" t="s">
        <v>12</v>
      </c>
      <c r="G76" s="5" t="n">
        <v>6</v>
      </c>
      <c r="J76" s="5"/>
    </row>
    <row collapsed="false" customFormat="false" customHeight="false" hidden="false" ht="12.1" outlineLevel="0" r="77">
      <c r="B77" s="2" t="s">
        <v>27</v>
      </c>
      <c r="C77" s="9" t="s">
        <v>28</v>
      </c>
      <c r="D77" s="2" t="s">
        <v>29</v>
      </c>
      <c r="E77" s="3" t="s">
        <v>12</v>
      </c>
      <c r="G77" s="5" t="n">
        <v>6</v>
      </c>
    </row>
    <row collapsed="false" customFormat="false" customHeight="false" hidden="false" ht="12.1" outlineLevel="0" r="78">
      <c r="B78" s="2" t="s">
        <v>69</v>
      </c>
      <c r="C78" s="2" t="s">
        <v>70</v>
      </c>
      <c r="D78" s="2" t="s">
        <v>29</v>
      </c>
      <c r="E78" s="3" t="s">
        <v>12</v>
      </c>
      <c r="G78" s="5" t="n">
        <v>6</v>
      </c>
    </row>
    <row collapsed="false" customFormat="false" customHeight="false" hidden="false" ht="12.1" outlineLevel="0" r="79">
      <c r="B79" s="2" t="s">
        <v>71</v>
      </c>
      <c r="C79" s="2" t="s">
        <v>72</v>
      </c>
      <c r="D79" s="2" t="s">
        <v>11</v>
      </c>
      <c r="E79" s="3" t="s">
        <v>12</v>
      </c>
      <c r="G79" s="5" t="n">
        <v>6</v>
      </c>
      <c r="J79" s="19"/>
    </row>
    <row collapsed="false" customFormat="false" customHeight="false" hidden="false" ht="12.1" outlineLevel="0" r="80">
      <c r="B80" s="2" t="s">
        <v>33</v>
      </c>
      <c r="C80" s="2" t="s">
        <v>34</v>
      </c>
      <c r="D80" s="2" t="s">
        <v>20</v>
      </c>
      <c r="E80" s="3" t="s">
        <v>12</v>
      </c>
      <c r="G80" s="5" t="n">
        <v>6</v>
      </c>
    </row>
    <row collapsed="false" customFormat="false" customHeight="false" hidden="false" ht="12.1" outlineLevel="0" r="81">
      <c r="B81" s="2" t="s">
        <v>45</v>
      </c>
      <c r="C81" s="2" t="s">
        <v>46</v>
      </c>
      <c r="D81" s="2" t="s">
        <v>22</v>
      </c>
      <c r="E81" s="3" t="s">
        <v>12</v>
      </c>
      <c r="G81" s="5" t="n">
        <v>6</v>
      </c>
      <c r="J81" s="5"/>
    </row>
    <row collapsed="false" customFormat="false" customHeight="false" hidden="false" ht="12.1" outlineLevel="0" r="82">
      <c r="B82" s="2" t="s">
        <v>25</v>
      </c>
      <c r="C82" s="2" t="s">
        <v>73</v>
      </c>
      <c r="D82" s="2" t="s">
        <v>11</v>
      </c>
      <c r="E82" s="3" t="s">
        <v>12</v>
      </c>
      <c r="G82" s="5" t="n">
        <v>6</v>
      </c>
    </row>
    <row collapsed="false" customFormat="true" customHeight="false" hidden="false" ht="12.1" outlineLevel="0" r="83" s="9">
      <c r="A83" s="8" t="n">
        <v>41261</v>
      </c>
      <c r="B83" s="9" t="s">
        <v>71</v>
      </c>
      <c r="C83" s="9" t="s">
        <v>74</v>
      </c>
      <c r="D83" s="9" t="s">
        <v>11</v>
      </c>
      <c r="E83" s="10" t="s">
        <v>12</v>
      </c>
      <c r="F83" s="11"/>
      <c r="G83" s="12" t="n">
        <v>6</v>
      </c>
      <c r="H83" s="13"/>
      <c r="I83" s="14"/>
      <c r="J83" s="14" t="n">
        <f aca="false">SUM(G83:I88)</f>
        <v>36</v>
      </c>
      <c r="K83" s="13"/>
      <c r="L83" s="13"/>
    </row>
    <row collapsed="false" customFormat="false" customHeight="false" hidden="false" ht="12.1" outlineLevel="0" r="84">
      <c r="B84" s="2" t="s">
        <v>33</v>
      </c>
      <c r="C84" s="2" t="s">
        <v>34</v>
      </c>
      <c r="D84" s="2" t="s">
        <v>20</v>
      </c>
      <c r="E84" s="3" t="s">
        <v>12</v>
      </c>
      <c r="G84" s="5" t="n">
        <v>6</v>
      </c>
    </row>
    <row collapsed="false" customFormat="false" customHeight="false" hidden="false" ht="12.1" outlineLevel="0" r="85">
      <c r="B85" s="2" t="s">
        <v>35</v>
      </c>
      <c r="C85" s="2" t="s">
        <v>36</v>
      </c>
      <c r="D85" s="2" t="s">
        <v>17</v>
      </c>
      <c r="E85" s="3" t="s">
        <v>12</v>
      </c>
      <c r="G85" s="5" t="n">
        <v>6</v>
      </c>
    </row>
    <row collapsed="false" customFormat="false" customHeight="false" hidden="false" ht="12.1" outlineLevel="0" r="86">
      <c r="B86" s="2" t="s">
        <v>41</v>
      </c>
      <c r="C86" s="2" t="s">
        <v>42</v>
      </c>
      <c r="D86" s="2" t="s">
        <v>17</v>
      </c>
      <c r="E86" s="3" t="s">
        <v>12</v>
      </c>
      <c r="G86" s="5" t="n">
        <v>6</v>
      </c>
      <c r="J86" s="19"/>
    </row>
    <row collapsed="false" customFormat="false" customHeight="false" hidden="false" ht="12.1" outlineLevel="0" r="87">
      <c r="B87" s="2" t="s">
        <v>25</v>
      </c>
      <c r="C87" s="2" t="s">
        <v>73</v>
      </c>
      <c r="D87" s="2" t="s">
        <v>11</v>
      </c>
      <c r="E87" s="3" t="s">
        <v>12</v>
      </c>
      <c r="G87" s="5" t="n">
        <v>6</v>
      </c>
    </row>
    <row collapsed="false" customFormat="false" customHeight="false" hidden="false" ht="12.1" outlineLevel="0" r="88">
      <c r="B88" s="2" t="s">
        <v>33</v>
      </c>
      <c r="C88" s="2" t="s">
        <v>40</v>
      </c>
      <c r="D88" s="2" t="s">
        <v>11</v>
      </c>
      <c r="E88" s="3" t="s">
        <v>12</v>
      </c>
      <c r="G88" s="5" t="n">
        <v>6</v>
      </c>
    </row>
    <row collapsed="false" customFormat="true" customHeight="false" hidden="false" ht="12.1" outlineLevel="0" r="89" s="9">
      <c r="A89" s="8" t="n">
        <v>41262</v>
      </c>
      <c r="B89" s="9" t="s">
        <v>18</v>
      </c>
      <c r="C89" s="9" t="s">
        <v>42</v>
      </c>
      <c r="D89" s="9" t="s">
        <v>20</v>
      </c>
      <c r="E89" s="10" t="s">
        <v>12</v>
      </c>
      <c r="F89" s="11"/>
      <c r="G89" s="12" t="n">
        <v>5</v>
      </c>
      <c r="H89" s="13"/>
      <c r="I89" s="14"/>
      <c r="J89" s="14" t="n">
        <f aca="false">SUM(G89:I92)</f>
        <v>23</v>
      </c>
      <c r="K89" s="13"/>
      <c r="L89" s="13"/>
    </row>
    <row collapsed="false" customFormat="false" customHeight="false" hidden="false" ht="12.1" outlineLevel="0" r="90">
      <c r="B90" s="2" t="s">
        <v>75</v>
      </c>
      <c r="C90" s="2" t="s">
        <v>76</v>
      </c>
      <c r="D90" s="2" t="s">
        <v>11</v>
      </c>
      <c r="E90" s="3" t="s">
        <v>12</v>
      </c>
      <c r="G90" s="5" t="n">
        <v>6</v>
      </c>
    </row>
    <row collapsed="false" customFormat="false" customHeight="false" hidden="false" ht="12.1" outlineLevel="0" r="91">
      <c r="B91" s="2" t="s">
        <v>41</v>
      </c>
      <c r="C91" s="2" t="s">
        <v>58</v>
      </c>
      <c r="D91" s="2" t="s">
        <v>11</v>
      </c>
      <c r="E91" s="3" t="s">
        <v>12</v>
      </c>
      <c r="G91" s="5" t="n">
        <v>6</v>
      </c>
    </row>
    <row collapsed="false" customFormat="false" customHeight="false" hidden="false" ht="12.1" outlineLevel="0" r="92">
      <c r="B92" s="2" t="s">
        <v>15</v>
      </c>
      <c r="C92" s="2" t="s">
        <v>39</v>
      </c>
      <c r="D92" s="2" t="s">
        <v>17</v>
      </c>
      <c r="E92" s="3" t="s">
        <v>12</v>
      </c>
      <c r="G92" s="5" t="n">
        <v>6</v>
      </c>
    </row>
    <row collapsed="false" customFormat="true" customHeight="false" hidden="false" ht="12.1" outlineLevel="0" r="93" s="9">
      <c r="A93" s="8" t="n">
        <v>41263</v>
      </c>
      <c r="B93" s="9" t="s">
        <v>18</v>
      </c>
      <c r="C93" s="9" t="s">
        <v>42</v>
      </c>
      <c r="D93" s="9" t="s">
        <v>20</v>
      </c>
      <c r="E93" s="10" t="s">
        <v>12</v>
      </c>
      <c r="F93" s="11"/>
      <c r="G93" s="12" t="n">
        <v>5</v>
      </c>
      <c r="H93" s="13"/>
      <c r="I93" s="14"/>
      <c r="J93" s="21" t="n">
        <f aca="false">SUM(G93:I99)</f>
        <v>41</v>
      </c>
      <c r="K93" s="13"/>
      <c r="L93" s="13"/>
    </row>
    <row collapsed="false" customFormat="false" customHeight="false" hidden="false" ht="12.1" outlineLevel="0" r="94">
      <c r="B94" s="2" t="s">
        <v>75</v>
      </c>
      <c r="C94" s="2" t="s">
        <v>76</v>
      </c>
      <c r="D94" s="2" t="s">
        <v>11</v>
      </c>
      <c r="E94" s="3" t="s">
        <v>12</v>
      </c>
      <c r="G94" s="5" t="n">
        <v>6</v>
      </c>
    </row>
    <row collapsed="false" customFormat="false" customHeight="false" hidden="false" ht="12.1" outlineLevel="0" r="95">
      <c r="B95" s="2" t="s">
        <v>71</v>
      </c>
      <c r="C95" s="2" t="s">
        <v>74</v>
      </c>
      <c r="D95" s="2" t="s">
        <v>11</v>
      </c>
      <c r="E95" s="3" t="s">
        <v>12</v>
      </c>
      <c r="G95" s="5" t="n">
        <v>6</v>
      </c>
    </row>
    <row collapsed="false" customFormat="false" customHeight="false" hidden="false" ht="12.1" outlineLevel="0" r="96">
      <c r="B96" s="2" t="s">
        <v>77</v>
      </c>
      <c r="C96" s="2" t="s">
        <v>78</v>
      </c>
      <c r="D96" s="2" t="s">
        <v>29</v>
      </c>
      <c r="E96" s="3" t="s">
        <v>12</v>
      </c>
      <c r="G96" s="5" t="n">
        <v>6</v>
      </c>
    </row>
    <row collapsed="false" customFormat="false" customHeight="false" hidden="false" ht="12.1" outlineLevel="0" r="97">
      <c r="B97" s="2" t="s">
        <v>15</v>
      </c>
      <c r="C97" s="2" t="s">
        <v>63</v>
      </c>
      <c r="D97" s="2" t="s">
        <v>11</v>
      </c>
      <c r="E97" s="3" t="s">
        <v>12</v>
      </c>
      <c r="G97" s="5" t="n">
        <v>6</v>
      </c>
    </row>
    <row collapsed="false" customFormat="false" customHeight="false" hidden="false" ht="12.1" outlineLevel="0" r="98">
      <c r="B98" s="2" t="s">
        <v>77</v>
      </c>
      <c r="C98" s="2" t="s">
        <v>79</v>
      </c>
      <c r="D98" s="2" t="s">
        <v>17</v>
      </c>
      <c r="E98" s="3" t="s">
        <v>12</v>
      </c>
      <c r="G98" s="5" t="n">
        <v>6</v>
      </c>
    </row>
    <row collapsed="false" customFormat="false" customHeight="false" hidden="false" ht="12.1" outlineLevel="0" r="99">
      <c r="B99" s="2" t="s">
        <v>37</v>
      </c>
      <c r="C99" s="2" t="s">
        <v>80</v>
      </c>
      <c r="D99" s="2" t="s">
        <v>17</v>
      </c>
      <c r="E99" s="3" t="s">
        <v>12</v>
      </c>
      <c r="G99" s="5" t="n">
        <v>6</v>
      </c>
      <c r="J99" s="19"/>
    </row>
    <row collapsed="false" customFormat="true" customHeight="false" hidden="false" ht="12.1" outlineLevel="0" r="100" s="9">
      <c r="A100" s="8" t="n">
        <v>41264</v>
      </c>
      <c r="B100" s="9" t="s">
        <v>18</v>
      </c>
      <c r="C100" s="9" t="s">
        <v>70</v>
      </c>
      <c r="D100" s="9" t="s">
        <v>20</v>
      </c>
      <c r="E100" s="10" t="s">
        <v>12</v>
      </c>
      <c r="F100" s="11"/>
      <c r="G100" s="12" t="n">
        <v>5</v>
      </c>
      <c r="H100" s="13"/>
      <c r="I100" s="14"/>
      <c r="J100" s="14" t="n">
        <f aca="false">SUM(G100:I107)</f>
        <v>47</v>
      </c>
      <c r="K100" s="13"/>
      <c r="L100" s="13"/>
    </row>
    <row collapsed="false" customFormat="false" customHeight="false" hidden="false" ht="12.1" outlineLevel="0" r="101">
      <c r="B101" s="2" t="s">
        <v>37</v>
      </c>
      <c r="C101" s="2" t="s">
        <v>80</v>
      </c>
      <c r="D101" s="2" t="s">
        <v>17</v>
      </c>
      <c r="E101" s="3" t="s">
        <v>12</v>
      </c>
      <c r="G101" s="5" t="n">
        <v>6</v>
      </c>
    </row>
    <row collapsed="false" customFormat="false" customHeight="false" hidden="false" ht="12.1" outlineLevel="0" r="102">
      <c r="B102" s="2" t="s">
        <v>18</v>
      </c>
      <c r="C102" s="2" t="s">
        <v>44</v>
      </c>
      <c r="D102" s="2" t="s">
        <v>11</v>
      </c>
      <c r="E102" s="3" t="s">
        <v>12</v>
      </c>
      <c r="G102" s="5" t="n">
        <v>6</v>
      </c>
    </row>
    <row collapsed="false" customFormat="false" customHeight="true" hidden="false" ht="14.25" outlineLevel="0" r="103">
      <c r="A103" s="22"/>
      <c r="B103" s="2" t="s">
        <v>35</v>
      </c>
      <c r="C103" s="2" t="s">
        <v>36</v>
      </c>
      <c r="D103" s="2" t="s">
        <v>17</v>
      </c>
      <c r="E103" s="3" t="s">
        <v>12</v>
      </c>
      <c r="G103" s="5" t="n">
        <v>6</v>
      </c>
    </row>
    <row collapsed="false" customFormat="false" customHeight="false" hidden="false" ht="12.1" outlineLevel="0" r="104">
      <c r="B104" s="2" t="s">
        <v>33</v>
      </c>
      <c r="C104" s="2" t="s">
        <v>34</v>
      </c>
      <c r="D104" s="2" t="s">
        <v>20</v>
      </c>
      <c r="E104" s="3" t="s">
        <v>12</v>
      </c>
      <c r="G104" s="5" t="n">
        <v>6</v>
      </c>
      <c r="J104" s="19"/>
    </row>
    <row collapsed="false" customFormat="false" customHeight="false" hidden="false" ht="12.1" outlineLevel="0" r="105">
      <c r="B105" s="2" t="s">
        <v>37</v>
      </c>
      <c r="C105" s="2" t="s">
        <v>81</v>
      </c>
      <c r="D105" s="2" t="s">
        <v>17</v>
      </c>
      <c r="E105" s="3" t="s">
        <v>12</v>
      </c>
      <c r="G105" s="5" t="n">
        <v>6</v>
      </c>
    </row>
    <row collapsed="false" customFormat="false" customHeight="false" hidden="false" ht="12.1" outlineLevel="0" r="106">
      <c r="B106" s="2" t="s">
        <v>15</v>
      </c>
      <c r="C106" s="2" t="s">
        <v>82</v>
      </c>
      <c r="D106" s="2" t="s">
        <v>17</v>
      </c>
      <c r="E106" s="3" t="s">
        <v>12</v>
      </c>
      <c r="G106" s="5" t="n">
        <v>6</v>
      </c>
    </row>
    <row collapsed="false" customFormat="false" customHeight="false" hidden="false" ht="12.1" outlineLevel="0" r="107">
      <c r="B107" s="2" t="s">
        <v>77</v>
      </c>
      <c r="C107" s="23" t="s">
        <v>83</v>
      </c>
      <c r="D107" s="2" t="s">
        <v>17</v>
      </c>
      <c r="E107" s="4" t="s">
        <v>12</v>
      </c>
      <c r="G107" s="5" t="n">
        <v>6</v>
      </c>
    </row>
    <row collapsed="false" customFormat="true" customHeight="false" hidden="false" ht="12.1" outlineLevel="0" r="108" s="9">
      <c r="A108" s="8" t="n">
        <v>41265</v>
      </c>
      <c r="B108" s="9" t="s">
        <v>84</v>
      </c>
      <c r="C108" s="9" t="s">
        <v>85</v>
      </c>
      <c r="D108" s="9" t="s">
        <v>17</v>
      </c>
      <c r="E108" s="10" t="s">
        <v>12</v>
      </c>
      <c r="F108" s="11"/>
      <c r="G108" s="12" t="n">
        <v>7</v>
      </c>
      <c r="H108" s="13"/>
      <c r="I108" s="14"/>
      <c r="J108" s="21" t="n">
        <f aca="false">SUM(G108:I111)</f>
        <v>28</v>
      </c>
      <c r="K108" s="13"/>
      <c r="L108" s="13"/>
    </row>
    <row collapsed="false" customFormat="false" customHeight="false" hidden="false" ht="12.1" outlineLevel="0" r="109">
      <c r="B109" s="2" t="s">
        <v>64</v>
      </c>
      <c r="C109" s="2" t="s">
        <v>65</v>
      </c>
      <c r="D109" s="2" t="s">
        <v>66</v>
      </c>
      <c r="E109" s="3" t="s">
        <v>12</v>
      </c>
      <c r="G109" s="5" t="n">
        <v>7</v>
      </c>
    </row>
    <row collapsed="false" customFormat="false" customHeight="false" hidden="false" ht="12.1" outlineLevel="0" r="110">
      <c r="B110" s="2" t="s">
        <v>33</v>
      </c>
      <c r="C110" s="2" t="s">
        <v>86</v>
      </c>
      <c r="D110" s="2" t="s">
        <v>11</v>
      </c>
      <c r="E110" s="3" t="s">
        <v>12</v>
      </c>
      <c r="G110" s="5" t="n">
        <v>7</v>
      </c>
    </row>
    <row collapsed="false" customFormat="false" customHeight="false" hidden="false" ht="12.1" outlineLevel="0" r="111">
      <c r="B111" s="2" t="s">
        <v>64</v>
      </c>
      <c r="C111" s="2" t="s">
        <v>67</v>
      </c>
      <c r="D111" s="2" t="s">
        <v>32</v>
      </c>
      <c r="E111" s="3" t="s">
        <v>12</v>
      </c>
      <c r="G111" s="5" t="n">
        <v>7</v>
      </c>
    </row>
    <row collapsed="false" customFormat="true" customHeight="false" hidden="false" ht="12.1" outlineLevel="0" r="112" s="9">
      <c r="A112" s="8" t="n">
        <v>41269</v>
      </c>
      <c r="B112" s="9" t="s">
        <v>87</v>
      </c>
      <c r="C112" s="9" t="s">
        <v>88</v>
      </c>
      <c r="D112" s="9" t="s">
        <v>17</v>
      </c>
      <c r="E112" s="10" t="s">
        <v>12</v>
      </c>
      <c r="F112" s="11"/>
      <c r="G112" s="12" t="n">
        <v>6</v>
      </c>
      <c r="H112" s="13"/>
      <c r="I112" s="14"/>
      <c r="J112" s="14" t="n">
        <f aca="false">SUM(G112:I113)</f>
        <v>12</v>
      </c>
      <c r="K112" s="13"/>
      <c r="L112" s="13"/>
    </row>
    <row collapsed="false" customFormat="false" customHeight="false" hidden="false" ht="12.1" outlineLevel="0" r="113">
      <c r="B113" s="2" t="s">
        <v>35</v>
      </c>
      <c r="C113" s="2" t="s">
        <v>36</v>
      </c>
      <c r="D113" s="2" t="s">
        <v>17</v>
      </c>
      <c r="E113" s="3" t="s">
        <v>12</v>
      </c>
      <c r="G113" s="5" t="n">
        <v>6</v>
      </c>
    </row>
    <row collapsed="false" customFormat="true" customHeight="false" hidden="false" ht="12.1" outlineLevel="0" r="114" s="9">
      <c r="A114" s="8" t="n">
        <v>41270</v>
      </c>
      <c r="B114" s="9" t="s">
        <v>87</v>
      </c>
      <c r="C114" s="9" t="s">
        <v>88</v>
      </c>
      <c r="D114" s="9" t="s">
        <v>17</v>
      </c>
      <c r="E114" s="10" t="s">
        <v>12</v>
      </c>
      <c r="F114" s="11"/>
      <c r="G114" s="12" t="n">
        <v>6</v>
      </c>
      <c r="H114" s="13"/>
      <c r="I114" s="14"/>
      <c r="J114" s="14" t="n">
        <f aca="false">SUM(G114:I116)</f>
        <v>18</v>
      </c>
      <c r="K114" s="13"/>
      <c r="L114" s="13"/>
    </row>
    <row collapsed="false" customFormat="false" customHeight="false" hidden="false" ht="12.1" outlineLevel="0" r="115">
      <c r="B115" s="2" t="s">
        <v>15</v>
      </c>
      <c r="D115" s="2" t="s">
        <v>11</v>
      </c>
      <c r="E115" s="3" t="s">
        <v>12</v>
      </c>
      <c r="G115" s="5" t="n">
        <v>6</v>
      </c>
    </row>
    <row collapsed="false" customFormat="false" customHeight="false" hidden="false" ht="12.1" outlineLevel="0" r="116">
      <c r="B116" s="2" t="s">
        <v>89</v>
      </c>
      <c r="C116" s="2" t="s">
        <v>85</v>
      </c>
      <c r="D116" s="2" t="s">
        <v>17</v>
      </c>
      <c r="E116" s="3" t="s">
        <v>12</v>
      </c>
      <c r="G116" s="5" t="n">
        <v>6</v>
      </c>
    </row>
    <row collapsed="false" customFormat="true" customHeight="false" hidden="false" ht="12.1" outlineLevel="0" r="117" s="9">
      <c r="A117" s="8" t="n">
        <v>41271</v>
      </c>
      <c r="B117" s="9" t="s">
        <v>87</v>
      </c>
      <c r="C117" s="9" t="s">
        <v>88</v>
      </c>
      <c r="D117" s="9" t="s">
        <v>17</v>
      </c>
      <c r="E117" s="10" t="s">
        <v>12</v>
      </c>
      <c r="F117" s="11"/>
      <c r="G117" s="12" t="n">
        <v>28</v>
      </c>
      <c r="H117" s="13"/>
      <c r="I117" s="14"/>
      <c r="J117" s="14" t="n">
        <f aca="false">SUM(G117:I124)</f>
        <v>80</v>
      </c>
      <c r="K117" s="13"/>
      <c r="L117" s="13"/>
    </row>
    <row collapsed="false" customFormat="true" customHeight="false" hidden="false" ht="12.1" outlineLevel="0" r="118" s="25">
      <c r="A118" s="24"/>
      <c r="B118" s="25" t="s">
        <v>89</v>
      </c>
      <c r="C118" s="25" t="s">
        <v>85</v>
      </c>
      <c r="D118" s="25" t="s">
        <v>17</v>
      </c>
      <c r="E118" s="26" t="s">
        <v>12</v>
      </c>
      <c r="F118" s="27"/>
      <c r="G118" s="5" t="n">
        <v>9</v>
      </c>
      <c r="H118" s="28"/>
      <c r="I118" s="7"/>
      <c r="J118" s="7"/>
      <c r="K118" s="28"/>
      <c r="L118" s="28"/>
    </row>
    <row collapsed="false" customFormat="false" customHeight="false" hidden="false" ht="12.1" outlineLevel="0" r="119">
      <c r="B119" s="2" t="s">
        <v>47</v>
      </c>
      <c r="C119" s="2" t="s">
        <v>48</v>
      </c>
      <c r="D119" s="2" t="s">
        <v>49</v>
      </c>
      <c r="E119" s="3" t="s">
        <v>12</v>
      </c>
      <c r="G119" s="5" t="n">
        <v>5</v>
      </c>
      <c r="H119" s="28"/>
      <c r="J119" s="19"/>
    </row>
    <row collapsed="false" customFormat="false" customHeight="false" hidden="false" ht="12.1" outlineLevel="0" r="120">
      <c r="B120" s="2" t="s">
        <v>18</v>
      </c>
      <c r="C120" s="2" t="s">
        <v>19</v>
      </c>
      <c r="D120" s="2" t="s">
        <v>20</v>
      </c>
      <c r="E120" s="4" t="s">
        <v>12</v>
      </c>
      <c r="G120" s="5" t="n">
        <v>5</v>
      </c>
      <c r="H120" s="28"/>
    </row>
    <row collapsed="false" customFormat="false" customHeight="true" hidden="false" ht="11.25" outlineLevel="0" r="121">
      <c r="B121" s="2" t="s">
        <v>15</v>
      </c>
      <c r="C121" s="2" t="s">
        <v>90</v>
      </c>
      <c r="D121" s="2" t="s">
        <v>20</v>
      </c>
      <c r="E121" s="3" t="s">
        <v>12</v>
      </c>
      <c r="G121" s="5" t="n">
        <v>6</v>
      </c>
    </row>
    <row collapsed="false" customFormat="false" customHeight="false" hidden="false" ht="12.1" outlineLevel="0" r="122">
      <c r="B122" s="2" t="s">
        <v>77</v>
      </c>
      <c r="C122" s="2" t="s">
        <v>79</v>
      </c>
      <c r="D122" s="2" t="s">
        <v>17</v>
      </c>
      <c r="E122" s="3" t="s">
        <v>12</v>
      </c>
      <c r="G122" s="5" t="n">
        <v>6</v>
      </c>
    </row>
    <row collapsed="false" customFormat="false" customHeight="false" hidden="false" ht="12.1" outlineLevel="0" r="123">
      <c r="B123" s="2" t="s">
        <v>35</v>
      </c>
      <c r="C123" s="2" t="s">
        <v>36</v>
      </c>
      <c r="D123" s="2" t="s">
        <v>17</v>
      </c>
      <c r="E123" s="4" t="s">
        <v>12</v>
      </c>
      <c r="G123" s="29" t="n">
        <v>6</v>
      </c>
    </row>
    <row collapsed="false" customFormat="false" customHeight="false" hidden="false" ht="12.1" outlineLevel="0" r="124">
      <c r="B124" s="2" t="s">
        <v>35</v>
      </c>
      <c r="D124" s="2" t="s">
        <v>17</v>
      </c>
      <c r="E124" s="3" t="s">
        <v>12</v>
      </c>
      <c r="G124" s="5" t="n">
        <v>15</v>
      </c>
    </row>
    <row collapsed="false" customFormat="true" customHeight="false" hidden="false" ht="12.1" outlineLevel="0" r="125" s="9">
      <c r="A125" s="8" t="n">
        <v>41272</v>
      </c>
      <c r="B125" s="9" t="s">
        <v>91</v>
      </c>
      <c r="D125" s="9" t="s">
        <v>17</v>
      </c>
      <c r="E125" s="10" t="s">
        <v>12</v>
      </c>
      <c r="F125" s="11"/>
      <c r="G125" s="12" t="n">
        <v>6</v>
      </c>
      <c r="H125" s="13"/>
      <c r="I125" s="14"/>
      <c r="J125" s="14"/>
      <c r="K125" s="13"/>
      <c r="L125" s="13"/>
    </row>
    <row collapsed="false" customFormat="false" customHeight="false" hidden="false" ht="12.1" outlineLevel="0" r="126">
      <c r="B126" s="2" t="s">
        <v>47</v>
      </c>
      <c r="C126" s="2" t="s">
        <v>48</v>
      </c>
      <c r="D126" s="2" t="s">
        <v>49</v>
      </c>
      <c r="E126" s="3" t="s">
        <v>12</v>
      </c>
      <c r="G126" s="5" t="n">
        <v>5</v>
      </c>
    </row>
    <row collapsed="false" customFormat="false" customHeight="false" hidden="false" ht="12.1" outlineLevel="0" r="127">
      <c r="B127" s="2" t="s">
        <v>18</v>
      </c>
      <c r="C127" s="2" t="s">
        <v>19</v>
      </c>
      <c r="D127" s="2" t="s">
        <v>20</v>
      </c>
      <c r="E127" s="4" t="s">
        <v>12</v>
      </c>
      <c r="G127" s="5" t="n">
        <v>5</v>
      </c>
      <c r="J127" s="19"/>
    </row>
    <row collapsed="false" customFormat="false" customHeight="false" hidden="false" ht="12.1" outlineLevel="0" r="128">
      <c r="B128" s="2" t="s">
        <v>15</v>
      </c>
      <c r="C128" s="2" t="s">
        <v>90</v>
      </c>
      <c r="D128" s="2" t="s">
        <v>20</v>
      </c>
      <c r="E128" s="3" t="s">
        <v>12</v>
      </c>
      <c r="G128" s="5" t="n">
        <v>6</v>
      </c>
    </row>
    <row collapsed="false" customFormat="false" customHeight="true" hidden="false" ht="13.5" outlineLevel="0" r="179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B24" activeCellId="0" pane="topLeft" sqref="B24"/>
    </sheetView>
  </sheetViews>
  <cols>
    <col collapsed="false" hidden="false" max="1" min="1" style="30" width="9.15294117647059"/>
    <col collapsed="false" hidden="false" max="2" min="2" style="31" width="13.0705882352941"/>
    <col collapsed="false" hidden="false" max="3" min="3" style="32" width="12.1647058823529"/>
    <col collapsed="false" hidden="false" max="4" min="4" style="32" width="11.6117647058824"/>
    <col collapsed="false" hidden="false" max="5" min="5" style="29" width="10.0470588235294"/>
    <col collapsed="false" hidden="false" max="6" min="6" style="29" width="10.6078431372549"/>
    <col collapsed="false" hidden="false" max="7" min="7" style="0" width="10.0470588235294"/>
    <col collapsed="false" hidden="false" max="1025" min="8" style="0" width="8.71764705882353"/>
  </cols>
  <sheetData>
    <row collapsed="false" customFormat="true" customHeight="false" hidden="false" ht="12.1" outlineLevel="0" r="1" s="36">
      <c r="A1" s="8" t="s">
        <v>0</v>
      </c>
      <c r="B1" s="33" t="s">
        <v>92</v>
      </c>
      <c r="C1" s="34" t="s">
        <v>93</v>
      </c>
      <c r="D1" s="33" t="s">
        <v>94</v>
      </c>
      <c r="E1" s="35" t="s">
        <v>95</v>
      </c>
      <c r="F1" s="35" t="s">
        <v>96</v>
      </c>
    </row>
    <row collapsed="false" customFormat="false" customHeight="false" hidden="false" ht="12.1" outlineLevel="0" r="2">
      <c r="A2" s="1" t="n">
        <v>41244</v>
      </c>
      <c r="B2" s="31" t="n">
        <v>34</v>
      </c>
    </row>
    <row collapsed="false" customFormat="false" customHeight="false" hidden="false" ht="12.1" outlineLevel="0" r="3">
      <c r="A3" s="1" t="n">
        <v>41246</v>
      </c>
      <c r="B3" s="31" t="n">
        <v>18</v>
      </c>
    </row>
    <row collapsed="false" customFormat="false" customHeight="false" hidden="false" ht="12.1" outlineLevel="0" r="4">
      <c r="A4" s="1" t="n">
        <v>41247</v>
      </c>
      <c r="B4" s="31" t="n">
        <v>51</v>
      </c>
    </row>
    <row collapsed="false" customFormat="false" customHeight="false" hidden="false" ht="12.1" outlineLevel="0" r="5">
      <c r="A5" s="1" t="n">
        <v>41248</v>
      </c>
      <c r="B5" s="31" t="n">
        <v>12</v>
      </c>
    </row>
    <row collapsed="false" customFormat="false" customHeight="false" hidden="false" ht="12.1" outlineLevel="0" r="6">
      <c r="A6" s="24" t="n">
        <v>41249</v>
      </c>
      <c r="B6" s="31" t="n">
        <v>18</v>
      </c>
    </row>
    <row collapsed="false" customFormat="false" customHeight="false" hidden="false" ht="12.1" outlineLevel="0" r="7">
      <c r="A7" s="37" t="n">
        <v>41250</v>
      </c>
      <c r="B7" s="31" t="n">
        <v>36</v>
      </c>
    </row>
    <row collapsed="false" customFormat="false" customHeight="false" hidden="false" ht="12.1" outlineLevel="0" r="8">
      <c r="A8" s="1" t="n">
        <v>41251</v>
      </c>
      <c r="B8" s="31" t="n">
        <v>44</v>
      </c>
      <c r="I8" s="38"/>
    </row>
    <row collapsed="false" customFormat="false" customHeight="false" hidden="false" ht="12.1" outlineLevel="0" r="9">
      <c r="A9" s="1" t="n">
        <v>41253</v>
      </c>
      <c r="B9" s="31" t="n">
        <v>28</v>
      </c>
    </row>
    <row collapsed="false" customFormat="false" customHeight="false" hidden="false" ht="12.1" outlineLevel="0" r="10">
      <c r="A10" s="1" t="n">
        <v>41254</v>
      </c>
      <c r="B10" s="31" t="n">
        <v>23</v>
      </c>
    </row>
    <row collapsed="false" customFormat="false" customHeight="false" hidden="false" ht="12.1" outlineLevel="0" r="11">
      <c r="A11" s="1" t="n">
        <v>41255</v>
      </c>
      <c r="B11" s="31" t="n">
        <v>18</v>
      </c>
    </row>
    <row collapsed="false" customFormat="false" customHeight="false" hidden="false" ht="12.1" outlineLevel="0" r="12">
      <c r="A12" s="1" t="n">
        <v>41256</v>
      </c>
      <c r="B12" s="31" t="n">
        <v>17</v>
      </c>
    </row>
    <row collapsed="false" customFormat="false" customHeight="false" hidden="false" ht="12.1" outlineLevel="0" r="13">
      <c r="A13" s="1" t="n">
        <v>41257</v>
      </c>
      <c r="B13" s="31" t="n">
        <v>52</v>
      </c>
    </row>
    <row collapsed="false" customFormat="false" customHeight="false" hidden="false" ht="12.1" outlineLevel="0" r="14">
      <c r="A14" s="1" t="n">
        <v>41258</v>
      </c>
      <c r="B14" s="31" t="n">
        <v>37</v>
      </c>
    </row>
    <row collapsed="false" customFormat="true" customHeight="false" hidden="false" ht="12.1" outlineLevel="0" r="15" s="39">
      <c r="A15" s="1" t="n">
        <v>41260</v>
      </c>
      <c r="B15" s="31" t="n">
        <v>116</v>
      </c>
      <c r="C15" s="32"/>
      <c r="D15" s="32"/>
      <c r="E15" s="29"/>
      <c r="F15" s="29"/>
    </row>
    <row collapsed="false" customFormat="false" customHeight="false" hidden="false" ht="12.1" outlineLevel="0" r="16">
      <c r="A16" s="37" t="n">
        <v>41261</v>
      </c>
      <c r="B16" s="31" t="n">
        <v>36</v>
      </c>
    </row>
    <row collapsed="false" customFormat="false" customHeight="false" hidden="false" ht="12.1" outlineLevel="0" r="17">
      <c r="A17" s="1" t="n">
        <v>41262</v>
      </c>
      <c r="B17" s="31" t="n">
        <v>23</v>
      </c>
    </row>
    <row collapsed="false" customFormat="false" customHeight="false" hidden="false" ht="12.1" outlineLevel="0" r="18">
      <c r="A18" s="24" t="n">
        <v>41263</v>
      </c>
      <c r="B18" s="31" t="n">
        <v>41</v>
      </c>
    </row>
    <row collapsed="false" customFormat="false" customHeight="false" hidden="false" ht="12.1" outlineLevel="0" r="19">
      <c r="A19" s="1" t="n">
        <v>41264</v>
      </c>
      <c r="B19" s="31" t="n">
        <v>47</v>
      </c>
    </row>
    <row collapsed="false" customFormat="false" customHeight="false" hidden="false" ht="12.1" outlineLevel="0" r="20">
      <c r="A20" s="1" t="n">
        <v>41265</v>
      </c>
      <c r="B20" s="31" t="n">
        <v>28</v>
      </c>
    </row>
    <row collapsed="false" customFormat="false" customHeight="false" hidden="false" ht="12.1" outlineLevel="0" r="21">
      <c r="A21" s="1" t="n">
        <v>41269</v>
      </c>
      <c r="B21" s="31" t="n">
        <v>12</v>
      </c>
    </row>
    <row collapsed="false" customFormat="false" customHeight="false" hidden="false" ht="12.1" outlineLevel="0" r="22">
      <c r="A22" s="1" t="n">
        <v>41270</v>
      </c>
      <c r="B22" s="31" t="n">
        <v>18</v>
      </c>
    </row>
    <row collapsed="false" customFormat="false" customHeight="false" hidden="false" ht="12.1" outlineLevel="0" r="23">
      <c r="A23" s="1" t="n">
        <v>41271</v>
      </c>
      <c r="B23" s="40" t="n">
        <v>80</v>
      </c>
    </row>
    <row collapsed="false" customFormat="false" customHeight="false" hidden="false" ht="12.1" outlineLevel="0" r="24">
      <c r="A24" s="1" t="n">
        <v>41272</v>
      </c>
    </row>
    <row collapsed="false" customFormat="false" customHeight="false" hidden="false" ht="12.1" outlineLevel="0" r="25">
      <c r="A25" s="1"/>
    </row>
    <row collapsed="false" customFormat="false" customHeight="false" hidden="false" ht="12.1" outlineLevel="0" r="26">
      <c r="A26" s="24"/>
    </row>
    <row collapsed="false" customFormat="false" customHeight="false" hidden="false" ht="12.1" outlineLevel="0" r="29">
      <c r="A29" s="30" t="s">
        <v>6</v>
      </c>
      <c r="B29" s="32" t="n">
        <f aca="false">SUM(B2:B28)</f>
        <v>789</v>
      </c>
    </row>
    <row collapsed="false" customFormat="false" customHeight="false" hidden="false" ht="12.1" outlineLevel="0" r="30">
      <c r="A30" s="41" t="s">
        <v>97</v>
      </c>
      <c r="C30" s="32" t="n">
        <f aca="false">SUM(C2:C29)</f>
        <v>0</v>
      </c>
    </row>
    <row collapsed="false" customFormat="false" customHeight="false" hidden="false" ht="12.1" outlineLevel="0" r="31">
      <c r="A31" s="42" t="s">
        <v>98</v>
      </c>
      <c r="D31" s="32" t="n">
        <f aca="false">B29-C30</f>
        <v>789</v>
      </c>
    </row>
    <row collapsed="false" customFormat="false" customHeight="false" hidden="false" ht="12.1" outlineLevel="0" r="32">
      <c r="A32" s="41" t="s">
        <v>95</v>
      </c>
      <c r="E32" s="43" t="n">
        <f aca="false">diario!H273</f>
        <v>0</v>
      </c>
      <c r="F32" s="7"/>
      <c r="G32" s="20"/>
    </row>
    <row collapsed="false" customFormat="false" customHeight="false" hidden="false" ht="12.1" outlineLevel="0" r="33">
      <c r="A33" s="44" t="s">
        <v>96</v>
      </c>
      <c r="F33" s="45" t="n">
        <f aca="false">diario!I274</f>
        <v>0</v>
      </c>
    </row>
    <row collapsed="false" customFormat="false" customHeight="false" hidden="false" ht="12.1" outlineLevel="0" r="34">
      <c r="A34" s="30" t="s">
        <v>99</v>
      </c>
      <c r="E34" s="46"/>
      <c r="G34" s="47" t="n">
        <f aca="false">E32-F33</f>
        <v>0</v>
      </c>
    </row>
    <row collapsed="false" customFormat="false" customHeight="false" hidden="false" ht="12.1" outlineLevel="0" r="84">
      <c r="J84" s="48" t="n">
        <f aca="false">SUM(G84:I87)</f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G39" activeCellId="0" pane="topLeft" sqref="G39"/>
    </sheetView>
  </sheetViews>
  <cols>
    <col collapsed="false" hidden="false" max="1" min="1" style="49" width="9.15294117647059"/>
    <col collapsed="false" hidden="false" max="2" min="2" style="39" width="8.03921568627451"/>
    <col collapsed="false" hidden="false" max="3" min="3" style="39" width="10.156862745098"/>
    <col collapsed="false" hidden="false" max="4" min="4" style="39" width="8.6"/>
    <col collapsed="false" hidden="false" max="5" min="5" style="4" width="4.46666666666667"/>
    <col collapsed="false" hidden="false" max="6" min="6" style="4" width="4.34901960784314"/>
    <col collapsed="false" hidden="false" max="8" min="7" style="29" width="11.5058823529412"/>
    <col collapsed="false" hidden="false" max="9" min="9" style="39" width="7.70588235294118"/>
    <col collapsed="false" hidden="false" max="10" min="10" style="32" width="11.1607843137255"/>
    <col collapsed="false" hidden="false" max="11" min="11" style="39" width="10.6078431372549"/>
    <col collapsed="false" hidden="false" max="1025" min="12" style="39" width="8.93725490196078"/>
  </cols>
  <sheetData>
    <row collapsed="false" customFormat="false" customHeight="false" hidden="false" ht="12.1" outlineLevel="0" r="1">
      <c r="A1" s="49" t="s">
        <v>0</v>
      </c>
      <c r="B1" s="4" t="s">
        <v>100</v>
      </c>
      <c r="C1" s="4" t="s">
        <v>2</v>
      </c>
      <c r="D1" s="4" t="s">
        <v>101</v>
      </c>
      <c r="E1" s="50" t="s">
        <v>102</v>
      </c>
      <c r="F1" s="4" t="s">
        <v>5</v>
      </c>
      <c r="G1" s="5" t="s">
        <v>103</v>
      </c>
      <c r="I1" s="39" t="s">
        <v>104</v>
      </c>
      <c r="K1" s="39" t="s">
        <v>105</v>
      </c>
    </row>
    <row collapsed="false" customFormat="false" customHeight="false" hidden="false" ht="12.1" outlineLevel="0" r="2">
      <c r="A2" s="51" t="n">
        <v>40670</v>
      </c>
      <c r="B2" s="2" t="s">
        <v>106</v>
      </c>
      <c r="C2" s="2" t="s">
        <v>107</v>
      </c>
      <c r="D2" s="39" t="s">
        <v>108</v>
      </c>
      <c r="E2" s="4" t="s">
        <v>12</v>
      </c>
      <c r="G2" s="29" t="n">
        <f aca="false">5+5</f>
        <v>10</v>
      </c>
      <c r="I2" s="52"/>
      <c r="K2" s="53"/>
    </row>
    <row collapsed="false" customFormat="false" customHeight="false" hidden="false" ht="12.1" outlineLevel="0" r="3">
      <c r="A3" s="49" t="n">
        <v>40676</v>
      </c>
      <c r="B3" s="2" t="s">
        <v>69</v>
      </c>
      <c r="C3" s="2" t="s">
        <v>109</v>
      </c>
      <c r="D3" s="52" t="s">
        <v>108</v>
      </c>
      <c r="E3" s="4" t="s">
        <v>12</v>
      </c>
      <c r="G3" s="29" t="n">
        <f aca="false">5+5+5</f>
        <v>15</v>
      </c>
      <c r="K3" s="53"/>
    </row>
    <row collapsed="false" customFormat="false" customHeight="false" hidden="false" ht="12.1" outlineLevel="0" r="4">
      <c r="A4" s="49" t="n">
        <v>40697</v>
      </c>
      <c r="B4" s="2" t="s">
        <v>69</v>
      </c>
      <c r="C4" s="2" t="s">
        <v>109</v>
      </c>
      <c r="D4" s="39" t="s">
        <v>108</v>
      </c>
      <c r="E4" s="4" t="s">
        <v>12</v>
      </c>
      <c r="G4" s="29" t="n">
        <f aca="false">5+5+5</f>
        <v>15</v>
      </c>
      <c r="I4" s="53"/>
      <c r="K4" s="53"/>
    </row>
    <row collapsed="false" customFormat="false" customHeight="false" hidden="false" ht="12.1" outlineLevel="0" r="5">
      <c r="A5" s="49" t="n">
        <v>22</v>
      </c>
      <c r="B5" s="2" t="s">
        <v>25</v>
      </c>
      <c r="C5" s="2" t="s">
        <v>110</v>
      </c>
      <c r="D5" s="2" t="s">
        <v>108</v>
      </c>
      <c r="E5" s="4" t="s">
        <v>12</v>
      </c>
      <c r="G5" s="29" t="n">
        <f aca="false">10+5+5+5+5+10</f>
        <v>40</v>
      </c>
      <c r="K5" s="53"/>
    </row>
    <row collapsed="false" customFormat="false" customHeight="false" hidden="false" ht="12.1" outlineLevel="0" r="6">
      <c r="A6" s="49" t="n">
        <v>40702</v>
      </c>
      <c r="B6" s="2" t="s">
        <v>69</v>
      </c>
      <c r="C6" s="2" t="s">
        <v>109</v>
      </c>
      <c r="D6" s="39" t="s">
        <v>108</v>
      </c>
      <c r="E6" s="4" t="s">
        <v>12</v>
      </c>
      <c r="G6" s="29" t="n">
        <v>80</v>
      </c>
      <c r="H6" s="29" t="n">
        <f aca="false">G4+G5+G6</f>
        <v>135</v>
      </c>
      <c r="K6" s="53"/>
    </row>
    <row collapsed="false" customFormat="false" customHeight="false" hidden="false" ht="12.1" outlineLevel="0" r="7">
      <c r="A7" s="49" t="n">
        <v>40711</v>
      </c>
      <c r="B7" s="2" t="s">
        <v>111</v>
      </c>
      <c r="C7" s="2" t="s">
        <v>112</v>
      </c>
      <c r="D7" s="2" t="s">
        <v>108</v>
      </c>
      <c r="E7" s="4" t="s">
        <v>12</v>
      </c>
      <c r="G7" s="29" t="n">
        <v>10</v>
      </c>
      <c r="I7" s="53"/>
      <c r="K7" s="53"/>
    </row>
    <row collapsed="false" customFormat="false" customHeight="false" hidden="false" ht="12.1" outlineLevel="0" r="8">
      <c r="A8" s="49" t="n">
        <v>40714</v>
      </c>
      <c r="B8" s="2" t="s">
        <v>18</v>
      </c>
      <c r="C8" s="2" t="s">
        <v>113</v>
      </c>
      <c r="D8" s="39" t="s">
        <v>114</v>
      </c>
      <c r="E8" s="4" t="s">
        <v>12</v>
      </c>
      <c r="G8" s="29" t="n">
        <f aca="false">5+5+10+5+5+5+5+5+5+5+5+5+5+5+5+5</f>
        <v>85</v>
      </c>
      <c r="K8" s="53"/>
    </row>
    <row collapsed="false" customFormat="false" customHeight="false" hidden="false" ht="12.1" outlineLevel="0" r="9">
      <c r="A9" s="51" t="n">
        <v>40739</v>
      </c>
      <c r="B9" s="2" t="s">
        <v>115</v>
      </c>
      <c r="C9" s="2" t="s">
        <v>116</v>
      </c>
      <c r="D9" s="39" t="s">
        <v>108</v>
      </c>
      <c r="E9" s="4" t="s">
        <v>12</v>
      </c>
      <c r="G9" s="29" t="n">
        <f aca="false">5+10+10</f>
        <v>25</v>
      </c>
      <c r="K9" s="53"/>
    </row>
    <row collapsed="false" customFormat="false" customHeight="false" hidden="false" ht="12.1" outlineLevel="0" r="10">
      <c r="A10" s="49" t="n">
        <v>40781</v>
      </c>
      <c r="B10" s="2" t="s">
        <v>117</v>
      </c>
      <c r="C10" s="2" t="s">
        <v>118</v>
      </c>
      <c r="D10" s="39" t="s">
        <v>108</v>
      </c>
      <c r="E10" s="4" t="s">
        <v>12</v>
      </c>
      <c r="G10" s="29" t="n">
        <f aca="false">10+5+5+5+10+5+10+5+5+5+5+10+5-50+5+5+10+5+5+5-50+5+10+6+6+6+12+6-50</f>
        <v>21</v>
      </c>
      <c r="K10" s="53"/>
    </row>
    <row collapsed="false" customFormat="true" customHeight="true" hidden="false" ht="12" outlineLevel="0" r="11" s="56">
      <c r="A11" s="54" t="n">
        <v>40814</v>
      </c>
      <c r="B11" s="55" t="s">
        <v>71</v>
      </c>
      <c r="C11" s="55" t="s">
        <v>119</v>
      </c>
      <c r="D11" s="56" t="s">
        <v>108</v>
      </c>
      <c r="E11" s="57" t="s">
        <v>12</v>
      </c>
      <c r="F11" s="57"/>
      <c r="G11" s="58" t="n">
        <f aca="false">5+5+5+10+5+10+10+5+5+5+5+10</f>
        <v>80</v>
      </c>
      <c r="H11" s="58"/>
      <c r="J11" s="59"/>
      <c r="K11" s="60"/>
    </row>
    <row collapsed="false" customFormat="false" customHeight="false" hidden="false" ht="12.1" outlineLevel="0" r="12">
      <c r="A12" s="49" t="n">
        <v>40871</v>
      </c>
      <c r="B12" s="2" t="s">
        <v>120</v>
      </c>
      <c r="C12" s="2" t="s">
        <v>121</v>
      </c>
      <c r="D12" s="2" t="s">
        <v>122</v>
      </c>
      <c r="E12" s="4" t="s">
        <v>12</v>
      </c>
      <c r="G12" s="29" t="n">
        <f aca="false">6+6+6+6+6+6+6+6-20+6+6</f>
        <v>40</v>
      </c>
      <c r="K12" s="53"/>
    </row>
    <row collapsed="false" customFormat="false" customHeight="false" hidden="false" ht="12.1" outlineLevel="0" r="13">
      <c r="A13" s="49" t="n">
        <v>40889</v>
      </c>
      <c r="B13" s="2" t="s">
        <v>123</v>
      </c>
      <c r="C13" s="2" t="s">
        <v>124</v>
      </c>
      <c r="D13" s="39" t="s">
        <v>125</v>
      </c>
      <c r="E13" s="4" t="s">
        <v>12</v>
      </c>
      <c r="G13" s="29" t="n">
        <f aca="false">6+6+6+6+6+6+6+6+6+6+6+6+6+6+6</f>
        <v>90</v>
      </c>
      <c r="I13" s="52"/>
      <c r="K13" s="53"/>
    </row>
    <row collapsed="false" customFormat="false" customHeight="false" hidden="false" ht="12.1" outlineLevel="0" r="14">
      <c r="A14" s="51" t="n">
        <v>40903</v>
      </c>
      <c r="B14" s="2" t="s">
        <v>15</v>
      </c>
      <c r="C14" s="2" t="s">
        <v>126</v>
      </c>
      <c r="D14" s="2" t="s">
        <v>127</v>
      </c>
      <c r="E14" s="3" t="s">
        <v>12</v>
      </c>
      <c r="G14" s="5" t="n">
        <f aca="false">45+10-20</f>
        <v>35</v>
      </c>
    </row>
    <row collapsed="false" customFormat="false" customHeight="false" hidden="false" ht="12.1" outlineLevel="0" r="15">
      <c r="A15" s="49" t="n">
        <v>40903</v>
      </c>
      <c r="B15" s="2" t="s">
        <v>35</v>
      </c>
      <c r="C15" s="2" t="s">
        <v>128</v>
      </c>
      <c r="E15" s="4" t="s">
        <v>12</v>
      </c>
      <c r="G15" s="29" t="n">
        <f aca="false">6+10+10+10</f>
        <v>36</v>
      </c>
    </row>
    <row collapsed="false" customFormat="false" customHeight="true" hidden="false" ht="13.5" outlineLevel="0" r="16">
      <c r="A16" s="49" t="n">
        <v>40963</v>
      </c>
      <c r="B16" s="2" t="s">
        <v>25</v>
      </c>
      <c r="C16" s="2" t="s">
        <v>129</v>
      </c>
      <c r="D16" s="39" t="s">
        <v>130</v>
      </c>
      <c r="E16" s="4" t="s">
        <v>12</v>
      </c>
      <c r="G16" s="29" t="n">
        <f aca="false">6+6+6+6</f>
        <v>24</v>
      </c>
    </row>
    <row collapsed="false" customFormat="false" customHeight="false" hidden="false" ht="12.1" outlineLevel="0" r="17">
      <c r="A17" s="49" t="n">
        <v>41004</v>
      </c>
      <c r="B17" s="2" t="s">
        <v>131</v>
      </c>
      <c r="C17" s="2" t="s">
        <v>132</v>
      </c>
      <c r="D17" s="39" t="s">
        <v>108</v>
      </c>
      <c r="E17" s="4" t="s">
        <v>12</v>
      </c>
      <c r="G17" s="29" t="n">
        <f aca="false">5+5+5+5</f>
        <v>20</v>
      </c>
    </row>
    <row collapsed="false" customFormat="false" customHeight="false" hidden="false" ht="12.1" outlineLevel="0" r="18">
      <c r="A18" s="49" t="n">
        <v>41010</v>
      </c>
      <c r="B18" s="2" t="s">
        <v>15</v>
      </c>
      <c r="C18" s="2" t="s">
        <v>39</v>
      </c>
      <c r="D18" s="39" t="s">
        <v>133</v>
      </c>
      <c r="E18" s="4" t="s">
        <v>12</v>
      </c>
      <c r="G18" s="29" t="n">
        <f aca="false">6+6+6+6+6+6+6-40+6+6+6+6+6</f>
        <v>32</v>
      </c>
    </row>
    <row collapsed="false" customFormat="false" customHeight="false" hidden="false" ht="12.1" outlineLevel="0" r="19">
      <c r="A19" s="49" t="n">
        <v>41040</v>
      </c>
      <c r="B19" s="2" t="s">
        <v>134</v>
      </c>
      <c r="C19" s="2" t="s">
        <v>135</v>
      </c>
      <c r="D19" s="39" t="s">
        <v>136</v>
      </c>
      <c r="E19" s="4" t="s">
        <v>12</v>
      </c>
      <c r="G19" s="29" t="n">
        <f aca="false">7+14+7+14+7+7</f>
        <v>56</v>
      </c>
    </row>
    <row collapsed="false" customFormat="false" customHeight="true" hidden="false" ht="14.25" outlineLevel="0" r="20">
      <c r="A20" s="49" t="n">
        <v>41048</v>
      </c>
      <c r="B20" s="2" t="s">
        <v>37</v>
      </c>
      <c r="C20" s="2" t="s">
        <v>137</v>
      </c>
      <c r="D20" s="2" t="s">
        <v>108</v>
      </c>
      <c r="E20" s="3" t="s">
        <v>12</v>
      </c>
      <c r="G20" s="5" t="n">
        <v>10</v>
      </c>
      <c r="K20" s="53"/>
    </row>
    <row collapsed="false" customFormat="false" customHeight="false" hidden="false" ht="12.1" outlineLevel="0" r="21">
      <c r="A21" s="49" t="n">
        <v>41055</v>
      </c>
      <c r="B21" s="2" t="s">
        <v>52</v>
      </c>
      <c r="C21" s="2" t="s">
        <v>138</v>
      </c>
      <c r="D21" s="39" t="s">
        <v>108</v>
      </c>
      <c r="E21" s="4" t="s">
        <v>12</v>
      </c>
      <c r="G21" s="29" t="n">
        <f aca="false">10+5+5</f>
        <v>20</v>
      </c>
      <c r="I21" s="52"/>
    </row>
    <row collapsed="false" customFormat="false" customHeight="false" hidden="false" ht="12.1" outlineLevel="0" r="22">
      <c r="A22" s="49" t="n">
        <v>41059</v>
      </c>
      <c r="B22" s="2" t="s">
        <v>139</v>
      </c>
      <c r="C22" s="2" t="s">
        <v>140</v>
      </c>
      <c r="D22" s="39" t="s">
        <v>108</v>
      </c>
      <c r="E22" s="4" t="s">
        <v>12</v>
      </c>
      <c r="G22" s="29" t="n">
        <f aca="false">6+6+6+6+12+6+6+6+12+6+12</f>
        <v>84</v>
      </c>
    </row>
    <row collapsed="false" customFormat="false" customHeight="false" hidden="false" ht="12.1" outlineLevel="0" r="23">
      <c r="A23" s="49" t="n">
        <v>41059</v>
      </c>
      <c r="B23" s="2" t="s">
        <v>75</v>
      </c>
      <c r="C23" s="2"/>
      <c r="D23" s="39" t="s">
        <v>108</v>
      </c>
      <c r="E23" s="4" t="s">
        <v>12</v>
      </c>
      <c r="G23" s="29" t="n">
        <f aca="false">10+5+5+5+10+5+10</f>
        <v>50</v>
      </c>
      <c r="I23" s="52"/>
    </row>
    <row collapsed="false" customFormat="true" customHeight="false" hidden="false" ht="12.1" outlineLevel="0" r="24" s="56">
      <c r="A24" s="54" t="n">
        <v>41075</v>
      </c>
      <c r="B24" s="55" t="s">
        <v>141</v>
      </c>
      <c r="C24" s="55" t="s">
        <v>142</v>
      </c>
      <c r="D24" s="61" t="s">
        <v>108</v>
      </c>
      <c r="E24" s="57" t="s">
        <v>12</v>
      </c>
      <c r="F24" s="57"/>
      <c r="G24" s="58" t="n">
        <f aca="false">6+12+6+6+12+6+6+6+12+6+6+12+6+6+6+6+6+6+6+6+12+6</f>
        <v>162</v>
      </c>
      <c r="H24" s="58"/>
      <c r="J24" s="59"/>
    </row>
    <row collapsed="false" customFormat="false" customHeight="true" hidden="false" ht="14.25" outlineLevel="0" r="25">
      <c r="A25" s="51" t="n">
        <v>41094</v>
      </c>
      <c r="B25" s="2" t="s">
        <v>134</v>
      </c>
      <c r="C25" s="2" t="s">
        <v>143</v>
      </c>
      <c r="D25" s="39" t="s">
        <v>108</v>
      </c>
      <c r="E25" s="4" t="s">
        <v>12</v>
      </c>
      <c r="G25" s="29" t="n">
        <f aca="false">5+5+5+5</f>
        <v>20</v>
      </c>
    </row>
    <row collapsed="false" customFormat="false" customHeight="false" hidden="false" ht="12.1" outlineLevel="0" r="26">
      <c r="A26" s="49" t="n">
        <v>41095</v>
      </c>
      <c r="B26" s="2" t="s">
        <v>33</v>
      </c>
      <c r="C26" s="2" t="s">
        <v>144</v>
      </c>
      <c r="D26" s="39" t="s">
        <v>108</v>
      </c>
      <c r="E26" s="4" t="s">
        <v>12</v>
      </c>
      <c r="G26" s="29" t="n">
        <f aca="false">30-20</f>
        <v>10</v>
      </c>
    </row>
    <row collapsed="false" customFormat="true" customHeight="false" hidden="false" ht="12.1" outlineLevel="0" r="27" s="36">
      <c r="A27" s="49" t="n">
        <v>41110</v>
      </c>
      <c r="B27" s="2" t="s">
        <v>131</v>
      </c>
      <c r="C27" s="2" t="s">
        <v>145</v>
      </c>
      <c r="D27" s="39" t="s">
        <v>108</v>
      </c>
      <c r="E27" s="4" t="s">
        <v>12</v>
      </c>
      <c r="F27" s="4"/>
      <c r="G27" s="29" t="n">
        <v>18</v>
      </c>
      <c r="H27" s="35"/>
      <c r="J27" s="34"/>
    </row>
    <row collapsed="false" customFormat="true" customHeight="false" hidden="false" ht="12.1" outlineLevel="0" r="28" s="56">
      <c r="A28" s="54" t="n">
        <v>41131</v>
      </c>
      <c r="B28" s="55" t="s">
        <v>52</v>
      </c>
      <c r="C28" s="55" t="s">
        <v>53</v>
      </c>
      <c r="D28" s="56" t="s">
        <v>108</v>
      </c>
      <c r="E28" s="57" t="s">
        <v>12</v>
      </c>
      <c r="F28" s="57"/>
      <c r="G28" s="58" t="n">
        <f aca="false">30-15+5+5+5+5+5+5+5+10+5+5-50+5+5+5+5+10+10</f>
        <v>60</v>
      </c>
      <c r="H28" s="58"/>
      <c r="J28" s="59"/>
      <c r="K28" s="60"/>
    </row>
    <row collapsed="false" customFormat="false" customHeight="false" hidden="false" ht="12.1" outlineLevel="0" r="29">
      <c r="A29" s="49" t="n">
        <v>41194</v>
      </c>
      <c r="B29" s="2" t="s">
        <v>13</v>
      </c>
      <c r="C29" s="2" t="s">
        <v>146</v>
      </c>
      <c r="D29" s="2" t="s">
        <v>108</v>
      </c>
      <c r="E29" s="3" t="s">
        <v>12</v>
      </c>
      <c r="G29" s="5" t="n">
        <v>21</v>
      </c>
    </row>
    <row collapsed="false" customFormat="false" customHeight="false" hidden="false" ht="12.1" outlineLevel="0" r="30">
      <c r="A30" s="49" t="n">
        <v>41200</v>
      </c>
      <c r="B30" s="2" t="s">
        <v>47</v>
      </c>
      <c r="C30" s="2"/>
      <c r="D30" s="39" t="s">
        <v>108</v>
      </c>
      <c r="E30" s="4" t="s">
        <v>12</v>
      </c>
      <c r="G30" s="29" t="n">
        <f aca="false">10+5+10+5+10+10+5+5+10-50+5</f>
        <v>25</v>
      </c>
    </row>
    <row collapsed="false" customFormat="true" customHeight="false" hidden="false" ht="12.1" outlineLevel="0" r="31" s="36">
      <c r="A31" s="62" t="n">
        <v>41205</v>
      </c>
      <c r="B31" s="2" t="s">
        <v>71</v>
      </c>
      <c r="C31" s="2" t="s">
        <v>147</v>
      </c>
      <c r="D31" s="36" t="s">
        <v>148</v>
      </c>
      <c r="E31" s="11" t="s">
        <v>12</v>
      </c>
      <c r="F31" s="11"/>
      <c r="G31" s="35" t="n">
        <v>6</v>
      </c>
      <c r="H31" s="35"/>
      <c r="J31" s="34"/>
    </row>
    <row collapsed="false" customFormat="true" customHeight="false" hidden="false" ht="12.1" outlineLevel="0" r="32" s="36">
      <c r="A32" s="49" t="n">
        <v>41208</v>
      </c>
      <c r="B32" s="2" t="s">
        <v>25</v>
      </c>
      <c r="C32" s="2" t="s">
        <v>149</v>
      </c>
      <c r="D32" s="39" t="s">
        <v>108</v>
      </c>
      <c r="E32" s="4" t="s">
        <v>12</v>
      </c>
      <c r="F32" s="4"/>
      <c r="G32" s="29" t="n">
        <f aca="false">6+12</f>
        <v>18</v>
      </c>
      <c r="H32" s="35"/>
      <c r="J32" s="34"/>
    </row>
    <row collapsed="false" customFormat="false" customHeight="false" hidden="false" ht="12.1" outlineLevel="0" r="33">
      <c r="A33" s="51" t="n">
        <v>41261</v>
      </c>
      <c r="B33" s="2" t="s">
        <v>75</v>
      </c>
      <c r="C33" s="2" t="s">
        <v>76</v>
      </c>
      <c r="D33" s="39" t="s">
        <v>108</v>
      </c>
      <c r="E33" s="4" t="s">
        <v>12</v>
      </c>
      <c r="G33" s="29" t="n">
        <f aca="false">6+6</f>
        <v>12</v>
      </c>
    </row>
    <row collapsed="false" customFormat="false" customHeight="false" hidden="false" ht="12.1" outlineLevel="0" r="34">
      <c r="A34" s="63" t="n">
        <v>41265</v>
      </c>
      <c r="B34" s="9" t="s">
        <v>84</v>
      </c>
      <c r="C34" s="9" t="s">
        <v>85</v>
      </c>
      <c r="D34" s="39" t="s">
        <v>136</v>
      </c>
      <c r="E34" s="4" t="s">
        <v>12</v>
      </c>
      <c r="G34" s="29" t="n">
        <v>7</v>
      </c>
    </row>
    <row collapsed="false" customFormat="false" customHeight="false" hidden="false" ht="12.1" outlineLevel="0" r="35">
      <c r="A35" s="64" t="n">
        <v>41265</v>
      </c>
      <c r="B35" s="2" t="s">
        <v>64</v>
      </c>
      <c r="C35" s="2" t="s">
        <v>65</v>
      </c>
      <c r="D35" s="39" t="s">
        <v>150</v>
      </c>
      <c r="E35" s="4" t="s">
        <v>12</v>
      </c>
      <c r="G35" s="29" t="n">
        <v>7</v>
      </c>
    </row>
    <row collapsed="false" customFormat="false" customHeight="false" hidden="false" ht="12.1" outlineLevel="0" r="36">
      <c r="A36" s="64" t="n">
        <v>41265</v>
      </c>
      <c r="B36" s="2" t="s">
        <v>33</v>
      </c>
      <c r="C36" s="2" t="s">
        <v>86</v>
      </c>
      <c r="D36" s="39" t="s">
        <v>136</v>
      </c>
      <c r="E36" s="4" t="s">
        <v>12</v>
      </c>
      <c r="G36" s="29" t="n">
        <v>7</v>
      </c>
    </row>
    <row collapsed="false" customFormat="false" customHeight="false" hidden="false" ht="12.1" outlineLevel="0" r="37">
      <c r="A37" s="64" t="n">
        <v>41265</v>
      </c>
      <c r="B37" s="2" t="s">
        <v>64</v>
      </c>
      <c r="C37" s="2" t="s">
        <v>67</v>
      </c>
      <c r="D37" s="39" t="s">
        <v>136</v>
      </c>
      <c r="E37" s="4" t="s">
        <v>12</v>
      </c>
      <c r="G37" s="29" t="n">
        <v>7</v>
      </c>
    </row>
    <row collapsed="false" customFormat="false" customHeight="false" hidden="false" ht="12.1" outlineLevel="0" r="38">
      <c r="A38" s="49" t="n">
        <v>41271</v>
      </c>
      <c r="B38" s="2" t="s">
        <v>151</v>
      </c>
      <c r="C38" s="2" t="s">
        <v>152</v>
      </c>
      <c r="D38" s="39" t="s">
        <v>108</v>
      </c>
      <c r="E38" s="4" t="s">
        <v>12</v>
      </c>
      <c r="G38" s="29" t="n">
        <v>5</v>
      </c>
    </row>
  </sheetData>
  <printOptions headings="false" gridLines="tru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38" activeCellId="0" pane="topLeft" sqref="G38"/>
    </sheetView>
  </sheetViews>
  <cols>
    <col collapsed="false" hidden="false" max="1" min="1" style="65" width="6.36862745098039"/>
    <col collapsed="false" hidden="false" max="2" min="2" style="39" width="13.6196078431373"/>
    <col collapsed="false" hidden="false" max="3" min="3" style="2" width="8.6"/>
    <col collapsed="false" hidden="false" max="4" min="4" style="39" width="8.70980392156863"/>
    <col collapsed="false" hidden="false" max="5" min="5" style="39" width="9.48627450980392"/>
    <col collapsed="false" hidden="false" max="6" min="6" style="66" width="16.4156862745098"/>
    <col collapsed="false" hidden="false" max="7" min="7" style="39" width="11.1607843137255"/>
    <col collapsed="false" hidden="false" max="8" min="8" style="67" width="7.92156862745098"/>
    <col collapsed="false" hidden="false" max="9" min="9" style="4" width="11.6117647058824"/>
    <col collapsed="false" hidden="false" max="10" min="10" style="35" width="14.4078431372549"/>
    <col collapsed="false" hidden="false" max="11" min="11" style="68" width="10.7176470588235"/>
    <col collapsed="false" hidden="false" max="12" min="12" style="69" width="12.1647058823529"/>
    <col collapsed="false" hidden="false" max="13" min="13" style="70" width="11.6117647058824"/>
    <col collapsed="false" hidden="false" max="14" min="14" style="71" width="12.7254901960784"/>
    <col collapsed="false" hidden="false" max="15" min="15" style="2" width="10.7176470588235"/>
    <col collapsed="false" hidden="false" max="1025" min="16" style="39" width="9.15294117647059"/>
  </cols>
  <sheetData>
    <row collapsed="false" customFormat="false" customHeight="false" hidden="false" ht="12.1" outlineLevel="0" r="1">
      <c r="A1" s="72" t="s">
        <v>0</v>
      </c>
      <c r="B1" s="11" t="s">
        <v>101</v>
      </c>
      <c r="C1" s="9" t="s">
        <v>100</v>
      </c>
      <c r="D1" s="11" t="s">
        <v>2</v>
      </c>
      <c r="E1" s="11" t="s">
        <v>3</v>
      </c>
      <c r="F1" s="73" t="s">
        <v>153</v>
      </c>
      <c r="G1" s="11" t="s">
        <v>154</v>
      </c>
      <c r="H1" s="67" t="s">
        <v>155</v>
      </c>
      <c r="I1" s="11" t="s">
        <v>6</v>
      </c>
      <c r="J1" s="12"/>
      <c r="K1" s="74"/>
      <c r="L1" s="75" t="s">
        <v>156</v>
      </c>
      <c r="M1" s="70" t="s">
        <v>157</v>
      </c>
      <c r="N1" s="76" t="s">
        <v>158</v>
      </c>
      <c r="O1" s="77" t="s">
        <v>159</v>
      </c>
      <c r="P1" s="78"/>
    </row>
    <row collapsed="false" customFormat="true" customHeight="true" hidden="false" ht="12" outlineLevel="0" r="2" s="78">
      <c r="A2" s="79" t="n">
        <v>1</v>
      </c>
      <c r="B2" s="80" t="s">
        <v>160</v>
      </c>
      <c r="C2" s="81" t="s">
        <v>15</v>
      </c>
      <c r="D2" s="25" t="s">
        <v>161</v>
      </c>
      <c r="E2" s="80" t="s">
        <v>17</v>
      </c>
      <c r="F2" s="82"/>
      <c r="G2" s="83" t="n">
        <v>80</v>
      </c>
      <c r="H2" s="84" t="n">
        <v>41250</v>
      </c>
      <c r="I2" s="85" t="n">
        <v>80</v>
      </c>
      <c r="J2" s="86"/>
      <c r="K2" s="87"/>
      <c r="L2" s="88" t="s">
        <v>162</v>
      </c>
      <c r="M2" s="89" t="n">
        <f aca="false">N2-G4-G6-G7-G11-G10-G9-G2-G12-G13-G8-G3-G5</f>
        <v>0</v>
      </c>
      <c r="N2" s="90" t="n">
        <v>930</v>
      </c>
      <c r="O2" s="25" t="s">
        <v>163</v>
      </c>
    </row>
    <row collapsed="false" customFormat="true" customHeight="false" hidden="false" ht="12.1" outlineLevel="0" r="3" s="100">
      <c r="A3" s="91" t="n">
        <v>1</v>
      </c>
      <c r="B3" s="80" t="s">
        <v>164</v>
      </c>
      <c r="C3" s="92" t="s">
        <v>35</v>
      </c>
      <c r="D3" s="80" t="s">
        <v>165</v>
      </c>
      <c r="E3" s="80" t="s">
        <v>17</v>
      </c>
      <c r="F3" s="93" t="s">
        <v>166</v>
      </c>
      <c r="G3" s="94" t="n">
        <v>110</v>
      </c>
      <c r="H3" s="95" t="n">
        <v>41253</v>
      </c>
      <c r="I3" s="94" t="n">
        <f aca="false">G3+I2</f>
        <v>190</v>
      </c>
      <c r="J3" s="35"/>
      <c r="K3" s="96"/>
      <c r="L3" s="97" t="s">
        <v>167</v>
      </c>
      <c r="M3" s="98" t="n">
        <f aca="false">N3-G22-G15-G18-G19-G17-G20-G21-G14</f>
        <v>80</v>
      </c>
      <c r="N3" s="90" t="n">
        <v>740</v>
      </c>
      <c r="O3" s="99" t="s">
        <v>168</v>
      </c>
      <c r="P3" s="80"/>
    </row>
    <row collapsed="false" customFormat="false" customHeight="false" hidden="false" ht="12.1" outlineLevel="0" r="4">
      <c r="A4" s="101" t="n">
        <v>2</v>
      </c>
      <c r="B4" s="102" t="s">
        <v>169</v>
      </c>
      <c r="C4" s="103" t="s">
        <v>170</v>
      </c>
      <c r="D4" s="104"/>
      <c r="E4" s="102" t="s">
        <v>171</v>
      </c>
      <c r="F4" s="105"/>
      <c r="G4" s="106" t="n">
        <v>80</v>
      </c>
      <c r="H4" s="107" t="n">
        <v>41240</v>
      </c>
      <c r="I4" s="106" t="n">
        <f aca="false">G4+I3</f>
        <v>270</v>
      </c>
      <c r="J4" s="108"/>
      <c r="K4" s="109"/>
      <c r="L4" s="110" t="s">
        <v>172</v>
      </c>
      <c r="M4" s="89" t="n">
        <f aca="false">N4-G26-G28-G24-G29-G23</f>
        <v>410</v>
      </c>
      <c r="N4" s="90" t="n">
        <v>850</v>
      </c>
      <c r="O4" s="25" t="s">
        <v>173</v>
      </c>
      <c r="P4" s="78"/>
    </row>
    <row collapsed="false" customFormat="false" customHeight="false" hidden="false" ht="12.1" outlineLevel="0" r="5">
      <c r="A5" s="101" t="n">
        <v>3</v>
      </c>
      <c r="B5" s="111" t="s">
        <v>174</v>
      </c>
      <c r="C5" s="112" t="s">
        <v>175</v>
      </c>
      <c r="D5" s="2"/>
      <c r="E5" s="113" t="s">
        <v>17</v>
      </c>
      <c r="F5" s="114"/>
      <c r="G5" s="85" t="n">
        <v>60</v>
      </c>
      <c r="H5" s="107" t="n">
        <v>41260</v>
      </c>
      <c r="I5" s="106" t="n">
        <f aca="false">G5+I4</f>
        <v>330</v>
      </c>
      <c r="K5" s="115"/>
      <c r="L5" s="116" t="s">
        <v>176</v>
      </c>
      <c r="M5" s="89" t="n">
        <f aca="false">N5-G36-G37-G41-G40</f>
        <v>590</v>
      </c>
      <c r="N5" s="90" t="n">
        <v>1010</v>
      </c>
      <c r="O5" s="25" t="s">
        <v>177</v>
      </c>
    </row>
    <row collapsed="false" customFormat="false" customHeight="false" hidden="false" ht="12.1" outlineLevel="0" r="6">
      <c r="A6" s="79" t="n">
        <v>4</v>
      </c>
      <c r="B6" s="78" t="s">
        <v>178</v>
      </c>
      <c r="C6" s="2" t="s">
        <v>35</v>
      </c>
      <c r="D6" s="2" t="s">
        <v>179</v>
      </c>
      <c r="E6" s="80" t="s">
        <v>20</v>
      </c>
      <c r="F6" s="66" t="n">
        <v>97982930</v>
      </c>
      <c r="G6" s="106" t="n">
        <v>90</v>
      </c>
      <c r="H6" s="84" t="n">
        <v>41247</v>
      </c>
      <c r="I6" s="106" t="n">
        <f aca="false">G6+I5</f>
        <v>420</v>
      </c>
      <c r="L6" s="117" t="s">
        <v>180</v>
      </c>
      <c r="M6" s="89"/>
      <c r="O6" s="118"/>
    </row>
    <row collapsed="false" customFormat="false" customHeight="true" hidden="false" ht="12.75" outlineLevel="0" r="7">
      <c r="A7" s="119" t="n">
        <v>5</v>
      </c>
      <c r="B7" s="80" t="s">
        <v>181</v>
      </c>
      <c r="C7" s="81" t="s">
        <v>71</v>
      </c>
      <c r="D7" s="80"/>
      <c r="E7" s="80" t="s">
        <v>182</v>
      </c>
      <c r="F7" s="82"/>
      <c r="G7" s="83" t="n">
        <v>80</v>
      </c>
      <c r="H7" s="84" t="n">
        <v>41248</v>
      </c>
      <c r="I7" s="106" t="n">
        <f aca="false">G7+I6</f>
        <v>500</v>
      </c>
      <c r="K7" s="120"/>
      <c r="L7" s="121" t="s">
        <v>183</v>
      </c>
      <c r="M7" s="122"/>
      <c r="N7" s="123"/>
      <c r="O7" s="4"/>
    </row>
    <row collapsed="false" customFormat="false" customHeight="false" hidden="false" ht="12.1" outlineLevel="0" r="8">
      <c r="A8" s="79" t="n">
        <v>5</v>
      </c>
      <c r="B8" s="80" t="s">
        <v>184</v>
      </c>
      <c r="C8" s="2" t="s">
        <v>185</v>
      </c>
      <c r="D8" s="80" t="s">
        <v>186</v>
      </c>
      <c r="E8" s="39" t="s">
        <v>22</v>
      </c>
      <c r="F8" s="124" t="n">
        <v>29439003</v>
      </c>
      <c r="G8" s="106" t="n">
        <v>80</v>
      </c>
      <c r="H8" s="84" t="n">
        <v>41253</v>
      </c>
      <c r="I8" s="106" t="n">
        <f aca="false">G8+I7</f>
        <v>580</v>
      </c>
      <c r="K8" s="125"/>
      <c r="L8" s="126" t="s">
        <v>187</v>
      </c>
    </row>
    <row collapsed="false" customFormat="false" customHeight="false" hidden="false" ht="12.1" outlineLevel="0" r="9">
      <c r="A9" s="127" t="n">
        <v>6</v>
      </c>
      <c r="B9" s="78" t="s">
        <v>188</v>
      </c>
      <c r="C9" s="2" t="s">
        <v>52</v>
      </c>
      <c r="D9" s="39" t="s">
        <v>189</v>
      </c>
      <c r="E9" s="80" t="s">
        <v>17</v>
      </c>
      <c r="F9" s="66" t="n">
        <v>66504823</v>
      </c>
      <c r="G9" s="106" t="n">
        <v>90</v>
      </c>
      <c r="H9" s="84" t="n">
        <v>41250</v>
      </c>
      <c r="I9" s="106" t="n">
        <f aca="false">G9+I8</f>
        <v>670</v>
      </c>
      <c r="J9" s="128"/>
      <c r="K9" s="129"/>
      <c r="L9" s="130" t="s">
        <v>190</v>
      </c>
      <c r="O9" s="16"/>
    </row>
    <row collapsed="false" customFormat="false" customHeight="false" hidden="false" ht="12.1" outlineLevel="0" r="10">
      <c r="A10" s="79" t="n">
        <v>6</v>
      </c>
      <c r="B10" s="78" t="s">
        <v>191</v>
      </c>
      <c r="C10" s="25" t="s">
        <v>192</v>
      </c>
      <c r="D10" s="78" t="s">
        <v>193</v>
      </c>
      <c r="E10" s="80" t="s">
        <v>17</v>
      </c>
      <c r="F10" s="131" t="n">
        <v>73362487</v>
      </c>
      <c r="G10" s="85" t="n">
        <v>80</v>
      </c>
      <c r="H10" s="84" t="n">
        <v>41249</v>
      </c>
      <c r="I10" s="106" t="n">
        <f aca="false">G10+I9</f>
        <v>750</v>
      </c>
      <c r="K10" s="109"/>
      <c r="L10" s="132" t="s">
        <v>158</v>
      </c>
    </row>
    <row collapsed="false" customFormat="false" customHeight="false" hidden="false" ht="12.1" outlineLevel="0" r="11">
      <c r="A11" s="79" t="n">
        <v>6</v>
      </c>
      <c r="B11" s="78"/>
      <c r="C11" s="2" t="s">
        <v>77</v>
      </c>
      <c r="D11" s="2" t="s">
        <v>31</v>
      </c>
      <c r="E11" s="80" t="s">
        <v>32</v>
      </c>
      <c r="G11" s="106" t="n">
        <v>50</v>
      </c>
      <c r="H11" s="84" t="n">
        <v>41249</v>
      </c>
      <c r="I11" s="106" t="n">
        <f aca="false">G11+I10</f>
        <v>800</v>
      </c>
      <c r="J11" s="86"/>
      <c r="L11" s="133" t="s">
        <v>194</v>
      </c>
    </row>
    <row collapsed="false" customFormat="false" customHeight="false" hidden="false" ht="12.1" outlineLevel="0" r="12">
      <c r="A12" s="79" t="n">
        <v>7</v>
      </c>
      <c r="B12" s="78" t="s">
        <v>195</v>
      </c>
      <c r="C12" s="25" t="s">
        <v>69</v>
      </c>
      <c r="D12" s="78" t="s">
        <v>196</v>
      </c>
      <c r="E12" s="80" t="s">
        <v>17</v>
      </c>
      <c r="F12" s="114" t="n">
        <v>25687017</v>
      </c>
      <c r="G12" s="85" t="n">
        <v>90</v>
      </c>
      <c r="H12" s="84" t="n">
        <v>41251</v>
      </c>
      <c r="I12" s="106" t="n">
        <f aca="false">G12+I11</f>
        <v>890</v>
      </c>
      <c r="J12" s="58"/>
      <c r="K12" s="125"/>
      <c r="L12" s="134" t="s">
        <v>197</v>
      </c>
    </row>
    <row collapsed="false" customFormat="false" customHeight="false" hidden="false" ht="12.1" outlineLevel="0" r="13">
      <c r="A13" s="101" t="n">
        <v>8</v>
      </c>
      <c r="B13" s="135" t="s">
        <v>198</v>
      </c>
      <c r="C13" s="136" t="s">
        <v>199</v>
      </c>
      <c r="D13" s="39" t="s">
        <v>200</v>
      </c>
      <c r="E13" s="80" t="s">
        <v>51</v>
      </c>
      <c r="G13" s="137" t="n">
        <v>40</v>
      </c>
      <c r="H13" s="107" t="n">
        <v>41249</v>
      </c>
      <c r="I13" s="106" t="n">
        <f aca="false">G13+I12</f>
        <v>930</v>
      </c>
      <c r="K13" s="109"/>
      <c r="L13" s="138" t="s">
        <v>201</v>
      </c>
    </row>
    <row collapsed="false" customFormat="false" customHeight="false" hidden="false" ht="12.1" outlineLevel="0" r="14">
      <c r="A14" s="139" t="n">
        <v>9</v>
      </c>
      <c r="B14" s="135" t="s">
        <v>181</v>
      </c>
      <c r="C14" s="136" t="s">
        <v>202</v>
      </c>
      <c r="D14" s="39" t="s">
        <v>203</v>
      </c>
      <c r="E14" s="140" t="s">
        <v>204</v>
      </c>
      <c r="G14" s="106" t="n">
        <v>90</v>
      </c>
      <c r="H14" s="107" t="n">
        <v>41235</v>
      </c>
      <c r="I14" s="106" t="n">
        <f aca="false">G14+I13</f>
        <v>1020</v>
      </c>
      <c r="K14" s="109"/>
    </row>
    <row collapsed="false" customFormat="false" customHeight="false" hidden="false" ht="12.1" outlineLevel="0" r="15">
      <c r="A15" s="79" t="n">
        <v>10</v>
      </c>
      <c r="B15" s="78" t="s">
        <v>205</v>
      </c>
      <c r="C15" s="25" t="s">
        <v>206</v>
      </c>
      <c r="D15" s="78" t="s">
        <v>207</v>
      </c>
      <c r="E15" s="80" t="s">
        <v>51</v>
      </c>
      <c r="F15" s="141" t="n">
        <v>20823909</v>
      </c>
      <c r="G15" s="85" t="n">
        <v>60</v>
      </c>
      <c r="H15" s="95" t="n">
        <v>41248</v>
      </c>
      <c r="I15" s="106" t="n">
        <f aca="false">G15+I14</f>
        <v>1080</v>
      </c>
      <c r="L15" s="142"/>
    </row>
    <row collapsed="false" customFormat="false" customHeight="false" hidden="false" ht="12.1" outlineLevel="0" r="16">
      <c r="A16" s="143" t="n">
        <v>10</v>
      </c>
      <c r="B16" s="111" t="s">
        <v>208</v>
      </c>
      <c r="C16" s="112" t="s">
        <v>15</v>
      </c>
      <c r="D16" s="111" t="s">
        <v>209</v>
      </c>
      <c r="E16" s="113" t="s">
        <v>210</v>
      </c>
      <c r="F16" s="144" t="s">
        <v>211</v>
      </c>
      <c r="G16" s="145" t="n">
        <v>80</v>
      </c>
      <c r="H16" s="146" t="n">
        <v>41235</v>
      </c>
      <c r="I16" s="106" t="n">
        <f aca="false">G16+I15</f>
        <v>1160</v>
      </c>
    </row>
    <row collapsed="false" customFormat="false" customHeight="false" hidden="false" ht="12.1" outlineLevel="0" r="17">
      <c r="A17" s="139" t="n">
        <v>10</v>
      </c>
      <c r="B17" s="111" t="s">
        <v>212</v>
      </c>
      <c r="C17" s="147" t="s">
        <v>213</v>
      </c>
      <c r="D17" s="104" t="s">
        <v>214</v>
      </c>
      <c r="E17" s="113" t="s">
        <v>51</v>
      </c>
      <c r="F17" s="148" t="s">
        <v>211</v>
      </c>
      <c r="G17" s="106" t="n">
        <v>80</v>
      </c>
      <c r="H17" s="107" t="n">
        <v>41256</v>
      </c>
      <c r="I17" s="106" t="n">
        <f aca="false">G17+I16</f>
        <v>1240</v>
      </c>
      <c r="K17" s="109"/>
    </row>
    <row collapsed="false" customFormat="false" customHeight="false" hidden="false" ht="12.1" outlineLevel="0" r="18">
      <c r="A18" s="127" t="n">
        <v>11</v>
      </c>
      <c r="B18" s="78" t="s">
        <v>215</v>
      </c>
      <c r="C18" s="2" t="s">
        <v>15</v>
      </c>
      <c r="D18" s="2" t="s">
        <v>216</v>
      </c>
      <c r="E18" s="80" t="s">
        <v>171</v>
      </c>
      <c r="F18" s="149"/>
      <c r="G18" s="106" t="n">
        <v>90</v>
      </c>
      <c r="H18" s="84" t="n">
        <v>41253</v>
      </c>
      <c r="I18" s="106" t="n">
        <f aca="false">G18+I17</f>
        <v>1330</v>
      </c>
      <c r="K18" s="150"/>
    </row>
    <row collapsed="false" customFormat="false" customHeight="false" hidden="false" ht="12.1" outlineLevel="0" r="19">
      <c r="A19" s="127" t="n">
        <v>11</v>
      </c>
      <c r="B19" s="78" t="s">
        <v>217</v>
      </c>
      <c r="C19" s="2" t="s">
        <v>9</v>
      </c>
      <c r="E19" s="80" t="s">
        <v>171</v>
      </c>
      <c r="F19" s="66" t="n">
        <v>87977554</v>
      </c>
      <c r="G19" s="106" t="n">
        <v>90</v>
      </c>
      <c r="H19" s="84" t="n">
        <v>41254</v>
      </c>
      <c r="I19" s="106" t="n">
        <f aca="false">G19+I18</f>
        <v>1420</v>
      </c>
    </row>
    <row collapsed="false" customFormat="false" customHeight="false" hidden="false" ht="12.1" outlineLevel="0" r="20">
      <c r="A20" s="127" t="n">
        <v>15</v>
      </c>
      <c r="B20" s="78" t="s">
        <v>218</v>
      </c>
      <c r="C20" s="25" t="s">
        <v>219</v>
      </c>
      <c r="D20" s="2" t="s">
        <v>220</v>
      </c>
      <c r="E20" s="80" t="s">
        <v>221</v>
      </c>
      <c r="F20" s="131" t="s">
        <v>222</v>
      </c>
      <c r="G20" s="85" t="n">
        <v>90</v>
      </c>
      <c r="H20" s="84" t="n">
        <v>41260</v>
      </c>
      <c r="I20" s="106" t="n">
        <f aca="false">G20+I19</f>
        <v>1510</v>
      </c>
      <c r="K20" s="109"/>
    </row>
    <row collapsed="false" customFormat="false" customHeight="false" hidden="false" ht="12.1" outlineLevel="0" r="21">
      <c r="A21" s="151" t="n">
        <v>15</v>
      </c>
      <c r="B21" s="113" t="s">
        <v>223</v>
      </c>
      <c r="C21" s="136" t="s">
        <v>27</v>
      </c>
      <c r="E21" s="152" t="s">
        <v>51</v>
      </c>
      <c r="G21" s="145" t="n">
        <v>80</v>
      </c>
      <c r="H21" s="146" t="n">
        <v>41263</v>
      </c>
      <c r="I21" s="106" t="n">
        <f aca="false">G21+I20</f>
        <v>1590</v>
      </c>
    </row>
    <row collapsed="false" customFormat="false" customHeight="false" hidden="false" ht="12.1" outlineLevel="0" r="22">
      <c r="A22" s="101" t="n">
        <v>15</v>
      </c>
      <c r="B22" s="153" t="s">
        <v>224</v>
      </c>
      <c r="C22" s="154" t="s">
        <v>18</v>
      </c>
      <c r="E22" s="155" t="s">
        <v>22</v>
      </c>
      <c r="F22" s="66" t="n">
        <v>33120105</v>
      </c>
      <c r="G22" s="106" t="n">
        <v>80</v>
      </c>
      <c r="H22" s="107" t="n">
        <v>41251</v>
      </c>
      <c r="I22" s="106" t="n">
        <f aca="false">G22+I21</f>
        <v>1670</v>
      </c>
      <c r="K22" s="125"/>
    </row>
    <row collapsed="false" customFormat="false" customHeight="false" hidden="false" ht="12.1" outlineLevel="0" r="23">
      <c r="A23" s="79" t="n">
        <v>16</v>
      </c>
      <c r="B23" s="78" t="s">
        <v>225</v>
      </c>
      <c r="C23" s="2" t="n">
        <v>147</v>
      </c>
      <c r="E23" s="39" t="s">
        <v>22</v>
      </c>
      <c r="G23" s="85" t="n">
        <v>80</v>
      </c>
      <c r="H23" s="84" t="n">
        <v>41264</v>
      </c>
      <c r="I23" s="106" t="n">
        <f aca="false">G23+I22</f>
        <v>1750</v>
      </c>
      <c r="K23" s="109"/>
    </row>
    <row collapsed="false" customFormat="false" customHeight="false" hidden="false" ht="12.1" outlineLevel="0" r="24">
      <c r="A24" s="79" t="n">
        <v>16</v>
      </c>
      <c r="B24" s="78" t="s">
        <v>226</v>
      </c>
      <c r="C24" s="2" t="s">
        <v>227</v>
      </c>
      <c r="D24" s="78" t="s">
        <v>143</v>
      </c>
      <c r="E24" s="80" t="s">
        <v>60</v>
      </c>
      <c r="F24" s="124" t="n">
        <v>32219355</v>
      </c>
      <c r="G24" s="106" t="n">
        <v>90</v>
      </c>
      <c r="H24" s="84" t="n">
        <v>41261</v>
      </c>
      <c r="I24" s="106" t="n">
        <f aca="false">G24+I23</f>
        <v>1840</v>
      </c>
      <c r="L24" s="142"/>
    </row>
    <row collapsed="false" customFormat="false" customHeight="false" hidden="false" ht="12.1" outlineLevel="0" r="25">
      <c r="A25" s="156" t="n">
        <v>16</v>
      </c>
      <c r="B25" s="157" t="s">
        <v>228</v>
      </c>
      <c r="C25" s="2" t="s">
        <v>27</v>
      </c>
      <c r="D25" s="39" t="s">
        <v>229</v>
      </c>
      <c r="E25" s="80" t="s">
        <v>171</v>
      </c>
      <c r="F25" s="66" t="s">
        <v>230</v>
      </c>
      <c r="G25" s="106" t="n">
        <v>0</v>
      </c>
      <c r="H25" s="158" t="n">
        <v>41227</v>
      </c>
      <c r="I25" s="106" t="n">
        <f aca="false">G25+I24</f>
        <v>1840</v>
      </c>
      <c r="J25" s="86"/>
    </row>
    <row collapsed="false" customFormat="false" customHeight="false" hidden="false" ht="12.1" outlineLevel="0" r="26">
      <c r="A26" s="79" t="n">
        <v>17</v>
      </c>
      <c r="B26" s="78" t="s">
        <v>231</v>
      </c>
      <c r="C26" s="25" t="s">
        <v>9</v>
      </c>
      <c r="D26" s="78" t="s">
        <v>232</v>
      </c>
      <c r="E26" s="80" t="s">
        <v>182</v>
      </c>
      <c r="F26" s="131" t="n">
        <v>76968367</v>
      </c>
      <c r="G26" s="85" t="n">
        <v>90</v>
      </c>
      <c r="H26" s="95" t="n">
        <v>41260</v>
      </c>
      <c r="I26" s="106" t="n">
        <f aca="false">G26+I25</f>
        <v>1930</v>
      </c>
      <c r="K26" s="69"/>
    </row>
    <row collapsed="false" customFormat="false" customHeight="false" hidden="false" ht="12.1" outlineLevel="0" r="27">
      <c r="A27" s="159" t="n">
        <v>17</v>
      </c>
      <c r="B27" s="78" t="s">
        <v>233</v>
      </c>
      <c r="C27" s="2" t="s">
        <v>234</v>
      </c>
      <c r="D27" s="2" t="s">
        <v>235</v>
      </c>
      <c r="E27" s="80" t="s">
        <v>171</v>
      </c>
      <c r="F27" s="66" t="s">
        <v>236</v>
      </c>
      <c r="G27" s="106" t="n">
        <v>0</v>
      </c>
      <c r="H27" s="158" t="n">
        <v>41211</v>
      </c>
      <c r="I27" s="106" t="n">
        <f aca="false">G27+I26</f>
        <v>1930</v>
      </c>
      <c r="K27" s="69"/>
    </row>
    <row collapsed="false" customFormat="false" customHeight="false" hidden="false" ht="12.1" outlineLevel="0" r="28">
      <c r="A28" s="101" t="n">
        <v>18</v>
      </c>
      <c r="B28" s="160" t="s">
        <v>237</v>
      </c>
      <c r="C28" s="161" t="s">
        <v>238</v>
      </c>
      <c r="D28" s="161" t="s">
        <v>239</v>
      </c>
      <c r="E28" s="162" t="s">
        <v>60</v>
      </c>
      <c r="G28" s="106" t="n">
        <v>80</v>
      </c>
      <c r="H28" s="163" t="n">
        <v>41261</v>
      </c>
      <c r="I28" s="106" t="n">
        <f aca="false">G28+I27</f>
        <v>2010</v>
      </c>
      <c r="K28" s="69"/>
    </row>
    <row collapsed="false" customFormat="false" customHeight="false" hidden="false" ht="12.1" outlineLevel="0" r="29">
      <c r="A29" s="79" t="n">
        <v>18</v>
      </c>
      <c r="B29" s="164" t="s">
        <v>240</v>
      </c>
      <c r="C29" s="25" t="s">
        <v>89</v>
      </c>
      <c r="D29" s="2" t="s">
        <v>241</v>
      </c>
      <c r="E29" s="80" t="s">
        <v>204</v>
      </c>
      <c r="F29" s="165" t="n">
        <v>26522939</v>
      </c>
      <c r="G29" s="85" t="n">
        <v>100</v>
      </c>
      <c r="H29" s="84" t="n">
        <v>41262</v>
      </c>
      <c r="I29" s="106" t="n">
        <f aca="false">G29+I28</f>
        <v>2110</v>
      </c>
      <c r="J29" s="166"/>
      <c r="K29" s="109"/>
    </row>
    <row collapsed="false" customFormat="false" customHeight="false" hidden="false" ht="12.1" outlineLevel="0" r="30">
      <c r="A30" s="139" t="n">
        <v>20</v>
      </c>
      <c r="B30" s="160" t="s">
        <v>242</v>
      </c>
      <c r="C30" s="112" t="s">
        <v>243</v>
      </c>
      <c r="D30" s="111" t="s">
        <v>244</v>
      </c>
      <c r="E30" s="113" t="s">
        <v>171</v>
      </c>
      <c r="F30" s="144"/>
      <c r="G30" s="145" t="n">
        <v>120</v>
      </c>
      <c r="H30" s="167" t="n">
        <v>41249</v>
      </c>
      <c r="I30" s="106" t="n">
        <f aca="false">G30+I29</f>
        <v>2230</v>
      </c>
      <c r="K30" s="168"/>
      <c r="L30" s="169"/>
    </row>
    <row collapsed="false" customFormat="false" customHeight="false" hidden="false" ht="12.1" outlineLevel="0" r="31">
      <c r="A31" s="101" t="n">
        <v>20</v>
      </c>
      <c r="B31" s="102" t="s">
        <v>242</v>
      </c>
      <c r="C31" s="147" t="s">
        <v>202</v>
      </c>
      <c r="D31" s="104"/>
      <c r="E31" s="113" t="s">
        <v>204</v>
      </c>
      <c r="F31" s="105"/>
      <c r="G31" s="170" t="n">
        <v>120</v>
      </c>
      <c r="H31" s="107" t="n">
        <v>41249</v>
      </c>
      <c r="I31" s="106" t="n">
        <f aca="false">G31+I30</f>
        <v>2350</v>
      </c>
    </row>
    <row collapsed="false" customFormat="false" customHeight="false" hidden="false" ht="12.1" outlineLevel="0" r="32">
      <c r="A32" s="151" t="n">
        <v>22</v>
      </c>
      <c r="B32" s="111" t="s">
        <v>245</v>
      </c>
      <c r="C32" s="112" t="s">
        <v>120</v>
      </c>
      <c r="D32" s="111"/>
      <c r="E32" s="113" t="s">
        <v>17</v>
      </c>
      <c r="F32" s="144"/>
      <c r="G32" s="145" t="n">
        <v>90</v>
      </c>
      <c r="H32" s="146" t="n">
        <v>41235</v>
      </c>
      <c r="I32" s="106" t="n">
        <f aca="false">G32+I31</f>
        <v>2440</v>
      </c>
    </row>
    <row collapsed="false" customFormat="true" customHeight="false" hidden="false" ht="12.1" outlineLevel="0" r="33" s="78">
      <c r="A33" s="139" t="n">
        <v>24</v>
      </c>
      <c r="B33" s="102" t="s">
        <v>246</v>
      </c>
      <c r="C33" s="25" t="s">
        <v>45</v>
      </c>
      <c r="D33" s="171" t="s">
        <v>247</v>
      </c>
      <c r="E33" s="80" t="s">
        <v>17</v>
      </c>
      <c r="F33" s="114" t="n">
        <v>980708218</v>
      </c>
      <c r="G33" s="145" t="n">
        <v>150</v>
      </c>
      <c r="H33" s="107" t="n">
        <v>41258</v>
      </c>
      <c r="I33" s="85" t="n">
        <f aca="false">G33+I32</f>
        <v>2590</v>
      </c>
      <c r="J33" s="86"/>
      <c r="K33" s="87"/>
      <c r="L33" s="142"/>
      <c r="M33" s="70"/>
      <c r="N33" s="71"/>
      <c r="O33" s="25"/>
    </row>
    <row collapsed="false" customFormat="true" customHeight="false" hidden="false" ht="12.1" outlineLevel="0" r="34" s="78">
      <c r="A34" s="172" t="n">
        <v>25</v>
      </c>
      <c r="B34" s="173" t="s">
        <v>248</v>
      </c>
      <c r="C34" s="174" t="s">
        <v>18</v>
      </c>
      <c r="D34" s="175" t="s">
        <v>249</v>
      </c>
      <c r="E34" s="162" t="s">
        <v>54</v>
      </c>
      <c r="F34" s="114"/>
      <c r="G34" s="145" t="n">
        <v>90</v>
      </c>
      <c r="H34" s="107" t="n">
        <v>41254</v>
      </c>
      <c r="I34" s="85" t="n">
        <f aca="false">G34+I33</f>
        <v>2680</v>
      </c>
      <c r="J34" s="86"/>
      <c r="K34" s="109"/>
      <c r="L34" s="142"/>
      <c r="M34" s="70"/>
      <c r="N34" s="71"/>
      <c r="O34" s="25"/>
    </row>
    <row collapsed="false" customFormat="true" customHeight="false" hidden="false" ht="12.1" outlineLevel="0" r="35" s="78">
      <c r="A35" s="176" t="n">
        <v>25</v>
      </c>
      <c r="B35" s="78" t="s">
        <v>250</v>
      </c>
      <c r="C35" s="25" t="s">
        <v>123</v>
      </c>
      <c r="E35" s="80" t="s">
        <v>251</v>
      </c>
      <c r="F35" s="149"/>
      <c r="G35" s="145" t="n">
        <v>80</v>
      </c>
      <c r="H35" s="146" t="n">
        <v>41223</v>
      </c>
      <c r="I35" s="85" t="n">
        <f aca="false">G35+I34</f>
        <v>2760</v>
      </c>
      <c r="J35" s="86"/>
      <c r="K35" s="109"/>
      <c r="L35" s="142"/>
      <c r="M35" s="70"/>
      <c r="N35" s="71"/>
      <c r="O35" s="25"/>
    </row>
    <row collapsed="false" customFormat="false" customHeight="false" hidden="false" ht="12.1" outlineLevel="0" r="36">
      <c r="A36" s="177" t="n">
        <v>28</v>
      </c>
      <c r="B36" s="78" t="s">
        <v>252</v>
      </c>
      <c r="C36" s="2" t="s">
        <v>227</v>
      </c>
      <c r="D36" s="2" t="s">
        <v>253</v>
      </c>
      <c r="E36" s="2" t="s">
        <v>171</v>
      </c>
      <c r="G36" s="85" t="n">
        <v>80</v>
      </c>
      <c r="H36" s="84" t="n">
        <v>41263</v>
      </c>
      <c r="I36" s="106" t="n">
        <f aca="false">G36+I35</f>
        <v>2840</v>
      </c>
    </row>
    <row collapsed="false" customFormat="false" customHeight="false" hidden="false" ht="12.1" outlineLevel="0" r="37">
      <c r="A37" s="178" t="n">
        <v>28</v>
      </c>
      <c r="B37" s="78" t="s">
        <v>254</v>
      </c>
      <c r="C37" s="25" t="s">
        <v>45</v>
      </c>
      <c r="D37" s="171" t="s">
        <v>255</v>
      </c>
      <c r="E37" s="80" t="s">
        <v>22</v>
      </c>
      <c r="F37" s="114" t="n">
        <v>951222105</v>
      </c>
      <c r="G37" s="85" t="n">
        <v>160</v>
      </c>
      <c r="H37" s="84" t="n">
        <v>41264</v>
      </c>
      <c r="I37" s="106" t="n">
        <f aca="false">G37+I36</f>
        <v>3000</v>
      </c>
      <c r="L37" s="142"/>
    </row>
    <row collapsed="false" customFormat="false" customHeight="false" hidden="false" ht="12.1" outlineLevel="0" r="38">
      <c r="A38" s="179" t="n">
        <v>29</v>
      </c>
      <c r="B38" s="173" t="s">
        <v>256</v>
      </c>
      <c r="C38" s="180" t="s">
        <v>18</v>
      </c>
      <c r="D38" s="181" t="s">
        <v>257</v>
      </c>
      <c r="E38" s="181" t="s">
        <v>22</v>
      </c>
      <c r="F38" s="182"/>
      <c r="G38" s="170" t="n">
        <v>80</v>
      </c>
      <c r="H38" s="146" t="n">
        <v>41246</v>
      </c>
      <c r="I38" s="106" t="n">
        <f aca="false">G38+I37</f>
        <v>3080</v>
      </c>
      <c r="K38" s="109"/>
      <c r="L38" s="142"/>
    </row>
    <row collapsed="false" customFormat="false" customHeight="false" hidden="false" ht="12.1" outlineLevel="0" r="39">
      <c r="A39" s="172" t="n">
        <v>29</v>
      </c>
      <c r="B39" s="78" t="s">
        <v>258</v>
      </c>
      <c r="C39" s="2" t="s">
        <v>120</v>
      </c>
      <c r="D39" s="2" t="s">
        <v>259</v>
      </c>
      <c r="E39" s="80" t="s">
        <v>20</v>
      </c>
      <c r="F39" s="131" t="n">
        <v>992923629</v>
      </c>
      <c r="G39" s="85" t="n">
        <v>90</v>
      </c>
      <c r="H39" s="107" t="n">
        <v>41247</v>
      </c>
      <c r="I39" s="106" t="n">
        <f aca="false">G39+I38</f>
        <v>3170</v>
      </c>
      <c r="J39" s="166"/>
    </row>
    <row collapsed="false" customFormat="false" customHeight="false" hidden="false" ht="12.1" outlineLevel="0" r="40">
      <c r="A40" s="172" t="n">
        <v>29</v>
      </c>
      <c r="B40" s="183" t="s">
        <v>260</v>
      </c>
      <c r="C40" s="184" t="s">
        <v>37</v>
      </c>
      <c r="D40" s="185"/>
      <c r="E40" s="140" t="s">
        <v>17</v>
      </c>
      <c r="F40" s="186" t="s">
        <v>211</v>
      </c>
      <c r="G40" s="106" t="n">
        <v>80</v>
      </c>
      <c r="H40" s="107" t="n">
        <v>41271</v>
      </c>
      <c r="I40" s="106" t="n">
        <f aca="false">G40+I39</f>
        <v>3250</v>
      </c>
    </row>
    <row collapsed="false" customFormat="false" customHeight="false" hidden="false" ht="12.1" outlineLevel="0" r="41">
      <c r="A41" s="178" t="n">
        <v>30</v>
      </c>
      <c r="B41" s="78" t="s">
        <v>261</v>
      </c>
      <c r="C41" s="2" t="s">
        <v>262</v>
      </c>
      <c r="E41" s="80" t="s">
        <v>17</v>
      </c>
      <c r="G41" s="106" t="n">
        <v>100</v>
      </c>
      <c r="H41" s="84" t="n">
        <v>41265</v>
      </c>
      <c r="I41" s="106" t="n">
        <f aca="false">G41+I40</f>
        <v>3350</v>
      </c>
    </row>
    <row collapsed="false" customFormat="false" customHeight="false" hidden="false" ht="12.1" outlineLevel="0" r="42">
      <c r="A42" s="187" t="n">
        <v>30</v>
      </c>
      <c r="B42" s="78" t="s">
        <v>263</v>
      </c>
      <c r="C42" s="25" t="s">
        <v>219</v>
      </c>
      <c r="D42" s="78" t="s">
        <v>264</v>
      </c>
      <c r="E42" s="80" t="s">
        <v>51</v>
      </c>
      <c r="F42" s="114" t="n">
        <v>85176840</v>
      </c>
      <c r="G42" s="85" t="n">
        <v>100</v>
      </c>
      <c r="H42" s="107" t="n">
        <v>41243</v>
      </c>
      <c r="I42" s="106" t="n">
        <f aca="false">G42+I41</f>
        <v>3450</v>
      </c>
    </row>
    <row collapsed="false" customFormat="false" customHeight="false" hidden="false" ht="12.1" outlineLevel="0" r="43">
      <c r="A43" s="188"/>
      <c r="B43" s="189"/>
      <c r="C43" s="118"/>
      <c r="D43" s="189"/>
      <c r="E43" s="190"/>
      <c r="F43" s="131"/>
      <c r="G43" s="85"/>
      <c r="H43" s="158"/>
      <c r="I43" s="106" t="n">
        <f aca="false">G43+I42</f>
        <v>3450</v>
      </c>
    </row>
    <row collapsed="false" customFormat="true" customHeight="false" hidden="false" ht="12.1" outlineLevel="0" r="44" s="104">
      <c r="A44" s="188"/>
      <c r="B44" s="78"/>
      <c r="C44" s="81"/>
      <c r="D44" s="80"/>
      <c r="E44" s="80"/>
      <c r="F44" s="114"/>
      <c r="G44" s="191"/>
      <c r="H44" s="158"/>
      <c r="I44" s="106" t="n">
        <f aca="false">G44+I43</f>
        <v>3450</v>
      </c>
      <c r="J44" s="35"/>
      <c r="K44" s="68"/>
      <c r="L44" s="192"/>
      <c r="M44" s="193"/>
      <c r="N44" s="194"/>
      <c r="O44" s="147"/>
    </row>
    <row collapsed="false" customFormat="false" customHeight="false" hidden="false" ht="12.1" outlineLevel="0" r="45">
      <c r="A45" s="188"/>
      <c r="B45" s="80"/>
      <c r="C45" s="81"/>
      <c r="D45" s="80"/>
      <c r="E45" s="80"/>
      <c r="F45" s="82"/>
      <c r="G45" s="191"/>
      <c r="H45" s="158"/>
      <c r="I45" s="106" t="n">
        <f aca="false">G45+I44</f>
        <v>3450</v>
      </c>
      <c r="J45" s="195"/>
      <c r="K45" s="196"/>
    </row>
    <row collapsed="false" customFormat="false" customHeight="false" hidden="false" ht="12.1" outlineLevel="0" r="46">
      <c r="A46" s="197"/>
      <c r="B46" s="111"/>
      <c r="C46" s="112"/>
      <c r="D46" s="111"/>
      <c r="E46" s="113"/>
      <c r="F46" s="144"/>
      <c r="G46" s="85"/>
      <c r="H46" s="158"/>
      <c r="I46" s="106" t="n">
        <f aca="false">G46+I45</f>
        <v>3450</v>
      </c>
    </row>
    <row collapsed="false" customFormat="false" customHeight="false" hidden="false" ht="12.1" outlineLevel="0" r="47">
      <c r="A47" s="198"/>
      <c r="B47" s="78"/>
      <c r="E47" s="80"/>
      <c r="G47" s="106"/>
      <c r="H47" s="158"/>
      <c r="I47" s="106" t="n">
        <f aca="false">G47+I46</f>
        <v>3450</v>
      </c>
      <c r="J47" s="199"/>
      <c r="K47" s="109"/>
    </row>
    <row collapsed="false" customFormat="false" customHeight="false" hidden="false" ht="12.1" outlineLevel="0" r="48">
      <c r="A48" s="198"/>
      <c r="B48" s="200"/>
      <c r="C48" s="25"/>
      <c r="D48" s="78"/>
      <c r="E48" s="80"/>
      <c r="F48" s="114"/>
      <c r="G48" s="85"/>
      <c r="H48" s="158"/>
      <c r="I48" s="106"/>
      <c r="J48" s="201"/>
    </row>
    <row collapsed="false" customFormat="false" customHeight="false" hidden="false" ht="12.1" outlineLevel="0" r="49">
      <c r="A49" s="198"/>
      <c r="B49" s="78"/>
      <c r="C49" s="25"/>
      <c r="D49" s="25"/>
      <c r="E49" s="80"/>
      <c r="F49" s="114"/>
      <c r="G49" s="85"/>
      <c r="H49" s="158"/>
      <c r="I49" s="106"/>
      <c r="J49" s="86"/>
      <c r="K49" s="109"/>
    </row>
    <row collapsed="false" customFormat="false" customHeight="false" hidden="false" ht="12.1" outlineLevel="0" r="50">
      <c r="A50" s="188"/>
      <c r="B50" s="78"/>
      <c r="C50" s="25"/>
      <c r="D50" s="78"/>
      <c r="E50" s="80"/>
      <c r="F50" s="114"/>
      <c r="G50" s="137"/>
      <c r="H50" s="158"/>
      <c r="I50" s="106"/>
      <c r="L50" s="142"/>
    </row>
    <row collapsed="false" customFormat="false" customHeight="false" hidden="false" ht="12.1" outlineLevel="0" r="51">
      <c r="A51" s="188"/>
      <c r="B51" s="80"/>
      <c r="C51" s="25"/>
      <c r="D51" s="78"/>
      <c r="E51" s="80"/>
      <c r="F51" s="149"/>
      <c r="G51" s="85"/>
      <c r="H51" s="158"/>
      <c r="I51" s="106"/>
      <c r="K51" s="202"/>
    </row>
    <row collapsed="false" customFormat="false" customHeight="false" hidden="false" ht="12.1" outlineLevel="0" r="52">
      <c r="A52" s="188"/>
      <c r="B52" s="80"/>
      <c r="C52" s="25"/>
      <c r="D52" s="78"/>
      <c r="E52" s="80"/>
      <c r="F52" s="131"/>
      <c r="G52" s="85"/>
      <c r="H52" s="158"/>
      <c r="I52" s="106"/>
    </row>
    <row collapsed="false" customFormat="false" customHeight="false" hidden="false" ht="12.1" outlineLevel="0" r="53">
      <c r="A53" s="188"/>
      <c r="B53" s="78"/>
      <c r="C53" s="25"/>
      <c r="D53" s="78"/>
      <c r="E53" s="80"/>
      <c r="F53" s="149"/>
      <c r="G53" s="85"/>
      <c r="H53" s="158"/>
      <c r="I53" s="106"/>
    </row>
    <row collapsed="false" customFormat="false" customHeight="false" hidden="false" ht="12.1" outlineLevel="0" r="54">
      <c r="A54" s="188"/>
      <c r="B54" s="111"/>
      <c r="C54" s="147"/>
      <c r="D54" s="203"/>
      <c r="E54" s="113"/>
      <c r="F54" s="148"/>
      <c r="G54" s="170"/>
      <c r="H54" s="204"/>
      <c r="I54" s="106"/>
      <c r="J54" s="86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P3" activeCellId="0" pane="topLeft" sqref="P3"/>
    </sheetView>
  </sheetViews>
  <cols>
    <col collapsed="false" hidden="false" max="1" min="1" style="205" width="5.02745098039216"/>
    <col collapsed="false" hidden="false" max="2" min="2" style="205" width="7.47843137254902"/>
    <col collapsed="false" hidden="false" max="3" min="3" style="205" width="7.37254901960784"/>
    <col collapsed="false" hidden="false" max="4" min="4" style="205" width="4.90980392156863"/>
    <col collapsed="false" hidden="false" max="5" min="5" style="205" width="10.0470588235294"/>
    <col collapsed="false" hidden="false" max="6" min="6" style="206" width="4.90980392156863"/>
    <col collapsed="false" hidden="false" max="7" min="7" style="207" width="6.81176470588235"/>
    <col collapsed="false" hidden="false" max="8" min="8" style="207" width="6.25098039215686"/>
    <col collapsed="false" hidden="false" max="9" min="9" style="207" width="6.47450980392157"/>
    <col collapsed="false" hidden="false" max="10" min="10" style="205" width="5.91372549019608"/>
    <col collapsed="false" hidden="false" max="11" min="11" style="205" width="5.69019607843137"/>
    <col collapsed="false" hidden="false" max="12" min="12" style="206" width="6.03137254901961"/>
    <col collapsed="false" hidden="false" max="13" min="13" style="208" width="4.57647058823529"/>
    <col collapsed="false" hidden="false" max="14" min="14" style="209" width="5.12941176470588"/>
    <col collapsed="false" hidden="false" max="15" min="15" style="205" width="6.5921568627451"/>
    <col collapsed="false" hidden="false" max="1025" min="16" style="205" width="9.15294117647059"/>
  </cols>
  <sheetData>
    <row collapsed="false" customFormat="false" customHeight="false" hidden="false" ht="12.1" outlineLevel="0" r="1">
      <c r="B1" s="205" t="s">
        <v>265</v>
      </c>
      <c r="C1" s="205" t="s">
        <v>266</v>
      </c>
      <c r="D1" s="205" t="s">
        <v>267</v>
      </c>
      <c r="E1" s="205" t="s">
        <v>268</v>
      </c>
      <c r="F1" s="206" t="s">
        <v>269</v>
      </c>
      <c r="G1" s="207" t="s">
        <v>270</v>
      </c>
      <c r="H1" s="207" t="s">
        <v>271</v>
      </c>
      <c r="I1" s="207" t="s">
        <v>272</v>
      </c>
      <c r="J1" s="80" t="s">
        <v>273</v>
      </c>
      <c r="K1" s="205" t="s">
        <v>274</v>
      </c>
      <c r="L1" s="206" t="s">
        <v>275</v>
      </c>
      <c r="M1" s="208" t="s">
        <v>276</v>
      </c>
      <c r="N1" s="208" t="s">
        <v>277</v>
      </c>
      <c r="O1" s="207" t="s">
        <v>278</v>
      </c>
      <c r="P1" s="78" t="s">
        <v>279</v>
      </c>
    </row>
    <row collapsed="false" customFormat="false" customHeight="false" hidden="false" ht="12.1" outlineLevel="0" r="2">
      <c r="A2" s="205" t="n">
        <v>1</v>
      </c>
      <c r="B2" s="78" t="s">
        <v>280</v>
      </c>
      <c r="C2" s="78" t="s">
        <v>281</v>
      </c>
      <c r="D2" s="210" t="n">
        <v>20</v>
      </c>
      <c r="E2" s="211" t="n">
        <v>60</v>
      </c>
      <c r="F2" s="206" t="n">
        <v>2</v>
      </c>
      <c r="G2" s="212" t="n">
        <v>40968</v>
      </c>
      <c r="H2" s="212" t="n">
        <v>41002</v>
      </c>
      <c r="I2" s="212" t="n">
        <v>41033</v>
      </c>
      <c r="J2" s="213" t="n">
        <v>41061</v>
      </c>
      <c r="K2" s="207"/>
      <c r="L2" s="208" t="n">
        <v>41110</v>
      </c>
      <c r="M2" s="208" t="n">
        <v>41138</v>
      </c>
      <c r="N2" s="208" t="n">
        <v>41171</v>
      </c>
      <c r="O2" s="214" t="n">
        <v>41198</v>
      </c>
      <c r="P2" s="212" t="n">
        <v>41234</v>
      </c>
    </row>
    <row collapsed="false" customFormat="false" customHeight="false" hidden="false" ht="12.1" outlineLevel="0" r="3">
      <c r="A3" s="205" t="n">
        <v>2</v>
      </c>
      <c r="B3" s="78" t="s">
        <v>282</v>
      </c>
      <c r="C3" s="78" t="s">
        <v>120</v>
      </c>
      <c r="D3" s="210" t="n">
        <v>20</v>
      </c>
      <c r="E3" s="211" t="n">
        <v>60</v>
      </c>
      <c r="F3" s="206" t="n">
        <v>3</v>
      </c>
      <c r="G3" s="207" t="n">
        <v>5</v>
      </c>
      <c r="H3" s="215" t="n">
        <v>41004</v>
      </c>
      <c r="I3" s="212" t="n">
        <v>41032</v>
      </c>
      <c r="J3" s="213" t="n">
        <v>41071</v>
      </c>
      <c r="K3" s="207"/>
      <c r="L3" s="208" t="n">
        <v>41109</v>
      </c>
      <c r="M3" s="208" t="n">
        <v>41141</v>
      </c>
      <c r="N3" s="208" t="n">
        <v>41172</v>
      </c>
      <c r="O3" s="214" t="n">
        <v>41204</v>
      </c>
      <c r="P3" s="212" t="n">
        <v>41235</v>
      </c>
    </row>
    <row collapsed="false" customFormat="false" customHeight="false" hidden="false" ht="12.1" outlineLevel="0" r="4">
      <c r="B4" s="78"/>
      <c r="C4" s="78"/>
      <c r="E4" s="211"/>
      <c r="H4" s="215"/>
      <c r="I4" s="212"/>
      <c r="J4" s="213"/>
      <c r="K4" s="207"/>
      <c r="L4" s="208"/>
      <c r="N4" s="208"/>
      <c r="O4" s="214"/>
    </row>
    <row collapsed="false" customFormat="false" customHeight="false" hidden="false" ht="12.1" outlineLevel="0" r="5">
      <c r="C5" s="78"/>
      <c r="E5" s="211"/>
      <c r="H5" s="212"/>
      <c r="I5" s="212"/>
      <c r="J5" s="213"/>
      <c r="K5" s="207"/>
      <c r="L5" s="208"/>
      <c r="N5" s="208"/>
      <c r="O5" s="214"/>
    </row>
    <row collapsed="false" customFormat="false" customHeight="false" hidden="false" ht="12.1" outlineLevel="0" r="6">
      <c r="B6" s="78"/>
      <c r="C6" s="78"/>
      <c r="E6" s="211"/>
      <c r="H6" s="215"/>
      <c r="I6" s="212"/>
      <c r="J6" s="213"/>
      <c r="K6" s="207"/>
      <c r="L6" s="208"/>
      <c r="N6" s="208"/>
    </row>
    <row collapsed="false" customFormat="false" customHeight="false" hidden="false" ht="12.1" outlineLevel="0" r="7">
      <c r="E7" s="211" t="n">
        <f aca="false">SUM(E2:E6)</f>
        <v>120</v>
      </c>
      <c r="J7" s="216"/>
      <c r="K7" s="207"/>
      <c r="L7" s="208"/>
      <c r="N7" s="208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O7" activeCellId="0" pane="topLeft" sqref="O7"/>
    </sheetView>
  </sheetViews>
  <cols>
    <col collapsed="false" hidden="false" max="1" min="1" style="217" width="9.15294117647059"/>
    <col collapsed="false" hidden="false" max="3" min="2" style="218" width="9.60392156862745"/>
    <col collapsed="false" hidden="false" max="4" min="4" style="219" width="9.60392156862745"/>
    <col collapsed="false" hidden="false" max="5" min="5" style="220" width="8.93725490196078"/>
    <col collapsed="false" hidden="false" max="6" min="6" style="221" width="9.15294117647059"/>
    <col collapsed="false" hidden="false" max="7" min="7" style="218" width="9.15294117647059"/>
    <col collapsed="false" hidden="false" max="8" min="8" style="218" width="10.6078431372549"/>
    <col collapsed="false" hidden="false" max="9" min="9" style="220" width="8.93725490196078"/>
    <col collapsed="false" hidden="false" max="10" min="10" style="218" width="9.71372549019608"/>
    <col collapsed="false" hidden="false" max="11" min="11" style="220" width="15.521568627451"/>
    <col collapsed="false" hidden="false" max="12" min="12" style="220" width="8.93725490196078"/>
    <col collapsed="false" hidden="false" max="13" min="13" style="218" width="9.71372549019608"/>
    <col collapsed="false" hidden="false" max="1025" min="14" style="220" width="8.93725490196078"/>
  </cols>
  <sheetData>
    <row collapsed="false" customFormat="false" customHeight="false" hidden="false" ht="10.9" outlineLevel="0" r="1">
      <c r="A1" s="217" t="s">
        <v>283</v>
      </c>
      <c r="B1" s="222" t="s">
        <v>284</v>
      </c>
      <c r="C1" s="222" t="s">
        <v>285</v>
      </c>
      <c r="D1" s="223" t="s">
        <v>286</v>
      </c>
      <c r="M1" s="218" t="s">
        <v>287</v>
      </c>
    </row>
    <row collapsed="false" customFormat="false" customHeight="false" hidden="false" ht="10.9" outlineLevel="0" r="2">
      <c r="A2" s="224"/>
      <c r="D2" s="219" t="n">
        <f aca="false">B2-C2</f>
        <v>0</v>
      </c>
      <c r="F2" s="225" t="s">
        <v>288</v>
      </c>
      <c r="G2" s="222"/>
      <c r="H2" s="226" t="s">
        <v>289</v>
      </c>
      <c r="I2" s="227" t="s">
        <v>290</v>
      </c>
      <c r="K2" s="228" t="s">
        <v>291</v>
      </c>
      <c r="M2" s="218" t="n">
        <v>70</v>
      </c>
      <c r="N2" s="229" t="n">
        <v>41254</v>
      </c>
      <c r="O2" s="229" t="s">
        <v>287</v>
      </c>
    </row>
    <row collapsed="false" customFormat="false" customHeight="false" hidden="false" ht="10.9" outlineLevel="0" r="3">
      <c r="A3" s="224"/>
      <c r="D3" s="219" t="n">
        <f aca="false">D2+B3-C3</f>
        <v>0</v>
      </c>
      <c r="H3" s="230" t="s">
        <v>292</v>
      </c>
      <c r="I3" s="217" t="n">
        <v>8</v>
      </c>
      <c r="K3" s="220" t="s">
        <v>293</v>
      </c>
      <c r="M3" s="218" t="n">
        <v>16</v>
      </c>
      <c r="N3" s="229" t="n">
        <v>41257</v>
      </c>
      <c r="O3" s="229" t="s">
        <v>287</v>
      </c>
    </row>
    <row collapsed="false" customFormat="false" customHeight="false" hidden="false" ht="10.9" outlineLevel="0" r="4">
      <c r="A4" s="224"/>
      <c r="D4" s="219" t="n">
        <f aca="false">D3+B4-C4</f>
        <v>0</v>
      </c>
      <c r="F4" s="231" t="n">
        <v>1553</v>
      </c>
      <c r="G4" s="218" t="s">
        <v>294</v>
      </c>
      <c r="K4" s="220" t="s">
        <v>295</v>
      </c>
      <c r="M4" s="218" t="n">
        <v>12</v>
      </c>
      <c r="N4" s="229" t="n">
        <v>41260</v>
      </c>
      <c r="O4" s="229" t="s">
        <v>287</v>
      </c>
    </row>
    <row collapsed="false" customFormat="false" customHeight="false" hidden="false" ht="10.9" outlineLevel="0" r="5">
      <c r="A5" s="224"/>
      <c r="D5" s="219" t="n">
        <f aca="false">D4+B5-C5</f>
        <v>0</v>
      </c>
      <c r="F5" s="232"/>
      <c r="M5" s="218" t="n">
        <v>10</v>
      </c>
      <c r="N5" s="229" t="n">
        <v>41261</v>
      </c>
      <c r="O5" s="220" t="s">
        <v>296</v>
      </c>
    </row>
    <row collapsed="false" customFormat="false" customHeight="false" hidden="false" ht="10.9" outlineLevel="0" r="6">
      <c r="A6" s="224"/>
      <c r="D6" s="219" t="n">
        <f aca="false">D5+B6-C6</f>
        <v>0</v>
      </c>
      <c r="K6" s="233"/>
      <c r="M6" s="218" t="n">
        <v>2.5</v>
      </c>
      <c r="N6" s="229" t="n">
        <v>41263</v>
      </c>
      <c r="O6" s="220" t="s">
        <v>287</v>
      </c>
    </row>
    <row collapsed="false" customFormat="false" customHeight="false" hidden="false" ht="10.9" outlineLevel="0" r="7">
      <c r="A7" s="224"/>
      <c r="D7" s="219" t="n">
        <f aca="false">D6+B7-C7</f>
        <v>0</v>
      </c>
      <c r="N7" s="229"/>
    </row>
    <row collapsed="false" customFormat="false" customHeight="false" hidden="false" ht="10.9" outlineLevel="0" r="8">
      <c r="A8" s="224"/>
      <c r="D8" s="219" t="n">
        <f aca="false">D7+B8-C8</f>
        <v>0</v>
      </c>
      <c r="K8" s="217"/>
      <c r="N8" s="229"/>
    </row>
    <row collapsed="false" customFormat="false" customHeight="false" hidden="false" ht="10.9" outlineLevel="0" r="9">
      <c r="A9" s="224"/>
      <c r="D9" s="219" t="n">
        <f aca="false">D8+B9-C9</f>
        <v>0</v>
      </c>
      <c r="N9" s="229"/>
    </row>
    <row collapsed="false" customFormat="false" customHeight="false" hidden="false" ht="10.9" outlineLevel="0" r="10">
      <c r="A10" s="224"/>
      <c r="D10" s="219" t="n">
        <f aca="false">D9+B10-C10</f>
        <v>0</v>
      </c>
      <c r="N10" s="229"/>
    </row>
    <row collapsed="false" customFormat="false" customHeight="false" hidden="false" ht="10.9" outlineLevel="0" r="11">
      <c r="A11" s="224"/>
      <c r="D11" s="219" t="n">
        <f aca="false">D10+B11-C11</f>
        <v>0</v>
      </c>
    </row>
    <row collapsed="false" customFormat="false" customHeight="false" hidden="false" ht="10.9" outlineLevel="0" r="12">
      <c r="A12" s="224"/>
      <c r="D12" s="219" t="n">
        <f aca="false">D11+B12-C12</f>
        <v>0</v>
      </c>
    </row>
    <row collapsed="false" customFormat="false" customHeight="false" hidden="false" ht="10.9" outlineLevel="0" r="13">
      <c r="A13" s="224"/>
      <c r="D13" s="219" t="n">
        <f aca="false">D12+B13-C13</f>
        <v>0</v>
      </c>
    </row>
    <row collapsed="false" customFormat="false" customHeight="false" hidden="false" ht="10.9" outlineLevel="0" r="14">
      <c r="A14" s="224"/>
      <c r="D14" s="219" t="n">
        <f aca="false">D13+B14-C14</f>
        <v>0</v>
      </c>
    </row>
    <row collapsed="false" customFormat="false" customHeight="false" hidden="false" ht="10.9" outlineLevel="0" r="15">
      <c r="A15" s="224"/>
      <c r="D15" s="219" t="n">
        <f aca="false">D14+B15-C15</f>
        <v>0</v>
      </c>
    </row>
    <row collapsed="false" customFormat="false" customHeight="false" hidden="false" ht="10.9" outlineLevel="0" r="16">
      <c r="A16" s="224"/>
      <c r="D16" s="219" t="n">
        <f aca="false">D15+B16-C16</f>
        <v>0</v>
      </c>
    </row>
    <row collapsed="false" customFormat="false" customHeight="false" hidden="false" ht="10.9" outlineLevel="0" r="17">
      <c r="A17" s="224"/>
      <c r="D17" s="219" t="n">
        <f aca="false">D16+B17-C17</f>
        <v>0</v>
      </c>
      <c r="L17" s="234"/>
    </row>
    <row collapsed="false" customFormat="false" customHeight="false" hidden="false" ht="10.9" outlineLevel="0" r="18">
      <c r="A18" s="224"/>
      <c r="D18" s="219" t="n">
        <f aca="false">D17+B18-C18</f>
        <v>0</v>
      </c>
    </row>
    <row collapsed="false" customFormat="false" customHeight="false" hidden="false" ht="10.9" outlineLevel="0" r="19">
      <c r="A19" s="224"/>
      <c r="D19" s="219" t="n">
        <f aca="false">D18+B19-C19</f>
        <v>0</v>
      </c>
    </row>
    <row collapsed="false" customFormat="false" customHeight="false" hidden="false" ht="10.9" outlineLevel="0" r="20">
      <c r="A20" s="224"/>
      <c r="D20" s="219" t="n">
        <f aca="false">D19+B20-C20</f>
        <v>0</v>
      </c>
    </row>
    <row collapsed="false" customFormat="false" customHeight="false" hidden="false" ht="10.9" outlineLevel="0" r="21">
      <c r="A21" s="224"/>
      <c r="D21" s="219" t="n">
        <f aca="false">D20+B21-C21</f>
        <v>0</v>
      </c>
    </row>
    <row collapsed="false" customFormat="false" customHeight="false" hidden="false" ht="10.9" outlineLevel="0" r="22">
      <c r="A22" s="224"/>
      <c r="D22" s="219" t="n">
        <f aca="false">D21+B22-C22</f>
        <v>0</v>
      </c>
    </row>
    <row collapsed="false" customFormat="false" customHeight="false" hidden="false" ht="10.9" outlineLevel="0" r="23">
      <c r="A23" s="224"/>
      <c r="D23" s="219" t="n">
        <f aca="false">D22+B23-C23</f>
        <v>0</v>
      </c>
    </row>
    <row collapsed="false" customFormat="false" customHeight="false" hidden="false" ht="10.9" outlineLevel="0" r="24">
      <c r="A24" s="224"/>
      <c r="D24" s="219" t="n">
        <f aca="false">D23+B24-C24</f>
        <v>0</v>
      </c>
    </row>
    <row collapsed="false" customFormat="false" customHeight="false" hidden="false" ht="10.9" outlineLevel="0" r="25">
      <c r="A25" s="224"/>
      <c r="D25" s="219" t="n">
        <f aca="false">D24+B25-C25</f>
        <v>0</v>
      </c>
    </row>
    <row collapsed="false" customFormat="false" customHeight="false" hidden="false" ht="10.9" outlineLevel="0" r="26">
      <c r="A26" s="224"/>
      <c r="D26" s="219" t="n">
        <f aca="false">D25+B26-C26</f>
        <v>0</v>
      </c>
    </row>
    <row collapsed="false" customFormat="false" customHeight="false" hidden="false" ht="10.9" outlineLevel="0" r="27">
      <c r="A27" s="224"/>
      <c r="D27" s="219" t="n">
        <f aca="false">D26+B27-C27</f>
        <v>0</v>
      </c>
    </row>
    <row collapsed="false" customFormat="false" customHeight="false" hidden="false" ht="10.9" outlineLevel="0" r="28">
      <c r="A28" s="224"/>
      <c r="D28" s="219" t="n">
        <f aca="false">D27+B28-C28</f>
        <v>0</v>
      </c>
    </row>
    <row collapsed="false" customFormat="false" customHeight="false" hidden="false" ht="10.9" outlineLevel="0" r="29">
      <c r="A29" s="224"/>
      <c r="D29" s="219" t="n">
        <f aca="false">D28+B29-C29</f>
        <v>0</v>
      </c>
    </row>
    <row collapsed="false" customFormat="false" customHeight="false" hidden="false" ht="10.9" outlineLevel="0" r="30">
      <c r="A30" s="224"/>
      <c r="D30" s="219" t="n">
        <f aca="false">D29+B30-C30</f>
        <v>0</v>
      </c>
    </row>
    <row collapsed="false" customFormat="false" customHeight="false" hidden="false" ht="10.9" outlineLevel="0" r="31">
      <c r="A31" s="224"/>
      <c r="D31" s="219" t="n">
        <f aca="false">D30+B31-C31</f>
        <v>0</v>
      </c>
    </row>
    <row collapsed="false" customFormat="false" customHeight="false" hidden="false" ht="10.9" outlineLevel="0" r="32">
      <c r="A32" s="224"/>
      <c r="D32" s="219" t="n">
        <f aca="false">D31+B32-C32</f>
        <v>0</v>
      </c>
    </row>
    <row collapsed="false" customFormat="false" customHeight="false" hidden="false" ht="10.9" outlineLevel="0" r="33">
      <c r="A33" s="224"/>
      <c r="D33" s="219" t="n">
        <f aca="false">D32+B33-C33</f>
        <v>0</v>
      </c>
    </row>
    <row collapsed="false" customFormat="false" customHeight="false" hidden="false" ht="10.9" outlineLevel="0" r="34">
      <c r="A34" s="224"/>
      <c r="D34" s="219" t="n">
        <f aca="false">D33+B34-C34</f>
        <v>0</v>
      </c>
    </row>
    <row collapsed="false" customFormat="false" customHeight="false" hidden="false" ht="10.9" outlineLevel="0" r="35">
      <c r="D35" s="219" t="n">
        <f aca="false">D34+B35-C35</f>
        <v>0</v>
      </c>
    </row>
    <row collapsed="false" customFormat="false" customHeight="false" hidden="false" ht="10.9" outlineLevel="0" r="36">
      <c r="D36" s="219" t="n">
        <f aca="false">D35+B36-C36</f>
        <v>0</v>
      </c>
    </row>
    <row collapsed="false" customFormat="false" customHeight="false" hidden="false" ht="10.9" outlineLevel="0" r="37">
      <c r="D37" s="219" t="n">
        <f aca="false">D36+B37-C37</f>
        <v>0</v>
      </c>
    </row>
    <row collapsed="false" customFormat="false" customHeight="false" hidden="false" ht="10.9" outlineLevel="0" r="38">
      <c r="D38" s="219" t="n">
        <f aca="false">D37+B38-C38</f>
        <v>0</v>
      </c>
    </row>
    <row collapsed="false" customFormat="false" customHeight="false" hidden="false" ht="10.9" outlineLevel="0" r="39">
      <c r="D39" s="219" t="n">
        <f aca="false">D38+B39-C39</f>
        <v>0</v>
      </c>
    </row>
    <row collapsed="false" customFormat="false" customHeight="false" hidden="false" ht="10.9" outlineLevel="0" r="40">
      <c r="D40" s="219" t="n">
        <f aca="false">D39+B40-C40</f>
        <v>0</v>
      </c>
    </row>
    <row collapsed="false" customFormat="false" customHeight="false" hidden="false" ht="10.9" outlineLevel="0" r="41">
      <c r="D41" s="219" t="n">
        <f aca="false">D40+B41-C41</f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I13" activeCellId="0" pane="topLeft" sqref="I13"/>
    </sheetView>
  </sheetViews>
  <cols>
    <col collapsed="false" hidden="false" max="1" min="1" style="0" width="11.5058823529412"/>
    <col collapsed="false" hidden="false" max="2" min="2" style="29" width="13.5137254901961"/>
    <col collapsed="false" hidden="false" max="3" min="3" style="29" width="13.0705882352941"/>
    <col collapsed="false" hidden="false" max="4" min="4" style="29" width="13.5137254901961"/>
    <col collapsed="false" hidden="false" max="5" min="5" style="0" width="9.38039215686275"/>
    <col collapsed="false" hidden="false" max="6" min="6" style="0" width="8.71764705882353"/>
    <col collapsed="false" hidden="false" max="7" min="7" style="0" width="12.1647058823529"/>
    <col collapsed="false" hidden="false" max="8" min="8" style="0" width="8.71764705882353"/>
    <col collapsed="false" hidden="false" max="9" min="9" style="0" width="12.2823529411765"/>
    <col collapsed="false" hidden="false" max="1025" min="10" style="0" width="8.71764705882353"/>
  </cols>
  <sheetData>
    <row collapsed="false" customFormat="false" customHeight="false" hidden="false" ht="12.1" outlineLevel="0" r="1">
      <c r="A1" s="0" t="s">
        <v>297</v>
      </c>
      <c r="B1" s="29" t="s">
        <v>298</v>
      </c>
      <c r="C1" s="29" t="s">
        <v>299</v>
      </c>
      <c r="D1" s="29" t="s">
        <v>300</v>
      </c>
      <c r="G1" s="29" t="s">
        <v>301</v>
      </c>
      <c r="H1" s="29" t="s">
        <v>302</v>
      </c>
      <c r="I1" s="29" t="s">
        <v>303</v>
      </c>
    </row>
    <row collapsed="false" customFormat="false" customHeight="false" hidden="false" ht="12.1" outlineLevel="0" r="2">
      <c r="A2" s="39" t="s">
        <v>304</v>
      </c>
      <c r="B2" s="29" t="n">
        <v>670</v>
      </c>
      <c r="C2" s="29" t="e">
        <f aca="false">movimento!#ref!</f>
        <v>#VALUE!</v>
      </c>
      <c r="D2" s="29" t="n">
        <v>670</v>
      </c>
      <c r="E2" s="235" t="e">
        <f aca="false">(B2-B1)/B1</f>
        <v>#VALUE!</v>
      </c>
    </row>
    <row collapsed="false" customFormat="false" customHeight="false" hidden="false" ht="12.1" outlineLevel="0" r="3">
      <c r="A3" s="39" t="s">
        <v>305</v>
      </c>
      <c r="B3" s="29" t="n">
        <v>636</v>
      </c>
      <c r="C3" s="29" t="n">
        <f aca="false">movimento!C30</f>
        <v>0</v>
      </c>
      <c r="D3" s="29" t="n">
        <v>636</v>
      </c>
      <c r="E3" s="235" t="n">
        <f aca="false">(B3-B2)/B2</f>
        <v>-0.0507462686567164</v>
      </c>
      <c r="G3" s="29"/>
      <c r="I3" s="236" t="n">
        <v>3721</v>
      </c>
    </row>
    <row collapsed="false" customFormat="false" customHeight="false" hidden="false" ht="12.1" outlineLevel="0" r="4">
      <c r="A4" s="39" t="s">
        <v>306</v>
      </c>
      <c r="B4" s="29" t="n">
        <v>600</v>
      </c>
      <c r="C4" s="29" t="n">
        <f aca="false">movimento!C30</f>
        <v>0</v>
      </c>
      <c r="D4" s="29" t="n">
        <v>600</v>
      </c>
      <c r="E4" s="235" t="n">
        <f aca="false">(B4-B3)/B3</f>
        <v>-0.0566037735849057</v>
      </c>
      <c r="I4" s="236" t="n">
        <v>3675</v>
      </c>
    </row>
    <row collapsed="false" customFormat="false" customHeight="false" hidden="false" ht="12.1" outlineLevel="0" r="5">
      <c r="A5" s="39" t="s">
        <v>307</v>
      </c>
      <c r="B5" s="29" t="n">
        <v>919</v>
      </c>
      <c r="C5" s="29" t="n">
        <f aca="false">movimento!C30</f>
        <v>0</v>
      </c>
      <c r="D5" s="29" t="n">
        <v>919</v>
      </c>
      <c r="E5" s="235" t="n">
        <f aca="false">(B5-B4)/B4</f>
        <v>0.531666666666667</v>
      </c>
      <c r="I5" s="236" t="n">
        <v>4224</v>
      </c>
    </row>
    <row collapsed="false" customFormat="false" customHeight="false" hidden="false" ht="12.1" outlineLevel="0" r="6">
      <c r="A6" s="39" t="s">
        <v>180</v>
      </c>
      <c r="B6" s="29" t="n">
        <v>896</v>
      </c>
      <c r="C6" s="29" t="n">
        <f aca="false">movimento!C30</f>
        <v>0</v>
      </c>
      <c r="D6" s="29" t="n">
        <v>869</v>
      </c>
      <c r="E6" s="235" t="n">
        <f aca="false">(B6-B5)/B5</f>
        <v>-0.0250272034820457</v>
      </c>
      <c r="G6" s="236"/>
      <c r="I6" s="236" t="n">
        <f aca="false">D6+Clientes!I42+Reparo!F36+Oniky!E7</f>
        <v>4614</v>
      </c>
    </row>
    <row collapsed="false" customFormat="false" customHeight="false" hidden="false" ht="12.1" outlineLevel="0" r="7">
      <c r="A7" s="39" t="s">
        <v>183</v>
      </c>
      <c r="B7" s="29" t="n">
        <v>1178</v>
      </c>
      <c r="C7" s="29" t="n">
        <f aca="false">movimento!C30</f>
        <v>0</v>
      </c>
      <c r="D7" s="29" t="n">
        <v>1178</v>
      </c>
      <c r="E7" s="235" t="n">
        <f aca="false">(B7-B6)/B6</f>
        <v>0.314732142857143</v>
      </c>
      <c r="I7" s="236" t="n">
        <f aca="false">D7+Clientes!I42+Reparo!F36+Oniky!E7</f>
        <v>4923</v>
      </c>
    </row>
    <row collapsed="false" customFormat="false" customHeight="false" hidden="false" ht="12.1" outlineLevel="0" r="8">
      <c r="A8" s="39" t="s">
        <v>187</v>
      </c>
      <c r="B8" s="29" t="n">
        <v>612</v>
      </c>
      <c r="C8" s="29" t="n">
        <f aca="false">movimento!C30</f>
        <v>0</v>
      </c>
      <c r="D8" s="29" t="n">
        <v>612</v>
      </c>
      <c r="E8" s="235" t="n">
        <f aca="false">(B8-B7)/B7</f>
        <v>-0.480475382003396</v>
      </c>
      <c r="I8" s="236" t="n">
        <f aca="false">D8+Clientes!I42+Reparo!F36+Oniky!E7</f>
        <v>4357</v>
      </c>
    </row>
    <row collapsed="false" customFormat="false" customHeight="false" hidden="false" ht="12.1" outlineLevel="0" r="9">
      <c r="A9" s="39" t="s">
        <v>190</v>
      </c>
      <c r="B9" s="29" t="n">
        <v>937</v>
      </c>
      <c r="C9" s="29" t="n">
        <f aca="false">movimento!C30</f>
        <v>0</v>
      </c>
      <c r="D9" s="29" t="n">
        <v>937</v>
      </c>
      <c r="E9" s="235" t="n">
        <f aca="false">(B9-B8)/B8</f>
        <v>0.531045751633987</v>
      </c>
      <c r="I9" s="236" t="n">
        <f aca="false">D9+Clientes!I43+Reparo!F36+Oniky!E7</f>
        <v>4682</v>
      </c>
    </row>
    <row collapsed="false" customFormat="false" customHeight="false" hidden="false" ht="12.1" outlineLevel="0" r="10">
      <c r="A10" s="39" t="s">
        <v>158</v>
      </c>
      <c r="B10" s="29" t="n">
        <v>720</v>
      </c>
      <c r="C10" s="29" t="n">
        <f aca="false">movimento!C30</f>
        <v>0</v>
      </c>
      <c r="D10" s="29" t="n">
        <v>720</v>
      </c>
      <c r="E10" s="235" t="n">
        <f aca="false">(I10-I9)/I9</f>
        <v>-0.0463477146518582</v>
      </c>
      <c r="G10" s="237"/>
      <c r="I10" s="236" t="n">
        <f aca="false">D10+Clientes!I47+Reparo!F36+Oniky!E7</f>
        <v>4465</v>
      </c>
    </row>
    <row collapsed="false" customFormat="false" customHeight="false" hidden="false" ht="12.1" outlineLevel="0" r="11">
      <c r="A11" s="39" t="s">
        <v>308</v>
      </c>
      <c r="B11" s="29" t="n">
        <v>809</v>
      </c>
      <c r="C11" s="29" t="n">
        <f aca="false">movimento!C30</f>
        <v>0</v>
      </c>
      <c r="D11" s="29" t="n">
        <v>809</v>
      </c>
      <c r="E11" s="235" t="n">
        <f aca="false">(I11-I10)/I10</f>
        <v>-0.00246360582306831</v>
      </c>
      <c r="I11" s="236" t="n">
        <v>4454</v>
      </c>
    </row>
    <row collapsed="false" customFormat="false" customHeight="false" hidden="false" ht="12.1" outlineLevel="0" r="12">
      <c r="A12" s="39" t="s">
        <v>309</v>
      </c>
      <c r="B12" s="29" t="n">
        <v>702</v>
      </c>
      <c r="C12" s="29" t="n">
        <f aca="false">movimento!C30</f>
        <v>0</v>
      </c>
      <c r="D12" s="29" t="n">
        <v>702</v>
      </c>
      <c r="E12" s="235" t="n">
        <f aca="false">(I12-I11)/I11</f>
        <v>0.00291872474180512</v>
      </c>
      <c r="I12" s="236" t="n">
        <v>4467</v>
      </c>
    </row>
    <row collapsed="false" customFormat="false" customHeight="false" hidden="false" ht="12.1" outlineLevel="0" r="13">
      <c r="A13" s="39" t="s">
        <v>310</v>
      </c>
      <c r="B13" s="29" t="n">
        <f aca="false">movimento!B29</f>
        <v>789</v>
      </c>
      <c r="C13" s="29" t="n">
        <f aca="false">movimento!C30</f>
        <v>0</v>
      </c>
      <c r="D13" s="29" t="n">
        <f aca="false">B13-C13</f>
        <v>789</v>
      </c>
      <c r="E13" s="235" t="n">
        <f aca="false">(I13-I12)/I12</f>
        <v>-0.0118647862099843</v>
      </c>
      <c r="G13" s="236"/>
      <c r="I13" s="236" t="n">
        <f aca="false">D13+Clientes!I47+Reparo!F36+Oniky!E11</f>
        <v>4414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E6" activeCellId="0" pane="topLeft" sqref="E6"/>
    </sheetView>
  </sheetViews>
  <cols>
    <col collapsed="false" hidden="false" max="1" min="1" style="3" width="7.14509803921569"/>
    <col collapsed="false" hidden="false" max="2" min="2" style="238" width="7.59607843137255"/>
    <col collapsed="false" hidden="false" max="3" min="3" style="238" width="8.70980392156863"/>
    <col collapsed="false" hidden="false" max="4" min="4" style="239" width="8.70980392156863"/>
    <col collapsed="false" hidden="false" max="5" min="5" style="240" width="8.6"/>
    <col collapsed="false" hidden="false" max="6" min="6" style="241" width="9.15294117647059"/>
    <col collapsed="false" hidden="false" max="7" min="7" style="242" width="9.71372549019608"/>
    <col collapsed="false" hidden="false" max="8" min="8" style="243" width="14.5176470588235"/>
    <col collapsed="false" hidden="false" max="9" min="9" style="46" width="10.7176470588235"/>
    <col collapsed="false" hidden="false" max="10" min="10" style="238" width="10.7176470588235"/>
    <col collapsed="false" hidden="false" max="11" min="11" style="238" width="10.0470588235294"/>
    <col collapsed="false" hidden="false" max="1025" min="12" style="238" width="9.15294117647059"/>
  </cols>
  <sheetData>
    <row collapsed="false" customFormat="false" customHeight="false" hidden="false" ht="12.1" outlineLevel="0" r="1">
      <c r="A1" s="3" t="s">
        <v>0</v>
      </c>
      <c r="B1" s="238" t="s">
        <v>1</v>
      </c>
      <c r="C1" s="238" t="s">
        <v>2</v>
      </c>
      <c r="D1" s="244" t="s">
        <v>311</v>
      </c>
      <c r="E1" s="240" t="s">
        <v>312</v>
      </c>
      <c r="F1" s="245" t="s">
        <v>313</v>
      </c>
      <c r="G1" s="242" t="s">
        <v>314</v>
      </c>
      <c r="H1" s="243" t="s">
        <v>6</v>
      </c>
      <c r="I1" s="46" t="s">
        <v>315</v>
      </c>
      <c r="J1" s="238" t="s">
        <v>316</v>
      </c>
    </row>
    <row collapsed="false" customFormat="false" customHeight="false" hidden="false" ht="12.1" outlineLevel="0" r="2">
      <c r="A2" s="240"/>
      <c r="D2" s="246"/>
      <c r="G2" s="247" t="n">
        <f aca="false">(E2-A2)</f>
        <v>0</v>
      </c>
      <c r="H2" s="243" t="n">
        <f aca="false">G2*5-F2</f>
        <v>0</v>
      </c>
    </row>
    <row collapsed="false" customFormat="false" customHeight="false" hidden="false" ht="12.1" outlineLevel="0" r="3">
      <c r="A3" s="240" t="n">
        <v>16</v>
      </c>
      <c r="B3" s="238" t="s">
        <v>317</v>
      </c>
      <c r="C3" s="9" t="s">
        <v>142</v>
      </c>
      <c r="D3" s="239" t="n">
        <v>41137</v>
      </c>
      <c r="E3" s="240" t="n">
        <v>31</v>
      </c>
      <c r="G3" s="247" t="n">
        <f aca="false">(E3-A3)</f>
        <v>15</v>
      </c>
      <c r="H3" s="243" t="n">
        <f aca="false">G3*6-F3</f>
        <v>90</v>
      </c>
      <c r="I3" s="248"/>
      <c r="J3" s="46"/>
    </row>
    <row collapsed="false" customFormat="false" customHeight="false" hidden="false" ht="12.1" outlineLevel="0" r="4">
      <c r="A4" s="3" t="n">
        <v>1</v>
      </c>
      <c r="B4" s="238" t="s">
        <v>213</v>
      </c>
      <c r="C4" s="238" t="s">
        <v>142</v>
      </c>
      <c r="D4" s="239" t="n">
        <v>41153</v>
      </c>
      <c r="E4" s="240" t="n">
        <v>30</v>
      </c>
      <c r="G4" s="247" t="n">
        <f aca="false">(E4-A4)</f>
        <v>29</v>
      </c>
      <c r="H4" s="243" t="n">
        <f aca="false">G4*6-F4</f>
        <v>174</v>
      </c>
      <c r="I4" s="46" t="n">
        <f aca="false">H3+H4+6</f>
        <v>270</v>
      </c>
    </row>
    <row collapsed="false" customFormat="false" customHeight="false" hidden="false" ht="12.1" outlineLevel="0" r="5">
      <c r="A5" s="3" t="n">
        <v>1</v>
      </c>
      <c r="B5" s="238" t="s">
        <v>141</v>
      </c>
      <c r="C5" s="238" t="s">
        <v>142</v>
      </c>
      <c r="D5" s="239" t="n">
        <v>41183</v>
      </c>
      <c r="E5" s="240" t="n">
        <v>13</v>
      </c>
      <c r="G5" s="247" t="n">
        <f aca="false">(E5-A5)</f>
        <v>12</v>
      </c>
      <c r="H5" s="243" t="n">
        <f aca="false">G5*6-F5</f>
        <v>72</v>
      </c>
      <c r="I5" s="249" t="n">
        <f aca="false">H5+I4</f>
        <v>342</v>
      </c>
      <c r="J5" s="46" t="n">
        <v>162</v>
      </c>
      <c r="K5" s="250" t="n">
        <f aca="false">+I5+J5</f>
        <v>504</v>
      </c>
    </row>
    <row collapsed="false" customFormat="false" customHeight="false" hidden="false" ht="12.1" outlineLevel="0" r="6">
      <c r="G6" s="247" t="n">
        <f aca="false">(E6-A6)</f>
        <v>0</v>
      </c>
      <c r="H6" s="243" t="n">
        <f aca="false">G6*7-F6</f>
        <v>0</v>
      </c>
      <c r="I6" s="40"/>
      <c r="J6" s="46"/>
    </row>
    <row collapsed="false" customFormat="false" customHeight="false" hidden="false" ht="12.1" outlineLevel="0" r="7">
      <c r="G7" s="247" t="n">
        <f aca="false">(E7-A7)</f>
        <v>0</v>
      </c>
      <c r="H7" s="243" t="n">
        <f aca="false">G7*10-F7+10</f>
        <v>10</v>
      </c>
      <c r="I7" s="251"/>
      <c r="J7" s="252"/>
    </row>
    <row collapsed="false" customFormat="false" customHeight="false" hidden="false" ht="12.1" outlineLevel="0" r="8">
      <c r="C8" s="9"/>
      <c r="G8" s="247" t="n">
        <f aca="false">(E8-A8)</f>
        <v>0</v>
      </c>
      <c r="H8" s="243" t="n">
        <f aca="false">G8*5-F8</f>
        <v>0</v>
      </c>
      <c r="I8" s="253"/>
    </row>
    <row collapsed="false" customFormat="false" customHeight="false" hidden="false" ht="12.1" outlineLevel="0" r="9">
      <c r="G9" s="247" t="n">
        <f aca="false">(E9-A9)</f>
        <v>0</v>
      </c>
      <c r="H9" s="243" t="n">
        <f aca="false">G9*5-F9</f>
        <v>0</v>
      </c>
      <c r="I9" s="254"/>
    </row>
    <row collapsed="false" customFormat="false" customHeight="false" hidden="false" ht="12.1" outlineLevel="0" r="10">
      <c r="G10" s="247" t="n">
        <f aca="false">(E10-A10)</f>
        <v>0</v>
      </c>
      <c r="H10" s="243" t="n">
        <f aca="false">G10*5-F10</f>
        <v>0</v>
      </c>
    </row>
    <row collapsed="false" customFormat="false" customHeight="false" hidden="false" ht="12.1" outlineLevel="0" r="11">
      <c r="B11" s="2"/>
      <c r="C11" s="2"/>
      <c r="G11" s="247" t="n">
        <f aca="false">(E11-A11)</f>
        <v>0</v>
      </c>
      <c r="H11" s="243" t="n">
        <f aca="false">G11*10</f>
        <v>0</v>
      </c>
    </row>
    <row collapsed="false" customFormat="false" customHeight="false" hidden="false" ht="12.1" outlineLevel="0" r="12">
      <c r="C12" s="252"/>
      <c r="G12" s="247" t="n">
        <f aca="false">(E12-A12)</f>
        <v>0</v>
      </c>
      <c r="H12" s="243" t="n">
        <f aca="false">G12*5-F12</f>
        <v>0</v>
      </c>
    </row>
    <row collapsed="false" customFormat="false" customHeight="false" hidden="false" ht="12.1" outlineLevel="0" r="13">
      <c r="G13" s="247" t="n">
        <f aca="false">(E13-A13)</f>
        <v>0</v>
      </c>
      <c r="H13" s="243" t="n">
        <f aca="false">G13*10-F13</f>
        <v>0</v>
      </c>
    </row>
    <row collapsed="false" customFormat="false" customHeight="false" hidden="false" ht="12.1" outlineLevel="0" r="14">
      <c r="G14" s="247" t="n">
        <f aca="false">(E14-A14)</f>
        <v>0</v>
      </c>
      <c r="H14" s="243" t="n">
        <f aca="false">G14*10-F14+60</f>
        <v>60</v>
      </c>
    </row>
    <row collapsed="false" customFormat="false" customHeight="false" hidden="false" ht="12.1" outlineLevel="0" r="15">
      <c r="G15" s="247" t="n">
        <f aca="false">(E15-A15)</f>
        <v>0</v>
      </c>
      <c r="H15" s="243" t="n">
        <f aca="false">G15*5-F15</f>
        <v>0</v>
      </c>
    </row>
    <row collapsed="false" customFormat="false" customHeight="false" hidden="false" ht="12.1" outlineLevel="0" r="16">
      <c r="G16" s="247" t="n">
        <f aca="false">(E16-A16)</f>
        <v>0</v>
      </c>
      <c r="H16" s="243" t="n">
        <f aca="false">G16*5-F16</f>
        <v>0</v>
      </c>
    </row>
    <row collapsed="false" customFormat="false" customHeight="false" hidden="false" ht="12.1" outlineLevel="0" r="17">
      <c r="G17" s="242" t="n">
        <f aca="false">(E17-A17)+F17*2</f>
        <v>0</v>
      </c>
    </row>
    <row collapsed="false" customFormat="false" customHeight="false" hidden="false" ht="12.1" outlineLevel="0" r="18">
      <c r="G18" s="242" t="n">
        <f aca="false">(E18-A18)+F18*2</f>
        <v>0</v>
      </c>
    </row>
    <row collapsed="false" customFormat="false" customHeight="false" hidden="false" ht="12.1" outlineLevel="0" r="19">
      <c r="G19" s="242" t="n">
        <f aca="false">(E19-A19)+F19*2</f>
        <v>0</v>
      </c>
    </row>
    <row collapsed="false" customFormat="false" customHeight="false" hidden="false" ht="12.1" outlineLevel="0" r="20">
      <c r="G20" s="242" t="n">
        <f aca="false">(E20-A20)+F20*2</f>
        <v>0</v>
      </c>
    </row>
    <row collapsed="false" customFormat="false" customHeight="false" hidden="false" ht="12.1" outlineLevel="0" r="21">
      <c r="G21" s="242" t="n">
        <f aca="false">(E21-A21)+F21*2</f>
        <v>0</v>
      </c>
    </row>
    <row collapsed="false" customFormat="false" customHeight="false" hidden="false" ht="12.1" outlineLevel="0" r="22">
      <c r="G22" s="242" t="n">
        <f aca="false">(E22-A22)+F22*2</f>
        <v>0</v>
      </c>
    </row>
    <row collapsed="false" customFormat="false" customHeight="false" hidden="false" ht="12.1" outlineLevel="0" r="23">
      <c r="G23" s="242" t="n">
        <f aca="false">(E23-A23)+F23*2</f>
        <v>0</v>
      </c>
    </row>
    <row collapsed="false" customFormat="false" customHeight="false" hidden="false" ht="12.1" outlineLevel="0" r="24">
      <c r="G24" s="242" t="n">
        <f aca="false">(E24-A24)+F24*2</f>
        <v>0</v>
      </c>
    </row>
    <row collapsed="false" customFormat="false" customHeight="false" hidden="false" ht="12.1" outlineLevel="0" r="25">
      <c r="G25" s="242" t="n">
        <f aca="false">(E25-A25)+F25*2</f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3" min="1" style="0" width="8.71764705882353"/>
    <col collapsed="false" hidden="false" max="4" min="4" style="0" width="9.60392156862745"/>
    <col collapsed="false" hidden="false" max="5" min="5" style="29" width="10.7176470588235"/>
    <col collapsed="false" hidden="false" max="6" min="6" style="29" width="12.2823529411765"/>
    <col collapsed="false" hidden="false" max="7" min="7" style="0" width="10.7176470588235"/>
    <col collapsed="false" hidden="false" max="8" min="8" style="255" width="8.93725490196078"/>
    <col collapsed="false" hidden="false" max="9" min="9" style="29" width="10.7176470588235"/>
    <col collapsed="false" hidden="false" max="1025" min="10" style="0" width="8.71764705882353"/>
  </cols>
  <sheetData>
    <row collapsed="false" customFormat="true" customHeight="false" hidden="false" ht="12.1" outlineLevel="0" r="1" s="36">
      <c r="A1" s="256" t="s">
        <v>0</v>
      </c>
      <c r="B1" s="256" t="s">
        <v>318</v>
      </c>
      <c r="C1" s="256" t="s">
        <v>319</v>
      </c>
      <c r="D1" s="256" t="s">
        <v>302</v>
      </c>
      <c r="E1" s="257" t="s">
        <v>320</v>
      </c>
      <c r="F1" s="258" t="s">
        <v>303</v>
      </c>
      <c r="H1" s="11" t="s">
        <v>297</v>
      </c>
      <c r="I1" s="35" t="s">
        <v>6</v>
      </c>
    </row>
    <row collapsed="false" customFormat="false" customHeight="false" hidden="false" ht="12.1" outlineLevel="0" r="2">
      <c r="A2" s="259" t="n">
        <v>41262</v>
      </c>
      <c r="B2" s="39" t="s">
        <v>321</v>
      </c>
      <c r="C2" s="238" t="s">
        <v>322</v>
      </c>
      <c r="D2" s="39" t="s">
        <v>323</v>
      </c>
      <c r="E2" s="29" t="n">
        <v>80</v>
      </c>
      <c r="F2" s="29" t="n">
        <f aca="false">E2</f>
        <v>80</v>
      </c>
      <c r="H2" s="260" t="n">
        <v>40848</v>
      </c>
      <c r="I2" s="29" t="n">
        <v>700</v>
      </c>
    </row>
    <row collapsed="false" customFormat="false" customHeight="false" hidden="false" ht="12.1" outlineLevel="0" r="3">
      <c r="A3" s="259" t="n">
        <v>41270</v>
      </c>
      <c r="B3" s="2" t="s">
        <v>115</v>
      </c>
      <c r="C3" s="2" t="n">
        <v>6960</v>
      </c>
      <c r="D3" s="39" t="s">
        <v>324</v>
      </c>
      <c r="E3" s="29" t="n">
        <v>35</v>
      </c>
      <c r="F3" s="29" t="n">
        <f aca="false">F2+E3</f>
        <v>115</v>
      </c>
      <c r="H3" s="260" t="n">
        <v>40878</v>
      </c>
      <c r="I3" s="29" t="n">
        <v>970</v>
      </c>
    </row>
    <row collapsed="false" customFormat="false" customHeight="false" hidden="false" ht="12.1" outlineLevel="0" r="4">
      <c r="A4" s="259" t="n">
        <v>41270</v>
      </c>
      <c r="B4" s="39" t="s">
        <v>15</v>
      </c>
      <c r="C4" s="78"/>
      <c r="D4" s="39" t="s">
        <v>324</v>
      </c>
      <c r="E4" s="29" t="n">
        <v>30</v>
      </c>
      <c r="F4" s="29" t="n">
        <f aca="false">F3+E4</f>
        <v>145</v>
      </c>
      <c r="H4" s="260" t="n">
        <v>40909</v>
      </c>
      <c r="I4" s="29" t="n">
        <v>640</v>
      </c>
    </row>
    <row collapsed="false" customFormat="false" customHeight="false" hidden="false" ht="12.1" outlineLevel="0" r="5">
      <c r="A5" s="259" t="n">
        <v>41271</v>
      </c>
      <c r="B5" s="39" t="s">
        <v>15</v>
      </c>
      <c r="C5" s="78"/>
      <c r="D5" s="39" t="s">
        <v>324</v>
      </c>
      <c r="E5" s="29" t="n">
        <v>30</v>
      </c>
      <c r="F5" s="29" t="n">
        <f aca="false">F4+E5</f>
        <v>175</v>
      </c>
      <c r="H5" s="261" t="n">
        <v>40940</v>
      </c>
      <c r="I5" s="29" t="n">
        <v>650</v>
      </c>
      <c r="J5" s="262"/>
    </row>
    <row collapsed="false" customFormat="false" customHeight="false" hidden="false" ht="12.1" outlineLevel="0" r="6">
      <c r="A6" s="259"/>
      <c r="B6" s="39"/>
      <c r="C6" s="78"/>
      <c r="D6" s="39"/>
      <c r="F6" s="29" t="n">
        <f aca="false">F5+E6</f>
        <v>175</v>
      </c>
      <c r="H6" s="260" t="n">
        <v>40969</v>
      </c>
      <c r="I6" s="29" t="n">
        <v>330</v>
      </c>
    </row>
    <row collapsed="false" customFormat="false" customHeight="false" hidden="false" ht="12.1" outlineLevel="0" r="7">
      <c r="A7" s="259"/>
      <c r="B7" s="39"/>
      <c r="C7" s="78"/>
      <c r="D7" s="39"/>
      <c r="F7" s="29" t="n">
        <f aca="false">F6+E7</f>
        <v>175</v>
      </c>
      <c r="H7" s="261" t="n">
        <v>41000</v>
      </c>
      <c r="I7" s="29" t="n">
        <v>130</v>
      </c>
    </row>
    <row collapsed="false" customFormat="false" customHeight="false" hidden="false" ht="12.1" outlineLevel="0" r="8">
      <c r="A8" s="259"/>
      <c r="B8" s="39"/>
      <c r="C8" s="78"/>
      <c r="D8" s="39"/>
      <c r="E8" s="46"/>
      <c r="F8" s="29" t="n">
        <f aca="false">F7+E8</f>
        <v>175</v>
      </c>
      <c r="H8" s="260" t="n">
        <v>41030</v>
      </c>
      <c r="I8" s="29" t="n">
        <v>60</v>
      </c>
    </row>
    <row collapsed="false" customFormat="false" customHeight="false" hidden="false" ht="12.1" outlineLevel="0" r="9">
      <c r="A9" s="259"/>
      <c r="B9" s="39"/>
      <c r="C9" s="78"/>
      <c r="D9" s="39"/>
      <c r="F9" s="29" t="n">
        <f aca="false">F8+E9</f>
        <v>175</v>
      </c>
      <c r="H9" s="261" t="n">
        <v>41061</v>
      </c>
      <c r="I9" s="29" t="n">
        <v>215</v>
      </c>
    </row>
    <row collapsed="false" customFormat="false" customHeight="false" hidden="false" ht="12.1" outlineLevel="0" r="10">
      <c r="A10" s="259"/>
      <c r="B10" s="39"/>
      <c r="C10" s="78"/>
      <c r="D10" s="39"/>
      <c r="F10" s="29" t="n">
        <f aca="false">F9+E10</f>
        <v>175</v>
      </c>
      <c r="H10" s="260" t="n">
        <v>41091</v>
      </c>
      <c r="I10" s="29" t="n">
        <v>565</v>
      </c>
    </row>
    <row collapsed="false" customFormat="false" customHeight="false" hidden="false" ht="12.1" outlineLevel="0" r="11">
      <c r="A11" s="259"/>
      <c r="B11" s="39"/>
      <c r="C11" s="39"/>
      <c r="D11" s="39"/>
      <c r="F11" s="29" t="n">
        <f aca="false">F10+E11</f>
        <v>175</v>
      </c>
      <c r="H11" s="261" t="n">
        <v>41122</v>
      </c>
      <c r="I11" s="29" t="n">
        <v>190</v>
      </c>
    </row>
    <row collapsed="false" customFormat="false" customHeight="false" hidden="false" ht="12.1" outlineLevel="0" r="12">
      <c r="A12" s="259"/>
      <c r="B12" s="39"/>
      <c r="D12" s="39"/>
      <c r="F12" s="29" t="n">
        <f aca="false">F11+E12</f>
        <v>175</v>
      </c>
      <c r="H12" s="260" t="n">
        <v>41153</v>
      </c>
      <c r="I12" s="29" t="n">
        <v>90</v>
      </c>
    </row>
    <row collapsed="false" customFormat="false" customHeight="false" hidden="false" ht="12.1" outlineLevel="0" r="13">
      <c r="A13" s="259"/>
      <c r="B13" s="39"/>
      <c r="D13" s="39"/>
      <c r="F13" s="29" t="n">
        <f aca="false">F12+E13</f>
        <v>175</v>
      </c>
      <c r="H13" s="260" t="n">
        <v>41183</v>
      </c>
      <c r="I13" s="29" t="n">
        <v>305</v>
      </c>
    </row>
    <row collapsed="false" customFormat="false" customHeight="false" hidden="false" ht="12.1" outlineLevel="0" r="14">
      <c r="A14" s="259"/>
      <c r="B14" s="39"/>
      <c r="D14" s="39"/>
      <c r="F14" s="29" t="n">
        <f aca="false">F13+E14</f>
        <v>175</v>
      </c>
      <c r="G14" s="236"/>
      <c r="H14" s="260" t="n">
        <v>41214</v>
      </c>
      <c r="I14" s="29" t="n">
        <v>145</v>
      </c>
    </row>
    <row collapsed="false" customFormat="false" customHeight="false" hidden="false" ht="12.1" outlineLevel="0" r="15">
      <c r="A15" s="259"/>
      <c r="B15" s="39"/>
      <c r="D15" s="39"/>
      <c r="F15" s="29" t="n">
        <f aca="false">F14+E15</f>
        <v>175</v>
      </c>
    </row>
    <row collapsed="false" customFormat="false" customHeight="false" hidden="false" ht="12.1" outlineLevel="0" r="16">
      <c r="A16" s="259"/>
      <c r="B16" s="39"/>
      <c r="C16" s="39"/>
      <c r="D16" s="39"/>
      <c r="F16" s="29" t="n">
        <f aca="false">F15+E16</f>
        <v>175</v>
      </c>
    </row>
    <row collapsed="false" customFormat="false" customHeight="false" hidden="false" ht="12.1" outlineLevel="0" r="17">
      <c r="A17" s="259"/>
      <c r="B17" s="39"/>
      <c r="D17" s="39"/>
      <c r="F17" s="29" t="n">
        <f aca="false">F16+E17</f>
        <v>175</v>
      </c>
    </row>
    <row collapsed="false" customFormat="false" customHeight="false" hidden="false" ht="12.1" outlineLevel="0" r="18">
      <c r="A18" s="259"/>
      <c r="B18" s="39"/>
      <c r="D18" s="39"/>
      <c r="F18" s="29" t="n">
        <f aca="false">F17+E18</f>
        <v>175</v>
      </c>
    </row>
    <row collapsed="false" customFormat="false" customHeight="false" hidden="false" ht="12.1" outlineLevel="0" r="19">
      <c r="A19" s="259"/>
      <c r="B19" s="39"/>
      <c r="D19" s="39"/>
      <c r="F19" s="29" t="n">
        <f aca="false">F18+E19</f>
        <v>175</v>
      </c>
    </row>
    <row collapsed="false" customFormat="false" customHeight="false" hidden="false" ht="12.1" outlineLevel="0" r="20">
      <c r="A20" s="259"/>
      <c r="B20" s="39"/>
      <c r="C20" s="39"/>
      <c r="D20" s="39"/>
      <c r="F20" s="29" t="n">
        <f aca="false">F19+E20</f>
        <v>175</v>
      </c>
    </row>
    <row collapsed="false" customFormat="false" customHeight="false" hidden="false" ht="12.1" outlineLevel="0" r="21">
      <c r="A21" s="259"/>
      <c r="B21" s="39"/>
      <c r="C21" s="39"/>
      <c r="D21" s="39"/>
      <c r="F21" s="29" t="n">
        <f aca="false">F20+E21</f>
        <v>175</v>
      </c>
    </row>
    <row collapsed="false" customFormat="false" customHeight="false" hidden="false" ht="12.1" outlineLevel="0" r="22">
      <c r="A22" s="259"/>
      <c r="B22" s="39"/>
      <c r="D22" s="39"/>
      <c r="F22" s="29" t="n">
        <f aca="false">F21+E22</f>
        <v>175</v>
      </c>
    </row>
    <row collapsed="false" customFormat="false" customHeight="false" hidden="false" ht="12.1" outlineLevel="0" r="23">
      <c r="A23" s="259"/>
      <c r="B23" s="39"/>
      <c r="D23" s="39"/>
      <c r="F23" s="29" t="n">
        <f aca="false">F22+E23</f>
        <v>175</v>
      </c>
    </row>
    <row collapsed="false" customFormat="false" customHeight="false" hidden="false" ht="12.1" outlineLevel="0" r="24">
      <c r="A24" s="259"/>
      <c r="B24" s="39"/>
      <c r="D24" s="39"/>
      <c r="F24" s="29" t="n">
        <f aca="false">F23+E24</f>
        <v>175</v>
      </c>
    </row>
    <row collapsed="false" customFormat="false" customHeight="false" hidden="false" ht="12.1" outlineLevel="0" r="25">
      <c r="A25" s="259"/>
      <c r="B25" s="39"/>
      <c r="D25" s="39"/>
      <c r="F25" s="29" t="n">
        <f aca="false">F24+E25</f>
        <v>175</v>
      </c>
    </row>
    <row collapsed="false" customFormat="false" customHeight="false" hidden="false" ht="12.1" outlineLevel="0" r="26">
      <c r="A26" s="259"/>
      <c r="B26" s="39"/>
      <c r="D26" s="39"/>
      <c r="F26" s="29" t="n">
        <f aca="false">F25+E26</f>
        <v>175</v>
      </c>
    </row>
    <row collapsed="false" customFormat="false" customHeight="false" hidden="false" ht="12.1" outlineLevel="0" r="27">
      <c r="A27" s="259"/>
      <c r="B27" s="39"/>
      <c r="D27" s="39"/>
      <c r="E27" s="108"/>
      <c r="F27" s="29" t="n">
        <f aca="false">F26+E27</f>
        <v>175</v>
      </c>
    </row>
    <row collapsed="false" customFormat="false" customHeight="false" hidden="false" ht="12.1" outlineLevel="0" r="28">
      <c r="A28" s="259"/>
      <c r="B28" s="39"/>
      <c r="D28" s="39"/>
      <c r="F28" s="29" t="n">
        <f aca="false">F27+E28</f>
        <v>175</v>
      </c>
    </row>
    <row collapsed="false" customFormat="false" customHeight="false" hidden="false" ht="12.1" outlineLevel="0" r="29">
      <c r="A29" s="259"/>
      <c r="B29" s="39"/>
      <c r="C29" s="39"/>
      <c r="D29" s="39"/>
      <c r="F29" s="29" t="n">
        <f aca="false">F28+E29</f>
        <v>175</v>
      </c>
    </row>
    <row collapsed="false" customFormat="false" customHeight="false" hidden="false" ht="12.1" outlineLevel="0" r="30">
      <c r="F30" s="29" t="n">
        <f aca="false">F29+E30</f>
        <v>175</v>
      </c>
    </row>
    <row collapsed="false" customFormat="false" customHeight="false" hidden="false" ht="12.1" outlineLevel="0" r="31">
      <c r="F31" s="29" t="n">
        <f aca="false">F30+E31</f>
        <v>175</v>
      </c>
    </row>
    <row collapsed="false" customFormat="false" customHeight="false" hidden="false" ht="12.1" outlineLevel="0" r="32">
      <c r="F32" s="29" t="n">
        <f aca="false">F31+E32</f>
        <v>175</v>
      </c>
    </row>
    <row collapsed="false" customFormat="false" customHeight="false" hidden="false" ht="12.1" outlineLevel="0" r="33">
      <c r="F33" s="29" t="n">
        <f aca="false">F32+E33</f>
        <v>175</v>
      </c>
    </row>
    <row collapsed="false" customFormat="false" customHeight="false" hidden="false" ht="12.1" outlineLevel="0" r="34">
      <c r="F34" s="29" t="n">
        <f aca="false">F33+E34</f>
        <v>175</v>
      </c>
    </row>
    <row collapsed="false" customFormat="false" customHeight="false" hidden="false" ht="12.1" outlineLevel="0" r="35">
      <c r="F35" s="29" t="n">
        <f aca="false">F34+E35</f>
        <v>175</v>
      </c>
    </row>
    <row collapsed="false" customFormat="false" customHeight="false" hidden="false" ht="12.1" outlineLevel="0" r="36">
      <c r="F36" s="29" t="n">
        <f aca="false">F35+E36</f>
        <v>175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2008-02-09T10:37:06.00Z</dcterms:created>
  <dc:creator>joao</dc:creator>
  <cp:lastModifiedBy>JOÃO BATISTA</cp:lastModifiedBy>
  <cp:lastPrinted>2010-08-05T14:53:54.00Z</cp:lastPrinted>
  <dcterms:modified xsi:type="dcterms:W3CDTF">2012-12-29T08:20:09.00Z</dcterms:modified>
  <cp:revision>0</cp:revision>
</cp:coreProperties>
</file>