
<file path=[Content_Types].xml><?xml version="1.0" encoding="utf-8"?>
<Types xmlns="http://schemas.openxmlformats.org/package/2006/content-types">
  <Override PartName="/xl/_rels/workbook.xml.rels" ContentType="application/vnd.openxmlformats-package.relationship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tyles.xml" ContentType="application/vnd.openxmlformats-officedocument.spreadsheetml.styles+xml"/>
  <Override PartName="/xl/pivotTables/_rels/pivotTable1.xml.rels" ContentType="application/vnd.openxmlformats-package.relationships+xml"/>
  <Override PartName="/xl/pivotTables/pivotTable1.xml" ContentType="application/vnd.openxmlformats-officedocument.spreadsheetml.pivotTable+xml"/>
  <Override PartName="/xl/workbook.xml" ContentType="application/vnd.openxmlformats-officedocument.spreadsheetml.sheet.main+xml"/>
  <Override PartName="/xl/worksheets/_rels/sheet6.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1.xml" ContentType="application/vnd.openxmlformats-officedocument.spreadsheetml.table+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ndaFixa" sheetId="1" state="visible" r:id="rId2"/>
    <sheet name="RendaVariável" sheetId="2" state="visible" r:id="rId3"/>
    <sheet name="CaixaRendaVariavel" sheetId="3" state="visible" r:id="rId4"/>
    <sheet name="Inflação" sheetId="4" state="visible" r:id="rId5"/>
    <sheet name="BD" sheetId="5" state="visible" r:id="rId6"/>
    <sheet name="Análise Gráfica Ações" sheetId="6" state="visible" r:id="rId7"/>
  </sheets>
  <definedNames>
    <definedName function="false" hidden="false" name="SlicerCache_Table_1_Col_12" vbProcedure="false">#N/A</definedName>
    <definedName function="false" hidden="false" localSheetId="1" name="Z_9CB9717F_A2B2_4A85_A45A_BAE3705D2F93_.wvu.FilterData" vbProcedure="false">RendaVariável!$A$1:$P$108</definedName>
    <definedName function="false" hidden="false" localSheetId="5" name="Z_A1551E2A_011B_4638_A9AA_DE4E0E2D864B_.wvu.FilterData" vbProcedure="false">'Análise Gráfica Ações'!$I$17</definedName>
  </definedNames>
  <calcPr iterateCount="100" refMode="A1" iterate="false" iterateDelta="0.0001"/>
  <pivotCaches>
    <pivotCache cacheId="1" r:id="rId9"/>
  </pivotCaches>
  <extLst>
    <ext xmlns:loext="http://schemas.libreoffice.org/" uri="{7626C862-2A13-11E5-B345-FEFF819CDC9F}">
      <loext:extCalcPr stringRefSyntax="CalcA1ExcelA1"/>
    </ext>
  </extLst>
</workbook>
</file>

<file path=xl/sharedStrings.xml><?xml version="1.0" encoding="utf-8"?>
<sst xmlns="http://schemas.openxmlformats.org/spreadsheetml/2006/main" count="115" uniqueCount="57">
  <si>
    <t xml:space="preserve">Sistema</t>
  </si>
  <si>
    <t xml:space="preserve">Entidade</t>
  </si>
  <si>
    <t xml:space="preserve">Título</t>
  </si>
  <si>
    <t xml:space="preserve">Quantidade</t>
  </si>
  <si>
    <t xml:space="preserve">Rentabilidade</t>
  </si>
  <si>
    <t xml:space="preserve">Valor 
da 
Compra</t>
  </si>
  <si>
    <t xml:space="preserve">Valor 
do 
Rendimento 
Estimado</t>
  </si>
  <si>
    <t xml:space="preserve">Despesas 
de 
Transferência</t>
  </si>
  <si>
    <t xml:space="preserve">Data 
da 
Compra</t>
  </si>
  <si>
    <t xml:space="preserve">Data 
Retirada</t>
  </si>
  <si>
    <t xml:space="preserve">Lucro</t>
  </si>
  <si>
    <t xml:space="preserve">Tempo
de
Dias</t>
  </si>
  <si>
    <t xml:space="preserve">Percentual 
do 
Investimento
%</t>
  </si>
  <si>
    <t xml:space="preserve">Percentual 
Anual
%</t>
  </si>
  <si>
    <t xml:space="preserve">Percentual 
Anual 
Inflação
(IPCA)
%</t>
  </si>
  <si>
    <t xml:space="preserve">Percentual
Anual
Inflação
(IGP-M)
%</t>
  </si>
  <si>
    <t xml:space="preserve">easyinvest</t>
  </si>
  <si>
    <t xml:space="preserve">Facta Financeira</t>
  </si>
  <si>
    <t xml:space="preserve">CDB</t>
  </si>
  <si>
    <t xml:space="preserve">130% do CDI</t>
  </si>
  <si>
    <t xml:space="preserve">SISTEMA</t>
  </si>
  <si>
    <t xml:space="preserve">ENTIDADE</t>
  </si>
  <si>
    <t xml:space="preserve">TITULO</t>
  </si>
  <si>
    <t xml:space="preserve">QUANTIDADE</t>
  </si>
  <si>
    <t xml:space="preserve">PRECO_MEDIO</t>
  </si>
  <si>
    <t xml:space="preserve">PRECO_COMPRA</t>
  </si>
  <si>
    <t xml:space="preserve">Valor Total
Ajustado 
Preço Médio</t>
  </si>
  <si>
    <t xml:space="preserve">VALOR_COMPRA</t>
  </si>
  <si>
    <t xml:space="preserve">VALOR_VENDA</t>
  </si>
  <si>
    <t xml:space="preserve">PRECO_ALVO_VENDA</t>
  </si>
  <si>
    <t xml:space="preserve">DATA_COMPRA</t>
  </si>
  <si>
    <t xml:space="preserve">DATA_RETIRADA</t>
  </si>
  <si>
    <t xml:space="preserve">LUCRO</t>
  </si>
  <si>
    <t xml:space="preserve">TEMPO_DIAS</t>
  </si>
  <si>
    <t xml:space="preserve">Percentual
Lucro</t>
  </si>
  <si>
    <t xml:space="preserve">Percentual
Preço
Alvo</t>
  </si>
  <si>
    <t xml:space="preserve">CLEAR</t>
  </si>
  <si>
    <t xml:space="preserve">ITSA4</t>
  </si>
  <si>
    <t xml:space="preserve">AÇÕES</t>
  </si>
  <si>
    <t xml:space="preserve">WEGE3</t>
  </si>
  <si>
    <t xml:space="preserve">NGRD3</t>
  </si>
  <si>
    <t xml:space="preserve">VLID3</t>
  </si>
  <si>
    <t xml:space="preserve">GRND3</t>
  </si>
  <si>
    <t xml:space="preserve">EGIE3</t>
  </si>
  <si>
    <t xml:space="preserve">AGRO3</t>
  </si>
  <si>
    <t xml:space="preserve">VVAR3</t>
  </si>
  <si>
    <t xml:space="preserve">CAIXA</t>
  </si>
  <si>
    <t xml:space="preserve">IPCA</t>
  </si>
  <si>
    <t xml:space="preserve">IGP-M</t>
  </si>
  <si>
    <t xml:space="preserve">Atualizado em</t>
  </si>
  <si>
    <t xml:space="preserve">Consultar Índices</t>
  </si>
  <si>
    <t xml:space="preserve">https://www.melhorcambio.com/ipca</t>
  </si>
  <si>
    <t xml:space="preserve">EMPRESAS</t>
  </si>
  <si>
    <t xml:space="preserve">VALOR ATUAL</t>
  </si>
  <si>
    <t xml:space="preserve">Dados</t>
  </si>
  <si>
    <t xml:space="preserve">Soma - QUANTIDADE</t>
  </si>
  <si>
    <t xml:space="preserve">Soma - Valor Total
Ajustado 
Preço Médio</t>
  </si>
</sst>
</file>

<file path=xl/styles.xml><?xml version="1.0" encoding="utf-8"?>
<styleSheet xmlns="http://schemas.openxmlformats.org/spreadsheetml/2006/main">
  <numFmts count="3">
    <numFmt numFmtId="164" formatCode="General"/>
    <numFmt numFmtId="165" formatCode="D/M/YYYY"/>
    <numFmt numFmtId="166" formatCode="DD/MM/YYYY"/>
  </numFmts>
  <fonts count="13">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sz val="11"/>
      <color rgb="FF000000"/>
      <name val="Inconsolata"/>
      <family val="0"/>
      <charset val="1"/>
    </font>
    <font>
      <b val="true"/>
      <sz val="11"/>
      <name val="Cambria"/>
      <family val="0"/>
      <charset val="1"/>
    </font>
    <font>
      <sz val="9"/>
      <color rgb="FF2B2B2A"/>
      <name val="MontserratLight"/>
      <family val="0"/>
      <charset val="1"/>
    </font>
    <font>
      <sz val="9"/>
      <color rgb="FF2B2B2A"/>
      <name val="Arial"/>
      <family val="0"/>
      <charset val="1"/>
    </font>
    <font>
      <sz val="11"/>
      <name val="Cambria"/>
      <family val="0"/>
      <charset val="1"/>
    </font>
    <font>
      <u val="single"/>
      <sz val="11"/>
      <color rgb="FF0000FF"/>
      <name val="Cambria"/>
      <family val="0"/>
      <charset val="1"/>
    </font>
    <font>
      <sz val="11"/>
      <name val="Times New Roman"/>
      <family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style="medium"/>
      <top style="thin"/>
      <bottom/>
      <diagonal/>
    </border>
    <border diagonalUp="false" diagonalDown="false">
      <left style="medium"/>
      <right style="thin"/>
      <top/>
      <bottom/>
      <diagonal/>
    </border>
    <border diagonalUp="false" diagonalDown="false">
      <left style="thin"/>
      <right/>
      <top/>
      <bottom/>
      <diagonal/>
    </border>
    <border diagonalUp="false" diagonalDown="false">
      <left/>
      <right style="medium"/>
      <top/>
      <bottom/>
      <diagonal/>
    </border>
    <border diagonalUp="false" diagonalDown="false">
      <left style="medium"/>
      <right style="thin"/>
      <top/>
      <bottom style="medium"/>
      <diagonal/>
    </border>
    <border diagonalUp="false" diagonalDown="false">
      <left style="thin"/>
      <right/>
      <top/>
      <bottom style="medium"/>
      <diagonal/>
    </border>
    <border diagonalUp="false" diagonalDown="false">
      <left/>
      <right style="medium"/>
      <top/>
      <bottom style="mediu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6"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0" borderId="1" xfId="20" applyFont="false" applyBorder="tru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0" applyFont="false" applyBorder="true" applyAlignment="false" applyProtection="false">
      <alignment horizontal="general" vertical="bottom" textRotation="0" wrapText="false" indent="0" shrinkToFit="false"/>
      <protection locked="true" hidden="false"/>
    </xf>
    <xf numFmtId="164" fontId="0" fillId="0" borderId="4" xfId="22"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3" applyFont="true" applyBorder="true" applyAlignment="true" applyProtection="false">
      <alignment horizontal="left" vertical="bottom" textRotation="0" wrapText="tru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0" fillId="0" borderId="10" xfId="23" applyFont="true" applyBorder="true" applyAlignment="false" applyProtection="false">
      <alignment horizontal="left" vertical="bottom" textRotation="0" wrapText="false" indent="0" shrinkToFit="false"/>
      <protection locked="true" hidden="false"/>
    </xf>
    <xf numFmtId="164" fontId="0" fillId="0" borderId="11" xfId="21" applyFont="false" applyBorder="true" applyAlignment="false" applyProtection="false">
      <alignment horizontal="general" vertical="bottom" textRotation="0" wrapText="false" indent="0" shrinkToFit="false"/>
      <protection locked="true" hidden="false"/>
    </xf>
    <xf numFmtId="164" fontId="0" fillId="0" borderId="12" xfId="21" applyFont="false" applyBorder="true" applyAlignment="false" applyProtection="false">
      <alignment horizontal="general" vertical="bottom" textRotation="0" wrapText="false" indent="0" shrinkToFit="false"/>
      <protection locked="true" hidden="false"/>
    </xf>
    <xf numFmtId="164" fontId="0" fillId="0" borderId="13" xfId="23" applyFont="true" applyBorder="true" applyAlignment="false" applyProtection="false">
      <alignment horizontal="left" vertical="bottom" textRotation="0" wrapText="false" indent="0" shrinkToFit="false"/>
      <protection locked="true" hidden="false"/>
    </xf>
    <xf numFmtId="164" fontId="0" fillId="0" borderId="14" xfId="21" applyFont="false" applyBorder="true" applyAlignment="false" applyProtection="false">
      <alignment horizontal="general" vertical="bottom" textRotation="0" wrapText="false" indent="0" shrinkToFit="false"/>
      <protection locked="true" hidden="false"/>
    </xf>
    <xf numFmtId="164" fontId="0" fillId="0" borderId="15" xfId="21" applyFont="false" applyBorder="true" applyAlignment="fals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anto da tabela dinâmica" xfId="20" builtinId="53" customBuiltin="true"/>
    <cellStyle name="Valor da tabela dinâmica" xfId="21" builtinId="53" customBuiltin="true"/>
    <cellStyle name="Campo da tabela dinâmica" xfId="22" builtinId="53" customBuiltin="true"/>
    <cellStyle name="Categoria da tabela dinâmica" xfId="23" builtinId="53" customBuiltin="true"/>
  </cellStyles>
  <dxfs count="3">
    <dxf>
      <fill>
        <patternFill>
          <bgColor rgb="FFB7E1CD"/>
        </patternFill>
      </fill>
    </dxf>
    <dxf>
      <fill>
        <patternFill>
          <bgColor rgb="FFF9CB9C"/>
        </patternFill>
      </fill>
    </dxf>
    <dxf>
      <fill>
        <patternFill>
          <bgColor rgb="FFC9DAF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9CB9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B2B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Relationship Id="rId9"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961920</xdr:colOff>
      <xdr:row>1</xdr:row>
      <xdr:rowOff>57240</xdr:rowOff>
    </xdr:from>
    <xdr:to>
      <xdr:col>4</xdr:col>
      <xdr:colOff>765360</xdr:colOff>
      <xdr:row>15</xdr:row>
      <xdr:rowOff>114120</xdr:rowOff>
    </xdr:to>
    <xdr:sp>
      <xdr:nvSpPr>
        <xdr:cNvPr id="0" name="CustomShape 1"/>
        <xdr:cNvSpPr/>
      </xdr:nvSpPr>
      <xdr:spPr>
        <a:xfrm>
          <a:off x="1979640" y="257040"/>
          <a:ext cx="2857320" cy="2857320"/>
        </a:xfrm>
        <a:prstGeom prst="rect">
          <a:avLst/>
        </a:prstGeom>
        <a:solidFill>
          <a:srgbClr val="ffffff"/>
        </a:solidFill>
        <a:ln>
          <a:solidFill>
            <a:srgbClr val="008000"/>
          </a:solidFill>
        </a:ln>
      </xdr:spPr>
      <xdr:style>
        <a:lnRef idx="0"/>
        <a:fillRef idx="0"/>
        <a:effectRef idx="0"/>
        <a:fontRef idx="minor"/>
      </xdr:style>
      <xdr:txBody>
        <a:bodyPr lIns="90000" rIns="90000" tIns="45000" bIns="45000"/>
        <a:p>
          <a:pPr>
            <a:lnSpc>
              <a:spcPct val="100000"/>
            </a:lnSpc>
          </a:pPr>
          <a:r>
            <a:rPr b="0" lang="pt-BR" sz="1100" spc="-1" strike="noStrike">
              <a:latin typeface="Times New Roman"/>
            </a:rPr>
            <a:t>This shape represents a table slicer. Table slicers are not supported in this version of Excel. If the shape was modified in an earlier version of Excel, or if the workbook was saved in Excel 2007 or earlier, the slicer can't be used.</a:t>
          </a:r>
          <a:endParaRPr b="0" lang="pt-BR" sz="1100" spc="-1" strike="noStrike">
            <a:latin typeface="Times New Roman"/>
          </a:endParaRPr>
        </a:p>
      </xdr:txBody>
    </xdr:sp>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5" createdVersion="3">
  <cacheSource type="worksheet">
    <worksheetSource ref="A1:P16" sheet="RendaVariável"/>
  </cacheSource>
  <cacheFields count="16">
    <cacheField name="SISTEMA" numFmtId="0">
      <sharedItems count="1">
        <s v="CLEAR"/>
      </sharedItems>
    </cacheField>
    <cacheField name="ENTIDADE" numFmtId="0">
      <sharedItems count="8">
        <s v="AGRO3"/>
        <s v="EGIE3"/>
        <s v="GRND3"/>
        <s v="ITSA4"/>
        <s v="NGRD3"/>
        <s v="VLID3"/>
        <s v="VVAR3"/>
        <s v="WEGE3"/>
      </sharedItems>
    </cacheField>
    <cacheField name="TITULO" numFmtId="0">
      <sharedItems count="1">
        <s v="AÇÕES"/>
      </sharedItems>
    </cacheField>
    <cacheField name="QUANTIDADE" numFmtId="0">
      <sharedItems containsSemiMixedTypes="0" containsString="0" containsNumber="1" containsInteger="1" minValue="1" maxValue="300" count="11">
        <n v="1"/>
        <n v="5"/>
        <n v="8"/>
        <n v="13"/>
        <n v="18"/>
        <n v="20"/>
        <n v="25"/>
        <n v="50"/>
        <n v="60"/>
        <n v="100"/>
        <n v="300"/>
      </sharedItems>
    </cacheField>
    <cacheField name="PRECO_MEDIO" numFmtId="0">
      <sharedItems containsSemiMixedTypes="0" containsString="0" containsNumber="1" minValue="5.89" maxValue="67.33" count="12">
        <n v="5.89"/>
        <n v="7.69"/>
        <n v="7.83"/>
        <n v="11.73"/>
        <n v="12.09"/>
        <n v="18.06"/>
        <n v="20.45"/>
        <n v="38.37"/>
        <n v="39.65"/>
        <n v="43.85"/>
        <n v="63.7"/>
        <n v="67.33"/>
      </sharedItems>
    </cacheField>
    <cacheField name="PRECO_MEDIO_COMPRA" numFmtId="0">
      <sharedItems containsSemiMixedTypes="0" containsString="0" containsNumber="1" minValue="5.89" maxValue="67.33" count="14">
        <n v="5.89"/>
        <n v="7.69"/>
        <n v="7.83"/>
        <n v="8.26"/>
        <n v="8.79"/>
        <n v="11.73"/>
        <n v="14.17"/>
        <n v="18.06"/>
        <n v="20.45"/>
        <n v="38.37"/>
        <n v="39.65"/>
        <n v="43.85"/>
        <n v="63.7"/>
        <n v="67.33"/>
      </sharedItems>
    </cacheField>
    <cacheField name="Valor Total&#10;Ajustado &#10;Preço Médio" numFmtId="0">
      <sharedItems containsSemiMixedTypes="0" containsString="0" containsNumber="1" minValue="60.45" maxValue="1767" count="13">
        <n v="60.45"/>
        <n v="63.7"/>
        <n v="153.8"/>
        <n v="234.6"/>
        <n v="317.2"/>
        <n v="336.65"/>
        <n v="498.81"/>
        <n v="511.25"/>
        <n v="725.4"/>
        <n v="783"/>
        <n v="789.3"/>
        <n v="903"/>
        <n v="1767"/>
      </sharedItems>
    </cacheField>
    <cacheField name="VALOR_COMPRA" numFmtId="0">
      <sharedItems containsSemiMixedTypes="0" containsString="0" containsNumber="1" minValue="41.3" maxValue="1767" count="14">
        <n v="41.3"/>
        <n v="63.7"/>
        <n v="70.85"/>
        <n v="153.8"/>
        <n v="234.6"/>
        <n v="317.2"/>
        <n v="336.65"/>
        <n v="498.81"/>
        <n v="511.25"/>
        <n v="527.4"/>
        <n v="783"/>
        <n v="789.3"/>
        <n v="903"/>
        <n v="1767"/>
      </sharedItems>
    </cacheField>
    <cacheField name="VALOR_VENDA" numFmtId="0">
      <sharedItems containsString="0" containsBlank="1" containsNumber="1" minValue="7" maxValue="44.9" count="9">
        <n v="7"/>
        <n v="8.34"/>
        <n v="9.81"/>
        <n v="13.33"/>
        <n v="15.08"/>
        <n v="20.5"/>
        <n v="20.57"/>
        <n v="44.9"/>
        <m/>
      </sharedItems>
    </cacheField>
    <cacheField name="PRECO_ALVO_VENDA" numFmtId="0">
      <sharedItems containsString="0" containsBlank="1" containsNumber="1" minValue="7" maxValue="44.9" count="8">
        <n v="7"/>
        <n v="8.34"/>
        <n v="9.81"/>
        <n v="15.08"/>
        <n v="20.5"/>
        <n v="20.57"/>
        <n v="44.9"/>
        <m/>
      </sharedItems>
    </cacheField>
    <cacheField name="DATA_COMPRA" numFmtId="0">
      <sharedItems containsSemiMixedTypes="0" containsNonDate="0" containsDate="1" containsString="0" minDate="2020-01-02T00:00:00" maxDate="2020-12-29T00:00:00" count="9">
        <d v="2020-01-02T00:00:00"/>
        <d v="2020-01-03T00:00:00"/>
        <d v="2020-01-15T00:00:00"/>
        <d v="2020-05-05T00:00:00"/>
        <d v="2020-05-12T00:00:00"/>
        <d v="2020-07-24T00:00:00"/>
        <d v="2020-09-07T00:00:00"/>
        <d v="2020-12-23T00:00:00"/>
        <d v="2020-12-29T00:00:00"/>
      </sharedItems>
    </cacheField>
    <cacheField name="DATA_RETIRADA" numFmtId="0">
      <sharedItems containsNonDate="0" containsDate="1" containsString="0" containsBlank="1" minDate="2020-01-21T00:00:00" maxDate="2020-12-30T00:00:00" count="8">
        <d v="2020-01-21T00:00:00"/>
        <d v="2020-01-23T00:00:00"/>
        <d v="2020-05-04T00:00:00"/>
        <d v="2020-12-14T00:00:00"/>
        <d v="2020-12-28T00:00:00"/>
        <d v="2020-12-29T00:00:00"/>
        <d v="2020-12-30T00:00:00"/>
        <m/>
      </sharedItems>
    </cacheField>
    <cacheField name="LUCRO" numFmtId="0">
      <sharedItems containsSemiMixedTypes="0" containsString="0" containsNumber="1" minValue="-725.4" maxValue="333" count="14">
        <n v="-725.4"/>
        <n v="-498.81"/>
        <n v="-412.5"/>
        <n v="-336.65"/>
        <n v="-317.2"/>
        <n v="-83"/>
        <n v="-63.7"/>
        <n v="1.25"/>
        <n v="3"/>
        <n v="6.2"/>
        <n v="13"/>
        <n v="18.8999999999999"/>
        <n v="67"/>
        <n v="333"/>
      </sharedItems>
    </cacheField>
    <cacheField name="TEMPO_DIAS" numFmtId="0">
      <sharedItems containsSemiMixedTypes="0" containsString="0" containsNumber="1" containsInteger="1" minValue="1" maxValue="363" count="14">
        <n v="1"/>
        <n v="6"/>
        <n v="7"/>
        <n v="21"/>
        <n v="110"/>
        <n v="115"/>
        <n v="143"/>
        <n v="157"/>
        <n v="160"/>
        <n v="233"/>
        <n v="240"/>
        <n v="349"/>
        <n v="351"/>
        <n v="363"/>
      </sharedItems>
    </cacheField>
    <cacheField name="Percentual&#10;Lucro" numFmtId="0">
      <sharedItems containsSemiMixedTypes="0" containsString="0" containsNumber="1" minValue="-100" maxValue="28.56" count="10">
        <n v="-100"/>
        <n v="-45.68"/>
        <n v="-10.6"/>
        <n v="0.239999999999996"/>
        <n v="0.590000000000002"/>
        <n v="2.39"/>
        <n v="8.45"/>
        <n v="10.26"/>
        <n v="18.85"/>
        <n v="28.56"/>
      </sharedItems>
    </cacheField>
    <cacheField name="Percentual&#10;Preço&#10;Alvo" numFmtId="0">
      <sharedItems containsMixedTypes="1" containsNumber="1" minValue="-45.6810631229236" maxValue="28.5592497868713" count="9">
        <n v="-45.6810631229236"/>
        <n v="-10.6002554278416"/>
        <n v="0.244498777506119"/>
        <n v="0.586797066014677"/>
        <n v="2.39452679589509"/>
        <n v="8.45253576072822"/>
        <n v="18.8455008488964"/>
        <n v="28.5592497868713"/>
        <s v="---"/>
      </sharedItems>
    </cacheField>
  </cacheFields>
</pivotCacheDefinition>
</file>

<file path=xl/pivotCache/pivotCacheRecords1.xml><?xml version="1.0" encoding="utf-8"?>
<pivotCacheRecords xmlns="http://schemas.openxmlformats.org/spreadsheetml/2006/main" xmlns:r="http://schemas.openxmlformats.org/officeDocument/2006/relationships" count="15">
  <r>
    <x v="0"/>
    <x v="3"/>
    <x v="0"/>
    <x v="8"/>
    <x v="4"/>
    <x v="4"/>
    <x v="8"/>
    <x v="9"/>
    <x v="8"/>
    <x v="7"/>
    <x v="3"/>
    <x v="7"/>
    <x v="0"/>
    <x v="10"/>
    <x v="0"/>
    <x v="8"/>
  </r>
  <r>
    <x v="0"/>
    <x v="3"/>
    <x v="0"/>
    <x v="1"/>
    <x v="4"/>
    <x v="6"/>
    <x v="0"/>
    <x v="2"/>
    <x v="3"/>
    <x v="7"/>
    <x v="1"/>
    <x v="7"/>
    <x v="9"/>
    <x v="13"/>
    <x v="7"/>
    <x v="8"/>
  </r>
  <r>
    <x v="0"/>
    <x v="3"/>
    <x v="0"/>
    <x v="1"/>
    <x v="4"/>
    <x v="3"/>
    <x v="0"/>
    <x v="0"/>
    <x v="3"/>
    <x v="7"/>
    <x v="4"/>
    <x v="7"/>
    <x v="9"/>
    <x v="9"/>
    <x v="7"/>
    <x v="8"/>
  </r>
  <r>
    <x v="0"/>
    <x v="7"/>
    <x v="0"/>
    <x v="3"/>
    <x v="7"/>
    <x v="9"/>
    <x v="6"/>
    <x v="7"/>
    <x v="8"/>
    <x v="7"/>
    <x v="2"/>
    <x v="7"/>
    <x v="1"/>
    <x v="12"/>
    <x v="0"/>
    <x v="8"/>
  </r>
  <r>
    <x v="0"/>
    <x v="7"/>
    <x v="0"/>
    <x v="1"/>
    <x v="11"/>
    <x v="13"/>
    <x v="5"/>
    <x v="6"/>
    <x v="8"/>
    <x v="7"/>
    <x v="5"/>
    <x v="7"/>
    <x v="3"/>
    <x v="8"/>
    <x v="0"/>
    <x v="8"/>
  </r>
  <r>
    <x v="0"/>
    <x v="7"/>
    <x v="0"/>
    <x v="2"/>
    <x v="8"/>
    <x v="10"/>
    <x v="4"/>
    <x v="5"/>
    <x v="8"/>
    <x v="7"/>
    <x v="2"/>
    <x v="7"/>
    <x v="4"/>
    <x v="12"/>
    <x v="0"/>
    <x v="8"/>
  </r>
  <r>
    <x v="0"/>
    <x v="7"/>
    <x v="0"/>
    <x v="0"/>
    <x v="10"/>
    <x v="12"/>
    <x v="1"/>
    <x v="1"/>
    <x v="8"/>
    <x v="7"/>
    <x v="6"/>
    <x v="7"/>
    <x v="6"/>
    <x v="5"/>
    <x v="0"/>
    <x v="8"/>
  </r>
  <r>
    <x v="0"/>
    <x v="4"/>
    <x v="0"/>
    <x v="10"/>
    <x v="0"/>
    <x v="0"/>
    <x v="12"/>
    <x v="13"/>
    <x v="0"/>
    <x v="0"/>
    <x v="7"/>
    <x v="6"/>
    <x v="13"/>
    <x v="2"/>
    <x v="8"/>
    <x v="6"/>
  </r>
  <r>
    <x v="0"/>
    <x v="4"/>
    <x v="0"/>
    <x v="9"/>
    <x v="2"/>
    <x v="2"/>
    <x v="9"/>
    <x v="10"/>
    <x v="0"/>
    <x v="0"/>
    <x v="8"/>
    <x v="6"/>
    <x v="5"/>
    <x v="0"/>
    <x v="2"/>
    <x v="1"/>
  </r>
  <r>
    <x v="0"/>
    <x v="5"/>
    <x v="0"/>
    <x v="7"/>
    <x v="5"/>
    <x v="7"/>
    <x v="11"/>
    <x v="12"/>
    <x v="2"/>
    <x v="2"/>
    <x v="2"/>
    <x v="5"/>
    <x v="2"/>
    <x v="11"/>
    <x v="1"/>
    <x v="0"/>
  </r>
  <r>
    <x v="0"/>
    <x v="2"/>
    <x v="0"/>
    <x v="5"/>
    <x v="1"/>
    <x v="1"/>
    <x v="2"/>
    <x v="3"/>
    <x v="1"/>
    <x v="1"/>
    <x v="5"/>
    <x v="4"/>
    <x v="10"/>
    <x v="7"/>
    <x v="6"/>
    <x v="5"/>
  </r>
  <r>
    <x v="0"/>
    <x v="1"/>
    <x v="0"/>
    <x v="4"/>
    <x v="9"/>
    <x v="11"/>
    <x v="10"/>
    <x v="11"/>
    <x v="7"/>
    <x v="6"/>
    <x v="5"/>
    <x v="3"/>
    <x v="11"/>
    <x v="6"/>
    <x v="5"/>
    <x v="4"/>
  </r>
  <r>
    <x v="0"/>
    <x v="0"/>
    <x v="0"/>
    <x v="6"/>
    <x v="6"/>
    <x v="8"/>
    <x v="7"/>
    <x v="8"/>
    <x v="5"/>
    <x v="4"/>
    <x v="2"/>
    <x v="2"/>
    <x v="7"/>
    <x v="4"/>
    <x v="3"/>
    <x v="2"/>
  </r>
  <r>
    <x v="0"/>
    <x v="0"/>
    <x v="0"/>
    <x v="6"/>
    <x v="6"/>
    <x v="8"/>
    <x v="7"/>
    <x v="8"/>
    <x v="6"/>
    <x v="5"/>
    <x v="2"/>
    <x v="0"/>
    <x v="8"/>
    <x v="1"/>
    <x v="4"/>
    <x v="3"/>
  </r>
  <r>
    <x v="0"/>
    <x v="6"/>
    <x v="0"/>
    <x v="5"/>
    <x v="3"/>
    <x v="5"/>
    <x v="3"/>
    <x v="4"/>
    <x v="4"/>
    <x v="3"/>
    <x v="0"/>
    <x v="1"/>
    <x v="12"/>
    <x v="3"/>
    <x v="9"/>
    <x v="7"/>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Análise Gráfica Ações" cacheId="1" applyNumberFormats="0" applyBorderFormats="0" applyFontFormats="0" applyPatternFormats="0" applyAlignmentFormats="0" applyWidthHeightFormats="0" dataCaption="Values" useAutoFormatting="0" itemPrintTitles="1" indent="0" outline="0" outlineData="0" compact="0" compactData="0">
  <location ref="I5:K14" firstHeaderRow="1" firstDataRow="2" firstDataCol="1"/>
  <pivotFields count="16">
    <pivotField showAll="0" compact="0" outline="0"/>
    <pivotField axis="axisRow" showAll="0" compact="0" outline="0">
      <items count="9">
        <item x="0"/>
        <item x="1"/>
        <item x="2"/>
        <item x="3"/>
        <item x="4"/>
        <item x="5"/>
        <item x="6"/>
        <item x="7"/>
        <item t="default"/>
      </items>
    </pivotField>
    <pivotField showAll="0" compact="0" outline="0"/>
    <pivotField dataField="1" showAll="0" compact="0" outline="0"/>
    <pivotField showAll="0" compact="0" outline="0"/>
    <pivotField showAll="0" compact="0" outline="0"/>
    <pivotField dataField="1"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 showAll="0" compact="0" outline="0"/>
  </pivotFields>
  <rowFields count="1">
    <field x="1"/>
  </rowFields>
  <colFields count="1">
    <field x="-2"/>
  </colFields>
  <dataFields count="2">
    <dataField fld="3" subtotal="sum"/>
    <dataField fld="6" subtotal="sum"/>
  </dataFields>
</pivotTableDefinition>
</file>

<file path=xl/tables/table1.xml><?xml version="1.0" encoding="utf-8"?>
<table xmlns="http://schemas.openxmlformats.org/spreadsheetml/2006/main" id="1" name="Table_1" displayName="Table_1" ref="A1:P108" headerRowCount="1" totalsRowCount="0" totalsRowShown="0">
  <autoFilter ref="A1:P108"/>
  <tableColumns count="16">
    <tableColumn id="1" name="SISTEMA"/>
    <tableColumn id="2" name="ENTIDADE"/>
    <tableColumn id="3" name="TITULO"/>
    <tableColumn id="4" name="QUANTIDADE"/>
    <tableColumn id="5" name="PRECO_MEDIO"/>
    <tableColumn id="6" name="PRECO_COMPRA"/>
    <tableColumn id="7" name="Valor Total&#10;Ajustado &#10;Preço Médio"/>
    <tableColumn id="8" name="VALOR_COMPRA"/>
    <tableColumn id="9" name="VALOR_VENDA"/>
    <tableColumn id="10" name="PRECO_ALVO_VENDA"/>
    <tableColumn id="11" name="DATA_COMPRA"/>
    <tableColumn id="12" name="DATA_RETIRADA"/>
    <tableColumn id="13" name="LUCRO"/>
    <tableColumn id="14" name="TEMPO_DIAS"/>
    <tableColumn id="15" name="Percentual&#10;Lucro"/>
    <tableColumn id="16" name="Percentual&#10;Preço&#10;Alvo"/>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4.xml.rels><?xml version="1.0" encoding="UTF-8"?>
<Relationships xmlns="http://schemas.openxmlformats.org/package/2006/relationships"><Relationship Id="rId1" Type="http://schemas.openxmlformats.org/officeDocument/2006/relationships/hyperlink" Target="https://www.melhorcambio.com/ipca" TargetMode="External"/>
</Relationships>
</file>

<file path=xl/worksheets/_rels/sheet6.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2" min="1" style="0" width="15"/>
    <col collapsed="false" customWidth="true" hidden="false" outlineLevel="0" max="3" min="3" style="0" width="10.99"/>
    <col collapsed="false" customWidth="true" hidden="false" outlineLevel="0" max="4" min="4" style="0" width="14.01"/>
    <col collapsed="false" customWidth="true" hidden="false" outlineLevel="0" max="6" min="5" style="0" width="20.86"/>
    <col collapsed="false" customWidth="true" hidden="false" outlineLevel="0" max="7" min="7" style="0" width="28.57"/>
    <col collapsed="false" customWidth="true" hidden="false" outlineLevel="0" max="8" min="8" style="0" width="31.7"/>
    <col collapsed="false" customWidth="true" hidden="false" outlineLevel="0" max="9" min="9" style="0" width="15.71"/>
    <col collapsed="false" customWidth="true" hidden="false" outlineLevel="0" max="10" min="10" style="0" width="14.43"/>
    <col collapsed="false" customWidth="true" hidden="false" outlineLevel="0" max="11" min="11" style="0" width="15.29"/>
    <col collapsed="false" customWidth="true" hidden="false" outlineLevel="0" max="14" min="12" style="0" width="18.29"/>
    <col collapsed="false" customWidth="true" hidden="false" outlineLevel="0" max="15" min="15" style="0" width="24.42"/>
    <col collapsed="false" customWidth="true" hidden="false" outlineLevel="0" max="1025" min="16" style="0" width="14.43"/>
  </cols>
  <sheetData>
    <row r="1" customFormat="false" ht="15.75" hidden="false" customHeight="false" outlineLevel="0" collapsed="false">
      <c r="A1" s="1" t="s">
        <v>0</v>
      </c>
      <c r="B1" s="1" t="s">
        <v>1</v>
      </c>
      <c r="C1" s="1" t="s">
        <v>2</v>
      </c>
      <c r="D1" s="1" t="s">
        <v>3</v>
      </c>
      <c r="E1" s="1" t="s">
        <v>4</v>
      </c>
      <c r="F1" s="2" t="s">
        <v>5</v>
      </c>
      <c r="G1" s="2" t="s">
        <v>6</v>
      </c>
      <c r="H1" s="2" t="s">
        <v>7</v>
      </c>
      <c r="I1" s="2" t="s">
        <v>8</v>
      </c>
      <c r="J1" s="2" t="s">
        <v>9</v>
      </c>
      <c r="K1" s="1" t="s">
        <v>10</v>
      </c>
      <c r="L1" s="2" t="s">
        <v>11</v>
      </c>
      <c r="M1" s="2" t="s">
        <v>12</v>
      </c>
      <c r="N1" s="2" t="s">
        <v>13</v>
      </c>
      <c r="O1" s="2" t="s">
        <v>14</v>
      </c>
      <c r="P1" s="2" t="s">
        <v>15</v>
      </c>
      <c r="Q1" s="1"/>
      <c r="R1" s="1"/>
      <c r="S1" s="1"/>
      <c r="T1" s="1"/>
      <c r="U1" s="1"/>
      <c r="V1" s="1"/>
      <c r="W1" s="1"/>
      <c r="X1" s="1"/>
      <c r="Y1" s="1"/>
      <c r="Z1" s="1"/>
      <c r="AA1" s="1"/>
      <c r="AB1" s="1"/>
      <c r="AC1" s="1"/>
      <c r="AD1" s="1"/>
      <c r="AE1" s="1"/>
      <c r="AF1" s="1"/>
      <c r="AG1" s="1"/>
      <c r="AH1" s="1"/>
    </row>
    <row r="2" customFormat="false" ht="15.75" hidden="false" customHeight="false" outlineLevel="0" collapsed="false">
      <c r="A2" s="3" t="s">
        <v>16</v>
      </c>
      <c r="B2" s="3" t="s">
        <v>17</v>
      </c>
      <c r="C2" s="3" t="s">
        <v>18</v>
      </c>
      <c r="D2" s="3" t="n">
        <v>1</v>
      </c>
      <c r="E2" s="3" t="s">
        <v>19</v>
      </c>
      <c r="F2" s="3" t="n">
        <v>1000</v>
      </c>
      <c r="G2" s="3" t="n">
        <v>1452.25</v>
      </c>
      <c r="H2" s="3" t="n">
        <v>0</v>
      </c>
      <c r="I2" s="4" t="n">
        <v>43787</v>
      </c>
      <c r="J2" s="4" t="n">
        <v>45587</v>
      </c>
      <c r="K2" s="3" t="n">
        <f aca="false">G2-F2</f>
        <v>452.25</v>
      </c>
      <c r="L2" s="3" t="n">
        <f aca="false">J2-I2</f>
        <v>1800</v>
      </c>
      <c r="M2" s="3" t="n">
        <f aca="false">ROUND((G2-F2)/F2*100, 2)</f>
        <v>45.23</v>
      </c>
      <c r="N2" s="3" t="n">
        <f aca="false">ROUND(M2/(J2-I2)*365,2)</f>
        <v>9.17</v>
      </c>
      <c r="O2" s="3" t="n">
        <f aca="false">ROUND((((N2/100+1)/(Inflação!A2/100+1))-1)*100, 2)</f>
        <v>6.4</v>
      </c>
      <c r="P2" s="5" t="n">
        <f aca="false">ROUND((((N2/100+1)/(Inflação!B2/100+1))-1)*100, 2)</f>
        <v>4.16</v>
      </c>
      <c r="Q2" s="3"/>
      <c r="R2" s="3"/>
      <c r="S2" s="3"/>
      <c r="T2" s="3"/>
      <c r="U2" s="3"/>
      <c r="V2" s="3"/>
      <c r="W2" s="3"/>
      <c r="X2" s="3"/>
      <c r="Y2" s="3"/>
      <c r="Z2" s="3"/>
      <c r="AA2" s="3"/>
      <c r="AB2" s="3"/>
      <c r="AC2" s="3"/>
      <c r="AD2" s="3"/>
      <c r="AE2" s="3"/>
      <c r="AF2" s="3"/>
      <c r="AG2" s="3"/>
      <c r="AH2" s="3"/>
    </row>
  </sheetData>
  <conditionalFormatting sqref="A2:AH2">
    <cfRule type="expression" priority="2" aboveAverage="0" equalAverage="0" bottom="0" percent="0" rank="0" text="" dxfId="0">
      <formula>(days($J2, NOW())) &lt; ($L2 * 0.1)</formula>
    </cfRule>
  </conditionalFormatting>
  <conditionalFormatting sqref="A2:AH2">
    <cfRule type="expression" priority="3" aboveAverage="0" equalAverage="0" bottom="0" percent="0" rank="0" text="" dxfId="1">
      <formula>(days($J2, NOW())) &lt;= ($L2 * 0.5)</formula>
    </cfRule>
  </conditionalFormatting>
  <conditionalFormatting sqref="A2:AH2">
    <cfRule type="expression" priority="4" aboveAverage="0" equalAverage="0" bottom="0" percent="0" rank="0" text="" dxfId="2">
      <formula>(days($J2, NOW())) &lt; ($L2 * 0.8)</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3" activeCellId="0" sqref="F3"/>
    </sheetView>
  </sheetViews>
  <sheetFormatPr defaultRowHeight="15.75" zeroHeight="false" outlineLevelRow="0" outlineLevelCol="0"/>
  <cols>
    <col collapsed="false" customWidth="true" hidden="false" outlineLevel="0" max="1" min="1" style="0" width="15.46"/>
    <col collapsed="false" customWidth="true" hidden="false" outlineLevel="0" max="2" min="2" style="0" width="17.13"/>
    <col collapsed="false" customWidth="true" hidden="false" outlineLevel="0" max="3" min="3" style="0" width="13.52"/>
    <col collapsed="false" customWidth="true" hidden="false" outlineLevel="0" max="4" min="4" style="0" width="20.88"/>
    <col collapsed="false" customWidth="true" hidden="false" outlineLevel="0" max="5" min="5" style="0" width="22.13"/>
    <col collapsed="false" customWidth="true" hidden="false" outlineLevel="0" max="6" min="6" style="0" width="33.94"/>
    <col collapsed="false" customWidth="true" hidden="false" outlineLevel="0" max="7" min="7" style="0" width="16.43"/>
    <col collapsed="false" customWidth="true" hidden="false" outlineLevel="0" max="8" min="8" style="0" width="24.22"/>
    <col collapsed="false" customWidth="true" hidden="false" outlineLevel="0" max="9" min="9" style="0" width="22.13"/>
    <col collapsed="false" customWidth="true" hidden="false" outlineLevel="0" max="10" min="10" style="0" width="29.63"/>
    <col collapsed="false" customWidth="true" hidden="false" outlineLevel="0" max="11" min="11" style="0" width="22.55"/>
    <col collapsed="false" customWidth="true" hidden="false" outlineLevel="0" max="12" min="12" style="0" width="24.35"/>
    <col collapsed="false" customWidth="true" hidden="false" outlineLevel="0" max="13" min="13" style="0" width="18.8"/>
    <col collapsed="false" customWidth="true" hidden="false" outlineLevel="0" max="14" min="14" style="0" width="20.18"/>
    <col collapsed="false" customWidth="true" hidden="false" outlineLevel="0" max="16" min="15" style="0" width="19.91"/>
    <col collapsed="false" customWidth="false" hidden="false" outlineLevel="0" max="1025" min="17" style="0" width="11.52"/>
  </cols>
  <sheetData>
    <row r="1" customFormat="false" ht="39.55" hidden="false" customHeight="false" outlineLevel="0" collapsed="false">
      <c r="A1" s="6" t="s">
        <v>20</v>
      </c>
      <c r="B1" s="6" t="s">
        <v>21</v>
      </c>
      <c r="C1" s="6" t="s">
        <v>22</v>
      </c>
      <c r="D1" s="6" t="s">
        <v>23</v>
      </c>
      <c r="E1" s="6" t="s">
        <v>24</v>
      </c>
      <c r="F1" s="6" t="s">
        <v>25</v>
      </c>
      <c r="G1" s="2" t="s">
        <v>26</v>
      </c>
      <c r="H1" s="6" t="s">
        <v>27</v>
      </c>
      <c r="I1" s="6" t="s">
        <v>28</v>
      </c>
      <c r="J1" s="6" t="s">
        <v>29</v>
      </c>
      <c r="K1" s="6" t="s">
        <v>30</v>
      </c>
      <c r="L1" s="6" t="s">
        <v>31</v>
      </c>
      <c r="M1" s="6" t="s">
        <v>32</v>
      </c>
      <c r="N1" s="6" t="s">
        <v>33</v>
      </c>
      <c r="O1" s="2" t="s">
        <v>34</v>
      </c>
      <c r="P1" s="2" t="s">
        <v>35</v>
      </c>
      <c r="Q1" s="1"/>
      <c r="R1" s="1"/>
      <c r="S1" s="1"/>
      <c r="T1" s="1"/>
      <c r="U1" s="1"/>
      <c r="V1" s="1"/>
      <c r="W1" s="1"/>
      <c r="X1" s="1"/>
      <c r="Y1" s="1"/>
      <c r="Z1" s="1"/>
      <c r="AA1" s="1"/>
      <c r="AB1" s="1"/>
      <c r="AC1" s="1"/>
      <c r="AD1" s="1"/>
      <c r="AE1" s="1"/>
      <c r="AF1" s="1"/>
      <c r="AG1" s="1"/>
      <c r="AH1" s="1"/>
      <c r="AI1" s="1"/>
      <c r="AJ1" s="1"/>
    </row>
    <row r="2" customFormat="false" ht="15.75" hidden="false" customHeight="false" outlineLevel="0" collapsed="false">
      <c r="A2" s="3" t="s">
        <v>36</v>
      </c>
      <c r="B2" s="3" t="s">
        <v>37</v>
      </c>
      <c r="C2" s="3" t="s">
        <v>38</v>
      </c>
      <c r="D2" s="3" t="n">
        <v>60</v>
      </c>
      <c r="E2" s="3" t="n">
        <v>12.09</v>
      </c>
      <c r="F2" s="3" t="n">
        <v>8.79</v>
      </c>
      <c r="G2" s="3" t="n">
        <f aca="false">E2 * D2</f>
        <v>725.4</v>
      </c>
      <c r="H2" s="3" t="n">
        <f aca="false">(D2*F2)</f>
        <v>527.4</v>
      </c>
      <c r="I2" s="3"/>
      <c r="J2" s="7"/>
      <c r="K2" s="7" t="n">
        <v>43956</v>
      </c>
      <c r="L2" s="3"/>
      <c r="M2" s="3" t="n">
        <f aca="false">(I2*D2)-(E2*D2)</f>
        <v>-725.4</v>
      </c>
      <c r="N2" s="3" t="n">
        <f aca="true">(IF(ISBLANK(L2),TODAY(),L2)-K2)</f>
        <v>240</v>
      </c>
      <c r="O2" s="3" t="n">
        <f aca="false">(ROUND(I2/E2,4)-1)*100</f>
        <v>-100</v>
      </c>
      <c r="P2" s="3" t="str">
        <f aca="false">IF(ISBLANK(J2),"---",((J2/E2)-1)*100)</f>
        <v>---</v>
      </c>
      <c r="Q2" s="3"/>
      <c r="R2" s="3"/>
      <c r="S2" s="3"/>
      <c r="T2" s="3"/>
      <c r="U2" s="3"/>
      <c r="V2" s="3"/>
      <c r="W2" s="3"/>
      <c r="X2" s="3"/>
      <c r="Y2" s="3"/>
      <c r="Z2" s="3"/>
      <c r="AA2" s="3"/>
      <c r="AB2" s="3"/>
      <c r="AC2" s="3"/>
      <c r="AD2" s="3"/>
      <c r="AE2" s="3"/>
      <c r="AF2" s="3"/>
      <c r="AG2" s="3"/>
      <c r="AH2" s="3"/>
      <c r="AI2" s="3"/>
      <c r="AJ2" s="3"/>
    </row>
    <row r="3" customFormat="false" ht="15.75" hidden="false" customHeight="false" outlineLevel="0" collapsed="false">
      <c r="A3" s="3" t="s">
        <v>36</v>
      </c>
      <c r="B3" s="3" t="s">
        <v>37</v>
      </c>
      <c r="C3" s="3" t="s">
        <v>38</v>
      </c>
      <c r="D3" s="3" t="n">
        <v>5</v>
      </c>
      <c r="E3" s="3" t="n">
        <v>12.09</v>
      </c>
      <c r="F3" s="3" t="n">
        <v>14.17</v>
      </c>
      <c r="G3" s="3" t="n">
        <f aca="false">E3 * D3</f>
        <v>60.45</v>
      </c>
      <c r="H3" s="3" t="n">
        <f aca="false">(D3*F3)</f>
        <v>70.85</v>
      </c>
      <c r="I3" s="3" t="n">
        <v>13.33</v>
      </c>
      <c r="J3" s="7"/>
      <c r="K3" s="7" t="n">
        <v>43833</v>
      </c>
      <c r="L3" s="3"/>
      <c r="M3" s="3" t="n">
        <f aca="false">(I3*D3)-(E3*D3)</f>
        <v>6.2</v>
      </c>
      <c r="N3" s="3" t="n">
        <f aca="true">(IF(ISBLANK(L3),TODAY(),L3)-K3)</f>
        <v>363</v>
      </c>
      <c r="O3" s="3" t="n">
        <f aca="false">(ROUND(I3/E3,4)-1)*100</f>
        <v>10.26</v>
      </c>
      <c r="P3" s="3" t="str">
        <f aca="false">IF(ISBLANK(J3),"---",((J3/E3)-1)*100)</f>
        <v>---</v>
      </c>
      <c r="Q3" s="3"/>
      <c r="R3" s="3"/>
      <c r="S3" s="3"/>
      <c r="T3" s="3"/>
      <c r="U3" s="3"/>
      <c r="V3" s="3"/>
      <c r="W3" s="3"/>
      <c r="X3" s="3"/>
      <c r="Y3" s="3"/>
      <c r="Z3" s="3"/>
      <c r="AA3" s="3"/>
      <c r="AB3" s="3"/>
      <c r="AC3" s="3"/>
      <c r="AD3" s="3"/>
      <c r="AE3" s="3"/>
      <c r="AF3" s="3"/>
      <c r="AG3" s="3"/>
      <c r="AH3" s="3"/>
      <c r="AI3" s="3"/>
      <c r="AJ3" s="3"/>
    </row>
    <row r="4" customFormat="false" ht="15.75" hidden="false" customHeight="false" outlineLevel="0" collapsed="false">
      <c r="A4" s="3" t="s">
        <v>36</v>
      </c>
      <c r="B4" s="3" t="s">
        <v>37</v>
      </c>
      <c r="C4" s="3" t="s">
        <v>38</v>
      </c>
      <c r="D4" s="3" t="n">
        <v>5</v>
      </c>
      <c r="E4" s="3" t="n">
        <v>12.09</v>
      </c>
      <c r="F4" s="3" t="n">
        <v>8.26</v>
      </c>
      <c r="G4" s="3" t="n">
        <f aca="false">E4 * D4</f>
        <v>60.45</v>
      </c>
      <c r="H4" s="3" t="n">
        <f aca="false">(D4*F4)</f>
        <v>41.3</v>
      </c>
      <c r="I4" s="3" t="n">
        <v>13.33</v>
      </c>
      <c r="J4" s="8"/>
      <c r="K4" s="7" t="n">
        <v>43963</v>
      </c>
      <c r="L4" s="3"/>
      <c r="M4" s="3" t="n">
        <f aca="false">(I4*D4)-(E4*D4)</f>
        <v>6.2</v>
      </c>
      <c r="N4" s="3" t="n">
        <f aca="true">(IF(ISBLANK(L4),TODAY(),L4)-K4)</f>
        <v>233</v>
      </c>
      <c r="O4" s="3" t="n">
        <f aca="false">(ROUND(I4/E4,4)-1)*100</f>
        <v>10.26</v>
      </c>
      <c r="P4" s="3" t="str">
        <f aca="false">IF(ISBLANK(J4),"---",((J4/E4)-1)*100)</f>
        <v>---</v>
      </c>
      <c r="Q4" s="3"/>
      <c r="R4" s="3"/>
      <c r="S4" s="3"/>
      <c r="T4" s="3"/>
      <c r="U4" s="3"/>
      <c r="V4" s="3"/>
      <c r="W4" s="3"/>
      <c r="X4" s="3"/>
      <c r="Y4" s="3"/>
      <c r="Z4" s="3"/>
      <c r="AA4" s="3"/>
      <c r="AB4" s="3"/>
      <c r="AC4" s="3"/>
      <c r="AD4" s="3"/>
      <c r="AE4" s="3"/>
      <c r="AF4" s="3"/>
      <c r="AG4" s="3"/>
      <c r="AH4" s="3"/>
      <c r="AI4" s="3"/>
      <c r="AJ4" s="3"/>
    </row>
    <row r="5" customFormat="false" ht="15.75" hidden="false" customHeight="false" outlineLevel="0" collapsed="false">
      <c r="A5" s="3" t="s">
        <v>36</v>
      </c>
      <c r="B5" s="3" t="s">
        <v>39</v>
      </c>
      <c r="C5" s="3" t="s">
        <v>38</v>
      </c>
      <c r="D5" s="3" t="n">
        <v>13</v>
      </c>
      <c r="E5" s="3" t="n">
        <v>38.37</v>
      </c>
      <c r="F5" s="3" t="n">
        <v>38.37</v>
      </c>
      <c r="G5" s="3" t="n">
        <f aca="false">E5 * D5</f>
        <v>498.81</v>
      </c>
      <c r="H5" s="3" t="n">
        <f aca="false">(D5*F5)</f>
        <v>498.81</v>
      </c>
      <c r="I5" s="3"/>
      <c r="J5" s="3"/>
      <c r="K5" s="7" t="n">
        <v>43845</v>
      </c>
      <c r="L5" s="7"/>
      <c r="M5" s="3" t="n">
        <f aca="false">(I5*D5)-(E5*D5)</f>
        <v>-498.81</v>
      </c>
      <c r="N5" s="3" t="n">
        <f aca="true">(IF(ISBLANK(L5),TODAY(),L5)-K5)</f>
        <v>351</v>
      </c>
      <c r="O5" s="3" t="n">
        <f aca="false">(ROUND(I5/E5,4)-1)*100</f>
        <v>-100</v>
      </c>
      <c r="P5" s="3" t="str">
        <f aca="false">IF(ISBLANK(J5),"---",((J5/E5)-1)*100)</f>
        <v>---</v>
      </c>
      <c r="Q5" s="3"/>
      <c r="R5" s="3"/>
      <c r="S5" s="3"/>
      <c r="T5" s="3"/>
      <c r="U5" s="3"/>
      <c r="V5" s="3"/>
      <c r="W5" s="3"/>
      <c r="X5" s="3"/>
      <c r="Y5" s="3"/>
      <c r="Z5" s="3"/>
      <c r="AA5" s="3"/>
      <c r="AB5" s="3"/>
      <c r="AC5" s="3"/>
      <c r="AD5" s="3"/>
      <c r="AE5" s="3"/>
      <c r="AF5" s="3"/>
      <c r="AG5" s="3"/>
      <c r="AH5" s="3"/>
      <c r="AI5" s="3"/>
      <c r="AJ5" s="3"/>
    </row>
    <row r="6" customFormat="false" ht="15.75" hidden="false" customHeight="false" outlineLevel="0" collapsed="false">
      <c r="A6" s="3" t="s">
        <v>36</v>
      </c>
      <c r="B6" s="3" t="s">
        <v>39</v>
      </c>
      <c r="C6" s="3" t="s">
        <v>38</v>
      </c>
      <c r="D6" s="3" t="n">
        <v>5</v>
      </c>
      <c r="E6" s="3" t="n">
        <v>67.33</v>
      </c>
      <c r="F6" s="3" t="n">
        <v>67.33</v>
      </c>
      <c r="G6" s="3" t="n">
        <f aca="false">E6 * D6</f>
        <v>336.65</v>
      </c>
      <c r="H6" s="9" t="n">
        <f aca="false">(D6*F6)</f>
        <v>336.65</v>
      </c>
      <c r="I6" s="9"/>
      <c r="J6" s="3"/>
      <c r="K6" s="7" t="n">
        <v>44036</v>
      </c>
      <c r="L6" s="7"/>
      <c r="M6" s="3" t="n">
        <f aca="false">(I6*D6)-(E6*D6)</f>
        <v>-336.65</v>
      </c>
      <c r="N6" s="3" t="n">
        <f aca="true">(IF(ISBLANK(L6),TODAY(),L6)-K6)</f>
        <v>160</v>
      </c>
      <c r="O6" s="3" t="n">
        <f aca="false">(ROUND(I6/E6,4)-1)*100</f>
        <v>-100</v>
      </c>
      <c r="P6" s="3" t="str">
        <f aca="false">IF(ISBLANK(J6),"---",((J6/E6)-1)*100)</f>
        <v>---</v>
      </c>
      <c r="Q6" s="3"/>
      <c r="R6" s="3"/>
      <c r="S6" s="3"/>
      <c r="T6" s="3"/>
      <c r="U6" s="3"/>
      <c r="V6" s="3"/>
      <c r="W6" s="3"/>
      <c r="X6" s="3"/>
      <c r="Y6" s="3"/>
      <c r="Z6" s="3"/>
      <c r="AA6" s="3"/>
      <c r="AB6" s="3"/>
      <c r="AC6" s="3"/>
      <c r="AD6" s="3"/>
      <c r="AE6" s="3"/>
      <c r="AF6" s="3"/>
      <c r="AG6" s="3"/>
      <c r="AH6" s="3"/>
      <c r="AI6" s="3"/>
      <c r="AJ6" s="3"/>
    </row>
    <row r="7" customFormat="false" ht="15.75" hidden="false" customHeight="false" outlineLevel="0" collapsed="false">
      <c r="A7" s="3" t="s">
        <v>36</v>
      </c>
      <c r="B7" s="3" t="s">
        <v>39</v>
      </c>
      <c r="C7" s="3" t="s">
        <v>38</v>
      </c>
      <c r="D7" s="3" t="n">
        <v>8</v>
      </c>
      <c r="E7" s="3" t="n">
        <v>39.65</v>
      </c>
      <c r="F7" s="3" t="n">
        <v>39.65</v>
      </c>
      <c r="G7" s="3" t="n">
        <f aca="false">E7 * D7</f>
        <v>317.2</v>
      </c>
      <c r="H7" s="3" t="n">
        <f aca="false">(D7*F7)</f>
        <v>317.2</v>
      </c>
      <c r="I7" s="3"/>
      <c r="J7" s="3"/>
      <c r="K7" s="7" t="n">
        <v>43845</v>
      </c>
      <c r="L7" s="7"/>
      <c r="M7" s="3" t="n">
        <f aca="false">(I7*D7)-(E7*D7)</f>
        <v>-317.2</v>
      </c>
      <c r="N7" s="3" t="n">
        <f aca="true">(IF(ISBLANK(L7),TODAY(),L7)-K7)</f>
        <v>351</v>
      </c>
      <c r="O7" s="3" t="n">
        <f aca="false">(ROUND(I7/E7,4)-1)*100</f>
        <v>-100</v>
      </c>
      <c r="P7" s="3" t="str">
        <f aca="false">IF(ISBLANK(J7),"---",((J7/E7)-1)*100)</f>
        <v>---</v>
      </c>
      <c r="Q7" s="3"/>
      <c r="R7" s="3"/>
      <c r="S7" s="3"/>
      <c r="T7" s="3"/>
      <c r="U7" s="3"/>
      <c r="V7" s="3"/>
      <c r="W7" s="3"/>
      <c r="X7" s="3"/>
      <c r="Y7" s="3"/>
      <c r="Z7" s="3"/>
      <c r="AA7" s="3"/>
      <c r="AB7" s="3"/>
      <c r="AC7" s="3"/>
      <c r="AD7" s="3"/>
      <c r="AE7" s="3"/>
      <c r="AF7" s="3"/>
      <c r="AG7" s="3"/>
      <c r="AH7" s="3"/>
      <c r="AI7" s="3"/>
      <c r="AJ7" s="3"/>
    </row>
    <row r="8" customFormat="false" ht="15.75" hidden="false" customHeight="false" outlineLevel="0" collapsed="false">
      <c r="A8" s="3" t="s">
        <v>36</v>
      </c>
      <c r="B8" s="3" t="s">
        <v>39</v>
      </c>
      <c r="C8" s="3" t="s">
        <v>38</v>
      </c>
      <c r="D8" s="3" t="n">
        <v>1</v>
      </c>
      <c r="E8" s="3" t="n">
        <v>63.7</v>
      </c>
      <c r="F8" s="3" t="n">
        <v>63.7</v>
      </c>
      <c r="G8" s="3" t="n">
        <f aca="false">E8 * D8</f>
        <v>63.7</v>
      </c>
      <c r="H8" s="3" t="n">
        <f aca="false">(D8*F8)</f>
        <v>63.7</v>
      </c>
      <c r="I8" s="3"/>
      <c r="J8" s="3"/>
      <c r="K8" s="7" t="n">
        <v>44081</v>
      </c>
      <c r="L8" s="7"/>
      <c r="M8" s="3" t="n">
        <f aca="false">(I8*D8)-(E8*D8)</f>
        <v>-63.7</v>
      </c>
      <c r="N8" s="3" t="n">
        <f aca="true">(IF(ISBLANK(L8),TODAY(),L8)-K8)</f>
        <v>115</v>
      </c>
      <c r="O8" s="3" t="n">
        <f aca="false">(ROUND(I8/E8,4)-1)*100</f>
        <v>-100</v>
      </c>
      <c r="P8" s="3" t="str">
        <f aca="false">IF(ISBLANK(J8),"---",((J8/E8)-1)*100)</f>
        <v>---</v>
      </c>
      <c r="Q8" s="3"/>
      <c r="R8" s="3"/>
      <c r="S8" s="3"/>
      <c r="T8" s="3"/>
      <c r="U8" s="3"/>
      <c r="V8" s="3"/>
      <c r="W8" s="3"/>
      <c r="X8" s="3"/>
      <c r="Y8" s="3"/>
      <c r="Z8" s="3"/>
      <c r="AA8" s="3"/>
      <c r="AB8" s="3"/>
      <c r="AC8" s="3"/>
      <c r="AD8" s="3"/>
      <c r="AE8" s="3"/>
      <c r="AF8" s="3"/>
      <c r="AG8" s="3"/>
      <c r="AH8" s="3"/>
      <c r="AI8" s="3"/>
      <c r="AJ8" s="3"/>
    </row>
    <row r="9" customFormat="false" ht="15.75" hidden="false" customHeight="false" outlineLevel="0" collapsed="false">
      <c r="A9" s="3" t="s">
        <v>36</v>
      </c>
      <c r="B9" s="3" t="s">
        <v>40</v>
      </c>
      <c r="C9" s="3" t="s">
        <v>38</v>
      </c>
      <c r="D9" s="3" t="n">
        <v>300</v>
      </c>
      <c r="E9" s="3" t="n">
        <v>5.89</v>
      </c>
      <c r="F9" s="3" t="n">
        <v>5.89</v>
      </c>
      <c r="G9" s="3" t="n">
        <f aca="false">E9 * D9</f>
        <v>1767</v>
      </c>
      <c r="H9" s="9" t="n">
        <f aca="false">(D9*F9)</f>
        <v>1767</v>
      </c>
      <c r="I9" s="10" t="n">
        <v>7</v>
      </c>
      <c r="J9" s="3" t="n">
        <v>7</v>
      </c>
      <c r="K9" s="7" t="n">
        <v>44188</v>
      </c>
      <c r="L9" s="4" t="n">
        <v>44195</v>
      </c>
      <c r="M9" s="3" t="n">
        <f aca="false">(I9*D9)-(E9*D9)</f>
        <v>333</v>
      </c>
      <c r="N9" s="3" t="n">
        <f aca="true">(IF(ISBLANK(L9),TODAY(),L9)-K9)</f>
        <v>7</v>
      </c>
      <c r="O9" s="3" t="n">
        <f aca="false">(ROUND(I9/E9,4)-1)*100</f>
        <v>18.85</v>
      </c>
      <c r="P9" s="3" t="n">
        <f aca="false">IF(ISBLANK(J9),"---",((J9/E9)-1)*100)</f>
        <v>18.8455008488964</v>
      </c>
      <c r="Q9" s="3"/>
      <c r="R9" s="3"/>
      <c r="S9" s="3"/>
      <c r="T9" s="3"/>
      <c r="U9" s="3"/>
      <c r="V9" s="3"/>
      <c r="W9" s="3"/>
      <c r="X9" s="3"/>
      <c r="Y9" s="3"/>
      <c r="Z9" s="3"/>
      <c r="AA9" s="3"/>
      <c r="AB9" s="3"/>
      <c r="AC9" s="3"/>
      <c r="AD9" s="3"/>
      <c r="AE9" s="3"/>
      <c r="AF9" s="3"/>
      <c r="AG9" s="3"/>
      <c r="AH9" s="3"/>
      <c r="AI9" s="3"/>
      <c r="AJ9" s="3"/>
    </row>
    <row r="10" customFormat="false" ht="15.75" hidden="false" customHeight="false" outlineLevel="0" collapsed="false">
      <c r="A10" s="3" t="s">
        <v>36</v>
      </c>
      <c r="B10" s="3" t="s">
        <v>40</v>
      </c>
      <c r="C10" s="3" t="s">
        <v>38</v>
      </c>
      <c r="D10" s="3" t="n">
        <v>100</v>
      </c>
      <c r="E10" s="3" t="n">
        <v>7.83</v>
      </c>
      <c r="F10" s="3" t="n">
        <v>7.83</v>
      </c>
      <c r="G10" s="3" t="n">
        <f aca="false">E10 * D10</f>
        <v>783</v>
      </c>
      <c r="H10" s="9" t="n">
        <f aca="false">(D10*F10)</f>
        <v>783</v>
      </c>
      <c r="I10" s="10" t="n">
        <v>7</v>
      </c>
      <c r="J10" s="3" t="n">
        <v>7</v>
      </c>
      <c r="K10" s="7" t="n">
        <v>44194</v>
      </c>
      <c r="L10" s="4" t="n">
        <v>44195</v>
      </c>
      <c r="M10" s="3" t="n">
        <f aca="false">(I10*D10)-(E10*D10)</f>
        <v>-83</v>
      </c>
      <c r="N10" s="3" t="n">
        <f aca="true">(IF(ISBLANK(L10),TODAY(),L10)-K10)</f>
        <v>1</v>
      </c>
      <c r="O10" s="3" t="n">
        <f aca="false">(ROUND(I10/E10,4)-1)*100</f>
        <v>-10.6</v>
      </c>
      <c r="P10" s="3" t="n">
        <f aca="false">IF(ISBLANK(J10),"---",((J10/E10)-1)*100)</f>
        <v>-10.6002554278416</v>
      </c>
      <c r="Q10" s="3"/>
      <c r="R10" s="3"/>
      <c r="S10" s="3"/>
      <c r="T10" s="3"/>
      <c r="U10" s="3"/>
      <c r="V10" s="3"/>
      <c r="W10" s="3"/>
      <c r="X10" s="3"/>
      <c r="Y10" s="3"/>
      <c r="Z10" s="3"/>
      <c r="AA10" s="3"/>
      <c r="AB10" s="3"/>
      <c r="AC10" s="3"/>
      <c r="AD10" s="3"/>
      <c r="AE10" s="3"/>
      <c r="AF10" s="3"/>
      <c r="AG10" s="3"/>
      <c r="AH10" s="3"/>
      <c r="AI10" s="3"/>
      <c r="AJ10" s="3"/>
    </row>
    <row r="11" customFormat="false" ht="15.75" hidden="false" customHeight="false" outlineLevel="0" collapsed="false">
      <c r="A11" s="3" t="s">
        <v>36</v>
      </c>
      <c r="B11" s="3" t="s">
        <v>41</v>
      </c>
      <c r="C11" s="3" t="s">
        <v>38</v>
      </c>
      <c r="D11" s="3" t="n">
        <v>50</v>
      </c>
      <c r="E11" s="3" t="n">
        <v>18.06</v>
      </c>
      <c r="F11" s="3" t="n">
        <v>18.06</v>
      </c>
      <c r="G11" s="3" t="n">
        <f aca="false">E11 * D11</f>
        <v>903</v>
      </c>
      <c r="H11" s="3" t="n">
        <f aca="false">(D11*F11)</f>
        <v>903</v>
      </c>
      <c r="I11" s="3" t="n">
        <v>9.81</v>
      </c>
      <c r="J11" s="3" t="n">
        <v>9.81</v>
      </c>
      <c r="K11" s="7" t="n">
        <v>43845</v>
      </c>
      <c r="L11" s="4" t="n">
        <v>44194</v>
      </c>
      <c r="M11" s="3" t="n">
        <f aca="false">(I11*D11)-(E11*D11)</f>
        <v>-412.5</v>
      </c>
      <c r="N11" s="3" t="n">
        <f aca="true">(IF(ISBLANK(L11),TODAY(),L11)-K11)</f>
        <v>349</v>
      </c>
      <c r="O11" s="3" t="n">
        <f aca="false">(ROUND(I11/E11,4)-1)*100</f>
        <v>-45.68</v>
      </c>
      <c r="P11" s="3" t="n">
        <f aca="false">IF(ISBLANK(J11),"---",((J11/E11)-1)*100)</f>
        <v>-45.6810631229236</v>
      </c>
      <c r="Q11" s="3"/>
      <c r="R11" s="3"/>
      <c r="S11" s="3"/>
      <c r="T11" s="3"/>
      <c r="U11" s="3"/>
      <c r="V11" s="3"/>
      <c r="W11" s="3"/>
      <c r="X11" s="3"/>
      <c r="Y11" s="3"/>
      <c r="Z11" s="3"/>
      <c r="AA11" s="3"/>
      <c r="AB11" s="3"/>
      <c r="AC11" s="3"/>
      <c r="AD11" s="3"/>
      <c r="AE11" s="3"/>
      <c r="AF11" s="3"/>
      <c r="AG11" s="3"/>
      <c r="AH11" s="3"/>
      <c r="AI11" s="3"/>
      <c r="AJ11" s="3"/>
    </row>
    <row r="12" customFormat="false" ht="15.75" hidden="false" customHeight="false" outlineLevel="0" collapsed="false">
      <c r="A12" s="3" t="s">
        <v>36</v>
      </c>
      <c r="B12" s="3" t="s">
        <v>42</v>
      </c>
      <c r="C12" s="3" t="s">
        <v>38</v>
      </c>
      <c r="D12" s="3" t="n">
        <v>20</v>
      </c>
      <c r="E12" s="3" t="n">
        <v>7.69</v>
      </c>
      <c r="F12" s="3" t="n">
        <v>7.69</v>
      </c>
      <c r="G12" s="3" t="n">
        <f aca="false">E12 * D12</f>
        <v>153.8</v>
      </c>
      <c r="H12" s="9" t="n">
        <f aca="false">(D12*F12)</f>
        <v>153.8</v>
      </c>
      <c r="I12" s="10" t="n">
        <v>8.34</v>
      </c>
      <c r="J12" s="3" t="n">
        <v>8.34</v>
      </c>
      <c r="K12" s="7" t="n">
        <v>44036</v>
      </c>
      <c r="L12" s="7" t="n">
        <v>44193</v>
      </c>
      <c r="M12" s="3" t="n">
        <f aca="false">(I12*D12)-(E12*D12)</f>
        <v>13</v>
      </c>
      <c r="N12" s="3" t="n">
        <f aca="true">(IF(ISBLANK(L12),TODAY(),L12)-K12)</f>
        <v>157</v>
      </c>
      <c r="O12" s="3" t="n">
        <f aca="false">(ROUND(I12/E12,4)-1)*100</f>
        <v>8.45</v>
      </c>
      <c r="P12" s="3" t="n">
        <f aca="false">IF(ISBLANK(J12),"---",((J12/E12)-1)*100)</f>
        <v>8.45253576072822</v>
      </c>
      <c r="Q12" s="3"/>
      <c r="R12" s="3"/>
      <c r="S12" s="3"/>
      <c r="T12" s="3"/>
      <c r="U12" s="3"/>
      <c r="V12" s="3"/>
      <c r="W12" s="3"/>
      <c r="X12" s="3"/>
      <c r="Y12" s="3"/>
      <c r="Z12" s="3"/>
      <c r="AA12" s="3"/>
      <c r="AB12" s="3"/>
      <c r="AC12" s="3"/>
      <c r="AD12" s="3"/>
      <c r="AE12" s="3"/>
      <c r="AF12" s="3"/>
      <c r="AG12" s="3"/>
      <c r="AH12" s="3"/>
      <c r="AI12" s="3"/>
      <c r="AJ12" s="3"/>
    </row>
    <row r="13" customFormat="false" ht="15.75" hidden="false" customHeight="false" outlineLevel="0" collapsed="false">
      <c r="A13" s="3" t="s">
        <v>36</v>
      </c>
      <c r="B13" s="3" t="s">
        <v>43</v>
      </c>
      <c r="C13" s="3" t="s">
        <v>38</v>
      </c>
      <c r="D13" s="3" t="n">
        <v>18</v>
      </c>
      <c r="E13" s="3" t="n">
        <v>43.85</v>
      </c>
      <c r="F13" s="3" t="n">
        <v>43.85</v>
      </c>
      <c r="G13" s="3" t="n">
        <f aca="false">E13 * D13</f>
        <v>789.3</v>
      </c>
      <c r="H13" s="11" t="n">
        <f aca="false">(D13*F13)</f>
        <v>789.3</v>
      </c>
      <c r="I13" s="11" t="n">
        <v>44.9</v>
      </c>
      <c r="J13" s="3" t="n">
        <v>44.9</v>
      </c>
      <c r="K13" s="7" t="n">
        <v>44036</v>
      </c>
      <c r="L13" s="7" t="n">
        <v>44179</v>
      </c>
      <c r="M13" s="3" t="n">
        <f aca="false">(I13*D13)-(E13*D13)</f>
        <v>18.8999999999999</v>
      </c>
      <c r="N13" s="3" t="n">
        <f aca="true">(IF(ISBLANK(L13),TODAY(),L13)-K13)</f>
        <v>143</v>
      </c>
      <c r="O13" s="3" t="n">
        <f aca="false">(ROUND(I13/E13,4)-1)*100</f>
        <v>2.39</v>
      </c>
      <c r="P13" s="3" t="n">
        <f aca="false">IF(ISBLANK(J13),"---",((J13/E13)-1)*100)</f>
        <v>2.39452679589509</v>
      </c>
      <c r="Q13" s="3"/>
      <c r="R13" s="3"/>
      <c r="S13" s="3"/>
      <c r="T13" s="3"/>
      <c r="U13" s="3"/>
      <c r="V13" s="3"/>
      <c r="W13" s="3"/>
      <c r="X13" s="3"/>
      <c r="Y13" s="3"/>
      <c r="Z13" s="3"/>
      <c r="AA13" s="3"/>
      <c r="AB13" s="3"/>
      <c r="AC13" s="3"/>
      <c r="AD13" s="3"/>
      <c r="AE13" s="3"/>
      <c r="AF13" s="3"/>
      <c r="AG13" s="3"/>
      <c r="AH13" s="3"/>
      <c r="AI13" s="3"/>
      <c r="AJ13" s="3"/>
    </row>
    <row r="14" customFormat="false" ht="15.75" hidden="false" customHeight="false" outlineLevel="0" collapsed="false">
      <c r="A14" s="3" t="s">
        <v>36</v>
      </c>
      <c r="B14" s="3" t="s">
        <v>44</v>
      </c>
      <c r="C14" s="3" t="s">
        <v>38</v>
      </c>
      <c r="D14" s="3" t="n">
        <v>25</v>
      </c>
      <c r="E14" s="3" t="n">
        <v>20.45</v>
      </c>
      <c r="F14" s="3" t="n">
        <v>20.45</v>
      </c>
      <c r="G14" s="3" t="n">
        <f aca="false">E14 * D14</f>
        <v>511.25</v>
      </c>
      <c r="H14" s="3" t="n">
        <f aca="false">(D14*F14)</f>
        <v>511.25</v>
      </c>
      <c r="I14" s="3" t="n">
        <v>20.5</v>
      </c>
      <c r="J14" s="3" t="n">
        <v>20.5</v>
      </c>
      <c r="K14" s="7" t="n">
        <v>43845</v>
      </c>
      <c r="L14" s="7" t="n">
        <v>43955</v>
      </c>
      <c r="M14" s="3" t="n">
        <f aca="false">(I14*D14)-(E14*D14)</f>
        <v>1.25</v>
      </c>
      <c r="N14" s="3" t="n">
        <f aca="true">(IF(ISBLANK(L14),TODAY(),L14)-K14)</f>
        <v>110</v>
      </c>
      <c r="O14" s="3" t="n">
        <f aca="false">(ROUND(I14/E14,4)-1)*100</f>
        <v>0.239999999999996</v>
      </c>
      <c r="P14" s="3" t="n">
        <f aca="false">IF(ISBLANK(J14),"---",((J14/E14)-1)*100)</f>
        <v>0.244498777506119</v>
      </c>
      <c r="Q14" s="3"/>
      <c r="R14" s="3"/>
      <c r="S14" s="3"/>
      <c r="T14" s="3"/>
      <c r="U14" s="3"/>
      <c r="V14" s="3"/>
      <c r="W14" s="3"/>
      <c r="X14" s="3"/>
      <c r="Y14" s="3"/>
      <c r="Z14" s="3"/>
      <c r="AA14" s="3"/>
      <c r="AB14" s="3"/>
      <c r="AC14" s="3"/>
      <c r="AD14" s="3"/>
      <c r="AE14" s="3"/>
      <c r="AF14" s="3"/>
      <c r="AG14" s="3"/>
      <c r="AH14" s="3"/>
      <c r="AI14" s="3"/>
      <c r="AJ14" s="3"/>
    </row>
    <row r="15" customFormat="false" ht="15.75" hidden="false" customHeight="false" outlineLevel="0" collapsed="false">
      <c r="A15" s="3" t="s">
        <v>36</v>
      </c>
      <c r="B15" s="3" t="s">
        <v>44</v>
      </c>
      <c r="C15" s="3" t="s">
        <v>38</v>
      </c>
      <c r="D15" s="3" t="n">
        <v>25</v>
      </c>
      <c r="E15" s="3" t="n">
        <v>20.45</v>
      </c>
      <c r="F15" s="3" t="n">
        <v>20.45</v>
      </c>
      <c r="G15" s="3" t="n">
        <f aca="false">E15 * D15</f>
        <v>511.25</v>
      </c>
      <c r="H15" s="3" t="n">
        <f aca="false">(D15*F15)</f>
        <v>511.25</v>
      </c>
      <c r="I15" s="3" t="n">
        <v>20.57</v>
      </c>
      <c r="J15" s="3" t="n">
        <v>20.57</v>
      </c>
      <c r="K15" s="7" t="n">
        <v>43845</v>
      </c>
      <c r="L15" s="7" t="n">
        <v>43851</v>
      </c>
      <c r="M15" s="3" t="n">
        <f aca="false">(I15*D15)-(E15*D15)</f>
        <v>3</v>
      </c>
      <c r="N15" s="3" t="n">
        <f aca="true">(IF(ISBLANK(L15),TODAY(),L15)-K15)</f>
        <v>6</v>
      </c>
      <c r="O15" s="3" t="n">
        <f aca="false">(ROUND(I15/E15,4)-1)*100</f>
        <v>0.590000000000002</v>
      </c>
      <c r="P15" s="3" t="n">
        <f aca="false">IF(ISBLANK(J15),"---",((J15/E15)-1)*100)</f>
        <v>0.586797066014677</v>
      </c>
      <c r="Q15" s="3"/>
      <c r="R15" s="3"/>
      <c r="S15" s="3"/>
      <c r="T15" s="3"/>
      <c r="U15" s="3"/>
      <c r="V15" s="3"/>
      <c r="W15" s="3"/>
      <c r="X15" s="3"/>
      <c r="Y15" s="3"/>
      <c r="Z15" s="3"/>
      <c r="AA15" s="3"/>
      <c r="AB15" s="3"/>
      <c r="AC15" s="3"/>
      <c r="AD15" s="3"/>
      <c r="AE15" s="3"/>
      <c r="AF15" s="3"/>
      <c r="AG15" s="3"/>
      <c r="AH15" s="3"/>
      <c r="AI15" s="3"/>
      <c r="AJ15" s="3"/>
    </row>
    <row r="16" customFormat="false" ht="15.75" hidden="false" customHeight="false" outlineLevel="0" collapsed="false">
      <c r="A16" s="3" t="s">
        <v>36</v>
      </c>
      <c r="B16" s="3" t="s">
        <v>45</v>
      </c>
      <c r="C16" s="3" t="s">
        <v>38</v>
      </c>
      <c r="D16" s="3" t="n">
        <v>20</v>
      </c>
      <c r="E16" s="3" t="n">
        <v>11.73</v>
      </c>
      <c r="F16" s="3" t="n">
        <v>11.73</v>
      </c>
      <c r="G16" s="3" t="n">
        <f aca="false">E16 * D16</f>
        <v>234.6</v>
      </c>
      <c r="H16" s="3" t="n">
        <f aca="false">(D16*F16)</f>
        <v>234.6</v>
      </c>
      <c r="I16" s="3" t="n">
        <v>15.08</v>
      </c>
      <c r="J16" s="3" t="n">
        <v>15.08</v>
      </c>
      <c r="K16" s="7" t="n">
        <v>43832</v>
      </c>
      <c r="L16" s="7" t="n">
        <v>43853</v>
      </c>
      <c r="M16" s="3" t="n">
        <f aca="false">(I16*D16)-(E16*D16)</f>
        <v>67</v>
      </c>
      <c r="N16" s="3" t="n">
        <f aca="true">(IF(ISBLANK(L16),TODAY(),L16)-K16)</f>
        <v>21</v>
      </c>
      <c r="O16" s="3" t="n">
        <f aca="false">(ROUND(I16/E16,4)-1)*100</f>
        <v>28.56</v>
      </c>
      <c r="P16" s="3" t="n">
        <f aca="false">IF(ISBLANK(J16),"---",((J16/E16)-1)*100)</f>
        <v>28.5592497868713</v>
      </c>
      <c r="Q16" s="3"/>
      <c r="R16" s="3"/>
      <c r="S16" s="3"/>
      <c r="T16" s="3"/>
      <c r="U16" s="3"/>
      <c r="V16" s="3"/>
      <c r="W16" s="3"/>
      <c r="X16" s="3"/>
      <c r="Y16" s="3"/>
      <c r="Z16" s="3"/>
      <c r="AA16" s="3"/>
      <c r="AB16" s="3"/>
      <c r="AC16" s="3"/>
      <c r="AD16" s="3"/>
      <c r="AE16" s="3"/>
      <c r="AF16" s="3"/>
      <c r="AG16" s="3"/>
      <c r="AH16" s="3"/>
      <c r="AI16" s="3"/>
      <c r="AJ16" s="3"/>
    </row>
    <row r="17" customFormat="false" ht="15.75" hidden="false" customHeight="false" outlineLevel="0" collapsed="false">
      <c r="A17" s="3" t="s">
        <v>36</v>
      </c>
      <c r="B17" s="3" t="s">
        <v>45</v>
      </c>
      <c r="C17" s="3" t="s">
        <v>38</v>
      </c>
      <c r="D17" s="3" t="n">
        <v>30</v>
      </c>
      <c r="E17" s="3" t="n">
        <v>11.73</v>
      </c>
      <c r="F17" s="3" t="n">
        <v>11.73</v>
      </c>
      <c r="G17" s="3" t="n">
        <f aca="false">E17 * D17</f>
        <v>351.9</v>
      </c>
      <c r="H17" s="3" t="n">
        <f aca="false">(D17*F17)</f>
        <v>351.9</v>
      </c>
      <c r="I17" s="3" t="n">
        <v>19.41</v>
      </c>
      <c r="J17" s="3" t="n">
        <v>19.41</v>
      </c>
      <c r="K17" s="7" t="n">
        <v>43832</v>
      </c>
      <c r="L17" s="7" t="n">
        <v>44036</v>
      </c>
      <c r="M17" s="3" t="n">
        <f aca="false">(I17*D17)-(E17*D17)</f>
        <v>230.4</v>
      </c>
      <c r="N17" s="3" t="n">
        <f aca="true">(IF(ISBLANK(L17),TODAY(),L17)-K17)</f>
        <v>204</v>
      </c>
      <c r="O17" s="3" t="n">
        <f aca="false">(ROUND(I17/E17,4)-1)*100</f>
        <v>65.47</v>
      </c>
      <c r="P17" s="3" t="n">
        <f aca="false">IF(ISBLANK(J17),"---",((J17/E17)-1)*100)</f>
        <v>65.4731457800511</v>
      </c>
      <c r="Q17" s="3"/>
      <c r="R17" s="3"/>
      <c r="S17" s="3"/>
      <c r="T17" s="3"/>
      <c r="U17" s="3"/>
      <c r="V17" s="3"/>
      <c r="W17" s="3"/>
      <c r="X17" s="3"/>
      <c r="Y17" s="3"/>
      <c r="Z17" s="3"/>
      <c r="AA17" s="3"/>
      <c r="AB17" s="3"/>
      <c r="AC17" s="3"/>
      <c r="AD17" s="3"/>
      <c r="AE17" s="3"/>
      <c r="AF17" s="3"/>
      <c r="AG17" s="3"/>
      <c r="AH17" s="3"/>
      <c r="AI17" s="3"/>
      <c r="AJ17" s="3"/>
    </row>
    <row r="18" customFormat="false" ht="15.75" hidden="false" customHeight="false" outlineLevel="0" collapsed="false">
      <c r="A18" s="3" t="s">
        <v>36</v>
      </c>
      <c r="B18" s="3" t="s">
        <v>37</v>
      </c>
      <c r="C18" s="3" t="s">
        <v>38</v>
      </c>
      <c r="D18" s="3" t="n">
        <v>99</v>
      </c>
      <c r="E18" s="3" t="n">
        <v>12.09</v>
      </c>
      <c r="F18" s="3" t="n">
        <v>14.17</v>
      </c>
      <c r="G18" s="3" t="n">
        <f aca="false">E18 * D18</f>
        <v>1196.91</v>
      </c>
      <c r="H18" s="3" t="n">
        <f aca="false">(D18*F18)</f>
        <v>1402.83</v>
      </c>
      <c r="I18" s="3" t="n">
        <v>11.39</v>
      </c>
      <c r="J18" s="3" t="n">
        <v>11.39</v>
      </c>
      <c r="K18" s="7" t="n">
        <v>43833</v>
      </c>
      <c r="L18" s="4" t="n">
        <v>44179</v>
      </c>
      <c r="M18" s="3" t="n">
        <f aca="false">(I18*D18)-(E18*D18)</f>
        <v>-69.3</v>
      </c>
      <c r="N18" s="3" t="n">
        <f aca="true">(IF(ISBLANK(L18),TODAY(),L18)-K18)</f>
        <v>346</v>
      </c>
      <c r="O18" s="3" t="n">
        <f aca="false">(ROUND(I18/E18,4)-1)*100</f>
        <v>-5.79</v>
      </c>
      <c r="P18" s="3" t="n">
        <f aca="false">IF(ISBLANK(J18),"---",((J18/E18)-1)*100)</f>
        <v>-5.78990901571547</v>
      </c>
      <c r="Q18" s="12"/>
      <c r="R18" s="3"/>
      <c r="S18" s="3"/>
      <c r="T18" s="3"/>
      <c r="U18" s="3"/>
      <c r="V18" s="3"/>
      <c r="W18" s="3"/>
      <c r="X18" s="3"/>
      <c r="Y18" s="3"/>
      <c r="Z18" s="3"/>
      <c r="AA18" s="3"/>
      <c r="AB18" s="3"/>
      <c r="AC18" s="3"/>
      <c r="AD18" s="3"/>
      <c r="AE18" s="3"/>
      <c r="AF18" s="3"/>
      <c r="AG18" s="3"/>
      <c r="AH18" s="3"/>
      <c r="AI18" s="3"/>
      <c r="AJ18" s="3"/>
    </row>
    <row r="1048576" customFormat="false" ht="15.75" hidden="false" customHeight="true" outlineLevel="0" collapsed="false"/>
  </sheetData>
  <conditionalFormatting sqref="A1:P1009">
    <cfRule type="expression" priority="2" aboveAverage="0" equalAverage="0" bottom="0" percent="0" rank="0" text="" dxfId="0">
      <formula>IF(OR(ISBLANK($J1), NOT(ISNUMBER($J1))), 0, $I1&gt;=$J1)</formula>
    </cfRule>
  </conditionalFormatting>
  <dataValidations count="1">
    <dataValidation allowBlank="true" operator="between" showDropDown="false" showErrorMessage="false" showInputMessage="false" sqref="B2:B18" type="list">
      <formula1>BD!$A$2:$A$9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3" t="s">
        <v>46</v>
      </c>
      <c r="B1" s="3"/>
      <c r="C1" s="3"/>
      <c r="D1" s="3"/>
      <c r="E1" s="3"/>
      <c r="F1" s="3"/>
      <c r="G1" s="3"/>
      <c r="H1" s="3"/>
      <c r="I1" s="3"/>
      <c r="J1" s="3"/>
      <c r="K1" s="3"/>
      <c r="L1" s="3"/>
      <c r="M1" s="3"/>
      <c r="N1" s="3"/>
      <c r="O1" s="3"/>
      <c r="P1" s="3"/>
      <c r="Q1" s="3"/>
      <c r="R1" s="3"/>
      <c r="S1" s="3"/>
      <c r="T1" s="3"/>
      <c r="U1" s="3"/>
      <c r="V1" s="3"/>
      <c r="W1" s="3"/>
      <c r="X1" s="3"/>
      <c r="Y1" s="3"/>
      <c r="Z1" s="3"/>
    </row>
    <row r="2" customFormat="false" ht="15.75" hidden="false" customHeight="false" outlineLevel="0" collapsed="false">
      <c r="A2" s="10" t="n">
        <v>1935.81</v>
      </c>
      <c r="B2" s="3"/>
      <c r="C2" s="3"/>
      <c r="D2" s="3"/>
      <c r="E2" s="3"/>
      <c r="F2" s="3"/>
      <c r="G2" s="3"/>
      <c r="H2" s="3"/>
      <c r="I2" s="3"/>
      <c r="J2" s="3"/>
      <c r="K2" s="3"/>
      <c r="L2" s="3"/>
      <c r="M2" s="3"/>
      <c r="N2" s="3"/>
      <c r="O2" s="3"/>
      <c r="P2" s="3"/>
      <c r="Q2" s="3"/>
      <c r="R2" s="3"/>
      <c r="S2" s="3"/>
      <c r="T2" s="3"/>
      <c r="U2" s="3"/>
      <c r="V2" s="3"/>
      <c r="W2" s="3"/>
      <c r="X2" s="3"/>
      <c r="Y2" s="3"/>
      <c r="Z2"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2" min="1" style="0" width="14.43"/>
    <col collapsed="false" customWidth="true" hidden="false" outlineLevel="0" max="3" min="3" style="0" width="28.14"/>
    <col collapsed="false" customWidth="true" hidden="false" outlineLevel="0" max="4" min="4" style="0" width="38.29"/>
    <col collapsed="false" customWidth="true" hidden="false" outlineLevel="0" max="1025" min="5" style="0" width="14.43"/>
  </cols>
  <sheetData>
    <row r="1" customFormat="false" ht="15.75" hidden="false" customHeight="false" outlineLevel="0" collapsed="false">
      <c r="A1" s="13" t="s">
        <v>47</v>
      </c>
      <c r="B1" s="13" t="s">
        <v>48</v>
      </c>
      <c r="C1" s="13" t="s">
        <v>49</v>
      </c>
      <c r="D1" s="13" t="s">
        <v>50</v>
      </c>
      <c r="E1" s="3"/>
      <c r="F1" s="3"/>
      <c r="G1" s="3"/>
      <c r="H1" s="3"/>
      <c r="I1" s="3"/>
      <c r="J1" s="3"/>
      <c r="K1" s="3"/>
      <c r="L1" s="3"/>
      <c r="M1" s="3"/>
      <c r="N1" s="3"/>
      <c r="O1" s="3"/>
      <c r="P1" s="3"/>
      <c r="Q1" s="3"/>
      <c r="R1" s="3"/>
      <c r="S1" s="3"/>
      <c r="T1" s="3"/>
      <c r="U1" s="3"/>
      <c r="V1" s="3"/>
      <c r="W1" s="3"/>
      <c r="X1" s="3"/>
      <c r="Y1" s="3"/>
      <c r="Z1" s="3"/>
      <c r="AA1" s="3"/>
    </row>
    <row r="2" customFormat="false" ht="15.75" hidden="false" customHeight="false" outlineLevel="0" collapsed="false">
      <c r="A2" s="3" t="n">
        <v>2.6</v>
      </c>
      <c r="B2" s="3" t="n">
        <v>4.81</v>
      </c>
      <c r="C2" s="4" t="n">
        <v>43787</v>
      </c>
      <c r="D2" s="14" t="s">
        <v>51</v>
      </c>
      <c r="E2" s="3"/>
      <c r="F2" s="3"/>
      <c r="G2" s="3"/>
      <c r="H2" s="3"/>
      <c r="I2" s="3"/>
      <c r="J2" s="3"/>
      <c r="K2" s="3"/>
      <c r="L2" s="3"/>
      <c r="M2" s="3"/>
      <c r="N2" s="3"/>
      <c r="O2" s="3"/>
      <c r="P2" s="3"/>
      <c r="Q2" s="3"/>
      <c r="R2" s="3"/>
      <c r="S2" s="3"/>
      <c r="T2" s="3"/>
      <c r="U2" s="3"/>
      <c r="V2" s="3"/>
      <c r="W2" s="3"/>
      <c r="X2" s="3"/>
      <c r="Y2" s="3"/>
      <c r="Z2" s="3"/>
      <c r="AA2" s="3"/>
    </row>
    <row r="1048576" customFormat="false" ht="15.75" hidden="false" customHeight="true" outlineLevel="0" collapsed="false"/>
  </sheetData>
  <hyperlinks>
    <hyperlink ref="D2" r:id="rId1" display="https://www.melhorcambio.com/ipc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13" t="s">
        <v>52</v>
      </c>
      <c r="B1" s="13" t="s">
        <v>53</v>
      </c>
      <c r="C1" s="3"/>
      <c r="D1" s="3"/>
      <c r="E1" s="3"/>
      <c r="F1" s="3"/>
      <c r="G1" s="3"/>
      <c r="H1" s="3"/>
      <c r="I1" s="3"/>
      <c r="J1" s="3"/>
      <c r="K1" s="3"/>
      <c r="L1" s="3"/>
      <c r="M1" s="3"/>
      <c r="N1" s="3"/>
      <c r="O1" s="3"/>
      <c r="P1" s="3"/>
      <c r="Q1" s="3"/>
      <c r="R1" s="3"/>
      <c r="S1" s="3"/>
      <c r="T1" s="3"/>
      <c r="U1" s="3"/>
      <c r="V1" s="3"/>
      <c r="W1" s="3"/>
      <c r="X1" s="3"/>
      <c r="Y1" s="3"/>
      <c r="Z1" s="3"/>
    </row>
    <row r="2" customFormat="false" ht="15.75" hidden="false" customHeight="false" outlineLevel="0" collapsed="false">
      <c r="A2" s="3" t="s">
        <v>44</v>
      </c>
      <c r="B2" s="3"/>
      <c r="C2" s="3"/>
      <c r="D2" s="3"/>
      <c r="E2" s="3"/>
      <c r="F2" s="3"/>
      <c r="G2" s="3"/>
      <c r="H2" s="3"/>
      <c r="I2" s="3"/>
      <c r="J2" s="3"/>
      <c r="K2" s="3"/>
      <c r="L2" s="3"/>
      <c r="M2" s="3"/>
      <c r="N2" s="3"/>
      <c r="O2" s="3"/>
      <c r="P2" s="3"/>
      <c r="Q2" s="3"/>
      <c r="R2" s="3"/>
      <c r="S2" s="3"/>
      <c r="T2" s="3"/>
      <c r="U2" s="3"/>
      <c r="V2" s="3"/>
      <c r="W2" s="3"/>
      <c r="X2" s="3"/>
      <c r="Y2" s="3"/>
      <c r="Z2" s="3"/>
    </row>
    <row r="3" customFormat="false" ht="15.75" hidden="false" customHeight="false" outlineLevel="0" collapsed="false">
      <c r="A3" s="3" t="s">
        <v>37</v>
      </c>
      <c r="B3" s="3"/>
      <c r="C3" s="3"/>
      <c r="D3" s="3"/>
      <c r="E3" s="3"/>
      <c r="F3" s="3"/>
      <c r="G3" s="3"/>
      <c r="H3" s="3"/>
      <c r="I3" s="3"/>
      <c r="J3" s="3"/>
      <c r="K3" s="3"/>
      <c r="L3" s="3"/>
      <c r="M3" s="3"/>
      <c r="N3" s="3"/>
      <c r="O3" s="3"/>
      <c r="P3" s="3"/>
      <c r="Q3" s="3"/>
      <c r="R3" s="3"/>
      <c r="S3" s="3"/>
      <c r="T3" s="3"/>
      <c r="U3" s="3"/>
      <c r="V3" s="3"/>
      <c r="W3" s="3"/>
      <c r="X3" s="3"/>
      <c r="Y3" s="3"/>
      <c r="Z3" s="3"/>
    </row>
    <row r="4" customFormat="false" ht="15.75" hidden="false" customHeight="false" outlineLevel="0" collapsed="false">
      <c r="A4" s="3" t="s">
        <v>41</v>
      </c>
      <c r="B4" s="3"/>
      <c r="C4" s="3"/>
      <c r="D4" s="3"/>
      <c r="E4" s="3"/>
      <c r="F4" s="3"/>
      <c r="G4" s="3"/>
      <c r="H4" s="3"/>
      <c r="I4" s="3"/>
      <c r="J4" s="3"/>
      <c r="K4" s="3"/>
      <c r="L4" s="3"/>
      <c r="M4" s="3"/>
      <c r="N4" s="3"/>
      <c r="O4" s="3"/>
      <c r="P4" s="3"/>
      <c r="Q4" s="3"/>
      <c r="R4" s="3"/>
      <c r="S4" s="3"/>
      <c r="T4" s="3"/>
      <c r="U4" s="3"/>
      <c r="V4" s="3"/>
      <c r="W4" s="3"/>
      <c r="X4" s="3"/>
      <c r="Y4" s="3"/>
      <c r="Z4" s="3"/>
    </row>
    <row r="5" customFormat="false" ht="15.75" hidden="false" customHeight="false" outlineLevel="0" collapsed="false">
      <c r="A5" s="3" t="s">
        <v>45</v>
      </c>
      <c r="B5" s="3"/>
      <c r="C5" s="3"/>
      <c r="D5" s="3"/>
      <c r="E5" s="3"/>
      <c r="F5" s="3"/>
      <c r="G5" s="3"/>
      <c r="H5" s="3"/>
      <c r="I5" s="3"/>
      <c r="J5" s="3"/>
      <c r="K5" s="3"/>
      <c r="L5" s="3"/>
      <c r="M5" s="3"/>
      <c r="N5" s="3"/>
      <c r="O5" s="3"/>
      <c r="P5" s="3"/>
      <c r="Q5" s="3"/>
      <c r="R5" s="3"/>
      <c r="S5" s="3"/>
      <c r="T5" s="3"/>
      <c r="U5" s="3"/>
      <c r="V5" s="3"/>
      <c r="W5" s="3"/>
      <c r="X5" s="3"/>
      <c r="Y5" s="3"/>
      <c r="Z5" s="3"/>
    </row>
    <row r="6" customFormat="false" ht="15.75" hidden="false" customHeight="false" outlineLevel="0" collapsed="false">
      <c r="A6" s="3" t="s">
        <v>39</v>
      </c>
      <c r="B6" s="3"/>
      <c r="C6" s="3"/>
      <c r="D6" s="3"/>
      <c r="E6" s="3"/>
      <c r="F6" s="3"/>
      <c r="G6" s="3"/>
      <c r="H6" s="3"/>
      <c r="I6" s="3"/>
      <c r="J6" s="3"/>
      <c r="K6" s="3"/>
      <c r="L6" s="3"/>
      <c r="M6" s="3"/>
      <c r="N6" s="3"/>
      <c r="O6" s="3"/>
      <c r="P6" s="3"/>
      <c r="Q6" s="3"/>
      <c r="R6" s="3"/>
      <c r="S6" s="3"/>
      <c r="T6" s="3"/>
      <c r="U6" s="3"/>
      <c r="V6" s="3"/>
      <c r="W6" s="3"/>
      <c r="X6" s="3"/>
      <c r="Y6" s="3"/>
      <c r="Z6" s="3"/>
    </row>
    <row r="7" customFormat="false" ht="15.75" hidden="false" customHeight="false" outlineLevel="0" collapsed="false">
      <c r="A7" s="3" t="s">
        <v>43</v>
      </c>
      <c r="B7" s="3"/>
      <c r="C7" s="3"/>
      <c r="D7" s="3"/>
      <c r="E7" s="3"/>
      <c r="F7" s="3"/>
      <c r="G7" s="3"/>
      <c r="H7" s="3"/>
      <c r="I7" s="3"/>
      <c r="J7" s="3"/>
      <c r="K7" s="3"/>
      <c r="L7" s="3"/>
      <c r="M7" s="3"/>
      <c r="N7" s="3"/>
      <c r="O7" s="3"/>
      <c r="P7" s="3"/>
      <c r="Q7" s="3"/>
      <c r="R7" s="3"/>
      <c r="S7" s="3"/>
      <c r="T7" s="3"/>
      <c r="U7" s="3"/>
      <c r="V7" s="3"/>
      <c r="W7" s="3"/>
      <c r="X7" s="3"/>
      <c r="Y7" s="3"/>
      <c r="Z7" s="3"/>
    </row>
    <row r="8" customFormat="false" ht="15.75" hidden="false" customHeight="false" outlineLevel="0" collapsed="false">
      <c r="A8" s="3" t="s">
        <v>40</v>
      </c>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false" outlineLevel="0" collapsed="false">
      <c r="A9" s="3" t="s">
        <v>42</v>
      </c>
      <c r="B9" s="3"/>
      <c r="C9" s="3"/>
      <c r="D9" s="3"/>
      <c r="E9" s="3"/>
      <c r="F9" s="3"/>
      <c r="G9" s="3"/>
      <c r="H9" s="3"/>
      <c r="I9" s="3"/>
      <c r="J9" s="3"/>
      <c r="K9" s="3"/>
      <c r="L9" s="3"/>
      <c r="M9" s="3"/>
      <c r="N9" s="3"/>
      <c r="O9" s="3"/>
      <c r="P9" s="3"/>
      <c r="Q9" s="3"/>
      <c r="R9" s="3"/>
      <c r="S9" s="3"/>
      <c r="T9" s="3"/>
      <c r="U9" s="3"/>
      <c r="V9" s="3"/>
      <c r="W9" s="3"/>
      <c r="X9" s="3"/>
      <c r="Y9" s="3"/>
      <c r="Z9" s="3"/>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I5:K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9" min="1" style="0" width="14.43"/>
    <col collapsed="false" customWidth="true" hidden="false" outlineLevel="0" max="10" min="10" style="0" width="21.43"/>
    <col collapsed="false" customWidth="true" hidden="false" outlineLevel="0" max="11" min="11" style="0" width="14.43"/>
    <col collapsed="false" customWidth="true" hidden="false" outlineLevel="0" max="12" min="12" style="0" width="25.14"/>
    <col collapsed="false" customWidth="true" hidden="false" outlineLevel="0" max="1025" min="13" style="0" width="14.43"/>
  </cols>
  <sheetData>
    <row r="5" customFormat="false" ht="15.75" hidden="false" customHeight="false" outlineLevel="0" collapsed="false">
      <c r="I5" s="15"/>
      <c r="J5" s="16" t="s">
        <v>54</v>
      </c>
      <c r="K5" s="17"/>
    </row>
    <row r="6" customFormat="false" ht="15.75" hidden="false" customHeight="false" outlineLevel="0" collapsed="false">
      <c r="I6" s="18" t="s">
        <v>21</v>
      </c>
      <c r="J6" s="19" t="s">
        <v>55</v>
      </c>
      <c r="K6" s="20" t="s">
        <v>56</v>
      </c>
    </row>
    <row r="7" customFormat="false" ht="15.75" hidden="false" customHeight="false" outlineLevel="0" collapsed="false">
      <c r="I7" s="21" t="s">
        <v>44</v>
      </c>
      <c r="J7" s="22" t="n">
        <v>50</v>
      </c>
      <c r="K7" s="23" t="n">
        <v>1022.5</v>
      </c>
    </row>
    <row r="8" customFormat="false" ht="15.75" hidden="false" customHeight="false" outlineLevel="0" collapsed="false">
      <c r="I8" s="24" t="s">
        <v>43</v>
      </c>
      <c r="J8" s="25" t="n">
        <v>18</v>
      </c>
      <c r="K8" s="26" t="n">
        <v>789.3</v>
      </c>
    </row>
    <row r="9" customFormat="false" ht="15.75" hidden="false" customHeight="false" outlineLevel="0" collapsed="false">
      <c r="I9" s="24" t="s">
        <v>42</v>
      </c>
      <c r="J9" s="25" t="n">
        <v>20</v>
      </c>
      <c r="K9" s="26" t="n">
        <v>153.8</v>
      </c>
    </row>
    <row r="10" customFormat="false" ht="15.75" hidden="false" customHeight="false" outlineLevel="0" collapsed="false">
      <c r="I10" s="24" t="s">
        <v>37</v>
      </c>
      <c r="J10" s="25" t="n">
        <v>70</v>
      </c>
      <c r="K10" s="26" t="n">
        <v>846.3</v>
      </c>
    </row>
    <row r="11" customFormat="false" ht="15.75" hidden="false" customHeight="false" outlineLevel="0" collapsed="false">
      <c r="I11" s="24" t="s">
        <v>40</v>
      </c>
      <c r="J11" s="25" t="n">
        <v>400</v>
      </c>
      <c r="K11" s="26" t="n">
        <v>2550</v>
      </c>
    </row>
    <row r="12" customFormat="false" ht="15.75" hidden="false" customHeight="false" outlineLevel="0" collapsed="false">
      <c r="I12" s="24" t="s">
        <v>41</v>
      </c>
      <c r="J12" s="25" t="n">
        <v>50</v>
      </c>
      <c r="K12" s="26" t="n">
        <v>903</v>
      </c>
    </row>
    <row r="13" customFormat="false" ht="15.75" hidden="false" customHeight="false" outlineLevel="0" collapsed="false">
      <c r="I13" s="24" t="s">
        <v>45</v>
      </c>
      <c r="J13" s="25" t="n">
        <v>20</v>
      </c>
      <c r="K13" s="26" t="n">
        <v>234.6</v>
      </c>
    </row>
    <row r="14" customFormat="false" ht="15.75" hidden="false" customHeight="true" outlineLevel="0" collapsed="false">
      <c r="I14" s="27" t="s">
        <v>39</v>
      </c>
      <c r="J14" s="28" t="n">
        <v>27</v>
      </c>
      <c r="K14" s="29" t="n">
        <v>1216.36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2020-12-31T12:33:38Z</dcterms:modified>
  <cp:revision>1</cp:revision>
  <dc:subject/>
  <dc:title/>
</cp:coreProperties>
</file>