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6"/>
  <workbookPr/>
  <mc:AlternateContent xmlns:mc="http://schemas.openxmlformats.org/markup-compatibility/2006">
    <mc:Choice Requires="x15">
      <x15ac:absPath xmlns:x15ac="http://schemas.microsoft.com/office/spreadsheetml/2010/11/ac" url="https://bloomberglp-my.sharepoint.com/personal/tsiqueira4_bloomberg_com/Documents/Desktop/master_thesis_economics/datos_y_modelos/Domestic/"/>
    </mc:Choice>
  </mc:AlternateContent>
  <xr:revisionPtr revIDLastSave="174" documentId="8_{7055E1ED-3CA2-421B-B298-A516ACF4BB39}" xr6:coauthVersionLast="47" xr6:coauthVersionMax="47" xr10:uidLastSave="{375C73F9-BFA6-4C56-84F1-682F03E38D81}"/>
  <bookViews>
    <workbookView xWindow="-70" yWindow="10690" windowWidth="19420" windowHeight="11620" xr2:uid="{4FA8D609-CF7D-453F-9379-B1555420C1B0}"/>
  </bookViews>
  <sheets>
    <sheet name="db_values_only" sheetId="1" r:id="rId1"/>
  </sheets>
  <externalReferences>
    <externalReference r:id="rId2"/>
    <externalReference r:id="rId3"/>
  </externalReferences>
  <definedNames>
    <definedName name="_xlnm._FilterDatabase" localSheetId="0" hidden="1">db_values_only!$A$1:$L$49</definedName>
    <definedName name="_INH">'[1]Estimates Break Down'!$Y$1</definedName>
    <definedName name="bb_Mzk0MjlDQUYwQjg5NEJCM0" hidden="1">#REF!</definedName>
    <definedName name="bb_RjdDN0M0MkE1NDhCNEQyNj" hidden="1">#REF!</definedName>
    <definedName name="CFCapex">OFFSET(PerFstDate,MATCH(PerStartWith,PerRgn,0)-1, 22,NumPer,1)</definedName>
    <definedName name="CFDepr">OFFSET(PerFstDate,MATCH(PerStartWith,PerRgn,0)-1, 19,NumPer,1)</definedName>
    <definedName name="CFEbit">OFFSET(PerFstDate,MATCH(PerStartWith,PerRgn,0)-1, 10,NumPer,1)</definedName>
    <definedName name="CFFCFF">OFFSET(PerFstDate,MATCH(PerStartWith,PerRgn,0)-1, 28,NumPer,1)</definedName>
    <definedName name="CFIncTax">OFFSET(PerFstDate,MATCH(PerStartWith,PerRgn,0)-1, 13,NumPer,1)</definedName>
    <definedName name="CFNopat">OFFSET(PerFstDate,MATCH(PerStartWith,PerRgn,0)-1, 16,NumPer,1)</definedName>
    <definedName name="CFOpCostExp">OFFSET(PerFstDate,MATCH(PerStartWith,PerRgn,0)-1, 7,NumPer,1)</definedName>
    <definedName name="CFSales">OFFSET(PerFstDate,MATCH(PerStartWith,PerRgn,0)-1, 4,NumPer,1)</definedName>
    <definedName name="CFSalesPer">OFFSET(PerFstDate,MATCH(PerStartWith,PerRgn,0)-1, 0,NumPer,1)</definedName>
    <definedName name="CFWC">OFFSET(PerFstDate,MATCH(PerStartWith,PerRgn,0)-1, 25,NumPer,1)</definedName>
    <definedName name="chg">'[1]Estimates Break Down'!#REF!,'[1]Estimates Break Down'!$W$1,'[1]Estimates Break Down'!$W$2,'[1]Estimates Break Down'!$X$2</definedName>
    <definedName name="Currency">'[1]General Information'!$C$14</definedName>
    <definedName name="DateRngCorpBonds">#REF!</definedName>
    <definedName name="DateRngGovtBonds">#REF!</definedName>
    <definedName name="DebLT_Tax">#REF!</definedName>
    <definedName name="DebST_Tax">#REF!</definedName>
    <definedName name="DELETE2">'[1]Estimates Break Down'!$G$17:$M$90,'[1]Estimates Break Down'!$H$16:$M$16</definedName>
    <definedName name="EndDate">'[1]General Information'!$C$9</definedName>
    <definedName name="GraphBlank">[1]Sensitivity!$D$2:$J$2</definedName>
    <definedName name="GraphCapexDepr">[1]Sensitivity!$D$10:$J$10</definedName>
    <definedName name="GraphDDE">[1]Sensitivity!$D$22:$J$22</definedName>
    <definedName name="GraphDepr">[1]Sensitivity!$D$12:$J$12</definedName>
    <definedName name="GraphEbitdaMargin">[1]Sensitivity!$D$8:$J$8</definedName>
    <definedName name="GraphGrowthRate">[1]Sensitivity!$D$20:$J$20</definedName>
    <definedName name="GraphInventor">[1]Sensitivity!$D$14:$J$14</definedName>
    <definedName name="GraphNominalKD">[1]Sensitivity!$D$24:$J$24</definedName>
    <definedName name="GraphPayables">[1]Sensitivity!$D$18:$J$18</definedName>
    <definedName name="GraphRealKd">[1]Sensitivity!$D$26:$J$26</definedName>
    <definedName name="GraphReceivables">[1]Sensitivity!$D$16:$J$16</definedName>
    <definedName name="GraphSalesGrowth">[1]Sensitivity!$D$6:$J$6</definedName>
    <definedName name="GrowthRate">'[1]General Information'!$C$18</definedName>
    <definedName name="GrowthRateRng">'[1]Data - Growth Rate Index'!$A$2:$A$65536</definedName>
    <definedName name="GvtLT_Tax">#REF!</definedName>
    <definedName name="GvtST_Tax">#REF!</definedName>
    <definedName name="lookup">#REF!</definedName>
    <definedName name="LTMonth">'[1]General Information'!$D$27</definedName>
    <definedName name="LTYear">'[1]General Information'!$C$27</definedName>
    <definedName name="NumPer">'[1]Cash Flow'!$M$4</definedName>
    <definedName name="PerFstDate">'[1]Cash Flow'!$C$10</definedName>
    <definedName name="PerRgn">'[1]Cash Flow'!$C$10:$C$25</definedName>
    <definedName name="PerStartWith">'[1]Cash Flow'!$M$3</definedName>
    <definedName name="PriceRngCorpBonds">#REF!</definedName>
    <definedName name="PriceRngGovtBonds">#REF!</definedName>
    <definedName name="ProjectedSharePrice">'[1]Target Price'!$E$24</definedName>
    <definedName name="RngIndexList">'[1]Data - Equity Index'!$A$2:$A$65536</definedName>
    <definedName name="RngTickerList">[1]DB!$B$2:$B$65536</definedName>
    <definedName name="Security">'[1]General Information'!$C$6</definedName>
    <definedName name="Series_CapexDepr">IF(X_Show_CapexDepr,GraphCapexDepr,GraphBlank)</definedName>
    <definedName name="Series_DDE">IF(X_Show_DDE,GraphDDE,GraphBlank)</definedName>
    <definedName name="Series_Depr">IF(X_Show_Depr,GraphDepr,GraphBlank)</definedName>
    <definedName name="Series_DeprFixAsset" localSheetId="0">IF(X_Show_DeprFixAsset,GraphDeprFixAsset,[0]!GraphBlank)</definedName>
    <definedName name="Series_DeprFixAsset">IF(X_Show_DeprFixAsset,GraphDeprFixAsset,GraphBlank)</definedName>
    <definedName name="Series_EbitdaMargin">IF(X_Show_EbitdaMargin,GraphEbitdaMargin,GraphBlank)</definedName>
    <definedName name="Series_Final">OFFSET('[1]Cash Flow'!XEZ3,MATCH('[1]Cash Flow'!XEY1048572,'[1]Cash Flow'!XEZ3:XEZ31993,1)-1, 1, '[1]Cash Flow'!XEY1048573,1)</definedName>
    <definedName name="Series_GrowthRate">IF(X_Show_GrowthRate,GraphGrowthRate,GraphBlank)</definedName>
    <definedName name="Series_Inventor">IF(X_Show_Inventor,GraphInventor,GraphBlank)</definedName>
    <definedName name="Series_NominalKd">IF(X_Show_NominalKd,GraphNominalKD,GraphBlank)</definedName>
    <definedName name="Series_Payables">IF(X_Show_Payables,GraphPayables,GraphBlank)</definedName>
    <definedName name="Series_RealKd">IF(X_Show_RealKd,GraphRealKd,GraphBlank)</definedName>
    <definedName name="Series_Receivables">IF(X_Show_Receivables,GraphReceivables,GraphBlank)</definedName>
    <definedName name="StartDate">'[1]General Information'!$C$8</definedName>
    <definedName name="STMonth">'[1]General Information'!$D$22</definedName>
    <definedName name="STYear">'[1]General Information'!$C$22</definedName>
    <definedName name="ticker">'[2]Price Recommendations'!$C$7</definedName>
    <definedName name="TICKERS">#REF!</definedName>
    <definedName name="X_Show_CapexDepr">[1]Sensitivity!$M$9</definedName>
    <definedName name="X_Show_DDE">[1]Sensitivity!$M$21</definedName>
    <definedName name="X_Show_Depr">[1]Sensitivity!$M$11</definedName>
    <definedName name="X_Show_EbitdaMargin">[1]Sensitivity!$M$7</definedName>
    <definedName name="X_Show_GrowthRate">[1]Sensitivity!$M$19</definedName>
    <definedName name="X_Show_Inventor">[1]Sensitivity!$M$13</definedName>
    <definedName name="X_Show_NominalKd">[1]Sensitivity!$M$23</definedName>
    <definedName name="X_Show_Payables">[1]Sensitivity!$M$17</definedName>
    <definedName name="X_Show_RealKd">[1]Sensitivity!$M$25</definedName>
    <definedName name="X_Show_Receivables">[1]Sensitivity!$M$15</definedName>
    <definedName name="X_Show_SalesGrowth">[1]Sensitivity!$M$5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M3" i="1" s="1"/>
  <c r="N3" i="1" s="1"/>
  <c r="O3" i="1" s="1"/>
  <c r="L49" i="1"/>
  <c r="M4" i="1" l="1"/>
  <c r="N4" i="1" s="1"/>
  <c r="O4" i="1" s="1"/>
  <c r="M30" i="1"/>
  <c r="N30" i="1" s="1"/>
  <c r="O30" i="1" s="1"/>
  <c r="M11" i="1"/>
  <c r="N11" i="1" s="1"/>
  <c r="O11" i="1" s="1"/>
  <c r="M33" i="1"/>
  <c r="N33" i="1" s="1"/>
  <c r="O33" i="1" s="1"/>
  <c r="M46" i="1"/>
  <c r="N46" i="1" s="1"/>
  <c r="O46" i="1" s="1"/>
  <c r="M29" i="1"/>
  <c r="N29" i="1" s="1"/>
  <c r="O29" i="1" s="1"/>
  <c r="M27" i="1"/>
  <c r="N27" i="1" s="1"/>
  <c r="O27" i="1" s="1"/>
  <c r="M42" i="1"/>
  <c r="N42" i="1" s="1"/>
  <c r="O42" i="1" s="1"/>
  <c r="M26" i="1"/>
  <c r="N26" i="1" s="1"/>
  <c r="O26" i="1" s="1"/>
  <c r="M10" i="1"/>
  <c r="N10" i="1" s="1"/>
  <c r="O10" i="1" s="1"/>
  <c r="M32" i="1"/>
  <c r="N32" i="1" s="1"/>
  <c r="O32" i="1" s="1"/>
  <c r="M14" i="1"/>
  <c r="N14" i="1" s="1"/>
  <c r="O14" i="1" s="1"/>
  <c r="M28" i="1"/>
  <c r="N28" i="1" s="1"/>
  <c r="O28" i="1" s="1"/>
  <c r="M41" i="1"/>
  <c r="N41" i="1" s="1"/>
  <c r="O41" i="1" s="1"/>
  <c r="M40" i="1"/>
  <c r="N40" i="1" s="1"/>
  <c r="O40" i="1" s="1"/>
  <c r="M24" i="1"/>
  <c r="N24" i="1" s="1"/>
  <c r="O24" i="1" s="1"/>
  <c r="M8" i="1"/>
  <c r="N8" i="1" s="1"/>
  <c r="O8" i="1" s="1"/>
  <c r="M34" i="1"/>
  <c r="N34" i="1" s="1"/>
  <c r="O34" i="1" s="1"/>
  <c r="M31" i="1"/>
  <c r="N31" i="1" s="1"/>
  <c r="O31" i="1" s="1"/>
  <c r="M12" i="1"/>
  <c r="N12" i="1" s="1"/>
  <c r="O12" i="1" s="1"/>
  <c r="M9" i="1"/>
  <c r="N9" i="1" s="1"/>
  <c r="O9" i="1" s="1"/>
  <c r="M39" i="1"/>
  <c r="N39" i="1" s="1"/>
  <c r="O39" i="1" s="1"/>
  <c r="M23" i="1"/>
  <c r="N23" i="1" s="1"/>
  <c r="O23" i="1" s="1"/>
  <c r="M7" i="1"/>
  <c r="N7" i="1" s="1"/>
  <c r="O7" i="1" s="1"/>
  <c r="M18" i="1"/>
  <c r="N18" i="1" s="1"/>
  <c r="O18" i="1" s="1"/>
  <c r="M48" i="1"/>
  <c r="N48" i="1" s="1"/>
  <c r="O48" i="1" s="1"/>
  <c r="M47" i="1"/>
  <c r="N47" i="1" s="1"/>
  <c r="O47" i="1" s="1"/>
  <c r="M45" i="1"/>
  <c r="N45" i="1" s="1"/>
  <c r="O45" i="1" s="1"/>
  <c r="M44" i="1"/>
  <c r="N44" i="1" s="1"/>
  <c r="O44" i="1" s="1"/>
  <c r="M25" i="1"/>
  <c r="N25" i="1" s="1"/>
  <c r="O25" i="1" s="1"/>
  <c r="M38" i="1"/>
  <c r="N38" i="1" s="1"/>
  <c r="O38" i="1" s="1"/>
  <c r="M22" i="1"/>
  <c r="N22" i="1" s="1"/>
  <c r="O22" i="1" s="1"/>
  <c r="M6" i="1"/>
  <c r="N6" i="1" s="1"/>
  <c r="O6" i="1" s="1"/>
  <c r="M17" i="1"/>
  <c r="N17" i="1" s="1"/>
  <c r="O17" i="1" s="1"/>
  <c r="M15" i="1"/>
  <c r="N15" i="1" s="1"/>
  <c r="O15" i="1" s="1"/>
  <c r="M13" i="1"/>
  <c r="N13" i="1" s="1"/>
  <c r="O13" i="1" s="1"/>
  <c r="M43" i="1"/>
  <c r="N43" i="1" s="1"/>
  <c r="O43" i="1" s="1"/>
  <c r="M37" i="1"/>
  <c r="N37" i="1" s="1"/>
  <c r="O37" i="1" s="1"/>
  <c r="M21" i="1"/>
  <c r="N21" i="1" s="1"/>
  <c r="O21" i="1" s="1"/>
  <c r="M5" i="1"/>
  <c r="N5" i="1" s="1"/>
  <c r="O5" i="1" s="1"/>
  <c r="M16" i="1"/>
  <c r="N16" i="1" s="1"/>
  <c r="O16" i="1" s="1"/>
  <c r="M36" i="1"/>
  <c r="N36" i="1" s="1"/>
  <c r="O36" i="1" s="1"/>
  <c r="M20" i="1"/>
  <c r="N20" i="1" s="1"/>
  <c r="O20" i="1" s="1"/>
  <c r="M35" i="1"/>
  <c r="N35" i="1" s="1"/>
  <c r="O35" i="1" s="1"/>
  <c r="M19" i="1"/>
  <c r="N19" i="1" s="1"/>
  <c r="O19" i="1" s="1"/>
  <c r="M2" i="1"/>
  <c r="N2" i="1" s="1"/>
  <c r="O2" i="1" s="1"/>
</calcChain>
</file>

<file path=xl/sharedStrings.xml><?xml version="1.0" encoding="utf-8"?>
<sst xmlns="http://schemas.openxmlformats.org/spreadsheetml/2006/main" count="333" uniqueCount="142">
  <si>
    <t>ISSUER</t>
  </si>
  <si>
    <t>ID_ISIN</t>
  </si>
  <si>
    <t>ISSUE_DT</t>
  </si>
  <si>
    <t>MATURITY</t>
  </si>
  <si>
    <t>CPN_TYP</t>
  </si>
  <si>
    <t>CPN</t>
  </si>
  <si>
    <t>INFLATION_LINKED_INDICATOR</t>
  </si>
  <si>
    <t>CALC_TYP</t>
  </si>
  <si>
    <t>CPN_FREQ</t>
  </si>
  <si>
    <t>YAS_BOND_YLD</t>
  </si>
  <si>
    <t>FIRST_CPN_DT</t>
  </si>
  <si>
    <t>papel</t>
  </si>
  <si>
    <t>dias para vencer</t>
  </si>
  <si>
    <t>anos para vencer</t>
  </si>
  <si>
    <t>PX_LAST</t>
  </si>
  <si>
    <t>Face Value</t>
  </si>
  <si>
    <t>Hoje</t>
  </si>
  <si>
    <t>LETRA TESOURO NACIONAL</t>
  </si>
  <si>
    <t>BRSTNCLTN7Z6</t>
  </si>
  <si>
    <t>1/7/2022</t>
  </si>
  <si>
    <t>ZERO COUPON</t>
  </si>
  <si>
    <t>N</t>
  </si>
  <si>
    <t>LTN</t>
  </si>
  <si>
    <t>LETRAS FINANCEIRAS DO TE</t>
  </si>
  <si>
    <t>BRSTNCLF1RD2</t>
  </si>
  <si>
    <t>3/8/2019</t>
  </si>
  <si>
    <t>FLOATING</t>
  </si>
  <si>
    <t>9/1/2025</t>
  </si>
  <si>
    <t>LFT</t>
  </si>
  <si>
    <t>BRSTNCLTN863</t>
  </si>
  <si>
    <t>7/7/2023</t>
  </si>
  <si>
    <t>BRSTNCLTN7U7</t>
  </si>
  <si>
    <t>7/8/2022</t>
  </si>
  <si>
    <t>BRSTNCLF1RE0</t>
  </si>
  <si>
    <t>9/6/2019</t>
  </si>
  <si>
    <t>3/1/2026</t>
  </si>
  <si>
    <t>BRSTNCLTN8B5</t>
  </si>
  <si>
    <t>1/5/2024</t>
  </si>
  <si>
    <t>BRSTNCLTN848</t>
  </si>
  <si>
    <t>1/6/2023</t>
  </si>
  <si>
    <t>NOTA DO TESOURO NACIONAL</t>
  </si>
  <si>
    <t>BRSTNCNTB4U6</t>
  </si>
  <si>
    <t>1/6/2016</t>
  </si>
  <si>
    <t>FIXED</t>
  </si>
  <si>
    <t>Y</t>
  </si>
  <si>
    <t>2/15/2016</t>
  </si>
  <si>
    <t>NTNB</t>
  </si>
  <si>
    <t>BRSTNCLF1RF7</t>
  </si>
  <si>
    <t>7/3/2020</t>
  </si>
  <si>
    <t>9/1/2026</t>
  </si>
  <si>
    <t>BRSTNCLTN8G4</t>
  </si>
  <si>
    <t>7/5/2024</t>
  </si>
  <si>
    <t>BRSTNCNTF1P8</t>
  </si>
  <si>
    <t>1/15/2016</t>
  </si>
  <si>
    <t>7/1/2016</t>
  </si>
  <si>
    <t>NTNF</t>
  </si>
  <si>
    <t>BRSTNCLF1RG5</t>
  </si>
  <si>
    <t>10/2/2020</t>
  </si>
  <si>
    <t>3/1/2027</t>
  </si>
  <si>
    <t>BRSTNCLTN8I0</t>
  </si>
  <si>
    <t>1/10/2025</t>
  </si>
  <si>
    <t>BRSTNCNTB682</t>
  </si>
  <si>
    <t>1/12/2022</t>
  </si>
  <si>
    <t>5/15/2022</t>
  </si>
  <si>
    <t>BRSTNCLTN871</t>
  </si>
  <si>
    <t>BRSTNCLF1RH3</t>
  </si>
  <si>
    <t>7/2/2021</t>
  </si>
  <si>
    <t>9/1/2027</t>
  </si>
  <si>
    <t>BRSTNCLTN897</t>
  </si>
  <si>
    <t>BRSTNCLF1RI1</t>
  </si>
  <si>
    <t>1/5/2022</t>
  </si>
  <si>
    <t>3/1/2028</t>
  </si>
  <si>
    <t>BRSTNCLTN8F6</t>
  </si>
  <si>
    <t>BRSTNCNTB4X0</t>
  </si>
  <si>
    <t>1/10/2018</t>
  </si>
  <si>
    <t>2/15/2018</t>
  </si>
  <si>
    <t>BRSTNCLF1RK7</t>
  </si>
  <si>
    <t>4/6/2022</t>
  </si>
  <si>
    <t>9/1/2028</t>
  </si>
  <si>
    <t>BRSTNCNTF1Q6</t>
  </si>
  <si>
    <t>1/4/2018</t>
  </si>
  <si>
    <t>7/1/2018</t>
  </si>
  <si>
    <t>BRSTNCLTN806</t>
  </si>
  <si>
    <t>BRSTNCLF1RL5</t>
  </si>
  <si>
    <t>10/5/2022</t>
  </si>
  <si>
    <t>3/1/2029</t>
  </si>
  <si>
    <t>BRSTNCNTB716</t>
  </si>
  <si>
    <t>1/17/2024</t>
  </si>
  <si>
    <t>5/15/2024</t>
  </si>
  <si>
    <t>BRSTNCLF1RM3</t>
  </si>
  <si>
    <t>7/5/2023</t>
  </si>
  <si>
    <t>9/1/2029</t>
  </si>
  <si>
    <t>BRSTNCLTN8A7</t>
  </si>
  <si>
    <t>BRSTNCLF1RO9</t>
  </si>
  <si>
    <t>1/10/2024</t>
  </si>
  <si>
    <t>3/1/2030</t>
  </si>
  <si>
    <t>BRSTNCLF1RQ4</t>
  </si>
  <si>
    <t>4/3/2024</t>
  </si>
  <si>
    <t>6/1/2030</t>
  </si>
  <si>
    <t>BRSTNCNTB3B8</t>
  </si>
  <si>
    <t>2/10/2010</t>
  </si>
  <si>
    <t>2/15/2010</t>
  </si>
  <si>
    <t>BRSTNCLF1RR2</t>
  </si>
  <si>
    <t>7/3/2024</t>
  </si>
  <si>
    <t>9/1/2030</t>
  </si>
  <si>
    <t>BRSTNCLF1RT8</t>
  </si>
  <si>
    <t>10/2/2024</t>
  </si>
  <si>
    <t>12/1/2030</t>
  </si>
  <si>
    <t>BRSTNCNTC0K4</t>
  </si>
  <si>
    <t>1/2/2001</t>
  </si>
  <si>
    <t>7/1/2001</t>
  </si>
  <si>
    <t>BRSTNCNTF204</t>
  </si>
  <si>
    <t>1/10/2020</t>
  </si>
  <si>
    <t>7/1/2020</t>
  </si>
  <si>
    <t>BRSTNCLF1RU6</t>
  </si>
  <si>
    <t>1/8/2025</t>
  </si>
  <si>
    <t>3/1/2031</t>
  </si>
  <si>
    <t>BRSTNCLF1RW2</t>
  </si>
  <si>
    <t>4/2/2025</t>
  </si>
  <si>
    <t>6/1/2031</t>
  </si>
  <si>
    <t>BRSTNCLTN8J8</t>
  </si>
  <si>
    <t>BRSTNCNTB674</t>
  </si>
  <si>
    <t>2/15/2022</t>
  </si>
  <si>
    <t>BRSTNCNTF212</t>
  </si>
  <si>
    <t>7/1/2022</t>
  </si>
  <si>
    <t>BRSTNCNTB6B1</t>
  </si>
  <si>
    <t>1/4/2023</t>
  </si>
  <si>
    <t>5/15/2023</t>
  </si>
  <si>
    <t>BRSTNCNTF238</t>
  </si>
  <si>
    <t>7/1/2024</t>
  </si>
  <si>
    <t>BRSTNCNTB0O7</t>
  </si>
  <si>
    <t>3/15/2006</t>
  </si>
  <si>
    <t>5/15/2006</t>
  </si>
  <si>
    <t>BRSTNCNTB3C6</t>
  </si>
  <si>
    <t>BRSTNCNTB0A6</t>
  </si>
  <si>
    <t>8/16/2004</t>
  </si>
  <si>
    <t>11/15/2004</t>
  </si>
  <si>
    <t>BRSTNCNTB3D4</t>
  </si>
  <si>
    <t>BRSTNCNTB4Q4</t>
  </si>
  <si>
    <t>1/14/2015</t>
  </si>
  <si>
    <t>5/15/2015</t>
  </si>
  <si>
    <t>BRSTNCNTB690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</si>
</sst>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 applyAlignment="1">
      <alignment horizontal="left" vertical="center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loomberglp-my.sharepoint.com/personal/tsiqueira4_bloomberg_com/Documents/Desktop/master_thesis_economics/referencias/Templates%20xls/XBDCF.xls" TargetMode="External"/><Relationship Id="rId1" Type="http://schemas.openxmlformats.org/officeDocument/2006/relationships/externalLinkPath" Target="/personal/tsiqueira4_bloomberg_com/Documents/Desktop/master_thesis_economics/referencias/Templates%20xls/XBDC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IQUE~1/AppData/Local/Temp/BLOOMB~1/data/XC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 Information"/>
      <sheetName val="Capex and Deprec"/>
      <sheetName val="Sales and EBITDA"/>
      <sheetName val="Inv in Working Cap"/>
      <sheetName val="Cash Flow"/>
      <sheetName val="WACC"/>
      <sheetName val="Target Price"/>
      <sheetName val="Sensitivity"/>
      <sheetName val="LayOut"/>
      <sheetName val="DB"/>
      <sheetName val="Data - Equity Index"/>
      <sheetName val="Data - Growth Rate Index"/>
      <sheetName val="Graphs"/>
      <sheetName val="Estimates Break Down"/>
      <sheetName val="Help"/>
      <sheetName val="CompanyDeb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Recommendations"/>
      <sheetName val="Earnings Estimates"/>
      <sheetName val="HELP"/>
      <sheetName val="XCAR"/>
    </sheetNames>
    <sheetDataSet>
      <sheetData sheetId="0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A97D-4899-4477-842A-DD8D42C7E015}">
  <dimension ref="A1:R58"/>
  <sheetViews>
    <sheetView tabSelected="1" zoomScale="80" zoomScaleNormal="80" workbookViewId="0">
      <selection activeCell="J38" sqref="J38"/>
    </sheetView>
  </sheetViews>
  <sheetFormatPr defaultRowHeight="15"/>
  <cols>
    <col min="1" max="1" width="28.42578125" bestFit="1" customWidth="1"/>
    <col min="2" max="2" width="15.85546875" bestFit="1" customWidth="1"/>
    <col min="3" max="3" width="10.140625" bestFit="1" customWidth="1"/>
    <col min="4" max="4" width="10.140625" style="2" bestFit="1" customWidth="1"/>
    <col min="5" max="5" width="14.5703125" bestFit="1" customWidth="1"/>
    <col min="6" max="6" width="5.140625" bestFit="1" customWidth="1"/>
    <col min="7" max="7" width="5.7109375" customWidth="1"/>
    <col min="8" max="8" width="10" bestFit="1" customWidth="1"/>
    <col min="9" max="9" width="10.85546875" bestFit="1" customWidth="1"/>
    <col min="10" max="10" width="15.28515625" bestFit="1" customWidth="1"/>
    <col min="11" max="11" width="14.28515625" bestFit="1" customWidth="1"/>
    <col min="13" max="13" width="10.140625" bestFit="1" customWidth="1"/>
    <col min="14" max="14" width="9.140625" style="3"/>
    <col min="15" max="15" width="12" bestFit="1" customWidth="1"/>
    <col min="18" max="18" width="10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P1" t="s">
        <v>14</v>
      </c>
      <c r="Q1" t="s">
        <v>15</v>
      </c>
      <c r="R1" t="s">
        <v>16</v>
      </c>
    </row>
    <row r="2" spans="1:18">
      <c r="A2" t="s">
        <v>17</v>
      </c>
      <c r="B2" t="s">
        <v>18</v>
      </c>
      <c r="C2" t="s">
        <v>19</v>
      </c>
      <c r="D2" s="2">
        <v>45839</v>
      </c>
      <c r="E2" t="s">
        <v>20</v>
      </c>
      <c r="F2">
        <v>0</v>
      </c>
      <c r="G2" t="s">
        <v>21</v>
      </c>
      <c r="H2">
        <v>712</v>
      </c>
      <c r="J2">
        <v>14.6624</v>
      </c>
      <c r="L2" t="s">
        <v>22</v>
      </c>
      <c r="M2">
        <f t="shared" ref="M2:M48" ca="1" si="0">D2-$R$2</f>
        <v>-42</v>
      </c>
      <c r="N2" s="3">
        <f ca="1">M2/365</f>
        <v>-0.11506849315068493</v>
      </c>
      <c r="O2" t="str">
        <f ca="1">IF(N2&gt;36,"&gt;36y",ROUND(N2,0)&amp;"y")</f>
        <v>0y</v>
      </c>
      <c r="P2">
        <v>996.16485899999998</v>
      </c>
      <c r="Q2">
        <v>1000</v>
      </c>
      <c r="R2" s="2">
        <f ca="1">TODAY()</f>
        <v>45881</v>
      </c>
    </row>
    <row r="3" spans="1:18">
      <c r="A3" t="s">
        <v>23</v>
      </c>
      <c r="B3" t="s">
        <v>24</v>
      </c>
      <c r="C3" t="s">
        <v>25</v>
      </c>
      <c r="D3" s="2">
        <v>45901</v>
      </c>
      <c r="E3" t="s">
        <v>26</v>
      </c>
      <c r="F3">
        <v>0</v>
      </c>
      <c r="G3" t="s">
        <v>21</v>
      </c>
      <c r="H3">
        <v>1171</v>
      </c>
      <c r="I3">
        <v>0</v>
      </c>
      <c r="J3">
        <v>8.0999999999999996E-3</v>
      </c>
      <c r="K3" t="s">
        <v>27</v>
      </c>
      <c r="L3" t="s">
        <v>28</v>
      </c>
      <c r="M3">
        <f t="shared" ca="1" si="0"/>
        <v>20</v>
      </c>
      <c r="N3" s="3">
        <f t="shared" ref="N3:N48" ca="1" si="1">M3/365</f>
        <v>5.4794520547945202E-2</v>
      </c>
      <c r="O3" t="str">
        <f t="shared" ref="O3:O48" ca="1" si="2">IF(N3&gt;36,"&gt;36y",ROUND(N3,0)&amp;"y")</f>
        <v>0y</v>
      </c>
      <c r="P3">
        <v>16779.43389</v>
      </c>
    </row>
    <row r="4" spans="1:18">
      <c r="A4" t="s">
        <v>17</v>
      </c>
      <c r="B4" t="s">
        <v>29</v>
      </c>
      <c r="C4" t="s">
        <v>30</v>
      </c>
      <c r="D4" s="2">
        <v>45931</v>
      </c>
      <c r="E4" t="s">
        <v>20</v>
      </c>
      <c r="F4">
        <v>0</v>
      </c>
      <c r="G4" t="s">
        <v>21</v>
      </c>
      <c r="H4">
        <v>712</v>
      </c>
      <c r="J4">
        <v>14.6472</v>
      </c>
      <c r="L4" t="s">
        <v>22</v>
      </c>
      <c r="M4">
        <f t="shared" ca="1" si="0"/>
        <v>50</v>
      </c>
      <c r="N4" s="3">
        <f t="shared" ca="1" si="1"/>
        <v>0.13698630136986301</v>
      </c>
      <c r="O4" t="str">
        <f t="shared" ca="1" si="2"/>
        <v>0y</v>
      </c>
      <c r="P4">
        <v>960.92764399999999</v>
      </c>
      <c r="Q4">
        <v>1000</v>
      </c>
    </row>
    <row r="5" spans="1:18">
      <c r="A5" t="s">
        <v>17</v>
      </c>
      <c r="B5" t="s">
        <v>31</v>
      </c>
      <c r="C5" t="s">
        <v>32</v>
      </c>
      <c r="D5" s="2">
        <v>46023</v>
      </c>
      <c r="E5" t="s">
        <v>20</v>
      </c>
      <c r="F5">
        <v>0</v>
      </c>
      <c r="G5" t="s">
        <v>21</v>
      </c>
      <c r="H5">
        <v>712</v>
      </c>
      <c r="J5">
        <v>14.7051</v>
      </c>
      <c r="L5" t="s">
        <v>22</v>
      </c>
      <c r="M5">
        <f t="shared" ca="1" si="0"/>
        <v>142</v>
      </c>
      <c r="N5" s="3">
        <f t="shared" ca="1" si="1"/>
        <v>0.38904109589041097</v>
      </c>
      <c r="O5" t="str">
        <f t="shared" ca="1" si="2"/>
        <v>0y</v>
      </c>
      <c r="P5">
        <v>927.827538</v>
      </c>
      <c r="Q5">
        <v>1000</v>
      </c>
    </row>
    <row r="6" spans="1:18">
      <c r="A6" t="s">
        <v>23</v>
      </c>
      <c r="B6" t="s">
        <v>33</v>
      </c>
      <c r="C6" t="s">
        <v>34</v>
      </c>
      <c r="D6" s="2">
        <v>46082</v>
      </c>
      <c r="E6" t="s">
        <v>26</v>
      </c>
      <c r="F6">
        <v>0</v>
      </c>
      <c r="G6" t="s">
        <v>21</v>
      </c>
      <c r="H6">
        <v>1171</v>
      </c>
      <c r="I6">
        <v>0</v>
      </c>
      <c r="J6">
        <v>5.4000000000000003E-3</v>
      </c>
      <c r="K6" t="s">
        <v>35</v>
      </c>
      <c r="L6" t="s">
        <v>28</v>
      </c>
      <c r="M6">
        <f t="shared" ca="1" si="0"/>
        <v>201</v>
      </c>
      <c r="N6" s="3">
        <f t="shared" ca="1" si="1"/>
        <v>0.55068493150684927</v>
      </c>
      <c r="O6" t="str">
        <f t="shared" ca="1" si="2"/>
        <v>1y</v>
      </c>
      <c r="P6">
        <v>16779.249314000001</v>
      </c>
    </row>
    <row r="7" spans="1:18">
      <c r="A7" t="s">
        <v>17</v>
      </c>
      <c r="B7" t="s">
        <v>36</v>
      </c>
      <c r="C7" t="s">
        <v>37</v>
      </c>
      <c r="D7" s="2">
        <v>46113</v>
      </c>
      <c r="E7" t="s">
        <v>20</v>
      </c>
      <c r="F7">
        <v>0</v>
      </c>
      <c r="G7" t="s">
        <v>21</v>
      </c>
      <c r="H7">
        <v>712</v>
      </c>
      <c r="J7">
        <v>14.6134</v>
      </c>
      <c r="L7" t="s">
        <v>22</v>
      </c>
      <c r="M7">
        <f t="shared" ca="1" si="0"/>
        <v>232</v>
      </c>
      <c r="N7" s="3">
        <f t="shared" ca="1" si="1"/>
        <v>0.63561643835616444</v>
      </c>
      <c r="O7" t="str">
        <f t="shared" ca="1" si="2"/>
        <v>1y</v>
      </c>
      <c r="P7">
        <v>897.27341100000001</v>
      </c>
      <c r="Q7">
        <v>1000</v>
      </c>
    </row>
    <row r="8" spans="1:18">
      <c r="A8" t="s">
        <v>17</v>
      </c>
      <c r="B8" t="s">
        <v>38</v>
      </c>
      <c r="C8" t="s">
        <v>39</v>
      </c>
      <c r="D8" s="2">
        <v>46204</v>
      </c>
      <c r="E8" t="s">
        <v>20</v>
      </c>
      <c r="F8">
        <v>0</v>
      </c>
      <c r="G8" t="s">
        <v>21</v>
      </c>
      <c r="H8">
        <v>712</v>
      </c>
      <c r="J8">
        <v>14.4697</v>
      </c>
      <c r="L8" t="s">
        <v>22</v>
      </c>
      <c r="M8">
        <f t="shared" ca="1" si="0"/>
        <v>323</v>
      </c>
      <c r="N8" s="3">
        <f t="shared" ca="1" si="1"/>
        <v>0.8849315068493151</v>
      </c>
      <c r="O8" t="str">
        <f t="shared" ca="1" si="2"/>
        <v>1y</v>
      </c>
      <c r="P8">
        <v>868.48241399999995</v>
      </c>
      <c r="Q8">
        <v>1000</v>
      </c>
    </row>
    <row r="9" spans="1:18">
      <c r="A9" t="s">
        <v>40</v>
      </c>
      <c r="B9" t="s">
        <v>41</v>
      </c>
      <c r="C9" t="s">
        <v>42</v>
      </c>
      <c r="D9" s="2">
        <v>46249</v>
      </c>
      <c r="E9" t="s">
        <v>43</v>
      </c>
      <c r="F9">
        <v>6</v>
      </c>
      <c r="G9" t="s">
        <v>44</v>
      </c>
      <c r="H9">
        <v>1193</v>
      </c>
      <c r="I9">
        <v>2</v>
      </c>
      <c r="J9">
        <v>9.1072000000000006</v>
      </c>
      <c r="K9" t="s">
        <v>45</v>
      </c>
      <c r="L9" t="s">
        <v>46</v>
      </c>
      <c r="M9">
        <f t="shared" ca="1" si="0"/>
        <v>368</v>
      </c>
      <c r="N9" s="3">
        <f t="shared" ca="1" si="1"/>
        <v>1.0082191780821919</v>
      </c>
      <c r="O9" t="str">
        <f t="shared" ca="1" si="2"/>
        <v>1y</v>
      </c>
      <c r="P9">
        <v>4436.9474769999997</v>
      </c>
    </row>
    <row r="10" spans="1:18">
      <c r="A10" t="s">
        <v>23</v>
      </c>
      <c r="B10" t="s">
        <v>47</v>
      </c>
      <c r="C10" t="s">
        <v>48</v>
      </c>
      <c r="D10" s="2">
        <v>46266</v>
      </c>
      <c r="E10" t="s">
        <v>26</v>
      </c>
      <c r="F10">
        <v>0</v>
      </c>
      <c r="G10" t="s">
        <v>21</v>
      </c>
      <c r="H10">
        <v>1171</v>
      </c>
      <c r="I10">
        <v>0</v>
      </c>
      <c r="J10">
        <v>6.7999999999999996E-3</v>
      </c>
      <c r="K10" t="s">
        <v>49</v>
      </c>
      <c r="L10" t="s">
        <v>28</v>
      </c>
      <c r="M10">
        <f t="shared" ca="1" si="0"/>
        <v>385</v>
      </c>
      <c r="N10" s="3">
        <f t="shared" ca="1" si="1"/>
        <v>1.0547945205479452</v>
      </c>
      <c r="O10" t="str">
        <f t="shared" ca="1" si="2"/>
        <v>1y</v>
      </c>
      <c r="P10">
        <v>16779.081516999999</v>
      </c>
    </row>
    <row r="11" spans="1:18">
      <c r="A11" t="s">
        <v>17</v>
      </c>
      <c r="B11" t="s">
        <v>50</v>
      </c>
      <c r="C11" t="s">
        <v>51</v>
      </c>
      <c r="D11" s="2">
        <v>46296</v>
      </c>
      <c r="E11" t="s">
        <v>20</v>
      </c>
      <c r="F11">
        <v>0</v>
      </c>
      <c r="G11" t="s">
        <v>21</v>
      </c>
      <c r="H11">
        <v>712</v>
      </c>
      <c r="J11">
        <v>14.186</v>
      </c>
      <c r="L11" t="s">
        <v>22</v>
      </c>
      <c r="M11">
        <f t="shared" ca="1" si="0"/>
        <v>415</v>
      </c>
      <c r="N11" s="3">
        <f t="shared" ca="1" si="1"/>
        <v>1.1369863013698631</v>
      </c>
      <c r="O11" t="str">
        <f t="shared" ca="1" si="2"/>
        <v>1y</v>
      </c>
      <c r="P11">
        <v>840.49166500000001</v>
      </c>
      <c r="Q11">
        <v>1000</v>
      </c>
    </row>
    <row r="12" spans="1:18">
      <c r="A12" t="s">
        <v>40</v>
      </c>
      <c r="B12" t="s">
        <v>52</v>
      </c>
      <c r="C12" t="s">
        <v>53</v>
      </c>
      <c r="D12" s="2">
        <v>46388</v>
      </c>
      <c r="E12" t="s">
        <v>43</v>
      </c>
      <c r="F12">
        <v>10</v>
      </c>
      <c r="G12" t="s">
        <v>21</v>
      </c>
      <c r="H12">
        <v>1309</v>
      </c>
      <c r="I12">
        <v>2</v>
      </c>
      <c r="J12">
        <v>13.980499999999999</v>
      </c>
      <c r="K12" t="s">
        <v>54</v>
      </c>
      <c r="L12" t="s">
        <v>55</v>
      </c>
      <c r="M12">
        <f t="shared" ca="1" si="0"/>
        <v>507</v>
      </c>
      <c r="N12" s="3">
        <f t="shared" ca="1" si="1"/>
        <v>1.3890410958904109</v>
      </c>
      <c r="O12" t="str">
        <f t="shared" ca="1" si="2"/>
        <v>1y</v>
      </c>
      <c r="P12">
        <v>992.33013000000005</v>
      </c>
      <c r="Q12">
        <v>1000</v>
      </c>
    </row>
    <row r="13" spans="1:18">
      <c r="A13" t="s">
        <v>23</v>
      </c>
      <c r="B13" t="s">
        <v>56</v>
      </c>
      <c r="C13" t="s">
        <v>57</v>
      </c>
      <c r="D13" s="2">
        <v>46447</v>
      </c>
      <c r="E13" t="s">
        <v>26</v>
      </c>
      <c r="F13">
        <v>0</v>
      </c>
      <c r="G13" t="s">
        <v>21</v>
      </c>
      <c r="H13">
        <v>1171</v>
      </c>
      <c r="I13">
        <v>0</v>
      </c>
      <c r="J13">
        <v>4.0899999999999999E-2</v>
      </c>
      <c r="K13" t="s">
        <v>58</v>
      </c>
      <c r="L13" t="s">
        <v>28</v>
      </c>
      <c r="M13">
        <f t="shared" ca="1" si="0"/>
        <v>566</v>
      </c>
      <c r="N13" s="3">
        <f t="shared" ca="1" si="1"/>
        <v>1.5506849315068494</v>
      </c>
      <c r="O13" t="str">
        <f t="shared" ca="1" si="2"/>
        <v>2y</v>
      </c>
      <c r="P13">
        <v>16770.641351999999</v>
      </c>
    </row>
    <row r="14" spans="1:18">
      <c r="A14" t="s">
        <v>17</v>
      </c>
      <c r="B14" t="s">
        <v>59</v>
      </c>
      <c r="C14" t="s">
        <v>60</v>
      </c>
      <c r="D14" s="2">
        <v>46478</v>
      </c>
      <c r="E14" t="s">
        <v>20</v>
      </c>
      <c r="F14">
        <v>0</v>
      </c>
      <c r="G14" t="s">
        <v>21</v>
      </c>
      <c r="H14">
        <v>712</v>
      </c>
      <c r="J14">
        <v>13.9055</v>
      </c>
      <c r="L14" t="s">
        <v>22</v>
      </c>
      <c r="M14">
        <f t="shared" ca="1" si="0"/>
        <v>597</v>
      </c>
      <c r="N14" s="3">
        <f t="shared" ca="1" si="1"/>
        <v>1.6356164383561644</v>
      </c>
      <c r="O14" t="str">
        <f t="shared" ca="1" si="2"/>
        <v>2y</v>
      </c>
      <c r="P14">
        <v>791.89216899999997</v>
      </c>
      <c r="Q14">
        <v>1000</v>
      </c>
    </row>
    <row r="15" spans="1:18">
      <c r="A15" t="s">
        <v>40</v>
      </c>
      <c r="B15" t="s">
        <v>61</v>
      </c>
      <c r="C15" t="s">
        <v>62</v>
      </c>
      <c r="D15" s="2">
        <v>46522</v>
      </c>
      <c r="E15" t="s">
        <v>43</v>
      </c>
      <c r="F15">
        <v>6</v>
      </c>
      <c r="G15" t="s">
        <v>44</v>
      </c>
      <c r="H15">
        <v>1193</v>
      </c>
      <c r="I15">
        <v>2</v>
      </c>
      <c r="J15">
        <v>8.0418000000000003</v>
      </c>
      <c r="K15" t="s">
        <v>63</v>
      </c>
      <c r="L15" t="s">
        <v>46</v>
      </c>
      <c r="M15">
        <f t="shared" ca="1" si="0"/>
        <v>641</v>
      </c>
      <c r="N15" s="3">
        <f t="shared" ca="1" si="1"/>
        <v>1.7561643835616438</v>
      </c>
      <c r="O15" t="str">
        <f t="shared" ca="1" si="2"/>
        <v>2y</v>
      </c>
      <c r="P15">
        <v>4344.6779399999996</v>
      </c>
    </row>
    <row r="16" spans="1:18">
      <c r="A16" t="s">
        <v>17</v>
      </c>
      <c r="B16" t="s">
        <v>64</v>
      </c>
      <c r="C16" t="s">
        <v>30</v>
      </c>
      <c r="D16" s="2">
        <v>46569</v>
      </c>
      <c r="E16" t="s">
        <v>20</v>
      </c>
      <c r="F16">
        <v>0</v>
      </c>
      <c r="G16" t="s">
        <v>21</v>
      </c>
      <c r="H16">
        <v>712</v>
      </c>
      <c r="J16">
        <v>13.771599999999999</v>
      </c>
      <c r="L16" t="s">
        <v>22</v>
      </c>
      <c r="M16">
        <f t="shared" ca="1" si="0"/>
        <v>688</v>
      </c>
      <c r="N16" s="3">
        <f t="shared" ca="1" si="1"/>
        <v>1.8849315068493151</v>
      </c>
      <c r="O16" t="str">
        <f t="shared" ca="1" si="2"/>
        <v>2y</v>
      </c>
      <c r="P16">
        <v>768.805384</v>
      </c>
      <c r="Q16">
        <v>1000</v>
      </c>
    </row>
    <row r="17" spans="1:17">
      <c r="A17" t="s">
        <v>23</v>
      </c>
      <c r="B17" t="s">
        <v>65</v>
      </c>
      <c r="C17" t="s">
        <v>66</v>
      </c>
      <c r="D17" s="2">
        <v>46631</v>
      </c>
      <c r="E17" t="s">
        <v>26</v>
      </c>
      <c r="F17">
        <v>0</v>
      </c>
      <c r="G17" t="s">
        <v>21</v>
      </c>
      <c r="H17">
        <v>1171</v>
      </c>
      <c r="I17">
        <v>0</v>
      </c>
      <c r="J17">
        <v>5.11E-2</v>
      </c>
      <c r="K17" t="s">
        <v>67</v>
      </c>
      <c r="L17" t="s">
        <v>28</v>
      </c>
      <c r="M17">
        <f t="shared" ca="1" si="0"/>
        <v>750</v>
      </c>
      <c r="N17" s="3">
        <f t="shared" ca="1" si="1"/>
        <v>2.0547945205479454</v>
      </c>
      <c r="O17" t="str">
        <f t="shared" ca="1" si="2"/>
        <v>2y</v>
      </c>
      <c r="P17">
        <v>16763.744914999999</v>
      </c>
    </row>
    <row r="18" spans="1:17">
      <c r="A18" t="s">
        <v>17</v>
      </c>
      <c r="B18" t="s">
        <v>68</v>
      </c>
      <c r="C18" t="s">
        <v>37</v>
      </c>
      <c r="D18" s="2">
        <v>46753</v>
      </c>
      <c r="E18" t="s">
        <v>20</v>
      </c>
      <c r="F18">
        <v>0</v>
      </c>
      <c r="G18" t="s">
        <v>21</v>
      </c>
      <c r="H18">
        <v>712</v>
      </c>
      <c r="J18">
        <v>13.595000000000001</v>
      </c>
      <c r="L18" t="s">
        <v>22</v>
      </c>
      <c r="M18">
        <f t="shared" ca="1" si="0"/>
        <v>872</v>
      </c>
      <c r="N18" s="3">
        <f t="shared" ca="1" si="1"/>
        <v>2.3890410958904109</v>
      </c>
      <c r="O18" t="str">
        <f t="shared" ca="1" si="2"/>
        <v>2y</v>
      </c>
      <c r="P18">
        <v>723.48647800000003</v>
      </c>
      <c r="Q18">
        <v>1000</v>
      </c>
    </row>
    <row r="19" spans="1:17">
      <c r="A19" t="s">
        <v>23</v>
      </c>
      <c r="B19" t="s">
        <v>69</v>
      </c>
      <c r="C19" t="s">
        <v>70</v>
      </c>
      <c r="D19" s="2">
        <v>46813</v>
      </c>
      <c r="E19" t="s">
        <v>26</v>
      </c>
      <c r="F19">
        <v>0</v>
      </c>
      <c r="G19" t="s">
        <v>21</v>
      </c>
      <c r="H19">
        <v>1171</v>
      </c>
      <c r="I19">
        <v>0</v>
      </c>
      <c r="J19">
        <v>6.13E-2</v>
      </c>
      <c r="K19" t="s">
        <v>71</v>
      </c>
      <c r="L19" t="s">
        <v>28</v>
      </c>
      <c r="M19">
        <f t="shared" ca="1" si="0"/>
        <v>932</v>
      </c>
      <c r="N19" s="3">
        <f t="shared" ca="1" si="1"/>
        <v>2.5534246575342467</v>
      </c>
      <c r="O19" t="str">
        <f t="shared" ca="1" si="2"/>
        <v>3y</v>
      </c>
      <c r="P19">
        <v>16757.402206999999</v>
      </c>
    </row>
    <row r="20" spans="1:17">
      <c r="A20" t="s">
        <v>17</v>
      </c>
      <c r="B20" t="s">
        <v>72</v>
      </c>
      <c r="C20" t="s">
        <v>51</v>
      </c>
      <c r="D20" s="2">
        <v>46935</v>
      </c>
      <c r="E20" t="s">
        <v>20</v>
      </c>
      <c r="F20">
        <v>0</v>
      </c>
      <c r="G20" t="s">
        <v>21</v>
      </c>
      <c r="H20">
        <v>712</v>
      </c>
      <c r="J20">
        <v>13.581899999999999</v>
      </c>
      <c r="L20" t="s">
        <v>22</v>
      </c>
      <c r="M20">
        <f t="shared" ca="1" si="0"/>
        <v>1054</v>
      </c>
      <c r="N20" s="3">
        <f t="shared" ca="1" si="1"/>
        <v>2.8876712328767122</v>
      </c>
      <c r="O20" t="str">
        <f t="shared" ca="1" si="2"/>
        <v>3y</v>
      </c>
      <c r="P20">
        <v>680.96402599999999</v>
      </c>
      <c r="Q20">
        <v>1000</v>
      </c>
    </row>
    <row r="21" spans="1:17">
      <c r="A21" t="s">
        <v>40</v>
      </c>
      <c r="B21" t="s">
        <v>73</v>
      </c>
      <c r="C21" t="s">
        <v>74</v>
      </c>
      <c r="D21" s="2">
        <v>46980</v>
      </c>
      <c r="E21" t="s">
        <v>43</v>
      </c>
      <c r="F21">
        <v>6</v>
      </c>
      <c r="G21" t="s">
        <v>44</v>
      </c>
      <c r="H21">
        <v>1193</v>
      </c>
      <c r="I21">
        <v>2</v>
      </c>
      <c r="J21">
        <v>7.5872999999999999</v>
      </c>
      <c r="K21" t="s">
        <v>75</v>
      </c>
      <c r="L21" t="s">
        <v>46</v>
      </c>
      <c r="M21">
        <f t="shared" ca="1" si="0"/>
        <v>1099</v>
      </c>
      <c r="N21" s="3">
        <f t="shared" ca="1" si="1"/>
        <v>3.010958904109589</v>
      </c>
      <c r="O21" t="str">
        <f t="shared" ca="1" si="2"/>
        <v>3y</v>
      </c>
      <c r="P21">
        <v>4370.9806120000003</v>
      </c>
    </row>
    <row r="22" spans="1:17">
      <c r="A22" t="s">
        <v>23</v>
      </c>
      <c r="B22" t="s">
        <v>76</v>
      </c>
      <c r="C22" t="s">
        <v>77</v>
      </c>
      <c r="D22" s="2">
        <v>46997</v>
      </c>
      <c r="E22" t="s">
        <v>26</v>
      </c>
      <c r="F22">
        <v>0</v>
      </c>
      <c r="G22" t="s">
        <v>21</v>
      </c>
      <c r="H22">
        <v>1171</v>
      </c>
      <c r="I22">
        <v>0</v>
      </c>
      <c r="J22">
        <v>8.1100000000000005E-2</v>
      </c>
      <c r="K22" t="s">
        <v>78</v>
      </c>
      <c r="L22" t="s">
        <v>28</v>
      </c>
      <c r="M22">
        <f t="shared" ca="1" si="0"/>
        <v>1116</v>
      </c>
      <c r="N22" s="3">
        <f t="shared" ca="1" si="1"/>
        <v>3.0575342465753423</v>
      </c>
      <c r="O22" t="str">
        <f t="shared" ca="1" si="2"/>
        <v>3y</v>
      </c>
      <c r="P22">
        <v>16741.109165000002</v>
      </c>
    </row>
    <row r="23" spans="1:17">
      <c r="A23" t="s">
        <v>40</v>
      </c>
      <c r="B23" t="s">
        <v>79</v>
      </c>
      <c r="C23" t="s">
        <v>80</v>
      </c>
      <c r="D23" s="2">
        <v>47119</v>
      </c>
      <c r="E23" t="s">
        <v>43</v>
      </c>
      <c r="F23">
        <v>10</v>
      </c>
      <c r="G23" t="s">
        <v>21</v>
      </c>
      <c r="H23">
        <v>1309</v>
      </c>
      <c r="I23">
        <v>2</v>
      </c>
      <c r="J23">
        <v>13.7469</v>
      </c>
      <c r="K23" t="s">
        <v>81</v>
      </c>
      <c r="L23" t="s">
        <v>55</v>
      </c>
      <c r="M23">
        <f t="shared" ca="1" si="0"/>
        <v>1238</v>
      </c>
      <c r="N23" s="3">
        <f t="shared" ca="1" si="1"/>
        <v>3.3917808219178083</v>
      </c>
      <c r="O23" t="str">
        <f t="shared" ca="1" si="2"/>
        <v>3y</v>
      </c>
      <c r="P23">
        <v>951.31743300000005</v>
      </c>
      <c r="Q23">
        <v>1000</v>
      </c>
    </row>
    <row r="24" spans="1:17">
      <c r="A24" t="s">
        <v>17</v>
      </c>
      <c r="B24" t="s">
        <v>82</v>
      </c>
      <c r="C24" t="s">
        <v>60</v>
      </c>
      <c r="D24" s="2">
        <v>47119</v>
      </c>
      <c r="E24" t="s">
        <v>20</v>
      </c>
      <c r="F24">
        <v>0</v>
      </c>
      <c r="G24" t="s">
        <v>21</v>
      </c>
      <c r="H24">
        <v>712</v>
      </c>
      <c r="J24">
        <v>13.706099999999999</v>
      </c>
      <c r="L24" t="s">
        <v>22</v>
      </c>
      <c r="M24">
        <f t="shared" ca="1" si="0"/>
        <v>1238</v>
      </c>
      <c r="N24" s="3">
        <f t="shared" ca="1" si="1"/>
        <v>3.3917808219178083</v>
      </c>
      <c r="O24" t="str">
        <f t="shared" ca="1" si="2"/>
        <v>3y</v>
      </c>
      <c r="P24">
        <v>638.06394799999998</v>
      </c>
      <c r="Q24">
        <v>1000</v>
      </c>
    </row>
    <row r="25" spans="1:17">
      <c r="A25" t="s">
        <v>23</v>
      </c>
      <c r="B25" t="s">
        <v>83</v>
      </c>
      <c r="C25" t="s">
        <v>84</v>
      </c>
      <c r="D25" s="2">
        <v>47178</v>
      </c>
      <c r="E25" t="s">
        <v>26</v>
      </c>
      <c r="F25">
        <v>0</v>
      </c>
      <c r="G25" t="s">
        <v>21</v>
      </c>
      <c r="H25">
        <v>1171</v>
      </c>
      <c r="I25">
        <v>0</v>
      </c>
      <c r="J25">
        <v>0.1004</v>
      </c>
      <c r="K25" t="s">
        <v>85</v>
      </c>
      <c r="L25" t="s">
        <v>28</v>
      </c>
      <c r="M25">
        <f t="shared" ca="1" si="0"/>
        <v>1297</v>
      </c>
      <c r="N25" s="3">
        <f t="shared" ca="1" si="1"/>
        <v>3.5534246575342467</v>
      </c>
      <c r="O25" t="str">
        <f t="shared" ca="1" si="2"/>
        <v>4y</v>
      </c>
      <c r="P25">
        <v>16720.403074000002</v>
      </c>
    </row>
    <row r="26" spans="1:17">
      <c r="A26" t="s">
        <v>40</v>
      </c>
      <c r="B26" t="s">
        <v>86</v>
      </c>
      <c r="C26" t="s">
        <v>87</v>
      </c>
      <c r="D26" s="2">
        <v>47253</v>
      </c>
      <c r="E26" t="s">
        <v>43</v>
      </c>
      <c r="F26">
        <v>6</v>
      </c>
      <c r="G26" t="s">
        <v>44</v>
      </c>
      <c r="H26">
        <v>1193</v>
      </c>
      <c r="I26">
        <v>2</v>
      </c>
      <c r="J26">
        <v>7.3837000000000002</v>
      </c>
      <c r="K26" t="s">
        <v>88</v>
      </c>
      <c r="L26" t="s">
        <v>46</v>
      </c>
      <c r="M26">
        <f t="shared" ca="1" si="0"/>
        <v>1372</v>
      </c>
      <c r="N26" s="3">
        <f t="shared" ca="1" si="1"/>
        <v>3.7589041095890412</v>
      </c>
      <c r="O26" t="str">
        <f t="shared" ca="1" si="2"/>
        <v>4y</v>
      </c>
      <c r="P26">
        <v>4302.1479799999997</v>
      </c>
    </row>
    <row r="27" spans="1:17">
      <c r="A27" t="s">
        <v>23</v>
      </c>
      <c r="B27" t="s">
        <v>89</v>
      </c>
      <c r="C27" t="s">
        <v>90</v>
      </c>
      <c r="D27" s="2">
        <v>47362</v>
      </c>
      <c r="E27" t="s">
        <v>26</v>
      </c>
      <c r="F27">
        <v>0</v>
      </c>
      <c r="G27" t="s">
        <v>21</v>
      </c>
      <c r="H27">
        <v>1171</v>
      </c>
      <c r="I27">
        <v>0</v>
      </c>
      <c r="J27">
        <v>0.1135</v>
      </c>
      <c r="K27" t="s">
        <v>91</v>
      </c>
      <c r="L27" t="s">
        <v>28</v>
      </c>
      <c r="M27">
        <f t="shared" ca="1" si="0"/>
        <v>1481</v>
      </c>
      <c r="N27" s="3">
        <f t="shared" ca="1" si="1"/>
        <v>4.0575342465753428</v>
      </c>
      <c r="O27" t="str">
        <f t="shared" ca="1" si="2"/>
        <v>4y</v>
      </c>
      <c r="P27">
        <v>16702.113253</v>
      </c>
    </row>
    <row r="28" spans="1:17">
      <c r="A28" t="s">
        <v>17</v>
      </c>
      <c r="B28" t="s">
        <v>92</v>
      </c>
      <c r="C28" t="s">
        <v>37</v>
      </c>
      <c r="D28" s="2">
        <v>47484</v>
      </c>
      <c r="E28" t="s">
        <v>20</v>
      </c>
      <c r="F28">
        <v>0</v>
      </c>
      <c r="G28" t="s">
        <v>21</v>
      </c>
      <c r="H28">
        <v>712</v>
      </c>
      <c r="J28">
        <v>13.791399999999999</v>
      </c>
      <c r="L28" t="s">
        <v>22</v>
      </c>
      <c r="M28">
        <f t="shared" ca="1" si="0"/>
        <v>1603</v>
      </c>
      <c r="N28" s="3">
        <f t="shared" ca="1" si="1"/>
        <v>4.3917808219178083</v>
      </c>
      <c r="O28" t="str">
        <f t="shared" ca="1" si="2"/>
        <v>4y</v>
      </c>
      <c r="P28">
        <v>560.49614999999994</v>
      </c>
      <c r="Q28">
        <v>1000</v>
      </c>
    </row>
    <row r="29" spans="1:17">
      <c r="A29" t="s">
        <v>23</v>
      </c>
      <c r="B29" t="s">
        <v>93</v>
      </c>
      <c r="C29" t="s">
        <v>94</v>
      </c>
      <c r="D29" s="2">
        <v>47543</v>
      </c>
      <c r="E29" t="s">
        <v>26</v>
      </c>
      <c r="F29">
        <v>0</v>
      </c>
      <c r="G29" t="s">
        <v>21</v>
      </c>
      <c r="H29">
        <v>1171</v>
      </c>
      <c r="I29">
        <v>0</v>
      </c>
      <c r="J29">
        <v>0.1205</v>
      </c>
      <c r="K29" t="s">
        <v>95</v>
      </c>
      <c r="L29" t="s">
        <v>28</v>
      </c>
      <c r="M29">
        <f t="shared" ca="1" si="0"/>
        <v>1662</v>
      </c>
      <c r="N29" s="3">
        <f t="shared" ca="1" si="1"/>
        <v>4.5534246575342463</v>
      </c>
      <c r="O29" t="str">
        <f t="shared" ca="1" si="2"/>
        <v>5y</v>
      </c>
      <c r="P29">
        <v>16683.269703999998</v>
      </c>
    </row>
    <row r="30" spans="1:17">
      <c r="A30" t="s">
        <v>23</v>
      </c>
      <c r="B30" t="s">
        <v>96</v>
      </c>
      <c r="C30" t="s">
        <v>97</v>
      </c>
      <c r="D30" s="2">
        <v>47635</v>
      </c>
      <c r="E30" t="s">
        <v>26</v>
      </c>
      <c r="F30">
        <v>0</v>
      </c>
      <c r="G30" t="s">
        <v>21</v>
      </c>
      <c r="H30">
        <v>1171</v>
      </c>
      <c r="I30">
        <v>0</v>
      </c>
      <c r="J30">
        <v>0.1202</v>
      </c>
      <c r="K30" t="s">
        <v>98</v>
      </c>
      <c r="L30" t="s">
        <v>28</v>
      </c>
      <c r="M30">
        <f t="shared" ca="1" si="0"/>
        <v>1754</v>
      </c>
      <c r="N30" s="3">
        <f t="shared" ca="1" si="1"/>
        <v>4.8054794520547945</v>
      </c>
      <c r="O30" t="str">
        <f t="shared" ca="1" si="2"/>
        <v>5y</v>
      </c>
      <c r="P30">
        <v>16678.621740999999</v>
      </c>
    </row>
    <row r="31" spans="1:17">
      <c r="A31" t="s">
        <v>40</v>
      </c>
      <c r="B31" t="s">
        <v>99</v>
      </c>
      <c r="C31" t="s">
        <v>100</v>
      </c>
      <c r="D31" s="2">
        <v>47710</v>
      </c>
      <c r="E31" t="s">
        <v>43</v>
      </c>
      <c r="F31">
        <v>6</v>
      </c>
      <c r="G31" t="s">
        <v>44</v>
      </c>
      <c r="H31">
        <v>1193</v>
      </c>
      <c r="I31">
        <v>2</v>
      </c>
      <c r="J31">
        <v>7.3750999999999998</v>
      </c>
      <c r="K31" t="s">
        <v>101</v>
      </c>
      <c r="L31" t="s">
        <v>46</v>
      </c>
      <c r="M31">
        <f t="shared" ca="1" si="0"/>
        <v>1829</v>
      </c>
      <c r="N31" s="3">
        <f t="shared" ca="1" si="1"/>
        <v>5.0109589041095894</v>
      </c>
      <c r="O31" t="str">
        <f t="shared" ca="1" si="2"/>
        <v>5y</v>
      </c>
      <c r="P31">
        <v>4323.1214110000001</v>
      </c>
    </row>
    <row r="32" spans="1:17">
      <c r="A32" t="s">
        <v>23</v>
      </c>
      <c r="B32" t="s">
        <v>102</v>
      </c>
      <c r="C32" t="s">
        <v>103</v>
      </c>
      <c r="D32" s="2">
        <v>47727</v>
      </c>
      <c r="E32" t="s">
        <v>26</v>
      </c>
      <c r="F32">
        <v>0</v>
      </c>
      <c r="G32" t="s">
        <v>21</v>
      </c>
      <c r="H32">
        <v>1171</v>
      </c>
      <c r="I32">
        <v>0</v>
      </c>
      <c r="J32">
        <v>0.11890000000000001</v>
      </c>
      <c r="K32" t="s">
        <v>104</v>
      </c>
      <c r="L32" t="s">
        <v>28</v>
      </c>
      <c r="M32">
        <f t="shared" ca="1" si="0"/>
        <v>1846</v>
      </c>
      <c r="N32" s="3">
        <f t="shared" ca="1" si="1"/>
        <v>5.0575342465753428</v>
      </c>
      <c r="O32" t="str">
        <f t="shared" ca="1" si="2"/>
        <v>5y</v>
      </c>
      <c r="P32">
        <v>16675.987335000002</v>
      </c>
    </row>
    <row r="33" spans="1:17">
      <c r="A33" t="s">
        <v>23</v>
      </c>
      <c r="B33" t="s">
        <v>105</v>
      </c>
      <c r="C33" t="s">
        <v>106</v>
      </c>
      <c r="D33" s="2">
        <v>47818</v>
      </c>
      <c r="E33" t="s">
        <v>26</v>
      </c>
      <c r="F33">
        <v>0</v>
      </c>
      <c r="G33" t="s">
        <v>21</v>
      </c>
      <c r="H33">
        <v>1171</v>
      </c>
      <c r="I33">
        <v>0</v>
      </c>
      <c r="J33">
        <v>0.1116</v>
      </c>
      <c r="K33" t="s">
        <v>107</v>
      </c>
      <c r="L33" t="s">
        <v>28</v>
      </c>
      <c r="M33">
        <f t="shared" ca="1" si="0"/>
        <v>1937</v>
      </c>
      <c r="N33" s="3">
        <f t="shared" ca="1" si="1"/>
        <v>5.3068493150684928</v>
      </c>
      <c r="O33" t="str">
        <f t="shared" ca="1" si="2"/>
        <v>5y</v>
      </c>
      <c r="P33">
        <v>16681.994450999999</v>
      </c>
    </row>
    <row r="34" spans="1:17">
      <c r="A34" t="s">
        <v>40</v>
      </c>
      <c r="B34" t="s">
        <v>108</v>
      </c>
      <c r="C34" t="s">
        <v>109</v>
      </c>
      <c r="D34" s="2">
        <v>47849</v>
      </c>
      <c r="E34" t="s">
        <v>43</v>
      </c>
      <c r="F34">
        <v>6</v>
      </c>
      <c r="G34" t="s">
        <v>44</v>
      </c>
      <c r="H34">
        <v>1195</v>
      </c>
      <c r="I34">
        <v>2</v>
      </c>
      <c r="J34">
        <v>7.2504</v>
      </c>
      <c r="K34" t="s">
        <v>110</v>
      </c>
      <c r="L34" t="s">
        <v>46</v>
      </c>
      <c r="M34">
        <f t="shared" ca="1" si="0"/>
        <v>1968</v>
      </c>
      <c r="N34" s="3">
        <f t="shared" ca="1" si="1"/>
        <v>5.3917808219178083</v>
      </c>
      <c r="O34" t="str">
        <f t="shared" ca="1" si="2"/>
        <v>5y</v>
      </c>
      <c r="P34">
        <v>8248.1734250000009</v>
      </c>
    </row>
    <row r="35" spans="1:17">
      <c r="A35" t="s">
        <v>40</v>
      </c>
      <c r="B35" t="s">
        <v>111</v>
      </c>
      <c r="C35" t="s">
        <v>112</v>
      </c>
      <c r="D35" s="2">
        <v>47849</v>
      </c>
      <c r="E35" t="s">
        <v>43</v>
      </c>
      <c r="F35">
        <v>10</v>
      </c>
      <c r="G35" t="s">
        <v>21</v>
      </c>
      <c r="H35">
        <v>1309</v>
      </c>
      <c r="I35">
        <v>2</v>
      </c>
      <c r="J35">
        <v>13.9788</v>
      </c>
      <c r="K35" t="s">
        <v>113</v>
      </c>
      <c r="L35" t="s">
        <v>55</v>
      </c>
      <c r="M35">
        <f t="shared" ca="1" si="0"/>
        <v>1968</v>
      </c>
      <c r="N35" s="3">
        <f t="shared" ca="1" si="1"/>
        <v>5.3917808219178083</v>
      </c>
      <c r="O35" t="str">
        <f t="shared" ca="1" si="2"/>
        <v>5y</v>
      </c>
      <c r="P35">
        <v>905.932683</v>
      </c>
      <c r="Q35">
        <v>1000</v>
      </c>
    </row>
    <row r="36" spans="1:17">
      <c r="A36" t="s">
        <v>23</v>
      </c>
      <c r="B36" t="s">
        <v>114</v>
      </c>
      <c r="C36" t="s">
        <v>115</v>
      </c>
      <c r="D36" s="2">
        <v>47908</v>
      </c>
      <c r="E36" t="s">
        <v>26</v>
      </c>
      <c r="F36">
        <v>0</v>
      </c>
      <c r="G36" t="s">
        <v>21</v>
      </c>
      <c r="H36">
        <v>1171</v>
      </c>
      <c r="I36">
        <v>0</v>
      </c>
      <c r="J36">
        <v>0.112</v>
      </c>
      <c r="K36" t="s">
        <v>116</v>
      </c>
      <c r="L36" t="s">
        <v>28</v>
      </c>
      <c r="M36">
        <f t="shared" ca="1" si="0"/>
        <v>2027</v>
      </c>
      <c r="N36" s="3">
        <f t="shared" ca="1" si="1"/>
        <v>5.5534246575342463</v>
      </c>
      <c r="O36" t="str">
        <f t="shared" ca="1" si="2"/>
        <v>6y</v>
      </c>
      <c r="P36">
        <v>16679.343266</v>
      </c>
    </row>
    <row r="37" spans="1:17">
      <c r="A37" t="s">
        <v>23</v>
      </c>
      <c r="B37" t="s">
        <v>117</v>
      </c>
      <c r="C37" t="s">
        <v>118</v>
      </c>
      <c r="D37" s="2">
        <v>48000</v>
      </c>
      <c r="E37" t="s">
        <v>26</v>
      </c>
      <c r="F37">
        <v>0</v>
      </c>
      <c r="G37" t="s">
        <v>21</v>
      </c>
      <c r="H37">
        <v>1171</v>
      </c>
      <c r="I37">
        <v>0</v>
      </c>
      <c r="J37">
        <v>0.1079</v>
      </c>
      <c r="K37" t="s">
        <v>119</v>
      </c>
      <c r="L37" t="s">
        <v>28</v>
      </c>
      <c r="M37">
        <f t="shared" ca="1" si="0"/>
        <v>2119</v>
      </c>
      <c r="N37" s="3">
        <f t="shared" ca="1" si="1"/>
        <v>5.8054794520547945</v>
      </c>
      <c r="O37" t="str">
        <f t="shared" ca="1" si="2"/>
        <v>6y</v>
      </c>
      <c r="P37">
        <v>16676.977335</v>
      </c>
    </row>
    <row r="38" spans="1:17">
      <c r="A38" t="s">
        <v>17</v>
      </c>
      <c r="B38" t="s">
        <v>120</v>
      </c>
      <c r="C38" t="s">
        <v>60</v>
      </c>
      <c r="D38" s="2">
        <v>48214</v>
      </c>
      <c r="E38" t="s">
        <v>20</v>
      </c>
      <c r="F38">
        <v>0</v>
      </c>
      <c r="G38" t="s">
        <v>21</v>
      </c>
      <c r="H38">
        <v>712</v>
      </c>
      <c r="J38">
        <v>13.908099999999999</v>
      </c>
      <c r="L38" t="s">
        <v>22</v>
      </c>
      <c r="M38">
        <f t="shared" ca="1" si="0"/>
        <v>2333</v>
      </c>
      <c r="N38" s="3">
        <f t="shared" ca="1" si="1"/>
        <v>6.3917808219178083</v>
      </c>
      <c r="O38" t="str">
        <f t="shared" ca="1" si="2"/>
        <v>6y</v>
      </c>
      <c r="P38">
        <v>429.725054</v>
      </c>
      <c r="Q38">
        <v>1000</v>
      </c>
    </row>
    <row r="39" spans="1:17">
      <c r="A39" t="s">
        <v>40</v>
      </c>
      <c r="B39" t="s">
        <v>121</v>
      </c>
      <c r="C39" t="s">
        <v>70</v>
      </c>
      <c r="D39" s="2">
        <v>48441</v>
      </c>
      <c r="E39" t="s">
        <v>43</v>
      </c>
      <c r="F39">
        <v>6</v>
      </c>
      <c r="G39" t="s">
        <v>44</v>
      </c>
      <c r="H39">
        <v>1193</v>
      </c>
      <c r="I39">
        <v>2</v>
      </c>
      <c r="J39">
        <v>7.3716999999999997</v>
      </c>
      <c r="K39" t="s">
        <v>122</v>
      </c>
      <c r="L39" t="s">
        <v>46</v>
      </c>
      <c r="M39">
        <f t="shared" ca="1" si="0"/>
        <v>2560</v>
      </c>
      <c r="N39" s="3">
        <f t="shared" ca="1" si="1"/>
        <v>7.0136986301369859</v>
      </c>
      <c r="O39" t="str">
        <f t="shared" ca="1" si="2"/>
        <v>7y</v>
      </c>
      <c r="P39">
        <v>4246.9028770000004</v>
      </c>
    </row>
    <row r="40" spans="1:17">
      <c r="A40" t="s">
        <v>40</v>
      </c>
      <c r="B40" t="s">
        <v>123</v>
      </c>
      <c r="C40" t="s">
        <v>19</v>
      </c>
      <c r="D40" s="2">
        <v>48580</v>
      </c>
      <c r="E40" t="s">
        <v>43</v>
      </c>
      <c r="F40">
        <v>10</v>
      </c>
      <c r="G40" t="s">
        <v>21</v>
      </c>
      <c r="H40">
        <v>1309</v>
      </c>
      <c r="I40">
        <v>2</v>
      </c>
      <c r="J40">
        <v>13.9175</v>
      </c>
      <c r="K40" t="s">
        <v>124</v>
      </c>
      <c r="L40" t="s">
        <v>55</v>
      </c>
      <c r="M40">
        <f t="shared" ca="1" si="0"/>
        <v>2699</v>
      </c>
      <c r="N40" s="3">
        <f t="shared" ca="1" si="1"/>
        <v>7.3945205479452056</v>
      </c>
      <c r="O40" t="str">
        <f t="shared" ca="1" si="2"/>
        <v>7y</v>
      </c>
      <c r="P40">
        <v>876.87196200000005</v>
      </c>
      <c r="Q40">
        <v>1000</v>
      </c>
    </row>
    <row r="41" spans="1:17">
      <c r="A41" t="s">
        <v>40</v>
      </c>
      <c r="B41" t="s">
        <v>125</v>
      </c>
      <c r="C41" t="s">
        <v>126</v>
      </c>
      <c r="D41" s="2">
        <v>48714</v>
      </c>
      <c r="E41" t="s">
        <v>43</v>
      </c>
      <c r="F41">
        <v>6</v>
      </c>
      <c r="G41" t="s">
        <v>44</v>
      </c>
      <c r="H41">
        <v>1193</v>
      </c>
      <c r="I41">
        <v>2</v>
      </c>
      <c r="J41">
        <v>7.3295000000000003</v>
      </c>
      <c r="K41" t="s">
        <v>127</v>
      </c>
      <c r="L41" t="s">
        <v>46</v>
      </c>
      <c r="M41">
        <f t="shared" ca="1" si="0"/>
        <v>2833</v>
      </c>
      <c r="N41" s="3">
        <f t="shared" ca="1" si="1"/>
        <v>7.7616438356164386</v>
      </c>
      <c r="O41" t="str">
        <f t="shared" ca="1" si="2"/>
        <v>8y</v>
      </c>
      <c r="P41">
        <v>4173.2336990000003</v>
      </c>
    </row>
    <row r="42" spans="1:17">
      <c r="A42" t="s">
        <v>40</v>
      </c>
      <c r="B42" t="s">
        <v>128</v>
      </c>
      <c r="C42" t="s">
        <v>37</v>
      </c>
      <c r="D42" s="2">
        <v>49310</v>
      </c>
      <c r="E42" t="s">
        <v>43</v>
      </c>
      <c r="F42">
        <v>10</v>
      </c>
      <c r="G42" t="s">
        <v>21</v>
      </c>
      <c r="H42">
        <v>1309</v>
      </c>
      <c r="I42">
        <v>2</v>
      </c>
      <c r="J42">
        <v>14.0181</v>
      </c>
      <c r="K42" t="s">
        <v>129</v>
      </c>
      <c r="L42" t="s">
        <v>55</v>
      </c>
      <c r="M42">
        <f t="shared" ca="1" si="0"/>
        <v>3429</v>
      </c>
      <c r="N42" s="3">
        <f t="shared" ca="1" si="1"/>
        <v>9.3945205479452056</v>
      </c>
      <c r="O42" t="str">
        <f t="shared" ca="1" si="2"/>
        <v>9y</v>
      </c>
      <c r="P42">
        <v>849.16357300000004</v>
      </c>
      <c r="Q42">
        <v>1000</v>
      </c>
    </row>
    <row r="43" spans="1:17">
      <c r="A43" t="s">
        <v>40</v>
      </c>
      <c r="B43" t="s">
        <v>130</v>
      </c>
      <c r="C43" t="s">
        <v>131</v>
      </c>
      <c r="D43" s="2">
        <v>49444</v>
      </c>
      <c r="E43" t="s">
        <v>43</v>
      </c>
      <c r="F43">
        <v>6</v>
      </c>
      <c r="G43" t="s">
        <v>44</v>
      </c>
      <c r="H43">
        <v>1193</v>
      </c>
      <c r="I43">
        <v>2</v>
      </c>
      <c r="J43">
        <v>7.2316000000000003</v>
      </c>
      <c r="K43" t="s">
        <v>132</v>
      </c>
      <c r="L43" t="s">
        <v>46</v>
      </c>
      <c r="M43">
        <f t="shared" ca="1" si="0"/>
        <v>3563</v>
      </c>
      <c r="N43" s="3">
        <f t="shared" ca="1" si="1"/>
        <v>9.7616438356164377</v>
      </c>
      <c r="O43" t="str">
        <f t="shared" ca="1" si="2"/>
        <v>10y</v>
      </c>
      <c r="P43">
        <v>4145.819074</v>
      </c>
    </row>
    <row r="44" spans="1:17">
      <c r="A44" t="s">
        <v>40</v>
      </c>
      <c r="B44" t="s">
        <v>133</v>
      </c>
      <c r="C44" t="s">
        <v>100</v>
      </c>
      <c r="D44" s="2">
        <v>51363</v>
      </c>
      <c r="E44" t="s">
        <v>43</v>
      </c>
      <c r="F44">
        <v>6</v>
      </c>
      <c r="G44" t="s">
        <v>44</v>
      </c>
      <c r="H44">
        <v>1193</v>
      </c>
      <c r="I44">
        <v>2</v>
      </c>
      <c r="J44">
        <v>7.1429999999999998</v>
      </c>
      <c r="K44" t="s">
        <v>101</v>
      </c>
      <c r="L44" t="s">
        <v>46</v>
      </c>
      <c r="M44">
        <f t="shared" ca="1" si="0"/>
        <v>5482</v>
      </c>
      <c r="N44" s="3">
        <f t="shared" ca="1" si="1"/>
        <v>15.019178082191781</v>
      </c>
      <c r="O44" t="str">
        <f t="shared" ca="1" si="2"/>
        <v>15y</v>
      </c>
      <c r="P44">
        <v>4156.0300610000004</v>
      </c>
    </row>
    <row r="45" spans="1:17">
      <c r="A45" t="s">
        <v>40</v>
      </c>
      <c r="B45" t="s">
        <v>134</v>
      </c>
      <c r="C45" t="s">
        <v>135</v>
      </c>
      <c r="D45" s="2">
        <v>53097</v>
      </c>
      <c r="E45" t="s">
        <v>43</v>
      </c>
      <c r="F45">
        <v>6</v>
      </c>
      <c r="G45" t="s">
        <v>44</v>
      </c>
      <c r="H45">
        <v>1193</v>
      </c>
      <c r="I45">
        <v>2</v>
      </c>
      <c r="J45">
        <v>7.1859999999999999</v>
      </c>
      <c r="K45" t="s">
        <v>136</v>
      </c>
      <c r="L45" t="s">
        <v>46</v>
      </c>
      <c r="M45">
        <f t="shared" ca="1" si="0"/>
        <v>7216</v>
      </c>
      <c r="N45" s="3">
        <f t="shared" ca="1" si="1"/>
        <v>19.769863013698629</v>
      </c>
      <c r="O45" t="str">
        <f t="shared" ca="1" si="2"/>
        <v>20y</v>
      </c>
      <c r="P45">
        <v>4036.7481910000001</v>
      </c>
    </row>
    <row r="46" spans="1:17">
      <c r="A46" t="s">
        <v>40</v>
      </c>
      <c r="B46" t="s">
        <v>137</v>
      </c>
      <c r="C46" t="s">
        <v>100</v>
      </c>
      <c r="D46" s="2">
        <v>55015</v>
      </c>
      <c r="E46" t="s">
        <v>43</v>
      </c>
      <c r="F46">
        <v>6</v>
      </c>
      <c r="G46" t="s">
        <v>44</v>
      </c>
      <c r="H46">
        <v>1193</v>
      </c>
      <c r="I46">
        <v>2</v>
      </c>
      <c r="J46">
        <v>7.1007999999999996</v>
      </c>
      <c r="K46" t="s">
        <v>101</v>
      </c>
      <c r="L46" t="s">
        <v>46</v>
      </c>
      <c r="M46">
        <f t="shared" ca="1" si="0"/>
        <v>9134</v>
      </c>
      <c r="N46" s="3">
        <f t="shared" ca="1" si="1"/>
        <v>25.024657534246575</v>
      </c>
      <c r="O46" t="str">
        <f t="shared" ca="1" si="2"/>
        <v>25y</v>
      </c>
      <c r="P46">
        <v>4067.5167569999999</v>
      </c>
    </row>
    <row r="47" spans="1:17">
      <c r="A47" t="s">
        <v>40</v>
      </c>
      <c r="B47" t="s">
        <v>138</v>
      </c>
      <c r="C47" t="s">
        <v>139</v>
      </c>
      <c r="D47" s="2">
        <v>56749</v>
      </c>
      <c r="E47" t="s">
        <v>43</v>
      </c>
      <c r="F47">
        <v>6</v>
      </c>
      <c r="G47" t="s">
        <v>44</v>
      </c>
      <c r="H47">
        <v>1193</v>
      </c>
      <c r="I47">
        <v>2</v>
      </c>
      <c r="J47">
        <v>7.0890000000000004</v>
      </c>
      <c r="K47" t="s">
        <v>140</v>
      </c>
      <c r="L47" t="s">
        <v>46</v>
      </c>
      <c r="M47">
        <f t="shared" ca="1" si="0"/>
        <v>10868</v>
      </c>
      <c r="N47" s="3">
        <f t="shared" ca="1" si="1"/>
        <v>29.775342465753425</v>
      </c>
      <c r="O47" t="str">
        <f t="shared" ca="1" si="2"/>
        <v>30y</v>
      </c>
      <c r="P47">
        <v>3988.048245</v>
      </c>
    </row>
    <row r="48" spans="1:17">
      <c r="A48" t="s">
        <v>40</v>
      </c>
      <c r="B48" t="s">
        <v>141</v>
      </c>
      <c r="C48" t="s">
        <v>62</v>
      </c>
      <c r="D48" s="2">
        <v>58668</v>
      </c>
      <c r="E48" t="s">
        <v>43</v>
      </c>
      <c r="F48">
        <v>6</v>
      </c>
      <c r="G48" t="s">
        <v>44</v>
      </c>
      <c r="H48">
        <v>1193</v>
      </c>
      <c r="I48">
        <v>2</v>
      </c>
      <c r="J48">
        <v>7.1193</v>
      </c>
      <c r="K48" t="s">
        <v>122</v>
      </c>
      <c r="L48" t="s">
        <v>46</v>
      </c>
      <c r="M48">
        <f t="shared" ca="1" si="0"/>
        <v>12787</v>
      </c>
      <c r="N48" s="3">
        <f t="shared" ca="1" si="1"/>
        <v>35.032876712328765</v>
      </c>
      <c r="O48" t="str">
        <f t="shared" ca="1" si="2"/>
        <v>35y</v>
      </c>
      <c r="P48">
        <v>4019.0382979999999</v>
      </c>
    </row>
    <row r="49" spans="11:15">
      <c r="L49" t="str">
        <f>MID(B49,7,4)</f>
        <v/>
      </c>
    </row>
    <row r="52" spans="11:15">
      <c r="O52" s="2"/>
    </row>
    <row r="57" spans="11:15">
      <c r="K57" s="3"/>
    </row>
    <row r="58" spans="11:15">
      <c r="K58" s="3"/>
    </row>
  </sheetData>
  <autoFilter ref="A1:L49" xr:uid="{A970A97D-4899-4477-842A-DD8D42C7E015}"/>
  <sortState xmlns:xlrd2="http://schemas.microsoft.com/office/spreadsheetml/2017/richdata2" ref="A2:K48">
    <sortCondition ref="D2:D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Bloomberg LP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Siqueira, Thiago</dc:creator>
  <cp:keywords/>
  <dc:description/>
  <cp:lastModifiedBy>Siqueira, Thiago</cp:lastModifiedBy>
  <cp:revision/>
  <dcterms:created xsi:type="dcterms:W3CDTF">2025-06-19T01:35:17Z</dcterms:created>
  <dcterms:modified xsi:type="dcterms:W3CDTF">2025-08-12T19:45:14Z</dcterms:modified>
  <cp:category/>
  <cp:contentStatus/>
</cp:coreProperties>
</file>