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thiagonunes/github/app-cantina/"/>
    </mc:Choice>
  </mc:AlternateContent>
  <xr:revisionPtr revIDLastSave="0" documentId="13_ncr:1_{E5CC742F-0B24-194D-B170-625683AF38B2}" xr6:coauthVersionLast="47" xr6:coauthVersionMax="47" xr10:uidLastSave="{00000000-0000-0000-0000-000000000000}"/>
  <bookViews>
    <workbookView xWindow="0" yWindow="500" windowWidth="30760" windowHeight="17540" tabRatio="865" firstSheet="6" activeTab="24" xr2:uid="{00000000-000D-0000-FFFF-FFFF00000000}"/>
  </bookViews>
  <sheets>
    <sheet name="Acampantes" sheetId="12" r:id="rId1"/>
    <sheet name="Produtos" sheetId="13" r:id="rId2"/>
    <sheet name="1" sheetId="3" r:id="rId3"/>
    <sheet name="2" sheetId="16" r:id="rId4"/>
    <sheet name="3" sheetId="17" r:id="rId5"/>
    <sheet name="4" sheetId="18" r:id="rId6"/>
    <sheet name="5" sheetId="19" r:id="rId7"/>
    <sheet name="6" sheetId="20" r:id="rId8"/>
    <sheet name="7" sheetId="21" r:id="rId9"/>
    <sheet name="8" sheetId="22" r:id="rId10"/>
    <sheet name="9" sheetId="23" r:id="rId11"/>
    <sheet name="10" sheetId="24" r:id="rId12"/>
    <sheet name="11" sheetId="25" r:id="rId13"/>
    <sheet name="12" sheetId="26" r:id="rId14"/>
    <sheet name="13" sheetId="27" r:id="rId15"/>
    <sheet name="14" sheetId="28" r:id="rId16"/>
    <sheet name="15" sheetId="29" r:id="rId17"/>
    <sheet name="16" sheetId="30" r:id="rId18"/>
    <sheet name="17" sheetId="31" r:id="rId19"/>
    <sheet name="18" sheetId="32" r:id="rId20"/>
    <sheet name="19" sheetId="33" r:id="rId21"/>
    <sheet name="20" sheetId="34" r:id="rId22"/>
    <sheet name="21" sheetId="35" r:id="rId23"/>
    <sheet name="22" sheetId="36" r:id="rId24"/>
    <sheet name="23" sheetId="37" r:id="rId25"/>
    <sheet name="24" sheetId="38" r:id="rId26"/>
    <sheet name="25" sheetId="39" r:id="rId27"/>
    <sheet name="26" sheetId="40" r:id="rId28"/>
    <sheet name="27" sheetId="41" r:id="rId29"/>
    <sheet name="28" sheetId="42" r:id="rId30"/>
    <sheet name="29" sheetId="43" r:id="rId31"/>
    <sheet name="30" sheetId="44" r:id="rId32"/>
    <sheet name="31" sheetId="45" r:id="rId33"/>
    <sheet name="32" sheetId="46" r:id="rId34"/>
    <sheet name="33" sheetId="47" r:id="rId35"/>
    <sheet name="34" sheetId="48" r:id="rId36"/>
    <sheet name="35" sheetId="49" r:id="rId37"/>
    <sheet name="36" sheetId="50" r:id="rId38"/>
    <sheet name="37" sheetId="51" r:id="rId39"/>
    <sheet name="38" sheetId="52" r:id="rId40"/>
    <sheet name="39" sheetId="53" r:id="rId41"/>
    <sheet name="40" sheetId="54" r:id="rId42"/>
    <sheet name="41" sheetId="55" r:id="rId43"/>
    <sheet name="42" sheetId="56" r:id="rId44"/>
    <sheet name="43" sheetId="57" r:id="rId45"/>
    <sheet name="44" sheetId="58" r:id="rId46"/>
    <sheet name="45" sheetId="59" r:id="rId47"/>
    <sheet name="46" sheetId="60" r:id="rId48"/>
    <sheet name="47" sheetId="61" r:id="rId49"/>
    <sheet name="48" sheetId="62" r:id="rId50"/>
    <sheet name="49" sheetId="63" r:id="rId51"/>
    <sheet name="50" sheetId="64" r:id="rId52"/>
    <sheet name="51" sheetId="65" r:id="rId53"/>
    <sheet name="Plan4" sheetId="4" state="hidden" r:id="rId54"/>
  </sheets>
  <definedNames>
    <definedName name="Acamp1">'1'!$B$10:$G$50</definedName>
    <definedName name="Acamp10">'10'!$B$10:$G$50</definedName>
    <definedName name="Acamp11">'11'!$B$10:$G$50</definedName>
    <definedName name="Acamp12">'12'!$B$10:$G$50</definedName>
    <definedName name="Acamp13">'13'!$B$10:$G$50</definedName>
    <definedName name="Acamp14">'14'!$B$10:$G$50</definedName>
    <definedName name="Acamp15">'15'!$B$10:$G$50</definedName>
    <definedName name="Acamp16">'16'!$B$10:$G$50</definedName>
    <definedName name="Acamp17">'17'!$B$10:$G$50</definedName>
    <definedName name="Acamp18">'18'!$B$10:$G$50</definedName>
    <definedName name="Acamp19">'19'!$B$10:$G$50</definedName>
    <definedName name="Acamp2">'2'!$B$10:$G$50</definedName>
    <definedName name="Acamp20">'20'!$B$10:$G$50</definedName>
    <definedName name="Acamp21">'21'!$B$10:$G$50</definedName>
    <definedName name="Acamp22">'22'!$B$10:$G$50</definedName>
    <definedName name="Acamp23">'23'!$B$10:$G$50</definedName>
    <definedName name="Acamp24">'24'!$B$10:$G$50</definedName>
    <definedName name="Acamp25">'25'!$B$10:$G$50</definedName>
    <definedName name="Acamp26">'26'!$B$10:$G$50</definedName>
    <definedName name="Acamp27">'27'!$B$10:$G$50</definedName>
    <definedName name="Acamp28">'28'!$B$10:$G$50</definedName>
    <definedName name="Acamp29">'29'!$B$10:$G$50</definedName>
    <definedName name="Acamp3">'3'!$B$10:$G$50</definedName>
    <definedName name="Acamp30">'30'!$B$10:$G$50</definedName>
    <definedName name="Acamp31">'31'!$B$10:$G$50</definedName>
    <definedName name="Acamp32">'32'!$B$10:$G$50</definedName>
    <definedName name="Acamp33">'33'!$B$10:$G$50</definedName>
    <definedName name="Acamp34">'34'!$B$10:$G$50</definedName>
    <definedName name="Acamp35">'35'!$B$10:$G$50</definedName>
    <definedName name="Acamp36">'36'!$B$10:$G$50</definedName>
    <definedName name="Acamp37">'37'!$B$10:$G$50</definedName>
    <definedName name="Acamp38">'38'!$B$10:$G$50</definedName>
    <definedName name="Acamp39">'39'!$B$10:$G$50</definedName>
    <definedName name="Acamp4">'4'!$B$10:$G$50</definedName>
    <definedName name="Acamp40">'40'!$B$10:$G$50</definedName>
    <definedName name="Acamp41">'41'!$B$10:$G$50</definedName>
    <definedName name="Acamp42">'42'!$B$10:$G$50</definedName>
    <definedName name="Acamp43">'43'!$B$10:$G$50</definedName>
    <definedName name="Acamp44">'44'!$B$10:$G$50</definedName>
    <definedName name="Acamp45">'45'!$B$10:$G$50</definedName>
    <definedName name="Acamp46">'46'!$B$10:$G$50</definedName>
    <definedName name="Acamp47">'47'!$B$10:$G$50</definedName>
    <definedName name="Acamp48">'48'!$B$10:$G$50</definedName>
    <definedName name="Acamp49">'49'!$B$10:$G$50</definedName>
    <definedName name="Acamp5">'5'!$B$10:$G$50</definedName>
    <definedName name="Acamp50" localSheetId="52">'51'!$B$10:$G$50</definedName>
    <definedName name="Acamp50">'50'!$B$10:$G$50</definedName>
    <definedName name="Acamp51">'51'!$B$10:$G$50</definedName>
    <definedName name="Acamp6">'6'!$B$10:$G$50</definedName>
    <definedName name="Acamp7">'7'!$B$10:$G$50</definedName>
    <definedName name="Acamp8">'8'!$B$10:$G$50</definedName>
    <definedName name="Acamp9">'9'!$B$10:$G$50</definedName>
    <definedName name="_xlnm.Print_Area" localSheetId="2">'1'!$C$9:$G$10</definedName>
    <definedName name="_xlnm.Print_Area" localSheetId="11">'10'!$C$9:$G$10</definedName>
    <definedName name="_xlnm.Print_Area" localSheetId="12">'11'!$C$9:$G$10</definedName>
    <definedName name="_xlnm.Print_Area" localSheetId="13">'12'!$C$9:$G$10</definedName>
    <definedName name="_xlnm.Print_Area" localSheetId="14">'13'!$C$9:$G$10</definedName>
    <definedName name="_xlnm.Print_Area" localSheetId="15">'14'!$C$9:$G$10</definedName>
    <definedName name="_xlnm.Print_Area" localSheetId="16">'15'!$C$9:$G$10</definedName>
    <definedName name="_xlnm.Print_Area" localSheetId="17">'16'!$C$9:$G$10</definedName>
    <definedName name="_xlnm.Print_Area" localSheetId="18">'17'!$C$9:$G$10</definedName>
    <definedName name="_xlnm.Print_Area" localSheetId="19">'18'!$C$9:$G$10</definedName>
    <definedName name="_xlnm.Print_Area" localSheetId="20">'19'!$C$9:$G$10</definedName>
    <definedName name="_xlnm.Print_Area" localSheetId="3">'2'!$C$9:$G$10</definedName>
    <definedName name="_xlnm.Print_Area" localSheetId="21">'20'!$C$9:$G$10</definedName>
    <definedName name="_xlnm.Print_Area" localSheetId="22">'21'!$C$9:$G$10</definedName>
    <definedName name="_xlnm.Print_Area" localSheetId="23">'22'!$C$9:$G$10</definedName>
    <definedName name="_xlnm.Print_Area" localSheetId="24">'23'!$C$9:$G$10</definedName>
    <definedName name="_xlnm.Print_Area" localSheetId="25">'24'!$C$9:$G$10</definedName>
    <definedName name="_xlnm.Print_Area" localSheetId="26">'25'!$C$9:$G$10</definedName>
    <definedName name="_xlnm.Print_Area" localSheetId="27">'26'!$C$9:$G$10</definedName>
    <definedName name="_xlnm.Print_Area" localSheetId="28">'27'!$C$9:$G$10</definedName>
    <definedName name="_xlnm.Print_Area" localSheetId="29">'28'!$C$9:$G$10</definedName>
    <definedName name="_xlnm.Print_Area" localSheetId="30">'29'!$C$9:$G$10</definedName>
    <definedName name="_xlnm.Print_Area" localSheetId="4">'3'!$C$9:$G$10</definedName>
    <definedName name="_xlnm.Print_Area" localSheetId="31">'30'!$C$9:$G$10</definedName>
    <definedName name="_xlnm.Print_Area" localSheetId="32">'31'!$C$9:$G$10</definedName>
    <definedName name="_xlnm.Print_Area" localSheetId="33">'32'!$C$9:$G$10</definedName>
    <definedName name="_xlnm.Print_Area" localSheetId="34">'33'!$C$9:$G$10</definedName>
    <definedName name="_xlnm.Print_Area" localSheetId="35">'34'!$C$9:$G$10</definedName>
    <definedName name="_xlnm.Print_Area" localSheetId="36">'35'!$C$9:$G$10</definedName>
    <definedName name="_xlnm.Print_Area" localSheetId="37">'36'!$C$9:$G$10</definedName>
    <definedName name="_xlnm.Print_Area" localSheetId="38">'37'!$C$9:$G$10</definedName>
    <definedName name="_xlnm.Print_Area" localSheetId="39">'38'!$C$9:$G$10</definedName>
    <definedName name="_xlnm.Print_Area" localSheetId="40">'39'!$C$9:$G$10</definedName>
    <definedName name="_xlnm.Print_Area" localSheetId="5">'4'!$C$9:$G$10</definedName>
    <definedName name="_xlnm.Print_Area" localSheetId="41">'40'!$C$9:$G$10</definedName>
    <definedName name="_xlnm.Print_Area" localSheetId="42">'41'!$C$9:$G$10</definedName>
    <definedName name="_xlnm.Print_Area" localSheetId="43">'42'!$C$9:$G$10</definedName>
    <definedName name="_xlnm.Print_Area" localSheetId="44">'43'!$C$9:$G$10</definedName>
    <definedName name="_xlnm.Print_Area" localSheetId="45">'44'!$C$9:$G$10</definedName>
    <definedName name="_xlnm.Print_Area" localSheetId="46">'45'!$C$9:$G$10</definedName>
    <definedName name="_xlnm.Print_Area" localSheetId="47">'46'!$C$9:$G$10</definedName>
    <definedName name="_xlnm.Print_Area" localSheetId="48">'47'!$C$9:$G$10</definedName>
    <definedName name="_xlnm.Print_Area" localSheetId="49">'48'!$C$9:$G$10</definedName>
    <definedName name="_xlnm.Print_Area" localSheetId="50">'49'!$C$9:$G$10</definedName>
    <definedName name="_xlnm.Print_Area" localSheetId="6">'5'!$C$9:$G$10</definedName>
    <definedName name="_xlnm.Print_Area" localSheetId="51">'50'!$C$9:$G$10</definedName>
    <definedName name="_xlnm.Print_Area" localSheetId="52">'51'!$C$9:$G$10</definedName>
    <definedName name="_xlnm.Print_Area" localSheetId="7">'6'!$C$9:$G$10</definedName>
    <definedName name="_xlnm.Print_Area" localSheetId="8">'7'!$C$9:$G$10</definedName>
    <definedName name="_xlnm.Print_Area" localSheetId="9">'8'!$C$9:$G$10</definedName>
    <definedName name="_xlnm.Print_Area" localSheetId="10">'9'!$C$9:$G$10</definedName>
    <definedName name="Produtos" localSheetId="11">Tabela5[]</definedName>
    <definedName name="Produtos" localSheetId="12">Tabela5[]</definedName>
    <definedName name="Produtos" localSheetId="13">Tabela5[]</definedName>
    <definedName name="Produtos" localSheetId="14">Tabela5[]</definedName>
    <definedName name="Produtos" localSheetId="15">Tabela5[]</definedName>
    <definedName name="Produtos" localSheetId="16">Tabela5[]</definedName>
    <definedName name="Produtos" localSheetId="17">Tabela5[]</definedName>
    <definedName name="Produtos" localSheetId="18">Tabela5[]</definedName>
    <definedName name="Produtos" localSheetId="19">Tabela5[]</definedName>
    <definedName name="Produtos" localSheetId="20">Tabela5[]</definedName>
    <definedName name="Produtos" localSheetId="3">Tabela5[]</definedName>
    <definedName name="Produtos" localSheetId="21">Tabela5[]</definedName>
    <definedName name="Produtos" localSheetId="22">Tabela5[]</definedName>
    <definedName name="Produtos" localSheetId="23">Tabela5[]</definedName>
    <definedName name="Produtos" localSheetId="24">Tabela5[]</definedName>
    <definedName name="Produtos" localSheetId="25">Tabela5[]</definedName>
    <definedName name="Produtos" localSheetId="26">Tabela5[]</definedName>
    <definedName name="Produtos" localSheetId="27">Tabela5[]</definedName>
    <definedName name="Produtos" localSheetId="28">Tabela5[]</definedName>
    <definedName name="Produtos" localSheetId="29">Tabela5[]</definedName>
    <definedName name="Produtos" localSheetId="30">Tabela5[]</definedName>
    <definedName name="Produtos" localSheetId="4">Tabela5[]</definedName>
    <definedName name="Produtos" localSheetId="31">Tabela5[]</definedName>
    <definedName name="Produtos" localSheetId="32">Tabela5[]</definedName>
    <definedName name="Produtos" localSheetId="33">Tabela5[]</definedName>
    <definedName name="Produtos" localSheetId="34">Tabela5[]</definedName>
    <definedName name="Produtos" localSheetId="35">Tabela5[]</definedName>
    <definedName name="Produtos" localSheetId="36">Tabela5[]</definedName>
    <definedName name="Produtos" localSheetId="37">Tabela5[]</definedName>
    <definedName name="Produtos" localSheetId="38">Tabela5[]</definedName>
    <definedName name="Produtos" localSheetId="39">Tabela5[]</definedName>
    <definedName name="Produtos" localSheetId="40">Tabela5[]</definedName>
    <definedName name="Produtos" localSheetId="5">Tabela5[]</definedName>
    <definedName name="Produtos" localSheetId="41">Tabela5[]</definedName>
    <definedName name="Produtos" localSheetId="42">Tabela5[]</definedName>
    <definedName name="Produtos" localSheetId="43">Tabela5[]</definedName>
    <definedName name="Produtos" localSheetId="44">Tabela5[]</definedName>
    <definedName name="Produtos" localSheetId="45">Tabela5[]</definedName>
    <definedName name="Produtos" localSheetId="46">Tabela5[]</definedName>
    <definedName name="Produtos" localSheetId="47">Tabela5[]</definedName>
    <definedName name="Produtos" localSheetId="48">Tabela5[]</definedName>
    <definedName name="Produtos" localSheetId="49">Tabela5[]</definedName>
    <definedName name="Produtos" localSheetId="50">Tabela5[]</definedName>
    <definedName name="Produtos" localSheetId="6">Tabela5[]</definedName>
    <definedName name="Produtos" localSheetId="51">Tabela5[]</definedName>
    <definedName name="Produtos" localSheetId="52">Tabela5[]</definedName>
    <definedName name="Produtos" localSheetId="7">Tabela5[]</definedName>
    <definedName name="Produtos" localSheetId="8">Tabela5[]</definedName>
    <definedName name="Produtos" localSheetId="9">Tabela5[]</definedName>
    <definedName name="Produtos" localSheetId="10">Tabela5[]</definedName>
    <definedName name="Produtos">Tabela5[]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2" l="1"/>
  <c r="C25" i="42"/>
  <c r="E24" i="42"/>
  <c r="G24" i="42" s="1"/>
  <c r="E25" i="4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2" i="13"/>
  <c r="E46" i="13"/>
  <c r="E47" i="13"/>
  <c r="E48" i="13"/>
  <c r="E49" i="13"/>
  <c r="E50" i="13"/>
  <c r="E16" i="24"/>
  <c r="G16" i="24" s="1"/>
  <c r="C16" i="24"/>
  <c r="E16" i="58"/>
  <c r="G16" i="58" s="1"/>
  <c r="C16" i="58"/>
  <c r="E15" i="58"/>
  <c r="G15" i="58" s="1"/>
  <c r="C15" i="58"/>
  <c r="E14" i="58"/>
  <c r="G14" i="58" s="1"/>
  <c r="C14" i="58"/>
  <c r="E13" i="58"/>
  <c r="G13" i="58" s="1"/>
  <c r="C13" i="58"/>
  <c r="B1" i="65"/>
  <c r="E50" i="65"/>
  <c r="G50" i="65" s="1"/>
  <c r="C50" i="65"/>
  <c r="E49" i="65"/>
  <c r="G49" i="65" s="1"/>
  <c r="C49" i="65"/>
  <c r="E48" i="65"/>
  <c r="G48" i="65" s="1"/>
  <c r="C48" i="65"/>
  <c r="E47" i="65"/>
  <c r="G47" i="65" s="1"/>
  <c r="C47" i="65"/>
  <c r="E46" i="65"/>
  <c r="G46" i="65" s="1"/>
  <c r="C46" i="65"/>
  <c r="E45" i="65"/>
  <c r="G45" i="65" s="1"/>
  <c r="C45" i="65"/>
  <c r="E44" i="65"/>
  <c r="G44" i="65" s="1"/>
  <c r="C44" i="65"/>
  <c r="E43" i="65"/>
  <c r="G43" i="65" s="1"/>
  <c r="C43" i="65"/>
  <c r="E42" i="65"/>
  <c r="G42" i="65" s="1"/>
  <c r="C42" i="65"/>
  <c r="E41" i="65"/>
  <c r="G41" i="65" s="1"/>
  <c r="C41" i="65"/>
  <c r="E40" i="65"/>
  <c r="G40" i="65" s="1"/>
  <c r="C40" i="65"/>
  <c r="E39" i="65"/>
  <c r="G39" i="65" s="1"/>
  <c r="C39" i="65"/>
  <c r="E38" i="65"/>
  <c r="G38" i="65" s="1"/>
  <c r="C38" i="65"/>
  <c r="E37" i="65"/>
  <c r="G37" i="65" s="1"/>
  <c r="C37" i="65"/>
  <c r="E36" i="65"/>
  <c r="G36" i="65" s="1"/>
  <c r="C36" i="65"/>
  <c r="E35" i="65"/>
  <c r="G35" i="65" s="1"/>
  <c r="C35" i="65"/>
  <c r="E34" i="65"/>
  <c r="G34" i="65" s="1"/>
  <c r="C34" i="65"/>
  <c r="E33" i="65"/>
  <c r="G33" i="65" s="1"/>
  <c r="C33" i="65"/>
  <c r="E32" i="65"/>
  <c r="G32" i="65" s="1"/>
  <c r="C32" i="65"/>
  <c r="E31" i="65"/>
  <c r="G31" i="65" s="1"/>
  <c r="C31" i="65"/>
  <c r="E30" i="65"/>
  <c r="G30" i="65" s="1"/>
  <c r="C30" i="65"/>
  <c r="E29" i="65"/>
  <c r="G29" i="65" s="1"/>
  <c r="C29" i="65"/>
  <c r="E28" i="65"/>
  <c r="G28" i="65" s="1"/>
  <c r="C28" i="65"/>
  <c r="E27" i="65"/>
  <c r="G27" i="65" s="1"/>
  <c r="C27" i="65"/>
  <c r="E26" i="65"/>
  <c r="G26" i="65" s="1"/>
  <c r="C26" i="65"/>
  <c r="E25" i="65"/>
  <c r="G25" i="65" s="1"/>
  <c r="C25" i="65"/>
  <c r="E24" i="65"/>
  <c r="G24" i="65" s="1"/>
  <c r="C24" i="65"/>
  <c r="E23" i="65"/>
  <c r="G23" i="65" s="1"/>
  <c r="C23" i="65"/>
  <c r="E22" i="65"/>
  <c r="G22" i="65" s="1"/>
  <c r="C22" i="65"/>
  <c r="E21" i="65"/>
  <c r="G21" i="65" s="1"/>
  <c r="C21" i="65"/>
  <c r="E20" i="65"/>
  <c r="G20" i="65" s="1"/>
  <c r="C20" i="65"/>
  <c r="E19" i="65"/>
  <c r="G19" i="65" s="1"/>
  <c r="C19" i="65"/>
  <c r="E18" i="65"/>
  <c r="G18" i="65" s="1"/>
  <c r="C18" i="65"/>
  <c r="E17" i="65"/>
  <c r="G17" i="65" s="1"/>
  <c r="C17" i="65"/>
  <c r="E16" i="65"/>
  <c r="G16" i="65" s="1"/>
  <c r="C16" i="65"/>
  <c r="E15" i="65"/>
  <c r="G15" i="65" s="1"/>
  <c r="C15" i="65"/>
  <c r="E14" i="65"/>
  <c r="G14" i="65" s="1"/>
  <c r="C14" i="65"/>
  <c r="E13" i="65"/>
  <c r="G13" i="65" s="1"/>
  <c r="C13" i="65"/>
  <c r="E12" i="65"/>
  <c r="G12" i="65" s="1"/>
  <c r="C12" i="65"/>
  <c r="E11" i="65"/>
  <c r="G11" i="65" s="1"/>
  <c r="C11" i="65"/>
  <c r="E12" i="3"/>
  <c r="G12" i="3" s="1"/>
  <c r="E11" i="3"/>
  <c r="G11" i="3" s="1"/>
  <c r="C11" i="3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3"/>
  <c r="E50" i="64"/>
  <c r="G50" i="64" s="1"/>
  <c r="C50" i="64"/>
  <c r="E49" i="64"/>
  <c r="G49" i="64" s="1"/>
  <c r="C49" i="64"/>
  <c r="E48" i="64"/>
  <c r="G48" i="64" s="1"/>
  <c r="C48" i="64"/>
  <c r="E47" i="64"/>
  <c r="G47" i="64" s="1"/>
  <c r="C47" i="64"/>
  <c r="E46" i="64"/>
  <c r="G46" i="64" s="1"/>
  <c r="C46" i="64"/>
  <c r="E45" i="64"/>
  <c r="G45" i="64" s="1"/>
  <c r="C45" i="64"/>
  <c r="E44" i="64"/>
  <c r="G44" i="64" s="1"/>
  <c r="C44" i="64"/>
  <c r="E43" i="64"/>
  <c r="G43" i="64" s="1"/>
  <c r="C43" i="64"/>
  <c r="E42" i="64"/>
  <c r="G42" i="64" s="1"/>
  <c r="C42" i="64"/>
  <c r="E41" i="64"/>
  <c r="G41" i="64" s="1"/>
  <c r="C41" i="64"/>
  <c r="E40" i="64"/>
  <c r="G40" i="64" s="1"/>
  <c r="C40" i="64"/>
  <c r="E39" i="64"/>
  <c r="G39" i="64" s="1"/>
  <c r="C39" i="64"/>
  <c r="E38" i="64"/>
  <c r="G38" i="64" s="1"/>
  <c r="C38" i="64"/>
  <c r="E37" i="64"/>
  <c r="G37" i="64" s="1"/>
  <c r="C37" i="64"/>
  <c r="E36" i="64"/>
  <c r="G36" i="64" s="1"/>
  <c r="C36" i="64"/>
  <c r="E35" i="64"/>
  <c r="G35" i="64" s="1"/>
  <c r="C35" i="64"/>
  <c r="E34" i="64"/>
  <c r="G34" i="64" s="1"/>
  <c r="C34" i="64"/>
  <c r="E33" i="64"/>
  <c r="G33" i="64" s="1"/>
  <c r="C33" i="64"/>
  <c r="E32" i="64"/>
  <c r="G32" i="64" s="1"/>
  <c r="C32" i="64"/>
  <c r="E31" i="64"/>
  <c r="G31" i="64" s="1"/>
  <c r="C31" i="64"/>
  <c r="E30" i="64"/>
  <c r="G30" i="64" s="1"/>
  <c r="C30" i="64"/>
  <c r="E29" i="64"/>
  <c r="G29" i="64" s="1"/>
  <c r="C29" i="64"/>
  <c r="E28" i="64"/>
  <c r="G28" i="64" s="1"/>
  <c r="C28" i="64"/>
  <c r="E27" i="64"/>
  <c r="G27" i="64" s="1"/>
  <c r="C27" i="64"/>
  <c r="E26" i="64"/>
  <c r="G26" i="64" s="1"/>
  <c r="C26" i="64"/>
  <c r="E25" i="64"/>
  <c r="G25" i="64" s="1"/>
  <c r="C25" i="64"/>
  <c r="E24" i="64"/>
  <c r="G24" i="64" s="1"/>
  <c r="C24" i="64"/>
  <c r="E23" i="64"/>
  <c r="G23" i="64" s="1"/>
  <c r="C23" i="64"/>
  <c r="E22" i="64"/>
  <c r="G22" i="64" s="1"/>
  <c r="C22" i="64"/>
  <c r="E21" i="64"/>
  <c r="G21" i="64" s="1"/>
  <c r="C21" i="64"/>
  <c r="E20" i="64"/>
  <c r="G20" i="64" s="1"/>
  <c r="C20" i="64"/>
  <c r="E19" i="64"/>
  <c r="G19" i="64" s="1"/>
  <c r="C19" i="64"/>
  <c r="E18" i="64"/>
  <c r="G18" i="64" s="1"/>
  <c r="C18" i="64"/>
  <c r="E17" i="64"/>
  <c r="G17" i="64" s="1"/>
  <c r="C17" i="64"/>
  <c r="E16" i="64"/>
  <c r="G16" i="64" s="1"/>
  <c r="C16" i="64"/>
  <c r="E15" i="64"/>
  <c r="G15" i="64" s="1"/>
  <c r="C15" i="64"/>
  <c r="E14" i="64"/>
  <c r="G14" i="64" s="1"/>
  <c r="C14" i="64"/>
  <c r="E13" i="64"/>
  <c r="G13" i="64" s="1"/>
  <c r="C13" i="64"/>
  <c r="E12" i="64"/>
  <c r="G12" i="64" s="1"/>
  <c r="C12" i="64"/>
  <c r="E11" i="64"/>
  <c r="G11" i="64" s="1"/>
  <c r="C11" i="64"/>
  <c r="E50" i="63"/>
  <c r="G50" i="63" s="1"/>
  <c r="C50" i="63"/>
  <c r="E49" i="63"/>
  <c r="G49" i="63" s="1"/>
  <c r="C49" i="63"/>
  <c r="E48" i="63"/>
  <c r="G48" i="63" s="1"/>
  <c r="C48" i="63"/>
  <c r="E47" i="63"/>
  <c r="G47" i="63" s="1"/>
  <c r="C47" i="63"/>
  <c r="E46" i="63"/>
  <c r="G46" i="63" s="1"/>
  <c r="C46" i="63"/>
  <c r="E45" i="63"/>
  <c r="G45" i="63" s="1"/>
  <c r="C45" i="63"/>
  <c r="E44" i="63"/>
  <c r="G44" i="63" s="1"/>
  <c r="C44" i="63"/>
  <c r="E43" i="63"/>
  <c r="G43" i="63" s="1"/>
  <c r="C43" i="63"/>
  <c r="E42" i="63"/>
  <c r="G42" i="63" s="1"/>
  <c r="C42" i="63"/>
  <c r="E41" i="63"/>
  <c r="G41" i="63" s="1"/>
  <c r="C41" i="63"/>
  <c r="E40" i="63"/>
  <c r="G40" i="63" s="1"/>
  <c r="C40" i="63"/>
  <c r="E39" i="63"/>
  <c r="G39" i="63" s="1"/>
  <c r="C39" i="63"/>
  <c r="E38" i="63"/>
  <c r="G38" i="63" s="1"/>
  <c r="C38" i="63"/>
  <c r="E37" i="63"/>
  <c r="G37" i="63" s="1"/>
  <c r="C37" i="63"/>
  <c r="E36" i="63"/>
  <c r="G36" i="63" s="1"/>
  <c r="C36" i="63"/>
  <c r="E35" i="63"/>
  <c r="G35" i="63" s="1"/>
  <c r="C35" i="63"/>
  <c r="E34" i="63"/>
  <c r="G34" i="63" s="1"/>
  <c r="C34" i="63"/>
  <c r="E33" i="63"/>
  <c r="G33" i="63" s="1"/>
  <c r="C33" i="63"/>
  <c r="E32" i="63"/>
  <c r="G32" i="63" s="1"/>
  <c r="C32" i="63"/>
  <c r="E31" i="63"/>
  <c r="G31" i="63" s="1"/>
  <c r="C31" i="63"/>
  <c r="E30" i="63"/>
  <c r="G30" i="63" s="1"/>
  <c r="C30" i="63"/>
  <c r="E29" i="63"/>
  <c r="G29" i="63" s="1"/>
  <c r="C29" i="63"/>
  <c r="E28" i="63"/>
  <c r="G28" i="63" s="1"/>
  <c r="C28" i="63"/>
  <c r="E27" i="63"/>
  <c r="G27" i="63" s="1"/>
  <c r="C27" i="63"/>
  <c r="E26" i="63"/>
  <c r="G26" i="63" s="1"/>
  <c r="C26" i="63"/>
  <c r="E25" i="63"/>
  <c r="G25" i="63" s="1"/>
  <c r="C25" i="63"/>
  <c r="E24" i="63"/>
  <c r="G24" i="63" s="1"/>
  <c r="C24" i="63"/>
  <c r="E23" i="63"/>
  <c r="G23" i="63" s="1"/>
  <c r="C23" i="63"/>
  <c r="E22" i="63"/>
  <c r="G22" i="63" s="1"/>
  <c r="C22" i="63"/>
  <c r="E21" i="63"/>
  <c r="G21" i="63" s="1"/>
  <c r="C21" i="63"/>
  <c r="E20" i="63"/>
  <c r="G20" i="63" s="1"/>
  <c r="C20" i="63"/>
  <c r="E19" i="63"/>
  <c r="G19" i="63" s="1"/>
  <c r="C19" i="63"/>
  <c r="E18" i="63"/>
  <c r="G18" i="63" s="1"/>
  <c r="C18" i="63"/>
  <c r="E17" i="63"/>
  <c r="G17" i="63" s="1"/>
  <c r="C17" i="63"/>
  <c r="E16" i="63"/>
  <c r="G16" i="63" s="1"/>
  <c r="C16" i="63"/>
  <c r="E15" i="63"/>
  <c r="G15" i="63" s="1"/>
  <c r="C15" i="63"/>
  <c r="E14" i="63"/>
  <c r="G14" i="63" s="1"/>
  <c r="C14" i="63"/>
  <c r="E13" i="63"/>
  <c r="G13" i="63" s="1"/>
  <c r="C13" i="63"/>
  <c r="E12" i="63"/>
  <c r="G12" i="63" s="1"/>
  <c r="C12" i="63"/>
  <c r="E11" i="63"/>
  <c r="G11" i="63" s="1"/>
  <c r="C11" i="63"/>
  <c r="E50" i="62"/>
  <c r="G50" i="62" s="1"/>
  <c r="C50" i="62"/>
  <c r="E49" i="62"/>
  <c r="G49" i="62" s="1"/>
  <c r="C49" i="62"/>
  <c r="E48" i="62"/>
  <c r="G48" i="62" s="1"/>
  <c r="C48" i="62"/>
  <c r="E47" i="62"/>
  <c r="G47" i="62" s="1"/>
  <c r="C47" i="62"/>
  <c r="E46" i="62"/>
  <c r="G46" i="62" s="1"/>
  <c r="C46" i="62"/>
  <c r="E45" i="62"/>
  <c r="G45" i="62" s="1"/>
  <c r="C45" i="62"/>
  <c r="E44" i="62"/>
  <c r="G44" i="62" s="1"/>
  <c r="C44" i="62"/>
  <c r="E43" i="62"/>
  <c r="G43" i="62" s="1"/>
  <c r="C43" i="62"/>
  <c r="E42" i="62"/>
  <c r="G42" i="62" s="1"/>
  <c r="C42" i="62"/>
  <c r="E41" i="62"/>
  <c r="G41" i="62" s="1"/>
  <c r="C41" i="62"/>
  <c r="E40" i="62"/>
  <c r="G40" i="62" s="1"/>
  <c r="C40" i="62"/>
  <c r="E39" i="62"/>
  <c r="G39" i="62" s="1"/>
  <c r="C39" i="62"/>
  <c r="E38" i="62"/>
  <c r="G38" i="62" s="1"/>
  <c r="C38" i="62"/>
  <c r="E37" i="62"/>
  <c r="G37" i="62" s="1"/>
  <c r="C37" i="62"/>
  <c r="E36" i="62"/>
  <c r="G36" i="62" s="1"/>
  <c r="C36" i="62"/>
  <c r="E35" i="62"/>
  <c r="G35" i="62" s="1"/>
  <c r="C35" i="62"/>
  <c r="E34" i="62"/>
  <c r="G34" i="62" s="1"/>
  <c r="C34" i="62"/>
  <c r="E33" i="62"/>
  <c r="G33" i="62" s="1"/>
  <c r="C33" i="62"/>
  <c r="E32" i="62"/>
  <c r="G32" i="62" s="1"/>
  <c r="C32" i="62"/>
  <c r="E31" i="62"/>
  <c r="G31" i="62" s="1"/>
  <c r="C31" i="62"/>
  <c r="E30" i="62"/>
  <c r="G30" i="62" s="1"/>
  <c r="C30" i="62"/>
  <c r="E29" i="62"/>
  <c r="G29" i="62" s="1"/>
  <c r="C29" i="62"/>
  <c r="E28" i="62"/>
  <c r="G28" i="62" s="1"/>
  <c r="C28" i="62"/>
  <c r="E27" i="62"/>
  <c r="G27" i="62" s="1"/>
  <c r="C27" i="62"/>
  <c r="E26" i="62"/>
  <c r="G26" i="62" s="1"/>
  <c r="C26" i="62"/>
  <c r="E25" i="62"/>
  <c r="G25" i="62" s="1"/>
  <c r="C25" i="62"/>
  <c r="E24" i="62"/>
  <c r="G24" i="62" s="1"/>
  <c r="C24" i="62"/>
  <c r="E23" i="62"/>
  <c r="G23" i="62" s="1"/>
  <c r="C23" i="62"/>
  <c r="E22" i="62"/>
  <c r="G22" i="62" s="1"/>
  <c r="C22" i="62"/>
  <c r="E21" i="62"/>
  <c r="G21" i="62" s="1"/>
  <c r="C21" i="62"/>
  <c r="E20" i="62"/>
  <c r="G20" i="62" s="1"/>
  <c r="C20" i="62"/>
  <c r="E19" i="62"/>
  <c r="G19" i="62" s="1"/>
  <c r="C19" i="62"/>
  <c r="E18" i="62"/>
  <c r="G18" i="62" s="1"/>
  <c r="C18" i="62"/>
  <c r="E17" i="62"/>
  <c r="G17" i="62" s="1"/>
  <c r="C17" i="62"/>
  <c r="E16" i="62"/>
  <c r="G16" i="62" s="1"/>
  <c r="C16" i="62"/>
  <c r="E15" i="62"/>
  <c r="G15" i="62" s="1"/>
  <c r="C15" i="62"/>
  <c r="E14" i="62"/>
  <c r="G14" i="62" s="1"/>
  <c r="C14" i="62"/>
  <c r="E13" i="62"/>
  <c r="G13" i="62" s="1"/>
  <c r="C13" i="62"/>
  <c r="E12" i="62"/>
  <c r="G12" i="62" s="1"/>
  <c r="C12" i="62"/>
  <c r="E11" i="62"/>
  <c r="G11" i="62" s="1"/>
  <c r="C11" i="62"/>
  <c r="E50" i="61"/>
  <c r="G50" i="61" s="1"/>
  <c r="C50" i="61"/>
  <c r="E49" i="61"/>
  <c r="G49" i="61" s="1"/>
  <c r="C49" i="61"/>
  <c r="E48" i="61"/>
  <c r="G48" i="61" s="1"/>
  <c r="C48" i="61"/>
  <c r="E47" i="61"/>
  <c r="G47" i="61" s="1"/>
  <c r="C47" i="61"/>
  <c r="E46" i="61"/>
  <c r="G46" i="61" s="1"/>
  <c r="C46" i="61"/>
  <c r="E45" i="61"/>
  <c r="G45" i="61" s="1"/>
  <c r="C45" i="61"/>
  <c r="E44" i="61"/>
  <c r="G44" i="61" s="1"/>
  <c r="C44" i="61"/>
  <c r="E43" i="61"/>
  <c r="G43" i="61" s="1"/>
  <c r="C43" i="61"/>
  <c r="E42" i="61"/>
  <c r="G42" i="61" s="1"/>
  <c r="C42" i="61"/>
  <c r="E41" i="61"/>
  <c r="G41" i="61" s="1"/>
  <c r="C41" i="61"/>
  <c r="E40" i="61"/>
  <c r="G40" i="61" s="1"/>
  <c r="C40" i="61"/>
  <c r="E39" i="61"/>
  <c r="G39" i="61" s="1"/>
  <c r="C39" i="61"/>
  <c r="E38" i="61"/>
  <c r="G38" i="61" s="1"/>
  <c r="C38" i="61"/>
  <c r="E37" i="61"/>
  <c r="G37" i="61" s="1"/>
  <c r="C37" i="61"/>
  <c r="E36" i="61"/>
  <c r="G36" i="61" s="1"/>
  <c r="C36" i="61"/>
  <c r="E35" i="61"/>
  <c r="G35" i="61" s="1"/>
  <c r="C35" i="61"/>
  <c r="E34" i="61"/>
  <c r="G34" i="61" s="1"/>
  <c r="C34" i="61"/>
  <c r="E33" i="61"/>
  <c r="G33" i="61" s="1"/>
  <c r="C33" i="61"/>
  <c r="E32" i="61"/>
  <c r="G32" i="61" s="1"/>
  <c r="C32" i="61"/>
  <c r="E31" i="61"/>
  <c r="G31" i="61" s="1"/>
  <c r="C31" i="61"/>
  <c r="E30" i="61"/>
  <c r="G30" i="61" s="1"/>
  <c r="C30" i="61"/>
  <c r="E29" i="61"/>
  <c r="G29" i="61" s="1"/>
  <c r="C29" i="61"/>
  <c r="E28" i="61"/>
  <c r="G28" i="61" s="1"/>
  <c r="C28" i="61"/>
  <c r="E27" i="61"/>
  <c r="G27" i="61" s="1"/>
  <c r="C27" i="61"/>
  <c r="E26" i="61"/>
  <c r="G26" i="61" s="1"/>
  <c r="C26" i="61"/>
  <c r="E25" i="61"/>
  <c r="G25" i="61" s="1"/>
  <c r="C25" i="61"/>
  <c r="E24" i="61"/>
  <c r="G24" i="61" s="1"/>
  <c r="C24" i="61"/>
  <c r="E23" i="61"/>
  <c r="G23" i="61" s="1"/>
  <c r="C23" i="61"/>
  <c r="E22" i="61"/>
  <c r="G22" i="61" s="1"/>
  <c r="C22" i="61"/>
  <c r="E21" i="61"/>
  <c r="G21" i="61" s="1"/>
  <c r="C21" i="61"/>
  <c r="E20" i="61"/>
  <c r="G20" i="61" s="1"/>
  <c r="C20" i="61"/>
  <c r="E19" i="61"/>
  <c r="G19" i="61" s="1"/>
  <c r="C19" i="61"/>
  <c r="E18" i="61"/>
  <c r="G18" i="61" s="1"/>
  <c r="C18" i="61"/>
  <c r="E17" i="61"/>
  <c r="G17" i="61" s="1"/>
  <c r="C17" i="61"/>
  <c r="E16" i="61"/>
  <c r="G16" i="61" s="1"/>
  <c r="C16" i="61"/>
  <c r="E15" i="61"/>
  <c r="G15" i="61" s="1"/>
  <c r="C15" i="61"/>
  <c r="E14" i="61"/>
  <c r="G14" i="61" s="1"/>
  <c r="C14" i="61"/>
  <c r="E13" i="61"/>
  <c r="G13" i="61" s="1"/>
  <c r="C13" i="61"/>
  <c r="E12" i="61"/>
  <c r="G12" i="61" s="1"/>
  <c r="C12" i="61"/>
  <c r="E11" i="61"/>
  <c r="G11" i="61" s="1"/>
  <c r="C11" i="61"/>
  <c r="E50" i="60"/>
  <c r="G50" i="60" s="1"/>
  <c r="C50" i="60"/>
  <c r="E49" i="60"/>
  <c r="G49" i="60" s="1"/>
  <c r="C49" i="60"/>
  <c r="E48" i="60"/>
  <c r="G48" i="60" s="1"/>
  <c r="C48" i="60"/>
  <c r="E47" i="60"/>
  <c r="G47" i="60" s="1"/>
  <c r="C47" i="60"/>
  <c r="E46" i="60"/>
  <c r="G46" i="60" s="1"/>
  <c r="C46" i="60"/>
  <c r="E45" i="60"/>
  <c r="G45" i="60" s="1"/>
  <c r="C45" i="60"/>
  <c r="E44" i="60"/>
  <c r="G44" i="60" s="1"/>
  <c r="C44" i="60"/>
  <c r="E43" i="60"/>
  <c r="G43" i="60" s="1"/>
  <c r="C43" i="60"/>
  <c r="E42" i="60"/>
  <c r="G42" i="60" s="1"/>
  <c r="C42" i="60"/>
  <c r="E41" i="60"/>
  <c r="G41" i="60" s="1"/>
  <c r="C41" i="60"/>
  <c r="E40" i="60"/>
  <c r="G40" i="60" s="1"/>
  <c r="C40" i="60"/>
  <c r="E39" i="60"/>
  <c r="G39" i="60" s="1"/>
  <c r="C39" i="60"/>
  <c r="E38" i="60"/>
  <c r="G38" i="60" s="1"/>
  <c r="C38" i="60"/>
  <c r="E37" i="60"/>
  <c r="G37" i="60" s="1"/>
  <c r="C37" i="60"/>
  <c r="E36" i="60"/>
  <c r="G36" i="60" s="1"/>
  <c r="C36" i="60"/>
  <c r="E35" i="60"/>
  <c r="G35" i="60" s="1"/>
  <c r="C35" i="60"/>
  <c r="E34" i="60"/>
  <c r="G34" i="60" s="1"/>
  <c r="C34" i="60"/>
  <c r="E33" i="60"/>
  <c r="G33" i="60" s="1"/>
  <c r="C33" i="60"/>
  <c r="E32" i="60"/>
  <c r="G32" i="60" s="1"/>
  <c r="C32" i="60"/>
  <c r="E31" i="60"/>
  <c r="G31" i="60" s="1"/>
  <c r="C31" i="60"/>
  <c r="E30" i="60"/>
  <c r="G30" i="60" s="1"/>
  <c r="C30" i="60"/>
  <c r="E29" i="60"/>
  <c r="G29" i="60" s="1"/>
  <c r="C29" i="60"/>
  <c r="E28" i="60"/>
  <c r="G28" i="60" s="1"/>
  <c r="C28" i="60"/>
  <c r="E27" i="60"/>
  <c r="G27" i="60" s="1"/>
  <c r="C27" i="60"/>
  <c r="E26" i="60"/>
  <c r="G26" i="60" s="1"/>
  <c r="C26" i="60"/>
  <c r="E25" i="60"/>
  <c r="G25" i="60" s="1"/>
  <c r="C25" i="60"/>
  <c r="E24" i="60"/>
  <c r="G24" i="60" s="1"/>
  <c r="C24" i="60"/>
  <c r="E23" i="60"/>
  <c r="G23" i="60" s="1"/>
  <c r="C23" i="60"/>
  <c r="E22" i="60"/>
  <c r="G22" i="60" s="1"/>
  <c r="C22" i="60"/>
  <c r="E21" i="60"/>
  <c r="G21" i="60" s="1"/>
  <c r="C21" i="60"/>
  <c r="E20" i="60"/>
  <c r="G20" i="60" s="1"/>
  <c r="C20" i="60"/>
  <c r="E19" i="60"/>
  <c r="G19" i="60" s="1"/>
  <c r="C19" i="60"/>
  <c r="E18" i="60"/>
  <c r="G18" i="60" s="1"/>
  <c r="C18" i="60"/>
  <c r="E17" i="60"/>
  <c r="G17" i="60" s="1"/>
  <c r="C17" i="60"/>
  <c r="E16" i="60"/>
  <c r="G16" i="60" s="1"/>
  <c r="C16" i="60"/>
  <c r="E15" i="60"/>
  <c r="G15" i="60" s="1"/>
  <c r="C15" i="60"/>
  <c r="E14" i="60"/>
  <c r="G14" i="60" s="1"/>
  <c r="C14" i="60"/>
  <c r="E13" i="60"/>
  <c r="G13" i="60" s="1"/>
  <c r="C13" i="60"/>
  <c r="E12" i="60"/>
  <c r="G12" i="60" s="1"/>
  <c r="C12" i="60"/>
  <c r="E11" i="60"/>
  <c r="G11" i="60" s="1"/>
  <c r="C11" i="60"/>
  <c r="E50" i="59"/>
  <c r="G50" i="59" s="1"/>
  <c r="C50" i="59"/>
  <c r="E49" i="59"/>
  <c r="G49" i="59" s="1"/>
  <c r="C49" i="59"/>
  <c r="E48" i="59"/>
  <c r="G48" i="59" s="1"/>
  <c r="C48" i="59"/>
  <c r="E47" i="59"/>
  <c r="G47" i="59" s="1"/>
  <c r="C47" i="59"/>
  <c r="E46" i="59"/>
  <c r="G46" i="59" s="1"/>
  <c r="C46" i="59"/>
  <c r="E45" i="59"/>
  <c r="G45" i="59" s="1"/>
  <c r="C45" i="59"/>
  <c r="E44" i="59"/>
  <c r="G44" i="59" s="1"/>
  <c r="C44" i="59"/>
  <c r="E43" i="59"/>
  <c r="G43" i="59" s="1"/>
  <c r="C43" i="59"/>
  <c r="E42" i="59"/>
  <c r="G42" i="59" s="1"/>
  <c r="C42" i="59"/>
  <c r="E41" i="59"/>
  <c r="G41" i="59" s="1"/>
  <c r="C41" i="59"/>
  <c r="E40" i="59"/>
  <c r="G40" i="59" s="1"/>
  <c r="C40" i="59"/>
  <c r="E39" i="59"/>
  <c r="G39" i="59" s="1"/>
  <c r="C39" i="59"/>
  <c r="E38" i="59"/>
  <c r="G38" i="59" s="1"/>
  <c r="C38" i="59"/>
  <c r="E37" i="59"/>
  <c r="G37" i="59" s="1"/>
  <c r="C37" i="59"/>
  <c r="E36" i="59"/>
  <c r="G36" i="59" s="1"/>
  <c r="C36" i="59"/>
  <c r="E35" i="59"/>
  <c r="G35" i="59" s="1"/>
  <c r="C35" i="59"/>
  <c r="E34" i="59"/>
  <c r="G34" i="59" s="1"/>
  <c r="C34" i="59"/>
  <c r="E33" i="59"/>
  <c r="G33" i="59" s="1"/>
  <c r="C33" i="59"/>
  <c r="E32" i="59"/>
  <c r="G32" i="59" s="1"/>
  <c r="C32" i="59"/>
  <c r="E31" i="59"/>
  <c r="G31" i="59" s="1"/>
  <c r="C31" i="59"/>
  <c r="E30" i="59"/>
  <c r="G30" i="59" s="1"/>
  <c r="C30" i="59"/>
  <c r="E29" i="59"/>
  <c r="G29" i="59" s="1"/>
  <c r="C29" i="59"/>
  <c r="E28" i="59"/>
  <c r="G28" i="59" s="1"/>
  <c r="C28" i="59"/>
  <c r="E27" i="59"/>
  <c r="G27" i="59" s="1"/>
  <c r="C27" i="59"/>
  <c r="E26" i="59"/>
  <c r="G26" i="59" s="1"/>
  <c r="C26" i="59"/>
  <c r="E25" i="59"/>
  <c r="G25" i="59" s="1"/>
  <c r="C25" i="59"/>
  <c r="E24" i="59"/>
  <c r="G24" i="59" s="1"/>
  <c r="C24" i="59"/>
  <c r="E23" i="59"/>
  <c r="G23" i="59" s="1"/>
  <c r="C23" i="59"/>
  <c r="E22" i="59"/>
  <c r="G22" i="59" s="1"/>
  <c r="C22" i="59"/>
  <c r="E21" i="59"/>
  <c r="G21" i="59" s="1"/>
  <c r="C21" i="59"/>
  <c r="E20" i="59"/>
  <c r="G20" i="59" s="1"/>
  <c r="C20" i="59"/>
  <c r="E19" i="59"/>
  <c r="G19" i="59" s="1"/>
  <c r="C19" i="59"/>
  <c r="E18" i="59"/>
  <c r="G18" i="59" s="1"/>
  <c r="C18" i="59"/>
  <c r="E17" i="59"/>
  <c r="G17" i="59" s="1"/>
  <c r="C17" i="59"/>
  <c r="E16" i="59"/>
  <c r="G16" i="59" s="1"/>
  <c r="C16" i="59"/>
  <c r="E15" i="59"/>
  <c r="G15" i="59" s="1"/>
  <c r="C15" i="59"/>
  <c r="E14" i="59"/>
  <c r="G14" i="59" s="1"/>
  <c r="C14" i="59"/>
  <c r="E13" i="59"/>
  <c r="G13" i="59" s="1"/>
  <c r="C13" i="59"/>
  <c r="E12" i="59"/>
  <c r="G12" i="59" s="1"/>
  <c r="C12" i="59"/>
  <c r="E11" i="59"/>
  <c r="G11" i="59" s="1"/>
  <c r="C11" i="59"/>
  <c r="E50" i="58"/>
  <c r="G50" i="58" s="1"/>
  <c r="C50" i="58"/>
  <c r="E49" i="58"/>
  <c r="G49" i="58" s="1"/>
  <c r="C49" i="58"/>
  <c r="E48" i="58"/>
  <c r="G48" i="58" s="1"/>
  <c r="C48" i="58"/>
  <c r="E47" i="58"/>
  <c r="G47" i="58" s="1"/>
  <c r="C47" i="58"/>
  <c r="E46" i="58"/>
  <c r="G46" i="58" s="1"/>
  <c r="C46" i="58"/>
  <c r="E45" i="58"/>
  <c r="G45" i="58" s="1"/>
  <c r="C45" i="58"/>
  <c r="E44" i="58"/>
  <c r="G44" i="58" s="1"/>
  <c r="C44" i="58"/>
  <c r="E43" i="58"/>
  <c r="G43" i="58" s="1"/>
  <c r="C43" i="58"/>
  <c r="E42" i="58"/>
  <c r="G42" i="58" s="1"/>
  <c r="C42" i="58"/>
  <c r="E41" i="58"/>
  <c r="G41" i="58" s="1"/>
  <c r="C41" i="58"/>
  <c r="E40" i="58"/>
  <c r="G40" i="58" s="1"/>
  <c r="C40" i="58"/>
  <c r="E39" i="58"/>
  <c r="G39" i="58" s="1"/>
  <c r="C39" i="58"/>
  <c r="E38" i="58"/>
  <c r="G38" i="58" s="1"/>
  <c r="C38" i="58"/>
  <c r="E37" i="58"/>
  <c r="G37" i="58" s="1"/>
  <c r="C37" i="58"/>
  <c r="E36" i="58"/>
  <c r="G36" i="58" s="1"/>
  <c r="C36" i="58"/>
  <c r="E35" i="58"/>
  <c r="G35" i="58" s="1"/>
  <c r="C35" i="58"/>
  <c r="E34" i="58"/>
  <c r="G34" i="58" s="1"/>
  <c r="C34" i="58"/>
  <c r="E33" i="58"/>
  <c r="G33" i="58" s="1"/>
  <c r="C33" i="58"/>
  <c r="E32" i="58"/>
  <c r="G32" i="58" s="1"/>
  <c r="C32" i="58"/>
  <c r="E31" i="58"/>
  <c r="G31" i="58" s="1"/>
  <c r="C31" i="58"/>
  <c r="E30" i="58"/>
  <c r="G30" i="58" s="1"/>
  <c r="C30" i="58"/>
  <c r="E29" i="58"/>
  <c r="G29" i="58" s="1"/>
  <c r="C29" i="58"/>
  <c r="E28" i="58"/>
  <c r="G28" i="58" s="1"/>
  <c r="C28" i="58"/>
  <c r="E27" i="58"/>
  <c r="G27" i="58" s="1"/>
  <c r="C27" i="58"/>
  <c r="E26" i="58"/>
  <c r="G26" i="58" s="1"/>
  <c r="C26" i="58"/>
  <c r="E25" i="58"/>
  <c r="G25" i="58" s="1"/>
  <c r="C25" i="58"/>
  <c r="E24" i="58"/>
  <c r="G24" i="58" s="1"/>
  <c r="C24" i="58"/>
  <c r="E23" i="58"/>
  <c r="G23" i="58" s="1"/>
  <c r="C23" i="58"/>
  <c r="E22" i="58"/>
  <c r="G22" i="58" s="1"/>
  <c r="C22" i="58"/>
  <c r="E21" i="58"/>
  <c r="G21" i="58" s="1"/>
  <c r="C21" i="58"/>
  <c r="E20" i="58"/>
  <c r="G20" i="58" s="1"/>
  <c r="C20" i="58"/>
  <c r="E19" i="58"/>
  <c r="G19" i="58" s="1"/>
  <c r="C19" i="58"/>
  <c r="E18" i="58"/>
  <c r="G18" i="58" s="1"/>
  <c r="C18" i="58"/>
  <c r="E17" i="58"/>
  <c r="G17" i="58" s="1"/>
  <c r="C17" i="58"/>
  <c r="E12" i="58"/>
  <c r="G12" i="58" s="1"/>
  <c r="C12" i="58"/>
  <c r="E11" i="58"/>
  <c r="G11" i="58" s="1"/>
  <c r="C11" i="58"/>
  <c r="E50" i="57"/>
  <c r="G50" i="57" s="1"/>
  <c r="C50" i="57"/>
  <c r="E49" i="57"/>
  <c r="G49" i="57" s="1"/>
  <c r="C49" i="57"/>
  <c r="E48" i="57"/>
  <c r="G48" i="57" s="1"/>
  <c r="C48" i="57"/>
  <c r="E47" i="57"/>
  <c r="G47" i="57" s="1"/>
  <c r="C47" i="57"/>
  <c r="E46" i="57"/>
  <c r="G46" i="57" s="1"/>
  <c r="C46" i="57"/>
  <c r="E45" i="57"/>
  <c r="G45" i="57" s="1"/>
  <c r="C45" i="57"/>
  <c r="E44" i="57"/>
  <c r="G44" i="57" s="1"/>
  <c r="C44" i="57"/>
  <c r="E43" i="57"/>
  <c r="G43" i="57" s="1"/>
  <c r="C43" i="57"/>
  <c r="E42" i="57"/>
  <c r="G42" i="57" s="1"/>
  <c r="C42" i="57"/>
  <c r="E41" i="57"/>
  <c r="G41" i="57" s="1"/>
  <c r="C41" i="57"/>
  <c r="E40" i="57"/>
  <c r="G40" i="57" s="1"/>
  <c r="C40" i="57"/>
  <c r="E39" i="57"/>
  <c r="G39" i="57" s="1"/>
  <c r="C39" i="57"/>
  <c r="E38" i="57"/>
  <c r="G38" i="57" s="1"/>
  <c r="C38" i="57"/>
  <c r="E37" i="57"/>
  <c r="G37" i="57" s="1"/>
  <c r="C37" i="57"/>
  <c r="E36" i="57"/>
  <c r="G36" i="57" s="1"/>
  <c r="C36" i="57"/>
  <c r="E35" i="57"/>
  <c r="G35" i="57" s="1"/>
  <c r="C35" i="57"/>
  <c r="E34" i="57"/>
  <c r="G34" i="57" s="1"/>
  <c r="C34" i="57"/>
  <c r="E33" i="57"/>
  <c r="G33" i="57" s="1"/>
  <c r="C33" i="57"/>
  <c r="E32" i="57"/>
  <c r="G32" i="57" s="1"/>
  <c r="C32" i="57"/>
  <c r="E31" i="57"/>
  <c r="G31" i="57" s="1"/>
  <c r="C31" i="57"/>
  <c r="E30" i="57"/>
  <c r="G30" i="57" s="1"/>
  <c r="C30" i="57"/>
  <c r="E29" i="57"/>
  <c r="G29" i="57" s="1"/>
  <c r="C29" i="57"/>
  <c r="E28" i="57"/>
  <c r="G28" i="57" s="1"/>
  <c r="C28" i="57"/>
  <c r="E27" i="57"/>
  <c r="G27" i="57" s="1"/>
  <c r="C27" i="57"/>
  <c r="E26" i="57"/>
  <c r="G26" i="57" s="1"/>
  <c r="C26" i="57"/>
  <c r="E25" i="57"/>
  <c r="G25" i="57" s="1"/>
  <c r="C25" i="57"/>
  <c r="E24" i="57"/>
  <c r="G24" i="57" s="1"/>
  <c r="C24" i="57"/>
  <c r="E23" i="57"/>
  <c r="G23" i="57" s="1"/>
  <c r="C23" i="57"/>
  <c r="E22" i="57"/>
  <c r="G22" i="57" s="1"/>
  <c r="C22" i="57"/>
  <c r="E21" i="57"/>
  <c r="G21" i="57" s="1"/>
  <c r="C21" i="57"/>
  <c r="E20" i="57"/>
  <c r="G20" i="57" s="1"/>
  <c r="C20" i="57"/>
  <c r="E19" i="57"/>
  <c r="G19" i="57" s="1"/>
  <c r="C19" i="57"/>
  <c r="E18" i="57"/>
  <c r="G18" i="57" s="1"/>
  <c r="C18" i="57"/>
  <c r="E17" i="57"/>
  <c r="G17" i="57" s="1"/>
  <c r="C17" i="57"/>
  <c r="E16" i="57"/>
  <c r="G16" i="57" s="1"/>
  <c r="C16" i="57"/>
  <c r="E15" i="57"/>
  <c r="G15" i="57" s="1"/>
  <c r="C15" i="57"/>
  <c r="E14" i="57"/>
  <c r="G14" i="57" s="1"/>
  <c r="C14" i="57"/>
  <c r="E13" i="57"/>
  <c r="G13" i="57" s="1"/>
  <c r="C13" i="57"/>
  <c r="E12" i="57"/>
  <c r="G12" i="57" s="1"/>
  <c r="C12" i="57"/>
  <c r="E11" i="57"/>
  <c r="G11" i="57" s="1"/>
  <c r="C11" i="57"/>
  <c r="E50" i="56"/>
  <c r="G50" i="56" s="1"/>
  <c r="C50" i="56"/>
  <c r="E49" i="56"/>
  <c r="G49" i="56" s="1"/>
  <c r="C49" i="56"/>
  <c r="E48" i="56"/>
  <c r="G48" i="56" s="1"/>
  <c r="C48" i="56"/>
  <c r="E47" i="56"/>
  <c r="G47" i="56" s="1"/>
  <c r="C47" i="56"/>
  <c r="E46" i="56"/>
  <c r="G46" i="56" s="1"/>
  <c r="C46" i="56"/>
  <c r="E45" i="56"/>
  <c r="G45" i="56" s="1"/>
  <c r="C45" i="56"/>
  <c r="E44" i="56"/>
  <c r="G44" i="56" s="1"/>
  <c r="C44" i="56"/>
  <c r="E43" i="56"/>
  <c r="G43" i="56" s="1"/>
  <c r="C43" i="56"/>
  <c r="E42" i="56"/>
  <c r="G42" i="56" s="1"/>
  <c r="C42" i="56"/>
  <c r="E41" i="56"/>
  <c r="G41" i="56" s="1"/>
  <c r="C41" i="56"/>
  <c r="E40" i="56"/>
  <c r="G40" i="56" s="1"/>
  <c r="C40" i="56"/>
  <c r="E39" i="56"/>
  <c r="G39" i="56" s="1"/>
  <c r="C39" i="56"/>
  <c r="E38" i="56"/>
  <c r="G38" i="56" s="1"/>
  <c r="C38" i="56"/>
  <c r="E37" i="56"/>
  <c r="G37" i="56" s="1"/>
  <c r="C37" i="56"/>
  <c r="E36" i="56"/>
  <c r="G36" i="56" s="1"/>
  <c r="C36" i="56"/>
  <c r="E35" i="56"/>
  <c r="G35" i="56" s="1"/>
  <c r="C35" i="56"/>
  <c r="E34" i="56"/>
  <c r="G34" i="56" s="1"/>
  <c r="C34" i="56"/>
  <c r="E33" i="56"/>
  <c r="G33" i="56" s="1"/>
  <c r="C33" i="56"/>
  <c r="E32" i="56"/>
  <c r="G32" i="56" s="1"/>
  <c r="C32" i="56"/>
  <c r="E31" i="56"/>
  <c r="G31" i="56" s="1"/>
  <c r="C31" i="56"/>
  <c r="E30" i="56"/>
  <c r="G30" i="56" s="1"/>
  <c r="C30" i="56"/>
  <c r="E29" i="56"/>
  <c r="G29" i="56" s="1"/>
  <c r="C29" i="56"/>
  <c r="E28" i="56"/>
  <c r="G28" i="56" s="1"/>
  <c r="C28" i="56"/>
  <c r="E27" i="56"/>
  <c r="G27" i="56" s="1"/>
  <c r="C27" i="56"/>
  <c r="E26" i="56"/>
  <c r="G26" i="56" s="1"/>
  <c r="C26" i="56"/>
  <c r="E25" i="56"/>
  <c r="G25" i="56" s="1"/>
  <c r="C25" i="56"/>
  <c r="E24" i="56"/>
  <c r="G24" i="56" s="1"/>
  <c r="C24" i="56"/>
  <c r="E23" i="56"/>
  <c r="G23" i="56" s="1"/>
  <c r="C23" i="56"/>
  <c r="E22" i="56"/>
  <c r="G22" i="56" s="1"/>
  <c r="C22" i="56"/>
  <c r="E21" i="56"/>
  <c r="G21" i="56" s="1"/>
  <c r="C21" i="56"/>
  <c r="E20" i="56"/>
  <c r="G20" i="56" s="1"/>
  <c r="C20" i="56"/>
  <c r="E19" i="56"/>
  <c r="G19" i="56" s="1"/>
  <c r="C19" i="56"/>
  <c r="E18" i="56"/>
  <c r="G18" i="56" s="1"/>
  <c r="C18" i="56"/>
  <c r="E17" i="56"/>
  <c r="G17" i="56" s="1"/>
  <c r="C17" i="56"/>
  <c r="E16" i="56"/>
  <c r="G16" i="56" s="1"/>
  <c r="C16" i="56"/>
  <c r="E15" i="56"/>
  <c r="G15" i="56" s="1"/>
  <c r="C15" i="56"/>
  <c r="E14" i="56"/>
  <c r="G14" i="56" s="1"/>
  <c r="C14" i="56"/>
  <c r="E13" i="56"/>
  <c r="G13" i="56" s="1"/>
  <c r="C13" i="56"/>
  <c r="E12" i="56"/>
  <c r="G12" i="56" s="1"/>
  <c r="C12" i="56"/>
  <c r="E11" i="56"/>
  <c r="G11" i="56" s="1"/>
  <c r="C11" i="56"/>
  <c r="E50" i="55"/>
  <c r="G50" i="55" s="1"/>
  <c r="C50" i="55"/>
  <c r="E49" i="55"/>
  <c r="G49" i="55" s="1"/>
  <c r="C49" i="55"/>
  <c r="E48" i="55"/>
  <c r="G48" i="55" s="1"/>
  <c r="C48" i="55"/>
  <c r="E47" i="55"/>
  <c r="G47" i="55" s="1"/>
  <c r="C47" i="55"/>
  <c r="E46" i="55"/>
  <c r="G46" i="55" s="1"/>
  <c r="C46" i="55"/>
  <c r="E45" i="55"/>
  <c r="G45" i="55" s="1"/>
  <c r="C45" i="55"/>
  <c r="E44" i="55"/>
  <c r="G44" i="55" s="1"/>
  <c r="C44" i="55"/>
  <c r="E43" i="55"/>
  <c r="G43" i="55" s="1"/>
  <c r="C43" i="55"/>
  <c r="E42" i="55"/>
  <c r="G42" i="55" s="1"/>
  <c r="C42" i="55"/>
  <c r="E41" i="55"/>
  <c r="G41" i="55" s="1"/>
  <c r="C41" i="55"/>
  <c r="E40" i="55"/>
  <c r="G40" i="55" s="1"/>
  <c r="C40" i="55"/>
  <c r="E39" i="55"/>
  <c r="G39" i="55" s="1"/>
  <c r="C39" i="55"/>
  <c r="E38" i="55"/>
  <c r="G38" i="55" s="1"/>
  <c r="C38" i="55"/>
  <c r="E37" i="55"/>
  <c r="G37" i="55" s="1"/>
  <c r="C37" i="55"/>
  <c r="E36" i="55"/>
  <c r="G36" i="55" s="1"/>
  <c r="C36" i="55"/>
  <c r="E35" i="55"/>
  <c r="G35" i="55" s="1"/>
  <c r="C35" i="55"/>
  <c r="E34" i="55"/>
  <c r="G34" i="55" s="1"/>
  <c r="C34" i="55"/>
  <c r="E33" i="55"/>
  <c r="G33" i="55" s="1"/>
  <c r="C33" i="55"/>
  <c r="E32" i="55"/>
  <c r="G32" i="55" s="1"/>
  <c r="C32" i="55"/>
  <c r="E31" i="55"/>
  <c r="G31" i="55" s="1"/>
  <c r="C31" i="55"/>
  <c r="E30" i="55"/>
  <c r="G30" i="55" s="1"/>
  <c r="C30" i="55"/>
  <c r="E29" i="55"/>
  <c r="G29" i="55" s="1"/>
  <c r="C29" i="55"/>
  <c r="E28" i="55"/>
  <c r="G28" i="55" s="1"/>
  <c r="C28" i="55"/>
  <c r="E27" i="55"/>
  <c r="G27" i="55" s="1"/>
  <c r="C27" i="55"/>
  <c r="E26" i="55"/>
  <c r="G26" i="55" s="1"/>
  <c r="C26" i="55"/>
  <c r="E25" i="55"/>
  <c r="G25" i="55" s="1"/>
  <c r="C25" i="55"/>
  <c r="E24" i="55"/>
  <c r="G24" i="55" s="1"/>
  <c r="C24" i="55"/>
  <c r="E23" i="55"/>
  <c r="G23" i="55" s="1"/>
  <c r="C23" i="55"/>
  <c r="E22" i="55"/>
  <c r="G22" i="55" s="1"/>
  <c r="C22" i="55"/>
  <c r="E21" i="55"/>
  <c r="G21" i="55" s="1"/>
  <c r="C21" i="55"/>
  <c r="E20" i="55"/>
  <c r="G20" i="55" s="1"/>
  <c r="C20" i="55"/>
  <c r="E19" i="55"/>
  <c r="G19" i="55" s="1"/>
  <c r="C19" i="55"/>
  <c r="E18" i="55"/>
  <c r="G18" i="55" s="1"/>
  <c r="C18" i="55"/>
  <c r="E17" i="55"/>
  <c r="G17" i="55" s="1"/>
  <c r="C17" i="55"/>
  <c r="E16" i="55"/>
  <c r="G16" i="55" s="1"/>
  <c r="C16" i="55"/>
  <c r="E15" i="55"/>
  <c r="G15" i="55" s="1"/>
  <c r="C15" i="55"/>
  <c r="E14" i="55"/>
  <c r="G14" i="55" s="1"/>
  <c r="C14" i="55"/>
  <c r="E13" i="55"/>
  <c r="G13" i="55" s="1"/>
  <c r="C13" i="55"/>
  <c r="E12" i="55"/>
  <c r="G12" i="55" s="1"/>
  <c r="C12" i="55"/>
  <c r="E11" i="55"/>
  <c r="G11" i="55" s="1"/>
  <c r="C11" i="55"/>
  <c r="E50" i="54"/>
  <c r="G50" i="54" s="1"/>
  <c r="C50" i="54"/>
  <c r="E49" i="54"/>
  <c r="G49" i="54" s="1"/>
  <c r="C49" i="54"/>
  <c r="E48" i="54"/>
  <c r="G48" i="54" s="1"/>
  <c r="C48" i="54"/>
  <c r="E47" i="54"/>
  <c r="G47" i="54" s="1"/>
  <c r="C47" i="54"/>
  <c r="E46" i="54"/>
  <c r="G46" i="54" s="1"/>
  <c r="C46" i="54"/>
  <c r="E45" i="54"/>
  <c r="G45" i="54" s="1"/>
  <c r="C45" i="54"/>
  <c r="E44" i="54"/>
  <c r="G44" i="54" s="1"/>
  <c r="C44" i="54"/>
  <c r="E43" i="54"/>
  <c r="G43" i="54" s="1"/>
  <c r="C43" i="54"/>
  <c r="E42" i="54"/>
  <c r="G42" i="54" s="1"/>
  <c r="C42" i="54"/>
  <c r="E41" i="54"/>
  <c r="G41" i="54" s="1"/>
  <c r="C41" i="54"/>
  <c r="E40" i="54"/>
  <c r="G40" i="54" s="1"/>
  <c r="C40" i="54"/>
  <c r="E39" i="54"/>
  <c r="G39" i="54" s="1"/>
  <c r="C39" i="54"/>
  <c r="E38" i="54"/>
  <c r="G38" i="54" s="1"/>
  <c r="C38" i="54"/>
  <c r="E37" i="54"/>
  <c r="G37" i="54" s="1"/>
  <c r="C37" i="54"/>
  <c r="E36" i="54"/>
  <c r="G36" i="54" s="1"/>
  <c r="C36" i="54"/>
  <c r="E35" i="54"/>
  <c r="G35" i="54" s="1"/>
  <c r="C35" i="54"/>
  <c r="E34" i="54"/>
  <c r="G34" i="54" s="1"/>
  <c r="C34" i="54"/>
  <c r="E33" i="54"/>
  <c r="G33" i="54" s="1"/>
  <c r="C33" i="54"/>
  <c r="E32" i="54"/>
  <c r="G32" i="54" s="1"/>
  <c r="C32" i="54"/>
  <c r="E31" i="54"/>
  <c r="G31" i="54" s="1"/>
  <c r="C31" i="54"/>
  <c r="E30" i="54"/>
  <c r="G30" i="54" s="1"/>
  <c r="C30" i="54"/>
  <c r="E29" i="54"/>
  <c r="G29" i="54" s="1"/>
  <c r="C29" i="54"/>
  <c r="E28" i="54"/>
  <c r="G28" i="54" s="1"/>
  <c r="C28" i="54"/>
  <c r="E27" i="54"/>
  <c r="G27" i="54" s="1"/>
  <c r="C27" i="54"/>
  <c r="E26" i="54"/>
  <c r="G26" i="54" s="1"/>
  <c r="C26" i="54"/>
  <c r="E25" i="54"/>
  <c r="G25" i="54" s="1"/>
  <c r="C25" i="54"/>
  <c r="E24" i="54"/>
  <c r="G24" i="54" s="1"/>
  <c r="C24" i="54"/>
  <c r="E23" i="54"/>
  <c r="G23" i="54" s="1"/>
  <c r="C23" i="54"/>
  <c r="E22" i="54"/>
  <c r="G22" i="54" s="1"/>
  <c r="C22" i="54"/>
  <c r="E21" i="54"/>
  <c r="G21" i="54" s="1"/>
  <c r="C21" i="54"/>
  <c r="E20" i="54"/>
  <c r="G20" i="54" s="1"/>
  <c r="C20" i="54"/>
  <c r="E19" i="54"/>
  <c r="G19" i="54" s="1"/>
  <c r="C19" i="54"/>
  <c r="E18" i="54"/>
  <c r="G18" i="54" s="1"/>
  <c r="C18" i="54"/>
  <c r="E17" i="54"/>
  <c r="G17" i="54" s="1"/>
  <c r="C17" i="54"/>
  <c r="E16" i="54"/>
  <c r="G16" i="54" s="1"/>
  <c r="C16" i="54"/>
  <c r="E15" i="54"/>
  <c r="G15" i="54" s="1"/>
  <c r="C15" i="54"/>
  <c r="E14" i="54"/>
  <c r="G14" i="54" s="1"/>
  <c r="C14" i="54"/>
  <c r="E13" i="54"/>
  <c r="G13" i="54" s="1"/>
  <c r="C13" i="54"/>
  <c r="E12" i="54"/>
  <c r="G12" i="54" s="1"/>
  <c r="C12" i="54"/>
  <c r="E11" i="54"/>
  <c r="G11" i="54" s="1"/>
  <c r="C11" i="54"/>
  <c r="E50" i="53"/>
  <c r="G50" i="53" s="1"/>
  <c r="C50" i="53"/>
  <c r="E49" i="53"/>
  <c r="G49" i="53" s="1"/>
  <c r="C49" i="53"/>
  <c r="E48" i="53"/>
  <c r="G48" i="53" s="1"/>
  <c r="C48" i="53"/>
  <c r="E47" i="53"/>
  <c r="G47" i="53" s="1"/>
  <c r="C47" i="53"/>
  <c r="E46" i="53"/>
  <c r="G46" i="53" s="1"/>
  <c r="C46" i="53"/>
  <c r="E45" i="53"/>
  <c r="G45" i="53" s="1"/>
  <c r="C45" i="53"/>
  <c r="E44" i="53"/>
  <c r="G44" i="53" s="1"/>
  <c r="C44" i="53"/>
  <c r="E43" i="53"/>
  <c r="G43" i="53" s="1"/>
  <c r="C43" i="53"/>
  <c r="E42" i="53"/>
  <c r="G42" i="53" s="1"/>
  <c r="C42" i="53"/>
  <c r="E41" i="53"/>
  <c r="G41" i="53" s="1"/>
  <c r="C41" i="53"/>
  <c r="E40" i="53"/>
  <c r="G40" i="53" s="1"/>
  <c r="C40" i="53"/>
  <c r="E39" i="53"/>
  <c r="G39" i="53" s="1"/>
  <c r="C39" i="53"/>
  <c r="E38" i="53"/>
  <c r="G38" i="53" s="1"/>
  <c r="C38" i="53"/>
  <c r="E37" i="53"/>
  <c r="G37" i="53" s="1"/>
  <c r="C37" i="53"/>
  <c r="E36" i="53"/>
  <c r="G36" i="53" s="1"/>
  <c r="C36" i="53"/>
  <c r="E35" i="53"/>
  <c r="G35" i="53" s="1"/>
  <c r="C35" i="53"/>
  <c r="E34" i="53"/>
  <c r="G34" i="53" s="1"/>
  <c r="C34" i="53"/>
  <c r="E33" i="53"/>
  <c r="G33" i="53" s="1"/>
  <c r="C33" i="53"/>
  <c r="E32" i="53"/>
  <c r="G32" i="53" s="1"/>
  <c r="C32" i="53"/>
  <c r="E31" i="53"/>
  <c r="G31" i="53" s="1"/>
  <c r="C31" i="53"/>
  <c r="E30" i="53"/>
  <c r="G30" i="53" s="1"/>
  <c r="C30" i="53"/>
  <c r="E29" i="53"/>
  <c r="G29" i="53" s="1"/>
  <c r="C29" i="53"/>
  <c r="E28" i="53"/>
  <c r="G28" i="53" s="1"/>
  <c r="C28" i="53"/>
  <c r="E27" i="53"/>
  <c r="G27" i="53" s="1"/>
  <c r="C27" i="53"/>
  <c r="E26" i="53"/>
  <c r="G26" i="53" s="1"/>
  <c r="C26" i="53"/>
  <c r="E25" i="53"/>
  <c r="G25" i="53" s="1"/>
  <c r="C25" i="53"/>
  <c r="E24" i="53"/>
  <c r="G24" i="53" s="1"/>
  <c r="C24" i="53"/>
  <c r="E23" i="53"/>
  <c r="G23" i="53" s="1"/>
  <c r="C23" i="53"/>
  <c r="E22" i="53"/>
  <c r="G22" i="53" s="1"/>
  <c r="C22" i="53"/>
  <c r="E21" i="53"/>
  <c r="G21" i="53" s="1"/>
  <c r="C21" i="53"/>
  <c r="E20" i="53"/>
  <c r="G20" i="53" s="1"/>
  <c r="C20" i="53"/>
  <c r="E19" i="53"/>
  <c r="G19" i="53" s="1"/>
  <c r="C19" i="53"/>
  <c r="E18" i="53"/>
  <c r="G18" i="53" s="1"/>
  <c r="C18" i="53"/>
  <c r="E17" i="53"/>
  <c r="G17" i="53" s="1"/>
  <c r="C17" i="53"/>
  <c r="E16" i="53"/>
  <c r="G16" i="53" s="1"/>
  <c r="C16" i="53"/>
  <c r="E15" i="53"/>
  <c r="G15" i="53" s="1"/>
  <c r="C15" i="53"/>
  <c r="E14" i="53"/>
  <c r="G14" i="53" s="1"/>
  <c r="C14" i="53"/>
  <c r="E13" i="53"/>
  <c r="G13" i="53" s="1"/>
  <c r="C13" i="53"/>
  <c r="E12" i="53"/>
  <c r="G12" i="53" s="1"/>
  <c r="C12" i="53"/>
  <c r="E11" i="53"/>
  <c r="G11" i="53" s="1"/>
  <c r="C11" i="53"/>
  <c r="E50" i="52"/>
  <c r="G50" i="52" s="1"/>
  <c r="C50" i="52"/>
  <c r="E49" i="52"/>
  <c r="G49" i="52" s="1"/>
  <c r="C49" i="52"/>
  <c r="E48" i="52"/>
  <c r="G48" i="52" s="1"/>
  <c r="C48" i="52"/>
  <c r="E47" i="52"/>
  <c r="G47" i="52" s="1"/>
  <c r="C47" i="52"/>
  <c r="E46" i="52"/>
  <c r="G46" i="52" s="1"/>
  <c r="C46" i="52"/>
  <c r="E45" i="52"/>
  <c r="G45" i="52" s="1"/>
  <c r="C45" i="52"/>
  <c r="E44" i="52"/>
  <c r="G44" i="52" s="1"/>
  <c r="C44" i="52"/>
  <c r="E43" i="52"/>
  <c r="G43" i="52" s="1"/>
  <c r="C43" i="52"/>
  <c r="E42" i="52"/>
  <c r="G42" i="52" s="1"/>
  <c r="C42" i="52"/>
  <c r="E41" i="52"/>
  <c r="G41" i="52" s="1"/>
  <c r="C41" i="52"/>
  <c r="E40" i="52"/>
  <c r="G40" i="52" s="1"/>
  <c r="C40" i="52"/>
  <c r="E39" i="52"/>
  <c r="G39" i="52" s="1"/>
  <c r="C39" i="52"/>
  <c r="E38" i="52"/>
  <c r="G38" i="52" s="1"/>
  <c r="C38" i="52"/>
  <c r="E37" i="52"/>
  <c r="G37" i="52" s="1"/>
  <c r="C37" i="52"/>
  <c r="E36" i="52"/>
  <c r="G36" i="52" s="1"/>
  <c r="C36" i="52"/>
  <c r="E35" i="52"/>
  <c r="G35" i="52" s="1"/>
  <c r="C35" i="52"/>
  <c r="E34" i="52"/>
  <c r="G34" i="52" s="1"/>
  <c r="C34" i="52"/>
  <c r="E33" i="52"/>
  <c r="G33" i="52" s="1"/>
  <c r="C33" i="52"/>
  <c r="E32" i="52"/>
  <c r="G32" i="52" s="1"/>
  <c r="C32" i="52"/>
  <c r="E31" i="52"/>
  <c r="G31" i="52" s="1"/>
  <c r="C31" i="52"/>
  <c r="E30" i="52"/>
  <c r="G30" i="52" s="1"/>
  <c r="C30" i="52"/>
  <c r="E29" i="52"/>
  <c r="G29" i="52" s="1"/>
  <c r="C29" i="52"/>
  <c r="E28" i="52"/>
  <c r="G28" i="52" s="1"/>
  <c r="C28" i="52"/>
  <c r="E27" i="52"/>
  <c r="G27" i="52" s="1"/>
  <c r="C27" i="52"/>
  <c r="E26" i="52"/>
  <c r="G26" i="52" s="1"/>
  <c r="C26" i="52"/>
  <c r="E25" i="52"/>
  <c r="G25" i="52" s="1"/>
  <c r="C25" i="52"/>
  <c r="E24" i="52"/>
  <c r="G24" i="52" s="1"/>
  <c r="C24" i="52"/>
  <c r="E23" i="52"/>
  <c r="G23" i="52" s="1"/>
  <c r="C23" i="52"/>
  <c r="E22" i="52"/>
  <c r="G22" i="52" s="1"/>
  <c r="C22" i="52"/>
  <c r="E21" i="52"/>
  <c r="G21" i="52" s="1"/>
  <c r="C21" i="52"/>
  <c r="E20" i="52"/>
  <c r="G20" i="52" s="1"/>
  <c r="C20" i="52"/>
  <c r="E19" i="52"/>
  <c r="G19" i="52" s="1"/>
  <c r="C19" i="52"/>
  <c r="E18" i="52"/>
  <c r="G18" i="52" s="1"/>
  <c r="C18" i="52"/>
  <c r="E17" i="52"/>
  <c r="G17" i="52" s="1"/>
  <c r="C17" i="52"/>
  <c r="E16" i="52"/>
  <c r="G16" i="52" s="1"/>
  <c r="C16" i="52"/>
  <c r="E15" i="52"/>
  <c r="G15" i="52" s="1"/>
  <c r="C15" i="52"/>
  <c r="E14" i="52"/>
  <c r="G14" i="52" s="1"/>
  <c r="C14" i="52"/>
  <c r="E13" i="52"/>
  <c r="G13" i="52" s="1"/>
  <c r="E12" i="52"/>
  <c r="G12" i="52" s="1"/>
  <c r="C12" i="52"/>
  <c r="E11" i="52"/>
  <c r="G11" i="52" s="1"/>
  <c r="C11" i="52"/>
  <c r="E50" i="51"/>
  <c r="G50" i="51" s="1"/>
  <c r="C50" i="51"/>
  <c r="E49" i="51"/>
  <c r="G49" i="51" s="1"/>
  <c r="C49" i="51"/>
  <c r="E48" i="51"/>
  <c r="G48" i="51" s="1"/>
  <c r="C48" i="51"/>
  <c r="E47" i="51"/>
  <c r="G47" i="51" s="1"/>
  <c r="C47" i="51"/>
  <c r="E46" i="51"/>
  <c r="G46" i="51" s="1"/>
  <c r="C46" i="51"/>
  <c r="E45" i="51"/>
  <c r="G45" i="51" s="1"/>
  <c r="C45" i="51"/>
  <c r="E44" i="51"/>
  <c r="G44" i="51" s="1"/>
  <c r="C44" i="51"/>
  <c r="E43" i="51"/>
  <c r="G43" i="51" s="1"/>
  <c r="C43" i="51"/>
  <c r="E42" i="51"/>
  <c r="G42" i="51" s="1"/>
  <c r="C42" i="51"/>
  <c r="E41" i="51"/>
  <c r="G41" i="51" s="1"/>
  <c r="C41" i="51"/>
  <c r="E40" i="51"/>
  <c r="G40" i="51" s="1"/>
  <c r="C40" i="51"/>
  <c r="E39" i="51"/>
  <c r="G39" i="51" s="1"/>
  <c r="C39" i="51"/>
  <c r="E38" i="51"/>
  <c r="G38" i="51" s="1"/>
  <c r="C38" i="51"/>
  <c r="E37" i="51"/>
  <c r="G37" i="51" s="1"/>
  <c r="C37" i="51"/>
  <c r="E36" i="51"/>
  <c r="G36" i="51" s="1"/>
  <c r="C36" i="51"/>
  <c r="E35" i="51"/>
  <c r="G35" i="51" s="1"/>
  <c r="C35" i="51"/>
  <c r="E34" i="51"/>
  <c r="G34" i="51" s="1"/>
  <c r="C34" i="51"/>
  <c r="E33" i="51"/>
  <c r="G33" i="51" s="1"/>
  <c r="C33" i="51"/>
  <c r="E32" i="51"/>
  <c r="G32" i="51" s="1"/>
  <c r="C32" i="51"/>
  <c r="E31" i="51"/>
  <c r="G31" i="51" s="1"/>
  <c r="C31" i="51"/>
  <c r="E30" i="51"/>
  <c r="G30" i="51" s="1"/>
  <c r="C30" i="51"/>
  <c r="E29" i="51"/>
  <c r="G29" i="51" s="1"/>
  <c r="C29" i="51"/>
  <c r="E28" i="51"/>
  <c r="G28" i="51" s="1"/>
  <c r="C28" i="51"/>
  <c r="E27" i="51"/>
  <c r="G27" i="51" s="1"/>
  <c r="C27" i="51"/>
  <c r="E26" i="51"/>
  <c r="G26" i="51" s="1"/>
  <c r="C26" i="51"/>
  <c r="E25" i="51"/>
  <c r="G25" i="51" s="1"/>
  <c r="C25" i="51"/>
  <c r="E24" i="51"/>
  <c r="G24" i="51" s="1"/>
  <c r="C24" i="51"/>
  <c r="E23" i="51"/>
  <c r="G23" i="51" s="1"/>
  <c r="C23" i="51"/>
  <c r="E22" i="51"/>
  <c r="G22" i="51" s="1"/>
  <c r="C22" i="51"/>
  <c r="E21" i="51"/>
  <c r="G21" i="51" s="1"/>
  <c r="C21" i="51"/>
  <c r="E20" i="51"/>
  <c r="G20" i="51" s="1"/>
  <c r="C20" i="51"/>
  <c r="E19" i="51"/>
  <c r="G19" i="51" s="1"/>
  <c r="C19" i="51"/>
  <c r="E18" i="51"/>
  <c r="G18" i="51" s="1"/>
  <c r="C18" i="51"/>
  <c r="E17" i="51"/>
  <c r="G17" i="51" s="1"/>
  <c r="C17" i="51"/>
  <c r="E16" i="51"/>
  <c r="G16" i="51" s="1"/>
  <c r="C16" i="51"/>
  <c r="E15" i="51"/>
  <c r="G15" i="51" s="1"/>
  <c r="C15" i="51"/>
  <c r="E14" i="51"/>
  <c r="G14" i="51" s="1"/>
  <c r="C14" i="51"/>
  <c r="E13" i="51"/>
  <c r="G13" i="51" s="1"/>
  <c r="C13" i="51"/>
  <c r="E12" i="51"/>
  <c r="G12" i="51" s="1"/>
  <c r="C12" i="51"/>
  <c r="E11" i="51"/>
  <c r="G11" i="51" s="1"/>
  <c r="C11" i="51"/>
  <c r="E50" i="50"/>
  <c r="G50" i="50" s="1"/>
  <c r="C50" i="50"/>
  <c r="E49" i="50"/>
  <c r="G49" i="50" s="1"/>
  <c r="C49" i="50"/>
  <c r="E48" i="50"/>
  <c r="G48" i="50" s="1"/>
  <c r="C48" i="50"/>
  <c r="E47" i="50"/>
  <c r="G47" i="50" s="1"/>
  <c r="C47" i="50"/>
  <c r="E46" i="50"/>
  <c r="G46" i="50" s="1"/>
  <c r="C46" i="50"/>
  <c r="E45" i="50"/>
  <c r="G45" i="50" s="1"/>
  <c r="C45" i="50"/>
  <c r="E44" i="50"/>
  <c r="G44" i="50" s="1"/>
  <c r="C44" i="50"/>
  <c r="E43" i="50"/>
  <c r="G43" i="50" s="1"/>
  <c r="C43" i="50"/>
  <c r="E42" i="50"/>
  <c r="G42" i="50" s="1"/>
  <c r="C42" i="50"/>
  <c r="E41" i="50"/>
  <c r="G41" i="50" s="1"/>
  <c r="C41" i="50"/>
  <c r="E40" i="50"/>
  <c r="G40" i="50" s="1"/>
  <c r="C40" i="50"/>
  <c r="E39" i="50"/>
  <c r="G39" i="50" s="1"/>
  <c r="C39" i="50"/>
  <c r="E38" i="50"/>
  <c r="G38" i="50" s="1"/>
  <c r="C38" i="50"/>
  <c r="E37" i="50"/>
  <c r="G37" i="50" s="1"/>
  <c r="C37" i="50"/>
  <c r="E36" i="50"/>
  <c r="G36" i="50" s="1"/>
  <c r="C36" i="50"/>
  <c r="E35" i="50"/>
  <c r="G35" i="50" s="1"/>
  <c r="C35" i="50"/>
  <c r="E34" i="50"/>
  <c r="G34" i="50" s="1"/>
  <c r="C34" i="50"/>
  <c r="E33" i="50"/>
  <c r="G33" i="50" s="1"/>
  <c r="C33" i="50"/>
  <c r="E32" i="50"/>
  <c r="G32" i="50" s="1"/>
  <c r="C32" i="50"/>
  <c r="E31" i="50"/>
  <c r="G31" i="50" s="1"/>
  <c r="C31" i="50"/>
  <c r="E30" i="50"/>
  <c r="G30" i="50" s="1"/>
  <c r="C30" i="50"/>
  <c r="E29" i="50"/>
  <c r="G29" i="50" s="1"/>
  <c r="C29" i="50"/>
  <c r="E28" i="50"/>
  <c r="G28" i="50" s="1"/>
  <c r="C28" i="50"/>
  <c r="E27" i="50"/>
  <c r="G27" i="50" s="1"/>
  <c r="C27" i="50"/>
  <c r="E26" i="50"/>
  <c r="G26" i="50" s="1"/>
  <c r="C26" i="50"/>
  <c r="E25" i="50"/>
  <c r="G25" i="50" s="1"/>
  <c r="C25" i="50"/>
  <c r="E24" i="50"/>
  <c r="G24" i="50" s="1"/>
  <c r="C24" i="50"/>
  <c r="E23" i="50"/>
  <c r="G23" i="50" s="1"/>
  <c r="C23" i="50"/>
  <c r="E22" i="50"/>
  <c r="G22" i="50" s="1"/>
  <c r="C22" i="50"/>
  <c r="E21" i="50"/>
  <c r="G21" i="50" s="1"/>
  <c r="C21" i="50"/>
  <c r="E20" i="50"/>
  <c r="G20" i="50" s="1"/>
  <c r="C20" i="50"/>
  <c r="E19" i="50"/>
  <c r="G19" i="50" s="1"/>
  <c r="C19" i="50"/>
  <c r="E18" i="50"/>
  <c r="G18" i="50" s="1"/>
  <c r="C18" i="50"/>
  <c r="E17" i="50"/>
  <c r="G17" i="50" s="1"/>
  <c r="C17" i="50"/>
  <c r="E16" i="50"/>
  <c r="G16" i="50" s="1"/>
  <c r="C16" i="50"/>
  <c r="E15" i="50"/>
  <c r="G15" i="50" s="1"/>
  <c r="C15" i="50"/>
  <c r="E14" i="50"/>
  <c r="G14" i="50" s="1"/>
  <c r="C14" i="50"/>
  <c r="E13" i="50"/>
  <c r="G13" i="50" s="1"/>
  <c r="C13" i="50"/>
  <c r="E12" i="50"/>
  <c r="G12" i="50" s="1"/>
  <c r="C12" i="50"/>
  <c r="E11" i="50"/>
  <c r="G11" i="50" s="1"/>
  <c r="C11" i="50"/>
  <c r="E50" i="49"/>
  <c r="G50" i="49" s="1"/>
  <c r="C50" i="49"/>
  <c r="E49" i="49"/>
  <c r="G49" i="49" s="1"/>
  <c r="C49" i="49"/>
  <c r="E48" i="49"/>
  <c r="G48" i="49" s="1"/>
  <c r="C48" i="49"/>
  <c r="E47" i="49"/>
  <c r="G47" i="49" s="1"/>
  <c r="C47" i="49"/>
  <c r="E46" i="49"/>
  <c r="G46" i="49" s="1"/>
  <c r="C46" i="49"/>
  <c r="E45" i="49"/>
  <c r="G45" i="49" s="1"/>
  <c r="C45" i="49"/>
  <c r="E44" i="49"/>
  <c r="G44" i="49" s="1"/>
  <c r="C44" i="49"/>
  <c r="E43" i="49"/>
  <c r="G43" i="49" s="1"/>
  <c r="C43" i="49"/>
  <c r="E42" i="49"/>
  <c r="G42" i="49" s="1"/>
  <c r="C42" i="49"/>
  <c r="E41" i="49"/>
  <c r="G41" i="49" s="1"/>
  <c r="C41" i="49"/>
  <c r="E40" i="49"/>
  <c r="G40" i="49" s="1"/>
  <c r="C40" i="49"/>
  <c r="E39" i="49"/>
  <c r="G39" i="49" s="1"/>
  <c r="C39" i="49"/>
  <c r="E38" i="49"/>
  <c r="G38" i="49" s="1"/>
  <c r="C38" i="49"/>
  <c r="E37" i="49"/>
  <c r="G37" i="49" s="1"/>
  <c r="C37" i="49"/>
  <c r="E36" i="49"/>
  <c r="G36" i="49" s="1"/>
  <c r="C36" i="49"/>
  <c r="E35" i="49"/>
  <c r="G35" i="49" s="1"/>
  <c r="C35" i="49"/>
  <c r="E34" i="49"/>
  <c r="G34" i="49" s="1"/>
  <c r="C34" i="49"/>
  <c r="E33" i="49"/>
  <c r="G33" i="49" s="1"/>
  <c r="C33" i="49"/>
  <c r="E32" i="49"/>
  <c r="G32" i="49" s="1"/>
  <c r="C32" i="49"/>
  <c r="E31" i="49"/>
  <c r="G31" i="49" s="1"/>
  <c r="C31" i="49"/>
  <c r="E30" i="49"/>
  <c r="G30" i="49" s="1"/>
  <c r="C30" i="49"/>
  <c r="E29" i="49"/>
  <c r="G29" i="49" s="1"/>
  <c r="C29" i="49"/>
  <c r="E28" i="49"/>
  <c r="G28" i="49" s="1"/>
  <c r="C28" i="49"/>
  <c r="E27" i="49"/>
  <c r="G27" i="49" s="1"/>
  <c r="C27" i="49"/>
  <c r="E26" i="49"/>
  <c r="G26" i="49" s="1"/>
  <c r="C26" i="49"/>
  <c r="E25" i="49"/>
  <c r="G25" i="49" s="1"/>
  <c r="C25" i="49"/>
  <c r="E24" i="49"/>
  <c r="G24" i="49" s="1"/>
  <c r="C24" i="49"/>
  <c r="E23" i="49"/>
  <c r="G23" i="49" s="1"/>
  <c r="C23" i="49"/>
  <c r="E22" i="49"/>
  <c r="G22" i="49" s="1"/>
  <c r="C22" i="49"/>
  <c r="E21" i="49"/>
  <c r="G21" i="49" s="1"/>
  <c r="C21" i="49"/>
  <c r="E20" i="49"/>
  <c r="G20" i="49" s="1"/>
  <c r="C20" i="49"/>
  <c r="E19" i="49"/>
  <c r="G19" i="49" s="1"/>
  <c r="C19" i="49"/>
  <c r="E18" i="49"/>
  <c r="G18" i="49" s="1"/>
  <c r="C18" i="49"/>
  <c r="E17" i="49"/>
  <c r="G17" i="49" s="1"/>
  <c r="C17" i="49"/>
  <c r="E16" i="49"/>
  <c r="G16" i="49" s="1"/>
  <c r="C16" i="49"/>
  <c r="E15" i="49"/>
  <c r="G15" i="49" s="1"/>
  <c r="C15" i="49"/>
  <c r="E14" i="49"/>
  <c r="G14" i="49" s="1"/>
  <c r="C14" i="49"/>
  <c r="E13" i="49"/>
  <c r="G13" i="49" s="1"/>
  <c r="C13" i="49"/>
  <c r="E12" i="49"/>
  <c r="G12" i="49" s="1"/>
  <c r="C12" i="49"/>
  <c r="E11" i="49"/>
  <c r="G11" i="49" s="1"/>
  <c r="C11" i="49"/>
  <c r="E50" i="48"/>
  <c r="G50" i="48" s="1"/>
  <c r="C50" i="48"/>
  <c r="E49" i="48"/>
  <c r="G49" i="48" s="1"/>
  <c r="C49" i="48"/>
  <c r="E48" i="48"/>
  <c r="G48" i="48" s="1"/>
  <c r="C48" i="48"/>
  <c r="E47" i="48"/>
  <c r="G47" i="48" s="1"/>
  <c r="C47" i="48"/>
  <c r="E46" i="48"/>
  <c r="G46" i="48" s="1"/>
  <c r="C46" i="48"/>
  <c r="E45" i="48"/>
  <c r="G45" i="48" s="1"/>
  <c r="C45" i="48"/>
  <c r="E44" i="48"/>
  <c r="G44" i="48" s="1"/>
  <c r="C44" i="48"/>
  <c r="E43" i="48"/>
  <c r="G43" i="48" s="1"/>
  <c r="C43" i="48"/>
  <c r="E42" i="48"/>
  <c r="G42" i="48" s="1"/>
  <c r="C42" i="48"/>
  <c r="E41" i="48"/>
  <c r="G41" i="48" s="1"/>
  <c r="C41" i="48"/>
  <c r="E40" i="48"/>
  <c r="G40" i="48" s="1"/>
  <c r="C40" i="48"/>
  <c r="E39" i="48"/>
  <c r="G39" i="48" s="1"/>
  <c r="C39" i="48"/>
  <c r="E38" i="48"/>
  <c r="G38" i="48" s="1"/>
  <c r="C38" i="48"/>
  <c r="E37" i="48"/>
  <c r="G37" i="48" s="1"/>
  <c r="C37" i="48"/>
  <c r="E36" i="48"/>
  <c r="G36" i="48" s="1"/>
  <c r="C36" i="48"/>
  <c r="E35" i="48"/>
  <c r="G35" i="48" s="1"/>
  <c r="C35" i="48"/>
  <c r="E34" i="48"/>
  <c r="G34" i="48" s="1"/>
  <c r="C34" i="48"/>
  <c r="E33" i="48"/>
  <c r="G33" i="48" s="1"/>
  <c r="C33" i="48"/>
  <c r="E32" i="48"/>
  <c r="G32" i="48" s="1"/>
  <c r="C32" i="48"/>
  <c r="E31" i="48"/>
  <c r="G31" i="48" s="1"/>
  <c r="C31" i="48"/>
  <c r="E30" i="48"/>
  <c r="G30" i="48" s="1"/>
  <c r="C30" i="48"/>
  <c r="E29" i="48"/>
  <c r="G29" i="48" s="1"/>
  <c r="C29" i="48"/>
  <c r="E28" i="48"/>
  <c r="G28" i="48" s="1"/>
  <c r="C28" i="48"/>
  <c r="E27" i="48"/>
  <c r="G27" i="48" s="1"/>
  <c r="C27" i="48"/>
  <c r="E26" i="48"/>
  <c r="G26" i="48" s="1"/>
  <c r="C26" i="48"/>
  <c r="E25" i="48"/>
  <c r="G25" i="48" s="1"/>
  <c r="C25" i="48"/>
  <c r="E24" i="48"/>
  <c r="G24" i="48" s="1"/>
  <c r="C24" i="48"/>
  <c r="E23" i="48"/>
  <c r="G23" i="48" s="1"/>
  <c r="C23" i="48"/>
  <c r="E22" i="48"/>
  <c r="G22" i="48" s="1"/>
  <c r="C22" i="48"/>
  <c r="E21" i="48"/>
  <c r="G21" i="48" s="1"/>
  <c r="C21" i="48"/>
  <c r="E20" i="48"/>
  <c r="G20" i="48" s="1"/>
  <c r="C20" i="48"/>
  <c r="E19" i="48"/>
  <c r="G19" i="48" s="1"/>
  <c r="C19" i="48"/>
  <c r="E18" i="48"/>
  <c r="G18" i="48" s="1"/>
  <c r="C18" i="48"/>
  <c r="E17" i="48"/>
  <c r="G17" i="48" s="1"/>
  <c r="C17" i="48"/>
  <c r="E16" i="48"/>
  <c r="G16" i="48" s="1"/>
  <c r="C16" i="48"/>
  <c r="E15" i="48"/>
  <c r="G15" i="48" s="1"/>
  <c r="C15" i="48"/>
  <c r="E14" i="48"/>
  <c r="G14" i="48" s="1"/>
  <c r="C14" i="48"/>
  <c r="E13" i="48"/>
  <c r="G13" i="48" s="1"/>
  <c r="C13" i="48"/>
  <c r="E12" i="48"/>
  <c r="G12" i="48" s="1"/>
  <c r="C12" i="48"/>
  <c r="E11" i="48"/>
  <c r="G11" i="48" s="1"/>
  <c r="C11" i="48"/>
  <c r="E50" i="47"/>
  <c r="G50" i="47" s="1"/>
  <c r="C50" i="47"/>
  <c r="E49" i="47"/>
  <c r="G49" i="47" s="1"/>
  <c r="C49" i="47"/>
  <c r="E48" i="47"/>
  <c r="G48" i="47" s="1"/>
  <c r="C48" i="47"/>
  <c r="E47" i="47"/>
  <c r="G47" i="47" s="1"/>
  <c r="C47" i="47"/>
  <c r="E46" i="47"/>
  <c r="G46" i="47" s="1"/>
  <c r="C46" i="47"/>
  <c r="E45" i="47"/>
  <c r="G45" i="47" s="1"/>
  <c r="C45" i="47"/>
  <c r="E44" i="47"/>
  <c r="G44" i="47" s="1"/>
  <c r="C44" i="47"/>
  <c r="E43" i="47"/>
  <c r="G43" i="47" s="1"/>
  <c r="C43" i="47"/>
  <c r="E42" i="47"/>
  <c r="G42" i="47" s="1"/>
  <c r="C42" i="47"/>
  <c r="E41" i="47"/>
  <c r="G41" i="47" s="1"/>
  <c r="C41" i="47"/>
  <c r="E40" i="47"/>
  <c r="G40" i="47" s="1"/>
  <c r="C40" i="47"/>
  <c r="E39" i="47"/>
  <c r="G39" i="47" s="1"/>
  <c r="C39" i="47"/>
  <c r="E38" i="47"/>
  <c r="G38" i="47" s="1"/>
  <c r="C38" i="47"/>
  <c r="E37" i="47"/>
  <c r="G37" i="47" s="1"/>
  <c r="C37" i="47"/>
  <c r="E36" i="47"/>
  <c r="G36" i="47" s="1"/>
  <c r="C36" i="47"/>
  <c r="E35" i="47"/>
  <c r="G35" i="47" s="1"/>
  <c r="C35" i="47"/>
  <c r="E34" i="47"/>
  <c r="G34" i="47" s="1"/>
  <c r="C34" i="47"/>
  <c r="E33" i="47"/>
  <c r="G33" i="47" s="1"/>
  <c r="C33" i="47"/>
  <c r="E32" i="47"/>
  <c r="G32" i="47" s="1"/>
  <c r="C32" i="47"/>
  <c r="E31" i="47"/>
  <c r="G31" i="47" s="1"/>
  <c r="C31" i="47"/>
  <c r="E30" i="47"/>
  <c r="G30" i="47" s="1"/>
  <c r="C30" i="47"/>
  <c r="E29" i="47"/>
  <c r="G29" i="47" s="1"/>
  <c r="C29" i="47"/>
  <c r="E28" i="47"/>
  <c r="G28" i="47" s="1"/>
  <c r="C28" i="47"/>
  <c r="E27" i="47"/>
  <c r="G27" i="47" s="1"/>
  <c r="C27" i="47"/>
  <c r="E26" i="47"/>
  <c r="G26" i="47" s="1"/>
  <c r="C26" i="47"/>
  <c r="E25" i="47"/>
  <c r="G25" i="47" s="1"/>
  <c r="C25" i="47"/>
  <c r="E24" i="47"/>
  <c r="G24" i="47" s="1"/>
  <c r="C24" i="47"/>
  <c r="E23" i="47"/>
  <c r="G23" i="47" s="1"/>
  <c r="C23" i="47"/>
  <c r="E22" i="47"/>
  <c r="G22" i="47" s="1"/>
  <c r="C22" i="47"/>
  <c r="E21" i="47"/>
  <c r="G21" i="47" s="1"/>
  <c r="C21" i="47"/>
  <c r="E20" i="47"/>
  <c r="G20" i="47" s="1"/>
  <c r="C20" i="47"/>
  <c r="E19" i="47"/>
  <c r="G19" i="47" s="1"/>
  <c r="C19" i="47"/>
  <c r="E18" i="47"/>
  <c r="G18" i="47" s="1"/>
  <c r="C18" i="47"/>
  <c r="E17" i="47"/>
  <c r="G17" i="47" s="1"/>
  <c r="C17" i="47"/>
  <c r="E16" i="47"/>
  <c r="G16" i="47" s="1"/>
  <c r="C16" i="47"/>
  <c r="E15" i="47"/>
  <c r="G15" i="47" s="1"/>
  <c r="C15" i="47"/>
  <c r="E14" i="47"/>
  <c r="G14" i="47" s="1"/>
  <c r="C14" i="47"/>
  <c r="E13" i="47"/>
  <c r="G13" i="47" s="1"/>
  <c r="C13" i="47"/>
  <c r="E12" i="47"/>
  <c r="G12" i="47" s="1"/>
  <c r="C12" i="47"/>
  <c r="E11" i="47"/>
  <c r="G11" i="47" s="1"/>
  <c r="C11" i="47"/>
  <c r="E50" i="46"/>
  <c r="G50" i="46" s="1"/>
  <c r="C50" i="46"/>
  <c r="E49" i="46"/>
  <c r="G49" i="46" s="1"/>
  <c r="C49" i="46"/>
  <c r="E48" i="46"/>
  <c r="G48" i="46" s="1"/>
  <c r="C48" i="46"/>
  <c r="E47" i="46"/>
  <c r="G47" i="46" s="1"/>
  <c r="C47" i="46"/>
  <c r="E46" i="46"/>
  <c r="G46" i="46" s="1"/>
  <c r="C46" i="46"/>
  <c r="E45" i="46"/>
  <c r="G45" i="46" s="1"/>
  <c r="C45" i="46"/>
  <c r="E44" i="46"/>
  <c r="G44" i="46" s="1"/>
  <c r="C44" i="46"/>
  <c r="E43" i="46"/>
  <c r="G43" i="46" s="1"/>
  <c r="C43" i="46"/>
  <c r="E42" i="46"/>
  <c r="G42" i="46" s="1"/>
  <c r="C42" i="46"/>
  <c r="E41" i="46"/>
  <c r="G41" i="46" s="1"/>
  <c r="C41" i="46"/>
  <c r="E40" i="46"/>
  <c r="G40" i="46" s="1"/>
  <c r="C40" i="46"/>
  <c r="E39" i="46"/>
  <c r="G39" i="46" s="1"/>
  <c r="C39" i="46"/>
  <c r="E38" i="46"/>
  <c r="G38" i="46" s="1"/>
  <c r="C38" i="46"/>
  <c r="E37" i="46"/>
  <c r="G37" i="46" s="1"/>
  <c r="C37" i="46"/>
  <c r="E36" i="46"/>
  <c r="G36" i="46" s="1"/>
  <c r="C36" i="46"/>
  <c r="E35" i="46"/>
  <c r="G35" i="46" s="1"/>
  <c r="C35" i="46"/>
  <c r="E34" i="46"/>
  <c r="G34" i="46" s="1"/>
  <c r="C34" i="46"/>
  <c r="E33" i="46"/>
  <c r="G33" i="46" s="1"/>
  <c r="C33" i="46"/>
  <c r="E32" i="46"/>
  <c r="G32" i="46" s="1"/>
  <c r="C32" i="46"/>
  <c r="E31" i="46"/>
  <c r="G31" i="46" s="1"/>
  <c r="C31" i="46"/>
  <c r="E30" i="46"/>
  <c r="G30" i="46" s="1"/>
  <c r="C30" i="46"/>
  <c r="E29" i="46"/>
  <c r="G29" i="46" s="1"/>
  <c r="C29" i="46"/>
  <c r="E28" i="46"/>
  <c r="G28" i="46" s="1"/>
  <c r="C28" i="46"/>
  <c r="E27" i="46"/>
  <c r="G27" i="46" s="1"/>
  <c r="C27" i="46"/>
  <c r="E26" i="46"/>
  <c r="G26" i="46" s="1"/>
  <c r="C26" i="46"/>
  <c r="E25" i="46"/>
  <c r="G25" i="46" s="1"/>
  <c r="C25" i="46"/>
  <c r="E24" i="46"/>
  <c r="G24" i="46" s="1"/>
  <c r="C24" i="46"/>
  <c r="E23" i="46"/>
  <c r="G23" i="46" s="1"/>
  <c r="C23" i="46"/>
  <c r="E22" i="46"/>
  <c r="G22" i="46" s="1"/>
  <c r="C22" i="46"/>
  <c r="E21" i="46"/>
  <c r="G21" i="46" s="1"/>
  <c r="C21" i="46"/>
  <c r="E20" i="46"/>
  <c r="G20" i="46" s="1"/>
  <c r="C20" i="46"/>
  <c r="E19" i="46"/>
  <c r="G19" i="46" s="1"/>
  <c r="C19" i="46"/>
  <c r="E18" i="46"/>
  <c r="G18" i="46" s="1"/>
  <c r="C18" i="46"/>
  <c r="E17" i="46"/>
  <c r="G17" i="46" s="1"/>
  <c r="C17" i="46"/>
  <c r="E16" i="46"/>
  <c r="G16" i="46" s="1"/>
  <c r="C16" i="46"/>
  <c r="E15" i="46"/>
  <c r="G15" i="46" s="1"/>
  <c r="C15" i="46"/>
  <c r="E14" i="46"/>
  <c r="G14" i="46" s="1"/>
  <c r="C14" i="46"/>
  <c r="E13" i="46"/>
  <c r="G13" i="46" s="1"/>
  <c r="C13" i="46"/>
  <c r="E12" i="46"/>
  <c r="G12" i="46" s="1"/>
  <c r="C12" i="46"/>
  <c r="E11" i="46"/>
  <c r="G11" i="46" s="1"/>
  <c r="C11" i="46"/>
  <c r="E50" i="45"/>
  <c r="G50" i="45" s="1"/>
  <c r="C50" i="45"/>
  <c r="E49" i="45"/>
  <c r="G49" i="45" s="1"/>
  <c r="C49" i="45"/>
  <c r="E48" i="45"/>
  <c r="G48" i="45" s="1"/>
  <c r="C48" i="45"/>
  <c r="E47" i="45"/>
  <c r="G47" i="45" s="1"/>
  <c r="C47" i="45"/>
  <c r="E46" i="45"/>
  <c r="G46" i="45" s="1"/>
  <c r="C46" i="45"/>
  <c r="E45" i="45"/>
  <c r="G45" i="45" s="1"/>
  <c r="C45" i="45"/>
  <c r="E44" i="45"/>
  <c r="G44" i="45" s="1"/>
  <c r="C44" i="45"/>
  <c r="E43" i="45"/>
  <c r="G43" i="45" s="1"/>
  <c r="C43" i="45"/>
  <c r="E42" i="45"/>
  <c r="G42" i="45" s="1"/>
  <c r="C42" i="45"/>
  <c r="E41" i="45"/>
  <c r="G41" i="45" s="1"/>
  <c r="C41" i="45"/>
  <c r="E40" i="45"/>
  <c r="G40" i="45" s="1"/>
  <c r="C40" i="45"/>
  <c r="E39" i="45"/>
  <c r="G39" i="45" s="1"/>
  <c r="C39" i="45"/>
  <c r="E38" i="45"/>
  <c r="G38" i="45" s="1"/>
  <c r="C38" i="45"/>
  <c r="E37" i="45"/>
  <c r="G37" i="45" s="1"/>
  <c r="C37" i="45"/>
  <c r="E36" i="45"/>
  <c r="G36" i="45" s="1"/>
  <c r="C36" i="45"/>
  <c r="E35" i="45"/>
  <c r="G35" i="45" s="1"/>
  <c r="C35" i="45"/>
  <c r="E34" i="45"/>
  <c r="G34" i="45" s="1"/>
  <c r="C34" i="45"/>
  <c r="E33" i="45"/>
  <c r="G33" i="45" s="1"/>
  <c r="C33" i="45"/>
  <c r="E32" i="45"/>
  <c r="G32" i="45" s="1"/>
  <c r="C32" i="45"/>
  <c r="E31" i="45"/>
  <c r="G31" i="45" s="1"/>
  <c r="C31" i="45"/>
  <c r="E30" i="45"/>
  <c r="G30" i="45" s="1"/>
  <c r="C30" i="45"/>
  <c r="E29" i="45"/>
  <c r="G29" i="45" s="1"/>
  <c r="C29" i="45"/>
  <c r="E28" i="45"/>
  <c r="G28" i="45" s="1"/>
  <c r="C28" i="45"/>
  <c r="E27" i="45"/>
  <c r="G27" i="45" s="1"/>
  <c r="C27" i="45"/>
  <c r="E26" i="45"/>
  <c r="G26" i="45" s="1"/>
  <c r="C26" i="45"/>
  <c r="E25" i="45"/>
  <c r="G25" i="45" s="1"/>
  <c r="C25" i="45"/>
  <c r="E24" i="45"/>
  <c r="G24" i="45" s="1"/>
  <c r="C24" i="45"/>
  <c r="E23" i="45"/>
  <c r="G23" i="45" s="1"/>
  <c r="C23" i="45"/>
  <c r="E22" i="45"/>
  <c r="G22" i="45" s="1"/>
  <c r="C22" i="45"/>
  <c r="E21" i="45"/>
  <c r="G21" i="45" s="1"/>
  <c r="C21" i="45"/>
  <c r="E20" i="45"/>
  <c r="G20" i="45" s="1"/>
  <c r="C20" i="45"/>
  <c r="E19" i="45"/>
  <c r="G19" i="45" s="1"/>
  <c r="C19" i="45"/>
  <c r="E18" i="45"/>
  <c r="G18" i="45" s="1"/>
  <c r="C18" i="45"/>
  <c r="E17" i="45"/>
  <c r="G17" i="45" s="1"/>
  <c r="C17" i="45"/>
  <c r="E16" i="45"/>
  <c r="G16" i="45" s="1"/>
  <c r="C16" i="45"/>
  <c r="E15" i="45"/>
  <c r="G15" i="45" s="1"/>
  <c r="C15" i="45"/>
  <c r="E14" i="45"/>
  <c r="G14" i="45" s="1"/>
  <c r="C14" i="45"/>
  <c r="E13" i="45"/>
  <c r="G13" i="45" s="1"/>
  <c r="C13" i="45"/>
  <c r="E12" i="45"/>
  <c r="G12" i="45" s="1"/>
  <c r="C12" i="45"/>
  <c r="E11" i="45"/>
  <c r="G11" i="45" s="1"/>
  <c r="C11" i="45"/>
  <c r="E50" i="44"/>
  <c r="G50" i="44" s="1"/>
  <c r="C50" i="44"/>
  <c r="E49" i="44"/>
  <c r="G49" i="44" s="1"/>
  <c r="C49" i="44"/>
  <c r="E48" i="44"/>
  <c r="G48" i="44" s="1"/>
  <c r="C48" i="44"/>
  <c r="E47" i="44"/>
  <c r="G47" i="44" s="1"/>
  <c r="C47" i="44"/>
  <c r="E46" i="44"/>
  <c r="G46" i="44" s="1"/>
  <c r="C46" i="44"/>
  <c r="E45" i="44"/>
  <c r="G45" i="44" s="1"/>
  <c r="C45" i="44"/>
  <c r="E44" i="44"/>
  <c r="G44" i="44" s="1"/>
  <c r="C44" i="44"/>
  <c r="E43" i="44"/>
  <c r="G43" i="44" s="1"/>
  <c r="C43" i="44"/>
  <c r="E42" i="44"/>
  <c r="G42" i="44" s="1"/>
  <c r="C42" i="44"/>
  <c r="E41" i="44"/>
  <c r="G41" i="44" s="1"/>
  <c r="C41" i="44"/>
  <c r="E40" i="44"/>
  <c r="G40" i="44" s="1"/>
  <c r="C40" i="44"/>
  <c r="E39" i="44"/>
  <c r="G39" i="44" s="1"/>
  <c r="C39" i="44"/>
  <c r="E38" i="44"/>
  <c r="G38" i="44" s="1"/>
  <c r="C38" i="44"/>
  <c r="E37" i="44"/>
  <c r="G37" i="44" s="1"/>
  <c r="C37" i="44"/>
  <c r="E36" i="44"/>
  <c r="G36" i="44" s="1"/>
  <c r="C36" i="44"/>
  <c r="E35" i="44"/>
  <c r="G35" i="44" s="1"/>
  <c r="C35" i="44"/>
  <c r="E34" i="44"/>
  <c r="G34" i="44" s="1"/>
  <c r="C34" i="44"/>
  <c r="E33" i="44"/>
  <c r="G33" i="44" s="1"/>
  <c r="C33" i="44"/>
  <c r="E32" i="44"/>
  <c r="G32" i="44" s="1"/>
  <c r="C32" i="44"/>
  <c r="E31" i="44"/>
  <c r="G31" i="44" s="1"/>
  <c r="C31" i="44"/>
  <c r="E30" i="44"/>
  <c r="G30" i="44" s="1"/>
  <c r="C30" i="44"/>
  <c r="E29" i="44"/>
  <c r="G29" i="44" s="1"/>
  <c r="C29" i="44"/>
  <c r="E28" i="44"/>
  <c r="G28" i="44" s="1"/>
  <c r="C28" i="44"/>
  <c r="E27" i="44"/>
  <c r="G27" i="44" s="1"/>
  <c r="C27" i="44"/>
  <c r="E26" i="44"/>
  <c r="G26" i="44" s="1"/>
  <c r="C26" i="44"/>
  <c r="E25" i="44"/>
  <c r="G25" i="44" s="1"/>
  <c r="C25" i="44"/>
  <c r="E24" i="44"/>
  <c r="G24" i="44" s="1"/>
  <c r="C24" i="44"/>
  <c r="E23" i="44"/>
  <c r="G23" i="44" s="1"/>
  <c r="C23" i="44"/>
  <c r="E22" i="44"/>
  <c r="G22" i="44" s="1"/>
  <c r="C22" i="44"/>
  <c r="E21" i="44"/>
  <c r="G21" i="44" s="1"/>
  <c r="C21" i="44"/>
  <c r="E20" i="44"/>
  <c r="G20" i="44" s="1"/>
  <c r="C20" i="44"/>
  <c r="E19" i="44"/>
  <c r="G19" i="44" s="1"/>
  <c r="C19" i="44"/>
  <c r="E18" i="44"/>
  <c r="G18" i="44" s="1"/>
  <c r="C18" i="44"/>
  <c r="E17" i="44"/>
  <c r="G17" i="44" s="1"/>
  <c r="C17" i="44"/>
  <c r="E16" i="44"/>
  <c r="G16" i="44" s="1"/>
  <c r="C16" i="44"/>
  <c r="E15" i="44"/>
  <c r="G15" i="44" s="1"/>
  <c r="C15" i="44"/>
  <c r="E14" i="44"/>
  <c r="G14" i="44" s="1"/>
  <c r="C14" i="44"/>
  <c r="E13" i="44"/>
  <c r="G13" i="44" s="1"/>
  <c r="C13" i="44"/>
  <c r="E12" i="44"/>
  <c r="G12" i="44" s="1"/>
  <c r="C12" i="44"/>
  <c r="E11" i="44"/>
  <c r="G11" i="44" s="1"/>
  <c r="C11" i="44"/>
  <c r="E50" i="43"/>
  <c r="G50" i="43" s="1"/>
  <c r="C50" i="43"/>
  <c r="E49" i="43"/>
  <c r="G49" i="43" s="1"/>
  <c r="C49" i="43"/>
  <c r="E48" i="43"/>
  <c r="G48" i="43" s="1"/>
  <c r="C48" i="43"/>
  <c r="E47" i="43"/>
  <c r="G47" i="43" s="1"/>
  <c r="C47" i="43"/>
  <c r="E46" i="43"/>
  <c r="G46" i="43" s="1"/>
  <c r="C46" i="43"/>
  <c r="E45" i="43"/>
  <c r="G45" i="43" s="1"/>
  <c r="C45" i="43"/>
  <c r="E44" i="43"/>
  <c r="G44" i="43" s="1"/>
  <c r="C44" i="43"/>
  <c r="E43" i="43"/>
  <c r="G43" i="43" s="1"/>
  <c r="C43" i="43"/>
  <c r="E42" i="43"/>
  <c r="G42" i="43" s="1"/>
  <c r="C42" i="43"/>
  <c r="E41" i="43"/>
  <c r="G41" i="43" s="1"/>
  <c r="C41" i="43"/>
  <c r="E40" i="43"/>
  <c r="G40" i="43" s="1"/>
  <c r="C40" i="43"/>
  <c r="E39" i="43"/>
  <c r="G39" i="43" s="1"/>
  <c r="C39" i="43"/>
  <c r="E38" i="43"/>
  <c r="G38" i="43" s="1"/>
  <c r="C38" i="43"/>
  <c r="E37" i="43"/>
  <c r="G37" i="43" s="1"/>
  <c r="C37" i="43"/>
  <c r="E36" i="43"/>
  <c r="G36" i="43" s="1"/>
  <c r="C36" i="43"/>
  <c r="E35" i="43"/>
  <c r="G35" i="43" s="1"/>
  <c r="C35" i="43"/>
  <c r="E34" i="43"/>
  <c r="G34" i="43" s="1"/>
  <c r="C34" i="43"/>
  <c r="E33" i="43"/>
  <c r="G33" i="43" s="1"/>
  <c r="C33" i="43"/>
  <c r="E32" i="43"/>
  <c r="G32" i="43" s="1"/>
  <c r="C32" i="43"/>
  <c r="E31" i="43"/>
  <c r="G31" i="43" s="1"/>
  <c r="C31" i="43"/>
  <c r="E30" i="43"/>
  <c r="G30" i="43" s="1"/>
  <c r="C30" i="43"/>
  <c r="E29" i="43"/>
  <c r="G29" i="43" s="1"/>
  <c r="C29" i="43"/>
  <c r="E28" i="43"/>
  <c r="G28" i="43" s="1"/>
  <c r="C28" i="43"/>
  <c r="E27" i="43"/>
  <c r="G27" i="43" s="1"/>
  <c r="C27" i="43"/>
  <c r="E26" i="43"/>
  <c r="G26" i="43" s="1"/>
  <c r="C26" i="43"/>
  <c r="E25" i="43"/>
  <c r="G25" i="43" s="1"/>
  <c r="C25" i="43"/>
  <c r="E24" i="43"/>
  <c r="G24" i="43" s="1"/>
  <c r="C24" i="43"/>
  <c r="E23" i="43"/>
  <c r="G23" i="43" s="1"/>
  <c r="C23" i="43"/>
  <c r="E22" i="43"/>
  <c r="G22" i="43" s="1"/>
  <c r="C22" i="43"/>
  <c r="E21" i="43"/>
  <c r="G21" i="43" s="1"/>
  <c r="C21" i="43"/>
  <c r="E20" i="43"/>
  <c r="G20" i="43" s="1"/>
  <c r="C20" i="43"/>
  <c r="E19" i="43"/>
  <c r="G19" i="43" s="1"/>
  <c r="C19" i="43"/>
  <c r="E18" i="43"/>
  <c r="G18" i="43" s="1"/>
  <c r="C18" i="43"/>
  <c r="E17" i="43"/>
  <c r="G17" i="43" s="1"/>
  <c r="C17" i="43"/>
  <c r="E16" i="43"/>
  <c r="G16" i="43" s="1"/>
  <c r="C16" i="43"/>
  <c r="E15" i="43"/>
  <c r="G15" i="43" s="1"/>
  <c r="C15" i="43"/>
  <c r="E14" i="43"/>
  <c r="G14" i="43" s="1"/>
  <c r="C14" i="43"/>
  <c r="E13" i="43"/>
  <c r="G13" i="43" s="1"/>
  <c r="C13" i="43"/>
  <c r="E12" i="43"/>
  <c r="G12" i="43" s="1"/>
  <c r="C12" i="43"/>
  <c r="E11" i="43"/>
  <c r="G11" i="43" s="1"/>
  <c r="C11" i="43"/>
  <c r="E50" i="42"/>
  <c r="G50" i="42" s="1"/>
  <c r="C50" i="42"/>
  <c r="E49" i="42"/>
  <c r="G49" i="42" s="1"/>
  <c r="C49" i="42"/>
  <c r="E48" i="42"/>
  <c r="G48" i="42" s="1"/>
  <c r="C48" i="42"/>
  <c r="E47" i="42"/>
  <c r="G47" i="42" s="1"/>
  <c r="C47" i="42"/>
  <c r="E46" i="42"/>
  <c r="G46" i="42" s="1"/>
  <c r="C46" i="42"/>
  <c r="E45" i="42"/>
  <c r="G45" i="42" s="1"/>
  <c r="C45" i="42"/>
  <c r="E44" i="42"/>
  <c r="G44" i="42" s="1"/>
  <c r="C44" i="42"/>
  <c r="E43" i="42"/>
  <c r="G43" i="42" s="1"/>
  <c r="C43" i="42"/>
  <c r="E42" i="42"/>
  <c r="G42" i="42" s="1"/>
  <c r="C42" i="42"/>
  <c r="E41" i="42"/>
  <c r="G41" i="42" s="1"/>
  <c r="C41" i="42"/>
  <c r="E40" i="42"/>
  <c r="G40" i="42" s="1"/>
  <c r="C40" i="42"/>
  <c r="E39" i="42"/>
  <c r="G39" i="42" s="1"/>
  <c r="C39" i="42"/>
  <c r="E38" i="42"/>
  <c r="G38" i="42" s="1"/>
  <c r="C38" i="42"/>
  <c r="E37" i="42"/>
  <c r="G37" i="42" s="1"/>
  <c r="C37" i="42"/>
  <c r="E36" i="42"/>
  <c r="G36" i="42" s="1"/>
  <c r="C36" i="42"/>
  <c r="E35" i="42"/>
  <c r="G35" i="42" s="1"/>
  <c r="C35" i="42"/>
  <c r="E34" i="42"/>
  <c r="G34" i="42" s="1"/>
  <c r="C34" i="42"/>
  <c r="E33" i="42"/>
  <c r="G33" i="42" s="1"/>
  <c r="C33" i="42"/>
  <c r="E32" i="42"/>
  <c r="G32" i="42" s="1"/>
  <c r="C32" i="42"/>
  <c r="E31" i="42"/>
  <c r="G31" i="42" s="1"/>
  <c r="C31" i="42"/>
  <c r="E30" i="42"/>
  <c r="G30" i="42" s="1"/>
  <c r="C30" i="42"/>
  <c r="E29" i="42"/>
  <c r="G29" i="42" s="1"/>
  <c r="C29" i="42"/>
  <c r="E28" i="42"/>
  <c r="G28" i="42" s="1"/>
  <c r="C28" i="42"/>
  <c r="E27" i="42"/>
  <c r="G27" i="42" s="1"/>
  <c r="C27" i="42"/>
  <c r="E26" i="42"/>
  <c r="G26" i="42" s="1"/>
  <c r="C26" i="42"/>
  <c r="G25" i="42"/>
  <c r="E23" i="42"/>
  <c r="G23" i="42" s="1"/>
  <c r="C23" i="42"/>
  <c r="E22" i="42"/>
  <c r="G22" i="42" s="1"/>
  <c r="C22" i="42"/>
  <c r="E21" i="42"/>
  <c r="G21" i="42" s="1"/>
  <c r="C21" i="42"/>
  <c r="E20" i="42"/>
  <c r="G20" i="42" s="1"/>
  <c r="C20" i="42"/>
  <c r="E19" i="42"/>
  <c r="G19" i="42" s="1"/>
  <c r="C19" i="42"/>
  <c r="E18" i="42"/>
  <c r="G18" i="42" s="1"/>
  <c r="C18" i="42"/>
  <c r="E17" i="42"/>
  <c r="G17" i="42" s="1"/>
  <c r="C17" i="42"/>
  <c r="E16" i="42"/>
  <c r="G16" i="42" s="1"/>
  <c r="C16" i="42"/>
  <c r="E15" i="42"/>
  <c r="G15" i="42" s="1"/>
  <c r="C15" i="42"/>
  <c r="E14" i="42"/>
  <c r="G14" i="42" s="1"/>
  <c r="C14" i="42"/>
  <c r="E13" i="42"/>
  <c r="G13" i="42" s="1"/>
  <c r="C13" i="42"/>
  <c r="E12" i="42"/>
  <c r="G12" i="42" s="1"/>
  <c r="C12" i="42"/>
  <c r="E11" i="42"/>
  <c r="G11" i="42" s="1"/>
  <c r="C11" i="42"/>
  <c r="E50" i="41"/>
  <c r="G50" i="41" s="1"/>
  <c r="C50" i="41"/>
  <c r="E49" i="41"/>
  <c r="G49" i="41" s="1"/>
  <c r="C49" i="41"/>
  <c r="E48" i="41"/>
  <c r="G48" i="41" s="1"/>
  <c r="C48" i="41"/>
  <c r="E47" i="41"/>
  <c r="G47" i="41" s="1"/>
  <c r="C47" i="41"/>
  <c r="E46" i="41"/>
  <c r="G46" i="41" s="1"/>
  <c r="C46" i="41"/>
  <c r="E45" i="41"/>
  <c r="G45" i="41" s="1"/>
  <c r="C45" i="41"/>
  <c r="E44" i="41"/>
  <c r="G44" i="41" s="1"/>
  <c r="C44" i="41"/>
  <c r="E43" i="41"/>
  <c r="G43" i="41" s="1"/>
  <c r="C43" i="41"/>
  <c r="E42" i="41"/>
  <c r="G42" i="41" s="1"/>
  <c r="C42" i="41"/>
  <c r="E41" i="41"/>
  <c r="G41" i="41" s="1"/>
  <c r="C41" i="41"/>
  <c r="E40" i="41"/>
  <c r="G40" i="41" s="1"/>
  <c r="C40" i="41"/>
  <c r="E39" i="41"/>
  <c r="G39" i="41" s="1"/>
  <c r="C39" i="41"/>
  <c r="E38" i="41"/>
  <c r="G38" i="41" s="1"/>
  <c r="C38" i="41"/>
  <c r="E37" i="41"/>
  <c r="G37" i="41" s="1"/>
  <c r="C37" i="41"/>
  <c r="E36" i="41"/>
  <c r="G36" i="41" s="1"/>
  <c r="C36" i="41"/>
  <c r="E35" i="41"/>
  <c r="G35" i="41" s="1"/>
  <c r="C35" i="41"/>
  <c r="E34" i="41"/>
  <c r="G34" i="41" s="1"/>
  <c r="C34" i="41"/>
  <c r="E33" i="41"/>
  <c r="G33" i="41" s="1"/>
  <c r="C33" i="41"/>
  <c r="E32" i="41"/>
  <c r="G32" i="41" s="1"/>
  <c r="C32" i="41"/>
  <c r="E31" i="41"/>
  <c r="G31" i="41" s="1"/>
  <c r="C31" i="41"/>
  <c r="E30" i="41"/>
  <c r="G30" i="41" s="1"/>
  <c r="C30" i="41"/>
  <c r="E29" i="41"/>
  <c r="G29" i="41" s="1"/>
  <c r="C29" i="41"/>
  <c r="E28" i="41"/>
  <c r="G28" i="41" s="1"/>
  <c r="C28" i="41"/>
  <c r="E27" i="41"/>
  <c r="G27" i="41" s="1"/>
  <c r="C27" i="41"/>
  <c r="E26" i="41"/>
  <c r="G26" i="41" s="1"/>
  <c r="C26" i="41"/>
  <c r="E25" i="41"/>
  <c r="G25" i="41" s="1"/>
  <c r="C25" i="41"/>
  <c r="E24" i="41"/>
  <c r="G24" i="41" s="1"/>
  <c r="C24" i="41"/>
  <c r="E23" i="41"/>
  <c r="G23" i="41" s="1"/>
  <c r="C23" i="41"/>
  <c r="E22" i="41"/>
  <c r="G22" i="41" s="1"/>
  <c r="C22" i="41"/>
  <c r="E21" i="41"/>
  <c r="G21" i="41" s="1"/>
  <c r="C21" i="41"/>
  <c r="E20" i="41"/>
  <c r="G20" i="41" s="1"/>
  <c r="C20" i="41"/>
  <c r="E19" i="41"/>
  <c r="G19" i="41" s="1"/>
  <c r="C19" i="41"/>
  <c r="E18" i="41"/>
  <c r="G18" i="41" s="1"/>
  <c r="C18" i="41"/>
  <c r="E17" i="41"/>
  <c r="G17" i="41" s="1"/>
  <c r="C17" i="41"/>
  <c r="E16" i="41"/>
  <c r="G16" i="41" s="1"/>
  <c r="C16" i="41"/>
  <c r="E15" i="41"/>
  <c r="G15" i="41" s="1"/>
  <c r="C15" i="41"/>
  <c r="E14" i="41"/>
  <c r="G14" i="41" s="1"/>
  <c r="C14" i="41"/>
  <c r="E13" i="41"/>
  <c r="G13" i="41" s="1"/>
  <c r="C13" i="41"/>
  <c r="E12" i="41"/>
  <c r="G12" i="41" s="1"/>
  <c r="C12" i="41"/>
  <c r="E11" i="41"/>
  <c r="G11" i="41" s="1"/>
  <c r="C11" i="41"/>
  <c r="E50" i="40"/>
  <c r="G50" i="40" s="1"/>
  <c r="C50" i="40"/>
  <c r="E49" i="40"/>
  <c r="G49" i="40" s="1"/>
  <c r="C49" i="40"/>
  <c r="E48" i="40"/>
  <c r="G48" i="40" s="1"/>
  <c r="C48" i="40"/>
  <c r="E47" i="40"/>
  <c r="G47" i="40" s="1"/>
  <c r="C47" i="40"/>
  <c r="E46" i="40"/>
  <c r="G46" i="40" s="1"/>
  <c r="C46" i="40"/>
  <c r="E45" i="40"/>
  <c r="G45" i="40" s="1"/>
  <c r="C45" i="40"/>
  <c r="E44" i="40"/>
  <c r="G44" i="40" s="1"/>
  <c r="C44" i="40"/>
  <c r="E43" i="40"/>
  <c r="G43" i="40" s="1"/>
  <c r="C43" i="40"/>
  <c r="E42" i="40"/>
  <c r="G42" i="40" s="1"/>
  <c r="C42" i="40"/>
  <c r="E41" i="40"/>
  <c r="G41" i="40" s="1"/>
  <c r="C41" i="40"/>
  <c r="E40" i="40"/>
  <c r="G40" i="40" s="1"/>
  <c r="C40" i="40"/>
  <c r="E39" i="40"/>
  <c r="G39" i="40" s="1"/>
  <c r="C39" i="40"/>
  <c r="E38" i="40"/>
  <c r="G38" i="40" s="1"/>
  <c r="C38" i="40"/>
  <c r="E37" i="40"/>
  <c r="G37" i="40" s="1"/>
  <c r="C37" i="40"/>
  <c r="E36" i="40"/>
  <c r="G36" i="40" s="1"/>
  <c r="C36" i="40"/>
  <c r="E35" i="40"/>
  <c r="G35" i="40" s="1"/>
  <c r="C35" i="40"/>
  <c r="E34" i="40"/>
  <c r="G34" i="40" s="1"/>
  <c r="C34" i="40"/>
  <c r="E33" i="40"/>
  <c r="G33" i="40" s="1"/>
  <c r="C33" i="40"/>
  <c r="E32" i="40"/>
  <c r="G32" i="40" s="1"/>
  <c r="C32" i="40"/>
  <c r="E31" i="40"/>
  <c r="G31" i="40" s="1"/>
  <c r="C31" i="40"/>
  <c r="E30" i="40"/>
  <c r="G30" i="40" s="1"/>
  <c r="C30" i="40"/>
  <c r="E29" i="40"/>
  <c r="G29" i="40" s="1"/>
  <c r="C29" i="40"/>
  <c r="E28" i="40"/>
  <c r="G28" i="40" s="1"/>
  <c r="C28" i="40"/>
  <c r="E27" i="40"/>
  <c r="G27" i="40" s="1"/>
  <c r="C27" i="40"/>
  <c r="E26" i="40"/>
  <c r="G26" i="40" s="1"/>
  <c r="C26" i="40"/>
  <c r="E25" i="40"/>
  <c r="G25" i="40" s="1"/>
  <c r="C25" i="40"/>
  <c r="E24" i="40"/>
  <c r="G24" i="40" s="1"/>
  <c r="C24" i="40"/>
  <c r="E23" i="40"/>
  <c r="G23" i="40" s="1"/>
  <c r="C23" i="40"/>
  <c r="E22" i="40"/>
  <c r="G22" i="40" s="1"/>
  <c r="C22" i="40"/>
  <c r="E21" i="40"/>
  <c r="G21" i="40" s="1"/>
  <c r="C21" i="40"/>
  <c r="E20" i="40"/>
  <c r="G20" i="40" s="1"/>
  <c r="C20" i="40"/>
  <c r="E19" i="40"/>
  <c r="G19" i="40" s="1"/>
  <c r="C19" i="40"/>
  <c r="E18" i="40"/>
  <c r="G18" i="40" s="1"/>
  <c r="C18" i="40"/>
  <c r="E17" i="40"/>
  <c r="G17" i="40" s="1"/>
  <c r="C17" i="40"/>
  <c r="E16" i="40"/>
  <c r="G16" i="40" s="1"/>
  <c r="C16" i="40"/>
  <c r="E15" i="40"/>
  <c r="G15" i="40" s="1"/>
  <c r="C15" i="40"/>
  <c r="E14" i="40"/>
  <c r="G14" i="40" s="1"/>
  <c r="C14" i="40"/>
  <c r="E13" i="40"/>
  <c r="G13" i="40" s="1"/>
  <c r="C13" i="40"/>
  <c r="E12" i="40"/>
  <c r="G12" i="40" s="1"/>
  <c r="C12" i="40"/>
  <c r="E11" i="40"/>
  <c r="G11" i="40" s="1"/>
  <c r="C11" i="40"/>
  <c r="E50" i="39"/>
  <c r="G50" i="39" s="1"/>
  <c r="C50" i="39"/>
  <c r="E49" i="39"/>
  <c r="G49" i="39" s="1"/>
  <c r="C49" i="39"/>
  <c r="E48" i="39"/>
  <c r="G48" i="39" s="1"/>
  <c r="C48" i="39"/>
  <c r="E47" i="39"/>
  <c r="G47" i="39" s="1"/>
  <c r="C47" i="39"/>
  <c r="E46" i="39"/>
  <c r="G46" i="39" s="1"/>
  <c r="C46" i="39"/>
  <c r="E45" i="39"/>
  <c r="G45" i="39" s="1"/>
  <c r="C45" i="39"/>
  <c r="E44" i="39"/>
  <c r="G44" i="39" s="1"/>
  <c r="C44" i="39"/>
  <c r="E43" i="39"/>
  <c r="G43" i="39" s="1"/>
  <c r="C43" i="39"/>
  <c r="E42" i="39"/>
  <c r="G42" i="39" s="1"/>
  <c r="C42" i="39"/>
  <c r="E41" i="39"/>
  <c r="G41" i="39" s="1"/>
  <c r="C41" i="39"/>
  <c r="E40" i="39"/>
  <c r="G40" i="39" s="1"/>
  <c r="C40" i="39"/>
  <c r="E39" i="39"/>
  <c r="G39" i="39" s="1"/>
  <c r="C39" i="39"/>
  <c r="E38" i="39"/>
  <c r="G38" i="39" s="1"/>
  <c r="C38" i="39"/>
  <c r="E37" i="39"/>
  <c r="G37" i="39" s="1"/>
  <c r="C37" i="39"/>
  <c r="E36" i="39"/>
  <c r="G36" i="39" s="1"/>
  <c r="C36" i="39"/>
  <c r="E35" i="39"/>
  <c r="G35" i="39" s="1"/>
  <c r="C35" i="39"/>
  <c r="E34" i="39"/>
  <c r="G34" i="39" s="1"/>
  <c r="C34" i="39"/>
  <c r="E33" i="39"/>
  <c r="G33" i="39" s="1"/>
  <c r="C33" i="39"/>
  <c r="E32" i="39"/>
  <c r="G32" i="39" s="1"/>
  <c r="C32" i="39"/>
  <c r="E31" i="39"/>
  <c r="G31" i="39" s="1"/>
  <c r="C31" i="39"/>
  <c r="E30" i="39"/>
  <c r="G30" i="39" s="1"/>
  <c r="C30" i="39"/>
  <c r="E29" i="39"/>
  <c r="G29" i="39" s="1"/>
  <c r="C29" i="39"/>
  <c r="E28" i="39"/>
  <c r="G28" i="39" s="1"/>
  <c r="C28" i="39"/>
  <c r="E27" i="39"/>
  <c r="G27" i="39" s="1"/>
  <c r="C27" i="39"/>
  <c r="E26" i="39"/>
  <c r="G26" i="39" s="1"/>
  <c r="C26" i="39"/>
  <c r="E25" i="39"/>
  <c r="G25" i="39" s="1"/>
  <c r="C25" i="39"/>
  <c r="E24" i="39"/>
  <c r="G24" i="39" s="1"/>
  <c r="C24" i="39"/>
  <c r="E23" i="39"/>
  <c r="G23" i="39" s="1"/>
  <c r="C23" i="39"/>
  <c r="E22" i="39"/>
  <c r="G22" i="39" s="1"/>
  <c r="C22" i="39"/>
  <c r="E21" i="39"/>
  <c r="G21" i="39" s="1"/>
  <c r="C21" i="39"/>
  <c r="E20" i="39"/>
  <c r="G20" i="39" s="1"/>
  <c r="C20" i="39"/>
  <c r="E19" i="39"/>
  <c r="G19" i="39" s="1"/>
  <c r="C19" i="39"/>
  <c r="E18" i="39"/>
  <c r="G18" i="39" s="1"/>
  <c r="C18" i="39"/>
  <c r="E17" i="39"/>
  <c r="G17" i="39" s="1"/>
  <c r="C17" i="39"/>
  <c r="E16" i="39"/>
  <c r="G16" i="39" s="1"/>
  <c r="C16" i="39"/>
  <c r="E15" i="39"/>
  <c r="G15" i="39" s="1"/>
  <c r="C15" i="39"/>
  <c r="E14" i="39"/>
  <c r="G14" i="39" s="1"/>
  <c r="C14" i="39"/>
  <c r="E13" i="39"/>
  <c r="G13" i="39" s="1"/>
  <c r="C13" i="39"/>
  <c r="E12" i="39"/>
  <c r="G12" i="39" s="1"/>
  <c r="C12" i="39"/>
  <c r="E11" i="39"/>
  <c r="G11" i="39" s="1"/>
  <c r="C11" i="39"/>
  <c r="E50" i="38"/>
  <c r="G50" i="38" s="1"/>
  <c r="C50" i="38"/>
  <c r="E49" i="38"/>
  <c r="G49" i="38" s="1"/>
  <c r="C49" i="38"/>
  <c r="E48" i="38"/>
  <c r="G48" i="38" s="1"/>
  <c r="C48" i="38"/>
  <c r="E47" i="38"/>
  <c r="G47" i="38" s="1"/>
  <c r="C47" i="38"/>
  <c r="E46" i="38"/>
  <c r="G46" i="38" s="1"/>
  <c r="C46" i="38"/>
  <c r="E45" i="38"/>
  <c r="G45" i="38" s="1"/>
  <c r="C45" i="38"/>
  <c r="E44" i="38"/>
  <c r="G44" i="38" s="1"/>
  <c r="C44" i="38"/>
  <c r="E43" i="38"/>
  <c r="G43" i="38" s="1"/>
  <c r="C43" i="38"/>
  <c r="E42" i="38"/>
  <c r="G42" i="38" s="1"/>
  <c r="C42" i="38"/>
  <c r="E41" i="38"/>
  <c r="G41" i="38" s="1"/>
  <c r="C41" i="38"/>
  <c r="E40" i="38"/>
  <c r="G40" i="38" s="1"/>
  <c r="C40" i="38"/>
  <c r="E39" i="38"/>
  <c r="G39" i="38" s="1"/>
  <c r="C39" i="38"/>
  <c r="E38" i="38"/>
  <c r="G38" i="38" s="1"/>
  <c r="C38" i="38"/>
  <c r="E37" i="38"/>
  <c r="G37" i="38" s="1"/>
  <c r="C37" i="38"/>
  <c r="E36" i="38"/>
  <c r="G36" i="38" s="1"/>
  <c r="C36" i="38"/>
  <c r="E35" i="38"/>
  <c r="G35" i="38" s="1"/>
  <c r="C35" i="38"/>
  <c r="E34" i="38"/>
  <c r="G34" i="38" s="1"/>
  <c r="C34" i="38"/>
  <c r="E33" i="38"/>
  <c r="G33" i="38" s="1"/>
  <c r="C33" i="38"/>
  <c r="E32" i="38"/>
  <c r="G32" i="38" s="1"/>
  <c r="C32" i="38"/>
  <c r="E31" i="38"/>
  <c r="G31" i="38" s="1"/>
  <c r="C31" i="38"/>
  <c r="E30" i="38"/>
  <c r="G30" i="38" s="1"/>
  <c r="C30" i="38"/>
  <c r="E29" i="38"/>
  <c r="G29" i="38" s="1"/>
  <c r="C29" i="38"/>
  <c r="E28" i="38"/>
  <c r="G28" i="38" s="1"/>
  <c r="C28" i="38"/>
  <c r="E27" i="38"/>
  <c r="G27" i="38" s="1"/>
  <c r="C27" i="38"/>
  <c r="E26" i="38"/>
  <c r="G26" i="38" s="1"/>
  <c r="C26" i="38"/>
  <c r="E25" i="38"/>
  <c r="G25" i="38" s="1"/>
  <c r="C25" i="38"/>
  <c r="E24" i="38"/>
  <c r="G24" i="38" s="1"/>
  <c r="C24" i="38"/>
  <c r="E23" i="38"/>
  <c r="G23" i="38" s="1"/>
  <c r="C23" i="38"/>
  <c r="E22" i="38"/>
  <c r="G22" i="38" s="1"/>
  <c r="C22" i="38"/>
  <c r="E21" i="38"/>
  <c r="G21" i="38" s="1"/>
  <c r="C21" i="38"/>
  <c r="E20" i="38"/>
  <c r="G20" i="38" s="1"/>
  <c r="C20" i="38"/>
  <c r="E19" i="38"/>
  <c r="G19" i="38" s="1"/>
  <c r="C19" i="38"/>
  <c r="E18" i="38"/>
  <c r="G18" i="38" s="1"/>
  <c r="C18" i="38"/>
  <c r="E17" i="38"/>
  <c r="G17" i="38" s="1"/>
  <c r="C17" i="38"/>
  <c r="E16" i="38"/>
  <c r="G16" i="38" s="1"/>
  <c r="C16" i="38"/>
  <c r="E15" i="38"/>
  <c r="G15" i="38" s="1"/>
  <c r="C15" i="38"/>
  <c r="E14" i="38"/>
  <c r="G14" i="38" s="1"/>
  <c r="C14" i="38"/>
  <c r="E13" i="38"/>
  <c r="G13" i="38" s="1"/>
  <c r="C13" i="38"/>
  <c r="E12" i="38"/>
  <c r="G12" i="38" s="1"/>
  <c r="C12" i="38"/>
  <c r="E11" i="38"/>
  <c r="G11" i="38" s="1"/>
  <c r="C11" i="38"/>
  <c r="E50" i="37"/>
  <c r="G50" i="37" s="1"/>
  <c r="C50" i="37"/>
  <c r="E49" i="37"/>
  <c r="G49" i="37" s="1"/>
  <c r="C49" i="37"/>
  <c r="E48" i="37"/>
  <c r="G48" i="37" s="1"/>
  <c r="C48" i="37"/>
  <c r="E47" i="37"/>
  <c r="G47" i="37" s="1"/>
  <c r="C47" i="37"/>
  <c r="E46" i="37"/>
  <c r="G46" i="37" s="1"/>
  <c r="C46" i="37"/>
  <c r="E45" i="37"/>
  <c r="G45" i="37" s="1"/>
  <c r="C45" i="37"/>
  <c r="E44" i="37"/>
  <c r="G44" i="37" s="1"/>
  <c r="C44" i="37"/>
  <c r="E43" i="37"/>
  <c r="G43" i="37" s="1"/>
  <c r="C43" i="37"/>
  <c r="E42" i="37"/>
  <c r="G42" i="37" s="1"/>
  <c r="C42" i="37"/>
  <c r="E41" i="37"/>
  <c r="G41" i="37" s="1"/>
  <c r="C41" i="37"/>
  <c r="E40" i="37"/>
  <c r="G40" i="37" s="1"/>
  <c r="C40" i="37"/>
  <c r="E39" i="37"/>
  <c r="G39" i="37" s="1"/>
  <c r="C39" i="37"/>
  <c r="E38" i="37"/>
  <c r="G38" i="37" s="1"/>
  <c r="C38" i="37"/>
  <c r="E37" i="37"/>
  <c r="G37" i="37" s="1"/>
  <c r="C37" i="37"/>
  <c r="E36" i="37"/>
  <c r="G36" i="37" s="1"/>
  <c r="C36" i="37"/>
  <c r="E35" i="37"/>
  <c r="G35" i="37" s="1"/>
  <c r="C35" i="37"/>
  <c r="E34" i="37"/>
  <c r="G34" i="37" s="1"/>
  <c r="C34" i="37"/>
  <c r="E33" i="37"/>
  <c r="G33" i="37" s="1"/>
  <c r="C33" i="37"/>
  <c r="E32" i="37"/>
  <c r="G32" i="37" s="1"/>
  <c r="C32" i="37"/>
  <c r="E31" i="37"/>
  <c r="G31" i="37" s="1"/>
  <c r="C31" i="37"/>
  <c r="E30" i="37"/>
  <c r="G30" i="37" s="1"/>
  <c r="C30" i="37"/>
  <c r="E29" i="37"/>
  <c r="G29" i="37" s="1"/>
  <c r="C29" i="37"/>
  <c r="E28" i="37"/>
  <c r="G28" i="37" s="1"/>
  <c r="C28" i="37"/>
  <c r="E27" i="37"/>
  <c r="G27" i="37" s="1"/>
  <c r="C27" i="37"/>
  <c r="E26" i="37"/>
  <c r="G26" i="37" s="1"/>
  <c r="C26" i="37"/>
  <c r="E25" i="37"/>
  <c r="G25" i="37" s="1"/>
  <c r="C25" i="37"/>
  <c r="E24" i="37"/>
  <c r="G24" i="37" s="1"/>
  <c r="C24" i="37"/>
  <c r="E23" i="37"/>
  <c r="G23" i="37" s="1"/>
  <c r="C23" i="37"/>
  <c r="E22" i="37"/>
  <c r="G22" i="37" s="1"/>
  <c r="C22" i="37"/>
  <c r="E21" i="37"/>
  <c r="G21" i="37" s="1"/>
  <c r="C21" i="37"/>
  <c r="E20" i="37"/>
  <c r="G20" i="37" s="1"/>
  <c r="C20" i="37"/>
  <c r="E19" i="37"/>
  <c r="G19" i="37" s="1"/>
  <c r="C19" i="37"/>
  <c r="E18" i="37"/>
  <c r="G18" i="37" s="1"/>
  <c r="C18" i="37"/>
  <c r="E17" i="37"/>
  <c r="G17" i="37" s="1"/>
  <c r="C17" i="37"/>
  <c r="E16" i="37"/>
  <c r="G16" i="37" s="1"/>
  <c r="C16" i="37"/>
  <c r="E15" i="37"/>
  <c r="G15" i="37" s="1"/>
  <c r="C15" i="37"/>
  <c r="E14" i="37"/>
  <c r="G14" i="37" s="1"/>
  <c r="C14" i="37"/>
  <c r="E13" i="37"/>
  <c r="G13" i="37" s="1"/>
  <c r="C13" i="37"/>
  <c r="E12" i="37"/>
  <c r="G12" i="37" s="1"/>
  <c r="C12" i="37"/>
  <c r="E11" i="37"/>
  <c r="G11" i="37" s="1"/>
  <c r="C11" i="37"/>
  <c r="E50" i="36"/>
  <c r="G50" i="36" s="1"/>
  <c r="C50" i="36"/>
  <c r="E49" i="36"/>
  <c r="G49" i="36" s="1"/>
  <c r="C49" i="36"/>
  <c r="E48" i="36"/>
  <c r="G48" i="36" s="1"/>
  <c r="C48" i="36"/>
  <c r="E47" i="36"/>
  <c r="G47" i="36" s="1"/>
  <c r="C47" i="36"/>
  <c r="E46" i="36"/>
  <c r="G46" i="36" s="1"/>
  <c r="C46" i="36"/>
  <c r="E45" i="36"/>
  <c r="G45" i="36" s="1"/>
  <c r="C45" i="36"/>
  <c r="E44" i="36"/>
  <c r="G44" i="36" s="1"/>
  <c r="C44" i="36"/>
  <c r="E43" i="36"/>
  <c r="G43" i="36" s="1"/>
  <c r="C43" i="36"/>
  <c r="E42" i="36"/>
  <c r="G42" i="36" s="1"/>
  <c r="C42" i="36"/>
  <c r="E41" i="36"/>
  <c r="G41" i="36" s="1"/>
  <c r="C41" i="36"/>
  <c r="E40" i="36"/>
  <c r="G40" i="36" s="1"/>
  <c r="C40" i="36"/>
  <c r="E39" i="36"/>
  <c r="G39" i="36" s="1"/>
  <c r="C39" i="36"/>
  <c r="E38" i="36"/>
  <c r="G38" i="36" s="1"/>
  <c r="C38" i="36"/>
  <c r="E37" i="36"/>
  <c r="G37" i="36" s="1"/>
  <c r="C37" i="36"/>
  <c r="E36" i="36"/>
  <c r="G36" i="36" s="1"/>
  <c r="C36" i="36"/>
  <c r="E35" i="36"/>
  <c r="G35" i="36" s="1"/>
  <c r="C35" i="36"/>
  <c r="E34" i="36"/>
  <c r="G34" i="36" s="1"/>
  <c r="C34" i="36"/>
  <c r="E33" i="36"/>
  <c r="G33" i="36" s="1"/>
  <c r="C33" i="36"/>
  <c r="E32" i="36"/>
  <c r="G32" i="36" s="1"/>
  <c r="C32" i="36"/>
  <c r="E31" i="36"/>
  <c r="G31" i="36" s="1"/>
  <c r="C31" i="36"/>
  <c r="E30" i="36"/>
  <c r="G30" i="36" s="1"/>
  <c r="C30" i="36"/>
  <c r="E29" i="36"/>
  <c r="G29" i="36" s="1"/>
  <c r="C29" i="36"/>
  <c r="E28" i="36"/>
  <c r="G28" i="36" s="1"/>
  <c r="C28" i="36"/>
  <c r="E27" i="36"/>
  <c r="G27" i="36" s="1"/>
  <c r="C27" i="36"/>
  <c r="E26" i="36"/>
  <c r="G26" i="36" s="1"/>
  <c r="C26" i="36"/>
  <c r="E25" i="36"/>
  <c r="G25" i="36" s="1"/>
  <c r="C25" i="36"/>
  <c r="E24" i="36"/>
  <c r="G24" i="36" s="1"/>
  <c r="C24" i="36"/>
  <c r="E23" i="36"/>
  <c r="G23" i="36" s="1"/>
  <c r="C23" i="36"/>
  <c r="E22" i="36"/>
  <c r="G22" i="36" s="1"/>
  <c r="C22" i="36"/>
  <c r="E21" i="36"/>
  <c r="G21" i="36" s="1"/>
  <c r="C21" i="36"/>
  <c r="E20" i="36"/>
  <c r="G20" i="36" s="1"/>
  <c r="C20" i="36"/>
  <c r="E19" i="36"/>
  <c r="G19" i="36" s="1"/>
  <c r="C19" i="36"/>
  <c r="E18" i="36"/>
  <c r="G18" i="36" s="1"/>
  <c r="C18" i="36"/>
  <c r="E17" i="36"/>
  <c r="G17" i="36" s="1"/>
  <c r="C17" i="36"/>
  <c r="E16" i="36"/>
  <c r="G16" i="36" s="1"/>
  <c r="C16" i="36"/>
  <c r="E15" i="36"/>
  <c r="G15" i="36" s="1"/>
  <c r="C15" i="36"/>
  <c r="E14" i="36"/>
  <c r="G14" i="36" s="1"/>
  <c r="C14" i="36"/>
  <c r="E13" i="36"/>
  <c r="G13" i="36" s="1"/>
  <c r="C13" i="36"/>
  <c r="E12" i="36"/>
  <c r="G12" i="36" s="1"/>
  <c r="C12" i="36"/>
  <c r="E11" i="36"/>
  <c r="G11" i="36" s="1"/>
  <c r="C11" i="36"/>
  <c r="E50" i="35"/>
  <c r="G50" i="35" s="1"/>
  <c r="C50" i="35"/>
  <c r="E49" i="35"/>
  <c r="G49" i="35" s="1"/>
  <c r="C49" i="35"/>
  <c r="E48" i="35"/>
  <c r="G48" i="35" s="1"/>
  <c r="C48" i="35"/>
  <c r="E47" i="35"/>
  <c r="G47" i="35" s="1"/>
  <c r="C47" i="35"/>
  <c r="E46" i="35"/>
  <c r="G46" i="35" s="1"/>
  <c r="C46" i="35"/>
  <c r="E45" i="35"/>
  <c r="G45" i="35" s="1"/>
  <c r="C45" i="35"/>
  <c r="E44" i="35"/>
  <c r="G44" i="35" s="1"/>
  <c r="C44" i="35"/>
  <c r="E43" i="35"/>
  <c r="G43" i="35" s="1"/>
  <c r="C43" i="35"/>
  <c r="E42" i="35"/>
  <c r="G42" i="35" s="1"/>
  <c r="C42" i="35"/>
  <c r="E41" i="35"/>
  <c r="G41" i="35" s="1"/>
  <c r="C41" i="35"/>
  <c r="E40" i="35"/>
  <c r="G40" i="35" s="1"/>
  <c r="C40" i="35"/>
  <c r="E39" i="35"/>
  <c r="G39" i="35" s="1"/>
  <c r="C39" i="35"/>
  <c r="E38" i="35"/>
  <c r="G38" i="35" s="1"/>
  <c r="C38" i="35"/>
  <c r="E37" i="35"/>
  <c r="G37" i="35" s="1"/>
  <c r="C37" i="35"/>
  <c r="E36" i="35"/>
  <c r="G36" i="35" s="1"/>
  <c r="C36" i="35"/>
  <c r="E35" i="35"/>
  <c r="G35" i="35" s="1"/>
  <c r="C35" i="35"/>
  <c r="E34" i="35"/>
  <c r="G34" i="35" s="1"/>
  <c r="C34" i="35"/>
  <c r="E33" i="35"/>
  <c r="G33" i="35" s="1"/>
  <c r="C33" i="35"/>
  <c r="E32" i="35"/>
  <c r="G32" i="35" s="1"/>
  <c r="C32" i="35"/>
  <c r="E31" i="35"/>
  <c r="G31" i="35" s="1"/>
  <c r="C31" i="35"/>
  <c r="E30" i="35"/>
  <c r="G30" i="35" s="1"/>
  <c r="C30" i="35"/>
  <c r="E29" i="35"/>
  <c r="G29" i="35" s="1"/>
  <c r="C29" i="35"/>
  <c r="E28" i="35"/>
  <c r="G28" i="35" s="1"/>
  <c r="C28" i="35"/>
  <c r="E27" i="35"/>
  <c r="G27" i="35" s="1"/>
  <c r="C27" i="35"/>
  <c r="E26" i="35"/>
  <c r="G26" i="35" s="1"/>
  <c r="C26" i="35"/>
  <c r="E25" i="35"/>
  <c r="G25" i="35" s="1"/>
  <c r="C25" i="35"/>
  <c r="E24" i="35"/>
  <c r="G24" i="35" s="1"/>
  <c r="C24" i="35"/>
  <c r="E23" i="35"/>
  <c r="G23" i="35" s="1"/>
  <c r="C23" i="35"/>
  <c r="E22" i="35"/>
  <c r="G22" i="35" s="1"/>
  <c r="C22" i="35"/>
  <c r="E21" i="35"/>
  <c r="G21" i="35" s="1"/>
  <c r="C21" i="35"/>
  <c r="E20" i="35"/>
  <c r="G20" i="35" s="1"/>
  <c r="C20" i="35"/>
  <c r="E19" i="35"/>
  <c r="G19" i="35" s="1"/>
  <c r="C19" i="35"/>
  <c r="E18" i="35"/>
  <c r="G18" i="35" s="1"/>
  <c r="C18" i="35"/>
  <c r="E17" i="35"/>
  <c r="G17" i="35" s="1"/>
  <c r="C17" i="35"/>
  <c r="E16" i="35"/>
  <c r="G16" i="35" s="1"/>
  <c r="C16" i="35"/>
  <c r="E15" i="35"/>
  <c r="G15" i="35" s="1"/>
  <c r="C15" i="35"/>
  <c r="E14" i="35"/>
  <c r="G14" i="35" s="1"/>
  <c r="C14" i="35"/>
  <c r="E13" i="35"/>
  <c r="G13" i="35" s="1"/>
  <c r="C13" i="35"/>
  <c r="E12" i="35"/>
  <c r="G12" i="35" s="1"/>
  <c r="C12" i="35"/>
  <c r="E11" i="35"/>
  <c r="G11" i="35" s="1"/>
  <c r="C11" i="35"/>
  <c r="E50" i="34"/>
  <c r="G50" i="34" s="1"/>
  <c r="C50" i="34"/>
  <c r="E49" i="34"/>
  <c r="G49" i="34" s="1"/>
  <c r="C49" i="34"/>
  <c r="E48" i="34"/>
  <c r="G48" i="34" s="1"/>
  <c r="C48" i="34"/>
  <c r="E47" i="34"/>
  <c r="G47" i="34" s="1"/>
  <c r="C47" i="34"/>
  <c r="E46" i="34"/>
  <c r="G46" i="34" s="1"/>
  <c r="C46" i="34"/>
  <c r="E45" i="34"/>
  <c r="G45" i="34" s="1"/>
  <c r="C45" i="34"/>
  <c r="E44" i="34"/>
  <c r="G44" i="34" s="1"/>
  <c r="C44" i="34"/>
  <c r="E43" i="34"/>
  <c r="G43" i="34" s="1"/>
  <c r="C43" i="34"/>
  <c r="E42" i="34"/>
  <c r="G42" i="34" s="1"/>
  <c r="C42" i="34"/>
  <c r="E41" i="34"/>
  <c r="G41" i="34" s="1"/>
  <c r="C41" i="34"/>
  <c r="E40" i="34"/>
  <c r="G40" i="34" s="1"/>
  <c r="C40" i="34"/>
  <c r="E39" i="34"/>
  <c r="G39" i="34" s="1"/>
  <c r="C39" i="34"/>
  <c r="E38" i="34"/>
  <c r="G38" i="34" s="1"/>
  <c r="C38" i="34"/>
  <c r="E37" i="34"/>
  <c r="G37" i="34" s="1"/>
  <c r="C37" i="34"/>
  <c r="E36" i="34"/>
  <c r="G36" i="34" s="1"/>
  <c r="C36" i="34"/>
  <c r="E35" i="34"/>
  <c r="G35" i="34" s="1"/>
  <c r="C35" i="34"/>
  <c r="E34" i="34"/>
  <c r="G34" i="34" s="1"/>
  <c r="C34" i="34"/>
  <c r="E33" i="34"/>
  <c r="G33" i="34" s="1"/>
  <c r="C33" i="34"/>
  <c r="E32" i="34"/>
  <c r="G32" i="34" s="1"/>
  <c r="C32" i="34"/>
  <c r="E31" i="34"/>
  <c r="G31" i="34" s="1"/>
  <c r="C31" i="34"/>
  <c r="E30" i="34"/>
  <c r="G30" i="34" s="1"/>
  <c r="C30" i="34"/>
  <c r="E29" i="34"/>
  <c r="G29" i="34" s="1"/>
  <c r="C29" i="34"/>
  <c r="E28" i="34"/>
  <c r="G28" i="34" s="1"/>
  <c r="C28" i="34"/>
  <c r="E27" i="34"/>
  <c r="G27" i="34" s="1"/>
  <c r="C27" i="34"/>
  <c r="E26" i="34"/>
  <c r="G26" i="34" s="1"/>
  <c r="C26" i="34"/>
  <c r="E25" i="34"/>
  <c r="G25" i="34" s="1"/>
  <c r="C25" i="34"/>
  <c r="E24" i="34"/>
  <c r="G24" i="34" s="1"/>
  <c r="C24" i="34"/>
  <c r="E23" i="34"/>
  <c r="G23" i="34" s="1"/>
  <c r="C23" i="34"/>
  <c r="E22" i="34"/>
  <c r="G22" i="34" s="1"/>
  <c r="C22" i="34"/>
  <c r="E21" i="34"/>
  <c r="G21" i="34" s="1"/>
  <c r="C21" i="34"/>
  <c r="E20" i="34"/>
  <c r="G20" i="34" s="1"/>
  <c r="C20" i="34"/>
  <c r="E19" i="34"/>
  <c r="G19" i="34" s="1"/>
  <c r="C19" i="34"/>
  <c r="E18" i="34"/>
  <c r="G18" i="34" s="1"/>
  <c r="C18" i="34"/>
  <c r="E17" i="34"/>
  <c r="G17" i="34" s="1"/>
  <c r="C17" i="34"/>
  <c r="E16" i="34"/>
  <c r="G16" i="34" s="1"/>
  <c r="C16" i="34"/>
  <c r="E15" i="34"/>
  <c r="G15" i="34" s="1"/>
  <c r="C15" i="34"/>
  <c r="E14" i="34"/>
  <c r="G14" i="34" s="1"/>
  <c r="C14" i="34"/>
  <c r="E13" i="34"/>
  <c r="G13" i="34" s="1"/>
  <c r="C13" i="34"/>
  <c r="E12" i="34"/>
  <c r="G12" i="34" s="1"/>
  <c r="C12" i="34"/>
  <c r="E11" i="34"/>
  <c r="G11" i="34" s="1"/>
  <c r="C11" i="34"/>
  <c r="E50" i="33"/>
  <c r="G50" i="33" s="1"/>
  <c r="C50" i="33"/>
  <c r="E49" i="33"/>
  <c r="G49" i="33" s="1"/>
  <c r="C49" i="33"/>
  <c r="E48" i="33"/>
  <c r="G48" i="33" s="1"/>
  <c r="C48" i="33"/>
  <c r="E47" i="33"/>
  <c r="G47" i="33" s="1"/>
  <c r="C47" i="33"/>
  <c r="E46" i="33"/>
  <c r="G46" i="33" s="1"/>
  <c r="C46" i="33"/>
  <c r="E45" i="33"/>
  <c r="G45" i="33" s="1"/>
  <c r="C45" i="33"/>
  <c r="E44" i="33"/>
  <c r="G44" i="33" s="1"/>
  <c r="C44" i="33"/>
  <c r="E43" i="33"/>
  <c r="G43" i="33" s="1"/>
  <c r="C43" i="33"/>
  <c r="E42" i="33"/>
  <c r="G42" i="33" s="1"/>
  <c r="C42" i="33"/>
  <c r="E41" i="33"/>
  <c r="G41" i="33" s="1"/>
  <c r="C41" i="33"/>
  <c r="E40" i="33"/>
  <c r="G40" i="33" s="1"/>
  <c r="C40" i="33"/>
  <c r="E39" i="33"/>
  <c r="G39" i="33" s="1"/>
  <c r="C39" i="33"/>
  <c r="E38" i="33"/>
  <c r="G38" i="33" s="1"/>
  <c r="C38" i="33"/>
  <c r="E37" i="33"/>
  <c r="G37" i="33" s="1"/>
  <c r="C37" i="33"/>
  <c r="E36" i="33"/>
  <c r="G36" i="33" s="1"/>
  <c r="C36" i="33"/>
  <c r="E35" i="33"/>
  <c r="G35" i="33" s="1"/>
  <c r="C35" i="33"/>
  <c r="E34" i="33"/>
  <c r="G34" i="33" s="1"/>
  <c r="C34" i="33"/>
  <c r="E33" i="33"/>
  <c r="G33" i="33" s="1"/>
  <c r="C33" i="33"/>
  <c r="E32" i="33"/>
  <c r="G32" i="33" s="1"/>
  <c r="C32" i="33"/>
  <c r="E31" i="33"/>
  <c r="G31" i="33" s="1"/>
  <c r="C31" i="33"/>
  <c r="E30" i="33"/>
  <c r="G30" i="33" s="1"/>
  <c r="C30" i="33"/>
  <c r="E29" i="33"/>
  <c r="G29" i="33" s="1"/>
  <c r="C29" i="33"/>
  <c r="E28" i="33"/>
  <c r="G28" i="33" s="1"/>
  <c r="C28" i="33"/>
  <c r="E27" i="33"/>
  <c r="G27" i="33" s="1"/>
  <c r="C27" i="33"/>
  <c r="E26" i="33"/>
  <c r="G26" i="33" s="1"/>
  <c r="C26" i="33"/>
  <c r="E25" i="33"/>
  <c r="G25" i="33" s="1"/>
  <c r="C25" i="33"/>
  <c r="E24" i="33"/>
  <c r="G24" i="33" s="1"/>
  <c r="C24" i="33"/>
  <c r="E23" i="33"/>
  <c r="G23" i="33" s="1"/>
  <c r="C23" i="33"/>
  <c r="E22" i="33"/>
  <c r="G22" i="33" s="1"/>
  <c r="C22" i="33"/>
  <c r="E21" i="33"/>
  <c r="G21" i="33" s="1"/>
  <c r="C21" i="33"/>
  <c r="E20" i="33"/>
  <c r="G20" i="33" s="1"/>
  <c r="C20" i="33"/>
  <c r="G19" i="33"/>
  <c r="E18" i="33"/>
  <c r="G18" i="33" s="1"/>
  <c r="C18" i="33"/>
  <c r="E17" i="33"/>
  <c r="G17" i="33" s="1"/>
  <c r="C17" i="33"/>
  <c r="E16" i="33"/>
  <c r="G16" i="33" s="1"/>
  <c r="C16" i="33"/>
  <c r="E15" i="33"/>
  <c r="G15" i="33" s="1"/>
  <c r="C15" i="33"/>
  <c r="E14" i="33"/>
  <c r="G14" i="33" s="1"/>
  <c r="C14" i="33"/>
  <c r="E13" i="33"/>
  <c r="G13" i="33" s="1"/>
  <c r="C13" i="33"/>
  <c r="E12" i="33"/>
  <c r="G12" i="33" s="1"/>
  <c r="C12" i="33"/>
  <c r="E11" i="33"/>
  <c r="G11" i="33" s="1"/>
  <c r="C11" i="33"/>
  <c r="E50" i="32"/>
  <c r="G50" i="32" s="1"/>
  <c r="C50" i="32"/>
  <c r="E49" i="32"/>
  <c r="G49" i="32" s="1"/>
  <c r="C49" i="32"/>
  <c r="E48" i="32"/>
  <c r="G48" i="32" s="1"/>
  <c r="C48" i="32"/>
  <c r="E47" i="32"/>
  <c r="G47" i="32" s="1"/>
  <c r="C47" i="32"/>
  <c r="E46" i="32"/>
  <c r="G46" i="32" s="1"/>
  <c r="C46" i="32"/>
  <c r="E45" i="32"/>
  <c r="G45" i="32" s="1"/>
  <c r="C45" i="32"/>
  <c r="E44" i="32"/>
  <c r="G44" i="32" s="1"/>
  <c r="C44" i="32"/>
  <c r="E43" i="32"/>
  <c r="G43" i="32" s="1"/>
  <c r="C43" i="32"/>
  <c r="E42" i="32"/>
  <c r="G42" i="32" s="1"/>
  <c r="C42" i="32"/>
  <c r="E41" i="32"/>
  <c r="G41" i="32" s="1"/>
  <c r="C41" i="32"/>
  <c r="E40" i="32"/>
  <c r="G40" i="32" s="1"/>
  <c r="C40" i="32"/>
  <c r="E39" i="32"/>
  <c r="G39" i="32" s="1"/>
  <c r="C39" i="32"/>
  <c r="E38" i="32"/>
  <c r="G38" i="32" s="1"/>
  <c r="C38" i="32"/>
  <c r="E37" i="32"/>
  <c r="G37" i="32" s="1"/>
  <c r="C37" i="32"/>
  <c r="E36" i="32"/>
  <c r="G36" i="32" s="1"/>
  <c r="C36" i="32"/>
  <c r="E35" i="32"/>
  <c r="G35" i="32" s="1"/>
  <c r="C35" i="32"/>
  <c r="E34" i="32"/>
  <c r="G34" i="32" s="1"/>
  <c r="C34" i="32"/>
  <c r="E33" i="32"/>
  <c r="G33" i="32" s="1"/>
  <c r="C33" i="32"/>
  <c r="E32" i="32"/>
  <c r="G32" i="32" s="1"/>
  <c r="C32" i="32"/>
  <c r="E31" i="32"/>
  <c r="G31" i="32" s="1"/>
  <c r="C31" i="32"/>
  <c r="E30" i="32"/>
  <c r="G30" i="32" s="1"/>
  <c r="C30" i="32"/>
  <c r="E29" i="32"/>
  <c r="G29" i="32" s="1"/>
  <c r="C29" i="32"/>
  <c r="E28" i="32"/>
  <c r="G28" i="32" s="1"/>
  <c r="C28" i="32"/>
  <c r="E27" i="32"/>
  <c r="G27" i="32" s="1"/>
  <c r="C27" i="32"/>
  <c r="E26" i="32"/>
  <c r="G26" i="32" s="1"/>
  <c r="C26" i="32"/>
  <c r="E25" i="32"/>
  <c r="G25" i="32" s="1"/>
  <c r="C25" i="32"/>
  <c r="E24" i="32"/>
  <c r="G24" i="32" s="1"/>
  <c r="C24" i="32"/>
  <c r="E23" i="32"/>
  <c r="G23" i="32" s="1"/>
  <c r="C23" i="32"/>
  <c r="E22" i="32"/>
  <c r="G22" i="32" s="1"/>
  <c r="C22" i="32"/>
  <c r="E21" i="32"/>
  <c r="G21" i="32" s="1"/>
  <c r="C21" i="32"/>
  <c r="E20" i="32"/>
  <c r="G20" i="32" s="1"/>
  <c r="C20" i="32"/>
  <c r="E19" i="32"/>
  <c r="G19" i="32" s="1"/>
  <c r="C19" i="32"/>
  <c r="E18" i="32"/>
  <c r="G18" i="32" s="1"/>
  <c r="C18" i="32"/>
  <c r="E17" i="32"/>
  <c r="G17" i="32" s="1"/>
  <c r="C17" i="32"/>
  <c r="E16" i="32"/>
  <c r="G16" i="32" s="1"/>
  <c r="C16" i="32"/>
  <c r="E15" i="32"/>
  <c r="G15" i="32" s="1"/>
  <c r="C15" i="32"/>
  <c r="E14" i="32"/>
  <c r="G14" i="32" s="1"/>
  <c r="C14" i="32"/>
  <c r="E13" i="32"/>
  <c r="G13" i="32" s="1"/>
  <c r="C13" i="32"/>
  <c r="E12" i="32"/>
  <c r="G12" i="32" s="1"/>
  <c r="C12" i="32"/>
  <c r="E11" i="32"/>
  <c r="G11" i="32" s="1"/>
  <c r="C11" i="32"/>
  <c r="E50" i="31"/>
  <c r="G50" i="31" s="1"/>
  <c r="C50" i="31"/>
  <c r="E49" i="31"/>
  <c r="G49" i="31" s="1"/>
  <c r="C49" i="31"/>
  <c r="E48" i="31"/>
  <c r="G48" i="31" s="1"/>
  <c r="C48" i="31"/>
  <c r="E47" i="31"/>
  <c r="G47" i="31" s="1"/>
  <c r="C47" i="31"/>
  <c r="E46" i="31"/>
  <c r="G46" i="31" s="1"/>
  <c r="C46" i="31"/>
  <c r="E45" i="31"/>
  <c r="G45" i="31" s="1"/>
  <c r="C45" i="31"/>
  <c r="E44" i="31"/>
  <c r="G44" i="31" s="1"/>
  <c r="C44" i="31"/>
  <c r="E43" i="31"/>
  <c r="G43" i="31" s="1"/>
  <c r="C43" i="31"/>
  <c r="E42" i="31"/>
  <c r="G42" i="31" s="1"/>
  <c r="C42" i="31"/>
  <c r="E41" i="31"/>
  <c r="G41" i="31" s="1"/>
  <c r="C41" i="31"/>
  <c r="E40" i="31"/>
  <c r="G40" i="31" s="1"/>
  <c r="C40" i="31"/>
  <c r="E39" i="31"/>
  <c r="G39" i="31" s="1"/>
  <c r="C39" i="31"/>
  <c r="E38" i="31"/>
  <c r="G38" i="31" s="1"/>
  <c r="C38" i="31"/>
  <c r="E37" i="31"/>
  <c r="G37" i="31" s="1"/>
  <c r="C37" i="31"/>
  <c r="E36" i="31"/>
  <c r="G36" i="31" s="1"/>
  <c r="C36" i="31"/>
  <c r="E35" i="31"/>
  <c r="G35" i="31" s="1"/>
  <c r="C35" i="31"/>
  <c r="E34" i="31"/>
  <c r="G34" i="31" s="1"/>
  <c r="C34" i="31"/>
  <c r="E33" i="31"/>
  <c r="G33" i="31" s="1"/>
  <c r="C33" i="31"/>
  <c r="E32" i="31"/>
  <c r="G32" i="31" s="1"/>
  <c r="C32" i="31"/>
  <c r="E31" i="31"/>
  <c r="G31" i="31" s="1"/>
  <c r="C31" i="31"/>
  <c r="E30" i="31"/>
  <c r="G30" i="31" s="1"/>
  <c r="C30" i="31"/>
  <c r="E29" i="31"/>
  <c r="G29" i="31" s="1"/>
  <c r="C29" i="31"/>
  <c r="E28" i="31"/>
  <c r="G28" i="31" s="1"/>
  <c r="C28" i="31"/>
  <c r="E27" i="31"/>
  <c r="G27" i="31" s="1"/>
  <c r="C27" i="31"/>
  <c r="E26" i="31"/>
  <c r="G26" i="31" s="1"/>
  <c r="C26" i="31"/>
  <c r="E25" i="31"/>
  <c r="G25" i="31" s="1"/>
  <c r="C25" i="31"/>
  <c r="E24" i="31"/>
  <c r="G24" i="31" s="1"/>
  <c r="C24" i="31"/>
  <c r="E23" i="31"/>
  <c r="G23" i="31" s="1"/>
  <c r="C23" i="31"/>
  <c r="E22" i="31"/>
  <c r="G22" i="31" s="1"/>
  <c r="C22" i="31"/>
  <c r="E21" i="31"/>
  <c r="G21" i="31" s="1"/>
  <c r="C21" i="31"/>
  <c r="E20" i="31"/>
  <c r="G20" i="31" s="1"/>
  <c r="C20" i="31"/>
  <c r="E19" i="31"/>
  <c r="G19" i="31" s="1"/>
  <c r="C19" i="31"/>
  <c r="E18" i="31"/>
  <c r="G18" i="31" s="1"/>
  <c r="C18" i="31"/>
  <c r="E17" i="31"/>
  <c r="G17" i="31" s="1"/>
  <c r="C17" i="31"/>
  <c r="E16" i="31"/>
  <c r="G16" i="31" s="1"/>
  <c r="C16" i="31"/>
  <c r="E15" i="31"/>
  <c r="G15" i="31" s="1"/>
  <c r="C15" i="31"/>
  <c r="E14" i="31"/>
  <c r="G14" i="31" s="1"/>
  <c r="C14" i="31"/>
  <c r="E13" i="31"/>
  <c r="G13" i="31" s="1"/>
  <c r="C13" i="31"/>
  <c r="E12" i="31"/>
  <c r="G12" i="31" s="1"/>
  <c r="C12" i="31"/>
  <c r="E11" i="31"/>
  <c r="G11" i="31" s="1"/>
  <c r="C11" i="31"/>
  <c r="E50" i="30"/>
  <c r="G50" i="30" s="1"/>
  <c r="C50" i="30"/>
  <c r="E49" i="30"/>
  <c r="G49" i="30" s="1"/>
  <c r="C49" i="30"/>
  <c r="E48" i="30"/>
  <c r="G48" i="30" s="1"/>
  <c r="C48" i="30"/>
  <c r="E47" i="30"/>
  <c r="G47" i="30" s="1"/>
  <c r="C47" i="30"/>
  <c r="E46" i="30"/>
  <c r="G46" i="30" s="1"/>
  <c r="C46" i="30"/>
  <c r="E45" i="30"/>
  <c r="G45" i="30" s="1"/>
  <c r="C45" i="30"/>
  <c r="E44" i="30"/>
  <c r="G44" i="30" s="1"/>
  <c r="C44" i="30"/>
  <c r="E43" i="30"/>
  <c r="G43" i="30" s="1"/>
  <c r="C43" i="30"/>
  <c r="E42" i="30"/>
  <c r="G42" i="30" s="1"/>
  <c r="C42" i="30"/>
  <c r="E41" i="30"/>
  <c r="G41" i="30" s="1"/>
  <c r="C41" i="30"/>
  <c r="E40" i="30"/>
  <c r="G40" i="30" s="1"/>
  <c r="C40" i="30"/>
  <c r="E39" i="30"/>
  <c r="G39" i="30" s="1"/>
  <c r="C39" i="30"/>
  <c r="E38" i="30"/>
  <c r="G38" i="30" s="1"/>
  <c r="C38" i="30"/>
  <c r="E37" i="30"/>
  <c r="G37" i="30" s="1"/>
  <c r="C37" i="30"/>
  <c r="E36" i="30"/>
  <c r="G36" i="30" s="1"/>
  <c r="C36" i="30"/>
  <c r="E35" i="30"/>
  <c r="G35" i="30" s="1"/>
  <c r="C35" i="30"/>
  <c r="E34" i="30"/>
  <c r="G34" i="30" s="1"/>
  <c r="C34" i="30"/>
  <c r="E33" i="30"/>
  <c r="G33" i="30" s="1"/>
  <c r="C33" i="30"/>
  <c r="E32" i="30"/>
  <c r="G32" i="30" s="1"/>
  <c r="C32" i="30"/>
  <c r="E31" i="30"/>
  <c r="G31" i="30" s="1"/>
  <c r="C31" i="30"/>
  <c r="E30" i="30"/>
  <c r="G30" i="30" s="1"/>
  <c r="C30" i="30"/>
  <c r="E29" i="30"/>
  <c r="G29" i="30" s="1"/>
  <c r="C29" i="30"/>
  <c r="E28" i="30"/>
  <c r="G28" i="30" s="1"/>
  <c r="C28" i="30"/>
  <c r="E27" i="30"/>
  <c r="G27" i="30" s="1"/>
  <c r="C27" i="30"/>
  <c r="E26" i="30"/>
  <c r="G26" i="30" s="1"/>
  <c r="C26" i="30"/>
  <c r="E25" i="30"/>
  <c r="G25" i="30" s="1"/>
  <c r="C25" i="30"/>
  <c r="E24" i="30"/>
  <c r="G24" i="30" s="1"/>
  <c r="C24" i="30"/>
  <c r="E23" i="30"/>
  <c r="G23" i="30" s="1"/>
  <c r="C23" i="30"/>
  <c r="E22" i="30"/>
  <c r="G22" i="30" s="1"/>
  <c r="C22" i="30"/>
  <c r="E21" i="30"/>
  <c r="G21" i="30" s="1"/>
  <c r="C21" i="30"/>
  <c r="E20" i="30"/>
  <c r="G20" i="30" s="1"/>
  <c r="C20" i="30"/>
  <c r="E19" i="30"/>
  <c r="G19" i="30" s="1"/>
  <c r="C19" i="30"/>
  <c r="E18" i="30"/>
  <c r="G18" i="30" s="1"/>
  <c r="C18" i="30"/>
  <c r="E17" i="30"/>
  <c r="G17" i="30" s="1"/>
  <c r="C17" i="30"/>
  <c r="E16" i="30"/>
  <c r="G16" i="30" s="1"/>
  <c r="C16" i="30"/>
  <c r="E15" i="30"/>
  <c r="G15" i="30" s="1"/>
  <c r="C15" i="30"/>
  <c r="E14" i="30"/>
  <c r="G14" i="30" s="1"/>
  <c r="C14" i="30"/>
  <c r="E13" i="30"/>
  <c r="G13" i="30" s="1"/>
  <c r="C13" i="30"/>
  <c r="E12" i="30"/>
  <c r="G12" i="30" s="1"/>
  <c r="C12" i="30"/>
  <c r="E11" i="30"/>
  <c r="G11" i="30" s="1"/>
  <c r="C11" i="30"/>
  <c r="E50" i="29"/>
  <c r="G50" i="29" s="1"/>
  <c r="C50" i="29"/>
  <c r="E49" i="29"/>
  <c r="G49" i="29" s="1"/>
  <c r="C49" i="29"/>
  <c r="E48" i="29"/>
  <c r="G48" i="29" s="1"/>
  <c r="C48" i="29"/>
  <c r="E47" i="29"/>
  <c r="G47" i="29" s="1"/>
  <c r="C47" i="29"/>
  <c r="E46" i="29"/>
  <c r="G46" i="29" s="1"/>
  <c r="C46" i="29"/>
  <c r="E45" i="29"/>
  <c r="G45" i="29" s="1"/>
  <c r="C45" i="29"/>
  <c r="E44" i="29"/>
  <c r="G44" i="29" s="1"/>
  <c r="C44" i="29"/>
  <c r="E43" i="29"/>
  <c r="G43" i="29" s="1"/>
  <c r="C43" i="29"/>
  <c r="E42" i="29"/>
  <c r="G42" i="29" s="1"/>
  <c r="C42" i="29"/>
  <c r="E41" i="29"/>
  <c r="G41" i="29" s="1"/>
  <c r="C41" i="29"/>
  <c r="E40" i="29"/>
  <c r="G40" i="29" s="1"/>
  <c r="C40" i="29"/>
  <c r="E39" i="29"/>
  <c r="G39" i="29" s="1"/>
  <c r="C39" i="29"/>
  <c r="E38" i="29"/>
  <c r="G38" i="29" s="1"/>
  <c r="C38" i="29"/>
  <c r="E37" i="29"/>
  <c r="G37" i="29" s="1"/>
  <c r="C37" i="29"/>
  <c r="E36" i="29"/>
  <c r="G36" i="29" s="1"/>
  <c r="C36" i="29"/>
  <c r="E35" i="29"/>
  <c r="G35" i="29" s="1"/>
  <c r="C35" i="29"/>
  <c r="E34" i="29"/>
  <c r="G34" i="29" s="1"/>
  <c r="C34" i="29"/>
  <c r="E33" i="29"/>
  <c r="G33" i="29" s="1"/>
  <c r="C33" i="29"/>
  <c r="E32" i="29"/>
  <c r="G32" i="29" s="1"/>
  <c r="C32" i="29"/>
  <c r="E31" i="29"/>
  <c r="G31" i="29" s="1"/>
  <c r="C31" i="29"/>
  <c r="E30" i="29"/>
  <c r="G30" i="29" s="1"/>
  <c r="C30" i="29"/>
  <c r="E29" i="29"/>
  <c r="G29" i="29" s="1"/>
  <c r="C29" i="29"/>
  <c r="E28" i="29"/>
  <c r="G28" i="29" s="1"/>
  <c r="C28" i="29"/>
  <c r="E27" i="29"/>
  <c r="G27" i="29" s="1"/>
  <c r="C27" i="29"/>
  <c r="E26" i="29"/>
  <c r="G26" i="29" s="1"/>
  <c r="C26" i="29"/>
  <c r="E25" i="29"/>
  <c r="G25" i="29" s="1"/>
  <c r="C25" i="29"/>
  <c r="E24" i="29"/>
  <c r="G24" i="29" s="1"/>
  <c r="C24" i="29"/>
  <c r="E23" i="29"/>
  <c r="G23" i="29" s="1"/>
  <c r="C23" i="29"/>
  <c r="E22" i="29"/>
  <c r="G22" i="29" s="1"/>
  <c r="C22" i="29"/>
  <c r="E21" i="29"/>
  <c r="G21" i="29" s="1"/>
  <c r="C21" i="29"/>
  <c r="E20" i="29"/>
  <c r="G20" i="29" s="1"/>
  <c r="C20" i="29"/>
  <c r="E19" i="29"/>
  <c r="G19" i="29" s="1"/>
  <c r="C19" i="29"/>
  <c r="E18" i="29"/>
  <c r="G18" i="29" s="1"/>
  <c r="C18" i="29"/>
  <c r="E17" i="29"/>
  <c r="G17" i="29" s="1"/>
  <c r="C17" i="29"/>
  <c r="E16" i="29"/>
  <c r="G16" i="29" s="1"/>
  <c r="C16" i="29"/>
  <c r="E15" i="29"/>
  <c r="G15" i="29" s="1"/>
  <c r="C15" i="29"/>
  <c r="E14" i="29"/>
  <c r="G14" i="29" s="1"/>
  <c r="C14" i="29"/>
  <c r="E13" i="29"/>
  <c r="G13" i="29" s="1"/>
  <c r="C13" i="29"/>
  <c r="E12" i="29"/>
  <c r="G12" i="29" s="1"/>
  <c r="C12" i="29"/>
  <c r="E11" i="29"/>
  <c r="G11" i="29" s="1"/>
  <c r="C11" i="29"/>
  <c r="E50" i="28"/>
  <c r="G50" i="28" s="1"/>
  <c r="C50" i="28"/>
  <c r="E49" i="28"/>
  <c r="G49" i="28" s="1"/>
  <c r="C49" i="28"/>
  <c r="E48" i="28"/>
  <c r="G48" i="28" s="1"/>
  <c r="C48" i="28"/>
  <c r="E47" i="28"/>
  <c r="G47" i="28" s="1"/>
  <c r="C47" i="28"/>
  <c r="E46" i="28"/>
  <c r="G46" i="28" s="1"/>
  <c r="C46" i="28"/>
  <c r="E45" i="28"/>
  <c r="G45" i="28" s="1"/>
  <c r="C45" i="28"/>
  <c r="E44" i="28"/>
  <c r="G44" i="28" s="1"/>
  <c r="C44" i="28"/>
  <c r="E43" i="28"/>
  <c r="G43" i="28" s="1"/>
  <c r="C43" i="28"/>
  <c r="E42" i="28"/>
  <c r="G42" i="28" s="1"/>
  <c r="C42" i="28"/>
  <c r="E41" i="28"/>
  <c r="G41" i="28" s="1"/>
  <c r="C41" i="28"/>
  <c r="E40" i="28"/>
  <c r="G40" i="28" s="1"/>
  <c r="C40" i="28"/>
  <c r="E39" i="28"/>
  <c r="G39" i="28" s="1"/>
  <c r="C39" i="28"/>
  <c r="E38" i="28"/>
  <c r="G38" i="28" s="1"/>
  <c r="C38" i="28"/>
  <c r="E37" i="28"/>
  <c r="G37" i="28" s="1"/>
  <c r="C37" i="28"/>
  <c r="E36" i="28"/>
  <c r="G36" i="28" s="1"/>
  <c r="C36" i="28"/>
  <c r="E35" i="28"/>
  <c r="G35" i="28" s="1"/>
  <c r="C35" i="28"/>
  <c r="E34" i="28"/>
  <c r="G34" i="28" s="1"/>
  <c r="C34" i="28"/>
  <c r="E33" i="28"/>
  <c r="G33" i="28" s="1"/>
  <c r="C33" i="28"/>
  <c r="E32" i="28"/>
  <c r="G32" i="28" s="1"/>
  <c r="C32" i="28"/>
  <c r="E31" i="28"/>
  <c r="G31" i="28" s="1"/>
  <c r="C31" i="28"/>
  <c r="E30" i="28"/>
  <c r="G30" i="28" s="1"/>
  <c r="C30" i="28"/>
  <c r="E29" i="28"/>
  <c r="G29" i="28" s="1"/>
  <c r="C29" i="28"/>
  <c r="E28" i="28"/>
  <c r="G28" i="28" s="1"/>
  <c r="C28" i="28"/>
  <c r="E27" i="28"/>
  <c r="G27" i="28" s="1"/>
  <c r="C27" i="28"/>
  <c r="E26" i="28"/>
  <c r="G26" i="28" s="1"/>
  <c r="C26" i="28"/>
  <c r="E25" i="28"/>
  <c r="G25" i="28" s="1"/>
  <c r="C25" i="28"/>
  <c r="E24" i="28"/>
  <c r="G24" i="28" s="1"/>
  <c r="C24" i="28"/>
  <c r="E23" i="28"/>
  <c r="G23" i="28" s="1"/>
  <c r="C23" i="28"/>
  <c r="E22" i="28"/>
  <c r="G22" i="28" s="1"/>
  <c r="C22" i="28"/>
  <c r="E21" i="28"/>
  <c r="G21" i="28" s="1"/>
  <c r="C21" i="28"/>
  <c r="E20" i="28"/>
  <c r="G20" i="28" s="1"/>
  <c r="C20" i="28"/>
  <c r="E19" i="28"/>
  <c r="G19" i="28" s="1"/>
  <c r="C19" i="28"/>
  <c r="E18" i="28"/>
  <c r="G18" i="28" s="1"/>
  <c r="C18" i="28"/>
  <c r="E17" i="28"/>
  <c r="G17" i="28" s="1"/>
  <c r="C17" i="28"/>
  <c r="E16" i="28"/>
  <c r="G16" i="28" s="1"/>
  <c r="C16" i="28"/>
  <c r="E15" i="28"/>
  <c r="G15" i="28" s="1"/>
  <c r="C15" i="28"/>
  <c r="E14" i="28"/>
  <c r="G14" i="28" s="1"/>
  <c r="C14" i="28"/>
  <c r="E13" i="28"/>
  <c r="G13" i="28" s="1"/>
  <c r="C13" i="28"/>
  <c r="E12" i="28"/>
  <c r="G12" i="28" s="1"/>
  <c r="C12" i="28"/>
  <c r="E11" i="28"/>
  <c r="G11" i="28" s="1"/>
  <c r="C11" i="28"/>
  <c r="E50" i="27"/>
  <c r="G50" i="27" s="1"/>
  <c r="C50" i="27"/>
  <c r="E49" i="27"/>
  <c r="G49" i="27" s="1"/>
  <c r="C49" i="27"/>
  <c r="E48" i="27"/>
  <c r="G48" i="27" s="1"/>
  <c r="C48" i="27"/>
  <c r="E47" i="27"/>
  <c r="G47" i="27" s="1"/>
  <c r="C47" i="27"/>
  <c r="E46" i="27"/>
  <c r="G46" i="27" s="1"/>
  <c r="C46" i="27"/>
  <c r="E45" i="27"/>
  <c r="G45" i="27" s="1"/>
  <c r="C45" i="27"/>
  <c r="E44" i="27"/>
  <c r="G44" i="27" s="1"/>
  <c r="C44" i="27"/>
  <c r="E43" i="27"/>
  <c r="G43" i="27" s="1"/>
  <c r="C43" i="27"/>
  <c r="E42" i="27"/>
  <c r="G42" i="27" s="1"/>
  <c r="C42" i="27"/>
  <c r="E41" i="27"/>
  <c r="G41" i="27" s="1"/>
  <c r="C41" i="27"/>
  <c r="E40" i="27"/>
  <c r="G40" i="27" s="1"/>
  <c r="C40" i="27"/>
  <c r="E39" i="27"/>
  <c r="G39" i="27" s="1"/>
  <c r="C39" i="27"/>
  <c r="E38" i="27"/>
  <c r="G38" i="27" s="1"/>
  <c r="C38" i="27"/>
  <c r="E37" i="27"/>
  <c r="G37" i="27" s="1"/>
  <c r="C37" i="27"/>
  <c r="E36" i="27"/>
  <c r="G36" i="27" s="1"/>
  <c r="C36" i="27"/>
  <c r="E35" i="27"/>
  <c r="G35" i="27" s="1"/>
  <c r="C35" i="27"/>
  <c r="E34" i="27"/>
  <c r="G34" i="27" s="1"/>
  <c r="C34" i="27"/>
  <c r="E33" i="27"/>
  <c r="G33" i="27" s="1"/>
  <c r="C33" i="27"/>
  <c r="E32" i="27"/>
  <c r="G32" i="27" s="1"/>
  <c r="C32" i="27"/>
  <c r="E31" i="27"/>
  <c r="G31" i="27" s="1"/>
  <c r="C31" i="27"/>
  <c r="E30" i="27"/>
  <c r="G30" i="27" s="1"/>
  <c r="C30" i="27"/>
  <c r="E29" i="27"/>
  <c r="G29" i="27" s="1"/>
  <c r="C29" i="27"/>
  <c r="E28" i="27"/>
  <c r="G28" i="27" s="1"/>
  <c r="C28" i="27"/>
  <c r="E27" i="27"/>
  <c r="G27" i="27" s="1"/>
  <c r="C27" i="27"/>
  <c r="E26" i="27"/>
  <c r="G26" i="27" s="1"/>
  <c r="C26" i="27"/>
  <c r="E25" i="27"/>
  <c r="G25" i="27" s="1"/>
  <c r="C25" i="27"/>
  <c r="E24" i="27"/>
  <c r="G24" i="27" s="1"/>
  <c r="C24" i="27"/>
  <c r="E23" i="27"/>
  <c r="G23" i="27" s="1"/>
  <c r="C23" i="27"/>
  <c r="E22" i="27"/>
  <c r="G22" i="27" s="1"/>
  <c r="C22" i="27"/>
  <c r="E21" i="27"/>
  <c r="G21" i="27" s="1"/>
  <c r="C21" i="27"/>
  <c r="E20" i="27"/>
  <c r="G20" i="27" s="1"/>
  <c r="C20" i="27"/>
  <c r="E19" i="27"/>
  <c r="G19" i="27" s="1"/>
  <c r="C19" i="27"/>
  <c r="E18" i="27"/>
  <c r="G18" i="27" s="1"/>
  <c r="C18" i="27"/>
  <c r="E17" i="27"/>
  <c r="G17" i="27" s="1"/>
  <c r="C17" i="27"/>
  <c r="E16" i="27"/>
  <c r="G16" i="27" s="1"/>
  <c r="C16" i="27"/>
  <c r="E15" i="27"/>
  <c r="G15" i="27" s="1"/>
  <c r="C15" i="27"/>
  <c r="E14" i="27"/>
  <c r="G14" i="27" s="1"/>
  <c r="C14" i="27"/>
  <c r="E13" i="27"/>
  <c r="G13" i="27" s="1"/>
  <c r="C13" i="27"/>
  <c r="E12" i="27"/>
  <c r="G12" i="27" s="1"/>
  <c r="C12" i="27"/>
  <c r="E11" i="27"/>
  <c r="G11" i="27" s="1"/>
  <c r="C11" i="27"/>
  <c r="E50" i="26"/>
  <c r="G50" i="26" s="1"/>
  <c r="C50" i="26"/>
  <c r="E49" i="26"/>
  <c r="G49" i="26" s="1"/>
  <c r="C49" i="26"/>
  <c r="E48" i="26"/>
  <c r="G48" i="26" s="1"/>
  <c r="C48" i="26"/>
  <c r="E47" i="26"/>
  <c r="G47" i="26" s="1"/>
  <c r="C47" i="26"/>
  <c r="E46" i="26"/>
  <c r="G46" i="26" s="1"/>
  <c r="C46" i="26"/>
  <c r="E45" i="26"/>
  <c r="G45" i="26" s="1"/>
  <c r="C45" i="26"/>
  <c r="E44" i="26"/>
  <c r="G44" i="26" s="1"/>
  <c r="C44" i="26"/>
  <c r="E43" i="26"/>
  <c r="G43" i="26" s="1"/>
  <c r="C43" i="26"/>
  <c r="E42" i="26"/>
  <c r="G42" i="26" s="1"/>
  <c r="C42" i="26"/>
  <c r="E41" i="26"/>
  <c r="G41" i="26" s="1"/>
  <c r="C41" i="26"/>
  <c r="E40" i="26"/>
  <c r="G40" i="26" s="1"/>
  <c r="C40" i="26"/>
  <c r="E39" i="26"/>
  <c r="G39" i="26" s="1"/>
  <c r="C39" i="26"/>
  <c r="E38" i="26"/>
  <c r="G38" i="26" s="1"/>
  <c r="C38" i="26"/>
  <c r="E37" i="26"/>
  <c r="G37" i="26" s="1"/>
  <c r="C37" i="26"/>
  <c r="E36" i="26"/>
  <c r="G36" i="26" s="1"/>
  <c r="C36" i="26"/>
  <c r="E35" i="26"/>
  <c r="G35" i="26" s="1"/>
  <c r="C35" i="26"/>
  <c r="E34" i="26"/>
  <c r="G34" i="26" s="1"/>
  <c r="C34" i="26"/>
  <c r="E33" i="26"/>
  <c r="G33" i="26" s="1"/>
  <c r="C33" i="26"/>
  <c r="E32" i="26"/>
  <c r="G32" i="26" s="1"/>
  <c r="C32" i="26"/>
  <c r="E31" i="26"/>
  <c r="G31" i="26" s="1"/>
  <c r="C31" i="26"/>
  <c r="E30" i="26"/>
  <c r="G30" i="26" s="1"/>
  <c r="C30" i="26"/>
  <c r="E29" i="26"/>
  <c r="G29" i="26" s="1"/>
  <c r="C29" i="26"/>
  <c r="E28" i="26"/>
  <c r="G28" i="26" s="1"/>
  <c r="C28" i="26"/>
  <c r="E27" i="26"/>
  <c r="G27" i="26" s="1"/>
  <c r="C27" i="26"/>
  <c r="E26" i="26"/>
  <c r="G26" i="26" s="1"/>
  <c r="C26" i="26"/>
  <c r="E25" i="26"/>
  <c r="G25" i="26" s="1"/>
  <c r="C25" i="26"/>
  <c r="E24" i="26"/>
  <c r="G24" i="26" s="1"/>
  <c r="C24" i="26"/>
  <c r="E23" i="26"/>
  <c r="G23" i="26" s="1"/>
  <c r="C23" i="26"/>
  <c r="E22" i="26"/>
  <c r="G22" i="26" s="1"/>
  <c r="C22" i="26"/>
  <c r="E21" i="26"/>
  <c r="G21" i="26" s="1"/>
  <c r="C21" i="26"/>
  <c r="E20" i="26"/>
  <c r="G20" i="26" s="1"/>
  <c r="C20" i="26"/>
  <c r="E19" i="26"/>
  <c r="G19" i="26" s="1"/>
  <c r="C19" i="26"/>
  <c r="E18" i="26"/>
  <c r="G18" i="26" s="1"/>
  <c r="C18" i="26"/>
  <c r="E17" i="26"/>
  <c r="G17" i="26" s="1"/>
  <c r="C17" i="26"/>
  <c r="E16" i="26"/>
  <c r="G16" i="26" s="1"/>
  <c r="C16" i="26"/>
  <c r="E15" i="26"/>
  <c r="G15" i="26" s="1"/>
  <c r="C15" i="26"/>
  <c r="E14" i="26"/>
  <c r="G14" i="26" s="1"/>
  <c r="C14" i="26"/>
  <c r="E13" i="26"/>
  <c r="G13" i="26" s="1"/>
  <c r="C13" i="26"/>
  <c r="E12" i="26"/>
  <c r="G12" i="26" s="1"/>
  <c r="C12" i="26"/>
  <c r="E11" i="26"/>
  <c r="G11" i="26" s="1"/>
  <c r="C11" i="26"/>
  <c r="E50" i="25"/>
  <c r="G50" i="25" s="1"/>
  <c r="C50" i="25"/>
  <c r="E49" i="25"/>
  <c r="G49" i="25" s="1"/>
  <c r="C49" i="25"/>
  <c r="E48" i="25"/>
  <c r="G48" i="25" s="1"/>
  <c r="C48" i="25"/>
  <c r="E47" i="25"/>
  <c r="G47" i="25" s="1"/>
  <c r="C47" i="25"/>
  <c r="E46" i="25"/>
  <c r="G46" i="25" s="1"/>
  <c r="C46" i="25"/>
  <c r="E45" i="25"/>
  <c r="G45" i="25" s="1"/>
  <c r="C45" i="25"/>
  <c r="E44" i="25"/>
  <c r="G44" i="25" s="1"/>
  <c r="C44" i="25"/>
  <c r="E43" i="25"/>
  <c r="G43" i="25" s="1"/>
  <c r="C43" i="25"/>
  <c r="E42" i="25"/>
  <c r="G42" i="25" s="1"/>
  <c r="C42" i="25"/>
  <c r="E41" i="25"/>
  <c r="G41" i="25" s="1"/>
  <c r="C41" i="25"/>
  <c r="E40" i="25"/>
  <c r="G40" i="25" s="1"/>
  <c r="C40" i="25"/>
  <c r="E39" i="25"/>
  <c r="G39" i="25" s="1"/>
  <c r="C39" i="25"/>
  <c r="E38" i="25"/>
  <c r="G38" i="25" s="1"/>
  <c r="C38" i="25"/>
  <c r="E37" i="25"/>
  <c r="G37" i="25" s="1"/>
  <c r="C37" i="25"/>
  <c r="E36" i="25"/>
  <c r="G36" i="25" s="1"/>
  <c r="C36" i="25"/>
  <c r="E35" i="25"/>
  <c r="G35" i="25" s="1"/>
  <c r="C35" i="25"/>
  <c r="E34" i="25"/>
  <c r="G34" i="25" s="1"/>
  <c r="C34" i="25"/>
  <c r="E33" i="25"/>
  <c r="G33" i="25" s="1"/>
  <c r="C33" i="25"/>
  <c r="E32" i="25"/>
  <c r="G32" i="25" s="1"/>
  <c r="C32" i="25"/>
  <c r="E31" i="25"/>
  <c r="G31" i="25" s="1"/>
  <c r="C31" i="25"/>
  <c r="E30" i="25"/>
  <c r="G30" i="25" s="1"/>
  <c r="C30" i="25"/>
  <c r="E29" i="25"/>
  <c r="G29" i="25" s="1"/>
  <c r="C29" i="25"/>
  <c r="E28" i="25"/>
  <c r="G28" i="25" s="1"/>
  <c r="C28" i="25"/>
  <c r="E27" i="25"/>
  <c r="G27" i="25" s="1"/>
  <c r="C27" i="25"/>
  <c r="E26" i="25"/>
  <c r="G26" i="25" s="1"/>
  <c r="C26" i="25"/>
  <c r="E25" i="25"/>
  <c r="G25" i="25" s="1"/>
  <c r="C25" i="25"/>
  <c r="E24" i="25"/>
  <c r="G24" i="25" s="1"/>
  <c r="C24" i="25"/>
  <c r="E23" i="25"/>
  <c r="G23" i="25" s="1"/>
  <c r="C23" i="25"/>
  <c r="E22" i="25"/>
  <c r="G22" i="25" s="1"/>
  <c r="C22" i="25"/>
  <c r="E21" i="25"/>
  <c r="G21" i="25" s="1"/>
  <c r="C21" i="25"/>
  <c r="E20" i="25"/>
  <c r="G20" i="25" s="1"/>
  <c r="C20" i="25"/>
  <c r="E19" i="25"/>
  <c r="G19" i="25" s="1"/>
  <c r="C19" i="25"/>
  <c r="E18" i="25"/>
  <c r="G18" i="25" s="1"/>
  <c r="C18" i="25"/>
  <c r="E17" i="25"/>
  <c r="G17" i="25" s="1"/>
  <c r="C17" i="25"/>
  <c r="E16" i="25"/>
  <c r="G16" i="25" s="1"/>
  <c r="C16" i="25"/>
  <c r="E15" i="25"/>
  <c r="G15" i="25" s="1"/>
  <c r="C15" i="25"/>
  <c r="E14" i="25"/>
  <c r="G14" i="25" s="1"/>
  <c r="C14" i="25"/>
  <c r="E13" i="25"/>
  <c r="G13" i="25" s="1"/>
  <c r="C13" i="25"/>
  <c r="E12" i="25"/>
  <c r="G12" i="25" s="1"/>
  <c r="C12" i="25"/>
  <c r="E11" i="25"/>
  <c r="G11" i="25" s="1"/>
  <c r="C11" i="25"/>
  <c r="E50" i="24"/>
  <c r="G50" i="24" s="1"/>
  <c r="C50" i="24"/>
  <c r="E49" i="24"/>
  <c r="G49" i="24" s="1"/>
  <c r="C49" i="24"/>
  <c r="E48" i="24"/>
  <c r="G48" i="24" s="1"/>
  <c r="C48" i="24"/>
  <c r="E47" i="24"/>
  <c r="G47" i="24" s="1"/>
  <c r="C47" i="24"/>
  <c r="E46" i="24"/>
  <c r="G46" i="24" s="1"/>
  <c r="C46" i="24"/>
  <c r="E45" i="24"/>
  <c r="G45" i="24" s="1"/>
  <c r="C45" i="24"/>
  <c r="E44" i="24"/>
  <c r="G44" i="24" s="1"/>
  <c r="C44" i="24"/>
  <c r="E43" i="24"/>
  <c r="G43" i="24" s="1"/>
  <c r="C43" i="24"/>
  <c r="E42" i="24"/>
  <c r="G42" i="24" s="1"/>
  <c r="C42" i="24"/>
  <c r="E41" i="24"/>
  <c r="G41" i="24" s="1"/>
  <c r="C41" i="24"/>
  <c r="E40" i="24"/>
  <c r="G40" i="24" s="1"/>
  <c r="C40" i="24"/>
  <c r="E39" i="24"/>
  <c r="G39" i="24" s="1"/>
  <c r="C39" i="24"/>
  <c r="E38" i="24"/>
  <c r="G38" i="24" s="1"/>
  <c r="C38" i="24"/>
  <c r="E37" i="24"/>
  <c r="G37" i="24" s="1"/>
  <c r="C37" i="24"/>
  <c r="E36" i="24"/>
  <c r="G36" i="24" s="1"/>
  <c r="C36" i="24"/>
  <c r="E35" i="24"/>
  <c r="G35" i="24" s="1"/>
  <c r="C35" i="24"/>
  <c r="E34" i="24"/>
  <c r="G34" i="24" s="1"/>
  <c r="C34" i="24"/>
  <c r="E33" i="24"/>
  <c r="G33" i="24" s="1"/>
  <c r="C33" i="24"/>
  <c r="E32" i="24"/>
  <c r="G32" i="24" s="1"/>
  <c r="C32" i="24"/>
  <c r="E31" i="24"/>
  <c r="G31" i="24" s="1"/>
  <c r="C31" i="24"/>
  <c r="E30" i="24"/>
  <c r="G30" i="24" s="1"/>
  <c r="C30" i="24"/>
  <c r="E29" i="24"/>
  <c r="G29" i="24" s="1"/>
  <c r="C29" i="24"/>
  <c r="E28" i="24"/>
  <c r="G28" i="24" s="1"/>
  <c r="C28" i="24"/>
  <c r="E27" i="24"/>
  <c r="G27" i="24" s="1"/>
  <c r="C27" i="24"/>
  <c r="E26" i="24"/>
  <c r="G26" i="24" s="1"/>
  <c r="C26" i="24"/>
  <c r="E25" i="24"/>
  <c r="G25" i="24" s="1"/>
  <c r="C25" i="24"/>
  <c r="E24" i="24"/>
  <c r="G24" i="24" s="1"/>
  <c r="C24" i="24"/>
  <c r="E23" i="24"/>
  <c r="G23" i="24" s="1"/>
  <c r="C23" i="24"/>
  <c r="E22" i="24"/>
  <c r="G22" i="24" s="1"/>
  <c r="C22" i="24"/>
  <c r="E21" i="24"/>
  <c r="G21" i="24" s="1"/>
  <c r="C21" i="24"/>
  <c r="E20" i="24"/>
  <c r="G20" i="24" s="1"/>
  <c r="C20" i="24"/>
  <c r="E19" i="24"/>
  <c r="G19" i="24" s="1"/>
  <c r="C19" i="24"/>
  <c r="E18" i="24"/>
  <c r="G18" i="24" s="1"/>
  <c r="C18" i="24"/>
  <c r="E17" i="24"/>
  <c r="G17" i="24" s="1"/>
  <c r="C17" i="24"/>
  <c r="E15" i="24"/>
  <c r="G15" i="24" s="1"/>
  <c r="C15" i="24"/>
  <c r="E14" i="24"/>
  <c r="G14" i="24" s="1"/>
  <c r="C14" i="24"/>
  <c r="E13" i="24"/>
  <c r="G13" i="24" s="1"/>
  <c r="C13" i="24"/>
  <c r="E12" i="24"/>
  <c r="G12" i="24" s="1"/>
  <c r="C12" i="24"/>
  <c r="E11" i="24"/>
  <c r="G11" i="24" s="1"/>
  <c r="C11" i="24"/>
  <c r="E50" i="23"/>
  <c r="G50" i="23" s="1"/>
  <c r="C50" i="23"/>
  <c r="E49" i="23"/>
  <c r="G49" i="23" s="1"/>
  <c r="C49" i="23"/>
  <c r="E48" i="23"/>
  <c r="G48" i="23" s="1"/>
  <c r="C48" i="23"/>
  <c r="E47" i="23"/>
  <c r="G47" i="23" s="1"/>
  <c r="C47" i="23"/>
  <c r="E46" i="23"/>
  <c r="G46" i="23" s="1"/>
  <c r="C46" i="23"/>
  <c r="E45" i="23"/>
  <c r="G45" i="23" s="1"/>
  <c r="C45" i="23"/>
  <c r="E44" i="23"/>
  <c r="G44" i="23" s="1"/>
  <c r="C44" i="23"/>
  <c r="E43" i="23"/>
  <c r="G43" i="23" s="1"/>
  <c r="C43" i="23"/>
  <c r="E42" i="23"/>
  <c r="G42" i="23" s="1"/>
  <c r="C42" i="23"/>
  <c r="E41" i="23"/>
  <c r="G41" i="23" s="1"/>
  <c r="C41" i="23"/>
  <c r="E40" i="23"/>
  <c r="G40" i="23" s="1"/>
  <c r="C40" i="23"/>
  <c r="E39" i="23"/>
  <c r="G39" i="23" s="1"/>
  <c r="C39" i="23"/>
  <c r="E38" i="23"/>
  <c r="G38" i="23" s="1"/>
  <c r="C38" i="23"/>
  <c r="E37" i="23"/>
  <c r="G37" i="23" s="1"/>
  <c r="C37" i="23"/>
  <c r="E36" i="23"/>
  <c r="G36" i="23" s="1"/>
  <c r="C36" i="23"/>
  <c r="E35" i="23"/>
  <c r="G35" i="23" s="1"/>
  <c r="C35" i="23"/>
  <c r="E34" i="23"/>
  <c r="G34" i="23" s="1"/>
  <c r="C34" i="23"/>
  <c r="E33" i="23"/>
  <c r="G33" i="23" s="1"/>
  <c r="C33" i="23"/>
  <c r="E32" i="23"/>
  <c r="G32" i="23" s="1"/>
  <c r="C32" i="23"/>
  <c r="E31" i="23"/>
  <c r="G31" i="23" s="1"/>
  <c r="C31" i="23"/>
  <c r="E30" i="23"/>
  <c r="G30" i="23" s="1"/>
  <c r="C30" i="23"/>
  <c r="E29" i="23"/>
  <c r="G29" i="23" s="1"/>
  <c r="C29" i="23"/>
  <c r="E28" i="23"/>
  <c r="G28" i="23" s="1"/>
  <c r="C28" i="23"/>
  <c r="E27" i="23"/>
  <c r="G27" i="23" s="1"/>
  <c r="C27" i="23"/>
  <c r="E26" i="23"/>
  <c r="G26" i="23" s="1"/>
  <c r="C26" i="23"/>
  <c r="E25" i="23"/>
  <c r="G25" i="23" s="1"/>
  <c r="C25" i="23"/>
  <c r="E24" i="23"/>
  <c r="G24" i="23" s="1"/>
  <c r="C24" i="23"/>
  <c r="E23" i="23"/>
  <c r="G23" i="23" s="1"/>
  <c r="C23" i="23"/>
  <c r="E22" i="23"/>
  <c r="G22" i="23" s="1"/>
  <c r="C22" i="23"/>
  <c r="E21" i="23"/>
  <c r="G21" i="23" s="1"/>
  <c r="C21" i="23"/>
  <c r="E20" i="23"/>
  <c r="G20" i="23" s="1"/>
  <c r="C20" i="23"/>
  <c r="E19" i="23"/>
  <c r="G19" i="23" s="1"/>
  <c r="C19" i="23"/>
  <c r="E18" i="23"/>
  <c r="G18" i="23" s="1"/>
  <c r="C18" i="23"/>
  <c r="E17" i="23"/>
  <c r="G17" i="23" s="1"/>
  <c r="C17" i="23"/>
  <c r="E16" i="23"/>
  <c r="G16" i="23" s="1"/>
  <c r="C16" i="23"/>
  <c r="E15" i="23"/>
  <c r="G15" i="23" s="1"/>
  <c r="C15" i="23"/>
  <c r="E14" i="23"/>
  <c r="G14" i="23" s="1"/>
  <c r="C14" i="23"/>
  <c r="E13" i="23"/>
  <c r="G13" i="23" s="1"/>
  <c r="C13" i="23"/>
  <c r="E12" i="23"/>
  <c r="G12" i="23" s="1"/>
  <c r="C12" i="23"/>
  <c r="E11" i="23"/>
  <c r="G11" i="23" s="1"/>
  <c r="C11" i="23"/>
  <c r="E50" i="22"/>
  <c r="G50" i="22" s="1"/>
  <c r="C50" i="22"/>
  <c r="E49" i="22"/>
  <c r="G49" i="22" s="1"/>
  <c r="C49" i="22"/>
  <c r="E48" i="22"/>
  <c r="G48" i="22" s="1"/>
  <c r="C48" i="22"/>
  <c r="E47" i="22"/>
  <c r="G47" i="22" s="1"/>
  <c r="C47" i="22"/>
  <c r="E46" i="22"/>
  <c r="G46" i="22" s="1"/>
  <c r="C46" i="22"/>
  <c r="E45" i="22"/>
  <c r="G45" i="22" s="1"/>
  <c r="C45" i="22"/>
  <c r="E44" i="22"/>
  <c r="G44" i="22" s="1"/>
  <c r="C44" i="22"/>
  <c r="E43" i="22"/>
  <c r="G43" i="22" s="1"/>
  <c r="C43" i="22"/>
  <c r="E42" i="22"/>
  <c r="G42" i="22" s="1"/>
  <c r="C42" i="22"/>
  <c r="E41" i="22"/>
  <c r="G41" i="22" s="1"/>
  <c r="C41" i="22"/>
  <c r="E40" i="22"/>
  <c r="G40" i="22" s="1"/>
  <c r="C40" i="22"/>
  <c r="E39" i="22"/>
  <c r="G39" i="22" s="1"/>
  <c r="C39" i="22"/>
  <c r="E38" i="22"/>
  <c r="G38" i="22" s="1"/>
  <c r="C38" i="22"/>
  <c r="E37" i="22"/>
  <c r="G37" i="22" s="1"/>
  <c r="C37" i="22"/>
  <c r="E36" i="22"/>
  <c r="G36" i="22" s="1"/>
  <c r="C36" i="22"/>
  <c r="E35" i="22"/>
  <c r="G35" i="22" s="1"/>
  <c r="C35" i="22"/>
  <c r="E34" i="22"/>
  <c r="G34" i="22" s="1"/>
  <c r="C34" i="22"/>
  <c r="E33" i="22"/>
  <c r="G33" i="22" s="1"/>
  <c r="C33" i="22"/>
  <c r="E32" i="22"/>
  <c r="G32" i="22" s="1"/>
  <c r="C32" i="22"/>
  <c r="E31" i="22"/>
  <c r="G31" i="22" s="1"/>
  <c r="C31" i="22"/>
  <c r="E30" i="22"/>
  <c r="G30" i="22" s="1"/>
  <c r="C30" i="22"/>
  <c r="E29" i="22"/>
  <c r="G29" i="22" s="1"/>
  <c r="C29" i="22"/>
  <c r="E28" i="22"/>
  <c r="G28" i="22" s="1"/>
  <c r="C28" i="22"/>
  <c r="E27" i="22"/>
  <c r="G27" i="22" s="1"/>
  <c r="C27" i="22"/>
  <c r="E26" i="22"/>
  <c r="G26" i="22" s="1"/>
  <c r="C26" i="22"/>
  <c r="E25" i="22"/>
  <c r="G25" i="22" s="1"/>
  <c r="C25" i="22"/>
  <c r="E24" i="22"/>
  <c r="G24" i="22" s="1"/>
  <c r="C24" i="22"/>
  <c r="E23" i="22"/>
  <c r="G23" i="22" s="1"/>
  <c r="C23" i="22"/>
  <c r="E22" i="22"/>
  <c r="G22" i="22" s="1"/>
  <c r="C22" i="22"/>
  <c r="E21" i="22"/>
  <c r="G21" i="22" s="1"/>
  <c r="C21" i="22"/>
  <c r="E20" i="22"/>
  <c r="G20" i="22" s="1"/>
  <c r="C20" i="22"/>
  <c r="E19" i="22"/>
  <c r="G19" i="22" s="1"/>
  <c r="C19" i="22"/>
  <c r="E18" i="22"/>
  <c r="G18" i="22" s="1"/>
  <c r="C18" i="22"/>
  <c r="E17" i="22"/>
  <c r="G17" i="22" s="1"/>
  <c r="C17" i="22"/>
  <c r="E16" i="22"/>
  <c r="G16" i="22" s="1"/>
  <c r="C16" i="22"/>
  <c r="E15" i="22"/>
  <c r="G15" i="22" s="1"/>
  <c r="C15" i="22"/>
  <c r="E14" i="22"/>
  <c r="G14" i="22" s="1"/>
  <c r="C14" i="22"/>
  <c r="E13" i="22"/>
  <c r="G13" i="22" s="1"/>
  <c r="C13" i="22"/>
  <c r="E12" i="22"/>
  <c r="G12" i="22" s="1"/>
  <c r="C12" i="22"/>
  <c r="E11" i="22"/>
  <c r="G11" i="22" s="1"/>
  <c r="C11" i="22"/>
  <c r="E50" i="21"/>
  <c r="G50" i="21" s="1"/>
  <c r="C50" i="21"/>
  <c r="E49" i="21"/>
  <c r="G49" i="21" s="1"/>
  <c r="C49" i="21"/>
  <c r="E48" i="21"/>
  <c r="G48" i="21" s="1"/>
  <c r="C48" i="21"/>
  <c r="E47" i="21"/>
  <c r="G47" i="21" s="1"/>
  <c r="C47" i="21"/>
  <c r="E46" i="21"/>
  <c r="G46" i="21" s="1"/>
  <c r="C46" i="21"/>
  <c r="E45" i="21"/>
  <c r="G45" i="21" s="1"/>
  <c r="C45" i="21"/>
  <c r="E44" i="21"/>
  <c r="G44" i="21" s="1"/>
  <c r="C44" i="21"/>
  <c r="E43" i="21"/>
  <c r="G43" i="21" s="1"/>
  <c r="C43" i="21"/>
  <c r="E42" i="21"/>
  <c r="G42" i="21" s="1"/>
  <c r="C42" i="21"/>
  <c r="E41" i="21"/>
  <c r="G41" i="21" s="1"/>
  <c r="C41" i="21"/>
  <c r="E40" i="21"/>
  <c r="G40" i="21" s="1"/>
  <c r="C40" i="21"/>
  <c r="E39" i="21"/>
  <c r="G39" i="21" s="1"/>
  <c r="C39" i="21"/>
  <c r="E38" i="21"/>
  <c r="G38" i="21" s="1"/>
  <c r="C38" i="21"/>
  <c r="E37" i="21"/>
  <c r="G37" i="21" s="1"/>
  <c r="C37" i="21"/>
  <c r="E36" i="21"/>
  <c r="G36" i="21" s="1"/>
  <c r="C36" i="21"/>
  <c r="E35" i="21"/>
  <c r="G35" i="21" s="1"/>
  <c r="C35" i="21"/>
  <c r="E34" i="21"/>
  <c r="G34" i="21" s="1"/>
  <c r="C34" i="21"/>
  <c r="E33" i="21"/>
  <c r="G33" i="21" s="1"/>
  <c r="C33" i="21"/>
  <c r="E32" i="21"/>
  <c r="G32" i="21" s="1"/>
  <c r="C32" i="21"/>
  <c r="E31" i="21"/>
  <c r="G31" i="21" s="1"/>
  <c r="C31" i="21"/>
  <c r="E30" i="21"/>
  <c r="G30" i="21" s="1"/>
  <c r="C30" i="21"/>
  <c r="E29" i="21"/>
  <c r="G29" i="21" s="1"/>
  <c r="C29" i="21"/>
  <c r="E28" i="21"/>
  <c r="G28" i="21" s="1"/>
  <c r="C28" i="21"/>
  <c r="E27" i="21"/>
  <c r="G27" i="21" s="1"/>
  <c r="C27" i="21"/>
  <c r="E26" i="21"/>
  <c r="G26" i="21" s="1"/>
  <c r="C26" i="21"/>
  <c r="E25" i="21"/>
  <c r="G25" i="21" s="1"/>
  <c r="C25" i="21"/>
  <c r="E24" i="21"/>
  <c r="G24" i="21" s="1"/>
  <c r="C24" i="21"/>
  <c r="E23" i="21"/>
  <c r="G23" i="21" s="1"/>
  <c r="C23" i="21"/>
  <c r="E22" i="21"/>
  <c r="G22" i="21" s="1"/>
  <c r="C22" i="21"/>
  <c r="E21" i="21"/>
  <c r="G21" i="21" s="1"/>
  <c r="C21" i="21"/>
  <c r="E20" i="21"/>
  <c r="G20" i="21" s="1"/>
  <c r="C20" i="21"/>
  <c r="E19" i="21"/>
  <c r="G19" i="21" s="1"/>
  <c r="C19" i="21"/>
  <c r="E18" i="21"/>
  <c r="G18" i="21" s="1"/>
  <c r="C18" i="21"/>
  <c r="E17" i="21"/>
  <c r="G17" i="21" s="1"/>
  <c r="C17" i="21"/>
  <c r="E16" i="21"/>
  <c r="G16" i="21" s="1"/>
  <c r="C16" i="21"/>
  <c r="E15" i="21"/>
  <c r="G15" i="21" s="1"/>
  <c r="C15" i="21"/>
  <c r="E14" i="21"/>
  <c r="G14" i="21" s="1"/>
  <c r="C14" i="21"/>
  <c r="E13" i="21"/>
  <c r="G13" i="21" s="1"/>
  <c r="C13" i="21"/>
  <c r="E12" i="21"/>
  <c r="G12" i="21" s="1"/>
  <c r="C12" i="21"/>
  <c r="E11" i="21"/>
  <c r="G11" i="21" s="1"/>
  <c r="C11" i="21"/>
  <c r="E50" i="20"/>
  <c r="G50" i="20" s="1"/>
  <c r="C50" i="20"/>
  <c r="E49" i="20"/>
  <c r="G49" i="20" s="1"/>
  <c r="C49" i="20"/>
  <c r="E48" i="20"/>
  <c r="G48" i="20" s="1"/>
  <c r="C48" i="20"/>
  <c r="E47" i="20"/>
  <c r="G47" i="20" s="1"/>
  <c r="C47" i="20"/>
  <c r="E46" i="20"/>
  <c r="G46" i="20" s="1"/>
  <c r="C46" i="20"/>
  <c r="E45" i="20"/>
  <c r="G45" i="20" s="1"/>
  <c r="C45" i="20"/>
  <c r="E44" i="20"/>
  <c r="G44" i="20" s="1"/>
  <c r="C44" i="20"/>
  <c r="E43" i="20"/>
  <c r="G43" i="20" s="1"/>
  <c r="C43" i="20"/>
  <c r="E42" i="20"/>
  <c r="G42" i="20" s="1"/>
  <c r="C42" i="20"/>
  <c r="E41" i="20"/>
  <c r="G41" i="20" s="1"/>
  <c r="C41" i="20"/>
  <c r="E40" i="20"/>
  <c r="G40" i="20" s="1"/>
  <c r="C40" i="20"/>
  <c r="E39" i="20"/>
  <c r="G39" i="20" s="1"/>
  <c r="C39" i="20"/>
  <c r="E38" i="20"/>
  <c r="G38" i="20" s="1"/>
  <c r="C38" i="20"/>
  <c r="E37" i="20"/>
  <c r="G37" i="20" s="1"/>
  <c r="C37" i="20"/>
  <c r="E36" i="20"/>
  <c r="G36" i="20" s="1"/>
  <c r="C36" i="20"/>
  <c r="E35" i="20"/>
  <c r="G35" i="20" s="1"/>
  <c r="C35" i="20"/>
  <c r="E34" i="20"/>
  <c r="G34" i="20" s="1"/>
  <c r="C34" i="20"/>
  <c r="E33" i="20"/>
  <c r="G33" i="20" s="1"/>
  <c r="C33" i="20"/>
  <c r="E32" i="20"/>
  <c r="G32" i="20" s="1"/>
  <c r="C32" i="20"/>
  <c r="E31" i="20"/>
  <c r="G31" i="20" s="1"/>
  <c r="C31" i="20"/>
  <c r="E30" i="20"/>
  <c r="G30" i="20" s="1"/>
  <c r="C30" i="20"/>
  <c r="E29" i="20"/>
  <c r="G29" i="20" s="1"/>
  <c r="C29" i="20"/>
  <c r="E28" i="20"/>
  <c r="G28" i="20" s="1"/>
  <c r="C28" i="20"/>
  <c r="E27" i="20"/>
  <c r="G27" i="20" s="1"/>
  <c r="C27" i="20"/>
  <c r="E26" i="20"/>
  <c r="G26" i="20" s="1"/>
  <c r="C26" i="20"/>
  <c r="E25" i="20"/>
  <c r="G25" i="20" s="1"/>
  <c r="C25" i="20"/>
  <c r="E24" i="20"/>
  <c r="G24" i="20" s="1"/>
  <c r="C24" i="20"/>
  <c r="E23" i="20"/>
  <c r="G23" i="20" s="1"/>
  <c r="C23" i="20"/>
  <c r="E22" i="20"/>
  <c r="G22" i="20" s="1"/>
  <c r="C22" i="20"/>
  <c r="E21" i="20"/>
  <c r="G21" i="20" s="1"/>
  <c r="C21" i="20"/>
  <c r="E20" i="20"/>
  <c r="G20" i="20" s="1"/>
  <c r="C20" i="20"/>
  <c r="E19" i="20"/>
  <c r="G19" i="20" s="1"/>
  <c r="C19" i="20"/>
  <c r="E18" i="20"/>
  <c r="G18" i="20" s="1"/>
  <c r="C18" i="20"/>
  <c r="E17" i="20"/>
  <c r="G17" i="20" s="1"/>
  <c r="C17" i="20"/>
  <c r="E16" i="20"/>
  <c r="G16" i="20" s="1"/>
  <c r="C16" i="20"/>
  <c r="E15" i="20"/>
  <c r="G15" i="20" s="1"/>
  <c r="C15" i="20"/>
  <c r="E14" i="20"/>
  <c r="G14" i="20" s="1"/>
  <c r="C14" i="20"/>
  <c r="E13" i="20"/>
  <c r="G13" i="20" s="1"/>
  <c r="C13" i="20"/>
  <c r="E12" i="20"/>
  <c r="G12" i="20" s="1"/>
  <c r="C12" i="20"/>
  <c r="E11" i="20"/>
  <c r="G11" i="20" s="1"/>
  <c r="C11" i="20"/>
  <c r="E50" i="19"/>
  <c r="G50" i="19" s="1"/>
  <c r="C50" i="19"/>
  <c r="E49" i="19"/>
  <c r="G49" i="19" s="1"/>
  <c r="C49" i="19"/>
  <c r="E48" i="19"/>
  <c r="G48" i="19" s="1"/>
  <c r="C48" i="19"/>
  <c r="E47" i="19"/>
  <c r="G47" i="19" s="1"/>
  <c r="C47" i="19"/>
  <c r="E46" i="19"/>
  <c r="G46" i="19" s="1"/>
  <c r="C46" i="19"/>
  <c r="E45" i="19"/>
  <c r="G45" i="19" s="1"/>
  <c r="C45" i="19"/>
  <c r="E44" i="19"/>
  <c r="G44" i="19" s="1"/>
  <c r="C44" i="19"/>
  <c r="E43" i="19"/>
  <c r="G43" i="19" s="1"/>
  <c r="C43" i="19"/>
  <c r="E42" i="19"/>
  <c r="G42" i="19" s="1"/>
  <c r="C42" i="19"/>
  <c r="E41" i="19"/>
  <c r="G41" i="19" s="1"/>
  <c r="C41" i="19"/>
  <c r="E40" i="19"/>
  <c r="G40" i="19" s="1"/>
  <c r="C40" i="19"/>
  <c r="E39" i="19"/>
  <c r="G39" i="19" s="1"/>
  <c r="C39" i="19"/>
  <c r="E38" i="19"/>
  <c r="G38" i="19" s="1"/>
  <c r="C38" i="19"/>
  <c r="E37" i="19"/>
  <c r="G37" i="19" s="1"/>
  <c r="C37" i="19"/>
  <c r="E36" i="19"/>
  <c r="G36" i="19" s="1"/>
  <c r="C36" i="19"/>
  <c r="E35" i="19"/>
  <c r="G35" i="19" s="1"/>
  <c r="C35" i="19"/>
  <c r="E34" i="19"/>
  <c r="G34" i="19" s="1"/>
  <c r="C34" i="19"/>
  <c r="E33" i="19"/>
  <c r="G33" i="19" s="1"/>
  <c r="C33" i="19"/>
  <c r="E32" i="19"/>
  <c r="G32" i="19" s="1"/>
  <c r="C32" i="19"/>
  <c r="E31" i="19"/>
  <c r="G31" i="19" s="1"/>
  <c r="C31" i="19"/>
  <c r="E30" i="19"/>
  <c r="G30" i="19" s="1"/>
  <c r="C30" i="19"/>
  <c r="E29" i="19"/>
  <c r="G29" i="19" s="1"/>
  <c r="C29" i="19"/>
  <c r="E28" i="19"/>
  <c r="G28" i="19" s="1"/>
  <c r="C28" i="19"/>
  <c r="E27" i="19"/>
  <c r="G27" i="19" s="1"/>
  <c r="C27" i="19"/>
  <c r="E26" i="19"/>
  <c r="G26" i="19" s="1"/>
  <c r="C26" i="19"/>
  <c r="E25" i="19"/>
  <c r="G25" i="19" s="1"/>
  <c r="C25" i="19"/>
  <c r="E24" i="19"/>
  <c r="G24" i="19" s="1"/>
  <c r="C24" i="19"/>
  <c r="E23" i="19"/>
  <c r="G23" i="19" s="1"/>
  <c r="C23" i="19"/>
  <c r="E22" i="19"/>
  <c r="G22" i="19" s="1"/>
  <c r="C22" i="19"/>
  <c r="E21" i="19"/>
  <c r="G21" i="19" s="1"/>
  <c r="C21" i="19"/>
  <c r="E20" i="19"/>
  <c r="G20" i="19" s="1"/>
  <c r="C20" i="19"/>
  <c r="E19" i="19"/>
  <c r="G19" i="19" s="1"/>
  <c r="C19" i="19"/>
  <c r="E18" i="19"/>
  <c r="G18" i="19" s="1"/>
  <c r="C18" i="19"/>
  <c r="E17" i="19"/>
  <c r="G17" i="19" s="1"/>
  <c r="C17" i="19"/>
  <c r="E16" i="19"/>
  <c r="G16" i="19" s="1"/>
  <c r="C16" i="19"/>
  <c r="E15" i="19"/>
  <c r="G15" i="19" s="1"/>
  <c r="C15" i="19"/>
  <c r="E14" i="19"/>
  <c r="G14" i="19" s="1"/>
  <c r="C14" i="19"/>
  <c r="E13" i="19"/>
  <c r="G13" i="19" s="1"/>
  <c r="C13" i="19"/>
  <c r="E12" i="19"/>
  <c r="G12" i="19" s="1"/>
  <c r="C12" i="19"/>
  <c r="E11" i="19"/>
  <c r="G11" i="19" s="1"/>
  <c r="C11" i="19"/>
  <c r="E50" i="18"/>
  <c r="G50" i="18" s="1"/>
  <c r="C50" i="18"/>
  <c r="E49" i="18"/>
  <c r="G49" i="18" s="1"/>
  <c r="C49" i="18"/>
  <c r="E48" i="18"/>
  <c r="G48" i="18" s="1"/>
  <c r="C48" i="18"/>
  <c r="E47" i="18"/>
  <c r="G47" i="18" s="1"/>
  <c r="C47" i="18"/>
  <c r="E46" i="18"/>
  <c r="G46" i="18" s="1"/>
  <c r="C46" i="18"/>
  <c r="E45" i="18"/>
  <c r="G45" i="18" s="1"/>
  <c r="C45" i="18"/>
  <c r="E44" i="18"/>
  <c r="G44" i="18" s="1"/>
  <c r="C44" i="18"/>
  <c r="E43" i="18"/>
  <c r="G43" i="18" s="1"/>
  <c r="C43" i="18"/>
  <c r="E42" i="18"/>
  <c r="G42" i="18" s="1"/>
  <c r="C42" i="18"/>
  <c r="E41" i="18"/>
  <c r="G41" i="18" s="1"/>
  <c r="C41" i="18"/>
  <c r="E40" i="18"/>
  <c r="G40" i="18" s="1"/>
  <c r="C40" i="18"/>
  <c r="E39" i="18"/>
  <c r="G39" i="18" s="1"/>
  <c r="C39" i="18"/>
  <c r="E38" i="18"/>
  <c r="G38" i="18" s="1"/>
  <c r="C38" i="18"/>
  <c r="E37" i="18"/>
  <c r="G37" i="18" s="1"/>
  <c r="C37" i="18"/>
  <c r="E36" i="18"/>
  <c r="G36" i="18" s="1"/>
  <c r="C36" i="18"/>
  <c r="E35" i="18"/>
  <c r="G35" i="18" s="1"/>
  <c r="C35" i="18"/>
  <c r="E34" i="18"/>
  <c r="G34" i="18" s="1"/>
  <c r="C34" i="18"/>
  <c r="E33" i="18"/>
  <c r="G33" i="18" s="1"/>
  <c r="C33" i="18"/>
  <c r="E32" i="18"/>
  <c r="G32" i="18" s="1"/>
  <c r="C32" i="18"/>
  <c r="E31" i="18"/>
  <c r="G31" i="18" s="1"/>
  <c r="C31" i="18"/>
  <c r="E30" i="18"/>
  <c r="G30" i="18" s="1"/>
  <c r="E29" i="18"/>
  <c r="G29" i="18" s="1"/>
  <c r="C29" i="18"/>
  <c r="E28" i="18"/>
  <c r="G28" i="18" s="1"/>
  <c r="C28" i="18"/>
  <c r="E27" i="18"/>
  <c r="G27" i="18" s="1"/>
  <c r="C27" i="18"/>
  <c r="E26" i="18"/>
  <c r="G26" i="18" s="1"/>
  <c r="C26" i="18"/>
  <c r="E25" i="18"/>
  <c r="G25" i="18" s="1"/>
  <c r="C25" i="18"/>
  <c r="E24" i="18"/>
  <c r="G24" i="18" s="1"/>
  <c r="C24" i="18"/>
  <c r="E23" i="18"/>
  <c r="G23" i="18" s="1"/>
  <c r="C23" i="18"/>
  <c r="E22" i="18"/>
  <c r="G22" i="18" s="1"/>
  <c r="C22" i="18"/>
  <c r="E21" i="18"/>
  <c r="G21" i="18" s="1"/>
  <c r="C21" i="18"/>
  <c r="E20" i="18"/>
  <c r="G20" i="18" s="1"/>
  <c r="C20" i="18"/>
  <c r="E19" i="18"/>
  <c r="G19" i="18" s="1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 s="1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 s="1"/>
  <c r="C11" i="18"/>
  <c r="E50" i="17"/>
  <c r="G50" i="17" s="1"/>
  <c r="C50" i="17"/>
  <c r="E49" i="17"/>
  <c r="G49" i="17" s="1"/>
  <c r="C49" i="17"/>
  <c r="E48" i="17"/>
  <c r="G48" i="17" s="1"/>
  <c r="C48" i="17"/>
  <c r="E47" i="17"/>
  <c r="G47" i="17" s="1"/>
  <c r="C47" i="17"/>
  <c r="E46" i="17"/>
  <c r="G46" i="17" s="1"/>
  <c r="C46" i="17"/>
  <c r="E45" i="17"/>
  <c r="G45" i="17" s="1"/>
  <c r="C45" i="17"/>
  <c r="E44" i="17"/>
  <c r="G44" i="17" s="1"/>
  <c r="C44" i="17"/>
  <c r="E43" i="17"/>
  <c r="G43" i="17" s="1"/>
  <c r="C43" i="17"/>
  <c r="E42" i="17"/>
  <c r="G42" i="17" s="1"/>
  <c r="C42" i="17"/>
  <c r="E41" i="17"/>
  <c r="G41" i="17" s="1"/>
  <c r="C41" i="17"/>
  <c r="E40" i="17"/>
  <c r="G40" i="17" s="1"/>
  <c r="C40" i="17"/>
  <c r="E39" i="17"/>
  <c r="G39" i="17" s="1"/>
  <c r="C39" i="17"/>
  <c r="E38" i="17"/>
  <c r="G38" i="17" s="1"/>
  <c r="C38" i="17"/>
  <c r="E37" i="17"/>
  <c r="G37" i="17" s="1"/>
  <c r="C37" i="17"/>
  <c r="E36" i="17"/>
  <c r="G36" i="17" s="1"/>
  <c r="C36" i="17"/>
  <c r="E35" i="17"/>
  <c r="G35" i="17" s="1"/>
  <c r="C35" i="17"/>
  <c r="E34" i="17"/>
  <c r="G34" i="17" s="1"/>
  <c r="C34" i="17"/>
  <c r="E33" i="17"/>
  <c r="G33" i="17" s="1"/>
  <c r="C33" i="17"/>
  <c r="E32" i="17"/>
  <c r="G32" i="17" s="1"/>
  <c r="C32" i="17"/>
  <c r="E31" i="17"/>
  <c r="G31" i="17" s="1"/>
  <c r="C31" i="17"/>
  <c r="E30" i="17"/>
  <c r="G30" i="17" s="1"/>
  <c r="C30" i="17"/>
  <c r="E29" i="17"/>
  <c r="G29" i="17" s="1"/>
  <c r="C29" i="17"/>
  <c r="E28" i="17"/>
  <c r="G28" i="17" s="1"/>
  <c r="C28" i="17"/>
  <c r="E27" i="17"/>
  <c r="G27" i="17" s="1"/>
  <c r="C27" i="17"/>
  <c r="E26" i="17"/>
  <c r="G26" i="17" s="1"/>
  <c r="C26" i="17"/>
  <c r="E25" i="17"/>
  <c r="G25" i="17" s="1"/>
  <c r="C25" i="17"/>
  <c r="E24" i="17"/>
  <c r="G24" i="17" s="1"/>
  <c r="C24" i="17"/>
  <c r="E23" i="17"/>
  <c r="G23" i="17" s="1"/>
  <c r="C23" i="17"/>
  <c r="E22" i="17"/>
  <c r="G22" i="17" s="1"/>
  <c r="C22" i="17"/>
  <c r="E21" i="17"/>
  <c r="G21" i="17" s="1"/>
  <c r="C21" i="17"/>
  <c r="E20" i="17"/>
  <c r="G20" i="17" s="1"/>
  <c r="C20" i="17"/>
  <c r="E19" i="17"/>
  <c r="G19" i="17" s="1"/>
  <c r="C19" i="17"/>
  <c r="E18" i="17"/>
  <c r="G18" i="17" s="1"/>
  <c r="C18" i="17"/>
  <c r="E17" i="17"/>
  <c r="G17" i="17" s="1"/>
  <c r="C17" i="17"/>
  <c r="E16" i="17"/>
  <c r="G16" i="17" s="1"/>
  <c r="C16" i="17"/>
  <c r="E15" i="17"/>
  <c r="G15" i="17" s="1"/>
  <c r="C15" i="17"/>
  <c r="E14" i="17"/>
  <c r="G14" i="17" s="1"/>
  <c r="C14" i="17"/>
  <c r="E13" i="17"/>
  <c r="G13" i="17" s="1"/>
  <c r="C13" i="17"/>
  <c r="E12" i="17"/>
  <c r="G12" i="17" s="1"/>
  <c r="C12" i="17"/>
  <c r="E11" i="17"/>
  <c r="G11" i="17" s="1"/>
  <c r="C11" i="17"/>
  <c r="E50" i="16"/>
  <c r="G50" i="16" s="1"/>
  <c r="C50" i="16"/>
  <c r="E49" i="16"/>
  <c r="G49" i="16" s="1"/>
  <c r="C49" i="16"/>
  <c r="E48" i="16"/>
  <c r="G48" i="16" s="1"/>
  <c r="C48" i="16"/>
  <c r="E47" i="16"/>
  <c r="G47" i="16" s="1"/>
  <c r="C47" i="16"/>
  <c r="E46" i="16"/>
  <c r="G46" i="16" s="1"/>
  <c r="C46" i="16"/>
  <c r="E45" i="16"/>
  <c r="G45" i="16" s="1"/>
  <c r="C45" i="16"/>
  <c r="E44" i="16"/>
  <c r="G44" i="16" s="1"/>
  <c r="C44" i="16"/>
  <c r="E43" i="16"/>
  <c r="G43" i="16" s="1"/>
  <c r="C43" i="16"/>
  <c r="E42" i="16"/>
  <c r="G42" i="16" s="1"/>
  <c r="C42" i="16"/>
  <c r="E41" i="16"/>
  <c r="G41" i="16" s="1"/>
  <c r="C41" i="16"/>
  <c r="E40" i="16"/>
  <c r="G40" i="16" s="1"/>
  <c r="C40" i="16"/>
  <c r="E39" i="16"/>
  <c r="G39" i="16" s="1"/>
  <c r="C39" i="16"/>
  <c r="E38" i="16"/>
  <c r="G38" i="16" s="1"/>
  <c r="C38" i="16"/>
  <c r="E37" i="16"/>
  <c r="G37" i="16" s="1"/>
  <c r="C37" i="16"/>
  <c r="E36" i="16"/>
  <c r="G36" i="16" s="1"/>
  <c r="C36" i="16"/>
  <c r="E35" i="16"/>
  <c r="G35" i="16" s="1"/>
  <c r="C35" i="16"/>
  <c r="E34" i="16"/>
  <c r="G34" i="16" s="1"/>
  <c r="C34" i="16"/>
  <c r="E33" i="16"/>
  <c r="G33" i="16" s="1"/>
  <c r="C33" i="16"/>
  <c r="E32" i="16"/>
  <c r="G32" i="16" s="1"/>
  <c r="C32" i="16"/>
  <c r="E31" i="16"/>
  <c r="G31" i="16" s="1"/>
  <c r="C31" i="16"/>
  <c r="E30" i="16"/>
  <c r="G30" i="16" s="1"/>
  <c r="C30" i="16"/>
  <c r="E29" i="16"/>
  <c r="G29" i="16" s="1"/>
  <c r="C29" i="16"/>
  <c r="E28" i="16"/>
  <c r="G28" i="16" s="1"/>
  <c r="C28" i="16"/>
  <c r="E27" i="16"/>
  <c r="G27" i="16" s="1"/>
  <c r="C27" i="16"/>
  <c r="E26" i="16"/>
  <c r="G26" i="16" s="1"/>
  <c r="C26" i="16"/>
  <c r="E25" i="16"/>
  <c r="G25" i="16" s="1"/>
  <c r="C25" i="16"/>
  <c r="E24" i="16"/>
  <c r="G24" i="16" s="1"/>
  <c r="C24" i="16"/>
  <c r="E23" i="16"/>
  <c r="G23" i="16" s="1"/>
  <c r="C23" i="16"/>
  <c r="E22" i="16"/>
  <c r="G22" i="16" s="1"/>
  <c r="C22" i="16"/>
  <c r="E21" i="16"/>
  <c r="G21" i="16" s="1"/>
  <c r="C21" i="16"/>
  <c r="E20" i="16"/>
  <c r="G20" i="16" s="1"/>
  <c r="C20" i="16"/>
  <c r="E19" i="16"/>
  <c r="G19" i="16" s="1"/>
  <c r="C19" i="16"/>
  <c r="E18" i="16"/>
  <c r="G18" i="16" s="1"/>
  <c r="C18" i="16"/>
  <c r="E17" i="16"/>
  <c r="G17" i="16" s="1"/>
  <c r="C17" i="16"/>
  <c r="E16" i="16"/>
  <c r="G16" i="16" s="1"/>
  <c r="C16" i="16"/>
  <c r="E15" i="16"/>
  <c r="G15" i="16" s="1"/>
  <c r="C15" i="16"/>
  <c r="E14" i="16"/>
  <c r="G14" i="16" s="1"/>
  <c r="E13" i="16"/>
  <c r="G13" i="16" s="1"/>
  <c r="C13" i="16"/>
  <c r="E12" i="16"/>
  <c r="G12" i="16" s="1"/>
  <c r="C12" i="16"/>
  <c r="E11" i="16"/>
  <c r="G11" i="16" s="1"/>
  <c r="C11" i="16"/>
  <c r="E3" i="52"/>
  <c r="C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C13" i="3"/>
  <c r="E13" i="3"/>
  <c r="G13" i="3" s="1"/>
  <c r="B6" i="62" l="1"/>
  <c r="E3" i="62" s="1"/>
  <c r="B6" i="64"/>
  <c r="E3" i="64" s="1"/>
  <c r="B6" i="63"/>
  <c r="E3" i="63" s="1"/>
  <c r="B6" i="50"/>
  <c r="E3" i="50" s="1"/>
  <c r="B6" i="54"/>
  <c r="E3" i="54" s="1"/>
  <c r="B6" i="55"/>
  <c r="E3" i="55" s="1"/>
  <c r="B6" i="45"/>
  <c r="E3" i="45" s="1"/>
  <c r="B6" i="59"/>
  <c r="E3" i="59" s="1"/>
  <c r="B6" i="56"/>
  <c r="E3" i="56" s="1"/>
  <c r="B6" i="60"/>
  <c r="E3" i="60" s="1"/>
  <c r="B6" i="58"/>
  <c r="E3" i="58" s="1"/>
  <c r="B6" i="53"/>
  <c r="E3" i="53" s="1"/>
  <c r="B6" i="57"/>
  <c r="E3" i="57" s="1"/>
  <c r="B6" i="44"/>
  <c r="E3" i="44" s="1"/>
  <c r="B6" i="20"/>
  <c r="E3" i="20" s="1"/>
  <c r="B6" i="3"/>
  <c r="E3" i="3" s="1"/>
  <c r="B6" i="33"/>
  <c r="E3" i="33" s="1"/>
  <c r="B6" i="28"/>
  <c r="E3" i="28" s="1"/>
  <c r="B6" i="32"/>
  <c r="E3" i="32" s="1"/>
  <c r="B6" i="46"/>
  <c r="E3" i="46" s="1"/>
  <c r="B6" i="51"/>
  <c r="E3" i="51" s="1"/>
  <c r="B6" i="30"/>
  <c r="E3" i="30" s="1"/>
  <c r="B6" i="26"/>
  <c r="E3" i="26" s="1"/>
  <c r="B6" i="27"/>
  <c r="E3" i="27" s="1"/>
  <c r="B6" i="49"/>
  <c r="E3" i="49" s="1"/>
  <c r="B6" i="48"/>
  <c r="E3" i="48" s="1"/>
  <c r="B6" i="61"/>
  <c r="E3" i="61" s="1"/>
  <c r="B6" i="47"/>
  <c r="E3" i="47" s="1"/>
  <c r="B6" i="42"/>
  <c r="E3" i="42" s="1"/>
  <c r="B6" i="22"/>
  <c r="E3" i="22" s="1"/>
  <c r="B6" i="23"/>
  <c r="E3" i="23" s="1"/>
  <c r="B6" i="37"/>
  <c r="E3" i="37" s="1"/>
  <c r="B6" i="17"/>
  <c r="E3" i="17" s="1"/>
  <c r="B6" i="18"/>
  <c r="E3" i="18" s="1"/>
  <c r="B6" i="16"/>
  <c r="E3" i="16" s="1"/>
  <c r="B6" i="24"/>
  <c r="E3" i="24" s="1"/>
  <c r="B6" i="25"/>
  <c r="E3" i="25" s="1"/>
  <c r="B6" i="21"/>
  <c r="E3" i="21" s="1"/>
  <c r="B6" i="29"/>
  <c r="E3" i="29" s="1"/>
  <c r="B6" i="36"/>
  <c r="E3" i="36" s="1"/>
  <c r="B6" i="39"/>
  <c r="E3" i="39" s="1"/>
  <c r="B6" i="43"/>
  <c r="E3" i="43" s="1"/>
  <c r="B6" i="34"/>
  <c r="E3" i="34" s="1"/>
  <c r="B6" i="19"/>
  <c r="E3" i="19" s="1"/>
  <c r="B6" i="38"/>
  <c r="E3" i="38" s="1"/>
  <c r="B6" i="31"/>
  <c r="E3" i="31" s="1"/>
  <c r="B6" i="35"/>
  <c r="E3" i="35" s="1"/>
  <c r="B6" i="40"/>
  <c r="E3" i="40" s="1"/>
  <c r="B6" i="41"/>
  <c r="E3" i="41" s="1"/>
  <c r="B6" i="65"/>
  <c r="E3" i="65" s="1"/>
</calcChain>
</file>

<file path=xl/sharedStrings.xml><?xml version="1.0" encoding="utf-8"?>
<sst xmlns="http://schemas.openxmlformats.org/spreadsheetml/2006/main" count="571" uniqueCount="123">
  <si>
    <t>Alimentos</t>
  </si>
  <si>
    <t>Produto de Limpeza</t>
  </si>
  <si>
    <t>Higiene Pessoal</t>
  </si>
  <si>
    <t>Outros</t>
  </si>
  <si>
    <t>Produto</t>
  </si>
  <si>
    <t>Total</t>
  </si>
  <si>
    <t>Qnt         (pç, un, kg)</t>
  </si>
  <si>
    <t>Supérfluos</t>
  </si>
  <si>
    <t>Nº</t>
  </si>
  <si>
    <t>Depósito Inicial</t>
  </si>
  <si>
    <t>Total de Gastos</t>
  </si>
  <si>
    <t>Valor</t>
  </si>
  <si>
    <t>Nome Acampante</t>
  </si>
  <si>
    <t>COD</t>
  </si>
  <si>
    <t>Estoque Inicial</t>
  </si>
  <si>
    <t>Estoque Atual</t>
  </si>
  <si>
    <t>Valor unitário</t>
  </si>
  <si>
    <t>Cod</t>
  </si>
  <si>
    <t>Saldo</t>
  </si>
  <si>
    <t>Amauri</t>
  </si>
  <si>
    <t>Antonia de Maria</t>
  </si>
  <si>
    <t xml:space="preserve">Clebio </t>
  </si>
  <si>
    <t>Danilo</t>
  </si>
  <si>
    <t>Eliza</t>
  </si>
  <si>
    <t xml:space="preserve">Fabiane </t>
  </si>
  <si>
    <t xml:space="preserve">Filipe Espindola </t>
  </si>
  <si>
    <t>Guilherme (Mari)</t>
  </si>
  <si>
    <t xml:space="preserve">Glaucia </t>
  </si>
  <si>
    <t xml:space="preserve">Ina </t>
  </si>
  <si>
    <t xml:space="preserve">Iraneli Waked </t>
  </si>
  <si>
    <t>Isabela Alves</t>
  </si>
  <si>
    <t>Isabela Vitor</t>
  </si>
  <si>
    <t>Isabelle</t>
  </si>
  <si>
    <t>Isadora</t>
  </si>
  <si>
    <t xml:space="preserve">Ismael </t>
  </si>
  <si>
    <t>Ismael Moura</t>
  </si>
  <si>
    <t xml:space="preserve">Maria Iva </t>
  </si>
  <si>
    <t>Mariana Patrocinio</t>
  </si>
  <si>
    <t xml:space="preserve">Marilsa Moura </t>
  </si>
  <si>
    <t>Marisa Silva Nascimento Moura</t>
  </si>
  <si>
    <t>Matheus Bras</t>
  </si>
  <si>
    <t xml:space="preserve">Millena </t>
  </si>
  <si>
    <t xml:space="preserve">Nadir </t>
  </si>
  <si>
    <t>Priscilla Moura</t>
  </si>
  <si>
    <t xml:space="preserve">Rayene </t>
  </si>
  <si>
    <t>Silvio</t>
  </si>
  <si>
    <t>Viviane (Ina)</t>
  </si>
  <si>
    <t>Yasmin Wacked</t>
  </si>
  <si>
    <t xml:space="preserve">Jorge e familia </t>
  </si>
  <si>
    <t xml:space="preserve">Renata e Vinicius </t>
  </si>
  <si>
    <t>Saulo e Rosimar</t>
  </si>
  <si>
    <t>João Marcos</t>
  </si>
  <si>
    <t>Vitória Emerich</t>
  </si>
  <si>
    <t>Edina Aquino &amp; Fernando</t>
  </si>
  <si>
    <t>Geison &amp; Pricilla</t>
  </si>
  <si>
    <t xml:space="preserve">Thiago &amp; Ariadne </t>
  </si>
  <si>
    <t>Valdemir &amp; Merian</t>
  </si>
  <si>
    <t>Tortuguita Leite</t>
  </si>
  <si>
    <t>Tortuguita Branca</t>
  </si>
  <si>
    <t>Pingo de leite</t>
  </si>
  <si>
    <t>Paçoquita</t>
  </si>
  <si>
    <t>Jujuba</t>
  </si>
  <si>
    <t>Disqueti</t>
  </si>
  <si>
    <t>Bubaloo</t>
  </si>
  <si>
    <t>Baton</t>
  </si>
  <si>
    <t>Trufa Morango</t>
  </si>
  <si>
    <t>Trufa Brigadeiro</t>
  </si>
  <si>
    <t>Trufa Maracujá</t>
  </si>
  <si>
    <t>Trufa Limão</t>
  </si>
  <si>
    <t>Trufa Beijinho</t>
  </si>
  <si>
    <t>Amendoin com casca</t>
  </si>
  <si>
    <t>Amendoin sem casca</t>
  </si>
  <si>
    <t>Fini 3 sabores</t>
  </si>
  <si>
    <t>Fini Morango Ácido</t>
  </si>
  <si>
    <t>Fini Banana</t>
  </si>
  <si>
    <t>Fini Morango</t>
  </si>
  <si>
    <t>Freegels Preta</t>
  </si>
  <si>
    <t>Freegels Chocolate</t>
  </si>
  <si>
    <t>Trufa Amendoim</t>
  </si>
  <si>
    <t>Trufa Nutella</t>
  </si>
  <si>
    <t>Trufa Crocante</t>
  </si>
  <si>
    <t>Marisa Central</t>
  </si>
  <si>
    <t>Coca-cola 2L</t>
  </si>
  <si>
    <t>Fanta Laranja</t>
  </si>
  <si>
    <t>Fanta Uva</t>
  </si>
  <si>
    <t>Coca-cola Lata</t>
  </si>
  <si>
    <t>Guaraná Antartica Lata</t>
  </si>
  <si>
    <t>Fanta Laranja Lata</t>
  </si>
  <si>
    <t>Fanta Uva Lata</t>
  </si>
  <si>
    <t>H2OH</t>
  </si>
  <si>
    <t>Guaravita</t>
  </si>
  <si>
    <t>Trufa Leite Ninho</t>
  </si>
  <si>
    <t>Trufa Oreo</t>
  </si>
  <si>
    <t>Andressa</t>
  </si>
  <si>
    <t xml:space="preserve"> </t>
  </si>
  <si>
    <t>Lucas Jesus</t>
  </si>
  <si>
    <t>Paulo CO</t>
  </si>
  <si>
    <t>Suco Goiaba</t>
  </si>
  <si>
    <t>Andréia</t>
  </si>
  <si>
    <t>Suco Pessego</t>
  </si>
  <si>
    <t>Suco de Laranja</t>
  </si>
  <si>
    <t>Suco Uva</t>
  </si>
  <si>
    <t>Soda 2L</t>
  </si>
  <si>
    <t>Soda zero 2L</t>
  </si>
  <si>
    <t>Mineirinho 600ml</t>
  </si>
  <si>
    <t>Mineirinho 2L</t>
  </si>
  <si>
    <t>César &amp; Vânia</t>
  </si>
  <si>
    <t>Ághata</t>
  </si>
  <si>
    <t>Marinho</t>
  </si>
  <si>
    <t xml:space="preserve">Roberto </t>
  </si>
  <si>
    <t>Luis Felipe</t>
  </si>
  <si>
    <t>Descontos</t>
  </si>
  <si>
    <t xml:space="preserve">Adalberto </t>
  </si>
  <si>
    <t>Trufa maracujá</t>
  </si>
  <si>
    <t xml:space="preserve">Ricardo e Debora </t>
  </si>
  <si>
    <t>Edson</t>
  </si>
  <si>
    <t>Salgado Milho Bacon</t>
  </si>
  <si>
    <t>Guaraná Antartica 2L</t>
  </si>
  <si>
    <t>Suco Manga</t>
  </si>
  <si>
    <t>z</t>
  </si>
  <si>
    <t xml:space="preserve">fini </t>
  </si>
  <si>
    <t>ok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</si>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</sst>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2323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rgb="FF4C6FA9"/>
      <name val="Calibri"/>
      <family val="2"/>
      <scheme val="minor"/>
    </font>
    <font>
      <sz val="20"/>
      <color rgb="FF4C6FA9"/>
      <name val="Calibri"/>
      <family val="2"/>
      <scheme val="minor"/>
    </font>
    <font>
      <b/>
      <sz val="13"/>
      <color rgb="FF4C6FA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C6FA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6" fillId="4" borderId="0" xfId="0" applyFont="1" applyFill="1"/>
    <xf numFmtId="165" fontId="6" fillId="4" borderId="0" xfId="0" applyNumberFormat="1" applyFont="1" applyFill="1"/>
    <xf numFmtId="0" fontId="0" fillId="4" borderId="0" xfId="0" applyFill="1"/>
    <xf numFmtId="0" fontId="5" fillId="4" borderId="0" xfId="0" applyFont="1" applyFill="1"/>
    <xf numFmtId="0" fontId="9" fillId="4" borderId="0" xfId="0" applyFont="1" applyFill="1" applyAlignment="1">
      <alignment horizontal="center" vertical="center"/>
    </xf>
    <xf numFmtId="165" fontId="7" fillId="2" borderId="0" xfId="0" applyNumberFormat="1" applyFont="1" applyFill="1" applyAlignment="1">
      <alignment vertical="center" wrapText="1"/>
    </xf>
    <xf numFmtId="0" fontId="7" fillId="2" borderId="0" xfId="0" applyFont="1" applyFill="1" applyAlignment="1">
      <alignment horizontal="center" wrapText="1"/>
    </xf>
    <xf numFmtId="165" fontId="0" fillId="4" borderId="0" xfId="0" applyNumberFormat="1" applyFill="1"/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11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/>
    </xf>
    <xf numFmtId="49" fontId="17" fillId="0" borderId="0" xfId="2" applyNumberFormat="1" applyFont="1"/>
    <xf numFmtId="0" fontId="17" fillId="0" borderId="0" xfId="2" applyFont="1" applyAlignment="1">
      <alignment horizontal="center" vertical="center"/>
    </xf>
    <xf numFmtId="0" fontId="17" fillId="0" borderId="0" xfId="2" applyFont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3" fillId="0" borderId="0" xfId="0" applyFont="1"/>
    <xf numFmtId="0" fontId="18" fillId="0" borderId="0" xfId="0" applyFont="1"/>
    <xf numFmtId="164" fontId="18" fillId="0" borderId="0" xfId="0" applyNumberFormat="1" applyFont="1"/>
    <xf numFmtId="0" fontId="19" fillId="0" borderId="0" xfId="2" applyFont="1" applyAlignment="1">
      <alignment horizontal="center" vertical="center"/>
    </xf>
    <xf numFmtId="1" fontId="19" fillId="0" borderId="0" xfId="2" applyNumberFormat="1" applyFont="1"/>
    <xf numFmtId="0" fontId="19" fillId="0" borderId="0" xfId="2" applyFont="1"/>
    <xf numFmtId="0" fontId="19" fillId="0" borderId="0" xfId="2" applyFont="1" applyAlignment="1">
      <alignment horizontal="left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0" fontId="1" fillId="0" borderId="0" xfId="0" applyFont="1"/>
    <xf numFmtId="1" fontId="0" fillId="4" borderId="0" xfId="0" applyNumberFormat="1" applyFill="1"/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5" fillId="5" borderId="0" xfId="0" applyFont="1" applyFill="1" applyAlignment="1">
      <alignment horizontal="center"/>
    </xf>
    <xf numFmtId="165" fontId="14" fillId="3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5" fontId="13" fillId="3" borderId="0" xfId="0" applyNumberFormat="1" applyFont="1" applyFill="1" applyAlignment="1">
      <alignment horizontal="center" vertical="center"/>
    </xf>
    <xf numFmtId="164" fontId="20" fillId="6" borderId="0" xfId="1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16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R$&quot;* #,##0.00_-;\-&quot;R$&quot;* #,##0.00_-;_-&quot;R$&quot;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2D50"/>
      <color rgb="FF4C6FA9"/>
      <color rgb="FFD5B5FF"/>
      <color rgb="FF2CB79A"/>
      <color rgb="FFFFA04A"/>
      <color rgb="FFFE6953"/>
      <color rgb="FFB6F9C3"/>
      <color rgb="FF323232"/>
      <color rgb="FFF0DEB0"/>
      <color rgb="FF008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campantes" displayName="Acampantes" ref="A1:C52" totalsRowShown="0" headerRowDxfId="164" dataDxfId="163">
  <autoFilter ref="A1:C52" xr:uid="{2DB63A43-2308-4B03-96CE-C6C040FED693}"/>
  <tableColumns count="3">
    <tableColumn id="1" xr3:uid="{00000000-0010-0000-0000-000001000000}" name="Nº" dataDxfId="162"/>
    <tableColumn id="2" xr3:uid="{00000000-0010-0000-0000-000002000000}" name="Nome Acampante" dataDxfId="161"/>
    <tableColumn id="3" xr3:uid="{99EB20EF-5E5F-1F49-8E56-677544F9B60F}" name="Coluna1" dataDxfId="16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E50" totalsRowShown="0" headerRowDxfId="159" dataDxfId="158">
  <autoFilter ref="A1:E50" xr:uid="{00000000-0009-0000-0100-000005000000}"/>
  <sortState xmlns:xlrd2="http://schemas.microsoft.com/office/spreadsheetml/2017/richdata2" ref="A2:E50">
    <sortCondition ref="B2"/>
  </sortState>
  <tableColumns count="5">
    <tableColumn id="4" xr3:uid="{00000000-0010-0000-0100-000004000000}" name="COD" dataDxfId="157"/>
    <tableColumn id="1" xr3:uid="{00000000-0010-0000-0100-000001000000}" name="Produto" dataDxfId="156"/>
    <tableColumn id="2" xr3:uid="{00000000-0010-0000-0100-000002000000}" name="Valor" dataDxfId="155"/>
    <tableColumn id="5" xr3:uid="{00000000-0010-0000-0100-000005000000}" name="Estoque Inicial" dataDxfId="154"/>
    <tableColumn id="3" xr3:uid="{AE6F36B5-9C72-4A61-8C9C-CBBB6E1F3A96}" name="Estoque Atual" dataDxfId="153">
      <calculatedColumnFormula>IF(ISBLANK(A2),"",Tabela5[[#This Row],[Estoque Inicial]]-(SUMIFS('1'!$F$11:$F$50,'1'!$B$11:$B$50,A2)+SUMIFS('2'!$F$11:$F$50,'2'!$B$11:$B$50,A2)+SUMIFS('3'!$F$11:$F$50,'3'!$B$11:$B$50,A2)+SUMIFS('4'!$F$11:$F$50,'4'!$B$11:$B$50,A2)+SUMIFS('5'!$F$11:$F$50,'5'!$B$11:$B$50,A2)+SUMIFS('6'!$F$11:$F$50,'6'!$B$11:$B$50,A2)+SUMIFS('7'!$F$11:$F$50,'7'!$B$11:$B$50,A2)+SUMIFS('8'!$F$11:$F$50,'8'!$B$11:$B$50,A2)+SUMIFS('9'!$F$11:$F$50,'9'!$B$11:$B$50,A2)+SUMIFS('10'!$F$11:$F$50,'10'!$B$11:$B$50,A2)+SUMIFS('11'!$F$11:$F$50,'11'!$B$11:$B$50,A2)+SUMIFS('12'!$F$11:$F$50,'12'!$B$11:$B$50,A2)+SUMIFS('13'!$F$11:$F$50,'13'!$B$11:$B$50,A2)+SUMIFS('14'!$F$11:$F$50,'14'!$B$11:$B$50,A2)+SUMIFS('15'!$F$11:$F$50,'15'!$B$11:$B$50,A2)+SUMIFS('16'!$F$11:$F$50,'16'!$B$11:$B$50,A2)+SUMIFS('17'!$F$11:$F$50,'17'!$B$11:$B$50,A2)+SUMIFS('18'!$F$11:$F$50,'18'!$B$11:$B$50,A2)+SUMIFS('19'!$F$11:$F$50,'19'!$B$11:$B$50,A2)+SUMIFS('20'!$F$11:$F$50,'20'!$B$11:$B$50,A2)+SUMIFS('21'!$F$11:$F$50,'21'!$B$11:$B$50,A2)+SUMIFS('22'!$F$11:$F$50,'22'!$B$11:$B$50,A2)+SUMIFS('23'!$F$11:$F$50,'23'!$B$11:$B$50,A2)+SUMIFS('24'!$F$11:$F$50,'24'!$B$11:$B$50,A2)+SUMIFS('25'!$F$11:$F$50,'25'!$B$11:$B$50,A2)+SUMIFS('26'!$F$11:$F$50,'26'!$B$11:$B$50,A2)+SUMIFS('27'!$F$11:$F$50,'27'!$B$11:$B$50,A2)+SUMIFS('28'!$F$11:$F$50,'28'!$B$11:$B$50,A2)+SUMIFS('29'!$F$11:$F$50,'29'!$B$11:$B$50,A2)+SUMIFS('30'!$F$11:$F$50,'30'!$B$11:$B$50,A2)+SUMIFS('31'!$F$11:$F$50,'31'!$B$11:$B$50,A2)+SUMIFS('32'!$F$11:$F$50,'32'!$B$11:$B$50,A2)+SUMIFS('33'!$F$11:$F$50,'33'!$B$11:$B$50,A2)+SUMIFS('34'!$F$11:$F$50,'34'!$B$11:$B$50,A2)+SUMIFS('35'!$F$11:$F$50,'35'!$B$11:$B$50,A2)+SUMIFS('36'!$F$11:$F$50,'36'!$B$11:$B$50,A2)+SUMIFS('37'!$F$11:$F$50,'37'!$B$11:$B$50,A2)+SUMIFS('38'!$F$11:$F$50,'38'!$B$11:$B$50,A2)+SUMIFS('39'!$F$11:$F$50,'39'!$B$11:$B$50,A2)+SUMIFS('40'!$F$11:$F$50,'40'!$B$11:$B$50,A2)+SUMIFS('41'!$F$11:$F$50,'41'!$B$11:$B$50,A2)+SUMIFS('42'!$F$11:$F$50,'42'!$B$11:$B$50,A2)+SUMIFS('43'!$F$11:$F$50,'43'!$B$11:$B$50,A2)+SUMIFS('44'!$F$11:$F$50,'44'!$B$11:$B$50,A2)+SUMIFS('45'!$F$11:$F$50,'45'!$B$11:$B$50,A2)+SUMIFS('46'!$F$11:$F$50,'46'!$B$11:$B$50,A2)+SUMIFS('47'!$F$11:$F$50,'47'!$B$11:$B$50,A2)+SUMIFS('48'!$F$11:$F$50,'48'!$B$11:$B$50,A2)+SUMIFS('49'!$F$11:$F$50,'49'!$B$11:$B$50,A2)+SUMIFS('50'!$F$11:$F$50,'50'!$B$11:$B$50,A2)+SUMIFS('51'!$F$11:$F$50,'51'!$B$11:$B$50,A2)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showGridLines="0" zoomScale="130" zoomScaleNormal="130" workbookViewId="0">
      <selection activeCell="B24" sqref="B24"/>
    </sheetView>
  </sheetViews>
  <sheetFormatPr baseColWidth="10" defaultColWidth="8.83203125" defaultRowHeight="15" x14ac:dyDescent="0.2"/>
  <cols>
    <col min="1" max="1" width="8.83203125" bestFit="1" customWidth="1"/>
    <col min="2" max="2" width="32.6640625" bestFit="1" customWidth="1"/>
  </cols>
  <sheetData>
    <row r="1" spans="1:3" ht="33" customHeight="1" x14ac:dyDescent="0.2">
      <c r="A1" s="12" t="s">
        <v>8</v>
      </c>
      <c r="B1" s="12" t="s">
        <v>12</v>
      </c>
      <c r="C1" s="12" t="s">
        <v>122</v>
      </c>
    </row>
    <row r="2" spans="1:3" ht="16" x14ac:dyDescent="0.2">
      <c r="A2" s="30">
        <v>1</v>
      </c>
      <c r="B2" s="29" t="s">
        <v>107</v>
      </c>
      <c r="C2" s="47" t="s">
        <v>121</v>
      </c>
    </row>
    <row r="3" spans="1:3" ht="16" x14ac:dyDescent="0.2">
      <c r="A3" s="30">
        <v>2</v>
      </c>
      <c r="B3" s="31" t="s">
        <v>19</v>
      </c>
      <c r="C3" s="47" t="s">
        <v>121</v>
      </c>
    </row>
    <row r="4" spans="1:3" ht="16" x14ac:dyDescent="0.2">
      <c r="A4" s="30">
        <v>3</v>
      </c>
      <c r="B4" s="31" t="s">
        <v>20</v>
      </c>
      <c r="C4" s="47" t="s">
        <v>121</v>
      </c>
    </row>
    <row r="5" spans="1:3" ht="16" x14ac:dyDescent="0.2">
      <c r="A5" s="37">
        <v>4</v>
      </c>
      <c r="B5" s="39" t="s">
        <v>110</v>
      </c>
      <c r="C5" s="47" t="s">
        <v>121</v>
      </c>
    </row>
    <row r="6" spans="1:3" ht="16" x14ac:dyDescent="0.2">
      <c r="A6" s="30">
        <v>5</v>
      </c>
      <c r="B6" s="31" t="s">
        <v>112</v>
      </c>
      <c r="C6" s="47" t="s">
        <v>121</v>
      </c>
    </row>
    <row r="7" spans="1:3" ht="16" x14ac:dyDescent="0.2">
      <c r="A7" s="37">
        <v>6</v>
      </c>
      <c r="B7" s="38" t="s">
        <v>106</v>
      </c>
      <c r="C7" s="47" t="s">
        <v>121</v>
      </c>
    </row>
    <row r="8" spans="1:3" ht="16" x14ac:dyDescent="0.2">
      <c r="A8" s="30">
        <v>7</v>
      </c>
      <c r="B8" s="31" t="s">
        <v>21</v>
      </c>
      <c r="C8" s="47" t="s">
        <v>121</v>
      </c>
    </row>
    <row r="9" spans="1:3" ht="16" x14ac:dyDescent="0.2">
      <c r="A9" s="30">
        <v>8</v>
      </c>
      <c r="B9" s="31" t="s">
        <v>22</v>
      </c>
      <c r="C9" s="47" t="s">
        <v>121</v>
      </c>
    </row>
    <row r="10" spans="1:3" ht="16" x14ac:dyDescent="0.2">
      <c r="A10" s="30">
        <v>9</v>
      </c>
      <c r="B10" s="31" t="s">
        <v>53</v>
      </c>
      <c r="C10" s="47" t="s">
        <v>121</v>
      </c>
    </row>
    <row r="11" spans="1:3" ht="16" x14ac:dyDescent="0.2">
      <c r="A11" s="30">
        <v>10</v>
      </c>
      <c r="B11" s="31" t="s">
        <v>23</v>
      </c>
      <c r="C11" s="47" t="s">
        <v>121</v>
      </c>
    </row>
    <row r="12" spans="1:3" ht="16" x14ac:dyDescent="0.2">
      <c r="A12" s="30">
        <v>11</v>
      </c>
      <c r="B12" s="31" t="s">
        <v>115</v>
      </c>
      <c r="C12" s="47" t="s">
        <v>121</v>
      </c>
    </row>
    <row r="13" spans="1:3" ht="16" x14ac:dyDescent="0.2">
      <c r="A13" s="30">
        <v>12</v>
      </c>
      <c r="B13" s="31" t="s">
        <v>24</v>
      </c>
      <c r="C13" s="47" t="s">
        <v>121</v>
      </c>
    </row>
    <row r="14" spans="1:3" ht="16" x14ac:dyDescent="0.2">
      <c r="A14" s="30">
        <v>13</v>
      </c>
      <c r="B14" s="31" t="s">
        <v>25</v>
      </c>
      <c r="C14" s="47" t="s">
        <v>121</v>
      </c>
    </row>
    <row r="15" spans="1:3" ht="16" x14ac:dyDescent="0.2">
      <c r="A15" s="30">
        <v>14</v>
      </c>
      <c r="B15" s="31" t="s">
        <v>54</v>
      </c>
      <c r="C15" s="47" t="s">
        <v>121</v>
      </c>
    </row>
    <row r="16" spans="1:3" ht="16" x14ac:dyDescent="0.2">
      <c r="A16" s="30">
        <v>15</v>
      </c>
      <c r="B16" s="31" t="s">
        <v>27</v>
      </c>
      <c r="C16" s="47" t="s">
        <v>121</v>
      </c>
    </row>
    <row r="17" spans="1:3" ht="16" x14ac:dyDescent="0.2">
      <c r="A17" s="30">
        <v>16</v>
      </c>
      <c r="B17" s="31" t="s">
        <v>26</v>
      </c>
      <c r="C17" s="47" t="s">
        <v>121</v>
      </c>
    </row>
    <row r="18" spans="1:3" ht="16" x14ac:dyDescent="0.2">
      <c r="A18" s="30">
        <v>17</v>
      </c>
      <c r="B18" s="31" t="s">
        <v>28</v>
      </c>
      <c r="C18" s="47" t="s">
        <v>121</v>
      </c>
    </row>
    <row r="19" spans="1:3" ht="16" x14ac:dyDescent="0.2">
      <c r="A19" s="30">
        <v>18</v>
      </c>
      <c r="B19" s="31" t="s">
        <v>29</v>
      </c>
      <c r="C19" s="47" t="s">
        <v>121</v>
      </c>
    </row>
    <row r="20" spans="1:3" ht="16" x14ac:dyDescent="0.2">
      <c r="A20" s="30">
        <v>19</v>
      </c>
      <c r="B20" s="31" t="s">
        <v>30</v>
      </c>
      <c r="C20" s="47" t="s">
        <v>121</v>
      </c>
    </row>
    <row r="21" spans="1:3" ht="16" x14ac:dyDescent="0.2">
      <c r="A21" s="30">
        <v>20</v>
      </c>
      <c r="B21" s="31" t="s">
        <v>31</v>
      </c>
      <c r="C21" s="47" t="s">
        <v>121</v>
      </c>
    </row>
    <row r="22" spans="1:3" ht="16" x14ac:dyDescent="0.2">
      <c r="A22" s="30">
        <v>21</v>
      </c>
      <c r="B22" s="31" t="s">
        <v>32</v>
      </c>
      <c r="C22" s="47" t="s">
        <v>121</v>
      </c>
    </row>
    <row r="23" spans="1:3" ht="16" x14ac:dyDescent="0.2">
      <c r="A23" s="30">
        <v>22</v>
      </c>
      <c r="B23" s="31" t="s">
        <v>33</v>
      </c>
      <c r="C23" s="47" t="s">
        <v>121</v>
      </c>
    </row>
    <row r="24" spans="1:3" ht="16" x14ac:dyDescent="0.2">
      <c r="A24" s="30">
        <v>23</v>
      </c>
      <c r="B24" s="31" t="s">
        <v>34</v>
      </c>
      <c r="C24" s="47" t="s">
        <v>121</v>
      </c>
    </row>
    <row r="25" spans="1:3" ht="16" x14ac:dyDescent="0.2">
      <c r="A25" s="30">
        <v>24</v>
      </c>
      <c r="B25" s="31" t="s">
        <v>35</v>
      </c>
      <c r="C25" s="47" t="s">
        <v>121</v>
      </c>
    </row>
    <row r="26" spans="1:3" ht="16" x14ac:dyDescent="0.2">
      <c r="A26" s="30">
        <v>25</v>
      </c>
      <c r="B26" s="31" t="s">
        <v>109</v>
      </c>
      <c r="C26" s="47" t="s">
        <v>121</v>
      </c>
    </row>
    <row r="27" spans="1:3" ht="16" x14ac:dyDescent="0.2">
      <c r="A27" s="30">
        <v>26</v>
      </c>
      <c r="B27" s="31" t="s">
        <v>51</v>
      </c>
      <c r="C27" s="47" t="s">
        <v>121</v>
      </c>
    </row>
    <row r="28" spans="1:3" ht="16" x14ac:dyDescent="0.2">
      <c r="A28" s="30">
        <v>27</v>
      </c>
      <c r="B28" s="31" t="s">
        <v>48</v>
      </c>
      <c r="C28" s="47" t="s">
        <v>121</v>
      </c>
    </row>
    <row r="29" spans="1:3" ht="16" x14ac:dyDescent="0.2">
      <c r="A29" s="30">
        <v>28</v>
      </c>
      <c r="B29" s="31" t="s">
        <v>95</v>
      </c>
      <c r="C29" s="47"/>
    </row>
    <row r="30" spans="1:3" ht="16" x14ac:dyDescent="0.2">
      <c r="A30" s="30">
        <v>29</v>
      </c>
      <c r="B30" s="31" t="s">
        <v>36</v>
      </c>
      <c r="C30" s="47" t="s">
        <v>121</v>
      </c>
    </row>
    <row r="31" spans="1:3" ht="16" x14ac:dyDescent="0.2">
      <c r="A31" s="30">
        <v>30</v>
      </c>
      <c r="B31" s="31" t="s">
        <v>37</v>
      </c>
      <c r="C31" s="47" t="s">
        <v>121</v>
      </c>
    </row>
    <row r="32" spans="1:3" ht="16" x14ac:dyDescent="0.2">
      <c r="A32" s="30">
        <v>31</v>
      </c>
      <c r="B32" s="31" t="s">
        <v>38</v>
      </c>
      <c r="C32" s="47" t="s">
        <v>121</v>
      </c>
    </row>
    <row r="33" spans="1:3" ht="16" x14ac:dyDescent="0.2">
      <c r="A33" s="30">
        <v>32</v>
      </c>
      <c r="B33" s="31" t="s">
        <v>39</v>
      </c>
      <c r="C33" s="47" t="s">
        <v>121</v>
      </c>
    </row>
    <row r="34" spans="1:3" ht="16" x14ac:dyDescent="0.2">
      <c r="A34" s="30">
        <v>33</v>
      </c>
      <c r="B34" s="31" t="s">
        <v>40</v>
      </c>
      <c r="C34" s="47" t="s">
        <v>121</v>
      </c>
    </row>
    <row r="35" spans="1:3" ht="16" x14ac:dyDescent="0.2">
      <c r="A35" s="30">
        <v>34</v>
      </c>
      <c r="B35" s="31" t="s">
        <v>41</v>
      </c>
      <c r="C35" s="47" t="s">
        <v>121</v>
      </c>
    </row>
    <row r="36" spans="1:3" ht="16" x14ac:dyDescent="0.2">
      <c r="A36" s="30">
        <v>35</v>
      </c>
      <c r="B36" s="31" t="s">
        <v>42</v>
      </c>
      <c r="C36" s="47" t="s">
        <v>121</v>
      </c>
    </row>
    <row r="37" spans="1:3" ht="16" x14ac:dyDescent="0.2">
      <c r="A37" s="30">
        <v>36</v>
      </c>
      <c r="B37" s="31" t="s">
        <v>43</v>
      </c>
      <c r="C37" s="47"/>
    </row>
    <row r="38" spans="1:3" ht="16" x14ac:dyDescent="0.2">
      <c r="A38" s="30">
        <v>37</v>
      </c>
      <c r="B38" s="31" t="s">
        <v>44</v>
      </c>
      <c r="C38" s="47" t="s">
        <v>121</v>
      </c>
    </row>
    <row r="39" spans="1:3" ht="16" x14ac:dyDescent="0.2">
      <c r="A39" s="30">
        <v>38</v>
      </c>
      <c r="B39" s="31" t="s">
        <v>49</v>
      </c>
      <c r="C39" s="47" t="s">
        <v>121</v>
      </c>
    </row>
    <row r="40" spans="1:3" ht="16" x14ac:dyDescent="0.2">
      <c r="A40" s="30">
        <v>39</v>
      </c>
      <c r="B40" s="31" t="s">
        <v>114</v>
      </c>
      <c r="C40" s="47"/>
    </row>
    <row r="41" spans="1:3" ht="16" x14ac:dyDescent="0.2">
      <c r="A41" s="30">
        <v>40</v>
      </c>
      <c r="B41" s="31" t="s">
        <v>50</v>
      </c>
      <c r="C41" s="47" t="s">
        <v>121</v>
      </c>
    </row>
    <row r="42" spans="1:3" ht="16" x14ac:dyDescent="0.2">
      <c r="A42" s="30">
        <v>41</v>
      </c>
      <c r="B42" s="31" t="s">
        <v>45</v>
      </c>
      <c r="C42" s="47" t="s">
        <v>121</v>
      </c>
    </row>
    <row r="43" spans="1:3" ht="16" x14ac:dyDescent="0.2">
      <c r="A43" s="30">
        <v>42</v>
      </c>
      <c r="B43" s="31" t="s">
        <v>55</v>
      </c>
      <c r="C43" s="47" t="s">
        <v>121</v>
      </c>
    </row>
    <row r="44" spans="1:3" ht="16" x14ac:dyDescent="0.2">
      <c r="A44" s="30">
        <v>43</v>
      </c>
      <c r="B44" s="31" t="s">
        <v>56</v>
      </c>
      <c r="C44" s="47" t="s">
        <v>121</v>
      </c>
    </row>
    <row r="45" spans="1:3" ht="16" x14ac:dyDescent="0.2">
      <c r="A45" s="30">
        <v>44</v>
      </c>
      <c r="B45" s="31" t="s">
        <v>52</v>
      </c>
      <c r="C45" s="47" t="s">
        <v>121</v>
      </c>
    </row>
    <row r="46" spans="1:3" ht="16" x14ac:dyDescent="0.2">
      <c r="A46" s="30">
        <v>45</v>
      </c>
      <c r="B46" s="31" t="s">
        <v>46</v>
      </c>
      <c r="C46" s="47" t="s">
        <v>121</v>
      </c>
    </row>
    <row r="47" spans="1:3" ht="16" x14ac:dyDescent="0.2">
      <c r="A47" s="30">
        <v>46</v>
      </c>
      <c r="B47" s="31" t="s">
        <v>47</v>
      </c>
      <c r="C47" s="47" t="s">
        <v>121</v>
      </c>
    </row>
    <row r="48" spans="1:3" ht="16" x14ac:dyDescent="0.2">
      <c r="A48" s="30">
        <v>47</v>
      </c>
      <c r="B48" s="31" t="s">
        <v>98</v>
      </c>
      <c r="C48" s="47" t="s">
        <v>121</v>
      </c>
    </row>
    <row r="49" spans="1:3" ht="16" x14ac:dyDescent="0.2">
      <c r="A49" s="30">
        <v>48</v>
      </c>
      <c r="B49" s="31" t="s">
        <v>81</v>
      </c>
      <c r="C49" s="47"/>
    </row>
    <row r="50" spans="1:3" ht="16" x14ac:dyDescent="0.2">
      <c r="A50" s="30">
        <v>49</v>
      </c>
      <c r="B50" s="31" t="s">
        <v>93</v>
      </c>
      <c r="C50" s="47" t="s">
        <v>121</v>
      </c>
    </row>
    <row r="51" spans="1:3" ht="16" x14ac:dyDescent="0.2">
      <c r="A51" s="30">
        <v>50</v>
      </c>
      <c r="B51" s="31" t="s">
        <v>96</v>
      </c>
      <c r="C51" s="47" t="s">
        <v>121</v>
      </c>
    </row>
    <row r="52" spans="1:3" ht="16" x14ac:dyDescent="0.2">
      <c r="A52" s="37">
        <v>51</v>
      </c>
      <c r="B52" s="40" t="s">
        <v>108</v>
      </c>
      <c r="C52" s="47" t="s">
        <v>121</v>
      </c>
    </row>
  </sheetData>
  <phoneticPr fontId="21" type="noConversion"/>
  <hyperlinks>
    <hyperlink ref="A2:B2" location="'1'!A1" display="'1'!A1" xr:uid="{CA5A02E6-169E-4F8C-AACD-72E755A817D4}"/>
    <hyperlink ref="A3:B3" location="'2'!A1" display="'2'!A1" xr:uid="{5B02F7E9-0175-46A2-93FB-D8633424F4F0}"/>
    <hyperlink ref="A4:B4" location="'3'!A1" display="'3'!A1" xr:uid="{7839C90D-FBE4-4004-84C2-92DF04A9C2EA}"/>
    <hyperlink ref="A6:B6" location="'5'!A1" display="'5'!A1" xr:uid="{2D9677DC-B369-4B4E-B170-6EBC353C2232}"/>
    <hyperlink ref="A8:B8" location="'7'!A1" display="'7'!A1" xr:uid="{A32F095A-8FC0-4E71-80B1-2C1F815FD1D8}"/>
    <hyperlink ref="A9:B9" location="'8'!A1" display="'8'!A1" xr:uid="{7A073B3C-16D8-492E-9927-B1C0D4615AED}"/>
    <hyperlink ref="A10:B10" location="'9'!A1" display="'9'!A1" xr:uid="{8D2ACE2E-785E-491A-88F8-F48319805428}"/>
    <hyperlink ref="A11:B11" location="'10'!A1" display="'10'!A1" xr:uid="{B982A78F-1773-46BA-89F8-3D282FD10AA2}"/>
    <hyperlink ref="A12:B12" location="'11'!A1" display="'11'!A1" xr:uid="{B6199EBF-2A29-4525-BDA3-563C8BA5FA52}"/>
    <hyperlink ref="A13:B13" location="'12'!A1" display="'12'!A1" xr:uid="{5883B6B5-2927-4577-88CD-7DB8C931C9B5}"/>
    <hyperlink ref="A14:B14" location="'13'!A1" display="'13'!A1" xr:uid="{68A1AA02-1A92-44DB-B0C5-64DADF48A4EF}"/>
    <hyperlink ref="A15:B15" location="'14'!A1" display="'14'!A1" xr:uid="{D60AB044-75AA-45CE-8C4F-B2EB04A66D19}"/>
    <hyperlink ref="A16:B16" location="'15'!A1" display="'15'!A1" xr:uid="{B75B396E-066B-4ED6-A23E-AE8EF48D93E6}"/>
    <hyperlink ref="A17:B17" location="'16'!A1" display="'16'!A1" xr:uid="{FDC919BF-7A59-4418-A035-3902E48C4796}"/>
    <hyperlink ref="A18:B18" location="'17'!A1" display="'17'!A1" xr:uid="{7DCA1FD1-06BE-4251-AF58-7EC33F52CF6F}"/>
    <hyperlink ref="A19:B19" location="'18'!A1" display="'18'!A1" xr:uid="{E7D22D27-B9C6-4C1D-9215-5BF0D740AC95}"/>
    <hyperlink ref="A20:B20" location="'19'!A1" display="'19'!A1" xr:uid="{FC7A5378-C52F-4409-A724-6F81106BDA87}"/>
    <hyperlink ref="A21:B21" location="'20'!A1" display="'20'!A1" xr:uid="{D868C5D9-5262-4910-B492-D910A35B3BA0}"/>
    <hyperlink ref="A22:B22" location="'21'!A1" display="'21'!A1" xr:uid="{DA1C9DE0-7607-4D99-8A5C-28388F7099F0}"/>
    <hyperlink ref="A23:B23" location="'22'!A1" display="'22'!A1" xr:uid="{1B9D1310-9D70-4CD6-8D10-CFD5267B2FE6}"/>
    <hyperlink ref="A24:B24" location="'23'!A1" display="'23'!A1" xr:uid="{78D48A62-8756-4543-A8E2-08246CF4B7BC}"/>
    <hyperlink ref="A25:B25" location="'24'!A1" display="'24'!A1" xr:uid="{62102BE0-D6A2-46E5-80E7-64B7DB491994}"/>
    <hyperlink ref="A26:B26" location="'25'!A1" display="'25'!A1" xr:uid="{7FCEE281-14E7-4CD0-83CA-CDF2798EEC6A}"/>
    <hyperlink ref="A27:B27" location="'26'!A1" display="'26'!A1" xr:uid="{25FEC7B6-DBA7-46FE-8C91-1B96AAB80A38}"/>
    <hyperlink ref="A28:B28" location="'27'!A1" display="'27'!A1" xr:uid="{8A670F4C-057E-4D42-955C-FE8C82E4CBEF}"/>
    <hyperlink ref="A29:B29" location="'28'!A1" display="'28'!A1" xr:uid="{A590C2F5-B93B-459F-A2C8-97836D693640}"/>
    <hyperlink ref="A30:B30" location="'29'!A1" display="'29'!A1" xr:uid="{08077D31-4A5C-462B-A0C7-BB76876A88CB}"/>
    <hyperlink ref="A31:B31" location="'30'!A1" display="'30'!A1" xr:uid="{5246A4F6-16AF-44FC-B4E3-10EC63C8D5CD}"/>
    <hyperlink ref="A32:B32" location="'31'!A1" display="'31'!A1" xr:uid="{63914193-C27D-4EFF-ACD6-5FA9E7F84CDC}"/>
    <hyperlink ref="A33:B33" location="'32'!A1" display="'32'!A1" xr:uid="{359797B8-A0A5-4E36-BC1B-B371DBD49713}"/>
    <hyperlink ref="A34:B34" location="'33'!A1" display="'33'!A1" xr:uid="{4143AAED-3A3A-4DE9-8031-D7479ABD8125}"/>
    <hyperlink ref="A35:B35" location="'34'!A1" display="'34'!A1" xr:uid="{3DC591D4-752B-48B4-8E05-ECB95959A61A}"/>
    <hyperlink ref="A36:B36" location="'35'!A1" display="'35'!A1" xr:uid="{AD424B19-542E-4553-8D4E-86863F00458E}"/>
    <hyperlink ref="A37:B37" location="'36'!A1" display="'36'!A1" xr:uid="{06DAED6A-12FB-4144-BC8E-A14FEBBA4150}"/>
    <hyperlink ref="A38:B38" location="'37'!A1" display="'37'!A1" xr:uid="{7DDE50B3-90E0-486A-B08A-2A551063996C}"/>
    <hyperlink ref="A39:B39" location="'38'!A1" display="'38'!A1" xr:uid="{87892C5C-3C67-4314-A2DE-A2CD7424630F}"/>
    <hyperlink ref="A40:B40" location="'39'!A1" display="'39'!A1" xr:uid="{5FEB91C4-C786-4444-A8B7-45DD9F3AF1E0}"/>
    <hyperlink ref="A41:B41" location="'40'!A1" display="'40'!A1" xr:uid="{9CB04D5A-A83C-4B92-8117-0A1E5BBA657A}"/>
    <hyperlink ref="A42:B42" location="'41'!A1" display="'41'!A1" xr:uid="{28F8C05D-4403-4CC1-AF50-26CB19414A82}"/>
    <hyperlink ref="A43:B43" location="'42'!A1" display="'42'!A1" xr:uid="{E066E090-4FEA-4B88-A443-EB3D05CE5976}"/>
    <hyperlink ref="A44:B44" location="'43'!A1" display="'43'!A1" xr:uid="{72396B27-98FD-4BEA-90B6-374FF3B71F5D}"/>
    <hyperlink ref="A45:B45" location="'44'!A1" display="'44'!A1" xr:uid="{0A0A15C7-3FB7-4631-B297-778EC3DF5CFD}"/>
    <hyperlink ref="A46:B46" location="'45'!A1" display="'45'!A1" xr:uid="{81A209FC-9EFF-4F81-9A2A-5B932026D50D}"/>
    <hyperlink ref="A47:B47" location="'46'!A1" display="'46'!A1" xr:uid="{E4C31341-A999-44E0-A0A7-63054745BDBD}"/>
    <hyperlink ref="A48:B48" location="'47'!A1" display="'47'!A1" xr:uid="{DCC9A162-9988-4945-ADBC-ED1DA29FD889}"/>
    <hyperlink ref="A49:B49" location="'48'!A1" display="'48'!A1" xr:uid="{81030964-1ED9-4820-9AEC-3EF084F517CE}"/>
    <hyperlink ref="A50:B50" location="'49'!A1" display="'49'!A1" xr:uid="{DEF212E6-D3B8-4C9D-BB61-5910F7D0A638}"/>
    <hyperlink ref="A51:B51" location="'50'!A1" display="'50'!A1" xr:uid="{382A10ED-03BA-4D91-BF56-FC3154DCF128}"/>
    <hyperlink ref="A7:B7" location="'6'!A1" display="'6'!A1" xr:uid="{6A0352E2-448C-1B4C-8AE3-014477257CBB}"/>
    <hyperlink ref="A5:B5" location="'4'!A1" display="'4'!A1" xr:uid="{740BFA3D-73D5-494B-BDFC-E1909E1A9600}"/>
    <hyperlink ref="A52:B52" location="'51'!A1" display="'51'!A1" xr:uid="{5EA91E82-6B2E-154F-981E-6A34A3E0B3A5}"/>
    <hyperlink ref="B12" location="'11'!A1" display="Edson" xr:uid="{69AA66CC-E608-B344-BF36-CC6EB7615B4D}"/>
  </hyperlink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51EB-1ACD-4446-88C2-7636331F48B0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"&amp;Acampantes!B9</f>
        <v>Gastos na cantina de Danilo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31" priority="1" operator="lessThan">
      <formula>0</formula>
    </cfRule>
    <cfRule type="cellIs" dxfId="130" priority="2" operator="equal">
      <formula>0</formula>
    </cfRule>
    <cfRule type="cellIs" dxfId="129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DA65-37A1-4D4E-836B-454642353839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"&amp;Acampantes!B10</f>
        <v>Gastos na cantina de Edina Aquino &amp; Fernando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25.8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25.800000000000004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7896005401323</v>
      </c>
      <c r="C11" s="48" t="str">
        <f t="shared" ref="C11:C50" si="0">IF(ISBLANK(B11),"",IF(ISERROR(VLOOKUP(B11,Produtos,1,FALSE)),"Produto não cadastrado",VLOOKUP(B11,Produtos,2,FALSE)))</f>
        <v>Suco Uva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8" x14ac:dyDescent="0.2">
      <c r="B12" s="27">
        <v>5</v>
      </c>
      <c r="C12" s="48" t="str">
        <f t="shared" si="0"/>
        <v>Trufa Leite Ninho</v>
      </c>
      <c r="D12" s="49"/>
      <c r="E12" s="22">
        <f t="shared" si="1"/>
        <v>2</v>
      </c>
      <c r="F12" s="23">
        <v>3</v>
      </c>
      <c r="G12" s="28">
        <f>IFERROR(E12*F12,0)</f>
        <v>6</v>
      </c>
    </row>
    <row r="13" spans="1:8" x14ac:dyDescent="0.2">
      <c r="B13" s="27">
        <v>7891991001342</v>
      </c>
      <c r="C13" s="48" t="str">
        <f t="shared" si="0"/>
        <v>Guaraná Antartica 2L</v>
      </c>
      <c r="D13" s="49"/>
      <c r="E13" s="22">
        <f t="shared" si="1"/>
        <v>8</v>
      </c>
      <c r="F13" s="23">
        <v>1</v>
      </c>
      <c r="G13" s="28">
        <f t="shared" ref="G13:G50" si="2">IFERROR(E13*F13,0)</f>
        <v>8</v>
      </c>
    </row>
    <row r="14" spans="1:8" x14ac:dyDescent="0.2">
      <c r="B14" s="27">
        <v>77961860</v>
      </c>
      <c r="C14" s="48" t="str">
        <f t="shared" si="0"/>
        <v>Tortuguita Branca</v>
      </c>
      <c r="D14" s="49"/>
      <c r="E14" s="22">
        <f t="shared" si="1"/>
        <v>1.6</v>
      </c>
      <c r="F14" s="23">
        <v>1</v>
      </c>
      <c r="G14" s="28">
        <f t="shared" si="2"/>
        <v>1.6</v>
      </c>
    </row>
    <row r="15" spans="1:8" x14ac:dyDescent="0.2">
      <c r="B15" s="27">
        <v>77961419</v>
      </c>
      <c r="C15" s="48" t="str">
        <f t="shared" si="0"/>
        <v>Tortuguita Leite</v>
      </c>
      <c r="D15" s="49"/>
      <c r="E15" s="22">
        <f t="shared" si="1"/>
        <v>1.6</v>
      </c>
      <c r="F15" s="23">
        <v>1</v>
      </c>
      <c r="G15" s="28">
        <f t="shared" si="2"/>
        <v>1.6</v>
      </c>
    </row>
    <row r="16" spans="1:8" x14ac:dyDescent="0.2">
      <c r="B16" s="27">
        <v>77961419</v>
      </c>
      <c r="C16" s="48" t="str">
        <f t="shared" si="0"/>
        <v>Tortuguita Leite</v>
      </c>
      <c r="D16" s="49"/>
      <c r="E16" s="22">
        <f t="shared" si="1"/>
        <v>1.6</v>
      </c>
      <c r="F16" s="23">
        <v>1</v>
      </c>
      <c r="G16" s="28">
        <f t="shared" si="2"/>
        <v>1.6</v>
      </c>
    </row>
    <row r="17" spans="2:7" x14ac:dyDescent="0.2">
      <c r="B17" s="27">
        <v>27898923217035</v>
      </c>
      <c r="C17" s="48" t="str">
        <f t="shared" si="0"/>
        <v>Guaravita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28" priority="1" operator="lessThan">
      <formula>0</formula>
    </cfRule>
    <cfRule type="cellIs" dxfId="127" priority="2" operator="equal">
      <formula>0</formula>
    </cfRule>
    <cfRule type="cellIs" dxfId="126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1D69-3B71-42B9-ACE3-BF8DBBF18B7E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"&amp;Acampantes!B11</f>
        <v>Gastos na cantina de Eliza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29.1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29.099999999999998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3</v>
      </c>
      <c r="C11" s="48" t="str">
        <f t="shared" ref="C11:C50" si="0">IF(ISBLANK(B11),"",IF(ISERROR(VLOOKUP(B11,Produtos,1,FALSE)),"Produto não cadastrado",VLOOKUP(B11,Produtos,2,FALSE)))</f>
        <v>Trufa Brigadeiro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10</v>
      </c>
      <c r="C12" s="48" t="str">
        <f t="shared" si="0"/>
        <v>Trufa Oreo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7892840812423</v>
      </c>
      <c r="C13" s="48" t="str">
        <f t="shared" si="0"/>
        <v>H2OH</v>
      </c>
      <c r="D13" s="49"/>
      <c r="E13" s="22">
        <f t="shared" si="1"/>
        <v>5</v>
      </c>
      <c r="F13" s="23">
        <v>1</v>
      </c>
      <c r="G13" s="28">
        <f t="shared" ref="G13:G50" si="2">IFERROR(E13*F13,0)</f>
        <v>5</v>
      </c>
    </row>
    <row r="14" spans="1:8" x14ac:dyDescent="0.2">
      <c r="B14" s="27">
        <v>77961860</v>
      </c>
      <c r="C14" s="48" t="str">
        <f t="shared" si="0"/>
        <v>Tortuguita Branca</v>
      </c>
      <c r="D14" s="49"/>
      <c r="E14" s="22">
        <f t="shared" si="1"/>
        <v>1.6</v>
      </c>
      <c r="F14" s="23">
        <v>1</v>
      </c>
      <c r="G14" s="28">
        <f t="shared" si="2"/>
        <v>1.6</v>
      </c>
    </row>
    <row r="15" spans="1:8" x14ac:dyDescent="0.2">
      <c r="B15" s="27">
        <v>7898519450262</v>
      </c>
      <c r="C15" s="48" t="str">
        <f t="shared" si="0"/>
        <v>Fini Morango</v>
      </c>
      <c r="D15" s="49"/>
      <c r="E15" s="22">
        <f t="shared" si="1"/>
        <v>1.1000000000000001</v>
      </c>
      <c r="F15" s="23">
        <v>1</v>
      </c>
      <c r="G15" s="28">
        <f t="shared" si="2"/>
        <v>1.1000000000000001</v>
      </c>
    </row>
    <row r="16" spans="1:8" x14ac:dyDescent="0.2">
      <c r="B16" s="27">
        <v>10</v>
      </c>
      <c r="C16" s="48" t="str">
        <f t="shared" ref="C16" si="3">IF(ISBLANK(B16),"",IF(ISERROR(VLOOKUP(B16,Produtos,1,FALSE)),"Produto não cadastrado",VLOOKUP(B16,Produtos,2,FALSE)))</f>
        <v>Trufa Oreo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7896005401323</v>
      </c>
      <c r="C17" s="48" t="str">
        <f t="shared" si="0"/>
        <v>Suco Uva</v>
      </c>
      <c r="D17" s="49"/>
      <c r="E17" s="22">
        <f t="shared" si="1"/>
        <v>5</v>
      </c>
      <c r="F17" s="23">
        <v>1</v>
      </c>
      <c r="G17" s="28">
        <f t="shared" si="2"/>
        <v>5</v>
      </c>
    </row>
    <row r="18" spans="2:7" x14ac:dyDescent="0.2">
      <c r="B18" s="27">
        <v>10</v>
      </c>
      <c r="C18" s="48" t="str">
        <f t="shared" si="0"/>
        <v>Trufa Oreo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10</v>
      </c>
      <c r="C19" s="48" t="str">
        <f t="shared" si="0"/>
        <v>Trufa Oreo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9</v>
      </c>
      <c r="C20" s="48" t="str">
        <f t="shared" si="0"/>
        <v>Trufa Nutella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7896058593365</v>
      </c>
      <c r="C21" s="48" t="str">
        <f t="shared" si="0"/>
        <v>Disqueti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7896803212350</v>
      </c>
      <c r="C22" s="48" t="str">
        <f t="shared" si="0"/>
        <v>Pingo de leite</v>
      </c>
      <c r="D22" s="49"/>
      <c r="E22" s="22">
        <f t="shared" si="1"/>
        <v>0.4</v>
      </c>
      <c r="F22" s="23">
        <v>1</v>
      </c>
      <c r="G22" s="28">
        <f t="shared" si="2"/>
        <v>0.4</v>
      </c>
    </row>
    <row r="23" spans="2:7" x14ac:dyDescent="0.2">
      <c r="B23" s="27">
        <v>7898957757107</v>
      </c>
      <c r="C23" s="48" t="str">
        <f t="shared" si="0"/>
        <v>Salgado Milho Bacon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25" priority="1" operator="lessThan">
      <formula>0</formula>
    </cfRule>
    <cfRule type="cellIs" dxfId="124" priority="2" operator="equal">
      <formula>0</formula>
    </cfRule>
    <cfRule type="cellIs" dxfId="123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26F6-7F86-40B1-BFAE-7BE6C1DC5667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"&amp;Acampantes!B12</f>
        <v>Gastos na cantina de Edson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22" priority="1" operator="lessThan">
      <formula>0</formula>
    </cfRule>
    <cfRule type="cellIs" dxfId="121" priority="2" operator="equal">
      <formula>0</formula>
    </cfRule>
    <cfRule type="cellIs" dxfId="120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8788-7A37-432D-A631-0AA1923D817B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"&amp;Acampantes!B13</f>
        <v xml:space="preserve">Gastos na cantina de Fabiane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27.2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27.200000000000003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</v>
      </c>
      <c r="C11" s="48" t="str">
        <f t="shared" ref="C11:C50" si="0">IF(ISBLANK(B11),"",IF(ISERROR(VLOOKUP(B11,Produtos,1,FALSE)),"Produto não cadastrado",VLOOKUP(B11,Produtos,2,FALSE)))</f>
        <v>Trufa Maracujá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7898279799823</v>
      </c>
      <c r="C12" s="48" t="str">
        <f t="shared" si="0"/>
        <v>Fini Morango Ácido</v>
      </c>
      <c r="D12" s="49"/>
      <c r="E12" s="22">
        <f t="shared" si="1"/>
        <v>1.1000000000000001</v>
      </c>
      <c r="F12" s="23">
        <v>1</v>
      </c>
      <c r="G12" s="28">
        <f>IFERROR(E12*F12,0)</f>
        <v>1.1000000000000001</v>
      </c>
    </row>
    <row r="13" spans="1:8" x14ac:dyDescent="0.2">
      <c r="B13" s="27">
        <v>10</v>
      </c>
      <c r="C13" s="48" t="str">
        <f t="shared" si="0"/>
        <v>Trufa Oreo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7892840812423</v>
      </c>
      <c r="C14" s="48" t="str">
        <f t="shared" si="0"/>
        <v>H2OH</v>
      </c>
      <c r="D14" s="49"/>
      <c r="E14" s="22">
        <f t="shared" si="1"/>
        <v>5</v>
      </c>
      <c r="F14" s="23">
        <v>1</v>
      </c>
      <c r="G14" s="28">
        <f t="shared" si="2"/>
        <v>5</v>
      </c>
    </row>
    <row r="15" spans="1:8" x14ac:dyDescent="0.2">
      <c r="B15" s="27">
        <v>7894900051513</v>
      </c>
      <c r="C15" s="48" t="str">
        <f t="shared" si="0"/>
        <v>Fanta Uva</v>
      </c>
      <c r="D15" s="49"/>
      <c r="E15" s="22">
        <f t="shared" si="1"/>
        <v>8</v>
      </c>
      <c r="F15" s="23">
        <v>1</v>
      </c>
      <c r="G15" s="28">
        <f t="shared" si="2"/>
        <v>8</v>
      </c>
    </row>
    <row r="16" spans="1:8" x14ac:dyDescent="0.2">
      <c r="B16" s="27">
        <v>7898279799823</v>
      </c>
      <c r="C16" s="48" t="str">
        <f t="shared" si="0"/>
        <v>Fini Morango Ácido</v>
      </c>
      <c r="D16" s="49"/>
      <c r="E16" s="22">
        <f t="shared" si="1"/>
        <v>1.1000000000000001</v>
      </c>
      <c r="F16" s="23">
        <v>1</v>
      </c>
      <c r="G16" s="28">
        <f t="shared" si="2"/>
        <v>1.1000000000000001</v>
      </c>
    </row>
    <row r="17" spans="2:7" x14ac:dyDescent="0.2">
      <c r="B17" s="27">
        <v>7894900051513</v>
      </c>
      <c r="C17" s="48" t="str">
        <f t="shared" si="0"/>
        <v>Fanta Uva</v>
      </c>
      <c r="D17" s="49"/>
      <c r="E17" s="22">
        <f t="shared" si="1"/>
        <v>8</v>
      </c>
      <c r="F17" s="23">
        <v>1</v>
      </c>
      <c r="G17" s="28">
        <f t="shared" si="2"/>
        <v>8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19" priority="1" operator="lessThan">
      <formula>0</formula>
    </cfRule>
    <cfRule type="cellIs" dxfId="118" priority="2" operator="equal">
      <formula>0</formula>
    </cfRule>
    <cfRule type="cellIs" dxfId="117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FAA8-FA02-4F8E-B06D-D1AA8FE821C7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"&amp;Acampantes!B14</f>
        <v xml:space="preserve">Gastos na cantina de Filipe Espindola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78.400000000000006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78.400000000000006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5</v>
      </c>
      <c r="C11" s="48" t="str">
        <f t="shared" ref="C11:C50" si="0">IF(ISBLANK(B11),"",IF(ISERROR(VLOOKUP(B11,Produtos,1,FALSE)),"Produto não cadastrado",VLOOKUP(B11,Produtos,2,FALSE)))</f>
        <v>Trufa Leite Ninho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7892840812423</v>
      </c>
      <c r="C12" s="48" t="str">
        <f t="shared" si="0"/>
        <v>H2OH</v>
      </c>
      <c r="D12" s="49"/>
      <c r="E12" s="22">
        <f t="shared" si="1"/>
        <v>5</v>
      </c>
      <c r="F12" s="23">
        <v>1</v>
      </c>
      <c r="G12" s="28">
        <f>IFERROR(E12*F12,0)</f>
        <v>5</v>
      </c>
    </row>
    <row r="13" spans="1:8" x14ac:dyDescent="0.2">
      <c r="B13" s="27">
        <v>5</v>
      </c>
      <c r="C13" s="48" t="str">
        <f t="shared" si="0"/>
        <v>Trufa Leite Ninho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7898519450262</v>
      </c>
      <c r="C14" s="48" t="str">
        <f t="shared" si="0"/>
        <v>Fini Morango</v>
      </c>
      <c r="D14" s="49"/>
      <c r="E14" s="22">
        <f t="shared" si="1"/>
        <v>1.1000000000000001</v>
      </c>
      <c r="F14" s="23">
        <v>1</v>
      </c>
      <c r="G14" s="28">
        <f t="shared" si="2"/>
        <v>1.1000000000000001</v>
      </c>
    </row>
    <row r="15" spans="1:8" x14ac:dyDescent="0.2">
      <c r="B15" s="27">
        <v>77961419</v>
      </c>
      <c r="C15" s="48" t="str">
        <f t="shared" si="0"/>
        <v>Tortuguita Leite</v>
      </c>
      <c r="D15" s="49"/>
      <c r="E15" s="22">
        <f t="shared" si="1"/>
        <v>1.6</v>
      </c>
      <c r="F15" s="23">
        <v>1</v>
      </c>
      <c r="G15" s="28">
        <f t="shared" si="2"/>
        <v>1.6</v>
      </c>
    </row>
    <row r="16" spans="1:8" x14ac:dyDescent="0.2">
      <c r="B16" s="27">
        <v>7894900010015</v>
      </c>
      <c r="C16" s="48" t="str">
        <f t="shared" si="0"/>
        <v>Coca-cola Lata</v>
      </c>
      <c r="D16" s="49"/>
      <c r="E16" s="22">
        <f t="shared" si="1"/>
        <v>5</v>
      </c>
      <c r="F16" s="23">
        <v>1</v>
      </c>
      <c r="G16" s="28">
        <f t="shared" si="2"/>
        <v>5</v>
      </c>
    </row>
    <row r="17" spans="2:7" x14ac:dyDescent="0.2">
      <c r="B17" s="27">
        <v>7891991001342</v>
      </c>
      <c r="C17" s="48" t="str">
        <f t="shared" si="0"/>
        <v>Guaraná Antartica 2L</v>
      </c>
      <c r="D17" s="49"/>
      <c r="E17" s="22">
        <f t="shared" si="1"/>
        <v>8</v>
      </c>
      <c r="F17" s="23">
        <v>1</v>
      </c>
      <c r="G17" s="28">
        <f t="shared" si="2"/>
        <v>8</v>
      </c>
    </row>
    <row r="18" spans="2:7" x14ac:dyDescent="0.2">
      <c r="B18" s="27">
        <v>7898279799823</v>
      </c>
      <c r="C18" s="48" t="str">
        <f t="shared" si="0"/>
        <v>Fini Morango Ácido</v>
      </c>
      <c r="D18" s="49"/>
      <c r="E18" s="22">
        <f t="shared" si="1"/>
        <v>1.1000000000000001</v>
      </c>
      <c r="F18" s="23">
        <v>1</v>
      </c>
      <c r="G18" s="28">
        <f t="shared" si="2"/>
        <v>1.1000000000000001</v>
      </c>
    </row>
    <row r="19" spans="2:7" x14ac:dyDescent="0.2">
      <c r="B19" s="27">
        <v>4</v>
      </c>
      <c r="C19" s="48" t="str">
        <f t="shared" si="0"/>
        <v>Trufa Crocante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10</v>
      </c>
      <c r="C20" s="48" t="str">
        <f t="shared" si="0"/>
        <v>Trufa Oreo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9</v>
      </c>
      <c r="C21" s="48" t="str">
        <f t="shared" si="0"/>
        <v>Trufa Nutella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5</v>
      </c>
      <c r="C22" s="48" t="str">
        <f t="shared" si="0"/>
        <v>Trufa Leite Ninho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7891991001342</v>
      </c>
      <c r="C23" s="48" t="str">
        <f t="shared" si="0"/>
        <v>Guaraná Antartica 2L</v>
      </c>
      <c r="D23" s="49"/>
      <c r="E23" s="22">
        <f t="shared" si="1"/>
        <v>8</v>
      </c>
      <c r="F23" s="23">
        <v>1</v>
      </c>
      <c r="G23" s="28">
        <f t="shared" si="2"/>
        <v>8</v>
      </c>
    </row>
    <row r="24" spans="2:7" x14ac:dyDescent="0.2">
      <c r="B24" s="27">
        <v>9</v>
      </c>
      <c r="C24" s="48" t="str">
        <f t="shared" si="0"/>
        <v>Trufa Nutella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>
        <v>7892840812423</v>
      </c>
      <c r="C25" s="48" t="str">
        <f t="shared" si="0"/>
        <v>H2OH</v>
      </c>
      <c r="D25" s="49"/>
      <c r="E25" s="22">
        <f t="shared" si="1"/>
        <v>5</v>
      </c>
      <c r="F25" s="23">
        <v>1</v>
      </c>
      <c r="G25" s="28">
        <f t="shared" si="2"/>
        <v>5</v>
      </c>
    </row>
    <row r="26" spans="2:7" x14ac:dyDescent="0.2">
      <c r="B26" s="27">
        <v>7896058593365</v>
      </c>
      <c r="C26" s="48" t="str">
        <f t="shared" si="0"/>
        <v>Disqueti</v>
      </c>
      <c r="D26" s="49"/>
      <c r="E26" s="22">
        <f t="shared" si="1"/>
        <v>2</v>
      </c>
      <c r="F26" s="23">
        <v>1</v>
      </c>
      <c r="G26" s="28">
        <f t="shared" si="2"/>
        <v>2</v>
      </c>
    </row>
    <row r="27" spans="2:7" x14ac:dyDescent="0.2">
      <c r="B27" s="27">
        <v>2</v>
      </c>
      <c r="C27" s="48" t="str">
        <f t="shared" si="0"/>
        <v>Trufa Beijinho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3</v>
      </c>
      <c r="C28" s="48" t="str">
        <f t="shared" si="0"/>
        <v>Trufa Brigadeiro</v>
      </c>
      <c r="D28" s="49"/>
      <c r="E28" s="22">
        <f t="shared" si="1"/>
        <v>2</v>
      </c>
      <c r="F28" s="23">
        <v>1</v>
      </c>
      <c r="G28" s="28">
        <f t="shared" si="2"/>
        <v>2</v>
      </c>
    </row>
    <row r="29" spans="2:7" x14ac:dyDescent="0.2">
      <c r="B29" s="27">
        <v>9</v>
      </c>
      <c r="C29" s="48" t="str">
        <f t="shared" si="0"/>
        <v>Trufa Nutella</v>
      </c>
      <c r="D29" s="49"/>
      <c r="E29" s="22">
        <f t="shared" si="1"/>
        <v>2</v>
      </c>
      <c r="F29" s="23">
        <v>1</v>
      </c>
      <c r="G29" s="28">
        <f t="shared" si="2"/>
        <v>2</v>
      </c>
    </row>
    <row r="30" spans="2:7" x14ac:dyDescent="0.2">
      <c r="B30" s="27">
        <v>7892840812423</v>
      </c>
      <c r="C30" s="48" t="str">
        <f t="shared" si="0"/>
        <v>H2OH</v>
      </c>
      <c r="D30" s="49"/>
      <c r="E30" s="22">
        <f t="shared" si="1"/>
        <v>5</v>
      </c>
      <c r="F30" s="23">
        <v>1</v>
      </c>
      <c r="G30" s="28">
        <f t="shared" si="2"/>
        <v>5</v>
      </c>
    </row>
    <row r="31" spans="2:7" x14ac:dyDescent="0.2">
      <c r="B31" s="27">
        <v>7896336005917</v>
      </c>
      <c r="C31" s="48" t="str">
        <f t="shared" si="0"/>
        <v>Paçoquita</v>
      </c>
      <c r="D31" s="49"/>
      <c r="E31" s="22">
        <f t="shared" si="1"/>
        <v>0.5</v>
      </c>
      <c r="F31" s="23">
        <v>1</v>
      </c>
      <c r="G31" s="28">
        <f t="shared" si="2"/>
        <v>0.5</v>
      </c>
    </row>
    <row r="32" spans="2:7" x14ac:dyDescent="0.2">
      <c r="B32" s="27">
        <v>7898279799823</v>
      </c>
      <c r="C32" s="48" t="str">
        <f t="shared" si="0"/>
        <v>Fini Morango Ácido</v>
      </c>
      <c r="D32" s="49"/>
      <c r="E32" s="22">
        <f t="shared" si="1"/>
        <v>1.1000000000000001</v>
      </c>
      <c r="F32" s="23">
        <v>1</v>
      </c>
      <c r="G32" s="28">
        <f t="shared" si="2"/>
        <v>1.1000000000000001</v>
      </c>
    </row>
    <row r="33" spans="2:7" x14ac:dyDescent="0.2">
      <c r="B33" s="27">
        <v>7892840812423</v>
      </c>
      <c r="C33" s="48" t="str">
        <f t="shared" si="0"/>
        <v>H2OH</v>
      </c>
      <c r="D33" s="49"/>
      <c r="E33" s="22">
        <f t="shared" si="1"/>
        <v>5</v>
      </c>
      <c r="F33" s="23">
        <v>1</v>
      </c>
      <c r="G33" s="28">
        <f t="shared" si="2"/>
        <v>5</v>
      </c>
    </row>
    <row r="34" spans="2:7" x14ac:dyDescent="0.2">
      <c r="B34" s="27">
        <v>27898923217035</v>
      </c>
      <c r="C34" s="48" t="str">
        <f t="shared" si="0"/>
        <v>Guaravita</v>
      </c>
      <c r="D34" s="49"/>
      <c r="E34" s="22">
        <f t="shared" si="1"/>
        <v>2</v>
      </c>
      <c r="F34" s="23">
        <v>1</v>
      </c>
      <c r="G34" s="28">
        <f t="shared" si="2"/>
        <v>2</v>
      </c>
    </row>
    <row r="35" spans="2:7" x14ac:dyDescent="0.2">
      <c r="B35" s="27">
        <v>3</v>
      </c>
      <c r="C35" s="48" t="str">
        <f t="shared" si="0"/>
        <v>Trufa Brigadeiro</v>
      </c>
      <c r="D35" s="49"/>
      <c r="E35" s="22">
        <f t="shared" si="1"/>
        <v>2</v>
      </c>
      <c r="F35" s="23">
        <v>2</v>
      </c>
      <c r="G35" s="28">
        <f t="shared" si="2"/>
        <v>4</v>
      </c>
    </row>
    <row r="36" spans="2:7" x14ac:dyDescent="0.2">
      <c r="B36" s="27">
        <v>27898923217035</v>
      </c>
      <c r="C36" s="48" t="str">
        <f t="shared" si="0"/>
        <v>Guaravita</v>
      </c>
      <c r="D36" s="49"/>
      <c r="E36" s="22">
        <f t="shared" si="1"/>
        <v>2</v>
      </c>
      <c r="F36" s="23">
        <v>2</v>
      </c>
      <c r="G36" s="28">
        <f t="shared" si="2"/>
        <v>4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16" priority="1" operator="lessThan">
      <formula>0</formula>
    </cfRule>
    <cfRule type="cellIs" dxfId="115" priority="2" operator="equal">
      <formula>0</formula>
    </cfRule>
    <cfRule type="cellIs" dxfId="114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1609-1700-4AC5-87EC-6AA26094E112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"&amp;Acampantes!B15</f>
        <v>Gastos na cantina de Geison &amp; Pricilla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32.200000000000003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32.200000000000003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7894900011517</v>
      </c>
      <c r="C11" s="48" t="str">
        <f t="shared" ref="C11:C50" si="0">IF(ISBLANK(B11),"",IF(ISERROR(VLOOKUP(B11,Produtos,1,FALSE)),"Produto não cadastrado",VLOOKUP(B11,Produtos,2,FALSE)))</f>
        <v>Coca-cola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9</v>
      </c>
      <c r="C12" s="48" t="str">
        <f t="shared" si="0"/>
        <v>Trufa Nutella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7891151035323</v>
      </c>
      <c r="C13" s="48" t="str">
        <f t="shared" si="0"/>
        <v>Freegels Chocolate</v>
      </c>
      <c r="D13" s="49"/>
      <c r="E13" s="22">
        <f t="shared" si="1"/>
        <v>1</v>
      </c>
      <c r="F13" s="23">
        <v>1</v>
      </c>
      <c r="G13" s="28">
        <f t="shared" ref="G13:G50" si="2">IFERROR(E13*F13,0)</f>
        <v>1</v>
      </c>
    </row>
    <row r="14" spans="1:8" x14ac:dyDescent="0.2">
      <c r="B14" s="27">
        <v>7891151003834</v>
      </c>
      <c r="C14" s="48" t="str">
        <f t="shared" si="0"/>
        <v>Freegels Preta</v>
      </c>
      <c r="D14" s="49"/>
      <c r="E14" s="22">
        <f t="shared" si="1"/>
        <v>1</v>
      </c>
      <c r="F14" s="23">
        <v>1</v>
      </c>
      <c r="G14" s="28">
        <f t="shared" si="2"/>
        <v>1</v>
      </c>
    </row>
    <row r="15" spans="1:8" x14ac:dyDescent="0.2">
      <c r="B15" s="27">
        <v>77961860</v>
      </c>
      <c r="C15" s="48" t="str">
        <f t="shared" si="0"/>
        <v>Tortuguita Branca</v>
      </c>
      <c r="D15" s="49"/>
      <c r="E15" s="22">
        <f t="shared" si="1"/>
        <v>1.6</v>
      </c>
      <c r="F15" s="23">
        <v>1</v>
      </c>
      <c r="G15" s="28">
        <f t="shared" si="2"/>
        <v>1.6</v>
      </c>
    </row>
    <row r="16" spans="1:8" x14ac:dyDescent="0.2">
      <c r="B16" s="27">
        <v>7891151035323</v>
      </c>
      <c r="C16" s="48" t="str">
        <f t="shared" si="0"/>
        <v>Freegels Chocolate</v>
      </c>
      <c r="D16" s="49"/>
      <c r="E16" s="22">
        <f t="shared" si="1"/>
        <v>1</v>
      </c>
      <c r="F16" s="23">
        <v>1</v>
      </c>
      <c r="G16" s="28">
        <f t="shared" si="2"/>
        <v>1</v>
      </c>
    </row>
    <row r="17" spans="2:7" x14ac:dyDescent="0.2">
      <c r="B17" s="27">
        <v>77961860</v>
      </c>
      <c r="C17" s="48" t="str">
        <f t="shared" si="0"/>
        <v>Tortuguita Branca</v>
      </c>
      <c r="D17" s="49"/>
      <c r="E17" s="22">
        <f t="shared" si="1"/>
        <v>1.6</v>
      </c>
      <c r="F17" s="23">
        <v>1</v>
      </c>
      <c r="G17" s="28">
        <f t="shared" si="2"/>
        <v>1.6</v>
      </c>
    </row>
    <row r="18" spans="2:7" x14ac:dyDescent="0.2">
      <c r="B18" s="27">
        <v>7891991001359</v>
      </c>
      <c r="C18" s="48" t="str">
        <f t="shared" si="0"/>
        <v>Soda 2L</v>
      </c>
      <c r="D18" s="49"/>
      <c r="E18" s="22">
        <f t="shared" si="1"/>
        <v>8</v>
      </c>
      <c r="F18" s="23">
        <v>1</v>
      </c>
      <c r="G18" s="28">
        <f t="shared" si="2"/>
        <v>8</v>
      </c>
    </row>
    <row r="19" spans="2:7" x14ac:dyDescent="0.2">
      <c r="B19" s="27">
        <v>7894900011517</v>
      </c>
      <c r="C19" s="48" t="str">
        <f t="shared" si="0"/>
        <v>Coca-cola 2L</v>
      </c>
      <c r="D19" s="49"/>
      <c r="E19" s="22">
        <f t="shared" si="1"/>
        <v>8</v>
      </c>
      <c r="F19" s="23">
        <v>1</v>
      </c>
      <c r="G19" s="28">
        <f t="shared" si="2"/>
        <v>8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13" priority="1" operator="lessThan">
      <formula>0</formula>
    </cfRule>
    <cfRule type="cellIs" dxfId="112" priority="2" operator="equal">
      <formula>0</formula>
    </cfRule>
    <cfRule type="cellIs" dxfId="111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CC33-6B7F-43B8-A1B6-18457E7A0555}">
  <sheetPr>
    <pageSetUpPr fitToPage="1"/>
  </sheetPr>
  <dimension ref="A1:K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9" width="2.83203125" style="2" customWidth="1"/>
    <col min="10" max="10" width="17" style="1" customWidth="1"/>
    <col min="11" max="11" width="2.83203125" style="1" customWidth="1"/>
    <col min="12" max="16384" width="9.1640625" style="1"/>
  </cols>
  <sheetData>
    <row r="1" spans="1:11" ht="21" x14ac:dyDescent="0.2">
      <c r="A1" s="6"/>
      <c r="B1" s="52" t="str">
        <f xml:space="preserve"> "Gastos na cantina de "&amp;Acampantes!B16</f>
        <v xml:space="preserve">Gastos na cantina de Glaucia </v>
      </c>
      <c r="C1" s="52"/>
      <c r="D1" s="52"/>
      <c r="E1" s="52"/>
      <c r="F1" s="52"/>
      <c r="G1" s="52"/>
      <c r="H1" s="8"/>
      <c r="I1" s="8"/>
      <c r="J1" s="6"/>
      <c r="K1" s="6"/>
    </row>
    <row r="2" spans="1:11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  <c r="I2" s="6"/>
      <c r="J2" s="43" t="s">
        <v>111</v>
      </c>
      <c r="K2" s="6"/>
    </row>
    <row r="3" spans="1:11" ht="16" x14ac:dyDescent="0.2">
      <c r="A3" s="6"/>
      <c r="B3" s="51">
        <v>29</v>
      </c>
      <c r="C3" s="51"/>
      <c r="D3" s="5"/>
      <c r="E3" s="55">
        <f>B3-B6+J3</f>
        <v>0</v>
      </c>
      <c r="F3" s="55"/>
      <c r="G3" s="55"/>
      <c r="H3" s="6"/>
      <c r="I3" s="6"/>
      <c r="J3" s="56">
        <v>2</v>
      </c>
      <c r="K3" s="6"/>
    </row>
    <row r="4" spans="1:11" ht="16" x14ac:dyDescent="0.2">
      <c r="A4" s="6"/>
      <c r="B4" s="51"/>
      <c r="C4" s="51"/>
      <c r="D4" s="4"/>
      <c r="E4" s="55"/>
      <c r="F4" s="55"/>
      <c r="G4" s="55"/>
      <c r="H4" s="6"/>
      <c r="I4" s="6"/>
      <c r="J4" s="56"/>
      <c r="K4" s="6"/>
    </row>
    <row r="5" spans="1:11" ht="17" x14ac:dyDescent="0.2">
      <c r="A5" s="6"/>
      <c r="B5" s="50" t="s">
        <v>10</v>
      </c>
      <c r="C5" s="50"/>
      <c r="D5" s="5"/>
      <c r="E5" s="55"/>
      <c r="F5" s="55"/>
      <c r="G5" s="55"/>
      <c r="H5" s="6"/>
      <c r="I5" s="6"/>
      <c r="J5" s="56"/>
      <c r="K5" s="6"/>
    </row>
    <row r="6" spans="1:11" ht="16" x14ac:dyDescent="0.2">
      <c r="A6" s="6"/>
      <c r="B6" s="51">
        <f>SUM(G11:G50)</f>
        <v>31</v>
      </c>
      <c r="C6" s="51"/>
      <c r="D6" s="4"/>
      <c r="E6" s="55"/>
      <c r="F6" s="55"/>
      <c r="G6" s="55"/>
      <c r="H6" s="6"/>
      <c r="I6" s="6"/>
      <c r="J6" s="56"/>
      <c r="K6" s="6"/>
    </row>
    <row r="7" spans="1:11" ht="16" x14ac:dyDescent="0.2">
      <c r="A7" s="6"/>
      <c r="B7" s="51"/>
      <c r="C7" s="51"/>
      <c r="D7" s="5"/>
      <c r="E7" s="55"/>
      <c r="F7" s="55"/>
      <c r="G7" s="55"/>
      <c r="H7" s="6"/>
      <c r="I7" s="6"/>
      <c r="J7" s="56"/>
      <c r="K7" s="6"/>
    </row>
    <row r="8" spans="1:11" x14ac:dyDescent="0.2">
      <c r="A8" s="6"/>
      <c r="B8" s="6"/>
      <c r="C8" s="7"/>
      <c r="D8" s="6"/>
      <c r="E8" s="11"/>
      <c r="F8" s="6"/>
      <c r="G8" s="6"/>
      <c r="H8" s="6"/>
      <c r="I8" s="6"/>
      <c r="J8" s="6"/>
      <c r="K8" s="6"/>
    </row>
    <row r="9" spans="1:11" ht="16" x14ac:dyDescent="0.2">
      <c r="E9" s="10"/>
      <c r="F9" s="9"/>
      <c r="G9" s="1"/>
      <c r="H9" s="1"/>
      <c r="I9" s="1"/>
    </row>
    <row r="10" spans="1:11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  <c r="I10" s="21"/>
    </row>
    <row r="11" spans="1:11" x14ac:dyDescent="0.2">
      <c r="B11" s="27">
        <v>7892840812423</v>
      </c>
      <c r="C11" s="48" t="str">
        <f t="shared" ref="C11:C50" si="0">IF(ISBLANK(B11),"",IF(ISERROR(VLOOKUP(B11,Produtos,1,FALSE)),"Produto não cadastrado",VLOOKUP(B11,Produtos,2,FALSE)))</f>
        <v>H2OH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11" x14ac:dyDescent="0.2">
      <c r="B12" s="27">
        <v>6</v>
      </c>
      <c r="C12" s="48" t="str">
        <f t="shared" si="0"/>
        <v>Trufa Limão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11" x14ac:dyDescent="0.2">
      <c r="B13" s="27">
        <v>7</v>
      </c>
      <c r="C13" s="48" t="str">
        <f t="shared" si="0"/>
        <v>Trufa Maracujá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11" x14ac:dyDescent="0.2">
      <c r="B14" s="27">
        <v>7</v>
      </c>
      <c r="C14" s="48" t="str">
        <f t="shared" si="0"/>
        <v>Trufa Maracujá</v>
      </c>
      <c r="D14" s="49"/>
      <c r="E14" s="22">
        <f t="shared" si="1"/>
        <v>2</v>
      </c>
      <c r="F14" s="23">
        <v>2</v>
      </c>
      <c r="G14" s="28">
        <f t="shared" si="2"/>
        <v>4</v>
      </c>
    </row>
    <row r="15" spans="1:11" x14ac:dyDescent="0.2">
      <c r="B15" s="27">
        <v>6</v>
      </c>
      <c r="C15" s="48" t="str">
        <f t="shared" si="0"/>
        <v>Trufa Limão</v>
      </c>
      <c r="D15" s="49"/>
      <c r="E15" s="22">
        <f t="shared" si="1"/>
        <v>2</v>
      </c>
      <c r="F15" s="23">
        <v>2</v>
      </c>
      <c r="G15" s="28">
        <f t="shared" si="2"/>
        <v>4</v>
      </c>
    </row>
    <row r="16" spans="1:11" x14ac:dyDescent="0.2">
      <c r="B16" s="27">
        <v>5</v>
      </c>
      <c r="C16" s="48" t="str">
        <f t="shared" si="0"/>
        <v>Trufa Leite Ninho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3</v>
      </c>
      <c r="C17" s="48" t="str">
        <f t="shared" si="0"/>
        <v>Trufa Brigadeiro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</v>
      </c>
      <c r="C18" s="48" t="str">
        <f t="shared" si="0"/>
        <v>Trufa Maracujá</v>
      </c>
      <c r="D18" s="49"/>
      <c r="E18" s="22">
        <f t="shared" si="1"/>
        <v>2</v>
      </c>
      <c r="F18" s="23">
        <v>2</v>
      </c>
      <c r="G18" s="28">
        <f t="shared" si="2"/>
        <v>4</v>
      </c>
    </row>
    <row r="19" spans="2:7" x14ac:dyDescent="0.2">
      <c r="B19" s="27">
        <v>3</v>
      </c>
      <c r="C19" s="48" t="str">
        <f t="shared" si="0"/>
        <v>Trufa Brigadeiro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1</v>
      </c>
      <c r="C20" s="48" t="str">
        <f t="shared" si="0"/>
        <v>Trufa Amendoim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6</v>
      </c>
      <c r="C21" s="48" t="str">
        <f t="shared" si="0"/>
        <v>Trufa Limão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9">
    <mergeCell ref="J3:J7"/>
    <mergeCell ref="C46:D46"/>
    <mergeCell ref="C47:D47"/>
    <mergeCell ref="C48:D48"/>
    <mergeCell ref="C49:D49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10" priority="1" operator="lessThan">
      <formula>0</formula>
    </cfRule>
    <cfRule type="cellIs" dxfId="109" priority="2" operator="equal">
      <formula>0</formula>
    </cfRule>
    <cfRule type="cellIs" dxfId="108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8477-F812-4426-A598-234B39EA4932}">
  <sheetPr>
    <pageSetUpPr fitToPage="1"/>
  </sheetPr>
  <dimension ref="A1:H50"/>
  <sheetViews>
    <sheetView zoomScale="110" zoomScaleNormal="110" workbookViewId="0">
      <selection activeCell="B29" sqref="B29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"&amp;Acampantes!B17</f>
        <v>Gastos na cantina de Guilherme (Mari)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59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59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2</v>
      </c>
      <c r="C11" s="48" t="str">
        <f t="shared" ref="C11:C50" si="0">IF(ISBLANK(B11),"",IF(ISERROR(VLOOKUP(B11,Produtos,1,FALSE)),"Produto não cadastrado",VLOOKUP(B11,Produtos,2,FALSE)))</f>
        <v>Trufa Beijinho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2</v>
      </c>
      <c r="G11" s="28">
        <f>IFERROR(E11*F11,0)</f>
        <v>4</v>
      </c>
    </row>
    <row r="12" spans="1:8" x14ac:dyDescent="0.2">
      <c r="B12" s="27">
        <v>7896336005917</v>
      </c>
      <c r="C12" s="48" t="str">
        <f t="shared" si="0"/>
        <v>Paçoquita</v>
      </c>
      <c r="D12" s="49"/>
      <c r="E12" s="22">
        <f t="shared" si="1"/>
        <v>0.5</v>
      </c>
      <c r="F12" s="23">
        <v>1</v>
      </c>
      <c r="G12" s="28">
        <f>IFERROR(E12*F12,0)</f>
        <v>0.5</v>
      </c>
    </row>
    <row r="13" spans="1:8" x14ac:dyDescent="0.2">
      <c r="B13" s="27">
        <v>10</v>
      </c>
      <c r="C13" s="48" t="str">
        <f t="shared" si="0"/>
        <v>Trufa Oreo</v>
      </c>
      <c r="D13" s="49"/>
      <c r="E13" s="22">
        <f t="shared" si="1"/>
        <v>2</v>
      </c>
      <c r="F13" s="23">
        <v>2</v>
      </c>
      <c r="G13" s="28">
        <f t="shared" ref="G13:G50" si="2">IFERROR(E13*F13,0)</f>
        <v>4</v>
      </c>
    </row>
    <row r="14" spans="1:8" x14ac:dyDescent="0.2">
      <c r="B14" s="27">
        <v>7896336005917</v>
      </c>
      <c r="C14" s="48" t="str">
        <f t="shared" si="0"/>
        <v>Paçoquita</v>
      </c>
      <c r="D14" s="49"/>
      <c r="E14" s="22">
        <f t="shared" si="1"/>
        <v>0.5</v>
      </c>
      <c r="F14" s="23">
        <v>1</v>
      </c>
      <c r="G14" s="28">
        <f t="shared" si="2"/>
        <v>0.5</v>
      </c>
    </row>
    <row r="15" spans="1:8" x14ac:dyDescent="0.2">
      <c r="B15" s="27">
        <v>7896336005917</v>
      </c>
      <c r="C15" s="48" t="str">
        <f t="shared" si="0"/>
        <v>Paçoquita</v>
      </c>
      <c r="D15" s="49"/>
      <c r="E15" s="22">
        <f t="shared" si="1"/>
        <v>0.5</v>
      </c>
      <c r="F15" s="23">
        <v>2</v>
      </c>
      <c r="G15" s="28">
        <f t="shared" si="2"/>
        <v>1</v>
      </c>
    </row>
    <row r="16" spans="1:8" x14ac:dyDescent="0.2">
      <c r="B16" s="27">
        <v>2</v>
      </c>
      <c r="C16" s="48" t="str">
        <f t="shared" si="0"/>
        <v>Trufa Beijinho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7891991001359</v>
      </c>
      <c r="C17" s="48" t="str">
        <f t="shared" si="0"/>
        <v>Soda 2L</v>
      </c>
      <c r="D17" s="49"/>
      <c r="E17" s="22">
        <f t="shared" si="1"/>
        <v>8</v>
      </c>
      <c r="F17" s="23">
        <v>1</v>
      </c>
      <c r="G17" s="28">
        <f t="shared" si="2"/>
        <v>8</v>
      </c>
    </row>
    <row r="18" spans="2:7" x14ac:dyDescent="0.2">
      <c r="B18" s="27">
        <v>7891991001342</v>
      </c>
      <c r="C18" s="48" t="str">
        <f t="shared" si="0"/>
        <v>Guaraná Antartica 2L</v>
      </c>
      <c r="D18" s="49"/>
      <c r="E18" s="22">
        <f t="shared" si="1"/>
        <v>8</v>
      </c>
      <c r="F18" s="23">
        <v>1</v>
      </c>
      <c r="G18" s="28">
        <f t="shared" si="2"/>
        <v>8</v>
      </c>
    </row>
    <row r="19" spans="2:7" x14ac:dyDescent="0.2">
      <c r="B19" s="27">
        <v>7894900051513</v>
      </c>
      <c r="C19" s="48" t="str">
        <f t="shared" si="0"/>
        <v>Fanta Uva</v>
      </c>
      <c r="D19" s="49"/>
      <c r="E19" s="22">
        <f t="shared" si="1"/>
        <v>8</v>
      </c>
      <c r="F19" s="23">
        <v>1</v>
      </c>
      <c r="G19" s="28">
        <f t="shared" si="2"/>
        <v>8</v>
      </c>
    </row>
    <row r="20" spans="2:7" x14ac:dyDescent="0.2">
      <c r="B20" s="27">
        <v>7894900011517</v>
      </c>
      <c r="C20" s="48" t="str">
        <f t="shared" si="0"/>
        <v>Coca-cola 2L</v>
      </c>
      <c r="D20" s="49"/>
      <c r="E20" s="22">
        <f t="shared" si="1"/>
        <v>8</v>
      </c>
      <c r="F20" s="23">
        <v>1</v>
      </c>
      <c r="G20" s="28">
        <f t="shared" si="2"/>
        <v>8</v>
      </c>
    </row>
    <row r="21" spans="2:7" x14ac:dyDescent="0.2">
      <c r="B21" s="27">
        <v>2</v>
      </c>
      <c r="C21" s="48" t="str">
        <f t="shared" si="0"/>
        <v>Trufa Beijinho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4</v>
      </c>
      <c r="C22" s="48" t="str">
        <f t="shared" si="0"/>
        <v>Trufa Crocante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78912359</v>
      </c>
      <c r="C23" s="48" t="str">
        <f t="shared" si="0"/>
        <v>Baton</v>
      </c>
      <c r="D23" s="49"/>
      <c r="E23" s="22">
        <f t="shared" si="1"/>
        <v>1</v>
      </c>
      <c r="F23" s="23">
        <v>1</v>
      </c>
      <c r="G23" s="28">
        <f t="shared" si="2"/>
        <v>1</v>
      </c>
    </row>
    <row r="24" spans="2:7" x14ac:dyDescent="0.2">
      <c r="B24" s="27">
        <v>2</v>
      </c>
      <c r="C24" s="48" t="str">
        <f t="shared" si="0"/>
        <v>Trufa Beijinho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>
        <v>4</v>
      </c>
      <c r="C25" s="48" t="str">
        <f t="shared" si="0"/>
        <v>Trufa Crocante</v>
      </c>
      <c r="D25" s="49"/>
      <c r="E25" s="22">
        <f t="shared" si="1"/>
        <v>2</v>
      </c>
      <c r="F25" s="23">
        <v>1</v>
      </c>
      <c r="G25" s="28">
        <f t="shared" si="2"/>
        <v>2</v>
      </c>
    </row>
    <row r="26" spans="2:7" x14ac:dyDescent="0.2">
      <c r="B26" s="27">
        <v>27898923217035</v>
      </c>
      <c r="C26" s="48" t="str">
        <f t="shared" si="0"/>
        <v>Guaravita</v>
      </c>
      <c r="D26" s="49"/>
      <c r="E26" s="22">
        <f t="shared" si="1"/>
        <v>2</v>
      </c>
      <c r="F26" s="23">
        <v>1</v>
      </c>
      <c r="G26" s="28">
        <f t="shared" si="2"/>
        <v>2</v>
      </c>
    </row>
    <row r="27" spans="2:7" x14ac:dyDescent="0.2">
      <c r="B27" s="27">
        <v>4</v>
      </c>
      <c r="C27" s="48" t="str">
        <f t="shared" si="0"/>
        <v>Trufa Crocante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3</v>
      </c>
      <c r="C28" s="48" t="str">
        <f t="shared" si="0"/>
        <v>Trufa Brigadeiro</v>
      </c>
      <c r="D28" s="49"/>
      <c r="E28" s="22">
        <f t="shared" si="1"/>
        <v>2</v>
      </c>
      <c r="F28" s="23">
        <v>1</v>
      </c>
      <c r="G28" s="28">
        <f t="shared" si="2"/>
        <v>2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07" priority="1" operator="lessThan">
      <formula>0</formula>
    </cfRule>
    <cfRule type="cellIs" dxfId="106" priority="2" operator="equal">
      <formula>0</formula>
    </cfRule>
    <cfRule type="cellIs" dxfId="105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FA02-041A-466F-91DE-DF73E3FA7F97}">
  <sheetPr>
    <pageSetUpPr fitToPage="1"/>
  </sheetPr>
  <dimension ref="A1:H50"/>
  <sheetViews>
    <sheetView zoomScale="110" zoomScaleNormal="110" workbookViewId="0">
      <selection activeCell="B10" sqref="B10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"&amp;Acampantes!B18</f>
        <v xml:space="preserve">Gastos na cantina de Ina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04" priority="1" operator="lessThan">
      <formula>0</formula>
    </cfRule>
    <cfRule type="cellIs" dxfId="103" priority="2" operator="equal">
      <formula>0</formula>
    </cfRule>
    <cfRule type="cellIs" dxfId="102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zoomScale="110" zoomScaleNormal="110" workbookViewId="0">
      <selection activeCell="F10" sqref="F10"/>
    </sheetView>
  </sheetViews>
  <sheetFormatPr baseColWidth="10" defaultColWidth="8.83203125" defaultRowHeight="15" x14ac:dyDescent="0.2"/>
  <cols>
    <col min="1" max="1" width="19.83203125" style="19" bestFit="1" customWidth="1"/>
    <col min="2" max="2" width="20" bestFit="1" customWidth="1"/>
    <col min="3" max="3" width="11.83203125" bestFit="1" customWidth="1"/>
    <col min="4" max="4" width="22.5" style="19" bestFit="1" customWidth="1"/>
    <col min="5" max="5" width="21.83203125" bestFit="1" customWidth="1"/>
  </cols>
  <sheetData>
    <row r="1" spans="1:5" ht="33" customHeight="1" x14ac:dyDescent="0.2">
      <c r="A1" s="16" t="s">
        <v>13</v>
      </c>
      <c r="B1" s="16" t="s">
        <v>4</v>
      </c>
      <c r="C1" s="16" t="s">
        <v>11</v>
      </c>
      <c r="D1" s="16" t="s">
        <v>14</v>
      </c>
      <c r="E1" s="16" t="s">
        <v>15</v>
      </c>
    </row>
    <row r="2" spans="1:5" ht="16" x14ac:dyDescent="0.2">
      <c r="A2" s="20">
        <v>7896336012243</v>
      </c>
      <c r="B2" t="s">
        <v>70</v>
      </c>
      <c r="C2" s="15">
        <v>1</v>
      </c>
      <c r="D2" s="18">
        <v>30</v>
      </c>
      <c r="E2" s="42">
        <f>IF(ISBLANK(A2),"",Tabela5[[#This Row],[Estoque Inicial]]-(SUMIFS('1'!$F$11:$F$50,'1'!$B$11:$B$50,A2)+SUMIFS('2'!$F$11:$F$50,'2'!$B$11:$B$50,A2)+SUMIFS('3'!$F$11:$F$50,'3'!$B$11:$B$50,A2)+SUMIFS('4'!$F$11:$F$50,'4'!$B$11:$B$50,A2)+SUMIFS('5'!$F$11:$F$50,'5'!$B$11:$B$50,A2)+SUMIFS('6'!$F$11:$F$50,'6'!$B$11:$B$50,A2)+SUMIFS('7'!$F$11:$F$50,'7'!$B$11:$B$50,A2)+SUMIFS('8'!$F$11:$F$50,'8'!$B$11:$B$50,A2)+SUMIFS('9'!$F$11:$F$50,'9'!$B$11:$B$50,A2)+SUMIFS('10'!$F$11:$F$50,'10'!$B$11:$B$50,A2)+SUMIFS('11'!$F$11:$F$50,'11'!$B$11:$B$50,A2)+SUMIFS('12'!$F$11:$F$50,'12'!$B$11:$B$50,A2)+SUMIFS('13'!$F$11:$F$50,'13'!$B$11:$B$50,A2)+SUMIFS('14'!$F$11:$F$50,'14'!$B$11:$B$50,A2)+SUMIFS('15'!$F$11:$F$50,'15'!$B$11:$B$50,A2)+SUMIFS('16'!$F$11:$F$50,'16'!$B$11:$B$50,A2)+SUMIFS('17'!$F$11:$F$50,'17'!$B$11:$B$50,A2)+SUMIFS('18'!$F$11:$F$50,'18'!$B$11:$B$50,A2)+SUMIFS('19'!$F$11:$F$50,'19'!$B$11:$B$50,A2)+SUMIFS('20'!$F$11:$F$50,'20'!$B$11:$B$50,A2)+SUMIFS('21'!$F$11:$F$50,'21'!$B$11:$B$50,A2)+SUMIFS('22'!$F$11:$F$50,'22'!$B$11:$B$50,A2)+SUMIFS('23'!$F$11:$F$50,'23'!$B$11:$B$50,A2)+SUMIFS('24'!$F$11:$F$50,'24'!$B$11:$B$50,A2)+SUMIFS('25'!$F$11:$F$50,'25'!$B$11:$B$50,A2)+SUMIFS('26'!$F$11:$F$50,'26'!$B$11:$B$50,A2)+SUMIFS('27'!$F$11:$F$50,'27'!$B$11:$B$50,A2)+SUMIFS('28'!$F$11:$F$50,'28'!$B$11:$B$50,A2)+SUMIFS('29'!$F$11:$F$50,'29'!$B$11:$B$50,A2)+SUMIFS('30'!$F$11:$F$50,'30'!$B$11:$B$50,A2)+SUMIFS('31'!$F$11:$F$50,'31'!$B$11:$B$50,A2)+SUMIFS('32'!$F$11:$F$50,'32'!$B$11:$B$50,A2)+SUMIFS('33'!$F$11:$F$50,'33'!$B$11:$B$50,A2)+SUMIFS('34'!$F$11:$F$50,'34'!$B$11:$B$50,A2)+SUMIFS('35'!$F$11:$F$50,'35'!$B$11:$B$50,A2)+SUMIFS('36'!$F$11:$F$50,'36'!$B$11:$B$50,A2)+SUMIFS('37'!$F$11:$F$50,'37'!$B$11:$B$50,A2)+SUMIFS('38'!$F$11:$F$50,'38'!$B$11:$B$50,A2)+SUMIFS('39'!$F$11:$F$50,'39'!$B$11:$B$50,A2)+SUMIFS('40'!$F$11:$F$50,'40'!$B$11:$B$50,A2)+SUMIFS('41'!$F$11:$F$50,'41'!$B$11:$B$50,A2)+SUMIFS('42'!$F$11:$F$50,'42'!$B$11:$B$50,A2)+SUMIFS('43'!$F$11:$F$50,'43'!$B$11:$B$50,A2)+SUMIFS('44'!$F$11:$F$50,'44'!$B$11:$B$50,A2)+SUMIFS('45'!$F$11:$F$50,'45'!$B$11:$B$50,A2)+SUMIFS('46'!$F$11:$F$50,'46'!$B$11:$B$50,A2)+SUMIFS('47'!$F$11:$F$50,'47'!$B$11:$B$50,A2)+SUMIFS('48'!$F$11:$F$50,'48'!$B$11:$B$50,A2)+SUMIFS('49'!$F$11:$F$50,'49'!$B$11:$B$50,A2)+SUMIFS('50'!$F$11:$F$50,'50'!$B$11:$B$50,A2)+SUMIFS('51'!$F$11:$F$50,'51'!$B$11:$B$50,A2)))</f>
        <v>18</v>
      </c>
    </row>
    <row r="3" spans="1:5" ht="16" x14ac:dyDescent="0.2">
      <c r="A3" s="20">
        <v>7896336012250</v>
      </c>
      <c r="B3" t="s">
        <v>71</v>
      </c>
      <c r="C3" s="15">
        <v>1</v>
      </c>
      <c r="D3" s="18">
        <v>30</v>
      </c>
      <c r="E3" s="42">
        <f>IF(ISBLANK(A3),"",Tabela5[[#This Row],[Estoque Inicial]]-(SUMIFS('1'!$F$11:$F$50,'1'!$B$11:$B$50,A3)+SUMIFS('2'!$F$11:$F$50,'2'!$B$11:$B$50,A3)+SUMIFS('3'!$F$11:$F$50,'3'!$B$11:$B$50,A3)+SUMIFS('4'!$F$11:$F$50,'4'!$B$11:$B$50,A3)+SUMIFS('5'!$F$11:$F$50,'5'!$B$11:$B$50,A3)+SUMIFS('6'!$F$11:$F$50,'6'!$B$11:$B$50,A3)+SUMIFS('7'!$F$11:$F$50,'7'!$B$11:$B$50,A3)+SUMIFS('8'!$F$11:$F$50,'8'!$B$11:$B$50,A3)+SUMIFS('9'!$F$11:$F$50,'9'!$B$11:$B$50,A3)+SUMIFS('10'!$F$11:$F$50,'10'!$B$11:$B$50,A3)+SUMIFS('11'!$F$11:$F$50,'11'!$B$11:$B$50,A3)+SUMIFS('12'!$F$11:$F$50,'12'!$B$11:$B$50,A3)+SUMIFS('13'!$F$11:$F$50,'13'!$B$11:$B$50,A3)+SUMIFS('14'!$F$11:$F$50,'14'!$B$11:$B$50,A3)+SUMIFS('15'!$F$11:$F$50,'15'!$B$11:$B$50,A3)+SUMIFS('16'!$F$11:$F$50,'16'!$B$11:$B$50,A3)+SUMIFS('17'!$F$11:$F$50,'17'!$B$11:$B$50,A3)+SUMIFS('18'!$F$11:$F$50,'18'!$B$11:$B$50,A3)+SUMIFS('19'!$F$11:$F$50,'19'!$B$11:$B$50,A3)+SUMIFS('20'!$F$11:$F$50,'20'!$B$11:$B$50,A3)+SUMIFS('21'!$F$11:$F$50,'21'!$B$11:$B$50,A3)+SUMIFS('22'!$F$11:$F$50,'22'!$B$11:$B$50,A3)+SUMIFS('23'!$F$11:$F$50,'23'!$B$11:$B$50,A3)+SUMIFS('24'!$F$11:$F$50,'24'!$B$11:$B$50,A3)+SUMIFS('25'!$F$11:$F$50,'25'!$B$11:$B$50,A3)+SUMIFS('26'!$F$11:$F$50,'26'!$B$11:$B$50,A3)+SUMIFS('27'!$F$11:$F$50,'27'!$B$11:$B$50,A3)+SUMIFS('28'!$F$11:$F$50,'28'!$B$11:$B$50,A3)+SUMIFS('29'!$F$11:$F$50,'29'!$B$11:$B$50,A3)+SUMIFS('30'!$F$11:$F$50,'30'!$B$11:$B$50,A3)+SUMIFS('31'!$F$11:$F$50,'31'!$B$11:$B$50,A3)+SUMIFS('32'!$F$11:$F$50,'32'!$B$11:$B$50,A3)+SUMIFS('33'!$F$11:$F$50,'33'!$B$11:$B$50,A3)+SUMIFS('34'!$F$11:$F$50,'34'!$B$11:$B$50,A3)+SUMIFS('35'!$F$11:$F$50,'35'!$B$11:$B$50,A3)+SUMIFS('36'!$F$11:$F$50,'36'!$B$11:$B$50,A3)+SUMIFS('37'!$F$11:$F$50,'37'!$B$11:$B$50,A3)+SUMIFS('38'!$F$11:$F$50,'38'!$B$11:$B$50,A3)+SUMIFS('39'!$F$11:$F$50,'39'!$B$11:$B$50,A3)+SUMIFS('40'!$F$11:$F$50,'40'!$B$11:$B$50,A3)+SUMIFS('41'!$F$11:$F$50,'41'!$B$11:$B$50,A3)+SUMIFS('42'!$F$11:$F$50,'42'!$B$11:$B$50,A3)+SUMIFS('43'!$F$11:$F$50,'43'!$B$11:$B$50,A3)+SUMIFS('44'!$F$11:$F$50,'44'!$B$11:$B$50,A3)+SUMIFS('45'!$F$11:$F$50,'45'!$B$11:$B$50,A3)+SUMIFS('46'!$F$11:$F$50,'46'!$B$11:$B$50,A3)+SUMIFS('47'!$F$11:$F$50,'47'!$B$11:$B$50,A3)+SUMIFS('48'!$F$11:$F$50,'48'!$B$11:$B$50,A3)+SUMIFS('49'!$F$11:$F$50,'49'!$B$11:$B$50,A3)+SUMIFS('50'!$F$11:$F$50,'50'!$B$11:$B$50,A3)+SUMIFS('51'!$F$11:$F$50,'51'!$B$11:$B$50,A3)))</f>
        <v>15</v>
      </c>
    </row>
    <row r="4" spans="1:5" ht="16" x14ac:dyDescent="0.2">
      <c r="A4" s="20">
        <v>78912359</v>
      </c>
      <c r="B4" t="s">
        <v>64</v>
      </c>
      <c r="C4" s="15">
        <v>1</v>
      </c>
      <c r="D4" s="13">
        <v>30</v>
      </c>
      <c r="E4" s="42">
        <f>IF(ISBLANK(A4),"",Tabela5[[#This Row],[Estoque Inicial]]-(SUMIFS('1'!$F$11:$F$50,'1'!$B$11:$B$50,A4)+SUMIFS('2'!$F$11:$F$50,'2'!$B$11:$B$50,A4)+SUMIFS('3'!$F$11:$F$50,'3'!$B$11:$B$50,A4)+SUMIFS('4'!$F$11:$F$50,'4'!$B$11:$B$50,A4)+SUMIFS('5'!$F$11:$F$50,'5'!$B$11:$B$50,A4)+SUMIFS('6'!$F$11:$F$50,'6'!$B$11:$B$50,A4)+SUMIFS('7'!$F$11:$F$50,'7'!$B$11:$B$50,A4)+SUMIFS('8'!$F$11:$F$50,'8'!$B$11:$B$50,A4)+SUMIFS('9'!$F$11:$F$50,'9'!$B$11:$B$50,A4)+SUMIFS('10'!$F$11:$F$50,'10'!$B$11:$B$50,A4)+SUMIFS('11'!$F$11:$F$50,'11'!$B$11:$B$50,A4)+SUMIFS('12'!$F$11:$F$50,'12'!$B$11:$B$50,A4)+SUMIFS('13'!$F$11:$F$50,'13'!$B$11:$B$50,A4)+SUMIFS('14'!$F$11:$F$50,'14'!$B$11:$B$50,A4)+SUMIFS('15'!$F$11:$F$50,'15'!$B$11:$B$50,A4)+SUMIFS('16'!$F$11:$F$50,'16'!$B$11:$B$50,A4)+SUMIFS('17'!$F$11:$F$50,'17'!$B$11:$B$50,A4)+SUMIFS('18'!$F$11:$F$50,'18'!$B$11:$B$50,A4)+SUMIFS('19'!$F$11:$F$50,'19'!$B$11:$B$50,A4)+SUMIFS('20'!$F$11:$F$50,'20'!$B$11:$B$50,A4)+SUMIFS('21'!$F$11:$F$50,'21'!$B$11:$B$50,A4)+SUMIFS('22'!$F$11:$F$50,'22'!$B$11:$B$50,A4)+SUMIFS('23'!$F$11:$F$50,'23'!$B$11:$B$50,A4)+SUMIFS('24'!$F$11:$F$50,'24'!$B$11:$B$50,A4)+SUMIFS('25'!$F$11:$F$50,'25'!$B$11:$B$50,A4)+SUMIFS('26'!$F$11:$F$50,'26'!$B$11:$B$50,A4)+SUMIFS('27'!$F$11:$F$50,'27'!$B$11:$B$50,A4)+SUMIFS('28'!$F$11:$F$50,'28'!$B$11:$B$50,A4)+SUMIFS('29'!$F$11:$F$50,'29'!$B$11:$B$50,A4)+SUMIFS('30'!$F$11:$F$50,'30'!$B$11:$B$50,A4)+SUMIFS('31'!$F$11:$F$50,'31'!$B$11:$B$50,A4)+SUMIFS('32'!$F$11:$F$50,'32'!$B$11:$B$50,A4)+SUMIFS('33'!$F$11:$F$50,'33'!$B$11:$B$50,A4)+SUMIFS('34'!$F$11:$F$50,'34'!$B$11:$B$50,A4)+SUMIFS('35'!$F$11:$F$50,'35'!$B$11:$B$50,A4)+SUMIFS('36'!$F$11:$F$50,'36'!$B$11:$B$50,A4)+SUMIFS('37'!$F$11:$F$50,'37'!$B$11:$B$50,A4)+SUMIFS('38'!$F$11:$F$50,'38'!$B$11:$B$50,A4)+SUMIFS('39'!$F$11:$F$50,'39'!$B$11:$B$50,A4)+SUMIFS('40'!$F$11:$F$50,'40'!$B$11:$B$50,A4)+SUMIFS('41'!$F$11:$F$50,'41'!$B$11:$B$50,A4)+SUMIFS('42'!$F$11:$F$50,'42'!$B$11:$B$50,A4)+SUMIFS('43'!$F$11:$F$50,'43'!$B$11:$B$50,A4)+SUMIFS('44'!$F$11:$F$50,'44'!$B$11:$B$50,A4)+SUMIFS('45'!$F$11:$F$50,'45'!$B$11:$B$50,A4)+SUMIFS('46'!$F$11:$F$50,'46'!$B$11:$B$50,A4)+SUMIFS('47'!$F$11:$F$50,'47'!$B$11:$B$50,A4)+SUMIFS('48'!$F$11:$F$50,'48'!$B$11:$B$50,A4)+SUMIFS('49'!$F$11:$F$50,'49'!$B$11:$B$50,A4)+SUMIFS('50'!$F$11:$F$50,'50'!$B$11:$B$50,A4)+SUMIFS('51'!$F$11:$F$50,'51'!$B$11:$B$50,A4)))</f>
        <v>17</v>
      </c>
    </row>
    <row r="5" spans="1:5" ht="16" x14ac:dyDescent="0.2">
      <c r="A5" s="20">
        <v>7895800151426</v>
      </c>
      <c r="B5" t="s">
        <v>63</v>
      </c>
      <c r="C5" s="15">
        <v>0.4</v>
      </c>
      <c r="D5" s="13">
        <v>60</v>
      </c>
      <c r="E5" s="42">
        <f>IF(ISBLANK(A5),"",Tabela5[[#This Row],[Estoque Inicial]]-(SUMIFS('1'!$F$11:$F$50,'1'!$B$11:$B$50,A5)+SUMIFS('2'!$F$11:$F$50,'2'!$B$11:$B$50,A5)+SUMIFS('3'!$F$11:$F$50,'3'!$B$11:$B$50,A5)+SUMIFS('4'!$F$11:$F$50,'4'!$B$11:$B$50,A5)+SUMIFS('5'!$F$11:$F$50,'5'!$B$11:$B$50,A5)+SUMIFS('6'!$F$11:$F$50,'6'!$B$11:$B$50,A5)+SUMIFS('7'!$F$11:$F$50,'7'!$B$11:$B$50,A5)+SUMIFS('8'!$F$11:$F$50,'8'!$B$11:$B$50,A5)+SUMIFS('9'!$F$11:$F$50,'9'!$B$11:$B$50,A5)+SUMIFS('10'!$F$11:$F$50,'10'!$B$11:$B$50,A5)+SUMIFS('11'!$F$11:$F$50,'11'!$B$11:$B$50,A5)+SUMIFS('12'!$F$11:$F$50,'12'!$B$11:$B$50,A5)+SUMIFS('13'!$F$11:$F$50,'13'!$B$11:$B$50,A5)+SUMIFS('14'!$F$11:$F$50,'14'!$B$11:$B$50,A5)+SUMIFS('15'!$F$11:$F$50,'15'!$B$11:$B$50,A5)+SUMIFS('16'!$F$11:$F$50,'16'!$B$11:$B$50,A5)+SUMIFS('17'!$F$11:$F$50,'17'!$B$11:$B$50,A5)+SUMIFS('18'!$F$11:$F$50,'18'!$B$11:$B$50,A5)+SUMIFS('19'!$F$11:$F$50,'19'!$B$11:$B$50,A5)+SUMIFS('20'!$F$11:$F$50,'20'!$B$11:$B$50,A5)+SUMIFS('21'!$F$11:$F$50,'21'!$B$11:$B$50,A5)+SUMIFS('22'!$F$11:$F$50,'22'!$B$11:$B$50,A5)+SUMIFS('23'!$F$11:$F$50,'23'!$B$11:$B$50,A5)+SUMIFS('24'!$F$11:$F$50,'24'!$B$11:$B$50,A5)+SUMIFS('25'!$F$11:$F$50,'25'!$B$11:$B$50,A5)+SUMIFS('26'!$F$11:$F$50,'26'!$B$11:$B$50,A5)+SUMIFS('27'!$F$11:$F$50,'27'!$B$11:$B$50,A5)+SUMIFS('28'!$F$11:$F$50,'28'!$B$11:$B$50,A5)+SUMIFS('29'!$F$11:$F$50,'29'!$B$11:$B$50,A5)+SUMIFS('30'!$F$11:$F$50,'30'!$B$11:$B$50,A5)+SUMIFS('31'!$F$11:$F$50,'31'!$B$11:$B$50,A5)+SUMIFS('32'!$F$11:$F$50,'32'!$B$11:$B$50,A5)+SUMIFS('33'!$F$11:$F$50,'33'!$B$11:$B$50,A5)+SUMIFS('34'!$F$11:$F$50,'34'!$B$11:$B$50,A5)+SUMIFS('35'!$F$11:$F$50,'35'!$B$11:$B$50,A5)+SUMIFS('36'!$F$11:$F$50,'36'!$B$11:$B$50,A5)+SUMIFS('37'!$F$11:$F$50,'37'!$B$11:$B$50,A5)+SUMIFS('38'!$F$11:$F$50,'38'!$B$11:$B$50,A5)+SUMIFS('39'!$F$11:$F$50,'39'!$B$11:$B$50,A5)+SUMIFS('40'!$F$11:$F$50,'40'!$B$11:$B$50,A5)+SUMIFS('41'!$F$11:$F$50,'41'!$B$11:$B$50,A5)+SUMIFS('42'!$F$11:$F$50,'42'!$B$11:$B$50,A5)+SUMIFS('43'!$F$11:$F$50,'43'!$B$11:$B$50,A5)+SUMIFS('44'!$F$11:$F$50,'44'!$B$11:$B$50,A5)+SUMIFS('45'!$F$11:$F$50,'45'!$B$11:$B$50,A5)+SUMIFS('46'!$F$11:$F$50,'46'!$B$11:$B$50,A5)+SUMIFS('47'!$F$11:$F$50,'47'!$B$11:$B$50,A5)+SUMIFS('48'!$F$11:$F$50,'48'!$B$11:$B$50,A5)+SUMIFS('49'!$F$11:$F$50,'49'!$B$11:$B$50,A5)+SUMIFS('50'!$F$11:$F$50,'50'!$B$11:$B$50,A5)+SUMIFS('51'!$F$11:$F$50,'51'!$B$11:$B$50,A5)))</f>
        <v>36</v>
      </c>
    </row>
    <row r="6" spans="1:5" ht="16" x14ac:dyDescent="0.2">
      <c r="A6" s="20">
        <v>7894900011517</v>
      </c>
      <c r="B6" s="34" t="s">
        <v>82</v>
      </c>
      <c r="C6" s="36">
        <v>8</v>
      </c>
      <c r="D6" s="13">
        <v>18</v>
      </c>
      <c r="E6" s="42">
        <f>IF(ISBLANK(A6),"",Tabela5[[#This Row],[Estoque Inicial]]-(SUMIFS('1'!$F$11:$F$50,'1'!$B$11:$B$50,A6)+SUMIFS('2'!$F$11:$F$50,'2'!$B$11:$B$50,A6)+SUMIFS('3'!$F$11:$F$50,'3'!$B$11:$B$50,A6)+SUMIFS('4'!$F$11:$F$50,'4'!$B$11:$B$50,A6)+SUMIFS('5'!$F$11:$F$50,'5'!$B$11:$B$50,A6)+SUMIFS('6'!$F$11:$F$50,'6'!$B$11:$B$50,A6)+SUMIFS('7'!$F$11:$F$50,'7'!$B$11:$B$50,A6)+SUMIFS('8'!$F$11:$F$50,'8'!$B$11:$B$50,A6)+SUMIFS('9'!$F$11:$F$50,'9'!$B$11:$B$50,A6)+SUMIFS('10'!$F$11:$F$50,'10'!$B$11:$B$50,A6)+SUMIFS('11'!$F$11:$F$50,'11'!$B$11:$B$50,A6)+SUMIFS('12'!$F$11:$F$50,'12'!$B$11:$B$50,A6)+SUMIFS('13'!$F$11:$F$50,'13'!$B$11:$B$50,A6)+SUMIFS('14'!$F$11:$F$50,'14'!$B$11:$B$50,A6)+SUMIFS('15'!$F$11:$F$50,'15'!$B$11:$B$50,A6)+SUMIFS('16'!$F$11:$F$50,'16'!$B$11:$B$50,A6)+SUMIFS('17'!$F$11:$F$50,'17'!$B$11:$B$50,A6)+SUMIFS('18'!$F$11:$F$50,'18'!$B$11:$B$50,A6)+SUMIFS('19'!$F$11:$F$50,'19'!$B$11:$B$50,A6)+SUMIFS('20'!$F$11:$F$50,'20'!$B$11:$B$50,A6)+SUMIFS('21'!$F$11:$F$50,'21'!$B$11:$B$50,A6)+SUMIFS('22'!$F$11:$F$50,'22'!$B$11:$B$50,A6)+SUMIFS('23'!$F$11:$F$50,'23'!$B$11:$B$50,A6)+SUMIFS('24'!$F$11:$F$50,'24'!$B$11:$B$50,A6)+SUMIFS('25'!$F$11:$F$50,'25'!$B$11:$B$50,A6)+SUMIFS('26'!$F$11:$F$50,'26'!$B$11:$B$50,A6)+SUMIFS('27'!$F$11:$F$50,'27'!$B$11:$B$50,A6)+SUMIFS('28'!$F$11:$F$50,'28'!$B$11:$B$50,A6)+SUMIFS('29'!$F$11:$F$50,'29'!$B$11:$B$50,A6)+SUMIFS('30'!$F$11:$F$50,'30'!$B$11:$B$50,A6)+SUMIFS('31'!$F$11:$F$50,'31'!$B$11:$B$50,A6)+SUMIFS('32'!$F$11:$F$50,'32'!$B$11:$B$50,A6)+SUMIFS('33'!$F$11:$F$50,'33'!$B$11:$B$50,A6)+SUMIFS('34'!$F$11:$F$50,'34'!$B$11:$B$50,A6)+SUMIFS('35'!$F$11:$F$50,'35'!$B$11:$B$50,A6)+SUMIFS('36'!$F$11:$F$50,'36'!$B$11:$B$50,A6)+SUMIFS('37'!$F$11:$F$50,'37'!$B$11:$B$50,A6)+SUMIFS('38'!$F$11:$F$50,'38'!$B$11:$B$50,A6)+SUMIFS('39'!$F$11:$F$50,'39'!$B$11:$B$50,A6)+SUMIFS('40'!$F$11:$F$50,'40'!$B$11:$B$50,A6)+SUMIFS('41'!$F$11:$F$50,'41'!$B$11:$B$50,A6)+SUMIFS('42'!$F$11:$F$50,'42'!$B$11:$B$50,A6)+SUMIFS('43'!$F$11:$F$50,'43'!$B$11:$B$50,A6)+SUMIFS('44'!$F$11:$F$50,'44'!$B$11:$B$50,A6)+SUMIFS('45'!$F$11:$F$50,'45'!$B$11:$B$50,A6)+SUMIFS('46'!$F$11:$F$50,'46'!$B$11:$B$50,A6)+SUMIFS('47'!$F$11:$F$50,'47'!$B$11:$B$50,A6)+SUMIFS('48'!$F$11:$F$50,'48'!$B$11:$B$50,A6)+SUMIFS('49'!$F$11:$F$50,'49'!$B$11:$B$50,A6)+SUMIFS('50'!$F$11:$F$50,'50'!$B$11:$B$50,A6)+SUMIFS('51'!$F$11:$F$50,'51'!$B$11:$B$50,A6)))</f>
        <v>-1</v>
      </c>
    </row>
    <row r="7" spans="1:5" ht="16" x14ac:dyDescent="0.2">
      <c r="A7" s="20">
        <v>7894900010015</v>
      </c>
      <c r="B7" s="34" t="s">
        <v>85</v>
      </c>
      <c r="C7" s="36">
        <v>5</v>
      </c>
      <c r="D7" s="13">
        <v>12</v>
      </c>
      <c r="E7" s="42">
        <f>IF(ISBLANK(A7),"",Tabela5[[#This Row],[Estoque Inicial]]-(SUMIFS('1'!$F$11:$F$50,'1'!$B$11:$B$50,A7)+SUMIFS('2'!$F$11:$F$50,'2'!$B$11:$B$50,A7)+SUMIFS('3'!$F$11:$F$50,'3'!$B$11:$B$50,A7)+SUMIFS('4'!$F$11:$F$50,'4'!$B$11:$B$50,A7)+SUMIFS('5'!$F$11:$F$50,'5'!$B$11:$B$50,A7)+SUMIFS('6'!$F$11:$F$50,'6'!$B$11:$B$50,A7)+SUMIFS('7'!$F$11:$F$50,'7'!$B$11:$B$50,A7)+SUMIFS('8'!$F$11:$F$50,'8'!$B$11:$B$50,A7)+SUMIFS('9'!$F$11:$F$50,'9'!$B$11:$B$50,A7)+SUMIFS('10'!$F$11:$F$50,'10'!$B$11:$B$50,A7)+SUMIFS('11'!$F$11:$F$50,'11'!$B$11:$B$50,A7)+SUMIFS('12'!$F$11:$F$50,'12'!$B$11:$B$50,A7)+SUMIFS('13'!$F$11:$F$50,'13'!$B$11:$B$50,A7)+SUMIFS('14'!$F$11:$F$50,'14'!$B$11:$B$50,A7)+SUMIFS('15'!$F$11:$F$50,'15'!$B$11:$B$50,A7)+SUMIFS('16'!$F$11:$F$50,'16'!$B$11:$B$50,A7)+SUMIFS('17'!$F$11:$F$50,'17'!$B$11:$B$50,A7)+SUMIFS('18'!$F$11:$F$50,'18'!$B$11:$B$50,A7)+SUMIFS('19'!$F$11:$F$50,'19'!$B$11:$B$50,A7)+SUMIFS('20'!$F$11:$F$50,'20'!$B$11:$B$50,A7)+SUMIFS('21'!$F$11:$F$50,'21'!$B$11:$B$50,A7)+SUMIFS('22'!$F$11:$F$50,'22'!$B$11:$B$50,A7)+SUMIFS('23'!$F$11:$F$50,'23'!$B$11:$B$50,A7)+SUMIFS('24'!$F$11:$F$50,'24'!$B$11:$B$50,A7)+SUMIFS('25'!$F$11:$F$50,'25'!$B$11:$B$50,A7)+SUMIFS('26'!$F$11:$F$50,'26'!$B$11:$B$50,A7)+SUMIFS('27'!$F$11:$F$50,'27'!$B$11:$B$50,A7)+SUMIFS('28'!$F$11:$F$50,'28'!$B$11:$B$50,A7)+SUMIFS('29'!$F$11:$F$50,'29'!$B$11:$B$50,A7)+SUMIFS('30'!$F$11:$F$50,'30'!$B$11:$B$50,A7)+SUMIFS('31'!$F$11:$F$50,'31'!$B$11:$B$50,A7)+SUMIFS('32'!$F$11:$F$50,'32'!$B$11:$B$50,A7)+SUMIFS('33'!$F$11:$F$50,'33'!$B$11:$B$50,A7)+SUMIFS('34'!$F$11:$F$50,'34'!$B$11:$B$50,A7)+SUMIFS('35'!$F$11:$F$50,'35'!$B$11:$B$50,A7)+SUMIFS('36'!$F$11:$F$50,'36'!$B$11:$B$50,A7)+SUMIFS('37'!$F$11:$F$50,'37'!$B$11:$B$50,A7)+SUMIFS('38'!$F$11:$F$50,'38'!$B$11:$B$50,A7)+SUMIFS('39'!$F$11:$F$50,'39'!$B$11:$B$50,A7)+SUMIFS('40'!$F$11:$F$50,'40'!$B$11:$B$50,A7)+SUMIFS('41'!$F$11:$F$50,'41'!$B$11:$B$50,A7)+SUMIFS('42'!$F$11:$F$50,'42'!$B$11:$B$50,A7)+SUMIFS('43'!$F$11:$F$50,'43'!$B$11:$B$50,A7)+SUMIFS('44'!$F$11:$F$50,'44'!$B$11:$B$50,A7)+SUMIFS('45'!$F$11:$F$50,'45'!$B$11:$B$50,A7)+SUMIFS('46'!$F$11:$F$50,'46'!$B$11:$B$50,A7)+SUMIFS('47'!$F$11:$F$50,'47'!$B$11:$B$50,A7)+SUMIFS('48'!$F$11:$F$50,'48'!$B$11:$B$50,A7)+SUMIFS('49'!$F$11:$F$50,'49'!$B$11:$B$50,A7)+SUMIFS('50'!$F$11:$F$50,'50'!$B$11:$B$50,A7)+SUMIFS('51'!$F$11:$F$50,'51'!$B$11:$B$50,A7)))</f>
        <v>0</v>
      </c>
    </row>
    <row r="8" spans="1:5" ht="16" x14ac:dyDescent="0.2">
      <c r="A8" s="20">
        <v>7896058593365</v>
      </c>
      <c r="B8" s="14" t="s">
        <v>62</v>
      </c>
      <c r="C8" s="15">
        <v>2</v>
      </c>
      <c r="D8" s="13">
        <v>18</v>
      </c>
      <c r="E8" s="42">
        <f>IF(ISBLANK(A8),"",Tabela5[[#This Row],[Estoque Inicial]]-(SUMIFS('1'!$F$11:$F$50,'1'!$B$11:$B$50,A8)+SUMIFS('2'!$F$11:$F$50,'2'!$B$11:$B$50,A8)+SUMIFS('3'!$F$11:$F$50,'3'!$B$11:$B$50,A8)+SUMIFS('4'!$F$11:$F$50,'4'!$B$11:$B$50,A8)+SUMIFS('5'!$F$11:$F$50,'5'!$B$11:$B$50,A8)+SUMIFS('6'!$F$11:$F$50,'6'!$B$11:$B$50,A8)+SUMIFS('7'!$F$11:$F$50,'7'!$B$11:$B$50,A8)+SUMIFS('8'!$F$11:$F$50,'8'!$B$11:$B$50,A8)+SUMIFS('9'!$F$11:$F$50,'9'!$B$11:$B$50,A8)+SUMIFS('10'!$F$11:$F$50,'10'!$B$11:$B$50,A8)+SUMIFS('11'!$F$11:$F$50,'11'!$B$11:$B$50,A8)+SUMIFS('12'!$F$11:$F$50,'12'!$B$11:$B$50,A8)+SUMIFS('13'!$F$11:$F$50,'13'!$B$11:$B$50,A8)+SUMIFS('14'!$F$11:$F$50,'14'!$B$11:$B$50,A8)+SUMIFS('15'!$F$11:$F$50,'15'!$B$11:$B$50,A8)+SUMIFS('16'!$F$11:$F$50,'16'!$B$11:$B$50,A8)+SUMIFS('17'!$F$11:$F$50,'17'!$B$11:$B$50,A8)+SUMIFS('18'!$F$11:$F$50,'18'!$B$11:$B$50,A8)+SUMIFS('19'!$F$11:$F$50,'19'!$B$11:$B$50,A8)+SUMIFS('20'!$F$11:$F$50,'20'!$B$11:$B$50,A8)+SUMIFS('21'!$F$11:$F$50,'21'!$B$11:$B$50,A8)+SUMIFS('22'!$F$11:$F$50,'22'!$B$11:$B$50,A8)+SUMIFS('23'!$F$11:$F$50,'23'!$B$11:$B$50,A8)+SUMIFS('24'!$F$11:$F$50,'24'!$B$11:$B$50,A8)+SUMIFS('25'!$F$11:$F$50,'25'!$B$11:$B$50,A8)+SUMIFS('26'!$F$11:$F$50,'26'!$B$11:$B$50,A8)+SUMIFS('27'!$F$11:$F$50,'27'!$B$11:$B$50,A8)+SUMIFS('28'!$F$11:$F$50,'28'!$B$11:$B$50,A8)+SUMIFS('29'!$F$11:$F$50,'29'!$B$11:$B$50,A8)+SUMIFS('30'!$F$11:$F$50,'30'!$B$11:$B$50,A8)+SUMIFS('31'!$F$11:$F$50,'31'!$B$11:$B$50,A8)+SUMIFS('32'!$F$11:$F$50,'32'!$B$11:$B$50,A8)+SUMIFS('33'!$F$11:$F$50,'33'!$B$11:$B$50,A8)+SUMIFS('34'!$F$11:$F$50,'34'!$B$11:$B$50,A8)+SUMIFS('35'!$F$11:$F$50,'35'!$B$11:$B$50,A8)+SUMIFS('36'!$F$11:$F$50,'36'!$B$11:$B$50,A8)+SUMIFS('37'!$F$11:$F$50,'37'!$B$11:$B$50,A8)+SUMIFS('38'!$F$11:$F$50,'38'!$B$11:$B$50,A8)+SUMIFS('39'!$F$11:$F$50,'39'!$B$11:$B$50,A8)+SUMIFS('40'!$F$11:$F$50,'40'!$B$11:$B$50,A8)+SUMIFS('41'!$F$11:$F$50,'41'!$B$11:$B$50,A8)+SUMIFS('42'!$F$11:$F$50,'42'!$B$11:$B$50,A8)+SUMIFS('43'!$F$11:$F$50,'43'!$B$11:$B$50,A8)+SUMIFS('44'!$F$11:$F$50,'44'!$B$11:$B$50,A8)+SUMIFS('45'!$F$11:$F$50,'45'!$B$11:$B$50,A8)+SUMIFS('46'!$F$11:$F$50,'46'!$B$11:$B$50,A8)+SUMIFS('47'!$F$11:$F$50,'47'!$B$11:$B$50,A8)+SUMIFS('48'!$F$11:$F$50,'48'!$B$11:$B$50,A8)+SUMIFS('49'!$F$11:$F$50,'49'!$B$11:$B$50,A8)+SUMIFS('50'!$F$11:$F$50,'50'!$B$11:$B$50,A8)+SUMIFS('51'!$F$11:$F$50,'51'!$B$11:$B$50,A8)))</f>
        <v>0</v>
      </c>
    </row>
    <row r="9" spans="1:5" ht="16" x14ac:dyDescent="0.2">
      <c r="A9" s="20">
        <v>7894900031515</v>
      </c>
      <c r="B9" s="34" t="s">
        <v>83</v>
      </c>
      <c r="C9" s="36">
        <v>8</v>
      </c>
      <c r="D9" s="13">
        <v>12</v>
      </c>
      <c r="E9" s="42">
        <f>IF(ISBLANK(A9),"",Tabela5[[#This Row],[Estoque Inicial]]-(SUMIFS('1'!$F$11:$F$50,'1'!$B$11:$B$50,A9)+SUMIFS('2'!$F$11:$F$50,'2'!$B$11:$B$50,A9)+SUMIFS('3'!$F$11:$F$50,'3'!$B$11:$B$50,A9)+SUMIFS('4'!$F$11:$F$50,'4'!$B$11:$B$50,A9)+SUMIFS('5'!$F$11:$F$50,'5'!$B$11:$B$50,A9)+SUMIFS('6'!$F$11:$F$50,'6'!$B$11:$B$50,A9)+SUMIFS('7'!$F$11:$F$50,'7'!$B$11:$B$50,A9)+SUMIFS('8'!$F$11:$F$50,'8'!$B$11:$B$50,A9)+SUMIFS('9'!$F$11:$F$50,'9'!$B$11:$B$50,A9)+SUMIFS('10'!$F$11:$F$50,'10'!$B$11:$B$50,A9)+SUMIFS('11'!$F$11:$F$50,'11'!$B$11:$B$50,A9)+SUMIFS('12'!$F$11:$F$50,'12'!$B$11:$B$50,A9)+SUMIFS('13'!$F$11:$F$50,'13'!$B$11:$B$50,A9)+SUMIFS('14'!$F$11:$F$50,'14'!$B$11:$B$50,A9)+SUMIFS('15'!$F$11:$F$50,'15'!$B$11:$B$50,A9)+SUMIFS('16'!$F$11:$F$50,'16'!$B$11:$B$50,A9)+SUMIFS('17'!$F$11:$F$50,'17'!$B$11:$B$50,A9)+SUMIFS('18'!$F$11:$F$50,'18'!$B$11:$B$50,A9)+SUMIFS('19'!$F$11:$F$50,'19'!$B$11:$B$50,A9)+SUMIFS('20'!$F$11:$F$50,'20'!$B$11:$B$50,A9)+SUMIFS('21'!$F$11:$F$50,'21'!$B$11:$B$50,A9)+SUMIFS('22'!$F$11:$F$50,'22'!$B$11:$B$50,A9)+SUMIFS('23'!$F$11:$F$50,'23'!$B$11:$B$50,A9)+SUMIFS('24'!$F$11:$F$50,'24'!$B$11:$B$50,A9)+SUMIFS('25'!$F$11:$F$50,'25'!$B$11:$B$50,A9)+SUMIFS('26'!$F$11:$F$50,'26'!$B$11:$B$50,A9)+SUMIFS('27'!$F$11:$F$50,'27'!$B$11:$B$50,A9)+SUMIFS('28'!$F$11:$F$50,'28'!$B$11:$B$50,A9)+SUMIFS('29'!$F$11:$F$50,'29'!$B$11:$B$50,A9)+SUMIFS('30'!$F$11:$F$50,'30'!$B$11:$B$50,A9)+SUMIFS('31'!$F$11:$F$50,'31'!$B$11:$B$50,A9)+SUMIFS('32'!$F$11:$F$50,'32'!$B$11:$B$50,A9)+SUMIFS('33'!$F$11:$F$50,'33'!$B$11:$B$50,A9)+SUMIFS('34'!$F$11:$F$50,'34'!$B$11:$B$50,A9)+SUMIFS('35'!$F$11:$F$50,'35'!$B$11:$B$50,A9)+SUMIFS('36'!$F$11:$F$50,'36'!$B$11:$B$50,A9)+SUMIFS('37'!$F$11:$F$50,'37'!$B$11:$B$50,A9)+SUMIFS('38'!$F$11:$F$50,'38'!$B$11:$B$50,A9)+SUMIFS('39'!$F$11:$F$50,'39'!$B$11:$B$50,A9)+SUMIFS('40'!$F$11:$F$50,'40'!$B$11:$B$50,A9)+SUMIFS('41'!$F$11:$F$50,'41'!$B$11:$B$50,A9)+SUMIFS('42'!$F$11:$F$50,'42'!$B$11:$B$50,A9)+SUMIFS('43'!$F$11:$F$50,'43'!$B$11:$B$50,A9)+SUMIFS('44'!$F$11:$F$50,'44'!$B$11:$B$50,A9)+SUMIFS('45'!$F$11:$F$50,'45'!$B$11:$B$50,A9)+SUMIFS('46'!$F$11:$F$50,'46'!$B$11:$B$50,A9)+SUMIFS('47'!$F$11:$F$50,'47'!$B$11:$B$50,A9)+SUMIFS('48'!$F$11:$F$50,'48'!$B$11:$B$50,A9)+SUMIFS('49'!$F$11:$F$50,'49'!$B$11:$B$50,A9)+SUMIFS('50'!$F$11:$F$50,'50'!$B$11:$B$50,A9)+SUMIFS('51'!$F$11:$F$50,'51'!$B$11:$B$50,A9)))</f>
        <v>6</v>
      </c>
    </row>
    <row r="10" spans="1:5" ht="16" x14ac:dyDescent="0.2">
      <c r="A10" s="20">
        <v>7894900030013</v>
      </c>
      <c r="B10" s="34" t="s">
        <v>87</v>
      </c>
      <c r="C10" s="36">
        <v>5</v>
      </c>
      <c r="D10" s="13">
        <v>12</v>
      </c>
      <c r="E10" s="42">
        <f>IF(ISBLANK(A10),"",Tabela5[[#This Row],[Estoque Inicial]]-(SUMIFS('1'!$F$11:$F$50,'1'!$B$11:$B$50,A10)+SUMIFS('2'!$F$11:$F$50,'2'!$B$11:$B$50,A10)+SUMIFS('3'!$F$11:$F$50,'3'!$B$11:$B$50,A10)+SUMIFS('4'!$F$11:$F$50,'4'!$B$11:$B$50,A10)+SUMIFS('5'!$F$11:$F$50,'5'!$B$11:$B$50,A10)+SUMIFS('6'!$F$11:$F$50,'6'!$B$11:$B$50,A10)+SUMIFS('7'!$F$11:$F$50,'7'!$B$11:$B$50,A10)+SUMIFS('8'!$F$11:$F$50,'8'!$B$11:$B$50,A10)+SUMIFS('9'!$F$11:$F$50,'9'!$B$11:$B$50,A10)+SUMIFS('10'!$F$11:$F$50,'10'!$B$11:$B$50,A10)+SUMIFS('11'!$F$11:$F$50,'11'!$B$11:$B$50,A10)+SUMIFS('12'!$F$11:$F$50,'12'!$B$11:$B$50,A10)+SUMIFS('13'!$F$11:$F$50,'13'!$B$11:$B$50,A10)+SUMIFS('14'!$F$11:$F$50,'14'!$B$11:$B$50,A10)+SUMIFS('15'!$F$11:$F$50,'15'!$B$11:$B$50,A10)+SUMIFS('16'!$F$11:$F$50,'16'!$B$11:$B$50,A10)+SUMIFS('17'!$F$11:$F$50,'17'!$B$11:$B$50,A10)+SUMIFS('18'!$F$11:$F$50,'18'!$B$11:$B$50,A10)+SUMIFS('19'!$F$11:$F$50,'19'!$B$11:$B$50,A10)+SUMIFS('20'!$F$11:$F$50,'20'!$B$11:$B$50,A10)+SUMIFS('21'!$F$11:$F$50,'21'!$B$11:$B$50,A10)+SUMIFS('22'!$F$11:$F$50,'22'!$B$11:$B$50,A10)+SUMIFS('23'!$F$11:$F$50,'23'!$B$11:$B$50,A10)+SUMIFS('24'!$F$11:$F$50,'24'!$B$11:$B$50,A10)+SUMIFS('25'!$F$11:$F$50,'25'!$B$11:$B$50,A10)+SUMIFS('26'!$F$11:$F$50,'26'!$B$11:$B$50,A10)+SUMIFS('27'!$F$11:$F$50,'27'!$B$11:$B$50,A10)+SUMIFS('28'!$F$11:$F$50,'28'!$B$11:$B$50,A10)+SUMIFS('29'!$F$11:$F$50,'29'!$B$11:$B$50,A10)+SUMIFS('30'!$F$11:$F$50,'30'!$B$11:$B$50,A10)+SUMIFS('31'!$F$11:$F$50,'31'!$B$11:$B$50,A10)+SUMIFS('32'!$F$11:$F$50,'32'!$B$11:$B$50,A10)+SUMIFS('33'!$F$11:$F$50,'33'!$B$11:$B$50,A10)+SUMIFS('34'!$F$11:$F$50,'34'!$B$11:$B$50,A10)+SUMIFS('35'!$F$11:$F$50,'35'!$B$11:$B$50,A10)+SUMIFS('36'!$F$11:$F$50,'36'!$B$11:$B$50,A10)+SUMIFS('37'!$F$11:$F$50,'37'!$B$11:$B$50,A10)+SUMIFS('38'!$F$11:$F$50,'38'!$B$11:$B$50,A10)+SUMIFS('39'!$F$11:$F$50,'39'!$B$11:$B$50,A10)+SUMIFS('40'!$F$11:$F$50,'40'!$B$11:$B$50,A10)+SUMIFS('41'!$F$11:$F$50,'41'!$B$11:$B$50,A10)+SUMIFS('42'!$F$11:$F$50,'42'!$B$11:$B$50,A10)+SUMIFS('43'!$F$11:$F$50,'43'!$B$11:$B$50,A10)+SUMIFS('44'!$F$11:$F$50,'44'!$B$11:$B$50,A10)+SUMIFS('45'!$F$11:$F$50,'45'!$B$11:$B$50,A10)+SUMIFS('46'!$F$11:$F$50,'46'!$B$11:$B$50,A10)+SUMIFS('47'!$F$11:$F$50,'47'!$B$11:$B$50,A10)+SUMIFS('48'!$F$11:$F$50,'48'!$B$11:$B$50,A10)+SUMIFS('49'!$F$11:$F$50,'49'!$B$11:$B$50,A10)+SUMIFS('50'!$F$11:$F$50,'50'!$B$11:$B$50,A10)+SUMIFS('51'!$F$11:$F$50,'51'!$B$11:$B$50,A10)))</f>
        <v>12</v>
      </c>
    </row>
    <row r="11" spans="1:5" ht="16" x14ac:dyDescent="0.2">
      <c r="A11" s="20">
        <v>7894900051513</v>
      </c>
      <c r="B11" s="34" t="s">
        <v>84</v>
      </c>
      <c r="C11" s="36">
        <v>8</v>
      </c>
      <c r="D11" s="13">
        <v>12</v>
      </c>
      <c r="E11" s="42">
        <f>IF(ISBLANK(A11),"",Tabela5[[#This Row],[Estoque Inicial]]-(SUMIFS('1'!$F$11:$F$50,'1'!$B$11:$B$50,A11)+SUMIFS('2'!$F$11:$F$50,'2'!$B$11:$B$50,A11)+SUMIFS('3'!$F$11:$F$50,'3'!$B$11:$B$50,A11)+SUMIFS('4'!$F$11:$F$50,'4'!$B$11:$B$50,A11)+SUMIFS('5'!$F$11:$F$50,'5'!$B$11:$B$50,A11)+SUMIFS('6'!$F$11:$F$50,'6'!$B$11:$B$50,A11)+SUMIFS('7'!$F$11:$F$50,'7'!$B$11:$B$50,A11)+SUMIFS('8'!$F$11:$F$50,'8'!$B$11:$B$50,A11)+SUMIFS('9'!$F$11:$F$50,'9'!$B$11:$B$50,A11)+SUMIFS('10'!$F$11:$F$50,'10'!$B$11:$B$50,A11)+SUMIFS('11'!$F$11:$F$50,'11'!$B$11:$B$50,A11)+SUMIFS('12'!$F$11:$F$50,'12'!$B$11:$B$50,A11)+SUMIFS('13'!$F$11:$F$50,'13'!$B$11:$B$50,A11)+SUMIFS('14'!$F$11:$F$50,'14'!$B$11:$B$50,A11)+SUMIFS('15'!$F$11:$F$50,'15'!$B$11:$B$50,A11)+SUMIFS('16'!$F$11:$F$50,'16'!$B$11:$B$50,A11)+SUMIFS('17'!$F$11:$F$50,'17'!$B$11:$B$50,A11)+SUMIFS('18'!$F$11:$F$50,'18'!$B$11:$B$50,A11)+SUMIFS('19'!$F$11:$F$50,'19'!$B$11:$B$50,A11)+SUMIFS('20'!$F$11:$F$50,'20'!$B$11:$B$50,A11)+SUMIFS('21'!$F$11:$F$50,'21'!$B$11:$B$50,A11)+SUMIFS('22'!$F$11:$F$50,'22'!$B$11:$B$50,A11)+SUMIFS('23'!$F$11:$F$50,'23'!$B$11:$B$50,A11)+SUMIFS('24'!$F$11:$F$50,'24'!$B$11:$B$50,A11)+SUMIFS('25'!$F$11:$F$50,'25'!$B$11:$B$50,A11)+SUMIFS('26'!$F$11:$F$50,'26'!$B$11:$B$50,A11)+SUMIFS('27'!$F$11:$F$50,'27'!$B$11:$B$50,A11)+SUMIFS('28'!$F$11:$F$50,'28'!$B$11:$B$50,A11)+SUMIFS('29'!$F$11:$F$50,'29'!$B$11:$B$50,A11)+SUMIFS('30'!$F$11:$F$50,'30'!$B$11:$B$50,A11)+SUMIFS('31'!$F$11:$F$50,'31'!$B$11:$B$50,A11)+SUMIFS('32'!$F$11:$F$50,'32'!$B$11:$B$50,A11)+SUMIFS('33'!$F$11:$F$50,'33'!$B$11:$B$50,A11)+SUMIFS('34'!$F$11:$F$50,'34'!$B$11:$B$50,A11)+SUMIFS('35'!$F$11:$F$50,'35'!$B$11:$B$50,A11)+SUMIFS('36'!$F$11:$F$50,'36'!$B$11:$B$50,A11)+SUMIFS('37'!$F$11:$F$50,'37'!$B$11:$B$50,A11)+SUMIFS('38'!$F$11:$F$50,'38'!$B$11:$B$50,A11)+SUMIFS('39'!$F$11:$F$50,'39'!$B$11:$B$50,A11)+SUMIFS('40'!$F$11:$F$50,'40'!$B$11:$B$50,A11)+SUMIFS('41'!$F$11:$F$50,'41'!$B$11:$B$50,A11)+SUMIFS('42'!$F$11:$F$50,'42'!$B$11:$B$50,A11)+SUMIFS('43'!$F$11:$F$50,'43'!$B$11:$B$50,A11)+SUMIFS('44'!$F$11:$F$50,'44'!$B$11:$B$50,A11)+SUMIFS('45'!$F$11:$F$50,'45'!$B$11:$B$50,A11)+SUMIFS('46'!$F$11:$F$50,'46'!$B$11:$B$50,A11)+SUMIFS('47'!$F$11:$F$50,'47'!$B$11:$B$50,A11)+SUMIFS('48'!$F$11:$F$50,'48'!$B$11:$B$50,A11)+SUMIFS('49'!$F$11:$F$50,'49'!$B$11:$B$50,A11)+SUMIFS('50'!$F$11:$F$50,'50'!$B$11:$B$50,A11)+SUMIFS('51'!$F$11:$F$50,'51'!$B$11:$B$50,A11)))</f>
        <v>2</v>
      </c>
    </row>
    <row r="12" spans="1:5" ht="16" x14ac:dyDescent="0.2">
      <c r="A12" s="20">
        <v>7894900050011</v>
      </c>
      <c r="B12" s="34" t="s">
        <v>88</v>
      </c>
      <c r="C12" s="36">
        <v>5</v>
      </c>
      <c r="D12" s="13">
        <v>12</v>
      </c>
      <c r="E12" s="42">
        <f>IF(ISBLANK(A12),"",Tabela5[[#This Row],[Estoque Inicial]]-(SUMIFS('1'!$F$11:$F$50,'1'!$B$11:$B$50,A12)+SUMIFS('2'!$F$11:$F$50,'2'!$B$11:$B$50,A12)+SUMIFS('3'!$F$11:$F$50,'3'!$B$11:$B$50,A12)+SUMIFS('4'!$F$11:$F$50,'4'!$B$11:$B$50,A12)+SUMIFS('5'!$F$11:$F$50,'5'!$B$11:$B$50,A12)+SUMIFS('6'!$F$11:$F$50,'6'!$B$11:$B$50,A12)+SUMIFS('7'!$F$11:$F$50,'7'!$B$11:$B$50,A12)+SUMIFS('8'!$F$11:$F$50,'8'!$B$11:$B$50,A12)+SUMIFS('9'!$F$11:$F$50,'9'!$B$11:$B$50,A12)+SUMIFS('10'!$F$11:$F$50,'10'!$B$11:$B$50,A12)+SUMIFS('11'!$F$11:$F$50,'11'!$B$11:$B$50,A12)+SUMIFS('12'!$F$11:$F$50,'12'!$B$11:$B$50,A12)+SUMIFS('13'!$F$11:$F$50,'13'!$B$11:$B$50,A12)+SUMIFS('14'!$F$11:$F$50,'14'!$B$11:$B$50,A12)+SUMIFS('15'!$F$11:$F$50,'15'!$B$11:$B$50,A12)+SUMIFS('16'!$F$11:$F$50,'16'!$B$11:$B$50,A12)+SUMIFS('17'!$F$11:$F$50,'17'!$B$11:$B$50,A12)+SUMIFS('18'!$F$11:$F$50,'18'!$B$11:$B$50,A12)+SUMIFS('19'!$F$11:$F$50,'19'!$B$11:$B$50,A12)+SUMIFS('20'!$F$11:$F$50,'20'!$B$11:$B$50,A12)+SUMIFS('21'!$F$11:$F$50,'21'!$B$11:$B$50,A12)+SUMIFS('22'!$F$11:$F$50,'22'!$B$11:$B$50,A12)+SUMIFS('23'!$F$11:$F$50,'23'!$B$11:$B$50,A12)+SUMIFS('24'!$F$11:$F$50,'24'!$B$11:$B$50,A12)+SUMIFS('25'!$F$11:$F$50,'25'!$B$11:$B$50,A12)+SUMIFS('26'!$F$11:$F$50,'26'!$B$11:$B$50,A12)+SUMIFS('27'!$F$11:$F$50,'27'!$B$11:$B$50,A12)+SUMIFS('28'!$F$11:$F$50,'28'!$B$11:$B$50,A12)+SUMIFS('29'!$F$11:$F$50,'29'!$B$11:$B$50,A12)+SUMIFS('30'!$F$11:$F$50,'30'!$B$11:$B$50,A12)+SUMIFS('31'!$F$11:$F$50,'31'!$B$11:$B$50,A12)+SUMIFS('32'!$F$11:$F$50,'32'!$B$11:$B$50,A12)+SUMIFS('33'!$F$11:$F$50,'33'!$B$11:$B$50,A12)+SUMIFS('34'!$F$11:$F$50,'34'!$B$11:$B$50,A12)+SUMIFS('35'!$F$11:$F$50,'35'!$B$11:$B$50,A12)+SUMIFS('36'!$F$11:$F$50,'36'!$B$11:$B$50,A12)+SUMIFS('37'!$F$11:$F$50,'37'!$B$11:$B$50,A12)+SUMIFS('38'!$F$11:$F$50,'38'!$B$11:$B$50,A12)+SUMIFS('39'!$F$11:$F$50,'39'!$B$11:$B$50,A12)+SUMIFS('40'!$F$11:$F$50,'40'!$B$11:$B$50,A12)+SUMIFS('41'!$F$11:$F$50,'41'!$B$11:$B$50,A12)+SUMIFS('42'!$F$11:$F$50,'42'!$B$11:$B$50,A12)+SUMIFS('43'!$F$11:$F$50,'43'!$B$11:$B$50,A12)+SUMIFS('44'!$F$11:$F$50,'44'!$B$11:$B$50,A12)+SUMIFS('45'!$F$11:$F$50,'45'!$B$11:$B$50,A12)+SUMIFS('46'!$F$11:$F$50,'46'!$B$11:$B$50,A12)+SUMIFS('47'!$F$11:$F$50,'47'!$B$11:$B$50,A12)+SUMIFS('48'!$F$11:$F$50,'48'!$B$11:$B$50,A12)+SUMIFS('49'!$F$11:$F$50,'49'!$B$11:$B$50,A12)+SUMIFS('50'!$F$11:$F$50,'50'!$B$11:$B$50,A12)+SUMIFS('51'!$F$11:$F$50,'51'!$B$11:$B$50,A12)))</f>
        <v>11</v>
      </c>
    </row>
    <row r="13" spans="1:5" ht="16" x14ac:dyDescent="0.2">
      <c r="A13" s="20">
        <v>7898519450286</v>
      </c>
      <c r="B13" s="34" t="s">
        <v>72</v>
      </c>
      <c r="C13" s="15">
        <v>1.1000000000000001</v>
      </c>
      <c r="D13" s="13">
        <v>12</v>
      </c>
      <c r="E13" s="42">
        <f>IF(ISBLANK(A13),"",Tabela5[[#This Row],[Estoque Inicial]]-(SUMIFS('1'!$F$11:$F$50,'1'!$B$11:$B$50,A13)+SUMIFS('2'!$F$11:$F$50,'2'!$B$11:$B$50,A13)+SUMIFS('3'!$F$11:$F$50,'3'!$B$11:$B$50,A13)+SUMIFS('4'!$F$11:$F$50,'4'!$B$11:$B$50,A13)+SUMIFS('5'!$F$11:$F$50,'5'!$B$11:$B$50,A13)+SUMIFS('6'!$F$11:$F$50,'6'!$B$11:$B$50,A13)+SUMIFS('7'!$F$11:$F$50,'7'!$B$11:$B$50,A13)+SUMIFS('8'!$F$11:$F$50,'8'!$B$11:$B$50,A13)+SUMIFS('9'!$F$11:$F$50,'9'!$B$11:$B$50,A13)+SUMIFS('10'!$F$11:$F$50,'10'!$B$11:$B$50,A13)+SUMIFS('11'!$F$11:$F$50,'11'!$B$11:$B$50,A13)+SUMIFS('12'!$F$11:$F$50,'12'!$B$11:$B$50,A13)+SUMIFS('13'!$F$11:$F$50,'13'!$B$11:$B$50,A13)+SUMIFS('14'!$F$11:$F$50,'14'!$B$11:$B$50,A13)+SUMIFS('15'!$F$11:$F$50,'15'!$B$11:$B$50,A13)+SUMIFS('16'!$F$11:$F$50,'16'!$B$11:$B$50,A13)+SUMIFS('17'!$F$11:$F$50,'17'!$B$11:$B$50,A13)+SUMIFS('18'!$F$11:$F$50,'18'!$B$11:$B$50,A13)+SUMIFS('19'!$F$11:$F$50,'19'!$B$11:$B$50,A13)+SUMIFS('20'!$F$11:$F$50,'20'!$B$11:$B$50,A13)+SUMIFS('21'!$F$11:$F$50,'21'!$B$11:$B$50,A13)+SUMIFS('22'!$F$11:$F$50,'22'!$B$11:$B$50,A13)+SUMIFS('23'!$F$11:$F$50,'23'!$B$11:$B$50,A13)+SUMIFS('24'!$F$11:$F$50,'24'!$B$11:$B$50,A13)+SUMIFS('25'!$F$11:$F$50,'25'!$B$11:$B$50,A13)+SUMIFS('26'!$F$11:$F$50,'26'!$B$11:$B$50,A13)+SUMIFS('27'!$F$11:$F$50,'27'!$B$11:$B$50,A13)+SUMIFS('28'!$F$11:$F$50,'28'!$B$11:$B$50,A13)+SUMIFS('29'!$F$11:$F$50,'29'!$B$11:$B$50,A13)+SUMIFS('30'!$F$11:$F$50,'30'!$B$11:$B$50,A13)+SUMIFS('31'!$F$11:$F$50,'31'!$B$11:$B$50,A13)+SUMIFS('32'!$F$11:$F$50,'32'!$B$11:$B$50,A13)+SUMIFS('33'!$F$11:$F$50,'33'!$B$11:$B$50,A13)+SUMIFS('34'!$F$11:$F$50,'34'!$B$11:$B$50,A13)+SUMIFS('35'!$F$11:$F$50,'35'!$B$11:$B$50,A13)+SUMIFS('36'!$F$11:$F$50,'36'!$B$11:$B$50,A13)+SUMIFS('37'!$F$11:$F$50,'37'!$B$11:$B$50,A13)+SUMIFS('38'!$F$11:$F$50,'38'!$B$11:$B$50,A13)+SUMIFS('39'!$F$11:$F$50,'39'!$B$11:$B$50,A13)+SUMIFS('40'!$F$11:$F$50,'40'!$B$11:$B$50,A13)+SUMIFS('41'!$F$11:$F$50,'41'!$B$11:$B$50,A13)+SUMIFS('42'!$F$11:$F$50,'42'!$B$11:$B$50,A13)+SUMIFS('43'!$F$11:$F$50,'43'!$B$11:$B$50,A13)+SUMIFS('44'!$F$11:$F$50,'44'!$B$11:$B$50,A13)+SUMIFS('45'!$F$11:$F$50,'45'!$B$11:$B$50,A13)+SUMIFS('46'!$F$11:$F$50,'46'!$B$11:$B$50,A13)+SUMIFS('47'!$F$11:$F$50,'47'!$B$11:$B$50,A13)+SUMIFS('48'!$F$11:$F$50,'48'!$B$11:$B$50,A13)+SUMIFS('49'!$F$11:$F$50,'49'!$B$11:$B$50,A13)+SUMIFS('50'!$F$11:$F$50,'50'!$B$11:$B$50,A13)+SUMIFS('51'!$F$11:$F$50,'51'!$B$11:$B$50,A13)))</f>
        <v>1</v>
      </c>
    </row>
    <row r="14" spans="1:5" ht="16" x14ac:dyDescent="0.2">
      <c r="A14" s="20">
        <v>7898591450686</v>
      </c>
      <c r="B14" s="34" t="s">
        <v>74</v>
      </c>
      <c r="C14" s="15">
        <v>1.1000000000000001</v>
      </c>
      <c r="D14" s="13">
        <v>12</v>
      </c>
      <c r="E14" s="42">
        <f>IF(ISBLANK(A14),"",Tabela5[[#This Row],[Estoque Inicial]]-(SUMIFS('1'!$F$11:$F$50,'1'!$B$11:$B$50,A14)+SUMIFS('2'!$F$11:$F$50,'2'!$B$11:$B$50,A14)+SUMIFS('3'!$F$11:$F$50,'3'!$B$11:$B$50,A14)+SUMIFS('4'!$F$11:$F$50,'4'!$B$11:$B$50,A14)+SUMIFS('5'!$F$11:$F$50,'5'!$B$11:$B$50,A14)+SUMIFS('6'!$F$11:$F$50,'6'!$B$11:$B$50,A14)+SUMIFS('7'!$F$11:$F$50,'7'!$B$11:$B$50,A14)+SUMIFS('8'!$F$11:$F$50,'8'!$B$11:$B$50,A14)+SUMIFS('9'!$F$11:$F$50,'9'!$B$11:$B$50,A14)+SUMIFS('10'!$F$11:$F$50,'10'!$B$11:$B$50,A14)+SUMIFS('11'!$F$11:$F$50,'11'!$B$11:$B$50,A14)+SUMIFS('12'!$F$11:$F$50,'12'!$B$11:$B$50,A14)+SUMIFS('13'!$F$11:$F$50,'13'!$B$11:$B$50,A14)+SUMIFS('14'!$F$11:$F$50,'14'!$B$11:$B$50,A14)+SUMIFS('15'!$F$11:$F$50,'15'!$B$11:$B$50,A14)+SUMIFS('16'!$F$11:$F$50,'16'!$B$11:$B$50,A14)+SUMIFS('17'!$F$11:$F$50,'17'!$B$11:$B$50,A14)+SUMIFS('18'!$F$11:$F$50,'18'!$B$11:$B$50,A14)+SUMIFS('19'!$F$11:$F$50,'19'!$B$11:$B$50,A14)+SUMIFS('20'!$F$11:$F$50,'20'!$B$11:$B$50,A14)+SUMIFS('21'!$F$11:$F$50,'21'!$B$11:$B$50,A14)+SUMIFS('22'!$F$11:$F$50,'22'!$B$11:$B$50,A14)+SUMIFS('23'!$F$11:$F$50,'23'!$B$11:$B$50,A14)+SUMIFS('24'!$F$11:$F$50,'24'!$B$11:$B$50,A14)+SUMIFS('25'!$F$11:$F$50,'25'!$B$11:$B$50,A14)+SUMIFS('26'!$F$11:$F$50,'26'!$B$11:$B$50,A14)+SUMIFS('27'!$F$11:$F$50,'27'!$B$11:$B$50,A14)+SUMIFS('28'!$F$11:$F$50,'28'!$B$11:$B$50,A14)+SUMIFS('29'!$F$11:$F$50,'29'!$B$11:$B$50,A14)+SUMIFS('30'!$F$11:$F$50,'30'!$B$11:$B$50,A14)+SUMIFS('31'!$F$11:$F$50,'31'!$B$11:$B$50,A14)+SUMIFS('32'!$F$11:$F$50,'32'!$B$11:$B$50,A14)+SUMIFS('33'!$F$11:$F$50,'33'!$B$11:$B$50,A14)+SUMIFS('34'!$F$11:$F$50,'34'!$B$11:$B$50,A14)+SUMIFS('35'!$F$11:$F$50,'35'!$B$11:$B$50,A14)+SUMIFS('36'!$F$11:$F$50,'36'!$B$11:$B$50,A14)+SUMIFS('37'!$F$11:$F$50,'37'!$B$11:$B$50,A14)+SUMIFS('38'!$F$11:$F$50,'38'!$B$11:$B$50,A14)+SUMIFS('39'!$F$11:$F$50,'39'!$B$11:$B$50,A14)+SUMIFS('40'!$F$11:$F$50,'40'!$B$11:$B$50,A14)+SUMIFS('41'!$F$11:$F$50,'41'!$B$11:$B$50,A14)+SUMIFS('42'!$F$11:$F$50,'42'!$B$11:$B$50,A14)+SUMIFS('43'!$F$11:$F$50,'43'!$B$11:$B$50,A14)+SUMIFS('44'!$F$11:$F$50,'44'!$B$11:$B$50,A14)+SUMIFS('45'!$F$11:$F$50,'45'!$B$11:$B$50,A14)+SUMIFS('46'!$F$11:$F$50,'46'!$B$11:$B$50,A14)+SUMIFS('47'!$F$11:$F$50,'47'!$B$11:$B$50,A14)+SUMIFS('48'!$F$11:$F$50,'48'!$B$11:$B$50,A14)+SUMIFS('49'!$F$11:$F$50,'49'!$B$11:$B$50,A14)+SUMIFS('50'!$F$11:$F$50,'50'!$B$11:$B$50,A14)+SUMIFS('51'!$F$11:$F$50,'51'!$B$11:$B$50,A14)))</f>
        <v>6</v>
      </c>
    </row>
    <row r="15" spans="1:5" ht="16" x14ac:dyDescent="0.2">
      <c r="A15" s="20">
        <v>7898519450262</v>
      </c>
      <c r="B15" s="34" t="s">
        <v>75</v>
      </c>
      <c r="C15" s="15">
        <v>1.1000000000000001</v>
      </c>
      <c r="D15" s="13">
        <v>12</v>
      </c>
      <c r="E15" s="42">
        <f>IF(ISBLANK(A15),"",Tabela5[[#This Row],[Estoque Inicial]]-(SUMIFS('1'!$F$11:$F$50,'1'!$B$11:$B$50,A15)+SUMIFS('2'!$F$11:$F$50,'2'!$B$11:$B$50,A15)+SUMIFS('3'!$F$11:$F$50,'3'!$B$11:$B$50,A15)+SUMIFS('4'!$F$11:$F$50,'4'!$B$11:$B$50,A15)+SUMIFS('5'!$F$11:$F$50,'5'!$B$11:$B$50,A15)+SUMIFS('6'!$F$11:$F$50,'6'!$B$11:$B$50,A15)+SUMIFS('7'!$F$11:$F$50,'7'!$B$11:$B$50,A15)+SUMIFS('8'!$F$11:$F$50,'8'!$B$11:$B$50,A15)+SUMIFS('9'!$F$11:$F$50,'9'!$B$11:$B$50,A15)+SUMIFS('10'!$F$11:$F$50,'10'!$B$11:$B$50,A15)+SUMIFS('11'!$F$11:$F$50,'11'!$B$11:$B$50,A15)+SUMIFS('12'!$F$11:$F$50,'12'!$B$11:$B$50,A15)+SUMIFS('13'!$F$11:$F$50,'13'!$B$11:$B$50,A15)+SUMIFS('14'!$F$11:$F$50,'14'!$B$11:$B$50,A15)+SUMIFS('15'!$F$11:$F$50,'15'!$B$11:$B$50,A15)+SUMIFS('16'!$F$11:$F$50,'16'!$B$11:$B$50,A15)+SUMIFS('17'!$F$11:$F$50,'17'!$B$11:$B$50,A15)+SUMIFS('18'!$F$11:$F$50,'18'!$B$11:$B$50,A15)+SUMIFS('19'!$F$11:$F$50,'19'!$B$11:$B$50,A15)+SUMIFS('20'!$F$11:$F$50,'20'!$B$11:$B$50,A15)+SUMIFS('21'!$F$11:$F$50,'21'!$B$11:$B$50,A15)+SUMIFS('22'!$F$11:$F$50,'22'!$B$11:$B$50,A15)+SUMIFS('23'!$F$11:$F$50,'23'!$B$11:$B$50,A15)+SUMIFS('24'!$F$11:$F$50,'24'!$B$11:$B$50,A15)+SUMIFS('25'!$F$11:$F$50,'25'!$B$11:$B$50,A15)+SUMIFS('26'!$F$11:$F$50,'26'!$B$11:$B$50,A15)+SUMIFS('27'!$F$11:$F$50,'27'!$B$11:$B$50,A15)+SUMIFS('28'!$F$11:$F$50,'28'!$B$11:$B$50,A15)+SUMIFS('29'!$F$11:$F$50,'29'!$B$11:$B$50,A15)+SUMIFS('30'!$F$11:$F$50,'30'!$B$11:$B$50,A15)+SUMIFS('31'!$F$11:$F$50,'31'!$B$11:$B$50,A15)+SUMIFS('32'!$F$11:$F$50,'32'!$B$11:$B$50,A15)+SUMIFS('33'!$F$11:$F$50,'33'!$B$11:$B$50,A15)+SUMIFS('34'!$F$11:$F$50,'34'!$B$11:$B$50,A15)+SUMIFS('35'!$F$11:$F$50,'35'!$B$11:$B$50,A15)+SUMIFS('36'!$F$11:$F$50,'36'!$B$11:$B$50,A15)+SUMIFS('37'!$F$11:$F$50,'37'!$B$11:$B$50,A15)+SUMIFS('38'!$F$11:$F$50,'38'!$B$11:$B$50,A15)+SUMIFS('39'!$F$11:$F$50,'39'!$B$11:$B$50,A15)+SUMIFS('40'!$F$11:$F$50,'40'!$B$11:$B$50,A15)+SUMIFS('41'!$F$11:$F$50,'41'!$B$11:$B$50,A15)+SUMIFS('42'!$F$11:$F$50,'42'!$B$11:$B$50,A15)+SUMIFS('43'!$F$11:$F$50,'43'!$B$11:$B$50,A15)+SUMIFS('44'!$F$11:$F$50,'44'!$B$11:$B$50,A15)+SUMIFS('45'!$F$11:$F$50,'45'!$B$11:$B$50,A15)+SUMIFS('46'!$F$11:$F$50,'46'!$B$11:$B$50,A15)+SUMIFS('47'!$F$11:$F$50,'47'!$B$11:$B$50,A15)+SUMIFS('48'!$F$11:$F$50,'48'!$B$11:$B$50,A15)+SUMIFS('49'!$F$11:$F$50,'49'!$B$11:$B$50,A15)+SUMIFS('50'!$F$11:$F$50,'50'!$B$11:$B$50,A15)+SUMIFS('51'!$F$11:$F$50,'51'!$B$11:$B$50,A15)))</f>
        <v>0</v>
      </c>
    </row>
    <row r="16" spans="1:5" ht="16" x14ac:dyDescent="0.2">
      <c r="A16" s="20">
        <v>7898279799823</v>
      </c>
      <c r="B16" s="34" t="s">
        <v>73</v>
      </c>
      <c r="C16" s="15">
        <v>1.1000000000000001</v>
      </c>
      <c r="D16" s="13">
        <v>12</v>
      </c>
      <c r="E16" s="42">
        <f>IF(ISBLANK(A16),"",Tabela5[[#This Row],[Estoque Inicial]]-(SUMIFS('1'!$F$11:$F$50,'1'!$B$11:$B$50,A16)+SUMIFS('2'!$F$11:$F$50,'2'!$B$11:$B$50,A16)+SUMIFS('3'!$F$11:$F$50,'3'!$B$11:$B$50,A16)+SUMIFS('4'!$F$11:$F$50,'4'!$B$11:$B$50,A16)+SUMIFS('5'!$F$11:$F$50,'5'!$B$11:$B$50,A16)+SUMIFS('6'!$F$11:$F$50,'6'!$B$11:$B$50,A16)+SUMIFS('7'!$F$11:$F$50,'7'!$B$11:$B$50,A16)+SUMIFS('8'!$F$11:$F$50,'8'!$B$11:$B$50,A16)+SUMIFS('9'!$F$11:$F$50,'9'!$B$11:$B$50,A16)+SUMIFS('10'!$F$11:$F$50,'10'!$B$11:$B$50,A16)+SUMIFS('11'!$F$11:$F$50,'11'!$B$11:$B$50,A16)+SUMIFS('12'!$F$11:$F$50,'12'!$B$11:$B$50,A16)+SUMIFS('13'!$F$11:$F$50,'13'!$B$11:$B$50,A16)+SUMIFS('14'!$F$11:$F$50,'14'!$B$11:$B$50,A16)+SUMIFS('15'!$F$11:$F$50,'15'!$B$11:$B$50,A16)+SUMIFS('16'!$F$11:$F$50,'16'!$B$11:$B$50,A16)+SUMIFS('17'!$F$11:$F$50,'17'!$B$11:$B$50,A16)+SUMIFS('18'!$F$11:$F$50,'18'!$B$11:$B$50,A16)+SUMIFS('19'!$F$11:$F$50,'19'!$B$11:$B$50,A16)+SUMIFS('20'!$F$11:$F$50,'20'!$B$11:$B$50,A16)+SUMIFS('21'!$F$11:$F$50,'21'!$B$11:$B$50,A16)+SUMIFS('22'!$F$11:$F$50,'22'!$B$11:$B$50,A16)+SUMIFS('23'!$F$11:$F$50,'23'!$B$11:$B$50,A16)+SUMIFS('24'!$F$11:$F$50,'24'!$B$11:$B$50,A16)+SUMIFS('25'!$F$11:$F$50,'25'!$B$11:$B$50,A16)+SUMIFS('26'!$F$11:$F$50,'26'!$B$11:$B$50,A16)+SUMIFS('27'!$F$11:$F$50,'27'!$B$11:$B$50,A16)+SUMIFS('28'!$F$11:$F$50,'28'!$B$11:$B$50,A16)+SUMIFS('29'!$F$11:$F$50,'29'!$B$11:$B$50,A16)+SUMIFS('30'!$F$11:$F$50,'30'!$B$11:$B$50,A16)+SUMIFS('31'!$F$11:$F$50,'31'!$B$11:$B$50,A16)+SUMIFS('32'!$F$11:$F$50,'32'!$B$11:$B$50,A16)+SUMIFS('33'!$F$11:$F$50,'33'!$B$11:$B$50,A16)+SUMIFS('34'!$F$11:$F$50,'34'!$B$11:$B$50,A16)+SUMIFS('35'!$F$11:$F$50,'35'!$B$11:$B$50,A16)+SUMIFS('36'!$F$11:$F$50,'36'!$B$11:$B$50,A16)+SUMIFS('37'!$F$11:$F$50,'37'!$B$11:$B$50,A16)+SUMIFS('38'!$F$11:$F$50,'38'!$B$11:$B$50,A16)+SUMIFS('39'!$F$11:$F$50,'39'!$B$11:$B$50,A16)+SUMIFS('40'!$F$11:$F$50,'40'!$B$11:$B$50,A16)+SUMIFS('41'!$F$11:$F$50,'41'!$B$11:$B$50,A16)+SUMIFS('42'!$F$11:$F$50,'42'!$B$11:$B$50,A16)+SUMIFS('43'!$F$11:$F$50,'43'!$B$11:$B$50,A16)+SUMIFS('44'!$F$11:$F$50,'44'!$B$11:$B$50,A16)+SUMIFS('45'!$F$11:$F$50,'45'!$B$11:$B$50,A16)+SUMIFS('46'!$F$11:$F$50,'46'!$B$11:$B$50,A16)+SUMIFS('47'!$F$11:$F$50,'47'!$B$11:$B$50,A16)+SUMIFS('48'!$F$11:$F$50,'48'!$B$11:$B$50,A16)+SUMIFS('49'!$F$11:$F$50,'49'!$B$11:$B$50,A16)+SUMIFS('50'!$F$11:$F$50,'50'!$B$11:$B$50,A16)+SUMIFS('51'!$F$11:$F$50,'51'!$B$11:$B$50,A16)))</f>
        <v>1</v>
      </c>
    </row>
    <row r="17" spans="1:5" ht="16" x14ac:dyDescent="0.2">
      <c r="A17" s="20">
        <v>7891151035323</v>
      </c>
      <c r="B17" s="34" t="s">
        <v>77</v>
      </c>
      <c r="C17" s="36">
        <v>1</v>
      </c>
      <c r="D17" s="13">
        <v>12</v>
      </c>
      <c r="E17" s="42">
        <f>IF(ISBLANK(A17),"",Tabela5[[#This Row],[Estoque Inicial]]-(SUMIFS('1'!$F$11:$F$50,'1'!$B$11:$B$50,A17)+SUMIFS('2'!$F$11:$F$50,'2'!$B$11:$B$50,A17)+SUMIFS('3'!$F$11:$F$50,'3'!$B$11:$B$50,A17)+SUMIFS('4'!$F$11:$F$50,'4'!$B$11:$B$50,A17)+SUMIFS('5'!$F$11:$F$50,'5'!$B$11:$B$50,A17)+SUMIFS('6'!$F$11:$F$50,'6'!$B$11:$B$50,A17)+SUMIFS('7'!$F$11:$F$50,'7'!$B$11:$B$50,A17)+SUMIFS('8'!$F$11:$F$50,'8'!$B$11:$B$50,A17)+SUMIFS('9'!$F$11:$F$50,'9'!$B$11:$B$50,A17)+SUMIFS('10'!$F$11:$F$50,'10'!$B$11:$B$50,A17)+SUMIFS('11'!$F$11:$F$50,'11'!$B$11:$B$50,A17)+SUMIFS('12'!$F$11:$F$50,'12'!$B$11:$B$50,A17)+SUMIFS('13'!$F$11:$F$50,'13'!$B$11:$B$50,A17)+SUMIFS('14'!$F$11:$F$50,'14'!$B$11:$B$50,A17)+SUMIFS('15'!$F$11:$F$50,'15'!$B$11:$B$50,A17)+SUMIFS('16'!$F$11:$F$50,'16'!$B$11:$B$50,A17)+SUMIFS('17'!$F$11:$F$50,'17'!$B$11:$B$50,A17)+SUMIFS('18'!$F$11:$F$50,'18'!$B$11:$B$50,A17)+SUMIFS('19'!$F$11:$F$50,'19'!$B$11:$B$50,A17)+SUMIFS('20'!$F$11:$F$50,'20'!$B$11:$B$50,A17)+SUMIFS('21'!$F$11:$F$50,'21'!$B$11:$B$50,A17)+SUMIFS('22'!$F$11:$F$50,'22'!$B$11:$B$50,A17)+SUMIFS('23'!$F$11:$F$50,'23'!$B$11:$B$50,A17)+SUMIFS('24'!$F$11:$F$50,'24'!$B$11:$B$50,A17)+SUMIFS('25'!$F$11:$F$50,'25'!$B$11:$B$50,A17)+SUMIFS('26'!$F$11:$F$50,'26'!$B$11:$B$50,A17)+SUMIFS('27'!$F$11:$F$50,'27'!$B$11:$B$50,A17)+SUMIFS('28'!$F$11:$F$50,'28'!$B$11:$B$50,A17)+SUMIFS('29'!$F$11:$F$50,'29'!$B$11:$B$50,A17)+SUMIFS('30'!$F$11:$F$50,'30'!$B$11:$B$50,A17)+SUMIFS('31'!$F$11:$F$50,'31'!$B$11:$B$50,A17)+SUMIFS('32'!$F$11:$F$50,'32'!$B$11:$B$50,A17)+SUMIFS('33'!$F$11:$F$50,'33'!$B$11:$B$50,A17)+SUMIFS('34'!$F$11:$F$50,'34'!$B$11:$B$50,A17)+SUMIFS('35'!$F$11:$F$50,'35'!$B$11:$B$50,A17)+SUMIFS('36'!$F$11:$F$50,'36'!$B$11:$B$50,A17)+SUMIFS('37'!$F$11:$F$50,'37'!$B$11:$B$50,A17)+SUMIFS('38'!$F$11:$F$50,'38'!$B$11:$B$50,A17)+SUMIFS('39'!$F$11:$F$50,'39'!$B$11:$B$50,A17)+SUMIFS('40'!$F$11:$F$50,'40'!$B$11:$B$50,A17)+SUMIFS('41'!$F$11:$F$50,'41'!$B$11:$B$50,A17)+SUMIFS('42'!$F$11:$F$50,'42'!$B$11:$B$50,A17)+SUMIFS('43'!$F$11:$F$50,'43'!$B$11:$B$50,A17)+SUMIFS('44'!$F$11:$F$50,'44'!$B$11:$B$50,A17)+SUMIFS('45'!$F$11:$F$50,'45'!$B$11:$B$50,A17)+SUMIFS('46'!$F$11:$F$50,'46'!$B$11:$B$50,A17)+SUMIFS('47'!$F$11:$F$50,'47'!$B$11:$B$50,A17)+SUMIFS('48'!$F$11:$F$50,'48'!$B$11:$B$50,A17)+SUMIFS('49'!$F$11:$F$50,'49'!$B$11:$B$50,A17)+SUMIFS('50'!$F$11:$F$50,'50'!$B$11:$B$50,A17)+SUMIFS('51'!$F$11:$F$50,'51'!$B$11:$B$50,A17)))</f>
        <v>3</v>
      </c>
    </row>
    <row r="18" spans="1:5" ht="16" x14ac:dyDescent="0.2">
      <c r="A18" s="20">
        <v>7891151003834</v>
      </c>
      <c r="B18" s="34" t="s">
        <v>76</v>
      </c>
      <c r="C18" s="15">
        <v>1</v>
      </c>
      <c r="D18" s="13">
        <v>12</v>
      </c>
      <c r="E18" s="42">
        <f>IF(ISBLANK(A18),"",Tabela5[[#This Row],[Estoque Inicial]]-(SUMIFS('1'!$F$11:$F$50,'1'!$B$11:$B$50,A18)+SUMIFS('2'!$F$11:$F$50,'2'!$B$11:$B$50,A18)+SUMIFS('3'!$F$11:$F$50,'3'!$B$11:$B$50,A18)+SUMIFS('4'!$F$11:$F$50,'4'!$B$11:$B$50,A18)+SUMIFS('5'!$F$11:$F$50,'5'!$B$11:$B$50,A18)+SUMIFS('6'!$F$11:$F$50,'6'!$B$11:$B$50,A18)+SUMIFS('7'!$F$11:$F$50,'7'!$B$11:$B$50,A18)+SUMIFS('8'!$F$11:$F$50,'8'!$B$11:$B$50,A18)+SUMIFS('9'!$F$11:$F$50,'9'!$B$11:$B$50,A18)+SUMIFS('10'!$F$11:$F$50,'10'!$B$11:$B$50,A18)+SUMIFS('11'!$F$11:$F$50,'11'!$B$11:$B$50,A18)+SUMIFS('12'!$F$11:$F$50,'12'!$B$11:$B$50,A18)+SUMIFS('13'!$F$11:$F$50,'13'!$B$11:$B$50,A18)+SUMIFS('14'!$F$11:$F$50,'14'!$B$11:$B$50,A18)+SUMIFS('15'!$F$11:$F$50,'15'!$B$11:$B$50,A18)+SUMIFS('16'!$F$11:$F$50,'16'!$B$11:$B$50,A18)+SUMIFS('17'!$F$11:$F$50,'17'!$B$11:$B$50,A18)+SUMIFS('18'!$F$11:$F$50,'18'!$B$11:$B$50,A18)+SUMIFS('19'!$F$11:$F$50,'19'!$B$11:$B$50,A18)+SUMIFS('20'!$F$11:$F$50,'20'!$B$11:$B$50,A18)+SUMIFS('21'!$F$11:$F$50,'21'!$B$11:$B$50,A18)+SUMIFS('22'!$F$11:$F$50,'22'!$B$11:$B$50,A18)+SUMIFS('23'!$F$11:$F$50,'23'!$B$11:$B$50,A18)+SUMIFS('24'!$F$11:$F$50,'24'!$B$11:$B$50,A18)+SUMIFS('25'!$F$11:$F$50,'25'!$B$11:$B$50,A18)+SUMIFS('26'!$F$11:$F$50,'26'!$B$11:$B$50,A18)+SUMIFS('27'!$F$11:$F$50,'27'!$B$11:$B$50,A18)+SUMIFS('28'!$F$11:$F$50,'28'!$B$11:$B$50,A18)+SUMIFS('29'!$F$11:$F$50,'29'!$B$11:$B$50,A18)+SUMIFS('30'!$F$11:$F$50,'30'!$B$11:$B$50,A18)+SUMIFS('31'!$F$11:$F$50,'31'!$B$11:$B$50,A18)+SUMIFS('32'!$F$11:$F$50,'32'!$B$11:$B$50,A18)+SUMIFS('33'!$F$11:$F$50,'33'!$B$11:$B$50,A18)+SUMIFS('34'!$F$11:$F$50,'34'!$B$11:$B$50,A18)+SUMIFS('35'!$F$11:$F$50,'35'!$B$11:$B$50,A18)+SUMIFS('36'!$F$11:$F$50,'36'!$B$11:$B$50,A18)+SUMIFS('37'!$F$11:$F$50,'37'!$B$11:$B$50,A18)+SUMIFS('38'!$F$11:$F$50,'38'!$B$11:$B$50,A18)+SUMIFS('39'!$F$11:$F$50,'39'!$B$11:$B$50,A18)+SUMIFS('40'!$F$11:$F$50,'40'!$B$11:$B$50,A18)+SUMIFS('41'!$F$11:$F$50,'41'!$B$11:$B$50,A18)+SUMIFS('42'!$F$11:$F$50,'42'!$B$11:$B$50,A18)+SUMIFS('43'!$F$11:$F$50,'43'!$B$11:$B$50,A18)+SUMIFS('44'!$F$11:$F$50,'44'!$B$11:$B$50,A18)+SUMIFS('45'!$F$11:$F$50,'45'!$B$11:$B$50,A18)+SUMIFS('46'!$F$11:$F$50,'46'!$B$11:$B$50,A18)+SUMIFS('47'!$F$11:$F$50,'47'!$B$11:$B$50,A18)+SUMIFS('48'!$F$11:$F$50,'48'!$B$11:$B$50,A18)+SUMIFS('49'!$F$11:$F$50,'49'!$B$11:$B$50,A18)+SUMIFS('50'!$F$11:$F$50,'50'!$B$11:$B$50,A18)+SUMIFS('51'!$F$11:$F$50,'51'!$B$11:$B$50,A18)))</f>
        <v>3</v>
      </c>
    </row>
    <row r="19" spans="1:5" ht="16" x14ac:dyDescent="0.2">
      <c r="A19" s="20">
        <v>7891991001342</v>
      </c>
      <c r="B19" s="45" t="s">
        <v>117</v>
      </c>
      <c r="C19" s="36">
        <v>8</v>
      </c>
      <c r="D19" s="13">
        <v>12</v>
      </c>
      <c r="E19" s="42">
        <f>IF(ISBLANK(A19),"",Tabela5[[#This Row],[Estoque Inicial]]-(SUMIFS('1'!$F$11:$F$50,'1'!$B$11:$B$50,A19)+SUMIFS('2'!$F$11:$F$50,'2'!$B$11:$B$50,A19)+SUMIFS('3'!$F$11:$F$50,'3'!$B$11:$B$50,A19)+SUMIFS('4'!$F$11:$F$50,'4'!$B$11:$B$50,A19)+SUMIFS('5'!$F$11:$F$50,'5'!$B$11:$B$50,A19)+SUMIFS('6'!$F$11:$F$50,'6'!$B$11:$B$50,A19)+SUMIFS('7'!$F$11:$F$50,'7'!$B$11:$B$50,A19)+SUMIFS('8'!$F$11:$F$50,'8'!$B$11:$B$50,A19)+SUMIFS('9'!$F$11:$F$50,'9'!$B$11:$B$50,A19)+SUMIFS('10'!$F$11:$F$50,'10'!$B$11:$B$50,A19)+SUMIFS('11'!$F$11:$F$50,'11'!$B$11:$B$50,A19)+SUMIFS('12'!$F$11:$F$50,'12'!$B$11:$B$50,A19)+SUMIFS('13'!$F$11:$F$50,'13'!$B$11:$B$50,A19)+SUMIFS('14'!$F$11:$F$50,'14'!$B$11:$B$50,A19)+SUMIFS('15'!$F$11:$F$50,'15'!$B$11:$B$50,A19)+SUMIFS('16'!$F$11:$F$50,'16'!$B$11:$B$50,A19)+SUMIFS('17'!$F$11:$F$50,'17'!$B$11:$B$50,A19)+SUMIFS('18'!$F$11:$F$50,'18'!$B$11:$B$50,A19)+SUMIFS('19'!$F$11:$F$50,'19'!$B$11:$B$50,A19)+SUMIFS('20'!$F$11:$F$50,'20'!$B$11:$B$50,A19)+SUMIFS('21'!$F$11:$F$50,'21'!$B$11:$B$50,A19)+SUMIFS('22'!$F$11:$F$50,'22'!$B$11:$B$50,A19)+SUMIFS('23'!$F$11:$F$50,'23'!$B$11:$B$50,A19)+SUMIFS('24'!$F$11:$F$50,'24'!$B$11:$B$50,A19)+SUMIFS('25'!$F$11:$F$50,'25'!$B$11:$B$50,A19)+SUMIFS('26'!$F$11:$F$50,'26'!$B$11:$B$50,A19)+SUMIFS('27'!$F$11:$F$50,'27'!$B$11:$B$50,A19)+SUMIFS('28'!$F$11:$F$50,'28'!$B$11:$B$50,A19)+SUMIFS('29'!$F$11:$F$50,'29'!$B$11:$B$50,A19)+SUMIFS('30'!$F$11:$F$50,'30'!$B$11:$B$50,A19)+SUMIFS('31'!$F$11:$F$50,'31'!$B$11:$B$50,A19)+SUMIFS('32'!$F$11:$F$50,'32'!$B$11:$B$50,A19)+SUMIFS('33'!$F$11:$F$50,'33'!$B$11:$B$50,A19)+SUMIFS('34'!$F$11:$F$50,'34'!$B$11:$B$50,A19)+SUMIFS('35'!$F$11:$F$50,'35'!$B$11:$B$50,A19)+SUMIFS('36'!$F$11:$F$50,'36'!$B$11:$B$50,A19)+SUMIFS('37'!$F$11:$F$50,'37'!$B$11:$B$50,A19)+SUMIFS('38'!$F$11:$F$50,'38'!$B$11:$B$50,A19)+SUMIFS('39'!$F$11:$F$50,'39'!$B$11:$B$50,A19)+SUMIFS('40'!$F$11:$F$50,'40'!$B$11:$B$50,A19)+SUMIFS('41'!$F$11:$F$50,'41'!$B$11:$B$50,A19)+SUMIFS('42'!$F$11:$F$50,'42'!$B$11:$B$50,A19)+SUMIFS('43'!$F$11:$F$50,'43'!$B$11:$B$50,A19)+SUMIFS('44'!$F$11:$F$50,'44'!$B$11:$B$50,A19)+SUMIFS('45'!$F$11:$F$50,'45'!$B$11:$B$50,A19)+SUMIFS('46'!$F$11:$F$50,'46'!$B$11:$B$50,A19)+SUMIFS('47'!$F$11:$F$50,'47'!$B$11:$B$50,A19)+SUMIFS('48'!$F$11:$F$50,'48'!$B$11:$B$50,A19)+SUMIFS('49'!$F$11:$F$50,'49'!$B$11:$B$50,A19)+SUMIFS('50'!$F$11:$F$50,'50'!$B$11:$B$50,A19)+SUMIFS('51'!$F$11:$F$50,'51'!$B$11:$B$50,A19)))</f>
        <v>0</v>
      </c>
    </row>
    <row r="20" spans="1:5" ht="16" x14ac:dyDescent="0.2">
      <c r="A20" s="20">
        <v>7891991000826</v>
      </c>
      <c r="B20" s="34" t="s">
        <v>86</v>
      </c>
      <c r="C20" s="36">
        <v>5</v>
      </c>
      <c r="D20" s="13">
        <v>12</v>
      </c>
      <c r="E20" s="42">
        <f>IF(ISBLANK(A20),"",Tabela5[[#This Row],[Estoque Inicial]]-(SUMIFS('1'!$F$11:$F$50,'1'!$B$11:$B$50,A20)+SUMIFS('2'!$F$11:$F$50,'2'!$B$11:$B$50,A20)+SUMIFS('3'!$F$11:$F$50,'3'!$B$11:$B$50,A20)+SUMIFS('4'!$F$11:$F$50,'4'!$B$11:$B$50,A20)+SUMIFS('5'!$F$11:$F$50,'5'!$B$11:$B$50,A20)+SUMIFS('6'!$F$11:$F$50,'6'!$B$11:$B$50,A20)+SUMIFS('7'!$F$11:$F$50,'7'!$B$11:$B$50,A20)+SUMIFS('8'!$F$11:$F$50,'8'!$B$11:$B$50,A20)+SUMIFS('9'!$F$11:$F$50,'9'!$B$11:$B$50,A20)+SUMIFS('10'!$F$11:$F$50,'10'!$B$11:$B$50,A20)+SUMIFS('11'!$F$11:$F$50,'11'!$B$11:$B$50,A20)+SUMIFS('12'!$F$11:$F$50,'12'!$B$11:$B$50,A20)+SUMIFS('13'!$F$11:$F$50,'13'!$B$11:$B$50,A20)+SUMIFS('14'!$F$11:$F$50,'14'!$B$11:$B$50,A20)+SUMIFS('15'!$F$11:$F$50,'15'!$B$11:$B$50,A20)+SUMIFS('16'!$F$11:$F$50,'16'!$B$11:$B$50,A20)+SUMIFS('17'!$F$11:$F$50,'17'!$B$11:$B$50,A20)+SUMIFS('18'!$F$11:$F$50,'18'!$B$11:$B$50,A20)+SUMIFS('19'!$F$11:$F$50,'19'!$B$11:$B$50,A20)+SUMIFS('20'!$F$11:$F$50,'20'!$B$11:$B$50,A20)+SUMIFS('21'!$F$11:$F$50,'21'!$B$11:$B$50,A20)+SUMIFS('22'!$F$11:$F$50,'22'!$B$11:$B$50,A20)+SUMIFS('23'!$F$11:$F$50,'23'!$B$11:$B$50,A20)+SUMIFS('24'!$F$11:$F$50,'24'!$B$11:$B$50,A20)+SUMIFS('25'!$F$11:$F$50,'25'!$B$11:$B$50,A20)+SUMIFS('26'!$F$11:$F$50,'26'!$B$11:$B$50,A20)+SUMIFS('27'!$F$11:$F$50,'27'!$B$11:$B$50,A20)+SUMIFS('28'!$F$11:$F$50,'28'!$B$11:$B$50,A20)+SUMIFS('29'!$F$11:$F$50,'29'!$B$11:$B$50,A20)+SUMIFS('30'!$F$11:$F$50,'30'!$B$11:$B$50,A20)+SUMIFS('31'!$F$11:$F$50,'31'!$B$11:$B$50,A20)+SUMIFS('32'!$F$11:$F$50,'32'!$B$11:$B$50,A20)+SUMIFS('33'!$F$11:$F$50,'33'!$B$11:$B$50,A20)+SUMIFS('34'!$F$11:$F$50,'34'!$B$11:$B$50,A20)+SUMIFS('35'!$F$11:$F$50,'35'!$B$11:$B$50,A20)+SUMIFS('36'!$F$11:$F$50,'36'!$B$11:$B$50,A20)+SUMIFS('37'!$F$11:$F$50,'37'!$B$11:$B$50,A20)+SUMIFS('38'!$F$11:$F$50,'38'!$B$11:$B$50,A20)+SUMIFS('39'!$F$11:$F$50,'39'!$B$11:$B$50,A20)+SUMIFS('40'!$F$11:$F$50,'40'!$B$11:$B$50,A20)+SUMIFS('41'!$F$11:$F$50,'41'!$B$11:$B$50,A20)+SUMIFS('42'!$F$11:$F$50,'42'!$B$11:$B$50,A20)+SUMIFS('43'!$F$11:$F$50,'43'!$B$11:$B$50,A20)+SUMIFS('44'!$F$11:$F$50,'44'!$B$11:$B$50,A20)+SUMIFS('45'!$F$11:$F$50,'45'!$B$11:$B$50,A20)+SUMIFS('46'!$F$11:$F$50,'46'!$B$11:$B$50,A20)+SUMIFS('47'!$F$11:$F$50,'47'!$B$11:$B$50,A20)+SUMIFS('48'!$F$11:$F$50,'48'!$B$11:$B$50,A20)+SUMIFS('49'!$F$11:$F$50,'49'!$B$11:$B$50,A20)+SUMIFS('50'!$F$11:$F$50,'50'!$B$11:$B$50,A20)+SUMIFS('51'!$F$11:$F$50,'51'!$B$11:$B$50,A20)))</f>
        <v>10</v>
      </c>
    </row>
    <row r="21" spans="1:5" ht="16" x14ac:dyDescent="0.2">
      <c r="A21" s="20">
        <v>27898923217035</v>
      </c>
      <c r="B21" s="34" t="s">
        <v>90</v>
      </c>
      <c r="C21" s="36">
        <v>2</v>
      </c>
      <c r="D21" s="13">
        <v>48</v>
      </c>
      <c r="E21" s="42">
        <f>IF(ISBLANK(A21),"",Tabela5[[#This Row],[Estoque Inicial]]-(SUMIFS('1'!$F$11:$F$50,'1'!$B$11:$B$50,A21)+SUMIFS('2'!$F$11:$F$50,'2'!$B$11:$B$50,A21)+SUMIFS('3'!$F$11:$F$50,'3'!$B$11:$B$50,A21)+SUMIFS('4'!$F$11:$F$50,'4'!$B$11:$B$50,A21)+SUMIFS('5'!$F$11:$F$50,'5'!$B$11:$B$50,A21)+SUMIFS('6'!$F$11:$F$50,'6'!$B$11:$B$50,A21)+SUMIFS('7'!$F$11:$F$50,'7'!$B$11:$B$50,A21)+SUMIFS('8'!$F$11:$F$50,'8'!$B$11:$B$50,A21)+SUMIFS('9'!$F$11:$F$50,'9'!$B$11:$B$50,A21)+SUMIFS('10'!$F$11:$F$50,'10'!$B$11:$B$50,A21)+SUMIFS('11'!$F$11:$F$50,'11'!$B$11:$B$50,A21)+SUMIFS('12'!$F$11:$F$50,'12'!$B$11:$B$50,A21)+SUMIFS('13'!$F$11:$F$50,'13'!$B$11:$B$50,A21)+SUMIFS('14'!$F$11:$F$50,'14'!$B$11:$B$50,A21)+SUMIFS('15'!$F$11:$F$50,'15'!$B$11:$B$50,A21)+SUMIFS('16'!$F$11:$F$50,'16'!$B$11:$B$50,A21)+SUMIFS('17'!$F$11:$F$50,'17'!$B$11:$B$50,A21)+SUMIFS('18'!$F$11:$F$50,'18'!$B$11:$B$50,A21)+SUMIFS('19'!$F$11:$F$50,'19'!$B$11:$B$50,A21)+SUMIFS('20'!$F$11:$F$50,'20'!$B$11:$B$50,A21)+SUMIFS('21'!$F$11:$F$50,'21'!$B$11:$B$50,A21)+SUMIFS('22'!$F$11:$F$50,'22'!$B$11:$B$50,A21)+SUMIFS('23'!$F$11:$F$50,'23'!$B$11:$B$50,A21)+SUMIFS('24'!$F$11:$F$50,'24'!$B$11:$B$50,A21)+SUMIFS('25'!$F$11:$F$50,'25'!$B$11:$B$50,A21)+SUMIFS('26'!$F$11:$F$50,'26'!$B$11:$B$50,A21)+SUMIFS('27'!$F$11:$F$50,'27'!$B$11:$B$50,A21)+SUMIFS('28'!$F$11:$F$50,'28'!$B$11:$B$50,A21)+SUMIFS('29'!$F$11:$F$50,'29'!$B$11:$B$50,A21)+SUMIFS('30'!$F$11:$F$50,'30'!$B$11:$B$50,A21)+SUMIFS('31'!$F$11:$F$50,'31'!$B$11:$B$50,A21)+SUMIFS('32'!$F$11:$F$50,'32'!$B$11:$B$50,A21)+SUMIFS('33'!$F$11:$F$50,'33'!$B$11:$B$50,A21)+SUMIFS('34'!$F$11:$F$50,'34'!$B$11:$B$50,A21)+SUMIFS('35'!$F$11:$F$50,'35'!$B$11:$B$50,A21)+SUMIFS('36'!$F$11:$F$50,'36'!$B$11:$B$50,A21)+SUMIFS('37'!$F$11:$F$50,'37'!$B$11:$B$50,A21)+SUMIFS('38'!$F$11:$F$50,'38'!$B$11:$B$50,A21)+SUMIFS('39'!$F$11:$F$50,'39'!$B$11:$B$50,A21)+SUMIFS('40'!$F$11:$F$50,'40'!$B$11:$B$50,A21)+SUMIFS('41'!$F$11:$F$50,'41'!$B$11:$B$50,A21)+SUMIFS('42'!$F$11:$F$50,'42'!$B$11:$B$50,A21)+SUMIFS('43'!$F$11:$F$50,'43'!$B$11:$B$50,A21)+SUMIFS('44'!$F$11:$F$50,'44'!$B$11:$B$50,A21)+SUMIFS('45'!$F$11:$F$50,'45'!$B$11:$B$50,A21)+SUMIFS('46'!$F$11:$F$50,'46'!$B$11:$B$50,A21)+SUMIFS('47'!$F$11:$F$50,'47'!$B$11:$B$50,A21)+SUMIFS('48'!$F$11:$F$50,'48'!$B$11:$B$50,A21)+SUMIFS('49'!$F$11:$F$50,'49'!$B$11:$B$50,A21)+SUMIFS('50'!$F$11:$F$50,'50'!$B$11:$B$50,A21)+SUMIFS('51'!$F$11:$F$50,'51'!$B$11:$B$50,A21)))</f>
        <v>22</v>
      </c>
    </row>
    <row r="22" spans="1:5" ht="16" x14ac:dyDescent="0.2">
      <c r="A22" s="20">
        <v>7892840812423</v>
      </c>
      <c r="B22" s="34" t="s">
        <v>89</v>
      </c>
      <c r="C22" s="36">
        <v>5</v>
      </c>
      <c r="D22" s="13">
        <v>24</v>
      </c>
      <c r="E22" s="42">
        <f>IF(ISBLANK(A22),"",Tabela5[[#This Row],[Estoque Inicial]]-(SUMIFS('1'!$F$11:$F$50,'1'!$B$11:$B$50,A22)+SUMIFS('2'!$F$11:$F$50,'2'!$B$11:$B$50,A22)+SUMIFS('3'!$F$11:$F$50,'3'!$B$11:$B$50,A22)+SUMIFS('4'!$F$11:$F$50,'4'!$B$11:$B$50,A22)+SUMIFS('5'!$F$11:$F$50,'5'!$B$11:$B$50,A22)+SUMIFS('6'!$F$11:$F$50,'6'!$B$11:$B$50,A22)+SUMIFS('7'!$F$11:$F$50,'7'!$B$11:$B$50,A22)+SUMIFS('8'!$F$11:$F$50,'8'!$B$11:$B$50,A22)+SUMIFS('9'!$F$11:$F$50,'9'!$B$11:$B$50,A22)+SUMIFS('10'!$F$11:$F$50,'10'!$B$11:$B$50,A22)+SUMIFS('11'!$F$11:$F$50,'11'!$B$11:$B$50,A22)+SUMIFS('12'!$F$11:$F$50,'12'!$B$11:$B$50,A22)+SUMIFS('13'!$F$11:$F$50,'13'!$B$11:$B$50,A22)+SUMIFS('14'!$F$11:$F$50,'14'!$B$11:$B$50,A22)+SUMIFS('15'!$F$11:$F$50,'15'!$B$11:$B$50,A22)+SUMIFS('16'!$F$11:$F$50,'16'!$B$11:$B$50,A22)+SUMIFS('17'!$F$11:$F$50,'17'!$B$11:$B$50,A22)+SUMIFS('18'!$F$11:$F$50,'18'!$B$11:$B$50,A22)+SUMIFS('19'!$F$11:$F$50,'19'!$B$11:$B$50,A22)+SUMIFS('20'!$F$11:$F$50,'20'!$B$11:$B$50,A22)+SUMIFS('21'!$F$11:$F$50,'21'!$B$11:$B$50,A22)+SUMIFS('22'!$F$11:$F$50,'22'!$B$11:$B$50,A22)+SUMIFS('23'!$F$11:$F$50,'23'!$B$11:$B$50,A22)+SUMIFS('24'!$F$11:$F$50,'24'!$B$11:$B$50,A22)+SUMIFS('25'!$F$11:$F$50,'25'!$B$11:$B$50,A22)+SUMIFS('26'!$F$11:$F$50,'26'!$B$11:$B$50,A22)+SUMIFS('27'!$F$11:$F$50,'27'!$B$11:$B$50,A22)+SUMIFS('28'!$F$11:$F$50,'28'!$B$11:$B$50,A22)+SUMIFS('29'!$F$11:$F$50,'29'!$B$11:$B$50,A22)+SUMIFS('30'!$F$11:$F$50,'30'!$B$11:$B$50,A22)+SUMIFS('31'!$F$11:$F$50,'31'!$B$11:$B$50,A22)+SUMIFS('32'!$F$11:$F$50,'32'!$B$11:$B$50,A22)+SUMIFS('33'!$F$11:$F$50,'33'!$B$11:$B$50,A22)+SUMIFS('34'!$F$11:$F$50,'34'!$B$11:$B$50,A22)+SUMIFS('35'!$F$11:$F$50,'35'!$B$11:$B$50,A22)+SUMIFS('36'!$F$11:$F$50,'36'!$B$11:$B$50,A22)+SUMIFS('37'!$F$11:$F$50,'37'!$B$11:$B$50,A22)+SUMIFS('38'!$F$11:$F$50,'38'!$B$11:$B$50,A22)+SUMIFS('39'!$F$11:$F$50,'39'!$B$11:$B$50,A22)+SUMIFS('40'!$F$11:$F$50,'40'!$B$11:$B$50,A22)+SUMIFS('41'!$F$11:$F$50,'41'!$B$11:$B$50,A22)+SUMIFS('42'!$F$11:$F$50,'42'!$B$11:$B$50,A22)+SUMIFS('43'!$F$11:$F$50,'43'!$B$11:$B$50,A22)+SUMIFS('44'!$F$11:$F$50,'44'!$B$11:$B$50,A22)+SUMIFS('45'!$F$11:$F$50,'45'!$B$11:$B$50,A22)+SUMIFS('46'!$F$11:$F$50,'46'!$B$11:$B$50,A22)+SUMIFS('47'!$F$11:$F$50,'47'!$B$11:$B$50,A22)+SUMIFS('48'!$F$11:$F$50,'48'!$B$11:$B$50,A22)+SUMIFS('49'!$F$11:$F$50,'49'!$B$11:$B$50,A22)+SUMIFS('50'!$F$11:$F$50,'50'!$B$11:$B$50,A22)+SUMIFS('51'!$F$11:$F$50,'51'!$B$11:$B$50,A22)))</f>
        <v>2</v>
      </c>
    </row>
    <row r="23" spans="1:5" ht="16" x14ac:dyDescent="0.2">
      <c r="A23" s="20">
        <v>7891151029438</v>
      </c>
      <c r="B23" s="35" t="s">
        <v>61</v>
      </c>
      <c r="C23" s="36">
        <v>0.6</v>
      </c>
      <c r="D23" s="13">
        <v>30</v>
      </c>
      <c r="E23" s="42">
        <f>IF(ISBLANK(A23),"",Tabela5[[#This Row],[Estoque Inicial]]-(SUMIFS('1'!$F$11:$F$50,'1'!$B$11:$B$50,A23)+SUMIFS('2'!$F$11:$F$50,'2'!$B$11:$B$50,A23)+SUMIFS('3'!$F$11:$F$50,'3'!$B$11:$B$50,A23)+SUMIFS('4'!$F$11:$F$50,'4'!$B$11:$B$50,A23)+SUMIFS('5'!$F$11:$F$50,'5'!$B$11:$B$50,A23)+SUMIFS('6'!$F$11:$F$50,'6'!$B$11:$B$50,A23)+SUMIFS('7'!$F$11:$F$50,'7'!$B$11:$B$50,A23)+SUMIFS('8'!$F$11:$F$50,'8'!$B$11:$B$50,A23)+SUMIFS('9'!$F$11:$F$50,'9'!$B$11:$B$50,A23)+SUMIFS('10'!$F$11:$F$50,'10'!$B$11:$B$50,A23)+SUMIFS('11'!$F$11:$F$50,'11'!$B$11:$B$50,A23)+SUMIFS('12'!$F$11:$F$50,'12'!$B$11:$B$50,A23)+SUMIFS('13'!$F$11:$F$50,'13'!$B$11:$B$50,A23)+SUMIFS('14'!$F$11:$F$50,'14'!$B$11:$B$50,A23)+SUMIFS('15'!$F$11:$F$50,'15'!$B$11:$B$50,A23)+SUMIFS('16'!$F$11:$F$50,'16'!$B$11:$B$50,A23)+SUMIFS('17'!$F$11:$F$50,'17'!$B$11:$B$50,A23)+SUMIFS('18'!$F$11:$F$50,'18'!$B$11:$B$50,A23)+SUMIFS('19'!$F$11:$F$50,'19'!$B$11:$B$50,A23)+SUMIFS('20'!$F$11:$F$50,'20'!$B$11:$B$50,A23)+SUMIFS('21'!$F$11:$F$50,'21'!$B$11:$B$50,A23)+SUMIFS('22'!$F$11:$F$50,'22'!$B$11:$B$50,A23)+SUMIFS('23'!$F$11:$F$50,'23'!$B$11:$B$50,A23)+SUMIFS('24'!$F$11:$F$50,'24'!$B$11:$B$50,A23)+SUMIFS('25'!$F$11:$F$50,'25'!$B$11:$B$50,A23)+SUMIFS('26'!$F$11:$F$50,'26'!$B$11:$B$50,A23)+SUMIFS('27'!$F$11:$F$50,'27'!$B$11:$B$50,A23)+SUMIFS('28'!$F$11:$F$50,'28'!$B$11:$B$50,A23)+SUMIFS('29'!$F$11:$F$50,'29'!$B$11:$B$50,A23)+SUMIFS('30'!$F$11:$F$50,'30'!$B$11:$B$50,A23)+SUMIFS('31'!$F$11:$F$50,'31'!$B$11:$B$50,A23)+SUMIFS('32'!$F$11:$F$50,'32'!$B$11:$B$50,A23)+SUMIFS('33'!$F$11:$F$50,'33'!$B$11:$B$50,A23)+SUMIFS('34'!$F$11:$F$50,'34'!$B$11:$B$50,A23)+SUMIFS('35'!$F$11:$F$50,'35'!$B$11:$B$50,A23)+SUMIFS('36'!$F$11:$F$50,'36'!$B$11:$B$50,A23)+SUMIFS('37'!$F$11:$F$50,'37'!$B$11:$B$50,A23)+SUMIFS('38'!$F$11:$F$50,'38'!$B$11:$B$50,A23)+SUMIFS('39'!$F$11:$F$50,'39'!$B$11:$B$50,A23)+SUMIFS('40'!$F$11:$F$50,'40'!$B$11:$B$50,A23)+SUMIFS('41'!$F$11:$F$50,'41'!$B$11:$B$50,A23)+SUMIFS('42'!$F$11:$F$50,'42'!$B$11:$B$50,A23)+SUMIFS('43'!$F$11:$F$50,'43'!$B$11:$B$50,A23)+SUMIFS('44'!$F$11:$F$50,'44'!$B$11:$B$50,A23)+SUMIFS('45'!$F$11:$F$50,'45'!$B$11:$B$50,A23)+SUMIFS('46'!$F$11:$F$50,'46'!$B$11:$B$50,A23)+SUMIFS('47'!$F$11:$F$50,'47'!$B$11:$B$50,A23)+SUMIFS('48'!$F$11:$F$50,'48'!$B$11:$B$50,A23)+SUMIFS('49'!$F$11:$F$50,'49'!$B$11:$B$50,A23)+SUMIFS('50'!$F$11:$F$50,'50'!$B$11:$B$50,A23)+SUMIFS('51'!$F$11:$F$50,'51'!$B$11:$B$50,A23)))</f>
        <v>23</v>
      </c>
    </row>
    <row r="24" spans="1:5" ht="16" x14ac:dyDescent="0.2">
      <c r="A24" s="20">
        <v>7896336005917</v>
      </c>
      <c r="B24" s="35" t="s">
        <v>60</v>
      </c>
      <c r="C24" s="36">
        <v>0.5</v>
      </c>
      <c r="D24" s="13">
        <v>100</v>
      </c>
      <c r="E24" s="42">
        <f>IF(ISBLANK(A24),"",Tabela5[[#This Row],[Estoque Inicial]]-(SUMIFS('1'!$F$11:$F$50,'1'!$B$11:$B$50,A24)+SUMIFS('2'!$F$11:$F$50,'2'!$B$11:$B$50,A24)+SUMIFS('3'!$F$11:$F$50,'3'!$B$11:$B$50,A24)+SUMIFS('4'!$F$11:$F$50,'4'!$B$11:$B$50,A24)+SUMIFS('5'!$F$11:$F$50,'5'!$B$11:$B$50,A24)+SUMIFS('6'!$F$11:$F$50,'6'!$B$11:$B$50,A24)+SUMIFS('7'!$F$11:$F$50,'7'!$B$11:$B$50,A24)+SUMIFS('8'!$F$11:$F$50,'8'!$B$11:$B$50,A24)+SUMIFS('9'!$F$11:$F$50,'9'!$B$11:$B$50,A24)+SUMIFS('10'!$F$11:$F$50,'10'!$B$11:$B$50,A24)+SUMIFS('11'!$F$11:$F$50,'11'!$B$11:$B$50,A24)+SUMIFS('12'!$F$11:$F$50,'12'!$B$11:$B$50,A24)+SUMIFS('13'!$F$11:$F$50,'13'!$B$11:$B$50,A24)+SUMIFS('14'!$F$11:$F$50,'14'!$B$11:$B$50,A24)+SUMIFS('15'!$F$11:$F$50,'15'!$B$11:$B$50,A24)+SUMIFS('16'!$F$11:$F$50,'16'!$B$11:$B$50,A24)+SUMIFS('17'!$F$11:$F$50,'17'!$B$11:$B$50,A24)+SUMIFS('18'!$F$11:$F$50,'18'!$B$11:$B$50,A24)+SUMIFS('19'!$F$11:$F$50,'19'!$B$11:$B$50,A24)+SUMIFS('20'!$F$11:$F$50,'20'!$B$11:$B$50,A24)+SUMIFS('21'!$F$11:$F$50,'21'!$B$11:$B$50,A24)+SUMIFS('22'!$F$11:$F$50,'22'!$B$11:$B$50,A24)+SUMIFS('23'!$F$11:$F$50,'23'!$B$11:$B$50,A24)+SUMIFS('24'!$F$11:$F$50,'24'!$B$11:$B$50,A24)+SUMIFS('25'!$F$11:$F$50,'25'!$B$11:$B$50,A24)+SUMIFS('26'!$F$11:$F$50,'26'!$B$11:$B$50,A24)+SUMIFS('27'!$F$11:$F$50,'27'!$B$11:$B$50,A24)+SUMIFS('28'!$F$11:$F$50,'28'!$B$11:$B$50,A24)+SUMIFS('29'!$F$11:$F$50,'29'!$B$11:$B$50,A24)+SUMIFS('30'!$F$11:$F$50,'30'!$B$11:$B$50,A24)+SUMIFS('31'!$F$11:$F$50,'31'!$B$11:$B$50,A24)+SUMIFS('32'!$F$11:$F$50,'32'!$B$11:$B$50,A24)+SUMIFS('33'!$F$11:$F$50,'33'!$B$11:$B$50,A24)+SUMIFS('34'!$F$11:$F$50,'34'!$B$11:$B$50,A24)+SUMIFS('35'!$F$11:$F$50,'35'!$B$11:$B$50,A24)+SUMIFS('36'!$F$11:$F$50,'36'!$B$11:$B$50,A24)+SUMIFS('37'!$F$11:$F$50,'37'!$B$11:$B$50,A24)+SUMIFS('38'!$F$11:$F$50,'38'!$B$11:$B$50,A24)+SUMIFS('39'!$F$11:$F$50,'39'!$B$11:$B$50,A24)+SUMIFS('40'!$F$11:$F$50,'40'!$B$11:$B$50,A24)+SUMIFS('41'!$F$11:$F$50,'41'!$B$11:$B$50,A24)+SUMIFS('42'!$F$11:$F$50,'42'!$B$11:$B$50,A24)+SUMIFS('43'!$F$11:$F$50,'43'!$B$11:$B$50,A24)+SUMIFS('44'!$F$11:$F$50,'44'!$B$11:$B$50,A24)+SUMIFS('45'!$F$11:$F$50,'45'!$B$11:$B$50,A24)+SUMIFS('46'!$F$11:$F$50,'46'!$B$11:$B$50,A24)+SUMIFS('47'!$F$11:$F$50,'47'!$B$11:$B$50,A24)+SUMIFS('48'!$F$11:$F$50,'48'!$B$11:$B$50,A24)+SUMIFS('49'!$F$11:$F$50,'49'!$B$11:$B$50,A24)+SUMIFS('50'!$F$11:$F$50,'50'!$B$11:$B$50,A24)+SUMIFS('51'!$F$11:$F$50,'51'!$B$11:$B$50,A24)))</f>
        <v>57</v>
      </c>
    </row>
    <row r="25" spans="1:5" ht="16" x14ac:dyDescent="0.2">
      <c r="A25" s="20">
        <v>7896803212350</v>
      </c>
      <c r="B25" s="35" t="s">
        <v>59</v>
      </c>
      <c r="C25" s="36">
        <v>0.4</v>
      </c>
      <c r="D25" s="13">
        <v>50</v>
      </c>
      <c r="E25" s="42">
        <f>IF(ISBLANK(A25),"",Tabela5[[#This Row],[Estoque Inicial]]-(SUMIFS('1'!$F$11:$F$50,'1'!$B$11:$B$50,A25)+SUMIFS('2'!$F$11:$F$50,'2'!$B$11:$B$50,A25)+SUMIFS('3'!$F$11:$F$50,'3'!$B$11:$B$50,A25)+SUMIFS('4'!$F$11:$F$50,'4'!$B$11:$B$50,A25)+SUMIFS('5'!$F$11:$F$50,'5'!$B$11:$B$50,A25)+SUMIFS('6'!$F$11:$F$50,'6'!$B$11:$B$50,A25)+SUMIFS('7'!$F$11:$F$50,'7'!$B$11:$B$50,A25)+SUMIFS('8'!$F$11:$F$50,'8'!$B$11:$B$50,A25)+SUMIFS('9'!$F$11:$F$50,'9'!$B$11:$B$50,A25)+SUMIFS('10'!$F$11:$F$50,'10'!$B$11:$B$50,A25)+SUMIFS('11'!$F$11:$F$50,'11'!$B$11:$B$50,A25)+SUMIFS('12'!$F$11:$F$50,'12'!$B$11:$B$50,A25)+SUMIFS('13'!$F$11:$F$50,'13'!$B$11:$B$50,A25)+SUMIFS('14'!$F$11:$F$50,'14'!$B$11:$B$50,A25)+SUMIFS('15'!$F$11:$F$50,'15'!$B$11:$B$50,A25)+SUMIFS('16'!$F$11:$F$50,'16'!$B$11:$B$50,A25)+SUMIFS('17'!$F$11:$F$50,'17'!$B$11:$B$50,A25)+SUMIFS('18'!$F$11:$F$50,'18'!$B$11:$B$50,A25)+SUMIFS('19'!$F$11:$F$50,'19'!$B$11:$B$50,A25)+SUMIFS('20'!$F$11:$F$50,'20'!$B$11:$B$50,A25)+SUMIFS('21'!$F$11:$F$50,'21'!$B$11:$B$50,A25)+SUMIFS('22'!$F$11:$F$50,'22'!$B$11:$B$50,A25)+SUMIFS('23'!$F$11:$F$50,'23'!$B$11:$B$50,A25)+SUMIFS('24'!$F$11:$F$50,'24'!$B$11:$B$50,A25)+SUMIFS('25'!$F$11:$F$50,'25'!$B$11:$B$50,A25)+SUMIFS('26'!$F$11:$F$50,'26'!$B$11:$B$50,A25)+SUMIFS('27'!$F$11:$F$50,'27'!$B$11:$B$50,A25)+SUMIFS('28'!$F$11:$F$50,'28'!$B$11:$B$50,A25)+SUMIFS('29'!$F$11:$F$50,'29'!$B$11:$B$50,A25)+SUMIFS('30'!$F$11:$F$50,'30'!$B$11:$B$50,A25)+SUMIFS('31'!$F$11:$F$50,'31'!$B$11:$B$50,A25)+SUMIFS('32'!$F$11:$F$50,'32'!$B$11:$B$50,A25)+SUMIFS('33'!$F$11:$F$50,'33'!$B$11:$B$50,A25)+SUMIFS('34'!$F$11:$F$50,'34'!$B$11:$B$50,A25)+SUMIFS('35'!$F$11:$F$50,'35'!$B$11:$B$50,A25)+SUMIFS('36'!$F$11:$F$50,'36'!$B$11:$B$50,A25)+SUMIFS('37'!$F$11:$F$50,'37'!$B$11:$B$50,A25)+SUMIFS('38'!$F$11:$F$50,'38'!$B$11:$B$50,A25)+SUMIFS('39'!$F$11:$F$50,'39'!$B$11:$B$50,A25)+SUMIFS('40'!$F$11:$F$50,'40'!$B$11:$B$50,A25)+SUMIFS('41'!$F$11:$F$50,'41'!$B$11:$B$50,A25)+SUMIFS('42'!$F$11:$F$50,'42'!$B$11:$B$50,A25)+SUMIFS('43'!$F$11:$F$50,'43'!$B$11:$B$50,A25)+SUMIFS('44'!$F$11:$F$50,'44'!$B$11:$B$50,A25)+SUMIFS('45'!$F$11:$F$50,'45'!$B$11:$B$50,A25)+SUMIFS('46'!$F$11:$F$50,'46'!$B$11:$B$50,A25)+SUMIFS('47'!$F$11:$F$50,'47'!$B$11:$B$50,A25)+SUMIFS('48'!$F$11:$F$50,'48'!$B$11:$B$50,A25)+SUMIFS('49'!$F$11:$F$50,'49'!$B$11:$B$50,A25)+SUMIFS('50'!$F$11:$F$50,'50'!$B$11:$B$50,A25)+SUMIFS('51'!$F$11:$F$50,'51'!$B$11:$B$50,A25)))</f>
        <v>48</v>
      </c>
    </row>
    <row r="26" spans="1:5" ht="16" x14ac:dyDescent="0.2">
      <c r="A26" s="20">
        <v>77961860</v>
      </c>
      <c r="B26" s="35" t="s">
        <v>58</v>
      </c>
      <c r="C26" s="36">
        <v>1.6</v>
      </c>
      <c r="D26" s="13">
        <v>24</v>
      </c>
      <c r="E26" s="42">
        <f>IF(ISBLANK(A26),"",Tabela5[[#This Row],[Estoque Inicial]]-(SUMIFS('1'!$F$11:$F$50,'1'!$B$11:$B$50,A26)+SUMIFS('2'!$F$11:$F$50,'2'!$B$11:$B$50,A26)+SUMIFS('3'!$F$11:$F$50,'3'!$B$11:$B$50,A26)+SUMIFS('4'!$F$11:$F$50,'4'!$B$11:$B$50,A26)+SUMIFS('5'!$F$11:$F$50,'5'!$B$11:$B$50,A26)+SUMIFS('6'!$F$11:$F$50,'6'!$B$11:$B$50,A26)+SUMIFS('7'!$F$11:$F$50,'7'!$B$11:$B$50,A26)+SUMIFS('8'!$F$11:$F$50,'8'!$B$11:$B$50,A26)+SUMIFS('9'!$F$11:$F$50,'9'!$B$11:$B$50,A26)+SUMIFS('10'!$F$11:$F$50,'10'!$B$11:$B$50,A26)+SUMIFS('11'!$F$11:$F$50,'11'!$B$11:$B$50,A26)+SUMIFS('12'!$F$11:$F$50,'12'!$B$11:$B$50,A26)+SUMIFS('13'!$F$11:$F$50,'13'!$B$11:$B$50,A26)+SUMIFS('14'!$F$11:$F$50,'14'!$B$11:$B$50,A26)+SUMIFS('15'!$F$11:$F$50,'15'!$B$11:$B$50,A26)+SUMIFS('16'!$F$11:$F$50,'16'!$B$11:$B$50,A26)+SUMIFS('17'!$F$11:$F$50,'17'!$B$11:$B$50,A26)+SUMIFS('18'!$F$11:$F$50,'18'!$B$11:$B$50,A26)+SUMIFS('19'!$F$11:$F$50,'19'!$B$11:$B$50,A26)+SUMIFS('20'!$F$11:$F$50,'20'!$B$11:$B$50,A26)+SUMIFS('21'!$F$11:$F$50,'21'!$B$11:$B$50,A26)+SUMIFS('22'!$F$11:$F$50,'22'!$B$11:$B$50,A26)+SUMIFS('23'!$F$11:$F$50,'23'!$B$11:$B$50,A26)+SUMIFS('24'!$F$11:$F$50,'24'!$B$11:$B$50,A26)+SUMIFS('25'!$F$11:$F$50,'25'!$B$11:$B$50,A26)+SUMIFS('26'!$F$11:$F$50,'26'!$B$11:$B$50,A26)+SUMIFS('27'!$F$11:$F$50,'27'!$B$11:$B$50,A26)+SUMIFS('28'!$F$11:$F$50,'28'!$B$11:$B$50,A26)+SUMIFS('29'!$F$11:$F$50,'29'!$B$11:$B$50,A26)+SUMIFS('30'!$F$11:$F$50,'30'!$B$11:$B$50,A26)+SUMIFS('31'!$F$11:$F$50,'31'!$B$11:$B$50,A26)+SUMIFS('32'!$F$11:$F$50,'32'!$B$11:$B$50,A26)+SUMIFS('33'!$F$11:$F$50,'33'!$B$11:$B$50,A26)+SUMIFS('34'!$F$11:$F$50,'34'!$B$11:$B$50,A26)+SUMIFS('35'!$F$11:$F$50,'35'!$B$11:$B$50,A26)+SUMIFS('36'!$F$11:$F$50,'36'!$B$11:$B$50,A26)+SUMIFS('37'!$F$11:$F$50,'37'!$B$11:$B$50,A26)+SUMIFS('38'!$F$11:$F$50,'38'!$B$11:$B$50,A26)+SUMIFS('39'!$F$11:$F$50,'39'!$B$11:$B$50,A26)+SUMIFS('40'!$F$11:$F$50,'40'!$B$11:$B$50,A26)+SUMIFS('41'!$F$11:$F$50,'41'!$B$11:$B$50,A26)+SUMIFS('42'!$F$11:$F$50,'42'!$B$11:$B$50,A26)+SUMIFS('43'!$F$11:$F$50,'43'!$B$11:$B$50,A26)+SUMIFS('44'!$F$11:$F$50,'44'!$B$11:$B$50,A26)+SUMIFS('45'!$F$11:$F$50,'45'!$B$11:$B$50,A26)+SUMIFS('46'!$F$11:$F$50,'46'!$B$11:$B$50,A26)+SUMIFS('47'!$F$11:$F$50,'47'!$B$11:$B$50,A26)+SUMIFS('48'!$F$11:$F$50,'48'!$B$11:$B$50,A26)+SUMIFS('49'!$F$11:$F$50,'49'!$B$11:$B$50,A26)+SUMIFS('50'!$F$11:$F$50,'50'!$B$11:$B$50,A26)+SUMIFS('51'!$F$11:$F$50,'51'!$B$11:$B$50,A26)))</f>
        <v>-2</v>
      </c>
    </row>
    <row r="27" spans="1:5" ht="16" x14ac:dyDescent="0.2">
      <c r="A27" s="13">
        <v>77961419</v>
      </c>
      <c r="B27" s="35" t="s">
        <v>57</v>
      </c>
      <c r="C27" s="36">
        <v>1.6</v>
      </c>
      <c r="D27" s="13">
        <v>24</v>
      </c>
      <c r="E27" s="42">
        <f>IF(ISBLANK(A27),"",Tabela5[[#This Row],[Estoque Inicial]]-(SUMIFS('1'!$F$11:$F$50,'1'!$B$11:$B$50,A27)+SUMIFS('2'!$F$11:$F$50,'2'!$B$11:$B$50,A27)+SUMIFS('3'!$F$11:$F$50,'3'!$B$11:$B$50,A27)+SUMIFS('4'!$F$11:$F$50,'4'!$B$11:$B$50,A27)+SUMIFS('5'!$F$11:$F$50,'5'!$B$11:$B$50,A27)+SUMIFS('6'!$F$11:$F$50,'6'!$B$11:$B$50,A27)+SUMIFS('7'!$F$11:$F$50,'7'!$B$11:$B$50,A27)+SUMIFS('8'!$F$11:$F$50,'8'!$B$11:$B$50,A27)+SUMIFS('9'!$F$11:$F$50,'9'!$B$11:$B$50,A27)+SUMIFS('10'!$F$11:$F$50,'10'!$B$11:$B$50,A27)+SUMIFS('11'!$F$11:$F$50,'11'!$B$11:$B$50,A27)+SUMIFS('12'!$F$11:$F$50,'12'!$B$11:$B$50,A27)+SUMIFS('13'!$F$11:$F$50,'13'!$B$11:$B$50,A27)+SUMIFS('14'!$F$11:$F$50,'14'!$B$11:$B$50,A27)+SUMIFS('15'!$F$11:$F$50,'15'!$B$11:$B$50,A27)+SUMIFS('16'!$F$11:$F$50,'16'!$B$11:$B$50,A27)+SUMIFS('17'!$F$11:$F$50,'17'!$B$11:$B$50,A27)+SUMIFS('18'!$F$11:$F$50,'18'!$B$11:$B$50,A27)+SUMIFS('19'!$F$11:$F$50,'19'!$B$11:$B$50,A27)+SUMIFS('20'!$F$11:$F$50,'20'!$B$11:$B$50,A27)+SUMIFS('21'!$F$11:$F$50,'21'!$B$11:$B$50,A27)+SUMIFS('22'!$F$11:$F$50,'22'!$B$11:$B$50,A27)+SUMIFS('23'!$F$11:$F$50,'23'!$B$11:$B$50,A27)+SUMIFS('24'!$F$11:$F$50,'24'!$B$11:$B$50,A27)+SUMIFS('25'!$F$11:$F$50,'25'!$B$11:$B$50,A27)+SUMIFS('26'!$F$11:$F$50,'26'!$B$11:$B$50,A27)+SUMIFS('27'!$F$11:$F$50,'27'!$B$11:$B$50,A27)+SUMIFS('28'!$F$11:$F$50,'28'!$B$11:$B$50,A27)+SUMIFS('29'!$F$11:$F$50,'29'!$B$11:$B$50,A27)+SUMIFS('30'!$F$11:$F$50,'30'!$B$11:$B$50,A27)+SUMIFS('31'!$F$11:$F$50,'31'!$B$11:$B$50,A27)+SUMIFS('32'!$F$11:$F$50,'32'!$B$11:$B$50,A27)+SUMIFS('33'!$F$11:$F$50,'33'!$B$11:$B$50,A27)+SUMIFS('34'!$F$11:$F$50,'34'!$B$11:$B$50,A27)+SUMIFS('35'!$F$11:$F$50,'35'!$B$11:$B$50,A27)+SUMIFS('36'!$F$11:$F$50,'36'!$B$11:$B$50,A27)+SUMIFS('37'!$F$11:$F$50,'37'!$B$11:$B$50,A27)+SUMIFS('38'!$F$11:$F$50,'38'!$B$11:$B$50,A27)+SUMIFS('39'!$F$11:$F$50,'39'!$B$11:$B$50,A27)+SUMIFS('40'!$F$11:$F$50,'40'!$B$11:$B$50,A27)+SUMIFS('41'!$F$11:$F$50,'41'!$B$11:$B$50,A27)+SUMIFS('42'!$F$11:$F$50,'42'!$B$11:$B$50,A27)+SUMIFS('43'!$F$11:$F$50,'43'!$B$11:$B$50,A27)+SUMIFS('44'!$F$11:$F$50,'44'!$B$11:$B$50,A27)+SUMIFS('45'!$F$11:$F$50,'45'!$B$11:$B$50,A27)+SUMIFS('46'!$F$11:$F$50,'46'!$B$11:$B$50,A27)+SUMIFS('47'!$F$11:$F$50,'47'!$B$11:$B$50,A27)+SUMIFS('48'!$F$11:$F$50,'48'!$B$11:$B$50,A27)+SUMIFS('49'!$F$11:$F$50,'49'!$B$11:$B$50,A27)+SUMIFS('50'!$F$11:$F$50,'50'!$B$11:$B$50,A27)+SUMIFS('51'!$F$11:$F$50,'51'!$B$11:$B$50,A27)))</f>
        <v>-2</v>
      </c>
    </row>
    <row r="28" spans="1:5" ht="16" x14ac:dyDescent="0.2">
      <c r="A28" s="13">
        <v>1</v>
      </c>
      <c r="B28" s="34" t="s">
        <v>78</v>
      </c>
      <c r="C28" s="15">
        <v>2</v>
      </c>
      <c r="D28" s="17">
        <v>30</v>
      </c>
      <c r="E28" s="42">
        <f>IF(ISBLANK(A28),"",Tabela5[[#This Row],[Estoque Inicial]]-(SUMIFS('1'!$F$11:$F$50,'1'!$B$11:$B$50,A28)+SUMIFS('2'!$F$11:$F$50,'2'!$B$11:$B$50,A28)+SUMIFS('3'!$F$11:$F$50,'3'!$B$11:$B$50,A28)+SUMIFS('4'!$F$11:$F$50,'4'!$B$11:$B$50,A28)+SUMIFS('5'!$F$11:$F$50,'5'!$B$11:$B$50,A28)+SUMIFS('6'!$F$11:$F$50,'6'!$B$11:$B$50,A28)+SUMIFS('7'!$F$11:$F$50,'7'!$B$11:$B$50,A28)+SUMIFS('8'!$F$11:$F$50,'8'!$B$11:$B$50,A28)+SUMIFS('9'!$F$11:$F$50,'9'!$B$11:$B$50,A28)+SUMIFS('10'!$F$11:$F$50,'10'!$B$11:$B$50,A28)+SUMIFS('11'!$F$11:$F$50,'11'!$B$11:$B$50,A28)+SUMIFS('12'!$F$11:$F$50,'12'!$B$11:$B$50,A28)+SUMIFS('13'!$F$11:$F$50,'13'!$B$11:$B$50,A28)+SUMIFS('14'!$F$11:$F$50,'14'!$B$11:$B$50,A28)+SUMIFS('15'!$F$11:$F$50,'15'!$B$11:$B$50,A28)+SUMIFS('16'!$F$11:$F$50,'16'!$B$11:$B$50,A28)+SUMIFS('17'!$F$11:$F$50,'17'!$B$11:$B$50,A28)+SUMIFS('18'!$F$11:$F$50,'18'!$B$11:$B$50,A28)+SUMIFS('19'!$F$11:$F$50,'19'!$B$11:$B$50,A28)+SUMIFS('20'!$F$11:$F$50,'20'!$B$11:$B$50,A28)+SUMIFS('21'!$F$11:$F$50,'21'!$B$11:$B$50,A28)+SUMIFS('22'!$F$11:$F$50,'22'!$B$11:$B$50,A28)+SUMIFS('23'!$F$11:$F$50,'23'!$B$11:$B$50,A28)+SUMIFS('24'!$F$11:$F$50,'24'!$B$11:$B$50,A28)+SUMIFS('25'!$F$11:$F$50,'25'!$B$11:$B$50,A28)+SUMIFS('26'!$F$11:$F$50,'26'!$B$11:$B$50,A28)+SUMIFS('27'!$F$11:$F$50,'27'!$B$11:$B$50,A28)+SUMIFS('28'!$F$11:$F$50,'28'!$B$11:$B$50,A28)+SUMIFS('29'!$F$11:$F$50,'29'!$B$11:$B$50,A28)+SUMIFS('30'!$F$11:$F$50,'30'!$B$11:$B$50,A28)+SUMIFS('31'!$F$11:$F$50,'31'!$B$11:$B$50,A28)+SUMIFS('32'!$F$11:$F$50,'32'!$B$11:$B$50,A28)+SUMIFS('33'!$F$11:$F$50,'33'!$B$11:$B$50,A28)+SUMIFS('34'!$F$11:$F$50,'34'!$B$11:$B$50,A28)+SUMIFS('35'!$F$11:$F$50,'35'!$B$11:$B$50,A28)+SUMIFS('36'!$F$11:$F$50,'36'!$B$11:$B$50,A28)+SUMIFS('37'!$F$11:$F$50,'37'!$B$11:$B$50,A28)+SUMIFS('38'!$F$11:$F$50,'38'!$B$11:$B$50,A28)+SUMIFS('39'!$F$11:$F$50,'39'!$B$11:$B$50,A28)+SUMIFS('40'!$F$11:$F$50,'40'!$B$11:$B$50,A28)+SUMIFS('41'!$F$11:$F$50,'41'!$B$11:$B$50,A28)+SUMIFS('42'!$F$11:$F$50,'42'!$B$11:$B$50,A28)+SUMIFS('43'!$F$11:$F$50,'43'!$B$11:$B$50,A28)+SUMIFS('44'!$F$11:$F$50,'44'!$B$11:$B$50,A28)+SUMIFS('45'!$F$11:$F$50,'45'!$B$11:$B$50,A28)+SUMIFS('46'!$F$11:$F$50,'46'!$B$11:$B$50,A28)+SUMIFS('47'!$F$11:$F$50,'47'!$B$11:$B$50,A28)+SUMIFS('48'!$F$11:$F$50,'48'!$B$11:$B$50,A28)+SUMIFS('49'!$F$11:$F$50,'49'!$B$11:$B$50,A28)+SUMIFS('50'!$F$11:$F$50,'50'!$B$11:$B$50,A28)+SUMIFS('51'!$F$11:$F$50,'51'!$B$11:$B$50,A28)))</f>
        <v>11</v>
      </c>
    </row>
    <row r="29" spans="1:5" ht="16" x14ac:dyDescent="0.2">
      <c r="A29" s="13">
        <v>2</v>
      </c>
      <c r="B29" s="34" t="s">
        <v>69</v>
      </c>
      <c r="C29" s="15">
        <v>2</v>
      </c>
      <c r="D29" s="17">
        <v>30</v>
      </c>
      <c r="E29" s="42">
        <f>IF(ISBLANK(A29),"",Tabela5[[#This Row],[Estoque Inicial]]-(SUMIFS('1'!$F$11:$F$50,'1'!$B$11:$B$50,A29)+SUMIFS('2'!$F$11:$F$50,'2'!$B$11:$B$50,A29)+SUMIFS('3'!$F$11:$F$50,'3'!$B$11:$B$50,A29)+SUMIFS('4'!$F$11:$F$50,'4'!$B$11:$B$50,A29)+SUMIFS('5'!$F$11:$F$50,'5'!$B$11:$B$50,A29)+SUMIFS('6'!$F$11:$F$50,'6'!$B$11:$B$50,A29)+SUMIFS('7'!$F$11:$F$50,'7'!$B$11:$B$50,A29)+SUMIFS('8'!$F$11:$F$50,'8'!$B$11:$B$50,A29)+SUMIFS('9'!$F$11:$F$50,'9'!$B$11:$B$50,A29)+SUMIFS('10'!$F$11:$F$50,'10'!$B$11:$B$50,A29)+SUMIFS('11'!$F$11:$F$50,'11'!$B$11:$B$50,A29)+SUMIFS('12'!$F$11:$F$50,'12'!$B$11:$B$50,A29)+SUMIFS('13'!$F$11:$F$50,'13'!$B$11:$B$50,A29)+SUMIFS('14'!$F$11:$F$50,'14'!$B$11:$B$50,A29)+SUMIFS('15'!$F$11:$F$50,'15'!$B$11:$B$50,A29)+SUMIFS('16'!$F$11:$F$50,'16'!$B$11:$B$50,A29)+SUMIFS('17'!$F$11:$F$50,'17'!$B$11:$B$50,A29)+SUMIFS('18'!$F$11:$F$50,'18'!$B$11:$B$50,A29)+SUMIFS('19'!$F$11:$F$50,'19'!$B$11:$B$50,A29)+SUMIFS('20'!$F$11:$F$50,'20'!$B$11:$B$50,A29)+SUMIFS('21'!$F$11:$F$50,'21'!$B$11:$B$50,A29)+SUMIFS('22'!$F$11:$F$50,'22'!$B$11:$B$50,A29)+SUMIFS('23'!$F$11:$F$50,'23'!$B$11:$B$50,A29)+SUMIFS('24'!$F$11:$F$50,'24'!$B$11:$B$50,A29)+SUMIFS('25'!$F$11:$F$50,'25'!$B$11:$B$50,A29)+SUMIFS('26'!$F$11:$F$50,'26'!$B$11:$B$50,A29)+SUMIFS('27'!$F$11:$F$50,'27'!$B$11:$B$50,A29)+SUMIFS('28'!$F$11:$F$50,'28'!$B$11:$B$50,A29)+SUMIFS('29'!$F$11:$F$50,'29'!$B$11:$B$50,A29)+SUMIFS('30'!$F$11:$F$50,'30'!$B$11:$B$50,A29)+SUMIFS('31'!$F$11:$F$50,'31'!$B$11:$B$50,A29)+SUMIFS('32'!$F$11:$F$50,'32'!$B$11:$B$50,A29)+SUMIFS('33'!$F$11:$F$50,'33'!$B$11:$B$50,A29)+SUMIFS('34'!$F$11:$F$50,'34'!$B$11:$B$50,A29)+SUMIFS('35'!$F$11:$F$50,'35'!$B$11:$B$50,A29)+SUMIFS('36'!$F$11:$F$50,'36'!$B$11:$B$50,A29)+SUMIFS('37'!$F$11:$F$50,'37'!$B$11:$B$50,A29)+SUMIFS('38'!$F$11:$F$50,'38'!$B$11:$B$50,A29)+SUMIFS('39'!$F$11:$F$50,'39'!$B$11:$B$50,A29)+SUMIFS('40'!$F$11:$F$50,'40'!$B$11:$B$50,A29)+SUMIFS('41'!$F$11:$F$50,'41'!$B$11:$B$50,A29)+SUMIFS('42'!$F$11:$F$50,'42'!$B$11:$B$50,A29)+SUMIFS('43'!$F$11:$F$50,'43'!$B$11:$B$50,A29)+SUMIFS('44'!$F$11:$F$50,'44'!$B$11:$B$50,A29)+SUMIFS('45'!$F$11:$F$50,'45'!$B$11:$B$50,A29)+SUMIFS('46'!$F$11:$F$50,'46'!$B$11:$B$50,A29)+SUMIFS('47'!$F$11:$F$50,'47'!$B$11:$B$50,A29)+SUMIFS('48'!$F$11:$F$50,'48'!$B$11:$B$50,A29)+SUMIFS('49'!$F$11:$F$50,'49'!$B$11:$B$50,A29)+SUMIFS('50'!$F$11:$F$50,'50'!$B$11:$B$50,A29)+SUMIFS('51'!$F$11:$F$50,'51'!$B$11:$B$50,A29)))</f>
        <v>-1</v>
      </c>
    </row>
    <row r="30" spans="1:5" ht="16" x14ac:dyDescent="0.2">
      <c r="A30" s="20">
        <v>3</v>
      </c>
      <c r="B30" s="34" t="s">
        <v>66</v>
      </c>
      <c r="C30" s="15">
        <v>2</v>
      </c>
      <c r="D30" s="17">
        <v>30</v>
      </c>
      <c r="E30" s="42">
        <f>IF(ISBLANK(A30),"",Tabela5[[#This Row],[Estoque Inicial]]-(SUMIFS('1'!$F$11:$F$50,'1'!$B$11:$B$50,A30)+SUMIFS('2'!$F$11:$F$50,'2'!$B$11:$B$50,A30)+SUMIFS('3'!$F$11:$F$50,'3'!$B$11:$B$50,A30)+SUMIFS('4'!$F$11:$F$50,'4'!$B$11:$B$50,A30)+SUMIFS('5'!$F$11:$F$50,'5'!$B$11:$B$50,A30)+SUMIFS('6'!$F$11:$F$50,'6'!$B$11:$B$50,A30)+SUMIFS('7'!$F$11:$F$50,'7'!$B$11:$B$50,A30)+SUMIFS('8'!$F$11:$F$50,'8'!$B$11:$B$50,A30)+SUMIFS('9'!$F$11:$F$50,'9'!$B$11:$B$50,A30)+SUMIFS('10'!$F$11:$F$50,'10'!$B$11:$B$50,A30)+SUMIFS('11'!$F$11:$F$50,'11'!$B$11:$B$50,A30)+SUMIFS('12'!$F$11:$F$50,'12'!$B$11:$B$50,A30)+SUMIFS('13'!$F$11:$F$50,'13'!$B$11:$B$50,A30)+SUMIFS('14'!$F$11:$F$50,'14'!$B$11:$B$50,A30)+SUMIFS('15'!$F$11:$F$50,'15'!$B$11:$B$50,A30)+SUMIFS('16'!$F$11:$F$50,'16'!$B$11:$B$50,A30)+SUMIFS('17'!$F$11:$F$50,'17'!$B$11:$B$50,A30)+SUMIFS('18'!$F$11:$F$50,'18'!$B$11:$B$50,A30)+SUMIFS('19'!$F$11:$F$50,'19'!$B$11:$B$50,A30)+SUMIFS('20'!$F$11:$F$50,'20'!$B$11:$B$50,A30)+SUMIFS('21'!$F$11:$F$50,'21'!$B$11:$B$50,A30)+SUMIFS('22'!$F$11:$F$50,'22'!$B$11:$B$50,A30)+SUMIFS('23'!$F$11:$F$50,'23'!$B$11:$B$50,A30)+SUMIFS('24'!$F$11:$F$50,'24'!$B$11:$B$50,A30)+SUMIFS('25'!$F$11:$F$50,'25'!$B$11:$B$50,A30)+SUMIFS('26'!$F$11:$F$50,'26'!$B$11:$B$50,A30)+SUMIFS('27'!$F$11:$F$50,'27'!$B$11:$B$50,A30)+SUMIFS('28'!$F$11:$F$50,'28'!$B$11:$B$50,A30)+SUMIFS('29'!$F$11:$F$50,'29'!$B$11:$B$50,A30)+SUMIFS('30'!$F$11:$F$50,'30'!$B$11:$B$50,A30)+SUMIFS('31'!$F$11:$F$50,'31'!$B$11:$B$50,A30)+SUMIFS('32'!$F$11:$F$50,'32'!$B$11:$B$50,A30)+SUMIFS('33'!$F$11:$F$50,'33'!$B$11:$B$50,A30)+SUMIFS('34'!$F$11:$F$50,'34'!$B$11:$B$50,A30)+SUMIFS('35'!$F$11:$F$50,'35'!$B$11:$B$50,A30)+SUMIFS('36'!$F$11:$F$50,'36'!$B$11:$B$50,A30)+SUMIFS('37'!$F$11:$F$50,'37'!$B$11:$B$50,A30)+SUMIFS('38'!$F$11:$F$50,'38'!$B$11:$B$50,A30)+SUMIFS('39'!$F$11:$F$50,'39'!$B$11:$B$50,A30)+SUMIFS('40'!$F$11:$F$50,'40'!$B$11:$B$50,A30)+SUMIFS('41'!$F$11:$F$50,'41'!$B$11:$B$50,A30)+SUMIFS('42'!$F$11:$F$50,'42'!$B$11:$B$50,A30)+SUMIFS('43'!$F$11:$F$50,'43'!$B$11:$B$50,A30)+SUMIFS('44'!$F$11:$F$50,'44'!$B$11:$B$50,A30)+SUMIFS('45'!$F$11:$F$50,'45'!$B$11:$B$50,A30)+SUMIFS('46'!$F$11:$F$50,'46'!$B$11:$B$50,A30)+SUMIFS('47'!$F$11:$F$50,'47'!$B$11:$B$50,A30)+SUMIFS('48'!$F$11:$F$50,'48'!$B$11:$B$50,A30)+SUMIFS('49'!$F$11:$F$50,'49'!$B$11:$B$50,A30)+SUMIFS('50'!$F$11:$F$50,'50'!$B$11:$B$50,A30)+SUMIFS('51'!$F$11:$F$50,'51'!$B$11:$B$50,A30)))</f>
        <v>3</v>
      </c>
    </row>
    <row r="31" spans="1:5" ht="16" x14ac:dyDescent="0.2">
      <c r="A31" s="13">
        <v>4</v>
      </c>
      <c r="B31" s="34" t="s">
        <v>80</v>
      </c>
      <c r="C31" s="15">
        <v>2</v>
      </c>
      <c r="D31" s="17">
        <v>30</v>
      </c>
      <c r="E31" s="42">
        <f>IF(ISBLANK(A31),"",Tabela5[[#This Row],[Estoque Inicial]]-(SUMIFS('1'!$F$11:$F$50,'1'!$B$11:$B$50,A31)+SUMIFS('2'!$F$11:$F$50,'2'!$B$11:$B$50,A31)+SUMIFS('3'!$F$11:$F$50,'3'!$B$11:$B$50,A31)+SUMIFS('4'!$F$11:$F$50,'4'!$B$11:$B$50,A31)+SUMIFS('5'!$F$11:$F$50,'5'!$B$11:$B$50,A31)+SUMIFS('6'!$F$11:$F$50,'6'!$B$11:$B$50,A31)+SUMIFS('7'!$F$11:$F$50,'7'!$B$11:$B$50,A31)+SUMIFS('8'!$F$11:$F$50,'8'!$B$11:$B$50,A31)+SUMIFS('9'!$F$11:$F$50,'9'!$B$11:$B$50,A31)+SUMIFS('10'!$F$11:$F$50,'10'!$B$11:$B$50,A31)+SUMIFS('11'!$F$11:$F$50,'11'!$B$11:$B$50,A31)+SUMIFS('12'!$F$11:$F$50,'12'!$B$11:$B$50,A31)+SUMIFS('13'!$F$11:$F$50,'13'!$B$11:$B$50,A31)+SUMIFS('14'!$F$11:$F$50,'14'!$B$11:$B$50,A31)+SUMIFS('15'!$F$11:$F$50,'15'!$B$11:$B$50,A31)+SUMIFS('16'!$F$11:$F$50,'16'!$B$11:$B$50,A31)+SUMIFS('17'!$F$11:$F$50,'17'!$B$11:$B$50,A31)+SUMIFS('18'!$F$11:$F$50,'18'!$B$11:$B$50,A31)+SUMIFS('19'!$F$11:$F$50,'19'!$B$11:$B$50,A31)+SUMIFS('20'!$F$11:$F$50,'20'!$B$11:$B$50,A31)+SUMIFS('21'!$F$11:$F$50,'21'!$B$11:$B$50,A31)+SUMIFS('22'!$F$11:$F$50,'22'!$B$11:$B$50,A31)+SUMIFS('23'!$F$11:$F$50,'23'!$B$11:$B$50,A31)+SUMIFS('24'!$F$11:$F$50,'24'!$B$11:$B$50,A31)+SUMIFS('25'!$F$11:$F$50,'25'!$B$11:$B$50,A31)+SUMIFS('26'!$F$11:$F$50,'26'!$B$11:$B$50,A31)+SUMIFS('27'!$F$11:$F$50,'27'!$B$11:$B$50,A31)+SUMIFS('28'!$F$11:$F$50,'28'!$B$11:$B$50,A31)+SUMIFS('29'!$F$11:$F$50,'29'!$B$11:$B$50,A31)+SUMIFS('30'!$F$11:$F$50,'30'!$B$11:$B$50,A31)+SUMIFS('31'!$F$11:$F$50,'31'!$B$11:$B$50,A31)+SUMIFS('32'!$F$11:$F$50,'32'!$B$11:$B$50,A31)+SUMIFS('33'!$F$11:$F$50,'33'!$B$11:$B$50,A31)+SUMIFS('34'!$F$11:$F$50,'34'!$B$11:$B$50,A31)+SUMIFS('35'!$F$11:$F$50,'35'!$B$11:$B$50,A31)+SUMIFS('36'!$F$11:$F$50,'36'!$B$11:$B$50,A31)+SUMIFS('37'!$F$11:$F$50,'37'!$B$11:$B$50,A31)+SUMIFS('38'!$F$11:$F$50,'38'!$B$11:$B$50,A31)+SUMIFS('39'!$F$11:$F$50,'39'!$B$11:$B$50,A31)+SUMIFS('40'!$F$11:$F$50,'40'!$B$11:$B$50,A31)+SUMIFS('41'!$F$11:$F$50,'41'!$B$11:$B$50,A31)+SUMIFS('42'!$F$11:$F$50,'42'!$B$11:$B$50,A31)+SUMIFS('43'!$F$11:$F$50,'43'!$B$11:$B$50,A31)+SUMIFS('44'!$F$11:$F$50,'44'!$B$11:$B$50,A31)+SUMIFS('45'!$F$11:$F$50,'45'!$B$11:$B$50,A31)+SUMIFS('46'!$F$11:$F$50,'46'!$B$11:$B$50,A31)+SUMIFS('47'!$F$11:$F$50,'47'!$B$11:$B$50,A31)+SUMIFS('48'!$F$11:$F$50,'48'!$B$11:$B$50,A31)+SUMIFS('49'!$F$11:$F$50,'49'!$B$11:$B$50,A31)+SUMIFS('50'!$F$11:$F$50,'50'!$B$11:$B$50,A31)+SUMIFS('51'!$F$11:$F$50,'51'!$B$11:$B$50,A31)))</f>
        <v>9</v>
      </c>
    </row>
    <row r="32" spans="1:5" ht="16" x14ac:dyDescent="0.2">
      <c r="A32" s="13">
        <v>5</v>
      </c>
      <c r="B32" s="34" t="s">
        <v>91</v>
      </c>
      <c r="C32" s="15">
        <v>2</v>
      </c>
      <c r="D32" s="18">
        <v>30</v>
      </c>
      <c r="E32" s="42">
        <f>IF(ISBLANK(A32),"",Tabela5[[#This Row],[Estoque Inicial]]-(SUMIFS('1'!$F$11:$F$50,'1'!$B$11:$B$50,A32)+SUMIFS('2'!$F$11:$F$50,'2'!$B$11:$B$50,A32)+SUMIFS('3'!$F$11:$F$50,'3'!$B$11:$B$50,A32)+SUMIFS('4'!$F$11:$F$50,'4'!$B$11:$B$50,A32)+SUMIFS('5'!$F$11:$F$50,'5'!$B$11:$B$50,A32)+SUMIFS('6'!$F$11:$F$50,'6'!$B$11:$B$50,A32)+SUMIFS('7'!$F$11:$F$50,'7'!$B$11:$B$50,A32)+SUMIFS('8'!$F$11:$F$50,'8'!$B$11:$B$50,A32)+SUMIFS('9'!$F$11:$F$50,'9'!$B$11:$B$50,A32)+SUMIFS('10'!$F$11:$F$50,'10'!$B$11:$B$50,A32)+SUMIFS('11'!$F$11:$F$50,'11'!$B$11:$B$50,A32)+SUMIFS('12'!$F$11:$F$50,'12'!$B$11:$B$50,A32)+SUMIFS('13'!$F$11:$F$50,'13'!$B$11:$B$50,A32)+SUMIFS('14'!$F$11:$F$50,'14'!$B$11:$B$50,A32)+SUMIFS('15'!$F$11:$F$50,'15'!$B$11:$B$50,A32)+SUMIFS('16'!$F$11:$F$50,'16'!$B$11:$B$50,A32)+SUMIFS('17'!$F$11:$F$50,'17'!$B$11:$B$50,A32)+SUMIFS('18'!$F$11:$F$50,'18'!$B$11:$B$50,A32)+SUMIFS('19'!$F$11:$F$50,'19'!$B$11:$B$50,A32)+SUMIFS('20'!$F$11:$F$50,'20'!$B$11:$B$50,A32)+SUMIFS('21'!$F$11:$F$50,'21'!$B$11:$B$50,A32)+SUMIFS('22'!$F$11:$F$50,'22'!$B$11:$B$50,A32)+SUMIFS('23'!$F$11:$F$50,'23'!$B$11:$B$50,A32)+SUMIFS('24'!$F$11:$F$50,'24'!$B$11:$B$50,A32)+SUMIFS('25'!$F$11:$F$50,'25'!$B$11:$B$50,A32)+SUMIFS('26'!$F$11:$F$50,'26'!$B$11:$B$50,A32)+SUMIFS('27'!$F$11:$F$50,'27'!$B$11:$B$50,A32)+SUMIFS('28'!$F$11:$F$50,'28'!$B$11:$B$50,A32)+SUMIFS('29'!$F$11:$F$50,'29'!$B$11:$B$50,A32)+SUMIFS('30'!$F$11:$F$50,'30'!$B$11:$B$50,A32)+SUMIFS('31'!$F$11:$F$50,'31'!$B$11:$B$50,A32)+SUMIFS('32'!$F$11:$F$50,'32'!$B$11:$B$50,A32)+SUMIFS('33'!$F$11:$F$50,'33'!$B$11:$B$50,A32)+SUMIFS('34'!$F$11:$F$50,'34'!$B$11:$B$50,A32)+SUMIFS('35'!$F$11:$F$50,'35'!$B$11:$B$50,A32)+SUMIFS('36'!$F$11:$F$50,'36'!$B$11:$B$50,A32)+SUMIFS('37'!$F$11:$F$50,'37'!$B$11:$B$50,A32)+SUMIFS('38'!$F$11:$F$50,'38'!$B$11:$B$50,A32)+SUMIFS('39'!$F$11:$F$50,'39'!$B$11:$B$50,A32)+SUMIFS('40'!$F$11:$F$50,'40'!$B$11:$B$50,A32)+SUMIFS('41'!$F$11:$F$50,'41'!$B$11:$B$50,A32)+SUMIFS('42'!$F$11:$F$50,'42'!$B$11:$B$50,A32)+SUMIFS('43'!$F$11:$F$50,'43'!$B$11:$B$50,A32)+SUMIFS('44'!$F$11:$F$50,'44'!$B$11:$B$50,A32)+SUMIFS('45'!$F$11:$F$50,'45'!$B$11:$B$50,A32)+SUMIFS('46'!$F$11:$F$50,'46'!$B$11:$B$50,A32)+SUMIFS('47'!$F$11:$F$50,'47'!$B$11:$B$50,A32)+SUMIFS('48'!$F$11:$F$50,'48'!$B$11:$B$50,A32)+SUMIFS('49'!$F$11:$F$50,'49'!$B$11:$B$50,A32)+SUMIFS('50'!$F$11:$F$50,'50'!$B$11:$B$50,A32)+SUMIFS('51'!$F$11:$F$50,'51'!$B$11:$B$50,A32)))</f>
        <v>2</v>
      </c>
    </row>
    <row r="33" spans="1:5" ht="16" x14ac:dyDescent="0.2">
      <c r="A33" s="20">
        <v>6</v>
      </c>
      <c r="B33" s="34" t="s">
        <v>68</v>
      </c>
      <c r="C33" s="15">
        <v>2</v>
      </c>
      <c r="D33" s="17">
        <v>30</v>
      </c>
      <c r="E33" s="42">
        <f>IF(ISBLANK(A33),"",Tabela5[[#This Row],[Estoque Inicial]]-(SUMIFS('1'!$F$11:$F$50,'1'!$B$11:$B$50,A33)+SUMIFS('2'!$F$11:$F$50,'2'!$B$11:$B$50,A33)+SUMIFS('3'!$F$11:$F$50,'3'!$B$11:$B$50,A33)+SUMIFS('4'!$F$11:$F$50,'4'!$B$11:$B$50,A33)+SUMIFS('5'!$F$11:$F$50,'5'!$B$11:$B$50,A33)+SUMIFS('6'!$F$11:$F$50,'6'!$B$11:$B$50,A33)+SUMIFS('7'!$F$11:$F$50,'7'!$B$11:$B$50,A33)+SUMIFS('8'!$F$11:$F$50,'8'!$B$11:$B$50,A33)+SUMIFS('9'!$F$11:$F$50,'9'!$B$11:$B$50,A33)+SUMIFS('10'!$F$11:$F$50,'10'!$B$11:$B$50,A33)+SUMIFS('11'!$F$11:$F$50,'11'!$B$11:$B$50,A33)+SUMIFS('12'!$F$11:$F$50,'12'!$B$11:$B$50,A33)+SUMIFS('13'!$F$11:$F$50,'13'!$B$11:$B$50,A33)+SUMIFS('14'!$F$11:$F$50,'14'!$B$11:$B$50,A33)+SUMIFS('15'!$F$11:$F$50,'15'!$B$11:$B$50,A33)+SUMIFS('16'!$F$11:$F$50,'16'!$B$11:$B$50,A33)+SUMIFS('17'!$F$11:$F$50,'17'!$B$11:$B$50,A33)+SUMIFS('18'!$F$11:$F$50,'18'!$B$11:$B$50,A33)+SUMIFS('19'!$F$11:$F$50,'19'!$B$11:$B$50,A33)+SUMIFS('20'!$F$11:$F$50,'20'!$B$11:$B$50,A33)+SUMIFS('21'!$F$11:$F$50,'21'!$B$11:$B$50,A33)+SUMIFS('22'!$F$11:$F$50,'22'!$B$11:$B$50,A33)+SUMIFS('23'!$F$11:$F$50,'23'!$B$11:$B$50,A33)+SUMIFS('24'!$F$11:$F$50,'24'!$B$11:$B$50,A33)+SUMIFS('25'!$F$11:$F$50,'25'!$B$11:$B$50,A33)+SUMIFS('26'!$F$11:$F$50,'26'!$B$11:$B$50,A33)+SUMIFS('27'!$F$11:$F$50,'27'!$B$11:$B$50,A33)+SUMIFS('28'!$F$11:$F$50,'28'!$B$11:$B$50,A33)+SUMIFS('29'!$F$11:$F$50,'29'!$B$11:$B$50,A33)+SUMIFS('30'!$F$11:$F$50,'30'!$B$11:$B$50,A33)+SUMIFS('31'!$F$11:$F$50,'31'!$B$11:$B$50,A33)+SUMIFS('32'!$F$11:$F$50,'32'!$B$11:$B$50,A33)+SUMIFS('33'!$F$11:$F$50,'33'!$B$11:$B$50,A33)+SUMIFS('34'!$F$11:$F$50,'34'!$B$11:$B$50,A33)+SUMIFS('35'!$F$11:$F$50,'35'!$B$11:$B$50,A33)+SUMIFS('36'!$F$11:$F$50,'36'!$B$11:$B$50,A33)+SUMIFS('37'!$F$11:$F$50,'37'!$B$11:$B$50,A33)+SUMIFS('38'!$F$11:$F$50,'38'!$B$11:$B$50,A33)+SUMIFS('39'!$F$11:$F$50,'39'!$B$11:$B$50,A33)+SUMIFS('40'!$F$11:$F$50,'40'!$B$11:$B$50,A33)+SUMIFS('41'!$F$11:$F$50,'41'!$B$11:$B$50,A33)+SUMIFS('42'!$F$11:$F$50,'42'!$B$11:$B$50,A33)+SUMIFS('43'!$F$11:$F$50,'43'!$B$11:$B$50,A33)+SUMIFS('44'!$F$11:$F$50,'44'!$B$11:$B$50,A33)+SUMIFS('45'!$F$11:$F$50,'45'!$B$11:$B$50,A33)+SUMIFS('46'!$F$11:$F$50,'46'!$B$11:$B$50,A33)+SUMIFS('47'!$F$11:$F$50,'47'!$B$11:$B$50,A33)+SUMIFS('48'!$F$11:$F$50,'48'!$B$11:$B$50,A33)+SUMIFS('49'!$F$11:$F$50,'49'!$B$11:$B$50,A33)+SUMIFS('50'!$F$11:$F$50,'50'!$B$11:$B$50,A33)+SUMIFS('51'!$F$11:$F$50,'51'!$B$11:$B$50,A33)))</f>
        <v>0</v>
      </c>
    </row>
    <row r="34" spans="1:5" ht="16" x14ac:dyDescent="0.2">
      <c r="A34" s="20">
        <v>7</v>
      </c>
      <c r="B34" s="34" t="s">
        <v>67</v>
      </c>
      <c r="C34" s="15">
        <v>2</v>
      </c>
      <c r="D34" s="17">
        <v>30</v>
      </c>
      <c r="E34" s="42">
        <f>IF(ISBLANK(A34),"",Tabela5[[#This Row],[Estoque Inicial]]-(SUMIFS('1'!$F$11:$F$50,'1'!$B$11:$B$50,A34)+SUMIFS('2'!$F$11:$F$50,'2'!$B$11:$B$50,A34)+SUMIFS('3'!$F$11:$F$50,'3'!$B$11:$B$50,A34)+SUMIFS('4'!$F$11:$F$50,'4'!$B$11:$B$50,A34)+SUMIFS('5'!$F$11:$F$50,'5'!$B$11:$B$50,A34)+SUMIFS('6'!$F$11:$F$50,'6'!$B$11:$B$50,A34)+SUMIFS('7'!$F$11:$F$50,'7'!$B$11:$B$50,A34)+SUMIFS('8'!$F$11:$F$50,'8'!$B$11:$B$50,A34)+SUMIFS('9'!$F$11:$F$50,'9'!$B$11:$B$50,A34)+SUMIFS('10'!$F$11:$F$50,'10'!$B$11:$B$50,A34)+SUMIFS('11'!$F$11:$F$50,'11'!$B$11:$B$50,A34)+SUMIFS('12'!$F$11:$F$50,'12'!$B$11:$B$50,A34)+SUMIFS('13'!$F$11:$F$50,'13'!$B$11:$B$50,A34)+SUMIFS('14'!$F$11:$F$50,'14'!$B$11:$B$50,A34)+SUMIFS('15'!$F$11:$F$50,'15'!$B$11:$B$50,A34)+SUMIFS('16'!$F$11:$F$50,'16'!$B$11:$B$50,A34)+SUMIFS('17'!$F$11:$F$50,'17'!$B$11:$B$50,A34)+SUMIFS('18'!$F$11:$F$50,'18'!$B$11:$B$50,A34)+SUMIFS('19'!$F$11:$F$50,'19'!$B$11:$B$50,A34)+SUMIFS('20'!$F$11:$F$50,'20'!$B$11:$B$50,A34)+SUMIFS('21'!$F$11:$F$50,'21'!$B$11:$B$50,A34)+SUMIFS('22'!$F$11:$F$50,'22'!$B$11:$B$50,A34)+SUMIFS('23'!$F$11:$F$50,'23'!$B$11:$B$50,A34)+SUMIFS('24'!$F$11:$F$50,'24'!$B$11:$B$50,A34)+SUMIFS('25'!$F$11:$F$50,'25'!$B$11:$B$50,A34)+SUMIFS('26'!$F$11:$F$50,'26'!$B$11:$B$50,A34)+SUMIFS('27'!$F$11:$F$50,'27'!$B$11:$B$50,A34)+SUMIFS('28'!$F$11:$F$50,'28'!$B$11:$B$50,A34)+SUMIFS('29'!$F$11:$F$50,'29'!$B$11:$B$50,A34)+SUMIFS('30'!$F$11:$F$50,'30'!$B$11:$B$50,A34)+SUMIFS('31'!$F$11:$F$50,'31'!$B$11:$B$50,A34)+SUMIFS('32'!$F$11:$F$50,'32'!$B$11:$B$50,A34)+SUMIFS('33'!$F$11:$F$50,'33'!$B$11:$B$50,A34)+SUMIFS('34'!$F$11:$F$50,'34'!$B$11:$B$50,A34)+SUMIFS('35'!$F$11:$F$50,'35'!$B$11:$B$50,A34)+SUMIFS('36'!$F$11:$F$50,'36'!$B$11:$B$50,A34)+SUMIFS('37'!$F$11:$F$50,'37'!$B$11:$B$50,A34)+SUMIFS('38'!$F$11:$F$50,'38'!$B$11:$B$50,A34)+SUMIFS('39'!$F$11:$F$50,'39'!$B$11:$B$50,A34)+SUMIFS('40'!$F$11:$F$50,'40'!$B$11:$B$50,A34)+SUMIFS('41'!$F$11:$F$50,'41'!$B$11:$B$50,A34)+SUMIFS('42'!$F$11:$F$50,'42'!$B$11:$B$50,A34)+SUMIFS('43'!$F$11:$F$50,'43'!$B$11:$B$50,A34)+SUMIFS('44'!$F$11:$F$50,'44'!$B$11:$B$50,A34)+SUMIFS('45'!$F$11:$F$50,'45'!$B$11:$B$50,A34)+SUMIFS('46'!$F$11:$F$50,'46'!$B$11:$B$50,A34)+SUMIFS('47'!$F$11:$F$50,'47'!$B$11:$B$50,A34)+SUMIFS('48'!$F$11:$F$50,'48'!$B$11:$B$50,A34)+SUMIFS('49'!$F$11:$F$50,'49'!$B$11:$B$50,A34)+SUMIFS('50'!$F$11:$F$50,'50'!$B$11:$B$50,A34)+SUMIFS('51'!$F$11:$F$50,'51'!$B$11:$B$50,A34)))</f>
        <v>-2</v>
      </c>
    </row>
    <row r="35" spans="1:5" ht="16" x14ac:dyDescent="0.2">
      <c r="A35" s="20">
        <v>8</v>
      </c>
      <c r="B35" s="34" t="s">
        <v>65</v>
      </c>
      <c r="C35" s="15">
        <v>2</v>
      </c>
      <c r="D35" s="17">
        <v>30</v>
      </c>
      <c r="E35" s="42">
        <f>IF(ISBLANK(A35),"",Tabela5[[#This Row],[Estoque Inicial]]-(SUMIFS('1'!$F$11:$F$50,'1'!$B$11:$B$50,A35)+SUMIFS('2'!$F$11:$F$50,'2'!$B$11:$B$50,A35)+SUMIFS('3'!$F$11:$F$50,'3'!$B$11:$B$50,A35)+SUMIFS('4'!$F$11:$F$50,'4'!$B$11:$B$50,A35)+SUMIFS('5'!$F$11:$F$50,'5'!$B$11:$B$50,A35)+SUMIFS('6'!$F$11:$F$50,'6'!$B$11:$B$50,A35)+SUMIFS('7'!$F$11:$F$50,'7'!$B$11:$B$50,A35)+SUMIFS('8'!$F$11:$F$50,'8'!$B$11:$B$50,A35)+SUMIFS('9'!$F$11:$F$50,'9'!$B$11:$B$50,A35)+SUMIFS('10'!$F$11:$F$50,'10'!$B$11:$B$50,A35)+SUMIFS('11'!$F$11:$F$50,'11'!$B$11:$B$50,A35)+SUMIFS('12'!$F$11:$F$50,'12'!$B$11:$B$50,A35)+SUMIFS('13'!$F$11:$F$50,'13'!$B$11:$B$50,A35)+SUMIFS('14'!$F$11:$F$50,'14'!$B$11:$B$50,A35)+SUMIFS('15'!$F$11:$F$50,'15'!$B$11:$B$50,A35)+SUMIFS('16'!$F$11:$F$50,'16'!$B$11:$B$50,A35)+SUMIFS('17'!$F$11:$F$50,'17'!$B$11:$B$50,A35)+SUMIFS('18'!$F$11:$F$50,'18'!$B$11:$B$50,A35)+SUMIFS('19'!$F$11:$F$50,'19'!$B$11:$B$50,A35)+SUMIFS('20'!$F$11:$F$50,'20'!$B$11:$B$50,A35)+SUMIFS('21'!$F$11:$F$50,'21'!$B$11:$B$50,A35)+SUMIFS('22'!$F$11:$F$50,'22'!$B$11:$B$50,A35)+SUMIFS('23'!$F$11:$F$50,'23'!$B$11:$B$50,A35)+SUMIFS('24'!$F$11:$F$50,'24'!$B$11:$B$50,A35)+SUMIFS('25'!$F$11:$F$50,'25'!$B$11:$B$50,A35)+SUMIFS('26'!$F$11:$F$50,'26'!$B$11:$B$50,A35)+SUMIFS('27'!$F$11:$F$50,'27'!$B$11:$B$50,A35)+SUMIFS('28'!$F$11:$F$50,'28'!$B$11:$B$50,A35)+SUMIFS('29'!$F$11:$F$50,'29'!$B$11:$B$50,A35)+SUMIFS('30'!$F$11:$F$50,'30'!$B$11:$B$50,A35)+SUMIFS('31'!$F$11:$F$50,'31'!$B$11:$B$50,A35)+SUMIFS('32'!$F$11:$F$50,'32'!$B$11:$B$50,A35)+SUMIFS('33'!$F$11:$F$50,'33'!$B$11:$B$50,A35)+SUMIFS('34'!$F$11:$F$50,'34'!$B$11:$B$50,A35)+SUMIFS('35'!$F$11:$F$50,'35'!$B$11:$B$50,A35)+SUMIFS('36'!$F$11:$F$50,'36'!$B$11:$B$50,A35)+SUMIFS('37'!$F$11:$F$50,'37'!$B$11:$B$50,A35)+SUMIFS('38'!$F$11:$F$50,'38'!$B$11:$B$50,A35)+SUMIFS('39'!$F$11:$F$50,'39'!$B$11:$B$50,A35)+SUMIFS('40'!$F$11:$F$50,'40'!$B$11:$B$50,A35)+SUMIFS('41'!$F$11:$F$50,'41'!$B$11:$B$50,A35)+SUMIFS('42'!$F$11:$F$50,'42'!$B$11:$B$50,A35)+SUMIFS('43'!$F$11:$F$50,'43'!$B$11:$B$50,A35)+SUMIFS('44'!$F$11:$F$50,'44'!$B$11:$B$50,A35)+SUMIFS('45'!$F$11:$F$50,'45'!$B$11:$B$50,A35)+SUMIFS('46'!$F$11:$F$50,'46'!$B$11:$B$50,A35)+SUMIFS('47'!$F$11:$F$50,'47'!$B$11:$B$50,A35)+SUMIFS('48'!$F$11:$F$50,'48'!$B$11:$B$50,A35)+SUMIFS('49'!$F$11:$F$50,'49'!$B$11:$B$50,A35)+SUMIFS('50'!$F$11:$F$50,'50'!$B$11:$B$50,A35)+SUMIFS('51'!$F$11:$F$50,'51'!$B$11:$B$50,A35)))</f>
        <v>21</v>
      </c>
    </row>
    <row r="36" spans="1:5" ht="16" x14ac:dyDescent="0.2">
      <c r="A36" s="13">
        <v>9</v>
      </c>
      <c r="B36" s="34" t="s">
        <v>79</v>
      </c>
      <c r="C36" s="15">
        <v>2</v>
      </c>
      <c r="D36" s="17">
        <v>30</v>
      </c>
      <c r="E36" s="42">
        <f>IF(ISBLANK(A36),"",Tabela5[[#This Row],[Estoque Inicial]]-(SUMIFS('1'!$F$11:$F$50,'1'!$B$11:$B$50,A36)+SUMIFS('2'!$F$11:$F$50,'2'!$B$11:$B$50,A36)+SUMIFS('3'!$F$11:$F$50,'3'!$B$11:$B$50,A36)+SUMIFS('4'!$F$11:$F$50,'4'!$B$11:$B$50,A36)+SUMIFS('5'!$F$11:$F$50,'5'!$B$11:$B$50,A36)+SUMIFS('6'!$F$11:$F$50,'6'!$B$11:$B$50,A36)+SUMIFS('7'!$F$11:$F$50,'7'!$B$11:$B$50,A36)+SUMIFS('8'!$F$11:$F$50,'8'!$B$11:$B$50,A36)+SUMIFS('9'!$F$11:$F$50,'9'!$B$11:$B$50,A36)+SUMIFS('10'!$F$11:$F$50,'10'!$B$11:$B$50,A36)+SUMIFS('11'!$F$11:$F$50,'11'!$B$11:$B$50,A36)+SUMIFS('12'!$F$11:$F$50,'12'!$B$11:$B$50,A36)+SUMIFS('13'!$F$11:$F$50,'13'!$B$11:$B$50,A36)+SUMIFS('14'!$F$11:$F$50,'14'!$B$11:$B$50,A36)+SUMIFS('15'!$F$11:$F$50,'15'!$B$11:$B$50,A36)+SUMIFS('16'!$F$11:$F$50,'16'!$B$11:$B$50,A36)+SUMIFS('17'!$F$11:$F$50,'17'!$B$11:$B$50,A36)+SUMIFS('18'!$F$11:$F$50,'18'!$B$11:$B$50,A36)+SUMIFS('19'!$F$11:$F$50,'19'!$B$11:$B$50,A36)+SUMIFS('20'!$F$11:$F$50,'20'!$B$11:$B$50,A36)+SUMIFS('21'!$F$11:$F$50,'21'!$B$11:$B$50,A36)+SUMIFS('22'!$F$11:$F$50,'22'!$B$11:$B$50,A36)+SUMIFS('23'!$F$11:$F$50,'23'!$B$11:$B$50,A36)+SUMIFS('24'!$F$11:$F$50,'24'!$B$11:$B$50,A36)+SUMIFS('25'!$F$11:$F$50,'25'!$B$11:$B$50,A36)+SUMIFS('26'!$F$11:$F$50,'26'!$B$11:$B$50,A36)+SUMIFS('27'!$F$11:$F$50,'27'!$B$11:$B$50,A36)+SUMIFS('28'!$F$11:$F$50,'28'!$B$11:$B$50,A36)+SUMIFS('29'!$F$11:$F$50,'29'!$B$11:$B$50,A36)+SUMIFS('30'!$F$11:$F$50,'30'!$B$11:$B$50,A36)+SUMIFS('31'!$F$11:$F$50,'31'!$B$11:$B$50,A36)+SUMIFS('32'!$F$11:$F$50,'32'!$B$11:$B$50,A36)+SUMIFS('33'!$F$11:$F$50,'33'!$B$11:$B$50,A36)+SUMIFS('34'!$F$11:$F$50,'34'!$B$11:$B$50,A36)+SUMIFS('35'!$F$11:$F$50,'35'!$B$11:$B$50,A36)+SUMIFS('36'!$F$11:$F$50,'36'!$B$11:$B$50,A36)+SUMIFS('37'!$F$11:$F$50,'37'!$B$11:$B$50,A36)+SUMIFS('38'!$F$11:$F$50,'38'!$B$11:$B$50,A36)+SUMIFS('39'!$F$11:$F$50,'39'!$B$11:$B$50,A36)+SUMIFS('40'!$F$11:$F$50,'40'!$B$11:$B$50,A36)+SUMIFS('41'!$F$11:$F$50,'41'!$B$11:$B$50,A36)+SUMIFS('42'!$F$11:$F$50,'42'!$B$11:$B$50,A36)+SUMIFS('43'!$F$11:$F$50,'43'!$B$11:$B$50,A36)+SUMIFS('44'!$F$11:$F$50,'44'!$B$11:$B$50,A36)+SUMIFS('45'!$F$11:$F$50,'45'!$B$11:$B$50,A36)+SUMIFS('46'!$F$11:$F$50,'46'!$B$11:$B$50,A36)+SUMIFS('47'!$F$11:$F$50,'47'!$B$11:$B$50,A36)+SUMIFS('48'!$F$11:$F$50,'48'!$B$11:$B$50,A36)+SUMIFS('49'!$F$11:$F$50,'49'!$B$11:$B$50,A36)+SUMIFS('50'!$F$11:$F$50,'50'!$B$11:$B$50,A36)+SUMIFS('51'!$F$11:$F$50,'51'!$B$11:$B$50,A36)))</f>
        <v>-4</v>
      </c>
    </row>
    <row r="37" spans="1:5" ht="16" x14ac:dyDescent="0.2">
      <c r="A37" s="13">
        <v>10</v>
      </c>
      <c r="B37" s="34" t="s">
        <v>92</v>
      </c>
      <c r="C37" s="15">
        <v>2</v>
      </c>
      <c r="D37" s="18">
        <v>30</v>
      </c>
      <c r="E37" s="42">
        <f>IF(ISBLANK(A37),"",Tabela5[[#This Row],[Estoque Inicial]]-(SUMIFS('1'!$F$11:$F$50,'1'!$B$11:$B$50,A37)+SUMIFS('2'!$F$11:$F$50,'2'!$B$11:$B$50,A37)+SUMIFS('3'!$F$11:$F$50,'3'!$B$11:$B$50,A37)+SUMIFS('4'!$F$11:$F$50,'4'!$B$11:$B$50,A37)+SUMIFS('5'!$F$11:$F$50,'5'!$B$11:$B$50,A37)+SUMIFS('6'!$F$11:$F$50,'6'!$B$11:$B$50,A37)+SUMIFS('7'!$F$11:$F$50,'7'!$B$11:$B$50,A37)+SUMIFS('8'!$F$11:$F$50,'8'!$B$11:$B$50,A37)+SUMIFS('9'!$F$11:$F$50,'9'!$B$11:$B$50,A37)+SUMIFS('10'!$F$11:$F$50,'10'!$B$11:$B$50,A37)+SUMIFS('11'!$F$11:$F$50,'11'!$B$11:$B$50,A37)+SUMIFS('12'!$F$11:$F$50,'12'!$B$11:$B$50,A37)+SUMIFS('13'!$F$11:$F$50,'13'!$B$11:$B$50,A37)+SUMIFS('14'!$F$11:$F$50,'14'!$B$11:$B$50,A37)+SUMIFS('15'!$F$11:$F$50,'15'!$B$11:$B$50,A37)+SUMIFS('16'!$F$11:$F$50,'16'!$B$11:$B$50,A37)+SUMIFS('17'!$F$11:$F$50,'17'!$B$11:$B$50,A37)+SUMIFS('18'!$F$11:$F$50,'18'!$B$11:$B$50,A37)+SUMIFS('19'!$F$11:$F$50,'19'!$B$11:$B$50,A37)+SUMIFS('20'!$F$11:$F$50,'20'!$B$11:$B$50,A37)+SUMIFS('21'!$F$11:$F$50,'21'!$B$11:$B$50,A37)+SUMIFS('22'!$F$11:$F$50,'22'!$B$11:$B$50,A37)+SUMIFS('23'!$F$11:$F$50,'23'!$B$11:$B$50,A37)+SUMIFS('24'!$F$11:$F$50,'24'!$B$11:$B$50,A37)+SUMIFS('25'!$F$11:$F$50,'25'!$B$11:$B$50,A37)+SUMIFS('26'!$F$11:$F$50,'26'!$B$11:$B$50,A37)+SUMIFS('27'!$F$11:$F$50,'27'!$B$11:$B$50,A37)+SUMIFS('28'!$F$11:$F$50,'28'!$B$11:$B$50,A37)+SUMIFS('29'!$F$11:$F$50,'29'!$B$11:$B$50,A37)+SUMIFS('30'!$F$11:$F$50,'30'!$B$11:$B$50,A37)+SUMIFS('31'!$F$11:$F$50,'31'!$B$11:$B$50,A37)+SUMIFS('32'!$F$11:$F$50,'32'!$B$11:$B$50,A37)+SUMIFS('33'!$F$11:$F$50,'33'!$B$11:$B$50,A37)+SUMIFS('34'!$F$11:$F$50,'34'!$B$11:$B$50,A37)+SUMIFS('35'!$F$11:$F$50,'35'!$B$11:$B$50,A37)+SUMIFS('36'!$F$11:$F$50,'36'!$B$11:$B$50,A37)+SUMIFS('37'!$F$11:$F$50,'37'!$B$11:$B$50,A37)+SUMIFS('38'!$F$11:$F$50,'38'!$B$11:$B$50,A37)+SUMIFS('39'!$F$11:$F$50,'39'!$B$11:$B$50,A37)+SUMIFS('40'!$F$11:$F$50,'40'!$B$11:$B$50,A37)+SUMIFS('41'!$F$11:$F$50,'41'!$B$11:$B$50,A37)+SUMIFS('42'!$F$11:$F$50,'42'!$B$11:$B$50,A37)+SUMIFS('43'!$F$11:$F$50,'43'!$B$11:$B$50,A37)+SUMIFS('44'!$F$11:$F$50,'44'!$B$11:$B$50,A37)+SUMIFS('45'!$F$11:$F$50,'45'!$B$11:$B$50,A37)+SUMIFS('46'!$F$11:$F$50,'46'!$B$11:$B$50,A37)+SUMIFS('47'!$F$11:$F$50,'47'!$B$11:$B$50,A37)+SUMIFS('48'!$F$11:$F$50,'48'!$B$11:$B$50,A37)+SUMIFS('49'!$F$11:$F$50,'49'!$B$11:$B$50,A37)+SUMIFS('50'!$F$11:$F$50,'50'!$B$11:$B$50,A37)+SUMIFS('51'!$F$11:$F$50,'51'!$B$11:$B$50,A37)))</f>
        <v>0</v>
      </c>
    </row>
    <row r="38" spans="1:5" x14ac:dyDescent="0.2">
      <c r="A38" s="20">
        <v>7896005401330</v>
      </c>
      <c r="B38" s="34" t="s">
        <v>97</v>
      </c>
      <c r="C38" s="36">
        <v>5</v>
      </c>
      <c r="D38" s="13">
        <v>2</v>
      </c>
      <c r="E38" s="42">
        <f>IF(ISBLANK(A38),"",Tabela5[[#This Row],[Estoque Inicial]]-(SUMIFS('1'!$F$11:$F$50,'1'!$B$11:$B$50,A38)+SUMIFS('2'!$F$11:$F$50,'2'!$B$11:$B$50,A38)+SUMIFS('3'!$F$11:$F$50,'3'!$B$11:$B$50,A38)+SUMIFS('4'!$F$11:$F$50,'4'!$B$11:$B$50,A38)+SUMIFS('5'!$F$11:$F$50,'5'!$B$11:$B$50,A38)+SUMIFS('6'!$F$11:$F$50,'6'!$B$11:$B$50,A38)+SUMIFS('7'!$F$11:$F$50,'7'!$B$11:$B$50,A38)+SUMIFS('8'!$F$11:$F$50,'8'!$B$11:$B$50,A38)+SUMIFS('9'!$F$11:$F$50,'9'!$B$11:$B$50,A38)+SUMIFS('10'!$F$11:$F$50,'10'!$B$11:$B$50,A38)+SUMIFS('11'!$F$11:$F$50,'11'!$B$11:$B$50,A38)+SUMIFS('12'!$F$11:$F$50,'12'!$B$11:$B$50,A38)+SUMIFS('13'!$F$11:$F$50,'13'!$B$11:$B$50,A38)+SUMIFS('14'!$F$11:$F$50,'14'!$B$11:$B$50,A38)+SUMIFS('15'!$F$11:$F$50,'15'!$B$11:$B$50,A38)+SUMIFS('16'!$F$11:$F$50,'16'!$B$11:$B$50,A38)+SUMIFS('17'!$F$11:$F$50,'17'!$B$11:$B$50,A38)+SUMIFS('18'!$F$11:$F$50,'18'!$B$11:$B$50,A38)+SUMIFS('19'!$F$11:$F$50,'19'!$B$11:$B$50,A38)+SUMIFS('20'!$F$11:$F$50,'20'!$B$11:$B$50,A38)+SUMIFS('21'!$F$11:$F$50,'21'!$B$11:$B$50,A38)+SUMIFS('22'!$F$11:$F$50,'22'!$B$11:$B$50,A38)+SUMIFS('23'!$F$11:$F$50,'23'!$B$11:$B$50,A38)+SUMIFS('24'!$F$11:$F$50,'24'!$B$11:$B$50,A38)+SUMIFS('25'!$F$11:$F$50,'25'!$B$11:$B$50,A38)+SUMIFS('26'!$F$11:$F$50,'26'!$B$11:$B$50,A38)+SUMIFS('27'!$F$11:$F$50,'27'!$B$11:$B$50,A38)+SUMIFS('28'!$F$11:$F$50,'28'!$B$11:$B$50,A38)+SUMIFS('29'!$F$11:$F$50,'29'!$B$11:$B$50,A38)+SUMIFS('30'!$F$11:$F$50,'30'!$B$11:$B$50,A38)+SUMIFS('31'!$F$11:$F$50,'31'!$B$11:$B$50,A38)+SUMIFS('32'!$F$11:$F$50,'32'!$B$11:$B$50,A38)+SUMIFS('33'!$F$11:$F$50,'33'!$B$11:$B$50,A38)+SUMIFS('34'!$F$11:$F$50,'34'!$B$11:$B$50,A38)+SUMIFS('35'!$F$11:$F$50,'35'!$B$11:$B$50,A38)+SUMIFS('36'!$F$11:$F$50,'36'!$B$11:$B$50,A38)+SUMIFS('37'!$F$11:$F$50,'37'!$B$11:$B$50,A38)+SUMIFS('38'!$F$11:$F$50,'38'!$B$11:$B$50,A38)+SUMIFS('39'!$F$11:$F$50,'39'!$B$11:$B$50,A38)+SUMIFS('40'!$F$11:$F$50,'40'!$B$11:$B$50,A38)+SUMIFS('41'!$F$11:$F$50,'41'!$B$11:$B$50,A38)+SUMIFS('42'!$F$11:$F$50,'42'!$B$11:$B$50,A38)+SUMIFS('43'!$F$11:$F$50,'43'!$B$11:$B$50,A38)+SUMIFS('44'!$F$11:$F$50,'44'!$B$11:$B$50,A38)+SUMIFS('45'!$F$11:$F$50,'45'!$B$11:$B$50,A38)+SUMIFS('46'!$F$11:$F$50,'46'!$B$11:$B$50,A38)+SUMIFS('47'!$F$11:$F$50,'47'!$B$11:$B$50,A38)+SUMIFS('48'!$F$11:$F$50,'48'!$B$11:$B$50,A38)+SUMIFS('49'!$F$11:$F$50,'49'!$B$11:$B$50,A38)+SUMIFS('50'!$F$11:$F$50,'50'!$B$11:$B$50,A38)+SUMIFS('51'!$F$11:$F$50,'51'!$B$11:$B$50,A38)))</f>
        <v>0</v>
      </c>
    </row>
    <row r="39" spans="1:5" ht="16" x14ac:dyDescent="0.2">
      <c r="A39" s="20">
        <v>7896005401347</v>
      </c>
      <c r="B39" s="34" t="s">
        <v>99</v>
      </c>
      <c r="C39" s="15">
        <v>5</v>
      </c>
      <c r="D39" s="13">
        <v>3</v>
      </c>
      <c r="E39" s="42">
        <f>IF(ISBLANK(A39),"",Tabela5[[#This Row],[Estoque Inicial]]-(SUMIFS('1'!$F$11:$F$50,'1'!$B$11:$B$50,A39)+SUMIFS('2'!$F$11:$F$50,'2'!$B$11:$B$50,A39)+SUMIFS('3'!$F$11:$F$50,'3'!$B$11:$B$50,A39)+SUMIFS('4'!$F$11:$F$50,'4'!$B$11:$B$50,A39)+SUMIFS('5'!$F$11:$F$50,'5'!$B$11:$B$50,A39)+SUMIFS('6'!$F$11:$F$50,'6'!$B$11:$B$50,A39)+SUMIFS('7'!$F$11:$F$50,'7'!$B$11:$B$50,A39)+SUMIFS('8'!$F$11:$F$50,'8'!$B$11:$B$50,A39)+SUMIFS('9'!$F$11:$F$50,'9'!$B$11:$B$50,A39)+SUMIFS('10'!$F$11:$F$50,'10'!$B$11:$B$50,A39)+SUMIFS('11'!$F$11:$F$50,'11'!$B$11:$B$50,A39)+SUMIFS('12'!$F$11:$F$50,'12'!$B$11:$B$50,A39)+SUMIFS('13'!$F$11:$F$50,'13'!$B$11:$B$50,A39)+SUMIFS('14'!$F$11:$F$50,'14'!$B$11:$B$50,A39)+SUMIFS('15'!$F$11:$F$50,'15'!$B$11:$B$50,A39)+SUMIFS('16'!$F$11:$F$50,'16'!$B$11:$B$50,A39)+SUMIFS('17'!$F$11:$F$50,'17'!$B$11:$B$50,A39)+SUMIFS('18'!$F$11:$F$50,'18'!$B$11:$B$50,A39)+SUMIFS('19'!$F$11:$F$50,'19'!$B$11:$B$50,A39)+SUMIFS('20'!$F$11:$F$50,'20'!$B$11:$B$50,A39)+SUMIFS('21'!$F$11:$F$50,'21'!$B$11:$B$50,A39)+SUMIFS('22'!$F$11:$F$50,'22'!$B$11:$B$50,A39)+SUMIFS('23'!$F$11:$F$50,'23'!$B$11:$B$50,A39)+SUMIFS('24'!$F$11:$F$50,'24'!$B$11:$B$50,A39)+SUMIFS('25'!$F$11:$F$50,'25'!$B$11:$B$50,A39)+SUMIFS('26'!$F$11:$F$50,'26'!$B$11:$B$50,A39)+SUMIFS('27'!$F$11:$F$50,'27'!$B$11:$B$50,A39)+SUMIFS('28'!$F$11:$F$50,'28'!$B$11:$B$50,A39)+SUMIFS('29'!$F$11:$F$50,'29'!$B$11:$B$50,A39)+SUMIFS('30'!$F$11:$F$50,'30'!$B$11:$B$50,A39)+SUMIFS('31'!$F$11:$F$50,'31'!$B$11:$B$50,A39)+SUMIFS('32'!$F$11:$F$50,'32'!$B$11:$B$50,A39)+SUMIFS('33'!$F$11:$F$50,'33'!$B$11:$B$50,A39)+SUMIFS('34'!$F$11:$F$50,'34'!$B$11:$B$50,A39)+SUMIFS('35'!$F$11:$F$50,'35'!$B$11:$B$50,A39)+SUMIFS('36'!$F$11:$F$50,'36'!$B$11:$B$50,A39)+SUMIFS('37'!$F$11:$F$50,'37'!$B$11:$B$50,A39)+SUMIFS('38'!$F$11:$F$50,'38'!$B$11:$B$50,A39)+SUMIFS('39'!$F$11:$F$50,'39'!$B$11:$B$50,A39)+SUMIFS('40'!$F$11:$F$50,'40'!$B$11:$B$50,A39)+SUMIFS('41'!$F$11:$F$50,'41'!$B$11:$B$50,A39)+SUMIFS('42'!$F$11:$F$50,'42'!$B$11:$B$50,A39)+SUMIFS('43'!$F$11:$F$50,'43'!$B$11:$B$50,A39)+SUMIFS('44'!$F$11:$F$50,'44'!$B$11:$B$50,A39)+SUMIFS('45'!$F$11:$F$50,'45'!$B$11:$B$50,A39)+SUMIFS('46'!$F$11:$F$50,'46'!$B$11:$B$50,A39)+SUMIFS('47'!$F$11:$F$50,'47'!$B$11:$B$50,A39)+SUMIFS('48'!$F$11:$F$50,'48'!$B$11:$B$50,A39)+SUMIFS('49'!$F$11:$F$50,'49'!$B$11:$B$50,A39)+SUMIFS('50'!$F$11:$F$50,'50'!$B$11:$B$50,A39)+SUMIFS('51'!$F$11:$F$50,'51'!$B$11:$B$50,A39)))</f>
        <v>-1</v>
      </c>
    </row>
    <row r="40" spans="1:5" ht="16" x14ac:dyDescent="0.2">
      <c r="A40" s="20">
        <v>7896005401286</v>
      </c>
      <c r="B40" s="34" t="s">
        <v>100</v>
      </c>
      <c r="C40" s="15">
        <v>5</v>
      </c>
      <c r="D40" s="13">
        <v>2</v>
      </c>
      <c r="E40" s="42">
        <f>IF(ISBLANK(A40),"",Tabela5[[#This Row],[Estoque Inicial]]-(SUMIFS('1'!$F$11:$F$50,'1'!$B$11:$B$50,A40)+SUMIFS('2'!$F$11:$F$50,'2'!$B$11:$B$50,A40)+SUMIFS('3'!$F$11:$F$50,'3'!$B$11:$B$50,A40)+SUMIFS('4'!$F$11:$F$50,'4'!$B$11:$B$50,A40)+SUMIFS('5'!$F$11:$F$50,'5'!$B$11:$B$50,A40)+SUMIFS('6'!$F$11:$F$50,'6'!$B$11:$B$50,A40)+SUMIFS('7'!$F$11:$F$50,'7'!$B$11:$B$50,A40)+SUMIFS('8'!$F$11:$F$50,'8'!$B$11:$B$50,A40)+SUMIFS('9'!$F$11:$F$50,'9'!$B$11:$B$50,A40)+SUMIFS('10'!$F$11:$F$50,'10'!$B$11:$B$50,A40)+SUMIFS('11'!$F$11:$F$50,'11'!$B$11:$B$50,A40)+SUMIFS('12'!$F$11:$F$50,'12'!$B$11:$B$50,A40)+SUMIFS('13'!$F$11:$F$50,'13'!$B$11:$B$50,A40)+SUMIFS('14'!$F$11:$F$50,'14'!$B$11:$B$50,A40)+SUMIFS('15'!$F$11:$F$50,'15'!$B$11:$B$50,A40)+SUMIFS('16'!$F$11:$F$50,'16'!$B$11:$B$50,A40)+SUMIFS('17'!$F$11:$F$50,'17'!$B$11:$B$50,A40)+SUMIFS('18'!$F$11:$F$50,'18'!$B$11:$B$50,A40)+SUMIFS('19'!$F$11:$F$50,'19'!$B$11:$B$50,A40)+SUMIFS('20'!$F$11:$F$50,'20'!$B$11:$B$50,A40)+SUMIFS('21'!$F$11:$F$50,'21'!$B$11:$B$50,A40)+SUMIFS('22'!$F$11:$F$50,'22'!$B$11:$B$50,A40)+SUMIFS('23'!$F$11:$F$50,'23'!$B$11:$B$50,A40)+SUMIFS('24'!$F$11:$F$50,'24'!$B$11:$B$50,A40)+SUMIFS('25'!$F$11:$F$50,'25'!$B$11:$B$50,A40)+SUMIFS('26'!$F$11:$F$50,'26'!$B$11:$B$50,A40)+SUMIFS('27'!$F$11:$F$50,'27'!$B$11:$B$50,A40)+SUMIFS('28'!$F$11:$F$50,'28'!$B$11:$B$50,A40)+SUMIFS('29'!$F$11:$F$50,'29'!$B$11:$B$50,A40)+SUMIFS('30'!$F$11:$F$50,'30'!$B$11:$B$50,A40)+SUMIFS('31'!$F$11:$F$50,'31'!$B$11:$B$50,A40)+SUMIFS('32'!$F$11:$F$50,'32'!$B$11:$B$50,A40)+SUMIFS('33'!$F$11:$F$50,'33'!$B$11:$B$50,A40)+SUMIFS('34'!$F$11:$F$50,'34'!$B$11:$B$50,A40)+SUMIFS('35'!$F$11:$F$50,'35'!$B$11:$B$50,A40)+SUMIFS('36'!$F$11:$F$50,'36'!$B$11:$B$50,A40)+SUMIFS('37'!$F$11:$F$50,'37'!$B$11:$B$50,A40)+SUMIFS('38'!$F$11:$F$50,'38'!$B$11:$B$50,A40)+SUMIFS('39'!$F$11:$F$50,'39'!$B$11:$B$50,A40)+SUMIFS('40'!$F$11:$F$50,'40'!$B$11:$B$50,A40)+SUMIFS('41'!$F$11:$F$50,'41'!$B$11:$B$50,A40)+SUMIFS('42'!$F$11:$F$50,'42'!$B$11:$B$50,A40)+SUMIFS('43'!$F$11:$F$50,'43'!$B$11:$B$50,A40)+SUMIFS('44'!$F$11:$F$50,'44'!$B$11:$B$50,A40)+SUMIFS('45'!$F$11:$F$50,'45'!$B$11:$B$50,A40)+SUMIFS('46'!$F$11:$F$50,'46'!$B$11:$B$50,A40)+SUMIFS('47'!$F$11:$F$50,'47'!$B$11:$B$50,A40)+SUMIFS('48'!$F$11:$F$50,'48'!$B$11:$B$50,A40)+SUMIFS('49'!$F$11:$F$50,'49'!$B$11:$B$50,A40)+SUMIFS('50'!$F$11:$F$50,'50'!$B$11:$B$50,A40)+SUMIFS('51'!$F$11:$F$50,'51'!$B$11:$B$50,A40)))</f>
        <v>0</v>
      </c>
    </row>
    <row r="41" spans="1:5" ht="16" x14ac:dyDescent="0.2">
      <c r="A41" s="20">
        <v>7896005401323</v>
      </c>
      <c r="B41" s="34" t="s">
        <v>101</v>
      </c>
      <c r="C41" s="15">
        <v>5</v>
      </c>
      <c r="D41" s="13">
        <v>4</v>
      </c>
      <c r="E41" s="42">
        <f>IF(ISBLANK(A41),"",Tabela5[[#This Row],[Estoque Inicial]]-(SUMIFS('1'!$F$11:$F$50,'1'!$B$11:$B$50,A41)+SUMIFS('2'!$F$11:$F$50,'2'!$B$11:$B$50,A41)+SUMIFS('3'!$F$11:$F$50,'3'!$B$11:$B$50,A41)+SUMIFS('4'!$F$11:$F$50,'4'!$B$11:$B$50,A41)+SUMIFS('5'!$F$11:$F$50,'5'!$B$11:$B$50,A41)+SUMIFS('6'!$F$11:$F$50,'6'!$B$11:$B$50,A41)+SUMIFS('7'!$F$11:$F$50,'7'!$B$11:$B$50,A41)+SUMIFS('8'!$F$11:$F$50,'8'!$B$11:$B$50,A41)+SUMIFS('9'!$F$11:$F$50,'9'!$B$11:$B$50,A41)+SUMIFS('10'!$F$11:$F$50,'10'!$B$11:$B$50,A41)+SUMIFS('11'!$F$11:$F$50,'11'!$B$11:$B$50,A41)+SUMIFS('12'!$F$11:$F$50,'12'!$B$11:$B$50,A41)+SUMIFS('13'!$F$11:$F$50,'13'!$B$11:$B$50,A41)+SUMIFS('14'!$F$11:$F$50,'14'!$B$11:$B$50,A41)+SUMIFS('15'!$F$11:$F$50,'15'!$B$11:$B$50,A41)+SUMIFS('16'!$F$11:$F$50,'16'!$B$11:$B$50,A41)+SUMIFS('17'!$F$11:$F$50,'17'!$B$11:$B$50,A41)+SUMIFS('18'!$F$11:$F$50,'18'!$B$11:$B$50,A41)+SUMIFS('19'!$F$11:$F$50,'19'!$B$11:$B$50,A41)+SUMIFS('20'!$F$11:$F$50,'20'!$B$11:$B$50,A41)+SUMIFS('21'!$F$11:$F$50,'21'!$B$11:$B$50,A41)+SUMIFS('22'!$F$11:$F$50,'22'!$B$11:$B$50,A41)+SUMIFS('23'!$F$11:$F$50,'23'!$B$11:$B$50,A41)+SUMIFS('24'!$F$11:$F$50,'24'!$B$11:$B$50,A41)+SUMIFS('25'!$F$11:$F$50,'25'!$B$11:$B$50,A41)+SUMIFS('26'!$F$11:$F$50,'26'!$B$11:$B$50,A41)+SUMIFS('27'!$F$11:$F$50,'27'!$B$11:$B$50,A41)+SUMIFS('28'!$F$11:$F$50,'28'!$B$11:$B$50,A41)+SUMIFS('29'!$F$11:$F$50,'29'!$B$11:$B$50,A41)+SUMIFS('30'!$F$11:$F$50,'30'!$B$11:$B$50,A41)+SUMIFS('31'!$F$11:$F$50,'31'!$B$11:$B$50,A41)+SUMIFS('32'!$F$11:$F$50,'32'!$B$11:$B$50,A41)+SUMIFS('33'!$F$11:$F$50,'33'!$B$11:$B$50,A41)+SUMIFS('34'!$F$11:$F$50,'34'!$B$11:$B$50,A41)+SUMIFS('35'!$F$11:$F$50,'35'!$B$11:$B$50,A41)+SUMIFS('36'!$F$11:$F$50,'36'!$B$11:$B$50,A41)+SUMIFS('37'!$F$11:$F$50,'37'!$B$11:$B$50,A41)+SUMIFS('38'!$F$11:$F$50,'38'!$B$11:$B$50,A41)+SUMIFS('39'!$F$11:$F$50,'39'!$B$11:$B$50,A41)+SUMIFS('40'!$F$11:$F$50,'40'!$B$11:$B$50,A41)+SUMIFS('41'!$F$11:$F$50,'41'!$B$11:$B$50,A41)+SUMIFS('42'!$F$11:$F$50,'42'!$B$11:$B$50,A41)+SUMIFS('43'!$F$11:$F$50,'43'!$B$11:$B$50,A41)+SUMIFS('44'!$F$11:$F$50,'44'!$B$11:$B$50,A41)+SUMIFS('45'!$F$11:$F$50,'45'!$B$11:$B$50,A41)+SUMIFS('46'!$F$11:$F$50,'46'!$B$11:$B$50,A41)+SUMIFS('47'!$F$11:$F$50,'47'!$B$11:$B$50,A41)+SUMIFS('48'!$F$11:$F$50,'48'!$B$11:$B$50,A41)+SUMIFS('49'!$F$11:$F$50,'49'!$B$11:$B$50,A41)+SUMIFS('50'!$F$11:$F$50,'50'!$B$11:$B$50,A41)+SUMIFS('51'!$F$11:$F$50,'51'!$B$11:$B$50,A41)))</f>
        <v>0</v>
      </c>
    </row>
    <row r="42" spans="1:5" ht="16" x14ac:dyDescent="0.2">
      <c r="A42" s="20">
        <v>7896579420119</v>
      </c>
      <c r="B42" s="34" t="s">
        <v>104</v>
      </c>
      <c r="C42" s="15">
        <v>5</v>
      </c>
      <c r="D42" s="13">
        <v>4</v>
      </c>
      <c r="E42" s="42">
        <f>IF(ISBLANK(A42),"",Tabela5[[#This Row],[Estoque Inicial]]-(SUMIFS('1'!$F$11:$F$50,'1'!$B$11:$B$50,A42)+SUMIFS('2'!$F$11:$F$50,'2'!$B$11:$B$50,A42)+SUMIFS('3'!$F$11:$F$50,'3'!$B$11:$B$50,A42)+SUMIFS('4'!$F$11:$F$50,'4'!$B$11:$B$50,A42)+SUMIFS('5'!$F$11:$F$50,'5'!$B$11:$B$50,A42)+SUMIFS('6'!$F$11:$F$50,'6'!$B$11:$B$50,A42)+SUMIFS('7'!$F$11:$F$50,'7'!$B$11:$B$50,A42)+SUMIFS('8'!$F$11:$F$50,'8'!$B$11:$B$50,A42)+SUMIFS('9'!$F$11:$F$50,'9'!$B$11:$B$50,A42)+SUMIFS('10'!$F$11:$F$50,'10'!$B$11:$B$50,A42)+SUMIFS('11'!$F$11:$F$50,'11'!$B$11:$B$50,A42)+SUMIFS('12'!$F$11:$F$50,'12'!$B$11:$B$50,A42)+SUMIFS('13'!$F$11:$F$50,'13'!$B$11:$B$50,A42)+SUMIFS('14'!$F$11:$F$50,'14'!$B$11:$B$50,A42)+SUMIFS('15'!$F$11:$F$50,'15'!$B$11:$B$50,A42)+SUMIFS('16'!$F$11:$F$50,'16'!$B$11:$B$50,A42)+SUMIFS('17'!$F$11:$F$50,'17'!$B$11:$B$50,A42)+SUMIFS('18'!$F$11:$F$50,'18'!$B$11:$B$50,A42)+SUMIFS('19'!$F$11:$F$50,'19'!$B$11:$B$50,A42)+SUMIFS('20'!$F$11:$F$50,'20'!$B$11:$B$50,A42)+SUMIFS('21'!$F$11:$F$50,'21'!$B$11:$B$50,A42)+SUMIFS('22'!$F$11:$F$50,'22'!$B$11:$B$50,A42)+SUMIFS('23'!$F$11:$F$50,'23'!$B$11:$B$50,A42)+SUMIFS('24'!$F$11:$F$50,'24'!$B$11:$B$50,A42)+SUMIFS('25'!$F$11:$F$50,'25'!$B$11:$B$50,A42)+SUMIFS('26'!$F$11:$F$50,'26'!$B$11:$B$50,A42)+SUMIFS('27'!$F$11:$F$50,'27'!$B$11:$B$50,A42)+SUMIFS('28'!$F$11:$F$50,'28'!$B$11:$B$50,A42)+SUMIFS('29'!$F$11:$F$50,'29'!$B$11:$B$50,A42)+SUMIFS('30'!$F$11:$F$50,'30'!$B$11:$B$50,A42)+SUMIFS('31'!$F$11:$F$50,'31'!$B$11:$B$50,A42)+SUMIFS('32'!$F$11:$F$50,'32'!$B$11:$B$50,A42)+SUMIFS('33'!$F$11:$F$50,'33'!$B$11:$B$50,A42)+SUMIFS('34'!$F$11:$F$50,'34'!$B$11:$B$50,A42)+SUMIFS('35'!$F$11:$F$50,'35'!$B$11:$B$50,A42)+SUMIFS('36'!$F$11:$F$50,'36'!$B$11:$B$50,A42)+SUMIFS('37'!$F$11:$F$50,'37'!$B$11:$B$50,A42)+SUMIFS('38'!$F$11:$F$50,'38'!$B$11:$B$50,A42)+SUMIFS('39'!$F$11:$F$50,'39'!$B$11:$B$50,A42)+SUMIFS('40'!$F$11:$F$50,'40'!$B$11:$B$50,A42)+SUMIFS('41'!$F$11:$F$50,'41'!$B$11:$B$50,A42)+SUMIFS('42'!$F$11:$F$50,'42'!$B$11:$B$50,A42)+SUMIFS('43'!$F$11:$F$50,'43'!$B$11:$B$50,A42)+SUMIFS('44'!$F$11:$F$50,'44'!$B$11:$B$50,A42)+SUMIFS('45'!$F$11:$F$50,'45'!$B$11:$B$50,A42)+SUMIFS('46'!$F$11:$F$50,'46'!$B$11:$B$50,A42)+SUMIFS('47'!$F$11:$F$50,'47'!$B$11:$B$50,A42)+SUMIFS('48'!$F$11:$F$50,'48'!$B$11:$B$50,A42)+SUMIFS('49'!$F$11:$F$50,'49'!$B$11:$B$50,A42)+SUMIFS('50'!$F$11:$F$50,'50'!$B$11:$B$50,A42)+SUMIFS('51'!$F$11:$F$50,'51'!$B$11:$B$50,A42)))</f>
        <v>0</v>
      </c>
    </row>
    <row r="43" spans="1:5" ht="16" x14ac:dyDescent="0.2">
      <c r="A43" s="20">
        <v>7891991001359</v>
      </c>
      <c r="B43" s="34" t="s">
        <v>102</v>
      </c>
      <c r="C43" s="15">
        <v>8</v>
      </c>
      <c r="D43" s="13">
        <v>4</v>
      </c>
      <c r="E43" s="42">
        <f>IF(ISBLANK(A43),"",Tabela5[[#This Row],[Estoque Inicial]]-(SUMIFS('1'!$F$11:$F$50,'1'!$B$11:$B$50,A43)+SUMIFS('2'!$F$11:$F$50,'2'!$B$11:$B$50,A43)+SUMIFS('3'!$F$11:$F$50,'3'!$B$11:$B$50,A43)+SUMIFS('4'!$F$11:$F$50,'4'!$B$11:$B$50,A43)+SUMIFS('5'!$F$11:$F$50,'5'!$B$11:$B$50,A43)+SUMIFS('6'!$F$11:$F$50,'6'!$B$11:$B$50,A43)+SUMIFS('7'!$F$11:$F$50,'7'!$B$11:$B$50,A43)+SUMIFS('8'!$F$11:$F$50,'8'!$B$11:$B$50,A43)+SUMIFS('9'!$F$11:$F$50,'9'!$B$11:$B$50,A43)+SUMIFS('10'!$F$11:$F$50,'10'!$B$11:$B$50,A43)+SUMIFS('11'!$F$11:$F$50,'11'!$B$11:$B$50,A43)+SUMIFS('12'!$F$11:$F$50,'12'!$B$11:$B$50,A43)+SUMIFS('13'!$F$11:$F$50,'13'!$B$11:$B$50,A43)+SUMIFS('14'!$F$11:$F$50,'14'!$B$11:$B$50,A43)+SUMIFS('15'!$F$11:$F$50,'15'!$B$11:$B$50,A43)+SUMIFS('16'!$F$11:$F$50,'16'!$B$11:$B$50,A43)+SUMIFS('17'!$F$11:$F$50,'17'!$B$11:$B$50,A43)+SUMIFS('18'!$F$11:$F$50,'18'!$B$11:$B$50,A43)+SUMIFS('19'!$F$11:$F$50,'19'!$B$11:$B$50,A43)+SUMIFS('20'!$F$11:$F$50,'20'!$B$11:$B$50,A43)+SUMIFS('21'!$F$11:$F$50,'21'!$B$11:$B$50,A43)+SUMIFS('22'!$F$11:$F$50,'22'!$B$11:$B$50,A43)+SUMIFS('23'!$F$11:$F$50,'23'!$B$11:$B$50,A43)+SUMIFS('24'!$F$11:$F$50,'24'!$B$11:$B$50,A43)+SUMIFS('25'!$F$11:$F$50,'25'!$B$11:$B$50,A43)+SUMIFS('26'!$F$11:$F$50,'26'!$B$11:$B$50,A43)+SUMIFS('27'!$F$11:$F$50,'27'!$B$11:$B$50,A43)+SUMIFS('28'!$F$11:$F$50,'28'!$B$11:$B$50,A43)+SUMIFS('29'!$F$11:$F$50,'29'!$B$11:$B$50,A43)+SUMIFS('30'!$F$11:$F$50,'30'!$B$11:$B$50,A43)+SUMIFS('31'!$F$11:$F$50,'31'!$B$11:$B$50,A43)+SUMIFS('32'!$F$11:$F$50,'32'!$B$11:$B$50,A43)+SUMIFS('33'!$F$11:$F$50,'33'!$B$11:$B$50,A43)+SUMIFS('34'!$F$11:$F$50,'34'!$B$11:$B$50,A43)+SUMIFS('35'!$F$11:$F$50,'35'!$B$11:$B$50,A43)+SUMIFS('36'!$F$11:$F$50,'36'!$B$11:$B$50,A43)+SUMIFS('37'!$F$11:$F$50,'37'!$B$11:$B$50,A43)+SUMIFS('38'!$F$11:$F$50,'38'!$B$11:$B$50,A43)+SUMIFS('39'!$F$11:$F$50,'39'!$B$11:$B$50,A43)+SUMIFS('40'!$F$11:$F$50,'40'!$B$11:$B$50,A43)+SUMIFS('41'!$F$11:$F$50,'41'!$B$11:$B$50,A43)+SUMIFS('42'!$F$11:$F$50,'42'!$B$11:$B$50,A43)+SUMIFS('43'!$F$11:$F$50,'43'!$B$11:$B$50,A43)+SUMIFS('44'!$F$11:$F$50,'44'!$B$11:$B$50,A43)+SUMIFS('45'!$F$11:$F$50,'45'!$B$11:$B$50,A43)+SUMIFS('46'!$F$11:$F$50,'46'!$B$11:$B$50,A43)+SUMIFS('47'!$F$11:$F$50,'47'!$B$11:$B$50,A43)+SUMIFS('48'!$F$11:$F$50,'48'!$B$11:$B$50,A43)+SUMIFS('49'!$F$11:$F$50,'49'!$B$11:$B$50,A43)+SUMIFS('50'!$F$11:$F$50,'50'!$B$11:$B$50,A43)+SUMIFS('51'!$F$11:$F$50,'51'!$B$11:$B$50,A43)))</f>
        <v>-1</v>
      </c>
    </row>
    <row r="44" spans="1:5" ht="16" x14ac:dyDescent="0.2">
      <c r="A44" s="20">
        <v>7891991001380</v>
      </c>
      <c r="B44" s="34" t="s">
        <v>103</v>
      </c>
      <c r="C44" s="15">
        <v>8</v>
      </c>
      <c r="D44" s="13">
        <v>2</v>
      </c>
      <c r="E44" s="42">
        <f>IF(ISBLANK(A44),"",Tabela5[[#This Row],[Estoque Inicial]]-(SUMIFS('1'!$F$11:$F$50,'1'!$B$11:$B$50,A44)+SUMIFS('2'!$F$11:$F$50,'2'!$B$11:$B$50,A44)+SUMIFS('3'!$F$11:$F$50,'3'!$B$11:$B$50,A44)+SUMIFS('4'!$F$11:$F$50,'4'!$B$11:$B$50,A44)+SUMIFS('5'!$F$11:$F$50,'5'!$B$11:$B$50,A44)+SUMIFS('6'!$F$11:$F$50,'6'!$B$11:$B$50,A44)+SUMIFS('7'!$F$11:$F$50,'7'!$B$11:$B$50,A44)+SUMIFS('8'!$F$11:$F$50,'8'!$B$11:$B$50,A44)+SUMIFS('9'!$F$11:$F$50,'9'!$B$11:$B$50,A44)+SUMIFS('10'!$F$11:$F$50,'10'!$B$11:$B$50,A44)+SUMIFS('11'!$F$11:$F$50,'11'!$B$11:$B$50,A44)+SUMIFS('12'!$F$11:$F$50,'12'!$B$11:$B$50,A44)+SUMIFS('13'!$F$11:$F$50,'13'!$B$11:$B$50,A44)+SUMIFS('14'!$F$11:$F$50,'14'!$B$11:$B$50,A44)+SUMIFS('15'!$F$11:$F$50,'15'!$B$11:$B$50,A44)+SUMIFS('16'!$F$11:$F$50,'16'!$B$11:$B$50,A44)+SUMIFS('17'!$F$11:$F$50,'17'!$B$11:$B$50,A44)+SUMIFS('18'!$F$11:$F$50,'18'!$B$11:$B$50,A44)+SUMIFS('19'!$F$11:$F$50,'19'!$B$11:$B$50,A44)+SUMIFS('20'!$F$11:$F$50,'20'!$B$11:$B$50,A44)+SUMIFS('21'!$F$11:$F$50,'21'!$B$11:$B$50,A44)+SUMIFS('22'!$F$11:$F$50,'22'!$B$11:$B$50,A44)+SUMIFS('23'!$F$11:$F$50,'23'!$B$11:$B$50,A44)+SUMIFS('24'!$F$11:$F$50,'24'!$B$11:$B$50,A44)+SUMIFS('25'!$F$11:$F$50,'25'!$B$11:$B$50,A44)+SUMIFS('26'!$F$11:$F$50,'26'!$B$11:$B$50,A44)+SUMIFS('27'!$F$11:$F$50,'27'!$B$11:$B$50,A44)+SUMIFS('28'!$F$11:$F$50,'28'!$B$11:$B$50,A44)+SUMIFS('29'!$F$11:$F$50,'29'!$B$11:$B$50,A44)+SUMIFS('30'!$F$11:$F$50,'30'!$B$11:$B$50,A44)+SUMIFS('31'!$F$11:$F$50,'31'!$B$11:$B$50,A44)+SUMIFS('32'!$F$11:$F$50,'32'!$B$11:$B$50,A44)+SUMIFS('33'!$F$11:$F$50,'33'!$B$11:$B$50,A44)+SUMIFS('34'!$F$11:$F$50,'34'!$B$11:$B$50,A44)+SUMIFS('35'!$F$11:$F$50,'35'!$B$11:$B$50,A44)+SUMIFS('36'!$F$11:$F$50,'36'!$B$11:$B$50,A44)+SUMIFS('37'!$F$11:$F$50,'37'!$B$11:$B$50,A44)+SUMIFS('38'!$F$11:$F$50,'38'!$B$11:$B$50,A44)+SUMIFS('39'!$F$11:$F$50,'39'!$B$11:$B$50,A44)+SUMIFS('40'!$F$11:$F$50,'40'!$B$11:$B$50,A44)+SUMIFS('41'!$F$11:$F$50,'41'!$B$11:$B$50,A44)+SUMIFS('42'!$F$11:$F$50,'42'!$B$11:$B$50,A44)+SUMIFS('43'!$F$11:$F$50,'43'!$B$11:$B$50,A44)+SUMIFS('44'!$F$11:$F$50,'44'!$B$11:$B$50,A44)+SUMIFS('45'!$F$11:$F$50,'45'!$B$11:$B$50,A44)+SUMIFS('46'!$F$11:$F$50,'46'!$B$11:$B$50,A44)+SUMIFS('47'!$F$11:$F$50,'47'!$B$11:$B$50,A44)+SUMIFS('48'!$F$11:$F$50,'48'!$B$11:$B$50,A44)+SUMIFS('49'!$F$11:$F$50,'49'!$B$11:$B$50,A44)+SUMIFS('50'!$F$11:$F$50,'50'!$B$11:$B$50,A44)+SUMIFS('51'!$F$11:$F$50,'51'!$B$11:$B$50,A44)))</f>
        <v>1</v>
      </c>
    </row>
    <row r="45" spans="1:5" ht="16" x14ac:dyDescent="0.2">
      <c r="A45" s="20">
        <v>7896579420003</v>
      </c>
      <c r="B45" s="34" t="s">
        <v>105</v>
      </c>
      <c r="C45" s="15">
        <v>8</v>
      </c>
      <c r="D45" s="13">
        <v>1</v>
      </c>
      <c r="E45" s="42">
        <f>IF(ISBLANK(A45),"",Tabela5[[#This Row],[Estoque Inicial]]-(SUMIFS('1'!$F$11:$F$50,'1'!$B$11:$B$50,A45)+SUMIFS('2'!$F$11:$F$50,'2'!$B$11:$B$50,A45)+SUMIFS('3'!$F$11:$F$50,'3'!$B$11:$B$50,A45)+SUMIFS('4'!$F$11:$F$50,'4'!$B$11:$B$50,A45)+SUMIFS('5'!$F$11:$F$50,'5'!$B$11:$B$50,A45)+SUMIFS('6'!$F$11:$F$50,'6'!$B$11:$B$50,A45)+SUMIFS('7'!$F$11:$F$50,'7'!$B$11:$B$50,A45)+SUMIFS('8'!$F$11:$F$50,'8'!$B$11:$B$50,A45)+SUMIFS('9'!$F$11:$F$50,'9'!$B$11:$B$50,A45)+SUMIFS('10'!$F$11:$F$50,'10'!$B$11:$B$50,A45)+SUMIFS('11'!$F$11:$F$50,'11'!$B$11:$B$50,A45)+SUMIFS('12'!$F$11:$F$50,'12'!$B$11:$B$50,A45)+SUMIFS('13'!$F$11:$F$50,'13'!$B$11:$B$50,A45)+SUMIFS('14'!$F$11:$F$50,'14'!$B$11:$B$50,A45)+SUMIFS('15'!$F$11:$F$50,'15'!$B$11:$B$50,A45)+SUMIFS('16'!$F$11:$F$50,'16'!$B$11:$B$50,A45)+SUMIFS('17'!$F$11:$F$50,'17'!$B$11:$B$50,A45)+SUMIFS('18'!$F$11:$F$50,'18'!$B$11:$B$50,A45)+SUMIFS('19'!$F$11:$F$50,'19'!$B$11:$B$50,A45)+SUMIFS('20'!$F$11:$F$50,'20'!$B$11:$B$50,A45)+SUMIFS('21'!$F$11:$F$50,'21'!$B$11:$B$50,A45)+SUMIFS('22'!$F$11:$F$50,'22'!$B$11:$B$50,A45)+SUMIFS('23'!$F$11:$F$50,'23'!$B$11:$B$50,A45)+SUMIFS('24'!$F$11:$F$50,'24'!$B$11:$B$50,A45)+SUMIFS('25'!$F$11:$F$50,'25'!$B$11:$B$50,A45)+SUMIFS('26'!$F$11:$F$50,'26'!$B$11:$B$50,A45)+SUMIFS('27'!$F$11:$F$50,'27'!$B$11:$B$50,A45)+SUMIFS('28'!$F$11:$F$50,'28'!$B$11:$B$50,A45)+SUMIFS('29'!$F$11:$F$50,'29'!$B$11:$B$50,A45)+SUMIFS('30'!$F$11:$F$50,'30'!$B$11:$B$50,A45)+SUMIFS('31'!$F$11:$F$50,'31'!$B$11:$B$50,A45)+SUMIFS('32'!$F$11:$F$50,'32'!$B$11:$B$50,A45)+SUMIFS('33'!$F$11:$F$50,'33'!$B$11:$B$50,A45)+SUMIFS('34'!$F$11:$F$50,'34'!$B$11:$B$50,A45)+SUMIFS('35'!$F$11:$F$50,'35'!$B$11:$B$50,A45)+SUMIFS('36'!$F$11:$F$50,'36'!$B$11:$B$50,A45)+SUMIFS('37'!$F$11:$F$50,'37'!$B$11:$B$50,A45)+SUMIFS('38'!$F$11:$F$50,'38'!$B$11:$B$50,A45)+SUMIFS('39'!$F$11:$F$50,'39'!$B$11:$B$50,A45)+SUMIFS('40'!$F$11:$F$50,'40'!$B$11:$B$50,A45)+SUMIFS('41'!$F$11:$F$50,'41'!$B$11:$B$50,A45)+SUMIFS('42'!$F$11:$F$50,'42'!$B$11:$B$50,A45)+SUMIFS('43'!$F$11:$F$50,'43'!$B$11:$B$50,A45)+SUMIFS('44'!$F$11:$F$50,'44'!$B$11:$B$50,A45)+SUMIFS('45'!$F$11:$F$50,'45'!$B$11:$B$50,A45)+SUMIFS('46'!$F$11:$F$50,'46'!$B$11:$B$50,A45)+SUMIFS('47'!$F$11:$F$50,'47'!$B$11:$B$50,A45)+SUMIFS('48'!$F$11:$F$50,'48'!$B$11:$B$50,A45)+SUMIFS('49'!$F$11:$F$50,'49'!$B$11:$B$50,A45)+SUMIFS('50'!$F$11:$F$50,'50'!$B$11:$B$50,A45)+SUMIFS('51'!$F$11:$F$50,'51'!$B$11:$B$50,A45)))</f>
        <v>1</v>
      </c>
    </row>
    <row r="46" spans="1:5" ht="16" x14ac:dyDescent="0.2">
      <c r="A46" s="20">
        <v>7898957757107</v>
      </c>
      <c r="B46" s="45" t="s">
        <v>116</v>
      </c>
      <c r="C46" s="15">
        <v>2</v>
      </c>
      <c r="D46" s="13">
        <v>7</v>
      </c>
      <c r="E46" s="17">
        <f>IF(ISBLANK(A46),"",Tabela5[[#This Row],[Estoque Inicial]]-(SUMIFS('1'!$F$11:$F$50,'1'!$B$11:$B$50,A46)+SUMIFS('2'!$F$11:$F$50,'2'!$B$11:$B$50,A46)+SUMIFS('3'!$F$11:$F$50,'3'!$B$11:$B$50,A46)+SUMIFS('4'!$F$11:$F$50,'4'!$B$11:$B$50,A46)+SUMIFS('5'!$F$11:$F$50,'5'!$B$11:$B$50,A46)+SUMIFS('6'!$F$11:$F$50,'6'!$B$11:$B$50,A46)+SUMIFS('7'!$F$11:$F$50,'7'!$B$11:$B$50,A46)+SUMIFS('8'!$F$11:$F$50,'8'!$B$11:$B$50,A46)+SUMIFS('9'!$F$11:$F$50,'9'!$B$11:$B$50,A46)+SUMIFS('10'!$F$11:$F$50,'10'!$B$11:$B$50,A46)+SUMIFS('11'!$F$11:$F$50,'11'!$B$11:$B$50,A46)+SUMIFS('12'!$F$11:$F$50,'12'!$B$11:$B$50,A46)+SUMIFS('13'!$F$11:$F$50,'13'!$B$11:$B$50,A46)+SUMIFS('14'!$F$11:$F$50,'14'!$B$11:$B$50,A46)+SUMIFS('15'!$F$11:$F$50,'15'!$B$11:$B$50,A46)+SUMIFS('16'!$F$11:$F$50,'16'!$B$11:$B$50,A46)+SUMIFS('17'!$F$11:$F$50,'17'!$B$11:$B$50,A46)+SUMIFS('18'!$F$11:$F$50,'18'!$B$11:$B$50,A46)+SUMIFS('19'!$F$11:$F$50,'19'!$B$11:$B$50,A46)+SUMIFS('20'!$F$11:$F$50,'20'!$B$11:$B$50,A46)+SUMIFS('21'!$F$11:$F$50,'21'!$B$11:$B$50,A46)+SUMIFS('22'!$F$11:$F$50,'22'!$B$11:$B$50,A46)+SUMIFS('23'!$F$11:$F$50,'23'!$B$11:$B$50,A46)+SUMIFS('24'!$F$11:$F$50,'24'!$B$11:$B$50,A46)+SUMIFS('25'!$F$11:$F$50,'25'!$B$11:$B$50,A46)+SUMIFS('26'!$F$11:$F$50,'26'!$B$11:$B$50,A46)+SUMIFS('27'!$F$11:$F$50,'27'!$B$11:$B$50,A46)+SUMIFS('28'!$F$11:$F$50,'28'!$B$11:$B$50,A46)+SUMIFS('29'!$F$11:$F$50,'29'!$B$11:$B$50,A46)+SUMIFS('30'!$F$11:$F$50,'30'!$B$11:$B$50,A46)+SUMIFS('31'!$F$11:$F$50,'31'!$B$11:$B$50,A46)+SUMIFS('32'!$F$11:$F$50,'32'!$B$11:$B$50,A46)+SUMIFS('33'!$F$11:$F$50,'33'!$B$11:$B$50,A46)+SUMIFS('34'!$F$11:$F$50,'34'!$B$11:$B$50,A46)+SUMIFS('35'!$F$11:$F$50,'35'!$B$11:$B$50,A46)+SUMIFS('36'!$F$11:$F$50,'36'!$B$11:$B$50,A46)+SUMIFS('37'!$F$11:$F$50,'37'!$B$11:$B$50,A46)+SUMIFS('38'!$F$11:$F$50,'38'!$B$11:$B$50,A46)+SUMIFS('39'!$F$11:$F$50,'39'!$B$11:$B$50,A46)+SUMIFS('40'!$F$11:$F$50,'40'!$B$11:$B$50,A46)+SUMIFS('41'!$F$11:$F$50,'41'!$B$11:$B$50,A46)+SUMIFS('42'!$F$11:$F$50,'42'!$B$11:$B$50,A46)+SUMIFS('43'!$F$11:$F$50,'43'!$B$11:$B$50,A46)+SUMIFS('44'!$F$11:$F$50,'44'!$B$11:$B$50,A46)+SUMIFS('45'!$F$11:$F$50,'45'!$B$11:$B$50,A46)+SUMIFS('46'!$F$11:$F$50,'46'!$B$11:$B$50,A46)+SUMIFS('47'!$F$11:$F$50,'47'!$B$11:$B$50,A46)+SUMIFS('48'!$F$11:$F$50,'48'!$B$11:$B$50,A46)+SUMIFS('49'!$F$11:$F$50,'49'!$B$11:$B$50,A46)+SUMIFS('50'!$F$11:$F$50,'50'!$B$11:$B$50,A46)+SUMIFS('51'!$F$11:$F$50,'51'!$B$11:$B$50,A46)))</f>
        <v>1</v>
      </c>
    </row>
    <row r="47" spans="1:5" ht="16" x14ac:dyDescent="0.2">
      <c r="A47" s="20"/>
      <c r="B47" s="14"/>
      <c r="C47" s="15"/>
      <c r="D47" s="13"/>
      <c r="E47" s="17" t="str">
        <f>IF(ISBLANK(A47),"",Tabela5[[#This Row],[Estoque Inicial]]-(SUMIFS('1'!$F$11:$F$50,'1'!$B$11:$B$50,A47)+SUMIFS('2'!$F$11:$F$50,'2'!$B$11:$B$50,A47)+SUMIFS('3'!$F$11:$F$50,'3'!$B$11:$B$50,A47)+SUMIFS('4'!$F$11:$F$50,'4'!$B$11:$B$50,A47)+SUMIFS('5'!$F$11:$F$50,'5'!$B$11:$B$50,A47)+SUMIFS('6'!$F$11:$F$50,'6'!$B$11:$B$50,A47)+SUMIFS('7'!$F$11:$F$50,'7'!$B$11:$B$50,A47)+SUMIFS('8'!$F$11:$F$50,'8'!$B$11:$B$50,A47)+SUMIFS('9'!$F$11:$F$50,'9'!$B$11:$B$50,A47)+SUMIFS('10'!$F$11:$F$50,'10'!$B$11:$B$50,A47)+SUMIFS('11'!$F$11:$F$50,'11'!$B$11:$B$50,A47)+SUMIFS('12'!$F$11:$F$50,'12'!$B$11:$B$50,A47)+SUMIFS('13'!$F$11:$F$50,'13'!$B$11:$B$50,A47)+SUMIFS('14'!$F$11:$F$50,'14'!$B$11:$B$50,A47)+SUMIFS('15'!$F$11:$F$50,'15'!$B$11:$B$50,A47)+SUMIFS('16'!$F$11:$F$50,'16'!$B$11:$B$50,A47)+SUMIFS('17'!$F$11:$F$50,'17'!$B$11:$B$50,A47)+SUMIFS('18'!$F$11:$F$50,'18'!$B$11:$B$50,A47)+SUMIFS('19'!$F$11:$F$50,'19'!$B$11:$B$50,A47)+SUMIFS('20'!$F$11:$F$50,'20'!$B$11:$B$50,A47)+SUMIFS('21'!$F$11:$F$50,'21'!$B$11:$B$50,A47)+SUMIFS('22'!$F$11:$F$50,'22'!$B$11:$B$50,A47)+SUMIFS('23'!$F$11:$F$50,'23'!$B$11:$B$50,A47)+SUMIFS('24'!$F$11:$F$50,'24'!$B$11:$B$50,A47)+SUMIFS('25'!$F$11:$F$50,'25'!$B$11:$B$50,A47)+SUMIFS('26'!$F$11:$F$50,'26'!$B$11:$B$50,A47)+SUMIFS('27'!$F$11:$F$50,'27'!$B$11:$B$50,A47)+SUMIFS('28'!$F$11:$F$50,'28'!$B$11:$B$50,A47)+SUMIFS('29'!$F$11:$F$50,'29'!$B$11:$B$50,A47)+SUMIFS('30'!$F$11:$F$50,'30'!$B$11:$B$50,A47)+SUMIFS('31'!$F$11:$F$50,'31'!$B$11:$B$50,A47)+SUMIFS('32'!$F$11:$F$50,'32'!$B$11:$B$50,A47)+SUMIFS('33'!$F$11:$F$50,'33'!$B$11:$B$50,A47)+SUMIFS('34'!$F$11:$F$50,'34'!$B$11:$B$50,A47)+SUMIFS('35'!$F$11:$F$50,'35'!$B$11:$B$50,A47)+SUMIFS('36'!$F$11:$F$50,'36'!$B$11:$B$50,A47)+SUMIFS('37'!$F$11:$F$50,'37'!$B$11:$B$50,A47)+SUMIFS('38'!$F$11:$F$50,'38'!$B$11:$B$50,A47)+SUMIFS('39'!$F$11:$F$50,'39'!$B$11:$B$50,A47)+SUMIFS('40'!$F$11:$F$50,'40'!$B$11:$B$50,A47)+SUMIFS('41'!$F$11:$F$50,'41'!$B$11:$B$50,A47)+SUMIFS('42'!$F$11:$F$50,'42'!$B$11:$B$50,A47)+SUMIFS('43'!$F$11:$F$50,'43'!$B$11:$B$50,A47)+SUMIFS('44'!$F$11:$F$50,'44'!$B$11:$B$50,A47)+SUMIFS('45'!$F$11:$F$50,'45'!$B$11:$B$50,A47)+SUMIFS('46'!$F$11:$F$50,'46'!$B$11:$B$50,A47)+SUMIFS('47'!$F$11:$F$50,'47'!$B$11:$B$50,A47)+SUMIFS('48'!$F$11:$F$50,'48'!$B$11:$B$50,A47)+SUMIFS('49'!$F$11:$F$50,'49'!$B$11:$B$50,A47)+SUMIFS('50'!$F$11:$F$50,'50'!$B$11:$B$50,A47)+SUMIFS('51'!$F$11:$F$50,'51'!$B$11:$B$50,A47)))</f>
        <v/>
      </c>
    </row>
    <row r="48" spans="1:5" ht="16" x14ac:dyDescent="0.2">
      <c r="A48" s="20"/>
      <c r="B48" s="14"/>
      <c r="C48" s="15"/>
      <c r="D48" s="13"/>
      <c r="E48" s="17" t="str">
        <f>IF(ISBLANK(A48),"",Tabela5[[#This Row],[Estoque Inicial]]-(SUMIFS('1'!$F$11:$F$50,'1'!$B$11:$B$50,A48)+SUMIFS('2'!$F$11:$F$50,'2'!$B$11:$B$50,A48)+SUMIFS('3'!$F$11:$F$50,'3'!$B$11:$B$50,A48)+SUMIFS('4'!$F$11:$F$50,'4'!$B$11:$B$50,A48)+SUMIFS('5'!$F$11:$F$50,'5'!$B$11:$B$50,A48)+SUMIFS('6'!$F$11:$F$50,'6'!$B$11:$B$50,A48)+SUMIFS('7'!$F$11:$F$50,'7'!$B$11:$B$50,A48)+SUMIFS('8'!$F$11:$F$50,'8'!$B$11:$B$50,A48)+SUMIFS('9'!$F$11:$F$50,'9'!$B$11:$B$50,A48)+SUMIFS('10'!$F$11:$F$50,'10'!$B$11:$B$50,A48)+SUMIFS('11'!$F$11:$F$50,'11'!$B$11:$B$50,A48)+SUMIFS('12'!$F$11:$F$50,'12'!$B$11:$B$50,A48)+SUMIFS('13'!$F$11:$F$50,'13'!$B$11:$B$50,A48)+SUMIFS('14'!$F$11:$F$50,'14'!$B$11:$B$50,A48)+SUMIFS('15'!$F$11:$F$50,'15'!$B$11:$B$50,A48)+SUMIFS('16'!$F$11:$F$50,'16'!$B$11:$B$50,A48)+SUMIFS('17'!$F$11:$F$50,'17'!$B$11:$B$50,A48)+SUMIFS('18'!$F$11:$F$50,'18'!$B$11:$B$50,A48)+SUMIFS('19'!$F$11:$F$50,'19'!$B$11:$B$50,A48)+SUMIFS('20'!$F$11:$F$50,'20'!$B$11:$B$50,A48)+SUMIFS('21'!$F$11:$F$50,'21'!$B$11:$B$50,A48)+SUMIFS('22'!$F$11:$F$50,'22'!$B$11:$B$50,A48)+SUMIFS('23'!$F$11:$F$50,'23'!$B$11:$B$50,A48)+SUMIFS('24'!$F$11:$F$50,'24'!$B$11:$B$50,A48)+SUMIFS('25'!$F$11:$F$50,'25'!$B$11:$B$50,A48)+SUMIFS('26'!$F$11:$F$50,'26'!$B$11:$B$50,A48)+SUMIFS('27'!$F$11:$F$50,'27'!$B$11:$B$50,A48)+SUMIFS('28'!$F$11:$F$50,'28'!$B$11:$B$50,A48)+SUMIFS('29'!$F$11:$F$50,'29'!$B$11:$B$50,A48)+SUMIFS('30'!$F$11:$F$50,'30'!$B$11:$B$50,A48)+SUMIFS('31'!$F$11:$F$50,'31'!$B$11:$B$50,A48)+SUMIFS('32'!$F$11:$F$50,'32'!$B$11:$B$50,A48)+SUMIFS('33'!$F$11:$F$50,'33'!$B$11:$B$50,A48)+SUMIFS('34'!$F$11:$F$50,'34'!$B$11:$B$50,A48)+SUMIFS('35'!$F$11:$F$50,'35'!$B$11:$B$50,A48)+SUMIFS('36'!$F$11:$F$50,'36'!$B$11:$B$50,A48)+SUMIFS('37'!$F$11:$F$50,'37'!$B$11:$B$50,A48)+SUMIFS('38'!$F$11:$F$50,'38'!$B$11:$B$50,A48)+SUMIFS('39'!$F$11:$F$50,'39'!$B$11:$B$50,A48)+SUMIFS('40'!$F$11:$F$50,'40'!$B$11:$B$50,A48)+SUMIFS('41'!$F$11:$F$50,'41'!$B$11:$B$50,A48)+SUMIFS('42'!$F$11:$F$50,'42'!$B$11:$B$50,A48)+SUMIFS('43'!$F$11:$F$50,'43'!$B$11:$B$50,A48)+SUMIFS('44'!$F$11:$F$50,'44'!$B$11:$B$50,A48)+SUMIFS('45'!$F$11:$F$50,'45'!$B$11:$B$50,A48)+SUMIFS('46'!$F$11:$F$50,'46'!$B$11:$B$50,A48)+SUMIFS('47'!$F$11:$F$50,'47'!$B$11:$B$50,A48)+SUMIFS('48'!$F$11:$F$50,'48'!$B$11:$B$50,A48)+SUMIFS('49'!$F$11:$F$50,'49'!$B$11:$B$50,A48)+SUMIFS('50'!$F$11:$F$50,'50'!$B$11:$B$50,A48)+SUMIFS('51'!$F$11:$F$50,'51'!$B$11:$B$50,A48)))</f>
        <v/>
      </c>
    </row>
    <row r="49" spans="1:5" ht="16" x14ac:dyDescent="0.2">
      <c r="A49" s="20"/>
      <c r="B49" s="14"/>
      <c r="C49" s="15"/>
      <c r="D49" s="13"/>
      <c r="E49" s="17" t="str">
        <f>IF(ISBLANK(A49),"",Tabela5[[#This Row],[Estoque Inicial]]-(SUMIFS('1'!$F$11:$F$50,'1'!$B$11:$B$50,A49)+SUMIFS('2'!$F$11:$F$50,'2'!$B$11:$B$50,A49)+SUMIFS('3'!$F$11:$F$50,'3'!$B$11:$B$50,A49)+SUMIFS('4'!$F$11:$F$50,'4'!$B$11:$B$50,A49)+SUMIFS('5'!$F$11:$F$50,'5'!$B$11:$B$50,A49)+SUMIFS('6'!$F$11:$F$50,'6'!$B$11:$B$50,A49)+SUMIFS('7'!$F$11:$F$50,'7'!$B$11:$B$50,A49)+SUMIFS('8'!$F$11:$F$50,'8'!$B$11:$B$50,A49)+SUMIFS('9'!$F$11:$F$50,'9'!$B$11:$B$50,A49)+SUMIFS('10'!$F$11:$F$50,'10'!$B$11:$B$50,A49)+SUMIFS('11'!$F$11:$F$50,'11'!$B$11:$B$50,A49)+SUMIFS('12'!$F$11:$F$50,'12'!$B$11:$B$50,A49)+SUMIFS('13'!$F$11:$F$50,'13'!$B$11:$B$50,A49)+SUMIFS('14'!$F$11:$F$50,'14'!$B$11:$B$50,A49)+SUMIFS('15'!$F$11:$F$50,'15'!$B$11:$B$50,A49)+SUMIFS('16'!$F$11:$F$50,'16'!$B$11:$B$50,A49)+SUMIFS('17'!$F$11:$F$50,'17'!$B$11:$B$50,A49)+SUMIFS('18'!$F$11:$F$50,'18'!$B$11:$B$50,A49)+SUMIFS('19'!$F$11:$F$50,'19'!$B$11:$B$50,A49)+SUMIFS('20'!$F$11:$F$50,'20'!$B$11:$B$50,A49)+SUMIFS('21'!$F$11:$F$50,'21'!$B$11:$B$50,A49)+SUMIFS('22'!$F$11:$F$50,'22'!$B$11:$B$50,A49)+SUMIFS('23'!$F$11:$F$50,'23'!$B$11:$B$50,A49)+SUMIFS('24'!$F$11:$F$50,'24'!$B$11:$B$50,A49)+SUMIFS('25'!$F$11:$F$50,'25'!$B$11:$B$50,A49)+SUMIFS('26'!$F$11:$F$50,'26'!$B$11:$B$50,A49)+SUMIFS('27'!$F$11:$F$50,'27'!$B$11:$B$50,A49)+SUMIFS('28'!$F$11:$F$50,'28'!$B$11:$B$50,A49)+SUMIFS('29'!$F$11:$F$50,'29'!$B$11:$B$50,A49)+SUMIFS('30'!$F$11:$F$50,'30'!$B$11:$B$50,A49)+SUMIFS('31'!$F$11:$F$50,'31'!$B$11:$B$50,A49)+SUMIFS('32'!$F$11:$F$50,'32'!$B$11:$B$50,A49)+SUMIFS('33'!$F$11:$F$50,'33'!$B$11:$B$50,A49)+SUMIFS('34'!$F$11:$F$50,'34'!$B$11:$B$50,A49)+SUMIFS('35'!$F$11:$F$50,'35'!$B$11:$B$50,A49)+SUMIFS('36'!$F$11:$F$50,'36'!$B$11:$B$50,A49)+SUMIFS('37'!$F$11:$F$50,'37'!$B$11:$B$50,A49)+SUMIFS('38'!$F$11:$F$50,'38'!$B$11:$B$50,A49)+SUMIFS('39'!$F$11:$F$50,'39'!$B$11:$B$50,A49)+SUMIFS('40'!$F$11:$F$50,'40'!$B$11:$B$50,A49)+SUMIFS('41'!$F$11:$F$50,'41'!$B$11:$B$50,A49)+SUMIFS('42'!$F$11:$F$50,'42'!$B$11:$B$50,A49)+SUMIFS('43'!$F$11:$F$50,'43'!$B$11:$B$50,A49)+SUMIFS('44'!$F$11:$F$50,'44'!$B$11:$B$50,A49)+SUMIFS('45'!$F$11:$F$50,'45'!$B$11:$B$50,A49)+SUMIFS('46'!$F$11:$F$50,'46'!$B$11:$B$50,A49)+SUMIFS('47'!$F$11:$F$50,'47'!$B$11:$B$50,A49)+SUMIFS('48'!$F$11:$F$50,'48'!$B$11:$B$50,A49)+SUMIFS('49'!$F$11:$F$50,'49'!$B$11:$B$50,A49)+SUMIFS('50'!$F$11:$F$50,'50'!$B$11:$B$50,A49)+SUMIFS('51'!$F$11:$F$50,'51'!$B$11:$B$50,A49)))</f>
        <v/>
      </c>
    </row>
    <row r="50" spans="1:5" ht="16" x14ac:dyDescent="0.2">
      <c r="A50" s="20"/>
      <c r="B50" s="14"/>
      <c r="C50" s="15"/>
      <c r="D50" s="13"/>
      <c r="E50" s="17" t="str">
        <f>IF(ISBLANK(A50),"",Tabela5[[#This Row],[Estoque Inicial]]-(SUMIFS('1'!$F$11:$F$50,'1'!$B$11:$B$50,A50)+SUMIFS('2'!$F$11:$F$50,'2'!$B$11:$B$50,A50)+SUMIFS('3'!$F$11:$F$50,'3'!$B$11:$B$50,A50)+SUMIFS('4'!$F$11:$F$50,'4'!$B$11:$B$50,A50)+SUMIFS('5'!$F$11:$F$50,'5'!$B$11:$B$50,A50)+SUMIFS('6'!$F$11:$F$50,'6'!$B$11:$B$50,A50)+SUMIFS('7'!$F$11:$F$50,'7'!$B$11:$B$50,A50)+SUMIFS('8'!$F$11:$F$50,'8'!$B$11:$B$50,A50)+SUMIFS('9'!$F$11:$F$50,'9'!$B$11:$B$50,A50)+SUMIFS('10'!$F$11:$F$50,'10'!$B$11:$B$50,A50)+SUMIFS('11'!$F$11:$F$50,'11'!$B$11:$B$50,A50)+SUMIFS('12'!$F$11:$F$50,'12'!$B$11:$B$50,A50)+SUMIFS('13'!$F$11:$F$50,'13'!$B$11:$B$50,A50)+SUMIFS('14'!$F$11:$F$50,'14'!$B$11:$B$50,A50)+SUMIFS('15'!$F$11:$F$50,'15'!$B$11:$B$50,A50)+SUMIFS('16'!$F$11:$F$50,'16'!$B$11:$B$50,A50)+SUMIFS('17'!$F$11:$F$50,'17'!$B$11:$B$50,A50)+SUMIFS('18'!$F$11:$F$50,'18'!$B$11:$B$50,A50)+SUMIFS('19'!$F$11:$F$50,'19'!$B$11:$B$50,A50)+SUMIFS('20'!$F$11:$F$50,'20'!$B$11:$B$50,A50)+SUMIFS('21'!$F$11:$F$50,'21'!$B$11:$B$50,A50)+SUMIFS('22'!$F$11:$F$50,'22'!$B$11:$B$50,A50)+SUMIFS('23'!$F$11:$F$50,'23'!$B$11:$B$50,A50)+SUMIFS('24'!$F$11:$F$50,'24'!$B$11:$B$50,A50)+SUMIFS('25'!$F$11:$F$50,'25'!$B$11:$B$50,A50)+SUMIFS('26'!$F$11:$F$50,'26'!$B$11:$B$50,A50)+SUMIFS('27'!$F$11:$F$50,'27'!$B$11:$B$50,A50)+SUMIFS('28'!$F$11:$F$50,'28'!$B$11:$B$50,A50)+SUMIFS('29'!$F$11:$F$50,'29'!$B$11:$B$50,A50)+SUMIFS('30'!$F$11:$F$50,'30'!$B$11:$B$50,A50)+SUMIFS('31'!$F$11:$F$50,'31'!$B$11:$B$50,A50)+SUMIFS('32'!$F$11:$F$50,'32'!$B$11:$B$50,A50)+SUMIFS('33'!$F$11:$F$50,'33'!$B$11:$B$50,A50)+SUMIFS('34'!$F$11:$F$50,'34'!$B$11:$B$50,A50)+SUMIFS('35'!$F$11:$F$50,'35'!$B$11:$B$50,A50)+SUMIFS('36'!$F$11:$F$50,'36'!$B$11:$B$50,A50)+SUMIFS('37'!$F$11:$F$50,'37'!$B$11:$B$50,A50)+SUMIFS('38'!$F$11:$F$50,'38'!$B$11:$B$50,A50)+SUMIFS('39'!$F$11:$F$50,'39'!$B$11:$B$50,A50)+SUMIFS('40'!$F$11:$F$50,'40'!$B$11:$B$50,A50)+SUMIFS('41'!$F$11:$F$50,'41'!$B$11:$B$50,A50)+SUMIFS('42'!$F$11:$F$50,'42'!$B$11:$B$50,A50)+SUMIFS('43'!$F$11:$F$50,'43'!$B$11:$B$50,A50)+SUMIFS('44'!$F$11:$F$50,'44'!$B$11:$B$50,A50)+SUMIFS('45'!$F$11:$F$50,'45'!$B$11:$B$50,A50)+SUMIFS('46'!$F$11:$F$50,'46'!$B$11:$B$50,A50)+SUMIFS('47'!$F$11:$F$50,'47'!$B$11:$B$50,A50)+SUMIFS('48'!$F$11:$F$50,'48'!$B$11:$B$50,A50)+SUMIFS('49'!$F$11:$F$50,'49'!$B$11:$B$50,A50)+SUMIFS('50'!$F$11:$F$50,'50'!$B$11:$B$50,A50)+SUMIFS('51'!$F$11:$F$50,'51'!$B$11:$B$50,A50)))</f>
        <v/>
      </c>
    </row>
    <row r="51" spans="1:5" x14ac:dyDescent="0.2">
      <c r="C51" s="41"/>
    </row>
    <row r="52" spans="1:5" x14ac:dyDescent="0.2">
      <c r="C52" s="41"/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F2AE-CC7D-40AE-A101-EE13DC0D7033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"&amp;Acampantes!B19</f>
        <v xml:space="preserve">Gastos na cantina de Iraneli Waked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70.900000000000006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70.900000000000006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7894900011517</v>
      </c>
      <c r="C11" s="48" t="str">
        <f t="shared" ref="C11:C50" si="0">IF(ISBLANK(B11),"",IF(ISERROR(VLOOKUP(B11,Produtos,1,FALSE)),"Produto não cadastrado",VLOOKUP(B11,Produtos,2,FALSE)))</f>
        <v>Coca-cola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5</v>
      </c>
      <c r="C12" s="48" t="str">
        <f t="shared" si="0"/>
        <v>Trufa Leite Ninho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7896336005917</v>
      </c>
      <c r="C13" s="48" t="str">
        <f t="shared" si="0"/>
        <v>Paçoquita</v>
      </c>
      <c r="D13" s="49"/>
      <c r="E13" s="22">
        <f t="shared" si="1"/>
        <v>0.5</v>
      </c>
      <c r="F13" s="23">
        <v>1</v>
      </c>
      <c r="G13" s="28">
        <f t="shared" ref="G13:G50" si="2">IFERROR(E13*F13,0)</f>
        <v>0.5</v>
      </c>
    </row>
    <row r="14" spans="1:8" x14ac:dyDescent="0.2">
      <c r="B14" s="27">
        <v>7896336005917</v>
      </c>
      <c r="C14" s="48" t="str">
        <f t="shared" si="0"/>
        <v>Paçoquita</v>
      </c>
      <c r="D14" s="49"/>
      <c r="E14" s="22">
        <f t="shared" si="1"/>
        <v>0.5</v>
      </c>
      <c r="F14" s="23">
        <v>1</v>
      </c>
      <c r="G14" s="28">
        <f t="shared" si="2"/>
        <v>0.5</v>
      </c>
    </row>
    <row r="15" spans="1:8" x14ac:dyDescent="0.2">
      <c r="B15" s="27">
        <v>9</v>
      </c>
      <c r="C15" s="48" t="str">
        <f t="shared" si="0"/>
        <v>Trufa Nutella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5</v>
      </c>
      <c r="C16" s="48" t="str">
        <f t="shared" si="0"/>
        <v>Trufa Leite Ninho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7894900011517</v>
      </c>
      <c r="C17" s="48" t="str">
        <f t="shared" si="0"/>
        <v>Coca-cola 2L</v>
      </c>
      <c r="D17" s="49"/>
      <c r="E17" s="22">
        <f t="shared" si="1"/>
        <v>8</v>
      </c>
      <c r="F17" s="23">
        <v>1</v>
      </c>
      <c r="G17" s="28">
        <f t="shared" si="2"/>
        <v>8</v>
      </c>
    </row>
    <row r="18" spans="2:7" x14ac:dyDescent="0.2">
      <c r="B18" s="27">
        <v>6</v>
      </c>
      <c r="C18" s="48" t="str">
        <f t="shared" si="0"/>
        <v>Trufa Limão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7896336005917</v>
      </c>
      <c r="C19" s="48" t="str">
        <f t="shared" si="0"/>
        <v>Paçoquita</v>
      </c>
      <c r="D19" s="49"/>
      <c r="E19" s="22">
        <f t="shared" si="1"/>
        <v>0.5</v>
      </c>
      <c r="F19" s="23">
        <v>2</v>
      </c>
      <c r="G19" s="28">
        <f t="shared" si="2"/>
        <v>1</v>
      </c>
    </row>
    <row r="20" spans="2:7" x14ac:dyDescent="0.2">
      <c r="B20" s="27">
        <v>9</v>
      </c>
      <c r="C20" s="48" t="str">
        <f t="shared" si="0"/>
        <v>Trufa Nutella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10</v>
      </c>
      <c r="C21" s="48" t="str">
        <f t="shared" si="0"/>
        <v>Trufa Oreo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77961419</v>
      </c>
      <c r="C22" s="48" t="str">
        <f t="shared" si="0"/>
        <v>Tortuguita Leite</v>
      </c>
      <c r="D22" s="49"/>
      <c r="E22" s="22">
        <f t="shared" si="1"/>
        <v>1.6</v>
      </c>
      <c r="F22" s="23">
        <v>1</v>
      </c>
      <c r="G22" s="28">
        <f t="shared" si="2"/>
        <v>1.6</v>
      </c>
    </row>
    <row r="23" spans="2:7" x14ac:dyDescent="0.2">
      <c r="B23" s="27">
        <v>7896336005917</v>
      </c>
      <c r="C23" s="48" t="str">
        <f t="shared" si="0"/>
        <v>Paçoquita</v>
      </c>
      <c r="D23" s="49"/>
      <c r="E23" s="22">
        <f t="shared" si="1"/>
        <v>0.5</v>
      </c>
      <c r="F23" s="23">
        <v>1</v>
      </c>
      <c r="G23" s="28">
        <f t="shared" si="2"/>
        <v>0.5</v>
      </c>
    </row>
    <row r="24" spans="2:7" x14ac:dyDescent="0.2">
      <c r="B24" s="27">
        <v>7896336005917</v>
      </c>
      <c r="C24" s="48" t="str">
        <f t="shared" si="0"/>
        <v>Paçoquita</v>
      </c>
      <c r="D24" s="49"/>
      <c r="E24" s="22">
        <f t="shared" si="1"/>
        <v>0.5</v>
      </c>
      <c r="F24" s="23">
        <v>1</v>
      </c>
      <c r="G24" s="28">
        <f t="shared" si="2"/>
        <v>0.5</v>
      </c>
    </row>
    <row r="25" spans="2:7" x14ac:dyDescent="0.2">
      <c r="B25" s="27">
        <v>4</v>
      </c>
      <c r="C25" s="48" t="str">
        <f t="shared" si="0"/>
        <v>Trufa Crocante</v>
      </c>
      <c r="D25" s="49"/>
      <c r="E25" s="22">
        <f t="shared" si="1"/>
        <v>2</v>
      </c>
      <c r="F25" s="23">
        <v>1</v>
      </c>
      <c r="G25" s="28">
        <f t="shared" si="2"/>
        <v>2</v>
      </c>
    </row>
    <row r="26" spans="2:7" x14ac:dyDescent="0.2">
      <c r="B26" s="27">
        <v>7891991001359</v>
      </c>
      <c r="C26" s="48" t="str">
        <f t="shared" si="0"/>
        <v>Soda 2L</v>
      </c>
      <c r="D26" s="49"/>
      <c r="E26" s="22">
        <f t="shared" si="1"/>
        <v>8</v>
      </c>
      <c r="F26" s="23">
        <v>1</v>
      </c>
      <c r="G26" s="28">
        <f t="shared" si="2"/>
        <v>8</v>
      </c>
    </row>
    <row r="27" spans="2:7" x14ac:dyDescent="0.2">
      <c r="B27" s="27">
        <v>7896336005917</v>
      </c>
      <c r="C27" s="48" t="str">
        <f t="shared" si="0"/>
        <v>Paçoquita</v>
      </c>
      <c r="D27" s="49"/>
      <c r="E27" s="22">
        <f t="shared" si="1"/>
        <v>0.5</v>
      </c>
      <c r="F27" s="23">
        <v>2</v>
      </c>
      <c r="G27" s="28">
        <f t="shared" si="2"/>
        <v>1</v>
      </c>
    </row>
    <row r="28" spans="2:7" x14ac:dyDescent="0.2">
      <c r="B28" s="27">
        <v>9</v>
      </c>
      <c r="C28" s="48" t="str">
        <f t="shared" si="0"/>
        <v>Trufa Nutella</v>
      </c>
      <c r="D28" s="49"/>
      <c r="E28" s="22">
        <f t="shared" si="1"/>
        <v>2</v>
      </c>
      <c r="F28" s="23">
        <v>2</v>
      </c>
      <c r="G28" s="28">
        <f t="shared" si="2"/>
        <v>4</v>
      </c>
    </row>
    <row r="29" spans="2:7" x14ac:dyDescent="0.2">
      <c r="B29" s="27">
        <v>77961860</v>
      </c>
      <c r="C29" s="48" t="str">
        <f t="shared" si="0"/>
        <v>Tortuguita Branca</v>
      </c>
      <c r="D29" s="49"/>
      <c r="E29" s="22">
        <f t="shared" si="1"/>
        <v>1.6</v>
      </c>
      <c r="F29" s="23">
        <v>2</v>
      </c>
      <c r="G29" s="28">
        <f t="shared" si="2"/>
        <v>3.2</v>
      </c>
    </row>
    <row r="30" spans="2:7" x14ac:dyDescent="0.2">
      <c r="B30" s="27">
        <v>7896336005917</v>
      </c>
      <c r="C30" s="48" t="str">
        <f t="shared" si="0"/>
        <v>Paçoquita</v>
      </c>
      <c r="D30" s="49"/>
      <c r="E30" s="22">
        <f t="shared" si="1"/>
        <v>0.5</v>
      </c>
      <c r="F30" s="23">
        <v>1</v>
      </c>
      <c r="G30" s="28">
        <f t="shared" si="2"/>
        <v>0.5</v>
      </c>
    </row>
    <row r="31" spans="2:7" x14ac:dyDescent="0.2">
      <c r="B31" s="27">
        <v>7896336005917</v>
      </c>
      <c r="C31" s="48" t="str">
        <f t="shared" si="0"/>
        <v>Paçoquita</v>
      </c>
      <c r="D31" s="49"/>
      <c r="E31" s="22">
        <f t="shared" si="1"/>
        <v>0.5</v>
      </c>
      <c r="F31" s="23">
        <v>2</v>
      </c>
      <c r="G31" s="28">
        <f t="shared" si="2"/>
        <v>1</v>
      </c>
    </row>
    <row r="32" spans="2:7" x14ac:dyDescent="0.2">
      <c r="B32" s="27">
        <v>6</v>
      </c>
      <c r="C32" s="48" t="str">
        <f t="shared" si="0"/>
        <v>Trufa Limão</v>
      </c>
      <c r="D32" s="49"/>
      <c r="E32" s="22">
        <f t="shared" si="1"/>
        <v>2</v>
      </c>
      <c r="F32" s="23">
        <v>1</v>
      </c>
      <c r="G32" s="28">
        <f t="shared" si="2"/>
        <v>2</v>
      </c>
    </row>
    <row r="33" spans="2:7" x14ac:dyDescent="0.2">
      <c r="B33" s="27">
        <v>5</v>
      </c>
      <c r="C33" s="48" t="str">
        <f t="shared" si="0"/>
        <v>Trufa Leite Ninho</v>
      </c>
      <c r="D33" s="49"/>
      <c r="E33" s="22">
        <f t="shared" si="1"/>
        <v>2</v>
      </c>
      <c r="F33" s="23">
        <v>1</v>
      </c>
      <c r="G33" s="28">
        <f t="shared" si="2"/>
        <v>2</v>
      </c>
    </row>
    <row r="34" spans="2:7" x14ac:dyDescent="0.2">
      <c r="B34" s="27">
        <v>7894900051513</v>
      </c>
      <c r="C34" s="48" t="str">
        <f t="shared" si="0"/>
        <v>Fanta Uva</v>
      </c>
      <c r="D34" s="49"/>
      <c r="E34" s="22">
        <f t="shared" si="1"/>
        <v>8</v>
      </c>
      <c r="F34" s="23">
        <v>1</v>
      </c>
      <c r="G34" s="28">
        <f t="shared" si="2"/>
        <v>8</v>
      </c>
    </row>
    <row r="35" spans="2:7" x14ac:dyDescent="0.2">
      <c r="B35" s="27">
        <v>77961419</v>
      </c>
      <c r="C35" s="48" t="str">
        <f t="shared" si="0"/>
        <v>Tortuguita Leite</v>
      </c>
      <c r="D35" s="49"/>
      <c r="E35" s="22">
        <f t="shared" si="1"/>
        <v>1.6</v>
      </c>
      <c r="F35" s="23">
        <v>1</v>
      </c>
      <c r="G35" s="28">
        <f t="shared" si="2"/>
        <v>1.6</v>
      </c>
    </row>
    <row r="36" spans="2:7" x14ac:dyDescent="0.2">
      <c r="B36" s="27">
        <v>3</v>
      </c>
      <c r="C36" s="48" t="str">
        <f t="shared" si="0"/>
        <v>Trufa Brigadeiro</v>
      </c>
      <c r="D36" s="49"/>
      <c r="E36" s="22">
        <f t="shared" si="1"/>
        <v>2</v>
      </c>
      <c r="F36" s="23">
        <v>1</v>
      </c>
      <c r="G36" s="28">
        <f t="shared" si="2"/>
        <v>2</v>
      </c>
    </row>
    <row r="37" spans="2:7" x14ac:dyDescent="0.2">
      <c r="B37" s="27">
        <v>6</v>
      </c>
      <c r="C37" s="48" t="str">
        <f t="shared" si="0"/>
        <v>Trufa Limão</v>
      </c>
      <c r="D37" s="49"/>
      <c r="E37" s="22">
        <f t="shared" si="1"/>
        <v>2</v>
      </c>
      <c r="F37" s="23">
        <v>1</v>
      </c>
      <c r="G37" s="28">
        <f t="shared" si="2"/>
        <v>2</v>
      </c>
    </row>
    <row r="38" spans="2:7" x14ac:dyDescent="0.2">
      <c r="B38" s="27">
        <v>7896336005917</v>
      </c>
      <c r="C38" s="48" t="str">
        <f t="shared" si="0"/>
        <v>Paçoquita</v>
      </c>
      <c r="D38" s="49"/>
      <c r="E38" s="22">
        <f t="shared" si="1"/>
        <v>0.5</v>
      </c>
      <c r="F38" s="23">
        <v>2</v>
      </c>
      <c r="G38" s="28">
        <f t="shared" si="2"/>
        <v>1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01" priority="1" operator="lessThan">
      <formula>0</formula>
    </cfRule>
    <cfRule type="cellIs" dxfId="100" priority="2" operator="equal">
      <formula>0</formula>
    </cfRule>
    <cfRule type="cellIs" dxfId="99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7629-C55F-4E77-BE10-4BBEDA2E7241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 t="s">
        <v>119</v>
      </c>
      <c r="B1" s="52" t="str">
        <f xml:space="preserve"> "Gastos na cantina de "&amp;Acampantes!B20</f>
        <v>Gastos na cantina de Isabela Alves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40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40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7896005401330</v>
      </c>
      <c r="C11" s="48" t="str">
        <f t="shared" ref="C11:C50" si="0">IF(ISBLANK(B11),"",IF(ISERROR(VLOOKUP(B11,Produtos,1,FALSE)),"Produto não cadastrado",VLOOKUP(B11,Produtos,2,FALSE)))</f>
        <v>Suco Goiaba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8" x14ac:dyDescent="0.2">
      <c r="B12" s="27">
        <v>7896005401330</v>
      </c>
      <c r="C12" s="48" t="str">
        <f t="shared" si="0"/>
        <v>Suco Goiaba</v>
      </c>
      <c r="D12" s="49"/>
      <c r="E12" s="22">
        <f t="shared" si="1"/>
        <v>5</v>
      </c>
      <c r="F12" s="23">
        <v>1</v>
      </c>
      <c r="G12" s="28">
        <f>IFERROR(E12*F12,0)</f>
        <v>5</v>
      </c>
    </row>
    <row r="13" spans="1:8" x14ac:dyDescent="0.2">
      <c r="B13" s="27">
        <v>7896005401347</v>
      </c>
      <c r="C13" s="48" t="str">
        <f t="shared" si="0"/>
        <v>Suco Pessego</v>
      </c>
      <c r="D13" s="49"/>
      <c r="E13" s="22">
        <f t="shared" si="1"/>
        <v>5</v>
      </c>
      <c r="F13" s="23">
        <v>1</v>
      </c>
      <c r="G13" s="28">
        <f t="shared" ref="G13:G50" si="2">IFERROR(E13*F13,0)</f>
        <v>5</v>
      </c>
    </row>
    <row r="14" spans="1:8" x14ac:dyDescent="0.2">
      <c r="B14" s="27">
        <v>7896005401323</v>
      </c>
      <c r="C14" s="48" t="str">
        <f t="shared" si="0"/>
        <v>Suco Uva</v>
      </c>
      <c r="D14" s="49"/>
      <c r="E14" s="22">
        <f t="shared" si="1"/>
        <v>5</v>
      </c>
      <c r="F14" s="23">
        <v>1</v>
      </c>
      <c r="G14" s="28">
        <f t="shared" si="2"/>
        <v>5</v>
      </c>
    </row>
    <row r="15" spans="1:8" x14ac:dyDescent="0.2">
      <c r="B15" s="27">
        <v>3</v>
      </c>
      <c r="C15" s="48" t="str">
        <f t="shared" si="0"/>
        <v>Trufa Brigadeiro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8</v>
      </c>
      <c r="C16" s="48" t="str">
        <f t="shared" si="0"/>
        <v>Trufa Morango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7896005401347</v>
      </c>
      <c r="C17" s="48" t="str">
        <f t="shared" si="0"/>
        <v>Suco Pessego</v>
      </c>
      <c r="D17" s="49"/>
      <c r="E17" s="22">
        <f t="shared" si="1"/>
        <v>5</v>
      </c>
      <c r="F17" s="23">
        <v>1</v>
      </c>
      <c r="G17" s="28">
        <f t="shared" si="2"/>
        <v>5</v>
      </c>
    </row>
    <row r="18" spans="2:7" x14ac:dyDescent="0.2">
      <c r="B18" s="27">
        <v>3</v>
      </c>
      <c r="C18" s="48" t="str">
        <f t="shared" si="0"/>
        <v>Trufa Brigadeiro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7896005401347</v>
      </c>
      <c r="C19" s="48" t="s">
        <v>118</v>
      </c>
      <c r="D19" s="49"/>
      <c r="E19" s="22">
        <v>5</v>
      </c>
      <c r="F19" s="23">
        <v>1</v>
      </c>
      <c r="G19" s="28">
        <f t="shared" si="2"/>
        <v>5</v>
      </c>
    </row>
    <row r="20" spans="2:7" x14ac:dyDescent="0.2">
      <c r="B20" s="27">
        <v>3</v>
      </c>
      <c r="C20" s="48" t="str">
        <f t="shared" si="0"/>
        <v>Trufa Brigadeiro</v>
      </c>
      <c r="D20" s="49"/>
      <c r="E20" s="22">
        <f t="shared" si="1"/>
        <v>2</v>
      </c>
      <c r="F20" s="23">
        <v>2</v>
      </c>
      <c r="G20" s="28">
        <f t="shared" si="2"/>
        <v>4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98" priority="1" operator="lessThan">
      <formula>0</formula>
    </cfRule>
    <cfRule type="cellIs" dxfId="97" priority="2" operator="equal">
      <formula>0</formula>
    </cfRule>
    <cfRule type="cellIs" dxfId="96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946D-4E92-4B67-953B-DA25EF0A4EF6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"&amp;Acampantes!B21</f>
        <v>Gastos na cantina de Isabela Vitor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30.2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30.200000000000003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7895800151426</v>
      </c>
      <c r="C11" s="48" t="str">
        <f t="shared" ref="C11:C50" si="0">IF(ISBLANK(B11),"",IF(ISERROR(VLOOKUP(B11,Produtos,1,FALSE)),"Produto não cadastrado",VLOOKUP(B11,Produtos,2,FALSE)))</f>
        <v>Bubaloo</v>
      </c>
      <c r="D11" s="49"/>
      <c r="E11" s="22">
        <f t="shared" ref="E11:E50" si="1">IF(ISBLANK(B11),"",IF(ISERROR(VLOOKUP(B11,Produtos,1,FALSE)),"Produto não cadastrado",VLOOKUP(B11,Produtos,3,FALSE)))</f>
        <v>0.4</v>
      </c>
      <c r="F11" s="23">
        <v>1</v>
      </c>
      <c r="G11" s="28">
        <f>IFERROR(E11*F11,0)</f>
        <v>0.4</v>
      </c>
    </row>
    <row r="12" spans="1:8" x14ac:dyDescent="0.2">
      <c r="B12" s="27">
        <v>7892840812423</v>
      </c>
      <c r="C12" s="48" t="str">
        <f t="shared" si="0"/>
        <v>H2OH</v>
      </c>
      <c r="D12" s="49"/>
      <c r="E12" s="22">
        <f t="shared" si="1"/>
        <v>5</v>
      </c>
      <c r="F12" s="23">
        <v>1</v>
      </c>
      <c r="G12" s="28">
        <f>IFERROR(E12*F12,0)</f>
        <v>5</v>
      </c>
    </row>
    <row r="13" spans="1:8" x14ac:dyDescent="0.2">
      <c r="B13" s="27">
        <v>77961419</v>
      </c>
      <c r="C13" s="48" t="str">
        <f t="shared" si="0"/>
        <v>Tortuguita Leite</v>
      </c>
      <c r="D13" s="49"/>
      <c r="E13" s="22">
        <f t="shared" si="1"/>
        <v>1.6</v>
      </c>
      <c r="F13" s="23">
        <v>1</v>
      </c>
      <c r="G13" s="28">
        <f t="shared" ref="G13:G50" si="2">IFERROR(E13*F13,0)</f>
        <v>1.6</v>
      </c>
    </row>
    <row r="14" spans="1:8" x14ac:dyDescent="0.2">
      <c r="B14" s="27">
        <v>10</v>
      </c>
      <c r="C14" s="48" t="str">
        <f t="shared" si="0"/>
        <v>Trufa Oreo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7896058593365</v>
      </c>
      <c r="C15" s="48" t="str">
        <f t="shared" si="0"/>
        <v>Disqueti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7895800151426</v>
      </c>
      <c r="C16" s="48" t="str">
        <f t="shared" si="0"/>
        <v>Bubaloo</v>
      </c>
      <c r="D16" s="49"/>
      <c r="E16" s="22">
        <f t="shared" si="1"/>
        <v>0.4</v>
      </c>
      <c r="F16" s="23">
        <v>1</v>
      </c>
      <c r="G16" s="28">
        <f t="shared" si="2"/>
        <v>0.4</v>
      </c>
    </row>
    <row r="17" spans="2:7" x14ac:dyDescent="0.2">
      <c r="B17" s="27">
        <v>7895800151426</v>
      </c>
      <c r="C17" s="48" t="str">
        <f t="shared" si="0"/>
        <v>Bubaloo</v>
      </c>
      <c r="D17" s="49"/>
      <c r="E17" s="22">
        <f t="shared" si="1"/>
        <v>0.4</v>
      </c>
      <c r="F17" s="23">
        <v>1</v>
      </c>
      <c r="G17" s="28">
        <f t="shared" si="2"/>
        <v>0.4</v>
      </c>
    </row>
    <row r="18" spans="2:7" x14ac:dyDescent="0.2">
      <c r="B18" s="27">
        <v>7892840812423</v>
      </c>
      <c r="C18" s="48" t="str">
        <f t="shared" si="0"/>
        <v>H2OH</v>
      </c>
      <c r="D18" s="49"/>
      <c r="E18" s="22">
        <f t="shared" si="1"/>
        <v>5</v>
      </c>
      <c r="F18" s="23">
        <v>1</v>
      </c>
      <c r="G18" s="28">
        <f t="shared" si="2"/>
        <v>5</v>
      </c>
    </row>
    <row r="19" spans="2:7" x14ac:dyDescent="0.2">
      <c r="B19" s="27">
        <v>10</v>
      </c>
      <c r="C19" s="48" t="str">
        <f t="shared" si="0"/>
        <v>Trufa Oreo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7891991001380</v>
      </c>
      <c r="C20" s="48" t="str">
        <f t="shared" si="0"/>
        <v>Soda zero 2L</v>
      </c>
      <c r="D20" s="49"/>
      <c r="E20" s="22">
        <f t="shared" si="1"/>
        <v>8</v>
      </c>
      <c r="F20" s="23">
        <v>1</v>
      </c>
      <c r="G20" s="28">
        <f t="shared" si="2"/>
        <v>8</v>
      </c>
    </row>
    <row r="21" spans="2:7" x14ac:dyDescent="0.2">
      <c r="B21" s="27">
        <v>77961419</v>
      </c>
      <c r="C21" s="48" t="str">
        <f t="shared" si="0"/>
        <v>Tortuguita Leite</v>
      </c>
      <c r="D21" s="49"/>
      <c r="E21" s="22">
        <f t="shared" si="1"/>
        <v>1.6</v>
      </c>
      <c r="F21" s="23">
        <v>1</v>
      </c>
      <c r="G21" s="28">
        <f t="shared" si="2"/>
        <v>1.6</v>
      </c>
    </row>
    <row r="22" spans="2:7" x14ac:dyDescent="0.2">
      <c r="B22" s="27">
        <v>7895800151426</v>
      </c>
      <c r="C22" s="48" t="str">
        <f t="shared" si="0"/>
        <v>Bubaloo</v>
      </c>
      <c r="D22" s="49"/>
      <c r="E22" s="22">
        <f t="shared" si="1"/>
        <v>0.4</v>
      </c>
      <c r="F22" s="23">
        <v>2</v>
      </c>
      <c r="G22" s="28">
        <f t="shared" si="2"/>
        <v>0.8</v>
      </c>
    </row>
    <row r="23" spans="2:7" x14ac:dyDescent="0.2">
      <c r="B23" s="27">
        <v>7896336012250</v>
      </c>
      <c r="C23" s="48" t="str">
        <f t="shared" si="0"/>
        <v>Amendoin sem casca</v>
      </c>
      <c r="D23" s="49"/>
      <c r="E23" s="22">
        <f t="shared" si="1"/>
        <v>1</v>
      </c>
      <c r="F23" s="23">
        <v>1</v>
      </c>
      <c r="G23" s="28">
        <f t="shared" si="2"/>
        <v>1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95" priority="1" operator="lessThan">
      <formula>0</formula>
    </cfRule>
    <cfRule type="cellIs" dxfId="94" priority="2" operator="equal">
      <formula>0</formula>
    </cfRule>
    <cfRule type="cellIs" dxfId="93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1FB7-E3D7-43D8-9158-644A8BFD75BE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"&amp;Acampantes!B22</f>
        <v>Gastos na cantina de Isabelle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11.6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11.6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6</v>
      </c>
      <c r="C11" s="48" t="str">
        <f t="shared" ref="C11:C50" si="0">IF(ISBLANK(B11),"",IF(ISERROR(VLOOKUP(B11,Produtos,1,FALSE)),"Produto não cadastrado",VLOOKUP(B11,Produtos,2,FALSE)))</f>
        <v>Trufa Limão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8</v>
      </c>
      <c r="C12" s="48" t="str">
        <f t="shared" si="0"/>
        <v>Trufa Morango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9</v>
      </c>
      <c r="C13" s="48" t="str">
        <f t="shared" si="0"/>
        <v>Trufa Nutella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3</v>
      </c>
      <c r="C14" s="48" t="str">
        <f t="shared" si="0"/>
        <v>Trufa Brigadeiro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7896058593365</v>
      </c>
      <c r="C15" s="48" t="str">
        <f t="shared" si="0"/>
        <v>Disqueti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77961860</v>
      </c>
      <c r="C16" s="48" t="str">
        <f t="shared" si="0"/>
        <v>Tortuguita Branca</v>
      </c>
      <c r="D16" s="49"/>
      <c r="E16" s="22">
        <f t="shared" si="1"/>
        <v>1.6</v>
      </c>
      <c r="F16" s="23">
        <v>1</v>
      </c>
      <c r="G16" s="28">
        <f t="shared" si="2"/>
        <v>1.6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92" priority="1" operator="lessThan">
      <formula>0</formula>
    </cfRule>
    <cfRule type="cellIs" dxfId="91" priority="2" operator="equal">
      <formula>0</formula>
    </cfRule>
    <cfRule type="cellIs" dxfId="90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0B76-BA22-44B2-9E8E-75DE4C139EC2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"&amp;Acampantes!B23</f>
        <v>Gastos na cantina de Isadora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89" priority="1" operator="lessThan">
      <formula>0</formula>
    </cfRule>
    <cfRule type="cellIs" dxfId="88" priority="2" operator="equal">
      <formula>0</formula>
    </cfRule>
    <cfRule type="cellIs" dxfId="87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8F1D-D069-4900-880C-BD9822FFB2E4}">
  <sheetPr>
    <pageSetUpPr fitToPage="1"/>
  </sheetPr>
  <dimension ref="A1:H50"/>
  <sheetViews>
    <sheetView tabSelected="1"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"&amp;Acampantes!B24</f>
        <v xml:space="preserve">Gastos na cantina de Ismael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53.8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53.800000000000004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77961860</v>
      </c>
      <c r="C11" s="48" t="str">
        <f t="shared" ref="C11:C50" si="0">IF(ISBLANK(B11),"",IF(ISERROR(VLOOKUP(B11,Produtos,1,FALSE)),"Produto não cadastrado",VLOOKUP(B11,Produtos,2,FALSE)))</f>
        <v>Tortuguita Branca</v>
      </c>
      <c r="D11" s="49"/>
      <c r="E11" s="22">
        <f t="shared" ref="E11:E50" si="1">IF(ISBLANK(B11),"",IF(ISERROR(VLOOKUP(B11,Produtos,1,FALSE)),"Produto não cadastrado",VLOOKUP(B11,Produtos,3,FALSE)))</f>
        <v>1.6</v>
      </c>
      <c r="F11" s="23">
        <v>1</v>
      </c>
      <c r="G11" s="28">
        <f>IFERROR(E11*F11,0)</f>
        <v>1.6</v>
      </c>
    </row>
    <row r="12" spans="1:8" x14ac:dyDescent="0.2">
      <c r="B12" s="27">
        <v>7894900011517</v>
      </c>
      <c r="C12" s="48" t="str">
        <f t="shared" si="0"/>
        <v>Coca-cola 2L</v>
      </c>
      <c r="D12" s="49"/>
      <c r="E12" s="22">
        <f t="shared" si="1"/>
        <v>8</v>
      </c>
      <c r="F12" s="23">
        <v>1</v>
      </c>
      <c r="G12" s="28">
        <f>IFERROR(E12*F12,0)</f>
        <v>8</v>
      </c>
    </row>
    <row r="13" spans="1:8" x14ac:dyDescent="0.2">
      <c r="B13" s="27">
        <v>7</v>
      </c>
      <c r="C13" s="48" t="str">
        <f t="shared" si="0"/>
        <v>Trufa Maracujá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7894900031515</v>
      </c>
      <c r="C14" s="48" t="str">
        <f t="shared" si="0"/>
        <v>Fanta Laranja</v>
      </c>
      <c r="D14" s="49"/>
      <c r="E14" s="22">
        <f t="shared" si="1"/>
        <v>8</v>
      </c>
      <c r="F14" s="23">
        <v>1</v>
      </c>
      <c r="G14" s="28">
        <f t="shared" si="2"/>
        <v>8</v>
      </c>
    </row>
    <row r="15" spans="1:8" x14ac:dyDescent="0.2">
      <c r="B15" s="27">
        <v>10</v>
      </c>
      <c r="C15" s="48" t="str">
        <f t="shared" si="0"/>
        <v>Trufa Oreo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77961860</v>
      </c>
      <c r="C16" s="48" t="str">
        <f t="shared" si="0"/>
        <v>Tortuguita Branca</v>
      </c>
      <c r="D16" s="49"/>
      <c r="E16" s="22">
        <f t="shared" si="1"/>
        <v>1.6</v>
      </c>
      <c r="F16" s="23">
        <v>1</v>
      </c>
      <c r="G16" s="28">
        <f t="shared" si="2"/>
        <v>1.6</v>
      </c>
    </row>
    <row r="17" spans="2:7" x14ac:dyDescent="0.2">
      <c r="B17" s="27">
        <v>5</v>
      </c>
      <c r="C17" s="48" t="str">
        <f t="shared" si="0"/>
        <v>Trufa Leite Ninho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8</v>
      </c>
      <c r="C18" s="48" t="str">
        <f t="shared" si="0"/>
        <v>Trufa Morango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ht="16" x14ac:dyDescent="0.2">
      <c r="B19" s="44">
        <v>7891991001359</v>
      </c>
      <c r="C19" s="48" t="str">
        <f t="shared" si="0"/>
        <v>Soda 2L</v>
      </c>
      <c r="D19" s="49"/>
      <c r="E19" s="22">
        <f t="shared" si="1"/>
        <v>8</v>
      </c>
      <c r="F19" s="23">
        <v>1</v>
      </c>
      <c r="G19" s="28">
        <f t="shared" si="2"/>
        <v>8</v>
      </c>
    </row>
    <row r="20" spans="2:7" x14ac:dyDescent="0.2">
      <c r="B20" s="27">
        <v>5</v>
      </c>
      <c r="C20" s="48" t="str">
        <f t="shared" si="0"/>
        <v>Trufa Leite Ninho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3</v>
      </c>
      <c r="C21" s="48" t="str">
        <f t="shared" si="0"/>
        <v>Trufa Brigadeiro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3</v>
      </c>
      <c r="C22" s="48" t="str">
        <f t="shared" si="0"/>
        <v>Trufa Brigadeiro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9</v>
      </c>
      <c r="C23" s="48" t="str">
        <f t="shared" si="0"/>
        <v>Trufa Nutella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7894900011517</v>
      </c>
      <c r="C24" s="48" t="str">
        <f t="shared" si="0"/>
        <v>Coca-cola 2L</v>
      </c>
      <c r="D24" s="49"/>
      <c r="E24" s="22">
        <f t="shared" si="1"/>
        <v>8</v>
      </c>
      <c r="F24" s="23">
        <v>1</v>
      </c>
      <c r="G24" s="28">
        <f t="shared" si="2"/>
        <v>8</v>
      </c>
    </row>
    <row r="25" spans="2:7" x14ac:dyDescent="0.2">
      <c r="B25" s="27">
        <v>77961860</v>
      </c>
      <c r="C25" s="48" t="str">
        <f t="shared" si="0"/>
        <v>Tortuguita Branca</v>
      </c>
      <c r="D25" s="49"/>
      <c r="E25" s="22">
        <f t="shared" si="1"/>
        <v>1.6</v>
      </c>
      <c r="F25" s="23">
        <v>1</v>
      </c>
      <c r="G25" s="28">
        <f t="shared" si="2"/>
        <v>1.6</v>
      </c>
    </row>
    <row r="26" spans="2:7" x14ac:dyDescent="0.2">
      <c r="B26" s="27">
        <v>7896336005917</v>
      </c>
      <c r="C26" s="48" t="str">
        <f t="shared" si="0"/>
        <v>Paçoquita</v>
      </c>
      <c r="D26" s="49"/>
      <c r="E26" s="22">
        <f t="shared" si="1"/>
        <v>0.5</v>
      </c>
      <c r="F26" s="23">
        <v>2</v>
      </c>
      <c r="G26" s="28">
        <f t="shared" si="2"/>
        <v>1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86" priority="1" operator="lessThan">
      <formula>0</formula>
    </cfRule>
    <cfRule type="cellIs" dxfId="85" priority="2" operator="equal">
      <formula>0</formula>
    </cfRule>
    <cfRule type="cellIs" dxfId="84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C0F-8357-4F9A-A9D1-D016A8DA9768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"&amp;Acampantes!B25</f>
        <v>Gastos na cantina de Ismael Moura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83" priority="1" operator="lessThan">
      <formula>0</formula>
    </cfRule>
    <cfRule type="cellIs" dxfId="82" priority="2" operator="equal">
      <formula>0</formula>
    </cfRule>
    <cfRule type="cellIs" dxfId="81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19C-C26F-452D-8AEE-1A5572A20369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"&amp;Acampantes!B26</f>
        <v xml:space="preserve">Gastos na cantina de Roberto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7891151003834</v>
      </c>
      <c r="C11" s="48" t="str">
        <f t="shared" ref="C11:C50" si="0">IF(ISBLANK(B11),"",IF(ISERROR(VLOOKUP(B11,Produtos,1,FALSE)),"Produto não cadastrado",VLOOKUP(B11,Produtos,2,FALSE)))</f>
        <v>Freegels Preta</v>
      </c>
      <c r="D11" s="49"/>
      <c r="E11" s="22">
        <f t="shared" ref="E11:E50" si="1">IF(ISBLANK(B11),"",IF(ISERROR(VLOOKUP(B11,Produtos,1,FALSE)),"Produto não cadastrado",VLOOKUP(B11,Produtos,3,FALSE)))</f>
        <v>1</v>
      </c>
      <c r="F11" s="23">
        <v>1</v>
      </c>
      <c r="G11" s="28">
        <f>IFERROR(E11*F11,0)</f>
        <v>1</v>
      </c>
    </row>
    <row r="12" spans="1:8" x14ac:dyDescent="0.2">
      <c r="B12" s="27">
        <v>7896336005917</v>
      </c>
      <c r="C12" s="48" t="str">
        <f t="shared" si="0"/>
        <v>Paçoquita</v>
      </c>
      <c r="D12" s="49"/>
      <c r="E12" s="22">
        <f t="shared" si="1"/>
        <v>0.5</v>
      </c>
      <c r="F12" s="23">
        <v>4</v>
      </c>
      <c r="G12" s="28">
        <f>IFERROR(E12*F12,0)</f>
        <v>2</v>
      </c>
    </row>
    <row r="13" spans="1:8" x14ac:dyDescent="0.2">
      <c r="B13" s="27">
        <v>3</v>
      </c>
      <c r="C13" s="48" t="str">
        <f t="shared" si="0"/>
        <v>Trufa Brigadeiro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2</v>
      </c>
      <c r="C14" s="48" t="str">
        <f t="shared" si="0"/>
        <v>Trufa Beijinho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7894900031515</v>
      </c>
      <c r="C15" s="48" t="str">
        <f t="shared" si="0"/>
        <v>Fanta Laranja</v>
      </c>
      <c r="D15" s="49"/>
      <c r="E15" s="22">
        <f t="shared" si="1"/>
        <v>8</v>
      </c>
      <c r="F15" s="23">
        <v>1</v>
      </c>
      <c r="G15" s="28">
        <f t="shared" si="2"/>
        <v>8</v>
      </c>
    </row>
    <row r="16" spans="1:8" x14ac:dyDescent="0.2">
      <c r="B16" s="27">
        <v>2</v>
      </c>
      <c r="C16" s="48" t="str">
        <f t="shared" si="0"/>
        <v>Trufa Beijinho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7891151003834</v>
      </c>
      <c r="C17" s="48" t="str">
        <f t="shared" si="0"/>
        <v>Freegels Preta</v>
      </c>
      <c r="D17" s="49"/>
      <c r="E17" s="22">
        <f t="shared" si="1"/>
        <v>1</v>
      </c>
      <c r="F17" s="23">
        <v>1</v>
      </c>
      <c r="G17" s="28">
        <f t="shared" si="2"/>
        <v>1</v>
      </c>
    </row>
    <row r="18" spans="2:7" x14ac:dyDescent="0.2">
      <c r="B18" s="27">
        <v>7894900051513</v>
      </c>
      <c r="C18" s="48" t="str">
        <f t="shared" si="0"/>
        <v>Fanta Uva</v>
      </c>
      <c r="D18" s="49"/>
      <c r="E18" s="22">
        <f t="shared" si="1"/>
        <v>8</v>
      </c>
      <c r="F18" s="23">
        <v>1</v>
      </c>
      <c r="G18" s="28">
        <f t="shared" si="2"/>
        <v>8</v>
      </c>
    </row>
    <row r="19" spans="2:7" x14ac:dyDescent="0.2">
      <c r="B19" s="27">
        <v>7896336005917</v>
      </c>
      <c r="C19" s="48" t="str">
        <f t="shared" si="0"/>
        <v>Paçoquita</v>
      </c>
      <c r="D19" s="49"/>
      <c r="E19" s="22">
        <f t="shared" si="1"/>
        <v>0.5</v>
      </c>
      <c r="F19" s="23">
        <v>2</v>
      </c>
      <c r="G19" s="28">
        <f t="shared" si="2"/>
        <v>1</v>
      </c>
    </row>
    <row r="20" spans="2:7" x14ac:dyDescent="0.2">
      <c r="B20" s="27">
        <v>2</v>
      </c>
      <c r="C20" s="48" t="str">
        <f t="shared" si="0"/>
        <v>Trufa Beijinho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7891151003834</v>
      </c>
      <c r="C21" s="48" t="str">
        <f t="shared" si="0"/>
        <v>Freegels Preta</v>
      </c>
      <c r="D21" s="49"/>
      <c r="E21" s="22">
        <f t="shared" si="1"/>
        <v>1</v>
      </c>
      <c r="F21" s="23">
        <v>1</v>
      </c>
      <c r="G21" s="28">
        <f t="shared" si="2"/>
        <v>1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80" priority="1" operator="lessThan">
      <formula>0</formula>
    </cfRule>
    <cfRule type="cellIs" dxfId="79" priority="2" operator="equal">
      <formula>0</formula>
    </cfRule>
    <cfRule type="cellIs" dxfId="78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9762-366F-4FB1-A5C7-C7384EA44C7D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"&amp;Acampantes!B27</f>
        <v>Gastos na cantina de João Marcos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77" priority="1" operator="lessThan">
      <formula>0</formula>
    </cfRule>
    <cfRule type="cellIs" dxfId="76" priority="2" operator="equal">
      <formula>0</formula>
    </cfRule>
    <cfRule type="cellIs" dxfId="75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9367-59AA-4DF1-BB10-9655019C4C0A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"&amp;Acampantes!B28</f>
        <v xml:space="preserve">Gastos na cantina de Jorge e familia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14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14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7896579420119</v>
      </c>
      <c r="C11" s="48" t="str">
        <f t="shared" ref="C11:C50" si="0">IF(ISBLANK(B11),"",IF(ISERROR(VLOOKUP(B11,Produtos,1,FALSE)),"Produto não cadastrado",VLOOKUP(B11,Produtos,2,FALSE)))</f>
        <v>Mineirinho 600ml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8" x14ac:dyDescent="0.2">
      <c r="B12" s="27">
        <v>2</v>
      </c>
      <c r="C12" s="48" t="str">
        <f t="shared" si="0"/>
        <v>Trufa Beijinho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3</v>
      </c>
      <c r="C13" s="48" t="str">
        <f t="shared" si="0"/>
        <v>Trufa Brigadeiro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7892840812423</v>
      </c>
      <c r="C14" s="48" t="str">
        <f t="shared" si="0"/>
        <v>H2OH</v>
      </c>
      <c r="D14" s="49"/>
      <c r="E14" s="22">
        <f t="shared" si="1"/>
        <v>5</v>
      </c>
      <c r="F14" s="23">
        <v>1</v>
      </c>
      <c r="G14" s="28">
        <f t="shared" si="2"/>
        <v>5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74" priority="1" operator="lessThan">
      <formula>0</formula>
    </cfRule>
    <cfRule type="cellIs" dxfId="73" priority="2" operator="equal">
      <formula>0</formula>
    </cfRule>
    <cfRule type="cellIs" dxfId="72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A1:H50"/>
  <sheetViews>
    <sheetView zoomScale="110" zoomScaleNormal="110" workbookViewId="0">
      <selection activeCell="B33" sqref="B33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"&amp;Acampantes!B2</f>
        <v>Gastos na cantina de Ághata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customHeight="1" x14ac:dyDescent="0.2">
      <c r="A3" s="6"/>
      <c r="B3" s="51">
        <v>37.6</v>
      </c>
      <c r="C3" s="51"/>
      <c r="D3" s="5"/>
      <c r="E3" s="55">
        <f>B3-B6</f>
        <v>0</v>
      </c>
      <c r="F3" s="55"/>
      <c r="G3" s="55"/>
      <c r="H3" s="6"/>
    </row>
    <row r="4" spans="1:8" ht="16" customHeight="1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37.600000000000009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77961419</v>
      </c>
      <c r="C11" s="48" t="str">
        <f>IF(ISBLANK(B11),"",IF(ISERROR(VLOOKUP(B11,Produtos,1,FALSE)),"Produto não cadastrado",VLOOKUP(B11,Produtos,2,FALSE)))</f>
        <v>Tortuguita Leite</v>
      </c>
      <c r="D11" s="49"/>
      <c r="E11" s="22">
        <f>IF(ISBLANK(B11),"",IF(ISERROR(VLOOKUP(B11,Produtos,1,FALSE)),"Produto não cadastrado",VLOOKUP(B11,Produtos,3,FALSE)))</f>
        <v>1.6</v>
      </c>
      <c r="F11" s="23">
        <v>1</v>
      </c>
      <c r="G11" s="28">
        <f>IFERROR(E11*F11,0)</f>
        <v>1.6</v>
      </c>
    </row>
    <row r="12" spans="1:8" x14ac:dyDescent="0.2">
      <c r="B12" s="27">
        <v>27898923217035</v>
      </c>
      <c r="C12" s="48" t="str">
        <f t="shared" ref="C12:C50" si="0">IF(ISBLANK(B12),"",IF(ISERROR(VLOOKUP(B12,Produtos,1,FALSE)),"Produto não cadastrado",VLOOKUP(B12,Produtos,2,FALSE)))</f>
        <v>Guaravita</v>
      </c>
      <c r="D12" s="49"/>
      <c r="E12" s="22">
        <f>IF(ISBLANK(B12),"",IF(ISERROR(VLOOKUP(B12,Produtos,1,FALSE)),"Produto não cadastrado",VLOOKUP(B12,Produtos,3,FALSE)))</f>
        <v>2</v>
      </c>
      <c r="F12" s="23">
        <v>1</v>
      </c>
      <c r="G12" s="28">
        <f>IFERROR(E12*F12,0)</f>
        <v>2</v>
      </c>
    </row>
    <row r="13" spans="1:8" x14ac:dyDescent="0.2">
      <c r="B13" s="27">
        <v>7896058593365</v>
      </c>
      <c r="C13" s="48" t="str">
        <f t="shared" si="0"/>
        <v>Disqueti</v>
      </c>
      <c r="D13" s="49"/>
      <c r="E13" s="22">
        <f t="shared" ref="E13:E50" si="1">IF(ISBLANK(B13),"",IF(ISERROR(VLOOKUP(B13,Produtos,1,FALSE)),"Produto não cadastrado",VLOOKUP(B13,Produtos,3,FALSE)))</f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10</v>
      </c>
      <c r="C14" s="48" t="str">
        <f t="shared" si="0"/>
        <v>Trufa Oreo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77961419</v>
      </c>
      <c r="C15" s="48" t="str">
        <f t="shared" si="0"/>
        <v>Tortuguita Leite</v>
      </c>
      <c r="D15" s="49"/>
      <c r="E15" s="22">
        <f t="shared" si="1"/>
        <v>1.6</v>
      </c>
      <c r="F15" s="23">
        <v>1</v>
      </c>
      <c r="G15" s="28">
        <f t="shared" si="2"/>
        <v>1.6</v>
      </c>
    </row>
    <row r="16" spans="1:8" x14ac:dyDescent="0.2">
      <c r="B16" s="27">
        <v>27898923217035</v>
      </c>
      <c r="C16" s="48" t="str">
        <f t="shared" si="0"/>
        <v>Guaravita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27898923217035</v>
      </c>
      <c r="C17" s="48" t="str">
        <f t="shared" si="0"/>
        <v>Guaravita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77961419</v>
      </c>
      <c r="C18" s="48" t="str">
        <f t="shared" si="0"/>
        <v>Tortuguita Leite</v>
      </c>
      <c r="D18" s="49"/>
      <c r="E18" s="22">
        <f t="shared" si="1"/>
        <v>1.6</v>
      </c>
      <c r="F18" s="23">
        <v>1</v>
      </c>
      <c r="G18" s="28">
        <f t="shared" si="2"/>
        <v>1.6</v>
      </c>
    </row>
    <row r="19" spans="2:7" x14ac:dyDescent="0.2">
      <c r="B19" s="27">
        <v>6</v>
      </c>
      <c r="C19" s="48" t="str">
        <f t="shared" si="0"/>
        <v>Trufa Limão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7891151029438</v>
      </c>
      <c r="C20" s="48" t="str">
        <f t="shared" si="0"/>
        <v>Jujuba</v>
      </c>
      <c r="D20" s="49"/>
      <c r="E20" s="22">
        <f t="shared" si="1"/>
        <v>0.6</v>
      </c>
      <c r="F20" s="23">
        <v>1</v>
      </c>
      <c r="G20" s="28">
        <f t="shared" si="2"/>
        <v>0.6</v>
      </c>
    </row>
    <row r="21" spans="2:7" x14ac:dyDescent="0.2">
      <c r="B21" s="27">
        <v>27898923217035</v>
      </c>
      <c r="C21" s="48" t="str">
        <f t="shared" si="0"/>
        <v>Guaravita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77961419</v>
      </c>
      <c r="C22" s="48" t="str">
        <f t="shared" si="0"/>
        <v>Tortuguita Leite</v>
      </c>
      <c r="D22" s="49"/>
      <c r="E22" s="22">
        <f t="shared" si="1"/>
        <v>1.6</v>
      </c>
      <c r="F22" s="23">
        <v>1</v>
      </c>
      <c r="G22" s="28">
        <f t="shared" si="2"/>
        <v>1.6</v>
      </c>
    </row>
    <row r="23" spans="2:7" x14ac:dyDescent="0.2">
      <c r="B23" s="27">
        <v>27898923217035</v>
      </c>
      <c r="C23" s="48" t="str">
        <f t="shared" si="0"/>
        <v>Guaravita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27898923217035</v>
      </c>
      <c r="C24" s="48" t="str">
        <f t="shared" si="0"/>
        <v>Guaravita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>
        <v>77961860</v>
      </c>
      <c r="C25" s="48" t="str">
        <f t="shared" si="0"/>
        <v>Tortuguita Branca</v>
      </c>
      <c r="D25" s="49"/>
      <c r="E25" s="22">
        <f t="shared" si="1"/>
        <v>1.6</v>
      </c>
      <c r="F25" s="23">
        <v>1</v>
      </c>
      <c r="G25" s="28">
        <f t="shared" si="2"/>
        <v>1.6</v>
      </c>
    </row>
    <row r="26" spans="2:7" x14ac:dyDescent="0.2">
      <c r="B26" s="27">
        <v>77961860</v>
      </c>
      <c r="C26" s="48" t="str">
        <f t="shared" si="0"/>
        <v>Tortuguita Branca</v>
      </c>
      <c r="D26" s="49"/>
      <c r="E26" s="22">
        <f t="shared" si="1"/>
        <v>1.6</v>
      </c>
      <c r="F26" s="23">
        <v>1</v>
      </c>
      <c r="G26" s="28">
        <f t="shared" si="2"/>
        <v>1.6</v>
      </c>
    </row>
    <row r="27" spans="2:7" x14ac:dyDescent="0.2">
      <c r="B27" s="27">
        <v>77961860</v>
      </c>
      <c r="C27" s="48" t="str">
        <f t="shared" si="0"/>
        <v>Tortuguita Branca</v>
      </c>
      <c r="D27" s="49"/>
      <c r="E27" s="22">
        <f t="shared" si="1"/>
        <v>1.6</v>
      </c>
      <c r="F27" s="23">
        <v>1</v>
      </c>
      <c r="G27" s="28">
        <f t="shared" si="2"/>
        <v>1.6</v>
      </c>
    </row>
    <row r="28" spans="2:7" x14ac:dyDescent="0.2">
      <c r="B28" s="27">
        <v>27898923217035</v>
      </c>
      <c r="C28" s="48" t="str">
        <f t="shared" si="0"/>
        <v>Guaravita</v>
      </c>
      <c r="D28" s="49"/>
      <c r="E28" s="22">
        <f t="shared" si="1"/>
        <v>2</v>
      </c>
      <c r="F28" s="23">
        <v>1</v>
      </c>
      <c r="G28" s="28">
        <f t="shared" si="2"/>
        <v>2</v>
      </c>
    </row>
    <row r="29" spans="2:7" x14ac:dyDescent="0.2">
      <c r="B29" s="27">
        <v>77961419</v>
      </c>
      <c r="C29" s="48" t="str">
        <f t="shared" si="0"/>
        <v>Tortuguita Leite</v>
      </c>
      <c r="D29" s="49"/>
      <c r="E29" s="22">
        <f t="shared" si="1"/>
        <v>1.6</v>
      </c>
      <c r="F29" s="23">
        <v>1</v>
      </c>
      <c r="G29" s="28">
        <f t="shared" si="2"/>
        <v>1.6</v>
      </c>
    </row>
    <row r="30" spans="2:7" x14ac:dyDescent="0.2">
      <c r="B30" s="27">
        <v>77961860</v>
      </c>
      <c r="C30" s="48" t="str">
        <f t="shared" si="0"/>
        <v>Tortuguita Branca</v>
      </c>
      <c r="D30" s="49"/>
      <c r="E30" s="22">
        <f t="shared" si="1"/>
        <v>1.6</v>
      </c>
      <c r="F30" s="23">
        <v>1</v>
      </c>
      <c r="G30" s="28">
        <f t="shared" si="2"/>
        <v>1.6</v>
      </c>
    </row>
    <row r="31" spans="2:7" x14ac:dyDescent="0.2">
      <c r="B31" s="27">
        <v>7898957757107</v>
      </c>
      <c r="C31" s="48" t="str">
        <f t="shared" si="0"/>
        <v>Salgado Milho Bacon</v>
      </c>
      <c r="D31" s="49"/>
      <c r="E31" s="22">
        <f t="shared" si="1"/>
        <v>2</v>
      </c>
      <c r="F31" s="23">
        <v>1</v>
      </c>
      <c r="G31" s="28">
        <f t="shared" si="2"/>
        <v>2</v>
      </c>
    </row>
    <row r="32" spans="2:7" x14ac:dyDescent="0.2">
      <c r="B32" s="27">
        <v>7891151029438</v>
      </c>
      <c r="C32" s="48" t="str">
        <f t="shared" si="0"/>
        <v>Jujuba</v>
      </c>
      <c r="D32" s="49"/>
      <c r="E32" s="22">
        <f t="shared" si="1"/>
        <v>0.6</v>
      </c>
      <c r="F32" s="23">
        <v>1</v>
      </c>
      <c r="G32" s="28">
        <f t="shared" si="2"/>
        <v>0.6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B1:G1"/>
    <mergeCell ref="C10:D10"/>
    <mergeCell ref="C11:D11"/>
    <mergeCell ref="C12:D12"/>
    <mergeCell ref="C13:D13"/>
    <mergeCell ref="E2:G2"/>
    <mergeCell ref="E3:G7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49:D49"/>
    <mergeCell ref="C50:D50"/>
    <mergeCell ref="B2:C2"/>
    <mergeCell ref="B5:C5"/>
    <mergeCell ref="B6:C7"/>
    <mergeCell ref="B3:C4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</mergeCells>
  <conditionalFormatting sqref="E3:G7">
    <cfRule type="cellIs" dxfId="152" priority="1" operator="lessThan">
      <formula>0</formula>
    </cfRule>
    <cfRule type="cellIs" dxfId="151" priority="2" operator="equal">
      <formula>0</formula>
    </cfRule>
    <cfRule type="cellIs" dxfId="150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D534-229B-4312-839A-143434652F2B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30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46"/>
      <c r="B1" s="52" t="str">
        <f xml:space="preserve"> "Gastos na cantina de "&amp;Acampantes!B29</f>
        <v>Gastos na cantina de Lucas Jesus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50</v>
      </c>
      <c r="C3" s="51"/>
      <c r="D3" s="5"/>
      <c r="E3" s="55">
        <f>B3-B6</f>
        <v>-1.0000000000000213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51.000000000000021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7891151003834</v>
      </c>
      <c r="C11" s="48" t="str">
        <f t="shared" ref="C11:C50" si="0">IF(ISBLANK(B11),"",IF(ISERROR(VLOOKUP(B11,Produtos,1,FALSE)),"Produto não cadastrado",VLOOKUP(B11,Produtos,2,FALSE)))</f>
        <v>Freegels Preta</v>
      </c>
      <c r="D11" s="49"/>
      <c r="E11" s="22">
        <f t="shared" ref="E11:E50" si="1">IF(ISBLANK(B11),"",IF(ISERROR(VLOOKUP(B11,Produtos,1,FALSE)),"Produto não cadastrado",VLOOKUP(B11,Produtos,3,FALSE)))</f>
        <v>1</v>
      </c>
      <c r="F11" s="23">
        <v>1</v>
      </c>
      <c r="G11" s="28">
        <f>IFERROR(E11*F11,0)</f>
        <v>1</v>
      </c>
    </row>
    <row r="12" spans="1:8" x14ac:dyDescent="0.2">
      <c r="B12" s="27">
        <v>7894900050011</v>
      </c>
      <c r="C12" s="48" t="str">
        <f t="shared" si="0"/>
        <v>Fanta Uva Lata</v>
      </c>
      <c r="D12" s="49"/>
      <c r="E12" s="22">
        <f t="shared" si="1"/>
        <v>5</v>
      </c>
      <c r="F12" s="23">
        <v>1</v>
      </c>
      <c r="G12" s="28">
        <f>IFERROR(E12*F12,0)</f>
        <v>5</v>
      </c>
    </row>
    <row r="13" spans="1:8" x14ac:dyDescent="0.2">
      <c r="B13" s="27">
        <v>7895800151426</v>
      </c>
      <c r="C13" s="48" t="str">
        <f t="shared" si="0"/>
        <v>Bubaloo</v>
      </c>
      <c r="D13" s="49"/>
      <c r="E13" s="22">
        <f t="shared" si="1"/>
        <v>0.4</v>
      </c>
      <c r="F13" s="23">
        <v>10</v>
      </c>
      <c r="G13" s="28">
        <f t="shared" ref="G13:G50" si="2">IFERROR(E13*F13,0)</f>
        <v>4</v>
      </c>
    </row>
    <row r="14" spans="1:8" x14ac:dyDescent="0.2">
      <c r="B14" s="27">
        <v>7891151029438</v>
      </c>
      <c r="C14" s="48" t="str">
        <f t="shared" si="0"/>
        <v>Jujuba</v>
      </c>
      <c r="D14" s="49"/>
      <c r="E14" s="22">
        <f t="shared" si="1"/>
        <v>0.6</v>
      </c>
      <c r="F14" s="23">
        <v>1</v>
      </c>
      <c r="G14" s="28">
        <f t="shared" si="2"/>
        <v>0.6</v>
      </c>
    </row>
    <row r="15" spans="1:8" x14ac:dyDescent="0.2">
      <c r="B15" s="27">
        <v>7891151003834</v>
      </c>
      <c r="C15" s="48" t="str">
        <f t="shared" si="0"/>
        <v>Freegels Preta</v>
      </c>
      <c r="D15" s="49"/>
      <c r="E15" s="22">
        <f t="shared" si="1"/>
        <v>1</v>
      </c>
      <c r="F15" s="23">
        <v>1</v>
      </c>
      <c r="G15" s="28">
        <f t="shared" si="2"/>
        <v>1</v>
      </c>
    </row>
    <row r="16" spans="1:8" x14ac:dyDescent="0.2">
      <c r="B16" s="27">
        <v>27898923217035</v>
      </c>
      <c r="C16" s="48" t="str">
        <f t="shared" si="0"/>
        <v>Guaravita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27898923217035</v>
      </c>
      <c r="C17" s="48" t="str">
        <f t="shared" si="0"/>
        <v>Guaravita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7898519450286</v>
      </c>
      <c r="C18" s="48" t="str">
        <f t="shared" si="0"/>
        <v>Fini 3 sabores</v>
      </c>
      <c r="D18" s="49"/>
      <c r="E18" s="22">
        <f t="shared" si="1"/>
        <v>1.1000000000000001</v>
      </c>
      <c r="F18" s="23">
        <v>1</v>
      </c>
      <c r="G18" s="28">
        <f t="shared" si="2"/>
        <v>1.1000000000000001</v>
      </c>
    </row>
    <row r="19" spans="2:7" x14ac:dyDescent="0.2">
      <c r="B19" s="27">
        <v>7896336012250</v>
      </c>
      <c r="C19" s="48" t="str">
        <f t="shared" si="0"/>
        <v>Amendoin sem casca</v>
      </c>
      <c r="D19" s="49"/>
      <c r="E19" s="22">
        <f t="shared" si="1"/>
        <v>1</v>
      </c>
      <c r="F19" s="23">
        <v>1</v>
      </c>
      <c r="G19" s="28">
        <f t="shared" si="2"/>
        <v>1</v>
      </c>
    </row>
    <row r="20" spans="2:7" x14ac:dyDescent="0.2">
      <c r="B20" s="27">
        <v>77961860</v>
      </c>
      <c r="C20" s="48" t="str">
        <f t="shared" si="0"/>
        <v>Tortuguita Branca</v>
      </c>
      <c r="D20" s="49"/>
      <c r="E20" s="22">
        <f t="shared" si="1"/>
        <v>1.6</v>
      </c>
      <c r="F20" s="23">
        <v>1</v>
      </c>
      <c r="G20" s="28">
        <f t="shared" si="2"/>
        <v>1.6</v>
      </c>
    </row>
    <row r="21" spans="2:7" x14ac:dyDescent="0.2">
      <c r="B21" s="27">
        <v>7891151029438</v>
      </c>
      <c r="C21" s="48" t="str">
        <f t="shared" si="0"/>
        <v>Jujuba</v>
      </c>
      <c r="D21" s="49"/>
      <c r="E21" s="22">
        <f t="shared" si="1"/>
        <v>0.6</v>
      </c>
      <c r="F21" s="23">
        <v>1</v>
      </c>
      <c r="G21" s="28">
        <f t="shared" si="2"/>
        <v>0.6</v>
      </c>
    </row>
    <row r="22" spans="2:7" x14ac:dyDescent="0.2">
      <c r="B22" s="27">
        <v>7898279799823</v>
      </c>
      <c r="C22" s="48" t="str">
        <f t="shared" si="0"/>
        <v>Fini Morango Ácido</v>
      </c>
      <c r="D22" s="49"/>
      <c r="E22" s="22">
        <f t="shared" si="1"/>
        <v>1.1000000000000001</v>
      </c>
      <c r="F22" s="23">
        <v>1</v>
      </c>
      <c r="G22" s="28">
        <f t="shared" si="2"/>
        <v>1.1000000000000001</v>
      </c>
    </row>
    <row r="23" spans="2:7" x14ac:dyDescent="0.2">
      <c r="B23" s="27">
        <v>7891151003834</v>
      </c>
      <c r="C23" s="48" t="str">
        <f t="shared" si="0"/>
        <v>Freegels Preta</v>
      </c>
      <c r="D23" s="49"/>
      <c r="E23" s="22">
        <f t="shared" si="1"/>
        <v>1</v>
      </c>
      <c r="F23" s="23">
        <v>1</v>
      </c>
      <c r="G23" s="28">
        <f t="shared" si="2"/>
        <v>1</v>
      </c>
    </row>
    <row r="24" spans="2:7" x14ac:dyDescent="0.2">
      <c r="B24" s="27">
        <v>7892840812423</v>
      </c>
      <c r="C24" s="48" t="str">
        <f t="shared" ref="C24:C25" si="3">IF(ISBLANK(B24),"",IF(ISERROR(VLOOKUP(B24,Produtos,1,FALSE)),"Produto não cadastrado",VLOOKUP(B24,Produtos,2,FALSE)))</f>
        <v>H2OH</v>
      </c>
      <c r="D24" s="49"/>
      <c r="E24" s="22">
        <f t="shared" si="1"/>
        <v>5</v>
      </c>
      <c r="F24" s="23">
        <v>1</v>
      </c>
      <c r="G24" s="28">
        <f t="shared" si="2"/>
        <v>5</v>
      </c>
    </row>
    <row r="25" spans="2:7" x14ac:dyDescent="0.2">
      <c r="B25" s="27">
        <v>7898519450286</v>
      </c>
      <c r="C25" s="48" t="str">
        <f t="shared" si="3"/>
        <v>Fini 3 sabores</v>
      </c>
      <c r="D25" s="49"/>
      <c r="E25" s="22">
        <f t="shared" si="1"/>
        <v>1.1000000000000001</v>
      </c>
      <c r="F25" s="23">
        <v>1</v>
      </c>
      <c r="G25" s="28">
        <f t="shared" si="2"/>
        <v>1.1000000000000001</v>
      </c>
    </row>
    <row r="26" spans="2:7" x14ac:dyDescent="0.2">
      <c r="B26" s="27">
        <v>7898519450286</v>
      </c>
      <c r="C26" s="48" t="str">
        <f t="shared" si="0"/>
        <v>Fini 3 sabores</v>
      </c>
      <c r="D26" s="49"/>
      <c r="E26" s="22">
        <f t="shared" si="1"/>
        <v>1.1000000000000001</v>
      </c>
      <c r="F26" s="23">
        <v>1</v>
      </c>
      <c r="G26" s="28">
        <f t="shared" si="2"/>
        <v>1.1000000000000001</v>
      </c>
    </row>
    <row r="27" spans="2:7" x14ac:dyDescent="0.2">
      <c r="B27" s="27">
        <v>7898957757107</v>
      </c>
      <c r="C27" s="48" t="str">
        <f t="shared" si="0"/>
        <v>Salgado Milho Bacon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7898279799823</v>
      </c>
      <c r="C28" s="48" t="str">
        <f t="shared" si="0"/>
        <v>Fini Morango Ácido</v>
      </c>
      <c r="D28" s="49"/>
      <c r="E28" s="22">
        <f t="shared" si="1"/>
        <v>1.1000000000000001</v>
      </c>
      <c r="F28" s="23">
        <v>1</v>
      </c>
      <c r="G28" s="28">
        <f t="shared" si="2"/>
        <v>1.1000000000000001</v>
      </c>
    </row>
    <row r="29" spans="2:7" x14ac:dyDescent="0.2">
      <c r="B29" s="27">
        <v>77961860</v>
      </c>
      <c r="C29" s="48" t="str">
        <f t="shared" si="0"/>
        <v>Tortuguita Branca</v>
      </c>
      <c r="D29" s="49"/>
      <c r="E29" s="22">
        <f t="shared" si="1"/>
        <v>1.6</v>
      </c>
      <c r="F29" s="23">
        <v>1</v>
      </c>
      <c r="G29" s="28">
        <f t="shared" si="2"/>
        <v>1.6</v>
      </c>
    </row>
    <row r="30" spans="2:7" x14ac:dyDescent="0.2">
      <c r="B30" s="27">
        <v>7898519450286</v>
      </c>
      <c r="C30" s="48" t="str">
        <f t="shared" si="0"/>
        <v>Fini 3 sabores</v>
      </c>
      <c r="D30" s="49"/>
      <c r="E30" s="22">
        <f t="shared" si="1"/>
        <v>1.1000000000000001</v>
      </c>
      <c r="F30" s="23">
        <v>1</v>
      </c>
      <c r="G30" s="28">
        <f t="shared" si="2"/>
        <v>1.1000000000000001</v>
      </c>
    </row>
    <row r="31" spans="2:7" x14ac:dyDescent="0.2">
      <c r="B31" s="27">
        <v>77961860</v>
      </c>
      <c r="C31" s="48" t="str">
        <f t="shared" si="0"/>
        <v>Tortuguita Branca</v>
      </c>
      <c r="D31" s="49"/>
      <c r="E31" s="22">
        <f t="shared" si="1"/>
        <v>1.6</v>
      </c>
      <c r="F31" s="23">
        <v>1</v>
      </c>
      <c r="G31" s="28">
        <f t="shared" si="2"/>
        <v>1.6</v>
      </c>
    </row>
    <row r="32" spans="2:7" x14ac:dyDescent="0.2">
      <c r="B32" s="27">
        <v>7898519450286</v>
      </c>
      <c r="C32" s="48" t="str">
        <f t="shared" si="0"/>
        <v>Fini 3 sabores</v>
      </c>
      <c r="D32" s="49"/>
      <c r="E32" s="22">
        <f t="shared" si="1"/>
        <v>1.1000000000000001</v>
      </c>
      <c r="F32" s="23">
        <v>1</v>
      </c>
      <c r="G32" s="28">
        <f t="shared" si="2"/>
        <v>1.1000000000000001</v>
      </c>
    </row>
    <row r="33" spans="2:7" x14ac:dyDescent="0.2">
      <c r="B33" s="27">
        <v>7898519450286</v>
      </c>
      <c r="C33" s="48" t="str">
        <f t="shared" si="0"/>
        <v>Fini 3 sabores</v>
      </c>
      <c r="D33" s="49"/>
      <c r="E33" s="22">
        <f t="shared" si="1"/>
        <v>1.1000000000000001</v>
      </c>
      <c r="F33" s="23">
        <v>1</v>
      </c>
      <c r="G33" s="28">
        <f t="shared" si="2"/>
        <v>1.1000000000000001</v>
      </c>
    </row>
    <row r="34" spans="2:7" x14ac:dyDescent="0.2">
      <c r="B34" s="27">
        <v>7891151003834</v>
      </c>
      <c r="C34" s="48" t="str">
        <f t="shared" si="0"/>
        <v>Freegels Preta</v>
      </c>
      <c r="D34" s="49"/>
      <c r="E34" s="22">
        <f t="shared" si="1"/>
        <v>1</v>
      </c>
      <c r="F34" s="23">
        <v>1</v>
      </c>
      <c r="G34" s="28">
        <f t="shared" si="2"/>
        <v>1</v>
      </c>
    </row>
    <row r="35" spans="2:7" x14ac:dyDescent="0.2">
      <c r="B35" s="27">
        <v>7898957757107</v>
      </c>
      <c r="C35" s="48" t="str">
        <f t="shared" si="0"/>
        <v>Salgado Milho Bacon</v>
      </c>
      <c r="D35" s="49"/>
      <c r="E35" s="22">
        <f t="shared" si="1"/>
        <v>2</v>
      </c>
      <c r="F35" s="23">
        <v>1</v>
      </c>
      <c r="G35" s="28">
        <f t="shared" si="2"/>
        <v>2</v>
      </c>
    </row>
    <row r="36" spans="2:7" x14ac:dyDescent="0.2">
      <c r="B36" s="27">
        <v>7898519450262</v>
      </c>
      <c r="C36" s="48" t="str">
        <f t="shared" si="0"/>
        <v>Fini Morango</v>
      </c>
      <c r="D36" s="49"/>
      <c r="E36" s="22">
        <f t="shared" si="1"/>
        <v>1.1000000000000001</v>
      </c>
      <c r="F36" s="23">
        <v>1</v>
      </c>
      <c r="G36" s="28">
        <f t="shared" si="2"/>
        <v>1.1000000000000001</v>
      </c>
    </row>
    <row r="37" spans="2:7" x14ac:dyDescent="0.2">
      <c r="B37" s="27">
        <v>7898519450262</v>
      </c>
      <c r="C37" s="48" t="str">
        <f t="shared" si="0"/>
        <v>Fini Morango</v>
      </c>
      <c r="D37" s="49"/>
      <c r="E37" s="22">
        <f t="shared" si="1"/>
        <v>1.1000000000000001</v>
      </c>
      <c r="F37" s="23">
        <v>1</v>
      </c>
      <c r="G37" s="28">
        <f t="shared" si="2"/>
        <v>1.1000000000000001</v>
      </c>
    </row>
    <row r="38" spans="2:7" x14ac:dyDescent="0.2">
      <c r="B38" s="27">
        <v>7898519450262</v>
      </c>
      <c r="C38" s="48" t="str">
        <f t="shared" si="0"/>
        <v>Fini Morango</v>
      </c>
      <c r="D38" s="49"/>
      <c r="E38" s="22">
        <f t="shared" si="1"/>
        <v>1.1000000000000001</v>
      </c>
      <c r="F38" s="23">
        <v>1</v>
      </c>
      <c r="G38" s="28">
        <f t="shared" si="2"/>
        <v>1.1000000000000001</v>
      </c>
    </row>
    <row r="39" spans="2:7" x14ac:dyDescent="0.2">
      <c r="B39" s="27">
        <v>7898519450262</v>
      </c>
      <c r="C39" s="48" t="str">
        <f t="shared" si="0"/>
        <v>Fini Morango</v>
      </c>
      <c r="D39" s="49"/>
      <c r="E39" s="22">
        <f t="shared" si="1"/>
        <v>1.1000000000000001</v>
      </c>
      <c r="F39" s="23">
        <v>1</v>
      </c>
      <c r="G39" s="28">
        <f t="shared" si="2"/>
        <v>1.1000000000000001</v>
      </c>
    </row>
    <row r="40" spans="2:7" x14ac:dyDescent="0.2">
      <c r="B40" s="27">
        <v>7898519450286</v>
      </c>
      <c r="C40" s="48" t="str">
        <f t="shared" si="0"/>
        <v>Fini 3 sabores</v>
      </c>
      <c r="D40" s="49"/>
      <c r="E40" s="22">
        <f t="shared" si="1"/>
        <v>1.1000000000000001</v>
      </c>
      <c r="F40" s="23">
        <v>1</v>
      </c>
      <c r="G40" s="28">
        <f t="shared" si="2"/>
        <v>1.1000000000000001</v>
      </c>
    </row>
    <row r="41" spans="2:7" x14ac:dyDescent="0.2">
      <c r="B41" s="27">
        <v>77961860</v>
      </c>
      <c r="C41" s="48" t="str">
        <f t="shared" si="0"/>
        <v>Tortuguita Branca</v>
      </c>
      <c r="D41" s="49"/>
      <c r="E41" s="22">
        <f t="shared" si="1"/>
        <v>1.6</v>
      </c>
      <c r="F41" s="23">
        <v>1</v>
      </c>
      <c r="G41" s="28">
        <f t="shared" si="2"/>
        <v>1.6</v>
      </c>
    </row>
    <row r="42" spans="2:7" x14ac:dyDescent="0.2">
      <c r="B42" s="27">
        <v>7898519450262</v>
      </c>
      <c r="C42" s="48" t="str">
        <f t="shared" si="0"/>
        <v>Fini Morango</v>
      </c>
      <c r="D42" s="49"/>
      <c r="E42" s="22">
        <f t="shared" si="1"/>
        <v>1.1000000000000001</v>
      </c>
      <c r="F42" s="23">
        <v>1</v>
      </c>
      <c r="G42" s="28">
        <f t="shared" si="2"/>
        <v>1.1000000000000001</v>
      </c>
    </row>
    <row r="43" spans="2:7" x14ac:dyDescent="0.2">
      <c r="B43" s="27">
        <v>7891151003834</v>
      </c>
      <c r="C43" s="48" t="str">
        <f t="shared" si="0"/>
        <v>Freegels Preta</v>
      </c>
      <c r="D43" s="49"/>
      <c r="E43" s="22">
        <f t="shared" si="1"/>
        <v>1</v>
      </c>
      <c r="F43" s="23">
        <v>1</v>
      </c>
      <c r="G43" s="28">
        <f t="shared" si="2"/>
        <v>1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71" priority="1" operator="lessThan">
      <formula>0</formula>
    </cfRule>
    <cfRule type="cellIs" dxfId="70" priority="2" operator="equal">
      <formula>0</formula>
    </cfRule>
    <cfRule type="cellIs" dxfId="69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0D84-E402-4E7E-99E6-6F9D37366FAB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"&amp;Acampantes!B30</f>
        <v xml:space="preserve">Gastos na cantina de Maria Iva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68" priority="1" operator="lessThan">
      <formula>0</formula>
    </cfRule>
    <cfRule type="cellIs" dxfId="67" priority="2" operator="equal">
      <formula>0</formula>
    </cfRule>
    <cfRule type="cellIs" dxfId="66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A403-D696-486F-9152-210FB8B7E4B5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"&amp;Acampantes!B31</f>
        <v>Gastos na cantina de Mariana Patrocinio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65" priority="1" operator="lessThan">
      <formula>0</formula>
    </cfRule>
    <cfRule type="cellIs" dxfId="64" priority="2" operator="equal">
      <formula>0</formula>
    </cfRule>
    <cfRule type="cellIs" dxfId="63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0F66-BD99-4862-BE2F-2E791187FCD1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"&amp;Acampantes!B32</f>
        <v xml:space="preserve">Gastos na cantina de Marilsa Moura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21.6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21.6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10</v>
      </c>
      <c r="C11" s="48" t="str">
        <f t="shared" ref="C11:C50" si="0">IF(ISBLANK(B11),"",IF(ISERROR(VLOOKUP(B11,Produtos,1,FALSE)),"Produto não cadastrado",VLOOKUP(B11,Produtos,2,FALSE)))</f>
        <v>Trufa Oreo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78912359</v>
      </c>
      <c r="C12" s="48" t="str">
        <f t="shared" si="0"/>
        <v>Baton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8" x14ac:dyDescent="0.2">
      <c r="B13" s="27">
        <v>10</v>
      </c>
      <c r="C13" s="48" t="str">
        <f t="shared" si="0"/>
        <v>Trufa Oreo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7891991001359</v>
      </c>
      <c r="C14" s="48" t="str">
        <f t="shared" si="0"/>
        <v>Soda 2L</v>
      </c>
      <c r="D14" s="49"/>
      <c r="E14" s="22">
        <f t="shared" si="1"/>
        <v>8</v>
      </c>
      <c r="F14" s="23">
        <v>1</v>
      </c>
      <c r="G14" s="28">
        <f t="shared" si="2"/>
        <v>8</v>
      </c>
    </row>
    <row r="15" spans="1:8" x14ac:dyDescent="0.2">
      <c r="B15" s="27">
        <v>78912359</v>
      </c>
      <c r="C15" s="48" t="str">
        <f t="shared" si="0"/>
        <v>Baton</v>
      </c>
      <c r="D15" s="49"/>
      <c r="E15" s="22">
        <f t="shared" si="1"/>
        <v>1</v>
      </c>
      <c r="F15" s="23">
        <v>1</v>
      </c>
      <c r="G15" s="28">
        <f t="shared" si="2"/>
        <v>1</v>
      </c>
    </row>
    <row r="16" spans="1:8" x14ac:dyDescent="0.2">
      <c r="B16" s="27">
        <v>4</v>
      </c>
      <c r="C16" s="48" t="str">
        <f t="shared" si="0"/>
        <v>Trufa Crocante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3</v>
      </c>
      <c r="C17" s="48" t="str">
        <f t="shared" si="0"/>
        <v>Trufa Brigadeiro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4</v>
      </c>
      <c r="C18" s="48" t="str">
        <f t="shared" si="0"/>
        <v>Trufa Crocante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77961860</v>
      </c>
      <c r="C19" s="48" t="str">
        <f t="shared" si="0"/>
        <v>Tortuguita Branca</v>
      </c>
      <c r="D19" s="49"/>
      <c r="E19" s="22">
        <f t="shared" si="1"/>
        <v>1.6</v>
      </c>
      <c r="F19" s="23">
        <v>1</v>
      </c>
      <c r="G19" s="28">
        <f t="shared" si="2"/>
        <v>1.6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62" priority="1" operator="lessThan">
      <formula>0</formula>
    </cfRule>
    <cfRule type="cellIs" dxfId="61" priority="2" operator="equal">
      <formula>0</formula>
    </cfRule>
    <cfRule type="cellIs" dxfId="60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DF9C-DDC0-4345-8870-02F6BD6B089F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"&amp;Acampantes!B33</f>
        <v>Gastos na cantina de Marisa Silva Nascimento Moura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29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29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7894900011517</v>
      </c>
      <c r="C11" s="48" t="str">
        <f t="shared" ref="C11:C50" si="0">IF(ISBLANK(B11),"",IF(ISERROR(VLOOKUP(B11,Produtos,1,FALSE)),"Produto não cadastrado",VLOOKUP(B11,Produtos,2,FALSE)))</f>
        <v>Coca-cola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7894900031515</v>
      </c>
      <c r="C12" s="48" t="str">
        <f t="shared" si="0"/>
        <v>Fanta Laranja</v>
      </c>
      <c r="D12" s="49"/>
      <c r="E12" s="22">
        <f t="shared" si="1"/>
        <v>8</v>
      </c>
      <c r="F12" s="23">
        <v>1</v>
      </c>
      <c r="G12" s="28">
        <f>IFERROR(E12*F12,0)</f>
        <v>8</v>
      </c>
    </row>
    <row r="13" spans="1:8" x14ac:dyDescent="0.2">
      <c r="B13" s="27">
        <v>7894900010015</v>
      </c>
      <c r="C13" s="48" t="str">
        <f t="shared" si="0"/>
        <v>Coca-cola Lata</v>
      </c>
      <c r="D13" s="49"/>
      <c r="E13" s="22">
        <f t="shared" si="1"/>
        <v>5</v>
      </c>
      <c r="F13" s="23">
        <v>1</v>
      </c>
      <c r="G13" s="28">
        <f t="shared" ref="G13:G50" si="2">IFERROR(E13*F13,0)</f>
        <v>5</v>
      </c>
    </row>
    <row r="14" spans="1:8" x14ac:dyDescent="0.2">
      <c r="B14" s="27">
        <v>7894900011517</v>
      </c>
      <c r="C14" s="48" t="str">
        <f t="shared" si="0"/>
        <v>Coca-cola 2L</v>
      </c>
      <c r="D14" s="49"/>
      <c r="E14" s="22">
        <f t="shared" si="1"/>
        <v>8</v>
      </c>
      <c r="F14" s="23">
        <v>1</v>
      </c>
      <c r="G14" s="28">
        <f t="shared" si="2"/>
        <v>8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59" priority="1" operator="lessThan">
      <formula>0</formula>
    </cfRule>
    <cfRule type="cellIs" dxfId="58" priority="2" operator="equal">
      <formula>0</formula>
    </cfRule>
    <cfRule type="cellIs" dxfId="57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E56A-8B72-48FA-86E6-A6EBD0EAC971}">
  <sheetPr>
    <pageSetUpPr fitToPage="1"/>
  </sheetPr>
  <dimension ref="A1:H50"/>
  <sheetViews>
    <sheetView topLeftCell="A2"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"&amp;Acampantes!B34</f>
        <v>Gastos na cantina de Matheus Bras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71.2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71.2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7894900011517</v>
      </c>
      <c r="C11" s="48" t="str">
        <f t="shared" ref="C11:C50" si="0">IF(ISBLANK(B11),"",IF(ISERROR(VLOOKUP(B11,Produtos,1,FALSE)),"Produto não cadastrado",VLOOKUP(B11,Produtos,2,FALSE)))</f>
        <v>Coca-cola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7896336012243</v>
      </c>
      <c r="C12" s="48" t="str">
        <f t="shared" si="0"/>
        <v>Amendoin com casca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8" x14ac:dyDescent="0.2">
      <c r="B13" s="27">
        <v>5</v>
      </c>
      <c r="C13" s="48" t="str">
        <f t="shared" si="0"/>
        <v>Trufa Leite Ninho</v>
      </c>
      <c r="D13" s="49"/>
      <c r="E13" s="22">
        <f t="shared" si="1"/>
        <v>2</v>
      </c>
      <c r="F13" s="23">
        <v>3</v>
      </c>
      <c r="G13" s="28">
        <f t="shared" ref="G13:G50" si="2">IFERROR(E13*F13,0)</f>
        <v>6</v>
      </c>
    </row>
    <row r="14" spans="1:8" x14ac:dyDescent="0.2">
      <c r="B14" s="27">
        <v>2</v>
      </c>
      <c r="C14" s="48" t="str">
        <f t="shared" si="0"/>
        <v>Trufa Beijinho</v>
      </c>
      <c r="D14" s="49"/>
      <c r="E14" s="22">
        <f t="shared" si="1"/>
        <v>2</v>
      </c>
      <c r="F14" s="23">
        <v>3</v>
      </c>
      <c r="G14" s="28">
        <f t="shared" si="2"/>
        <v>6</v>
      </c>
    </row>
    <row r="15" spans="1:8" x14ac:dyDescent="0.2">
      <c r="B15" s="27">
        <v>7892840812423</v>
      </c>
      <c r="C15" s="48" t="str">
        <f t="shared" si="0"/>
        <v>H2OH</v>
      </c>
      <c r="D15" s="49"/>
      <c r="E15" s="22">
        <f t="shared" si="1"/>
        <v>5</v>
      </c>
      <c r="F15" s="23">
        <v>1</v>
      </c>
      <c r="G15" s="28">
        <f t="shared" si="2"/>
        <v>5</v>
      </c>
    </row>
    <row r="16" spans="1:8" x14ac:dyDescent="0.2">
      <c r="B16" s="27">
        <v>7898591450686</v>
      </c>
      <c r="C16" s="48" t="str">
        <f t="shared" si="0"/>
        <v>Fini Banana</v>
      </c>
      <c r="D16" s="49"/>
      <c r="E16" s="22">
        <f t="shared" si="1"/>
        <v>1.1000000000000001</v>
      </c>
      <c r="F16" s="23">
        <v>1</v>
      </c>
      <c r="G16" s="28">
        <f t="shared" si="2"/>
        <v>1.1000000000000001</v>
      </c>
    </row>
    <row r="17" spans="2:7" x14ac:dyDescent="0.2">
      <c r="B17" s="27">
        <v>5</v>
      </c>
      <c r="C17" s="48" t="str">
        <f t="shared" si="0"/>
        <v>Trufa Leite Ninho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7891991001342</v>
      </c>
      <c r="C18" s="48" t="str">
        <f t="shared" si="0"/>
        <v>Guaraná Antartica 2L</v>
      </c>
      <c r="D18" s="49"/>
      <c r="E18" s="22">
        <f t="shared" si="1"/>
        <v>8</v>
      </c>
      <c r="F18" s="23">
        <v>1</v>
      </c>
      <c r="G18" s="28">
        <f t="shared" si="2"/>
        <v>8</v>
      </c>
    </row>
    <row r="19" spans="2:7" x14ac:dyDescent="0.2">
      <c r="B19" s="27">
        <v>7892840812423</v>
      </c>
      <c r="C19" s="48" t="str">
        <f t="shared" si="0"/>
        <v>H2OH</v>
      </c>
      <c r="D19" s="49"/>
      <c r="E19" s="22">
        <f t="shared" si="1"/>
        <v>5</v>
      </c>
      <c r="F19" s="23">
        <v>1</v>
      </c>
      <c r="G19" s="28">
        <f t="shared" si="2"/>
        <v>5</v>
      </c>
    </row>
    <row r="20" spans="2:7" x14ac:dyDescent="0.2">
      <c r="B20" s="27">
        <v>2</v>
      </c>
      <c r="C20" s="48" t="str">
        <f t="shared" si="0"/>
        <v>Trufa Beijinho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2</v>
      </c>
      <c r="C21" s="48" t="str">
        <f t="shared" si="0"/>
        <v>Trufa Beijinho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7896336012250</v>
      </c>
      <c r="C22" s="48" t="str">
        <f t="shared" si="0"/>
        <v>Amendoin sem casca</v>
      </c>
      <c r="D22" s="49"/>
      <c r="E22" s="22">
        <f t="shared" si="1"/>
        <v>1</v>
      </c>
      <c r="F22" s="23">
        <v>1</v>
      </c>
      <c r="G22" s="28">
        <f t="shared" si="2"/>
        <v>1</v>
      </c>
    </row>
    <row r="23" spans="2:7" x14ac:dyDescent="0.2">
      <c r="B23" s="27">
        <v>5</v>
      </c>
      <c r="C23" s="48" t="str">
        <f t="shared" si="0"/>
        <v>Trufa Leite Ninho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2</v>
      </c>
      <c r="C24" s="48" t="str">
        <f t="shared" si="0"/>
        <v>Trufa Beijinho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>
        <v>2</v>
      </c>
      <c r="C25" s="48" t="str">
        <f t="shared" si="0"/>
        <v>Trufa Beijinho</v>
      </c>
      <c r="D25" s="49"/>
      <c r="E25" s="22">
        <f t="shared" si="1"/>
        <v>2</v>
      </c>
      <c r="F25" s="23">
        <v>1</v>
      </c>
      <c r="G25" s="28">
        <f t="shared" si="2"/>
        <v>2</v>
      </c>
    </row>
    <row r="26" spans="2:7" x14ac:dyDescent="0.2">
      <c r="B26" s="27">
        <v>5</v>
      </c>
      <c r="C26" s="48" t="str">
        <f t="shared" si="0"/>
        <v>Trufa Leite Ninho</v>
      </c>
      <c r="D26" s="49"/>
      <c r="E26" s="22">
        <f t="shared" si="1"/>
        <v>2</v>
      </c>
      <c r="F26" s="23">
        <v>1</v>
      </c>
      <c r="G26" s="28">
        <f t="shared" si="2"/>
        <v>2</v>
      </c>
    </row>
    <row r="27" spans="2:7" x14ac:dyDescent="0.2">
      <c r="B27" s="27">
        <v>5</v>
      </c>
      <c r="C27" s="48" t="str">
        <f t="shared" si="0"/>
        <v>Trufa Leite Ninho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7898279799823</v>
      </c>
      <c r="C28" s="48" t="str">
        <f t="shared" si="0"/>
        <v>Fini Morango Ácido</v>
      </c>
      <c r="D28" s="49"/>
      <c r="E28" s="22">
        <f t="shared" si="1"/>
        <v>1.1000000000000001</v>
      </c>
      <c r="F28" s="23">
        <v>1</v>
      </c>
      <c r="G28" s="28">
        <f t="shared" si="2"/>
        <v>1.1000000000000001</v>
      </c>
    </row>
    <row r="29" spans="2:7" x14ac:dyDescent="0.2">
      <c r="B29" s="27">
        <v>7896058593365</v>
      </c>
      <c r="C29" s="48" t="str">
        <f t="shared" si="0"/>
        <v>Disqueti</v>
      </c>
      <c r="D29" s="49"/>
      <c r="E29" s="22">
        <f t="shared" si="1"/>
        <v>2</v>
      </c>
      <c r="F29" s="23">
        <v>1</v>
      </c>
      <c r="G29" s="28">
        <f t="shared" si="2"/>
        <v>2</v>
      </c>
    </row>
    <row r="30" spans="2:7" x14ac:dyDescent="0.2">
      <c r="B30" s="27">
        <v>7896058593365</v>
      </c>
      <c r="C30" s="48" t="str">
        <f t="shared" si="0"/>
        <v>Disqueti</v>
      </c>
      <c r="D30" s="49"/>
      <c r="E30" s="22">
        <f t="shared" si="1"/>
        <v>2</v>
      </c>
      <c r="F30" s="23">
        <v>1</v>
      </c>
      <c r="G30" s="28">
        <f t="shared" si="2"/>
        <v>2</v>
      </c>
    </row>
    <row r="31" spans="2:7" x14ac:dyDescent="0.2">
      <c r="B31" s="27">
        <v>7894900051513</v>
      </c>
      <c r="C31" s="48" t="str">
        <f t="shared" si="0"/>
        <v>Fanta Uva</v>
      </c>
      <c r="D31" s="49"/>
      <c r="E31" s="22">
        <f t="shared" si="1"/>
        <v>8</v>
      </c>
      <c r="F31" s="23">
        <v>1</v>
      </c>
      <c r="G31" s="28">
        <f t="shared" si="2"/>
        <v>8</v>
      </c>
    </row>
    <row r="32" spans="2:7" x14ac:dyDescent="0.2">
      <c r="B32" s="27">
        <v>7891151035323</v>
      </c>
      <c r="C32" s="48" t="str">
        <f t="shared" si="0"/>
        <v>Freegels Chocolate</v>
      </c>
      <c r="D32" s="49"/>
      <c r="E32" s="22">
        <f t="shared" si="1"/>
        <v>1</v>
      </c>
      <c r="F32" s="23">
        <v>1</v>
      </c>
      <c r="G32" s="28">
        <f t="shared" si="2"/>
        <v>1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56" priority="1" operator="lessThan">
      <formula>0</formula>
    </cfRule>
    <cfRule type="cellIs" dxfId="55" priority="2" operator="equal">
      <formula>0</formula>
    </cfRule>
    <cfRule type="cellIs" dxfId="54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7664-CD9A-40F8-8584-73139341AF0C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"&amp;Acampantes!B35</f>
        <v xml:space="preserve">Gastos na cantina de Millena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8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8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27898923217035</v>
      </c>
      <c r="C11" s="48" t="str">
        <f t="shared" ref="C11:C50" si="0">IF(ISBLANK(B11),"",IF(ISERROR(VLOOKUP(B11,Produtos,1,FALSE)),"Produto não cadastrado",VLOOKUP(B11,Produtos,2,FALSE)))</f>
        <v>Guaravita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2</v>
      </c>
      <c r="G11" s="28">
        <f>IFERROR(E11*F11,0)</f>
        <v>4</v>
      </c>
    </row>
    <row r="12" spans="1:8" x14ac:dyDescent="0.2">
      <c r="B12" s="27">
        <v>9</v>
      </c>
      <c r="C12" s="48" t="str">
        <f t="shared" si="0"/>
        <v>Trufa Nutella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3</v>
      </c>
      <c r="C13" s="48" t="str">
        <f t="shared" si="0"/>
        <v>Trufa Brigadeiro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53" priority="1" operator="lessThan">
      <formula>0</formula>
    </cfRule>
    <cfRule type="cellIs" dxfId="52" priority="2" operator="equal">
      <formula>0</formula>
    </cfRule>
    <cfRule type="cellIs" dxfId="51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D94D-9F78-46A8-A22D-D6158402B93C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"&amp;Acampantes!B36</f>
        <v xml:space="preserve">Gastos na cantina de Nadir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50" priority="1" operator="lessThan">
      <formula>0</formula>
    </cfRule>
    <cfRule type="cellIs" dxfId="49" priority="2" operator="equal">
      <formula>0</formula>
    </cfRule>
    <cfRule type="cellIs" dxfId="48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EE0-26DD-4C54-8C37-3B07D9345CA7}">
  <sheetPr>
    <pageSetUpPr fitToPage="1"/>
  </sheetPr>
  <dimension ref="A1:H50"/>
  <sheetViews>
    <sheetView zoomScale="110" zoomScaleNormal="110" workbookViewId="0">
      <selection activeCell="B23" sqref="B23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>
        <v>7891151035323</v>
      </c>
      <c r="B1" s="52" t="str">
        <f xml:space="preserve"> "Gastos na cantina de "&amp;Acampantes!B37</f>
        <v>Gastos na cantina de Priscilla Moura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-24.4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24.4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</v>
      </c>
      <c r="C11" s="48" t="str">
        <f t="shared" ref="C11:C50" si="0">IF(ISBLANK(B11),"",IF(ISERROR(VLOOKUP(B11,Produtos,1,FALSE)),"Produto não cadastrado",VLOOKUP(B11,Produtos,2,FALSE)))</f>
        <v>Trufa Maracujá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7891151035323</v>
      </c>
      <c r="C12" s="48" t="str">
        <f t="shared" si="0"/>
        <v>Freegels Chocolate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8" x14ac:dyDescent="0.2">
      <c r="B13" s="27">
        <v>7</v>
      </c>
      <c r="C13" s="48" t="str">
        <f t="shared" si="0"/>
        <v>Trufa Maracujá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7896058593365</v>
      </c>
      <c r="C14" s="48" t="str">
        <f t="shared" si="0"/>
        <v>Disqueti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7895800151426</v>
      </c>
      <c r="C15" s="48" t="str">
        <f t="shared" si="0"/>
        <v>Bubaloo</v>
      </c>
      <c r="D15" s="49"/>
      <c r="E15" s="22">
        <f t="shared" si="1"/>
        <v>0.4</v>
      </c>
      <c r="F15" s="23">
        <v>1</v>
      </c>
      <c r="G15" s="28">
        <f t="shared" si="2"/>
        <v>0.4</v>
      </c>
    </row>
    <row r="16" spans="1:8" x14ac:dyDescent="0.2">
      <c r="B16" s="27">
        <v>7895800151426</v>
      </c>
      <c r="C16" s="48" t="str">
        <f t="shared" si="0"/>
        <v>Bubaloo</v>
      </c>
      <c r="D16" s="49"/>
      <c r="E16" s="22">
        <f t="shared" si="1"/>
        <v>0.4</v>
      </c>
      <c r="F16" s="23">
        <v>1</v>
      </c>
      <c r="G16" s="28">
        <f t="shared" si="2"/>
        <v>0.4</v>
      </c>
    </row>
    <row r="17" spans="2:7" x14ac:dyDescent="0.2">
      <c r="B17" s="27">
        <v>77961419</v>
      </c>
      <c r="C17" s="48" t="str">
        <f t="shared" si="0"/>
        <v>Tortuguita Leite</v>
      </c>
      <c r="D17" s="49"/>
      <c r="E17" s="22">
        <f t="shared" si="1"/>
        <v>1.6</v>
      </c>
      <c r="F17" s="23">
        <v>1</v>
      </c>
      <c r="G17" s="28">
        <f t="shared" si="2"/>
        <v>1.6</v>
      </c>
    </row>
    <row r="18" spans="2:7" x14ac:dyDescent="0.2">
      <c r="B18" s="27">
        <v>7896058593365</v>
      </c>
      <c r="C18" s="48" t="str">
        <f t="shared" si="0"/>
        <v>Disqueti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7896336012243</v>
      </c>
      <c r="C19" s="48" t="str">
        <f t="shared" si="0"/>
        <v>Amendoin com casca</v>
      </c>
      <c r="D19" s="49"/>
      <c r="E19" s="22">
        <f t="shared" si="1"/>
        <v>1</v>
      </c>
      <c r="F19" s="23">
        <v>1</v>
      </c>
      <c r="G19" s="28">
        <f t="shared" si="2"/>
        <v>1</v>
      </c>
    </row>
    <row r="20" spans="2:7" x14ac:dyDescent="0.2">
      <c r="B20" s="27">
        <v>7891991001342</v>
      </c>
      <c r="C20" s="48" t="str">
        <f t="shared" si="0"/>
        <v>Guaraná Antartica 2L</v>
      </c>
      <c r="D20" s="49"/>
      <c r="E20" s="22">
        <f t="shared" si="1"/>
        <v>8</v>
      </c>
      <c r="F20" s="23">
        <v>1</v>
      </c>
      <c r="G20" s="28">
        <f t="shared" si="2"/>
        <v>8</v>
      </c>
    </row>
    <row r="21" spans="2:7" x14ac:dyDescent="0.2">
      <c r="B21" s="27">
        <v>78912359</v>
      </c>
      <c r="C21" s="48" t="str">
        <f t="shared" si="0"/>
        <v>Baton</v>
      </c>
      <c r="D21" s="49"/>
      <c r="E21" s="22">
        <f t="shared" si="1"/>
        <v>1</v>
      </c>
      <c r="F21" s="23">
        <v>1</v>
      </c>
      <c r="G21" s="28">
        <f t="shared" si="2"/>
        <v>1</v>
      </c>
    </row>
    <row r="22" spans="2:7" x14ac:dyDescent="0.2">
      <c r="B22" s="27">
        <v>7</v>
      </c>
      <c r="C22" s="48" t="str">
        <f t="shared" si="0"/>
        <v>Trufa Maracujá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7891151035323</v>
      </c>
      <c r="C23" s="48" t="str">
        <f t="shared" si="0"/>
        <v>Freegels Chocolate</v>
      </c>
      <c r="D23" s="49"/>
      <c r="E23" s="22">
        <f t="shared" si="1"/>
        <v>1</v>
      </c>
      <c r="F23" s="23">
        <v>1</v>
      </c>
      <c r="G23" s="28">
        <f t="shared" si="2"/>
        <v>1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47" priority="1" operator="lessThan">
      <formula>0</formula>
    </cfRule>
    <cfRule type="cellIs" dxfId="46" priority="2" operator="equal">
      <formula>0</formula>
    </cfRule>
    <cfRule type="cellIs" dxfId="45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EE5F-27DD-4930-9CAD-37CE67CAFCBA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"&amp;Acampantes!B38</f>
        <v xml:space="preserve">Gastos na cantina de Rayene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74.5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74.5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77961860</v>
      </c>
      <c r="C11" s="48" t="str">
        <f t="shared" ref="C11:C50" si="0">IF(ISBLANK(B11),"",IF(ISERROR(VLOOKUP(B11,Produtos,1,FALSE)),"Produto não cadastrado",VLOOKUP(B11,Produtos,2,FALSE)))</f>
        <v>Tortuguita Branca</v>
      </c>
      <c r="D11" s="49"/>
      <c r="E11" s="22">
        <f t="shared" ref="E11:E50" si="1">IF(ISBLANK(B11),"",IF(ISERROR(VLOOKUP(B11,Produtos,1,FALSE)),"Produto não cadastrado",VLOOKUP(B11,Produtos,3,FALSE)))</f>
        <v>1.6</v>
      </c>
      <c r="F11" s="23">
        <v>1</v>
      </c>
      <c r="G11" s="28">
        <f>IFERROR(E11*F11,0)</f>
        <v>1.6</v>
      </c>
    </row>
    <row r="12" spans="1:8" x14ac:dyDescent="0.2">
      <c r="B12" s="27">
        <v>7898519450262</v>
      </c>
      <c r="C12" s="48" t="str">
        <f t="shared" si="0"/>
        <v>Fini Morango</v>
      </c>
      <c r="D12" s="49"/>
      <c r="E12" s="22">
        <f t="shared" si="1"/>
        <v>1.1000000000000001</v>
      </c>
      <c r="F12" s="23">
        <v>1</v>
      </c>
      <c r="G12" s="28">
        <f>IFERROR(E12*F12,0)</f>
        <v>1.1000000000000001</v>
      </c>
    </row>
    <row r="13" spans="1:8" x14ac:dyDescent="0.2">
      <c r="B13" s="27">
        <v>7896803212350</v>
      </c>
      <c r="C13" s="48" t="str">
        <f t="shared" si="0"/>
        <v>Pingo de leite</v>
      </c>
      <c r="D13" s="49"/>
      <c r="E13" s="22">
        <f t="shared" si="1"/>
        <v>0.4</v>
      </c>
      <c r="F13" s="23">
        <v>1</v>
      </c>
      <c r="G13" s="28">
        <f t="shared" ref="G13:G50" si="2">IFERROR(E13*F13,0)</f>
        <v>0.4</v>
      </c>
    </row>
    <row r="14" spans="1:8" x14ac:dyDescent="0.2">
      <c r="B14" s="27">
        <v>7894900011517</v>
      </c>
      <c r="C14" s="48" t="str">
        <f t="shared" si="0"/>
        <v>Coca-cola 2L</v>
      </c>
      <c r="D14" s="49"/>
      <c r="E14" s="22">
        <f t="shared" si="1"/>
        <v>8</v>
      </c>
      <c r="F14" s="23">
        <v>1</v>
      </c>
      <c r="G14" s="28">
        <f t="shared" si="2"/>
        <v>8</v>
      </c>
    </row>
    <row r="15" spans="1:8" x14ac:dyDescent="0.2">
      <c r="B15" s="27">
        <v>5</v>
      </c>
      <c r="C15" s="48" t="str">
        <f t="shared" si="0"/>
        <v>Trufa Leite Ninho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</v>
      </c>
      <c r="C16" s="48" t="str">
        <f t="shared" si="0"/>
        <v>Trufa Maracujá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9</v>
      </c>
      <c r="C17" s="48" t="str">
        <f t="shared" si="0"/>
        <v>Trufa Nutella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7894900010015</v>
      </c>
      <c r="C18" s="48" t="str">
        <f t="shared" si="0"/>
        <v>Coca-cola Lata</v>
      </c>
      <c r="D18" s="49"/>
      <c r="E18" s="22">
        <f t="shared" si="1"/>
        <v>5</v>
      </c>
      <c r="F18" s="23">
        <v>1</v>
      </c>
      <c r="G18" s="28">
        <f t="shared" si="2"/>
        <v>5</v>
      </c>
    </row>
    <row r="19" spans="2:7" x14ac:dyDescent="0.2">
      <c r="B19" s="27">
        <v>77961419</v>
      </c>
      <c r="C19" s="48" t="str">
        <f t="shared" si="0"/>
        <v>Tortuguita Leite</v>
      </c>
      <c r="D19" s="49"/>
      <c r="E19" s="22">
        <f t="shared" si="1"/>
        <v>1.6</v>
      </c>
      <c r="F19" s="23">
        <v>1</v>
      </c>
      <c r="G19" s="28">
        <f t="shared" si="2"/>
        <v>1.6</v>
      </c>
    </row>
    <row r="20" spans="2:7" x14ac:dyDescent="0.2">
      <c r="B20" s="27">
        <v>10</v>
      </c>
      <c r="C20" s="48" t="str">
        <f t="shared" si="0"/>
        <v>Trufa Oreo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7898279799823</v>
      </c>
      <c r="C21" s="48" t="str">
        <f t="shared" si="0"/>
        <v>Fini Morango Ácido</v>
      </c>
      <c r="D21" s="49"/>
      <c r="E21" s="22">
        <f t="shared" si="1"/>
        <v>1.1000000000000001</v>
      </c>
      <c r="F21" s="23">
        <v>1</v>
      </c>
      <c r="G21" s="28">
        <f t="shared" si="2"/>
        <v>1.1000000000000001</v>
      </c>
    </row>
    <row r="22" spans="2:7" x14ac:dyDescent="0.2">
      <c r="B22" s="27">
        <v>27898923217035</v>
      </c>
      <c r="C22" s="48" t="str">
        <f t="shared" si="0"/>
        <v>Guaravita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7894900010015</v>
      </c>
      <c r="C23" s="48" t="str">
        <f t="shared" si="0"/>
        <v>Coca-cola Lata</v>
      </c>
      <c r="D23" s="49"/>
      <c r="E23" s="22">
        <f t="shared" si="1"/>
        <v>5</v>
      </c>
      <c r="F23" s="23">
        <v>1</v>
      </c>
      <c r="G23" s="28">
        <f t="shared" si="2"/>
        <v>5</v>
      </c>
    </row>
    <row r="24" spans="2:7" x14ac:dyDescent="0.2">
      <c r="B24" s="27">
        <v>7894900010015</v>
      </c>
      <c r="C24" s="48" t="str">
        <f t="shared" si="0"/>
        <v>Coca-cola Lata</v>
      </c>
      <c r="D24" s="49"/>
      <c r="E24" s="22">
        <f t="shared" si="1"/>
        <v>5</v>
      </c>
      <c r="F24" s="23">
        <v>1</v>
      </c>
      <c r="G24" s="28">
        <f t="shared" si="2"/>
        <v>5</v>
      </c>
    </row>
    <row r="25" spans="2:7" x14ac:dyDescent="0.2">
      <c r="B25" s="27">
        <v>7892840812423</v>
      </c>
      <c r="C25" s="48" t="str">
        <f t="shared" si="0"/>
        <v>H2OH</v>
      </c>
      <c r="D25" s="49"/>
      <c r="E25" s="22">
        <f t="shared" si="1"/>
        <v>5</v>
      </c>
      <c r="F25" s="23">
        <v>1</v>
      </c>
      <c r="G25" s="28">
        <f t="shared" si="2"/>
        <v>5</v>
      </c>
    </row>
    <row r="26" spans="2:7" x14ac:dyDescent="0.2">
      <c r="B26" s="27">
        <v>7894900011517</v>
      </c>
      <c r="C26" s="48" t="str">
        <f t="shared" si="0"/>
        <v>Coca-cola 2L</v>
      </c>
      <c r="D26" s="49"/>
      <c r="E26" s="22">
        <f t="shared" si="1"/>
        <v>8</v>
      </c>
      <c r="F26" s="23">
        <v>1</v>
      </c>
      <c r="G26" s="28">
        <f t="shared" si="2"/>
        <v>8</v>
      </c>
    </row>
    <row r="27" spans="2:7" x14ac:dyDescent="0.2">
      <c r="B27" s="27">
        <v>77961419</v>
      </c>
      <c r="C27" s="48" t="str">
        <f t="shared" si="0"/>
        <v>Tortuguita Leite</v>
      </c>
      <c r="D27" s="49"/>
      <c r="E27" s="22">
        <f t="shared" si="1"/>
        <v>1.6</v>
      </c>
      <c r="F27" s="23">
        <v>1</v>
      </c>
      <c r="G27" s="28">
        <f t="shared" si="2"/>
        <v>1.6</v>
      </c>
    </row>
    <row r="28" spans="2:7" x14ac:dyDescent="0.2">
      <c r="B28" s="27">
        <v>7894900011517</v>
      </c>
      <c r="C28" s="48" t="str">
        <f t="shared" si="0"/>
        <v>Coca-cola 2L</v>
      </c>
      <c r="D28" s="49"/>
      <c r="E28" s="22">
        <f t="shared" si="1"/>
        <v>8</v>
      </c>
      <c r="F28" s="23">
        <v>1</v>
      </c>
      <c r="G28" s="28">
        <f t="shared" si="2"/>
        <v>8</v>
      </c>
    </row>
    <row r="29" spans="2:7" x14ac:dyDescent="0.2">
      <c r="B29" s="27">
        <v>7898279799823</v>
      </c>
      <c r="C29" s="48" t="str">
        <f t="shared" si="0"/>
        <v>Fini Morango Ácido</v>
      </c>
      <c r="D29" s="49"/>
      <c r="E29" s="22">
        <f t="shared" si="1"/>
        <v>1.1000000000000001</v>
      </c>
      <c r="F29" s="23">
        <v>1</v>
      </c>
      <c r="G29" s="28">
        <f t="shared" si="2"/>
        <v>1.1000000000000001</v>
      </c>
    </row>
    <row r="30" spans="2:7" x14ac:dyDescent="0.2">
      <c r="B30" s="27">
        <v>27898923217035</v>
      </c>
      <c r="C30" s="48" t="str">
        <f t="shared" si="0"/>
        <v>Guaravita</v>
      </c>
      <c r="D30" s="49"/>
      <c r="E30" s="22">
        <f t="shared" si="1"/>
        <v>2</v>
      </c>
      <c r="F30" s="23">
        <v>1</v>
      </c>
      <c r="G30" s="28">
        <f t="shared" si="2"/>
        <v>2</v>
      </c>
    </row>
    <row r="31" spans="2:7" x14ac:dyDescent="0.2">
      <c r="B31" s="27">
        <v>27898923217035</v>
      </c>
      <c r="C31" s="48" t="str">
        <f t="shared" si="0"/>
        <v>Guaravita</v>
      </c>
      <c r="D31" s="49"/>
      <c r="E31" s="22">
        <f t="shared" si="1"/>
        <v>2</v>
      </c>
      <c r="F31" s="23">
        <v>1</v>
      </c>
      <c r="G31" s="28">
        <f t="shared" si="2"/>
        <v>2</v>
      </c>
    </row>
    <row r="32" spans="2:7" x14ac:dyDescent="0.2">
      <c r="B32" s="27">
        <v>7894900031515</v>
      </c>
      <c r="C32" s="48" t="str">
        <f t="shared" si="0"/>
        <v>Fanta Laranja</v>
      </c>
      <c r="D32" s="49"/>
      <c r="E32" s="22">
        <f t="shared" si="1"/>
        <v>8</v>
      </c>
      <c r="F32" s="23">
        <v>1</v>
      </c>
      <c r="G32" s="28">
        <f t="shared" si="2"/>
        <v>8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44" priority="1" operator="lessThan">
      <formula>0</formula>
    </cfRule>
    <cfRule type="cellIs" dxfId="43" priority="2" operator="equal">
      <formula>0</formula>
    </cfRule>
    <cfRule type="cellIs" dxfId="42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C317-B363-453C-B862-AEC0F8A8DB53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</f>
        <v>Gastos na cantina de Amauri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18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18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7894900010015</v>
      </c>
      <c r="C11" s="48" t="str">
        <f t="shared" ref="C11:C50" si="0">IF(ISBLANK(B11),"",IF(ISERROR(VLOOKUP(B11,Produtos,1,FALSE)),"Produto não cadastrado",VLOOKUP(B11,Produtos,2,FALSE)))</f>
        <v>Coca-cola Lata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8" x14ac:dyDescent="0.2">
      <c r="B12" s="27">
        <v>10</v>
      </c>
      <c r="C12" s="48" t="str">
        <f t="shared" si="0"/>
        <v>Trufa Oreo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5</v>
      </c>
      <c r="C13" s="48" t="str">
        <f t="shared" si="0"/>
        <v>Trufa Leite Ninho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2</v>
      </c>
      <c r="C14" s="48"/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5</v>
      </c>
      <c r="C15" s="48" t="str">
        <f t="shared" si="0"/>
        <v>Trufa Leite Ninho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7891991000826</v>
      </c>
      <c r="C16" s="48" t="str">
        <f t="shared" si="0"/>
        <v>Guaraná Antartica Lata</v>
      </c>
      <c r="D16" s="49"/>
      <c r="E16" s="22">
        <f t="shared" si="1"/>
        <v>5</v>
      </c>
      <c r="F16" s="23">
        <v>1</v>
      </c>
      <c r="G16" s="28">
        <f t="shared" si="2"/>
        <v>5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49" priority="1" operator="lessThan">
      <formula>0</formula>
    </cfRule>
    <cfRule type="cellIs" dxfId="148" priority="2" operator="equal">
      <formula>0</formula>
    </cfRule>
    <cfRule type="cellIs" dxfId="147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757B-61BF-4C16-90B3-CF6CA9C0887A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"&amp;Acampantes!B39</f>
        <v xml:space="preserve">Gastos na cantina de Renata e Vinicius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41.5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v>41.5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7896336005917</v>
      </c>
      <c r="C11" s="48" t="str">
        <f t="shared" ref="C11:C50" si="0">IF(ISBLANK(B11),"",IF(ISERROR(VLOOKUP(B11,Produtos,1,FALSE)),"Produto não cadastrado",VLOOKUP(B11,Produtos,2,FALSE)))</f>
        <v>Paçoquita</v>
      </c>
      <c r="D11" s="49"/>
      <c r="E11" s="22">
        <f t="shared" ref="E11:E50" si="1">IF(ISBLANK(B11),"",IF(ISERROR(VLOOKUP(B11,Produtos,1,FALSE)),"Produto não cadastrado",VLOOKUP(B11,Produtos,3,FALSE)))</f>
        <v>0.5</v>
      </c>
      <c r="F11" s="23">
        <v>1</v>
      </c>
      <c r="G11" s="28">
        <f>IFERROR(E11*F11,0)</f>
        <v>0.5</v>
      </c>
    </row>
    <row r="12" spans="1:8" x14ac:dyDescent="0.2">
      <c r="B12" s="27">
        <v>6</v>
      </c>
      <c r="C12" s="48" t="str">
        <f t="shared" si="0"/>
        <v>Trufa Limão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7</v>
      </c>
      <c r="C13" s="48" t="s">
        <v>113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8</v>
      </c>
      <c r="C14" s="48" t="str">
        <f t="shared" si="0"/>
        <v>Trufa Morango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6</v>
      </c>
      <c r="C15" s="48" t="str">
        <f t="shared" si="0"/>
        <v>Trufa Limão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3</v>
      </c>
      <c r="C16" s="48" t="str">
        <f t="shared" si="0"/>
        <v>Trufa Brigadeiro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7891991001342</v>
      </c>
      <c r="C17" s="48" t="str">
        <f t="shared" si="0"/>
        <v>Guaraná Antartica 2L</v>
      </c>
      <c r="D17" s="49"/>
      <c r="E17" s="22">
        <f t="shared" si="1"/>
        <v>8</v>
      </c>
      <c r="F17" s="23">
        <v>1</v>
      </c>
      <c r="G17" s="28">
        <f t="shared" si="2"/>
        <v>8</v>
      </c>
    </row>
    <row r="18" spans="2:7" x14ac:dyDescent="0.2">
      <c r="B18" s="27">
        <v>8</v>
      </c>
      <c r="C18" s="48" t="str">
        <f t="shared" si="0"/>
        <v>Trufa Morango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6</v>
      </c>
      <c r="C19" s="48" t="str">
        <f t="shared" si="0"/>
        <v>Trufa Limão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9</v>
      </c>
      <c r="C20" s="48" t="str">
        <f t="shared" si="0"/>
        <v>Trufa Nutella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9</v>
      </c>
      <c r="C21" s="48" t="str">
        <f t="shared" si="0"/>
        <v>Trufa Nutella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</v>
      </c>
      <c r="C22" s="48" t="str">
        <f t="shared" si="0"/>
        <v>Trufa Maracujá</v>
      </c>
      <c r="D22" s="49"/>
      <c r="E22" s="22">
        <f t="shared" si="1"/>
        <v>2</v>
      </c>
      <c r="F22" s="23">
        <v>2</v>
      </c>
      <c r="G22" s="28">
        <f t="shared" si="2"/>
        <v>4</v>
      </c>
    </row>
    <row r="23" spans="2:7" x14ac:dyDescent="0.2">
      <c r="B23" s="27">
        <v>9</v>
      </c>
      <c r="C23" s="48" t="str">
        <f t="shared" si="0"/>
        <v>Trufa Nutella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8</v>
      </c>
      <c r="C24" s="48" t="str">
        <f t="shared" si="0"/>
        <v>Trufa Morango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41" priority="1" operator="lessThan">
      <formula>0</formula>
    </cfRule>
    <cfRule type="cellIs" dxfId="40" priority="2" operator="equal">
      <formula>0</formula>
    </cfRule>
    <cfRule type="cellIs" dxfId="39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44BF-C0EF-4342-8308-0EEEB3D61534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"&amp;Acampantes!B40</f>
        <v xml:space="preserve">Gastos na cantina de Ricardo e Debora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40</v>
      </c>
      <c r="C3" s="51"/>
      <c r="D3" s="5"/>
      <c r="E3" s="55">
        <f>B3-B6</f>
        <v>4.7999999999999972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35.200000000000003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77961419</v>
      </c>
      <c r="C11" s="48" t="str">
        <f t="shared" ref="C11:C50" si="0">IF(ISBLANK(B11),"",IF(ISERROR(VLOOKUP(B11,Produtos,1,FALSE)),"Produto não cadastrado",VLOOKUP(B11,Produtos,2,FALSE)))</f>
        <v>Tortuguita Leite</v>
      </c>
      <c r="D11" s="49"/>
      <c r="E11" s="22">
        <f t="shared" ref="E11:E50" si="1">IF(ISBLANK(B11),"",IF(ISERROR(VLOOKUP(B11,Produtos,1,FALSE)),"Produto não cadastrado",VLOOKUP(B11,Produtos,3,FALSE)))</f>
        <v>1.6</v>
      </c>
      <c r="F11" s="23">
        <v>1</v>
      </c>
      <c r="G11" s="28">
        <f>IFERROR(E11*F11,0)</f>
        <v>1.6</v>
      </c>
    </row>
    <row r="12" spans="1:8" x14ac:dyDescent="0.2">
      <c r="B12" s="27">
        <v>78912359</v>
      </c>
      <c r="C12" s="48" t="str">
        <f t="shared" si="0"/>
        <v>Baton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8" x14ac:dyDescent="0.2">
      <c r="B13" s="27">
        <v>78912359</v>
      </c>
      <c r="C13" s="48" t="str">
        <f t="shared" si="0"/>
        <v>Baton</v>
      </c>
      <c r="D13" s="49"/>
      <c r="E13" s="22">
        <f t="shared" si="1"/>
        <v>1</v>
      </c>
      <c r="F13" s="23">
        <v>1</v>
      </c>
      <c r="G13" s="28">
        <f t="shared" ref="G13:G50" si="2">IFERROR(E13*F13,0)</f>
        <v>1</v>
      </c>
    </row>
    <row r="14" spans="1:8" x14ac:dyDescent="0.2">
      <c r="B14" s="27">
        <v>2</v>
      </c>
      <c r="C14" s="48" t="str">
        <f t="shared" si="0"/>
        <v>Trufa Beijinho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9</v>
      </c>
      <c r="C15" s="48" t="str">
        <f t="shared" si="0"/>
        <v>Trufa Nutella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77961419</v>
      </c>
      <c r="C16" s="48" t="str">
        <f t="shared" si="0"/>
        <v>Tortuguita Leite</v>
      </c>
      <c r="D16" s="49"/>
      <c r="E16" s="22">
        <f t="shared" si="1"/>
        <v>1.6</v>
      </c>
      <c r="F16" s="23">
        <v>1</v>
      </c>
      <c r="G16" s="28">
        <f t="shared" si="2"/>
        <v>1.6</v>
      </c>
    </row>
    <row r="17" spans="2:7" x14ac:dyDescent="0.2">
      <c r="B17" s="27">
        <v>2</v>
      </c>
      <c r="C17" s="48" t="str">
        <f t="shared" si="0"/>
        <v>Trufa Beijinho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9</v>
      </c>
      <c r="C18" s="48" t="str">
        <f t="shared" si="0"/>
        <v>Trufa Nutella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</v>
      </c>
      <c r="C19" s="48" t="str">
        <f t="shared" si="0"/>
        <v>Trufa Maracujá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7896336012243</v>
      </c>
      <c r="C20" s="48" t="str">
        <f t="shared" si="0"/>
        <v>Amendoin com casca</v>
      </c>
      <c r="D20" s="49"/>
      <c r="E20" s="22">
        <f t="shared" si="1"/>
        <v>1</v>
      </c>
      <c r="F20" s="23">
        <v>1</v>
      </c>
      <c r="G20" s="28">
        <f t="shared" si="2"/>
        <v>1</v>
      </c>
    </row>
    <row r="21" spans="2:7" x14ac:dyDescent="0.2">
      <c r="B21" s="27">
        <v>2</v>
      </c>
      <c r="C21" s="48" t="str">
        <f t="shared" si="0"/>
        <v>Trufa Beijinho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2</v>
      </c>
      <c r="C22" s="48" t="str">
        <f t="shared" si="0"/>
        <v>Trufa Beijinho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9</v>
      </c>
      <c r="C23" s="48" t="str">
        <f t="shared" si="0"/>
        <v>Trufa Nutella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7896058593365</v>
      </c>
      <c r="C24" s="48" t="str">
        <f t="shared" si="0"/>
        <v>Disqueti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>
        <v>7896058593365</v>
      </c>
      <c r="C25" s="48" t="str">
        <f t="shared" si="0"/>
        <v>Disqueti</v>
      </c>
      <c r="D25" s="49"/>
      <c r="E25" s="22">
        <f t="shared" si="1"/>
        <v>2</v>
      </c>
      <c r="F25" s="23">
        <v>1</v>
      </c>
      <c r="G25" s="28">
        <f t="shared" si="2"/>
        <v>2</v>
      </c>
    </row>
    <row r="26" spans="2:7" x14ac:dyDescent="0.2">
      <c r="B26" s="27">
        <v>9</v>
      </c>
      <c r="C26" s="48" t="str">
        <f t="shared" si="0"/>
        <v>Trufa Nutella</v>
      </c>
      <c r="D26" s="49"/>
      <c r="E26" s="22">
        <f t="shared" si="1"/>
        <v>2</v>
      </c>
      <c r="F26" s="23">
        <v>1</v>
      </c>
      <c r="G26" s="28">
        <f t="shared" si="2"/>
        <v>2</v>
      </c>
    </row>
    <row r="27" spans="2:7" x14ac:dyDescent="0.2">
      <c r="B27" s="27">
        <v>9</v>
      </c>
      <c r="C27" s="48" t="str">
        <f t="shared" si="0"/>
        <v>Trufa Nutella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7896058593365</v>
      </c>
      <c r="C28" s="48" t="str">
        <f t="shared" si="0"/>
        <v>Disqueti</v>
      </c>
      <c r="D28" s="49"/>
      <c r="E28" s="22">
        <f t="shared" si="1"/>
        <v>2</v>
      </c>
      <c r="F28" s="23">
        <v>1</v>
      </c>
      <c r="G28" s="28">
        <f t="shared" si="2"/>
        <v>2</v>
      </c>
    </row>
    <row r="29" spans="2:7" x14ac:dyDescent="0.2">
      <c r="B29" s="27">
        <v>78912359</v>
      </c>
      <c r="C29" s="48" t="str">
        <f t="shared" si="0"/>
        <v>Baton</v>
      </c>
      <c r="D29" s="49"/>
      <c r="E29" s="22">
        <f t="shared" si="1"/>
        <v>1</v>
      </c>
      <c r="F29" s="23">
        <v>1</v>
      </c>
      <c r="G29" s="28">
        <f t="shared" si="2"/>
        <v>1</v>
      </c>
    </row>
    <row r="30" spans="2:7" x14ac:dyDescent="0.2">
      <c r="B30" s="27">
        <v>2</v>
      </c>
      <c r="C30" s="48" t="str">
        <f t="shared" si="0"/>
        <v>Trufa Beijinho</v>
      </c>
      <c r="D30" s="49"/>
      <c r="E30" s="22">
        <f t="shared" si="1"/>
        <v>2</v>
      </c>
      <c r="F30" s="23">
        <v>1</v>
      </c>
      <c r="G30" s="28">
        <f t="shared" si="2"/>
        <v>2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38" priority="1" operator="lessThan">
      <formula>0</formula>
    </cfRule>
    <cfRule type="cellIs" dxfId="37" priority="2" operator="equal">
      <formula>0</formula>
    </cfRule>
    <cfRule type="cellIs" dxfId="36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A4E3-48B7-482C-85DA-A65704AB35FA}">
  <sheetPr>
    <pageSetUpPr fitToPage="1"/>
  </sheetPr>
  <dimension ref="A1:K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9" width="2.83203125" style="2" customWidth="1"/>
    <col min="10" max="10" width="17" style="1" customWidth="1"/>
    <col min="11" max="11" width="2.83203125" style="1" customWidth="1"/>
    <col min="12" max="16384" width="9.1640625" style="1"/>
  </cols>
  <sheetData>
    <row r="1" spans="1:11" ht="21" x14ac:dyDescent="0.2">
      <c r="A1" s="6"/>
      <c r="B1" s="52" t="str">
        <f xml:space="preserve"> "Gastos na cantina de "&amp;Acampantes!B41</f>
        <v>Gastos na cantina de Saulo e Rosimar</v>
      </c>
      <c r="C1" s="52"/>
      <c r="D1" s="52"/>
      <c r="E1" s="52"/>
      <c r="F1" s="52"/>
      <c r="G1" s="52"/>
      <c r="H1" s="8"/>
      <c r="I1" s="8"/>
      <c r="J1" s="6"/>
      <c r="K1" s="6"/>
    </row>
    <row r="2" spans="1:11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  <c r="I2" s="6"/>
      <c r="J2" s="43" t="s">
        <v>111</v>
      </c>
      <c r="K2" s="6"/>
    </row>
    <row r="3" spans="1:11" ht="16" x14ac:dyDescent="0.2">
      <c r="A3" s="6"/>
      <c r="B3" s="51">
        <v>93.3</v>
      </c>
      <c r="C3" s="51"/>
      <c r="D3" s="5"/>
      <c r="E3" s="55">
        <f>B3-B6+J3</f>
        <v>-1.4210854715202004E-14</v>
      </c>
      <c r="F3" s="55"/>
      <c r="G3" s="55"/>
      <c r="H3" s="6"/>
      <c r="I3" s="6"/>
      <c r="J3" s="56">
        <v>4</v>
      </c>
      <c r="K3" s="6"/>
    </row>
    <row r="4" spans="1:11" ht="16" x14ac:dyDescent="0.2">
      <c r="A4" s="6"/>
      <c r="B4" s="51"/>
      <c r="C4" s="51"/>
      <c r="D4" s="4"/>
      <c r="E4" s="55"/>
      <c r="F4" s="55"/>
      <c r="G4" s="55"/>
      <c r="H4" s="6"/>
      <c r="I4" s="6"/>
      <c r="J4" s="56"/>
      <c r="K4" s="6"/>
    </row>
    <row r="5" spans="1:11" ht="17" x14ac:dyDescent="0.2">
      <c r="A5" s="6"/>
      <c r="B5" s="50" t="s">
        <v>10</v>
      </c>
      <c r="C5" s="50"/>
      <c r="D5" s="5"/>
      <c r="E5" s="55"/>
      <c r="F5" s="55"/>
      <c r="G5" s="55"/>
      <c r="H5" s="6"/>
      <c r="I5" s="6"/>
      <c r="J5" s="56"/>
      <c r="K5" s="6"/>
    </row>
    <row r="6" spans="1:11" ht="16" x14ac:dyDescent="0.2">
      <c r="A6" s="6"/>
      <c r="B6" s="51">
        <f>SUM(G11:G50)</f>
        <v>97.300000000000011</v>
      </c>
      <c r="C6" s="51"/>
      <c r="D6" s="4"/>
      <c r="E6" s="55"/>
      <c r="F6" s="55"/>
      <c r="G6" s="55"/>
      <c r="H6" s="6"/>
      <c r="I6" s="6"/>
      <c r="J6" s="56"/>
      <c r="K6" s="6"/>
    </row>
    <row r="7" spans="1:11" ht="16" x14ac:dyDescent="0.2">
      <c r="A7" s="6"/>
      <c r="B7" s="51"/>
      <c r="C7" s="51"/>
      <c r="D7" s="5"/>
      <c r="E7" s="55"/>
      <c r="F7" s="55"/>
      <c r="G7" s="55"/>
      <c r="H7" s="6"/>
      <c r="I7" s="6"/>
      <c r="J7" s="56"/>
      <c r="K7" s="6"/>
    </row>
    <row r="8" spans="1:11" x14ac:dyDescent="0.2">
      <c r="A8" s="6"/>
      <c r="B8" s="6"/>
      <c r="C8" s="7"/>
      <c r="D8" s="6"/>
      <c r="E8" s="11"/>
      <c r="F8" s="6"/>
      <c r="G8" s="6"/>
      <c r="H8" s="6"/>
      <c r="I8" s="6"/>
      <c r="J8" s="6"/>
      <c r="K8" s="6"/>
    </row>
    <row r="9" spans="1:11" ht="16" x14ac:dyDescent="0.2">
      <c r="E9" s="10"/>
      <c r="F9" s="9"/>
      <c r="G9" s="1"/>
      <c r="H9" s="1"/>
      <c r="I9" s="1"/>
    </row>
    <row r="10" spans="1:11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  <c r="I10" s="21"/>
    </row>
    <row r="11" spans="1:11" x14ac:dyDescent="0.2">
      <c r="B11" s="27">
        <v>7896336012243</v>
      </c>
      <c r="C11" s="48" t="str">
        <f t="shared" ref="C11:C50" si="0">IF(ISBLANK(B11),"",IF(ISERROR(VLOOKUP(B11,Produtos,1,FALSE)),"Produto não cadastrado",VLOOKUP(B11,Produtos,2,FALSE)))</f>
        <v>Amendoin com casca</v>
      </c>
      <c r="D11" s="49"/>
      <c r="E11" s="22">
        <f t="shared" ref="E11:E50" si="1">IF(ISBLANK(B11),"",IF(ISERROR(VLOOKUP(B11,Produtos,1,FALSE)),"Produto não cadastrado",VLOOKUP(B11,Produtos,3,FALSE)))</f>
        <v>1</v>
      </c>
      <c r="F11" s="23">
        <v>1</v>
      </c>
      <c r="G11" s="28">
        <f>IFERROR(E11*F11,0)</f>
        <v>1</v>
      </c>
    </row>
    <row r="12" spans="1:11" x14ac:dyDescent="0.2">
      <c r="B12" s="27">
        <v>7896336012250</v>
      </c>
      <c r="C12" s="48" t="str">
        <f t="shared" si="0"/>
        <v>Amendoin sem casca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11" x14ac:dyDescent="0.2">
      <c r="B13" s="27">
        <v>7898591450686</v>
      </c>
      <c r="C13" s="48" t="str">
        <f t="shared" si="0"/>
        <v>Fini Banana</v>
      </c>
      <c r="D13" s="49"/>
      <c r="E13" s="22">
        <f t="shared" si="1"/>
        <v>1.1000000000000001</v>
      </c>
      <c r="F13" s="23">
        <v>1</v>
      </c>
      <c r="G13" s="28">
        <f t="shared" ref="G13:G50" si="2">IFERROR(E13*F13,0)</f>
        <v>1.1000000000000001</v>
      </c>
    </row>
    <row r="14" spans="1:11" x14ac:dyDescent="0.2">
      <c r="B14" s="27">
        <v>7898519450262</v>
      </c>
      <c r="C14" s="48" t="str">
        <f t="shared" si="0"/>
        <v>Fini Morango</v>
      </c>
      <c r="D14" s="49"/>
      <c r="E14" s="22">
        <f t="shared" si="1"/>
        <v>1.1000000000000001</v>
      </c>
      <c r="F14" s="23">
        <v>1</v>
      </c>
      <c r="G14" s="28">
        <f t="shared" si="2"/>
        <v>1.1000000000000001</v>
      </c>
    </row>
    <row r="15" spans="1:11" x14ac:dyDescent="0.2">
      <c r="B15" s="27">
        <v>7892840812423</v>
      </c>
      <c r="C15" s="48" t="str">
        <f t="shared" si="0"/>
        <v>H2OH</v>
      </c>
      <c r="D15" s="49"/>
      <c r="E15" s="22">
        <f t="shared" si="1"/>
        <v>5</v>
      </c>
      <c r="F15" s="23">
        <v>1</v>
      </c>
      <c r="G15" s="28">
        <f t="shared" si="2"/>
        <v>5</v>
      </c>
    </row>
    <row r="16" spans="1:11" x14ac:dyDescent="0.2">
      <c r="B16" s="27">
        <v>1</v>
      </c>
      <c r="C16" s="48" t="str">
        <f t="shared" si="0"/>
        <v>Trufa Amendoim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7891151029438</v>
      </c>
      <c r="C17" s="48" t="str">
        <f t="shared" si="0"/>
        <v>Jujuba</v>
      </c>
      <c r="D17" s="49"/>
      <c r="E17" s="22">
        <f t="shared" si="1"/>
        <v>0.6</v>
      </c>
      <c r="F17" s="23">
        <v>1</v>
      </c>
      <c r="G17" s="28">
        <f t="shared" si="2"/>
        <v>0.6</v>
      </c>
    </row>
    <row r="18" spans="2:7" x14ac:dyDescent="0.2">
      <c r="B18" s="27">
        <v>7892840812423</v>
      </c>
      <c r="C18" s="48" t="str">
        <f t="shared" si="0"/>
        <v>H2OH</v>
      </c>
      <c r="D18" s="49"/>
      <c r="E18" s="22">
        <f t="shared" si="1"/>
        <v>5</v>
      </c>
      <c r="F18" s="23">
        <v>1</v>
      </c>
      <c r="G18" s="28">
        <f t="shared" si="2"/>
        <v>5</v>
      </c>
    </row>
    <row r="19" spans="2:7" x14ac:dyDescent="0.2">
      <c r="B19" s="27">
        <v>7898519450262</v>
      </c>
      <c r="C19" s="48" t="str">
        <f t="shared" si="0"/>
        <v>Fini Morango</v>
      </c>
      <c r="D19" s="49"/>
      <c r="E19" s="22">
        <f t="shared" si="1"/>
        <v>1.1000000000000001</v>
      </c>
      <c r="F19" s="23">
        <v>1</v>
      </c>
      <c r="G19" s="28">
        <f t="shared" si="2"/>
        <v>1.1000000000000001</v>
      </c>
    </row>
    <row r="20" spans="2:7" x14ac:dyDescent="0.2">
      <c r="B20" s="27">
        <v>7896336012250</v>
      </c>
      <c r="C20" s="48" t="str">
        <f t="shared" si="0"/>
        <v>Amendoin sem casca</v>
      </c>
      <c r="D20" s="49"/>
      <c r="E20" s="22">
        <f t="shared" si="1"/>
        <v>1</v>
      </c>
      <c r="F20" s="23">
        <v>2</v>
      </c>
      <c r="G20" s="28">
        <f t="shared" si="2"/>
        <v>2</v>
      </c>
    </row>
    <row r="21" spans="2:7" x14ac:dyDescent="0.2">
      <c r="B21" s="27">
        <v>2</v>
      </c>
      <c r="C21" s="48" t="str">
        <f t="shared" si="0"/>
        <v>Trufa Beijinho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10</v>
      </c>
      <c r="C22" s="48" t="str">
        <f t="shared" si="0"/>
        <v>Trufa Oreo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7894900010015</v>
      </c>
      <c r="C23" s="48" t="str">
        <f t="shared" si="0"/>
        <v>Coca-cola Lata</v>
      </c>
      <c r="D23" s="49"/>
      <c r="E23" s="22">
        <f t="shared" si="1"/>
        <v>5</v>
      </c>
      <c r="F23" s="23">
        <v>1</v>
      </c>
      <c r="G23" s="28">
        <f t="shared" si="2"/>
        <v>5</v>
      </c>
    </row>
    <row r="24" spans="2:7" x14ac:dyDescent="0.2">
      <c r="B24" s="27">
        <v>7892840812423</v>
      </c>
      <c r="C24" s="48" t="str">
        <f t="shared" si="0"/>
        <v>H2OH</v>
      </c>
      <c r="D24" s="49"/>
      <c r="E24" s="22">
        <f t="shared" si="1"/>
        <v>5</v>
      </c>
      <c r="F24" s="23">
        <v>1</v>
      </c>
      <c r="G24" s="28">
        <f t="shared" si="2"/>
        <v>5</v>
      </c>
    </row>
    <row r="25" spans="2:7" x14ac:dyDescent="0.2">
      <c r="B25" s="27">
        <v>7896336012250</v>
      </c>
      <c r="C25" s="48" t="str">
        <f t="shared" si="0"/>
        <v>Amendoin sem casca</v>
      </c>
      <c r="D25" s="49"/>
      <c r="E25" s="22">
        <f t="shared" si="1"/>
        <v>1</v>
      </c>
      <c r="F25" s="23">
        <v>1</v>
      </c>
      <c r="G25" s="28">
        <f t="shared" si="2"/>
        <v>1</v>
      </c>
    </row>
    <row r="26" spans="2:7" x14ac:dyDescent="0.2">
      <c r="B26" s="27">
        <v>7896336012250</v>
      </c>
      <c r="C26" s="48" t="str">
        <f t="shared" si="0"/>
        <v>Amendoin sem casca</v>
      </c>
      <c r="D26" s="49"/>
      <c r="E26" s="22">
        <f t="shared" si="1"/>
        <v>1</v>
      </c>
      <c r="F26" s="23">
        <v>1</v>
      </c>
      <c r="G26" s="28">
        <f t="shared" si="2"/>
        <v>1</v>
      </c>
    </row>
    <row r="27" spans="2:7" x14ac:dyDescent="0.2">
      <c r="B27" s="27">
        <v>2</v>
      </c>
      <c r="C27" s="48" t="str">
        <f t="shared" si="0"/>
        <v>Trufa Beijinho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7898591450686</v>
      </c>
      <c r="C28" s="48" t="str">
        <f t="shared" si="0"/>
        <v>Fini Banana</v>
      </c>
      <c r="D28" s="49"/>
      <c r="E28" s="22">
        <f t="shared" si="1"/>
        <v>1.1000000000000001</v>
      </c>
      <c r="F28" s="23">
        <v>1</v>
      </c>
      <c r="G28" s="28">
        <f t="shared" si="2"/>
        <v>1.1000000000000001</v>
      </c>
    </row>
    <row r="29" spans="2:7" x14ac:dyDescent="0.2">
      <c r="B29" s="27">
        <v>7896336012250</v>
      </c>
      <c r="C29" s="48" t="str">
        <f t="shared" si="0"/>
        <v>Amendoin sem casca</v>
      </c>
      <c r="D29" s="49"/>
      <c r="E29" s="22">
        <f t="shared" si="1"/>
        <v>1</v>
      </c>
      <c r="F29" s="23">
        <v>1</v>
      </c>
      <c r="G29" s="28">
        <f t="shared" si="2"/>
        <v>1</v>
      </c>
    </row>
    <row r="30" spans="2:7" x14ac:dyDescent="0.2">
      <c r="B30" s="27">
        <v>7898591450686</v>
      </c>
      <c r="C30" s="48" t="str">
        <f t="shared" si="0"/>
        <v>Fini Banana</v>
      </c>
      <c r="D30" s="49"/>
      <c r="E30" s="22">
        <f t="shared" si="1"/>
        <v>1.1000000000000001</v>
      </c>
      <c r="F30" s="23">
        <v>1</v>
      </c>
      <c r="G30" s="28">
        <f t="shared" si="2"/>
        <v>1.1000000000000001</v>
      </c>
    </row>
    <row r="31" spans="2:7" x14ac:dyDescent="0.2">
      <c r="B31" s="27">
        <v>7898519450262</v>
      </c>
      <c r="C31" s="48" t="str">
        <f t="shared" si="0"/>
        <v>Fini Morango</v>
      </c>
      <c r="D31" s="49"/>
      <c r="E31" s="22">
        <f t="shared" si="1"/>
        <v>1.1000000000000001</v>
      </c>
      <c r="F31" s="23">
        <v>1</v>
      </c>
      <c r="G31" s="28">
        <f t="shared" si="2"/>
        <v>1.1000000000000001</v>
      </c>
    </row>
    <row r="32" spans="2:7" x14ac:dyDescent="0.2">
      <c r="B32" s="27">
        <v>7896336012243</v>
      </c>
      <c r="C32" s="48" t="str">
        <f t="shared" si="0"/>
        <v>Amendoin com casca</v>
      </c>
      <c r="D32" s="49"/>
      <c r="E32" s="22">
        <f t="shared" si="1"/>
        <v>1</v>
      </c>
      <c r="F32" s="23">
        <v>1</v>
      </c>
      <c r="G32" s="28">
        <f t="shared" si="2"/>
        <v>1</v>
      </c>
    </row>
    <row r="33" spans="2:7" x14ac:dyDescent="0.2">
      <c r="B33" s="27">
        <v>7898591450686</v>
      </c>
      <c r="C33" s="48" t="str">
        <f t="shared" si="0"/>
        <v>Fini Banana</v>
      </c>
      <c r="D33" s="49"/>
      <c r="E33" s="22">
        <f t="shared" si="1"/>
        <v>1.1000000000000001</v>
      </c>
      <c r="F33" s="23">
        <v>1</v>
      </c>
      <c r="G33" s="28">
        <f t="shared" si="2"/>
        <v>1.1000000000000001</v>
      </c>
    </row>
    <row r="34" spans="2:7" x14ac:dyDescent="0.2">
      <c r="B34" s="27">
        <v>7892840812423</v>
      </c>
      <c r="C34" s="48" t="str">
        <f t="shared" si="0"/>
        <v>H2OH</v>
      </c>
      <c r="D34" s="49"/>
      <c r="E34" s="22">
        <f t="shared" si="1"/>
        <v>5</v>
      </c>
      <c r="F34" s="23">
        <v>1</v>
      </c>
      <c r="G34" s="28">
        <f t="shared" si="2"/>
        <v>5</v>
      </c>
    </row>
    <row r="35" spans="2:7" x14ac:dyDescent="0.2">
      <c r="B35" s="27">
        <v>2</v>
      </c>
      <c r="C35" s="48" t="str">
        <f t="shared" si="0"/>
        <v>Trufa Beijinho</v>
      </c>
      <c r="D35" s="49"/>
      <c r="E35" s="22">
        <f t="shared" si="1"/>
        <v>2</v>
      </c>
      <c r="F35" s="23">
        <v>1</v>
      </c>
      <c r="G35" s="28">
        <f t="shared" si="2"/>
        <v>2</v>
      </c>
    </row>
    <row r="36" spans="2:7" x14ac:dyDescent="0.2">
      <c r="B36" s="27">
        <v>7</v>
      </c>
      <c r="C36" s="48" t="str">
        <f t="shared" si="0"/>
        <v>Trufa Maracujá</v>
      </c>
      <c r="D36" s="49"/>
      <c r="E36" s="22">
        <f t="shared" si="1"/>
        <v>2</v>
      </c>
      <c r="F36" s="23">
        <v>1</v>
      </c>
      <c r="G36" s="28">
        <f t="shared" si="2"/>
        <v>2</v>
      </c>
    </row>
    <row r="37" spans="2:7" x14ac:dyDescent="0.2">
      <c r="B37" s="27">
        <v>4</v>
      </c>
      <c r="C37" s="48" t="str">
        <f t="shared" si="0"/>
        <v>Trufa Crocante</v>
      </c>
      <c r="D37" s="49"/>
      <c r="E37" s="22">
        <f t="shared" si="1"/>
        <v>2</v>
      </c>
      <c r="F37" s="23">
        <v>11</v>
      </c>
      <c r="G37" s="28">
        <f t="shared" si="2"/>
        <v>22</v>
      </c>
    </row>
    <row r="38" spans="2:7" x14ac:dyDescent="0.2">
      <c r="B38" s="27">
        <v>1</v>
      </c>
      <c r="C38" s="48" t="str">
        <f t="shared" si="0"/>
        <v>Trufa Amendoim</v>
      </c>
      <c r="D38" s="49"/>
      <c r="E38" s="22">
        <f t="shared" si="1"/>
        <v>2</v>
      </c>
      <c r="F38" s="23">
        <v>11</v>
      </c>
      <c r="G38" s="28">
        <f t="shared" si="2"/>
        <v>22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9">
    <mergeCell ref="J3:J7"/>
    <mergeCell ref="C46:D46"/>
    <mergeCell ref="C47:D47"/>
    <mergeCell ref="C48:D48"/>
    <mergeCell ref="C49:D49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35" priority="1" operator="lessThan">
      <formula>0</formula>
    </cfRule>
    <cfRule type="cellIs" dxfId="34" priority="2" operator="equal">
      <formula>0</formula>
    </cfRule>
    <cfRule type="cellIs" dxfId="33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E063-0A5E-4C71-B338-8423D8D4A62E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"&amp;Acampantes!B42</f>
        <v>Gastos na cantina de Silvio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32" priority="1" operator="lessThan">
      <formula>0</formula>
    </cfRule>
    <cfRule type="cellIs" dxfId="31" priority="2" operator="equal">
      <formula>0</formula>
    </cfRule>
    <cfRule type="cellIs" dxfId="30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5131-4830-4D0D-8C2D-554AC3FB91FC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"&amp;Acampantes!B43</f>
        <v xml:space="preserve">Gastos na cantina de Thiago &amp; Ariadne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37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94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37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5</v>
      </c>
      <c r="C11" s="48" t="str">
        <f t="shared" ref="C11:C50" si="0">IF(ISBLANK(B11),"",IF(ISERROR(VLOOKUP(B11,Produtos,1,FALSE)),"Produto não cadastrado",VLOOKUP(B11,Produtos,2,FALSE)))</f>
        <v>Trufa Leite Ninho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2</v>
      </c>
      <c r="C12" s="48" t="str">
        <f t="shared" si="0"/>
        <v>Trufa Beijinho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7896336012243</v>
      </c>
      <c r="C13" s="48" t="str">
        <f t="shared" si="0"/>
        <v>Amendoin com casca</v>
      </c>
      <c r="D13" s="49"/>
      <c r="E13" s="22">
        <f t="shared" si="1"/>
        <v>1</v>
      </c>
      <c r="F13" s="23">
        <v>1</v>
      </c>
      <c r="G13" s="28">
        <f t="shared" ref="G13:G50" si="2">IFERROR(E13*F13,0)</f>
        <v>1</v>
      </c>
    </row>
    <row r="14" spans="1:8" x14ac:dyDescent="0.2">
      <c r="B14" s="27">
        <v>7896336012243</v>
      </c>
      <c r="C14" s="48" t="str">
        <f t="shared" si="0"/>
        <v>Amendoin com casca</v>
      </c>
      <c r="D14" s="49"/>
      <c r="E14" s="22">
        <f t="shared" si="1"/>
        <v>1</v>
      </c>
      <c r="F14" s="23">
        <v>2</v>
      </c>
      <c r="G14" s="28">
        <f t="shared" si="2"/>
        <v>2</v>
      </c>
    </row>
    <row r="15" spans="1:8" x14ac:dyDescent="0.2">
      <c r="B15" s="27">
        <v>7</v>
      </c>
      <c r="C15" s="48" t="str">
        <f t="shared" si="0"/>
        <v>Trufa Maracujá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7896579420119</v>
      </c>
      <c r="C16" s="48" t="str">
        <f t="shared" si="0"/>
        <v>Mineirinho 600ml</v>
      </c>
      <c r="D16" s="49"/>
      <c r="E16" s="22">
        <f t="shared" si="1"/>
        <v>5</v>
      </c>
      <c r="F16" s="23">
        <v>1</v>
      </c>
      <c r="G16" s="28">
        <f t="shared" si="2"/>
        <v>5</v>
      </c>
    </row>
    <row r="17" spans="2:7" x14ac:dyDescent="0.2">
      <c r="B17" s="27">
        <v>27898923217035</v>
      </c>
      <c r="C17" s="48" t="str">
        <f t="shared" si="0"/>
        <v>Guaravita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7894900051513</v>
      </c>
      <c r="C18" s="48" t="str">
        <f t="shared" si="0"/>
        <v>Fanta Uva</v>
      </c>
      <c r="D18" s="49"/>
      <c r="E18" s="22">
        <f t="shared" si="1"/>
        <v>8</v>
      </c>
      <c r="F18" s="23">
        <v>1</v>
      </c>
      <c r="G18" s="28">
        <f t="shared" si="2"/>
        <v>8</v>
      </c>
    </row>
    <row r="19" spans="2:7" x14ac:dyDescent="0.2">
      <c r="B19" s="27">
        <v>2</v>
      </c>
      <c r="C19" s="48" t="str">
        <f t="shared" si="0"/>
        <v>Trufa Beijinho</v>
      </c>
      <c r="D19" s="49"/>
      <c r="E19" s="22">
        <f t="shared" si="1"/>
        <v>2</v>
      </c>
      <c r="F19" s="23">
        <v>2</v>
      </c>
      <c r="G19" s="28">
        <f t="shared" si="2"/>
        <v>4</v>
      </c>
    </row>
    <row r="20" spans="2:7" x14ac:dyDescent="0.2">
      <c r="B20" s="27">
        <v>7</v>
      </c>
      <c r="C20" s="48" t="str">
        <f t="shared" si="0"/>
        <v>Trufa Maracujá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7898957757107</v>
      </c>
      <c r="C21" s="48" t="str">
        <f t="shared" si="0"/>
        <v>Salgado Milho Bacon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7892840812423</v>
      </c>
      <c r="C22" s="48" t="str">
        <f t="shared" si="0"/>
        <v>H2OH</v>
      </c>
      <c r="D22" s="49"/>
      <c r="E22" s="22">
        <f t="shared" si="1"/>
        <v>5</v>
      </c>
      <c r="F22" s="23">
        <v>1</v>
      </c>
      <c r="G22" s="28">
        <f t="shared" si="2"/>
        <v>5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29" priority="1" operator="lessThan">
      <formula>0</formula>
    </cfRule>
    <cfRule type="cellIs" dxfId="28" priority="2" operator="equal">
      <formula>0</formula>
    </cfRule>
    <cfRule type="cellIs" dxfId="27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9333-70E4-4BC6-A8FD-198CC77F9D3D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"&amp;Acampantes!B44</f>
        <v>Gastos na cantina de Valdemir &amp; Merian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36.1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36.1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77961419</v>
      </c>
      <c r="C11" s="48" t="str">
        <f t="shared" ref="C11:C50" si="0">IF(ISBLANK(B11),"",IF(ISERROR(VLOOKUP(B11,Produtos,1,FALSE)),"Produto não cadastrado",VLOOKUP(B11,Produtos,2,FALSE)))</f>
        <v>Tortuguita Leite</v>
      </c>
      <c r="D11" s="49"/>
      <c r="E11" s="22">
        <f t="shared" ref="E11:E50" si="1">IF(ISBLANK(B11),"",IF(ISERROR(VLOOKUP(B11,Produtos,1,FALSE)),"Produto não cadastrado",VLOOKUP(B11,Produtos,3,FALSE)))</f>
        <v>1.6</v>
      </c>
      <c r="F11" s="23">
        <v>1</v>
      </c>
      <c r="G11" s="28">
        <f>IFERROR(E11*F11,0)</f>
        <v>1.6</v>
      </c>
    </row>
    <row r="12" spans="1:8" x14ac:dyDescent="0.2">
      <c r="B12" s="27">
        <v>7898279799823</v>
      </c>
      <c r="C12" s="48" t="str">
        <f t="shared" si="0"/>
        <v>Fini Morango Ácido</v>
      </c>
      <c r="D12" s="49"/>
      <c r="E12" s="22">
        <f t="shared" si="1"/>
        <v>1.1000000000000001</v>
      </c>
      <c r="F12" s="23">
        <v>1</v>
      </c>
      <c r="G12" s="28">
        <f>IFERROR(E12*F12,0)</f>
        <v>1.1000000000000001</v>
      </c>
    </row>
    <row r="13" spans="1:8" x14ac:dyDescent="0.2">
      <c r="B13" s="27">
        <v>9</v>
      </c>
      <c r="C13" s="48" t="str">
        <f t="shared" si="0"/>
        <v>Trufa Nutella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9</v>
      </c>
      <c r="C14" s="48" t="str">
        <f t="shared" si="0"/>
        <v>Trufa Nutella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7898279799823</v>
      </c>
      <c r="C15" s="48" t="str">
        <f t="shared" si="0"/>
        <v>Fini Morango Ácido</v>
      </c>
      <c r="D15" s="49"/>
      <c r="E15" s="22">
        <f t="shared" si="1"/>
        <v>1.1000000000000001</v>
      </c>
      <c r="F15" s="23">
        <v>1</v>
      </c>
      <c r="G15" s="28">
        <f t="shared" si="2"/>
        <v>1.1000000000000001</v>
      </c>
    </row>
    <row r="16" spans="1:8" x14ac:dyDescent="0.2">
      <c r="B16" s="27">
        <v>7</v>
      </c>
      <c r="C16" s="48" t="str">
        <f t="shared" si="0"/>
        <v>Trufa Maracujá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27898923217035</v>
      </c>
      <c r="C17" s="48" t="str">
        <f t="shared" si="0"/>
        <v>Guaravita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7898519450286</v>
      </c>
      <c r="C18" s="48" t="str">
        <f t="shared" si="0"/>
        <v>Fini 3 sabores</v>
      </c>
      <c r="D18" s="49"/>
      <c r="E18" s="22">
        <f t="shared" si="1"/>
        <v>1.1000000000000001</v>
      </c>
      <c r="F18" s="23">
        <v>1</v>
      </c>
      <c r="G18" s="28">
        <f t="shared" si="2"/>
        <v>1.1000000000000001</v>
      </c>
    </row>
    <row r="19" spans="2:7" x14ac:dyDescent="0.2">
      <c r="B19" s="27">
        <v>7891151029438</v>
      </c>
      <c r="C19" s="48" t="str">
        <f t="shared" si="0"/>
        <v>Jujuba</v>
      </c>
      <c r="D19" s="49"/>
      <c r="E19" s="22">
        <f t="shared" si="1"/>
        <v>0.6</v>
      </c>
      <c r="F19" s="23">
        <v>1</v>
      </c>
      <c r="G19" s="28">
        <f t="shared" si="2"/>
        <v>0.6</v>
      </c>
    </row>
    <row r="20" spans="2:7" x14ac:dyDescent="0.2">
      <c r="B20" s="27">
        <v>7891151029438</v>
      </c>
      <c r="C20" s="48" t="str">
        <f t="shared" si="0"/>
        <v>Jujuba</v>
      </c>
      <c r="D20" s="49"/>
      <c r="E20" s="22">
        <f t="shared" si="1"/>
        <v>0.6</v>
      </c>
      <c r="F20" s="23">
        <v>1</v>
      </c>
      <c r="G20" s="28">
        <f t="shared" si="2"/>
        <v>0.6</v>
      </c>
    </row>
    <row r="21" spans="2:7" x14ac:dyDescent="0.2">
      <c r="B21" s="27">
        <v>1</v>
      </c>
      <c r="C21" s="48" t="str">
        <f t="shared" si="0"/>
        <v>Trufa Amendoim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</v>
      </c>
      <c r="C22" s="48" t="str">
        <f t="shared" si="0"/>
        <v>Trufa Maracujá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5</v>
      </c>
      <c r="C23" s="48" t="str">
        <f t="shared" si="0"/>
        <v>Trufa Leite Ninho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6</v>
      </c>
      <c r="C24" s="48" t="str">
        <f t="shared" si="0"/>
        <v>Trufa Limão</v>
      </c>
      <c r="D24" s="49"/>
      <c r="E24" s="22">
        <f t="shared" si="1"/>
        <v>2</v>
      </c>
      <c r="F24" s="23">
        <v>2</v>
      </c>
      <c r="G24" s="28">
        <f t="shared" si="2"/>
        <v>4</v>
      </c>
    </row>
    <row r="25" spans="2:7" x14ac:dyDescent="0.2">
      <c r="B25" s="27">
        <v>7894900051513</v>
      </c>
      <c r="C25" s="48" t="str">
        <f t="shared" si="0"/>
        <v>Fanta Uva</v>
      </c>
      <c r="D25" s="49"/>
      <c r="E25" s="22">
        <f t="shared" si="1"/>
        <v>8</v>
      </c>
      <c r="F25" s="23">
        <v>1</v>
      </c>
      <c r="G25" s="28">
        <f t="shared" si="2"/>
        <v>8</v>
      </c>
    </row>
    <row r="26" spans="2:7" x14ac:dyDescent="0.2">
      <c r="B26" s="27">
        <v>3</v>
      </c>
      <c r="C26" s="48" t="str">
        <f t="shared" si="0"/>
        <v>Trufa Brigadeiro</v>
      </c>
      <c r="D26" s="49"/>
      <c r="E26" s="22">
        <f t="shared" si="1"/>
        <v>2</v>
      </c>
      <c r="F26" s="23">
        <v>2</v>
      </c>
      <c r="G26" s="28">
        <f t="shared" si="2"/>
        <v>4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26" priority="1" operator="lessThan">
      <formula>0</formula>
    </cfRule>
    <cfRule type="cellIs" dxfId="25" priority="2" operator="equal">
      <formula>0</formula>
    </cfRule>
    <cfRule type="cellIs" dxfId="24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FE53-9746-403F-8FC9-E2F76D13EC1A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>
        <v>7894900031515</v>
      </c>
      <c r="B1" s="52" t="str">
        <f xml:space="preserve"> "Gastos na cantina de "&amp;Acampantes!B45</f>
        <v>Gastos na cantina de Vitória Emerich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43.8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43.800000000000004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7894900011517</v>
      </c>
      <c r="C11" s="48" t="str">
        <f t="shared" ref="C11:C50" si="0">IF(ISBLANK(B11),"",IF(ISERROR(VLOOKUP(B11,Produtos,1,FALSE)),"Produto não cadastrado",VLOOKUP(B11,Produtos,2,FALSE)))</f>
        <v>Coca-cola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77961419</v>
      </c>
      <c r="C12" s="48" t="str">
        <f>IF(ISBLANK(B12),"",IF(ISERROR(VLOOKUP(B12,Produtos,1,FALSE)),"Produto não cadastrado",VLOOKUP(B12,Produtos,2,FALSE)))</f>
        <v>Tortuguita Leite</v>
      </c>
      <c r="D12" s="49"/>
      <c r="E12" s="22">
        <f>IF(ISBLANK(B12),"",IF(ISERROR(VLOOKUP(B12,Produtos,1,FALSE)),"Produto não cadastrado",VLOOKUP(B12,Produtos,3,FALSE)))</f>
        <v>1.6</v>
      </c>
      <c r="F12" s="23">
        <v>1</v>
      </c>
      <c r="G12" s="28">
        <f>IFERROR(E12*F12,0)</f>
        <v>1.6</v>
      </c>
    </row>
    <row r="13" spans="1:8" x14ac:dyDescent="0.2">
      <c r="B13" s="27">
        <v>77961419</v>
      </c>
      <c r="C13" s="32" t="str">
        <f t="shared" ref="C13:C16" si="2">IF(ISBLANK(B13),"",IF(ISERROR(VLOOKUP(B13,Produtos,1,FALSE)),"Produto não cadastrado",VLOOKUP(B13,Produtos,2,FALSE)))</f>
        <v>Tortuguita Leite</v>
      </c>
      <c r="D13" s="33"/>
      <c r="E13" s="22">
        <f t="shared" ref="E13:E16" si="3">IF(ISBLANK(B13),"",IF(ISERROR(VLOOKUP(B13,Produtos,1,FALSE)),"Produto não cadastrado",VLOOKUP(B13,Produtos,3,FALSE)))</f>
        <v>1.6</v>
      </c>
      <c r="F13" s="23">
        <v>1</v>
      </c>
      <c r="G13" s="28">
        <f t="shared" ref="G13:G16" si="4">IFERROR(E13*F13,0)</f>
        <v>1.6</v>
      </c>
    </row>
    <row r="14" spans="1:8" x14ac:dyDescent="0.2">
      <c r="B14" s="27">
        <v>7</v>
      </c>
      <c r="C14" s="32" t="str">
        <f t="shared" si="2"/>
        <v>Trufa Maracujá</v>
      </c>
      <c r="D14" s="33"/>
      <c r="E14" s="22">
        <f t="shared" si="3"/>
        <v>2</v>
      </c>
      <c r="F14" s="23">
        <v>1</v>
      </c>
      <c r="G14" s="28">
        <f t="shared" si="4"/>
        <v>2</v>
      </c>
    </row>
    <row r="15" spans="1:8" x14ac:dyDescent="0.2">
      <c r="B15" s="27">
        <v>9</v>
      </c>
      <c r="C15" s="48" t="str">
        <f t="shared" si="2"/>
        <v>Trufa Nutella</v>
      </c>
      <c r="D15" s="49"/>
      <c r="E15" s="22">
        <f t="shared" si="3"/>
        <v>2</v>
      </c>
      <c r="F15" s="23">
        <v>1</v>
      </c>
      <c r="G15" s="28">
        <f t="shared" si="4"/>
        <v>2</v>
      </c>
    </row>
    <row r="16" spans="1:8" x14ac:dyDescent="0.2">
      <c r="B16" s="27">
        <v>5</v>
      </c>
      <c r="C16" s="48" t="str">
        <f t="shared" si="2"/>
        <v>Trufa Leite Ninho</v>
      </c>
      <c r="D16" s="49"/>
      <c r="E16" s="22">
        <f t="shared" si="3"/>
        <v>2</v>
      </c>
      <c r="F16" s="23">
        <v>1</v>
      </c>
      <c r="G16" s="28">
        <f t="shared" si="4"/>
        <v>2</v>
      </c>
    </row>
    <row r="17" spans="2:7" x14ac:dyDescent="0.2">
      <c r="B17" s="27">
        <v>7894900010015</v>
      </c>
      <c r="C17" s="48" t="str">
        <f t="shared" si="0"/>
        <v>Coca-cola Lata</v>
      </c>
      <c r="D17" s="49"/>
      <c r="E17" s="22">
        <f t="shared" si="1"/>
        <v>5</v>
      </c>
      <c r="F17" s="23">
        <v>1</v>
      </c>
      <c r="G17" s="28">
        <f t="shared" ref="G17:G50" si="5">IFERROR(E17*F17,0)</f>
        <v>5</v>
      </c>
    </row>
    <row r="18" spans="2:7" x14ac:dyDescent="0.2">
      <c r="B18" s="27">
        <v>7894900010015</v>
      </c>
      <c r="C18" s="48" t="str">
        <f t="shared" si="0"/>
        <v>Coca-cola Lata</v>
      </c>
      <c r="D18" s="49"/>
      <c r="E18" s="22">
        <f t="shared" si="1"/>
        <v>5</v>
      </c>
      <c r="F18" s="23">
        <v>1</v>
      </c>
      <c r="G18" s="28">
        <f t="shared" si="5"/>
        <v>5</v>
      </c>
    </row>
    <row r="19" spans="2:7" x14ac:dyDescent="0.2">
      <c r="B19" s="27">
        <v>7894900010015</v>
      </c>
      <c r="C19" s="48" t="str">
        <f t="shared" si="0"/>
        <v>Coca-cola Lata</v>
      </c>
      <c r="D19" s="49"/>
      <c r="E19" s="22">
        <f t="shared" si="1"/>
        <v>5</v>
      </c>
      <c r="F19" s="23">
        <v>1</v>
      </c>
      <c r="G19" s="28">
        <f t="shared" si="5"/>
        <v>5</v>
      </c>
    </row>
    <row r="20" spans="2:7" x14ac:dyDescent="0.2">
      <c r="B20" s="27">
        <v>9</v>
      </c>
      <c r="C20" s="48" t="str">
        <f t="shared" si="0"/>
        <v>Trufa Nutella</v>
      </c>
      <c r="D20" s="49"/>
      <c r="E20" s="22">
        <f t="shared" si="1"/>
        <v>2</v>
      </c>
      <c r="F20" s="23">
        <v>1</v>
      </c>
      <c r="G20" s="28">
        <f t="shared" si="5"/>
        <v>2</v>
      </c>
    </row>
    <row r="21" spans="2:7" x14ac:dyDescent="0.2">
      <c r="B21" s="27">
        <v>77961419</v>
      </c>
      <c r="C21" s="48" t="str">
        <f t="shared" si="0"/>
        <v>Tortuguita Leite</v>
      </c>
      <c r="D21" s="49"/>
      <c r="E21" s="22">
        <f t="shared" si="1"/>
        <v>1.6</v>
      </c>
      <c r="F21" s="23">
        <v>1</v>
      </c>
      <c r="G21" s="28">
        <f t="shared" si="5"/>
        <v>1.6</v>
      </c>
    </row>
    <row r="22" spans="2:7" x14ac:dyDescent="0.2">
      <c r="B22" s="27">
        <v>7891991001342</v>
      </c>
      <c r="C22" s="48" t="str">
        <f t="shared" si="0"/>
        <v>Guaraná Antartica 2L</v>
      </c>
      <c r="D22" s="49"/>
      <c r="E22" s="22">
        <f t="shared" si="1"/>
        <v>8</v>
      </c>
      <c r="F22" s="23">
        <v>1</v>
      </c>
      <c r="G22" s="28">
        <f t="shared" si="5"/>
        <v>8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5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5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5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5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5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5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5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5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5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5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5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5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5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5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5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5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5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5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5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5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5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5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5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5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5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5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5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5"/>
        <v>0</v>
      </c>
    </row>
  </sheetData>
  <sheetProtection formatCells="0" selectLockedCells="1"/>
  <mergeCells count="46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23" priority="1" operator="lessThan">
      <formula>0</formula>
    </cfRule>
    <cfRule type="cellIs" dxfId="22" priority="2" operator="equal">
      <formula>0</formula>
    </cfRule>
    <cfRule type="cellIs" dxfId="21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BEB3-32EE-45E6-88EB-59D69A79539B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"&amp;Acampantes!B46</f>
        <v>Gastos na cantina de Viviane (Ina)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20" priority="1" operator="lessThan">
      <formula>0</formula>
    </cfRule>
    <cfRule type="cellIs" dxfId="19" priority="2" operator="equal">
      <formula>0</formula>
    </cfRule>
    <cfRule type="cellIs" dxfId="18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CBB9-2498-46B7-B89E-1B9F73ED8CB9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"&amp;Acampantes!B47</f>
        <v>Gastos na cantina de Yasmin Wacked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0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0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/>
      <c r="C11" s="48" t="str">
        <f t="shared" ref="C11:C50" si="0">IF(ISBLANK(B11),"",IF(ISERROR(VLOOKUP(B11,Produtos,1,FALSE)),"Produto não cadastrado",VLOOKUP(B11,Produtos,2,FALSE)))</f>
        <v/>
      </c>
      <c r="D11" s="49"/>
      <c r="E11" s="22" t="str">
        <f t="shared" ref="E11:E50" si="1">IF(ISBLANK(B11),"",IF(ISERROR(VLOOKUP(B11,Produtos,1,FALSE)),"Produto não cadastrado",VLOOKUP(B11,Produtos,3,FALSE)))</f>
        <v/>
      </c>
      <c r="F11" s="23">
        <v>1</v>
      </c>
      <c r="G11" s="28">
        <f>IFERROR(E11*F11,0)</f>
        <v>0</v>
      </c>
    </row>
    <row r="12" spans="1:8" x14ac:dyDescent="0.2">
      <c r="B12" s="27"/>
      <c r="C12" s="48" t="str">
        <f t="shared" si="0"/>
        <v/>
      </c>
      <c r="D12" s="49"/>
      <c r="E12" s="22" t="str">
        <f t="shared" si="1"/>
        <v/>
      </c>
      <c r="F12" s="23">
        <v>1</v>
      </c>
      <c r="G12" s="28">
        <f>IFERROR(E12*F12,0)</f>
        <v>0</v>
      </c>
    </row>
    <row r="13" spans="1:8" x14ac:dyDescent="0.2">
      <c r="B13" s="27"/>
      <c r="C13" s="48" t="str">
        <f t="shared" si="0"/>
        <v/>
      </c>
      <c r="D13" s="49"/>
      <c r="E13" s="22" t="str">
        <f t="shared" si="1"/>
        <v/>
      </c>
      <c r="F13" s="23">
        <v>1</v>
      </c>
      <c r="G13" s="28">
        <f t="shared" ref="G13:G50" si="2">IFERROR(E13*F13,0)</f>
        <v>0</v>
      </c>
    </row>
    <row r="14" spans="1:8" x14ac:dyDescent="0.2">
      <c r="B14" s="27"/>
      <c r="C14" s="48" t="str">
        <f t="shared" si="0"/>
        <v/>
      </c>
      <c r="D14" s="49"/>
      <c r="E14" s="22" t="str">
        <f t="shared" si="1"/>
        <v/>
      </c>
      <c r="F14" s="23">
        <v>1</v>
      </c>
      <c r="G14" s="28">
        <f t="shared" si="2"/>
        <v>0</v>
      </c>
    </row>
    <row r="15" spans="1:8" x14ac:dyDescent="0.2">
      <c r="B15" s="27"/>
      <c r="C15" s="48" t="str">
        <f t="shared" si="0"/>
        <v/>
      </c>
      <c r="D15" s="49"/>
      <c r="E15" s="22" t="str">
        <f t="shared" si="1"/>
        <v/>
      </c>
      <c r="F15" s="23">
        <v>1</v>
      </c>
      <c r="G15" s="28">
        <f t="shared" si="2"/>
        <v>0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7" priority="1" operator="lessThan">
      <formula>0</formula>
    </cfRule>
    <cfRule type="cellIs" dxfId="16" priority="2" operator="equal">
      <formula>0</formula>
    </cfRule>
    <cfRule type="cellIs" dxfId="15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8ED5-490A-4CE7-A4B9-F5D687D6BECF}">
  <sheetPr>
    <pageSetUpPr fitToPage="1"/>
  </sheetPr>
  <dimension ref="A1:J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9" width="17" style="1" customWidth="1"/>
    <col min="10" max="10" width="2.83203125" style="1" customWidth="1"/>
    <col min="11" max="16384" width="9.1640625" style="1"/>
  </cols>
  <sheetData>
    <row r="1" spans="1:10" ht="21" x14ac:dyDescent="0.2">
      <c r="A1" s="6"/>
      <c r="B1" s="52" t="str">
        <f xml:space="preserve"> "Gastos na cantina de "&amp;Acampantes!B48</f>
        <v>Gastos na cantina de Andréia</v>
      </c>
      <c r="C1" s="52"/>
      <c r="D1" s="52"/>
      <c r="E1" s="52"/>
      <c r="F1" s="52"/>
      <c r="G1" s="52"/>
      <c r="H1" s="8"/>
      <c r="I1" s="6"/>
      <c r="J1" s="6"/>
    </row>
    <row r="2" spans="1:10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  <c r="I2" s="43" t="s">
        <v>111</v>
      </c>
      <c r="J2" s="6"/>
    </row>
    <row r="3" spans="1:10" ht="16" x14ac:dyDescent="0.2">
      <c r="A3" s="6"/>
      <c r="B3" s="51">
        <v>39</v>
      </c>
      <c r="C3" s="51"/>
      <c r="D3" s="5"/>
      <c r="E3" s="55">
        <f>B3-B6</f>
        <v>0</v>
      </c>
      <c r="F3" s="55"/>
      <c r="G3" s="55"/>
      <c r="H3" s="6"/>
      <c r="I3" s="56">
        <v>1</v>
      </c>
      <c r="J3" s="6"/>
    </row>
    <row r="4" spans="1:10" ht="16" x14ac:dyDescent="0.2">
      <c r="A4" s="6"/>
      <c r="B4" s="51"/>
      <c r="C4" s="51"/>
      <c r="D4" s="4"/>
      <c r="E4" s="55"/>
      <c r="F4" s="55"/>
      <c r="G4" s="55"/>
      <c r="H4" s="6"/>
      <c r="I4" s="56"/>
      <c r="J4" s="6"/>
    </row>
    <row r="5" spans="1:10" ht="17" x14ac:dyDescent="0.2">
      <c r="A5" s="6"/>
      <c r="B5" s="50" t="s">
        <v>10</v>
      </c>
      <c r="C5" s="50"/>
      <c r="D5" s="5"/>
      <c r="E5" s="55"/>
      <c r="F5" s="55"/>
      <c r="G5" s="55"/>
      <c r="H5" s="6"/>
      <c r="I5" s="56"/>
      <c r="J5" s="6"/>
    </row>
    <row r="6" spans="1:10" ht="16" x14ac:dyDescent="0.2">
      <c r="A6" s="6"/>
      <c r="B6" s="51">
        <f>SUM(G11:G50)-I3</f>
        <v>39</v>
      </c>
      <c r="C6" s="51"/>
      <c r="D6" s="4"/>
      <c r="E6" s="55"/>
      <c r="F6" s="55"/>
      <c r="G6" s="55"/>
      <c r="H6" s="6"/>
      <c r="I6" s="56"/>
      <c r="J6" s="6"/>
    </row>
    <row r="7" spans="1:10" ht="16" x14ac:dyDescent="0.2">
      <c r="A7" s="6"/>
      <c r="B7" s="51"/>
      <c r="C7" s="51"/>
      <c r="D7" s="5"/>
      <c r="E7" s="55"/>
      <c r="F7" s="55"/>
      <c r="G7" s="55"/>
      <c r="H7" s="6"/>
      <c r="I7" s="56"/>
      <c r="J7" s="6"/>
    </row>
    <row r="8" spans="1:10" x14ac:dyDescent="0.2">
      <c r="A8" s="6"/>
      <c r="B8" s="6"/>
      <c r="C8" s="7"/>
      <c r="D8" s="6"/>
      <c r="E8" s="11"/>
      <c r="F8" s="6"/>
      <c r="G8" s="6"/>
      <c r="H8" s="6"/>
      <c r="I8" s="6"/>
      <c r="J8" s="6"/>
    </row>
    <row r="9" spans="1:10" ht="16" x14ac:dyDescent="0.2">
      <c r="E9" s="10"/>
      <c r="F9" s="9"/>
      <c r="G9" s="1"/>
      <c r="H9" s="1"/>
    </row>
    <row r="10" spans="1:10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10" x14ac:dyDescent="0.2">
      <c r="B11" s="27">
        <v>7892840812423</v>
      </c>
      <c r="C11" s="48" t="str">
        <f t="shared" ref="C11:C50" si="0">IF(ISBLANK(B11),"",IF(ISERROR(VLOOKUP(B11,Produtos,1,FALSE)),"Produto não cadastrado",VLOOKUP(B11,Produtos,2,FALSE)))</f>
        <v>H2OH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10" x14ac:dyDescent="0.2">
      <c r="B12" s="27">
        <v>1</v>
      </c>
      <c r="C12" s="48" t="str">
        <f t="shared" si="0"/>
        <v>Trufa Amendoim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10" x14ac:dyDescent="0.2">
      <c r="B13" s="27">
        <v>2</v>
      </c>
      <c r="C13" s="48" t="str">
        <f t="shared" si="0"/>
        <v>Trufa Beijinho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10" x14ac:dyDescent="0.2">
      <c r="B14" s="27">
        <v>3</v>
      </c>
      <c r="C14" s="48" t="str">
        <f t="shared" si="0"/>
        <v>Trufa Brigadeiro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10" x14ac:dyDescent="0.2">
      <c r="B15" s="27">
        <v>4</v>
      </c>
      <c r="C15" s="48" t="str">
        <f t="shared" si="0"/>
        <v>Trufa Crocante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10" x14ac:dyDescent="0.2">
      <c r="B16" s="27">
        <v>5</v>
      </c>
      <c r="C16" s="48" t="str">
        <f t="shared" si="0"/>
        <v>Trufa Leite Ninho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6</v>
      </c>
      <c r="C17" s="48" t="str">
        <f t="shared" si="0"/>
        <v>Trufa Limão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</v>
      </c>
      <c r="C18" s="48" t="str">
        <f t="shared" si="0"/>
        <v>Trufa Maracujá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8</v>
      </c>
      <c r="C19" s="48" t="str">
        <f t="shared" si="0"/>
        <v>Trufa Morango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9</v>
      </c>
      <c r="C20" s="48" t="str">
        <f t="shared" si="0"/>
        <v>Trufa Nutella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10</v>
      </c>
      <c r="C21" s="48" t="str">
        <f t="shared" si="0"/>
        <v>Trufa Oreo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7894900010015</v>
      </c>
      <c r="C22" s="48" t="str">
        <f t="shared" si="0"/>
        <v>Coca-cola Lata</v>
      </c>
      <c r="D22" s="49"/>
      <c r="E22" s="22">
        <f t="shared" si="1"/>
        <v>5</v>
      </c>
      <c r="F22" s="23">
        <v>1</v>
      </c>
      <c r="G22" s="28">
        <f t="shared" si="2"/>
        <v>5</v>
      </c>
    </row>
    <row r="23" spans="2:7" x14ac:dyDescent="0.2">
      <c r="B23" s="27">
        <v>7892840812423</v>
      </c>
      <c r="C23" s="48" t="str">
        <f t="shared" si="0"/>
        <v>H2OH</v>
      </c>
      <c r="D23" s="49"/>
      <c r="E23" s="22">
        <f t="shared" si="1"/>
        <v>5</v>
      </c>
      <c r="F23" s="23">
        <v>1</v>
      </c>
      <c r="G23" s="28">
        <f t="shared" si="2"/>
        <v>5</v>
      </c>
    </row>
    <row r="24" spans="2:7" x14ac:dyDescent="0.2">
      <c r="B24" s="27">
        <v>7891991000826</v>
      </c>
      <c r="C24" s="48" t="str">
        <f t="shared" si="0"/>
        <v>Guaraná Antartica Lata</v>
      </c>
      <c r="D24" s="49"/>
      <c r="E24" s="22">
        <f t="shared" si="1"/>
        <v>5</v>
      </c>
      <c r="F24" s="23">
        <v>1</v>
      </c>
      <c r="G24" s="28">
        <f t="shared" si="2"/>
        <v>5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9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I3:I7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4" priority="1" operator="lessThan">
      <formula>0</formula>
    </cfRule>
    <cfRule type="cellIs" dxfId="13" priority="2" operator="equal">
      <formula>0</formula>
    </cfRule>
    <cfRule type="cellIs" dxfId="12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5B73-90EA-4BE7-999A-CB5BC041E927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</f>
        <v>Gastos na cantina de Antonia de Maria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24.1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24.1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7891151035323</v>
      </c>
      <c r="C11" s="48" t="str">
        <f t="shared" ref="C11:C50" si="0">IF(ISBLANK(B11),"",IF(ISERROR(VLOOKUP(B11,Produtos,1,FALSE)),"Produto não cadastrado",VLOOKUP(B11,Produtos,2,FALSE)))</f>
        <v>Freegels Chocolate</v>
      </c>
      <c r="D11" s="49"/>
      <c r="E11" s="22">
        <f t="shared" ref="E11:E50" si="1">IF(ISBLANK(B11),"",IF(ISERROR(VLOOKUP(B11,Produtos,1,FALSE)),"Produto não cadastrado",VLOOKUP(B11,Produtos,3,FALSE)))</f>
        <v>1</v>
      </c>
      <c r="F11" s="23">
        <v>1</v>
      </c>
      <c r="G11" s="28">
        <f>IFERROR(E11*F11,0)</f>
        <v>1</v>
      </c>
    </row>
    <row r="12" spans="1:8" x14ac:dyDescent="0.2">
      <c r="B12" s="27">
        <v>7891991001342</v>
      </c>
      <c r="C12" s="48" t="str">
        <f t="shared" si="0"/>
        <v>Guaraná Antartica 2L</v>
      </c>
      <c r="D12" s="49"/>
      <c r="E12" s="22">
        <f t="shared" si="1"/>
        <v>8</v>
      </c>
      <c r="F12" s="23">
        <v>1</v>
      </c>
      <c r="G12" s="28">
        <f>IFERROR(E12*F12,0)</f>
        <v>8</v>
      </c>
    </row>
    <row r="13" spans="1:8" x14ac:dyDescent="0.2">
      <c r="B13" s="27">
        <v>7896058593365</v>
      </c>
      <c r="C13" s="48" t="str">
        <f t="shared" si="0"/>
        <v>Disqueti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</v>
      </c>
      <c r="C14" s="48" t="str">
        <f t="shared" si="0"/>
        <v>Trufa Maracujá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3</v>
      </c>
      <c r="C15" s="48" t="str">
        <f t="shared" si="0"/>
        <v>Trufa Brigadeiro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7891151035323</v>
      </c>
      <c r="C16" s="48" t="str">
        <f t="shared" si="0"/>
        <v>Freegels Chocolate</v>
      </c>
      <c r="D16" s="49"/>
      <c r="E16" s="22">
        <f t="shared" si="1"/>
        <v>1</v>
      </c>
      <c r="F16" s="23">
        <v>1</v>
      </c>
      <c r="G16" s="28">
        <f t="shared" si="2"/>
        <v>1</v>
      </c>
    </row>
    <row r="17" spans="2:7" x14ac:dyDescent="0.2">
      <c r="B17" s="27">
        <v>7898591450686</v>
      </c>
      <c r="C17" s="48" t="str">
        <f t="shared" si="0"/>
        <v>Fini Banana</v>
      </c>
      <c r="D17" s="49"/>
      <c r="E17" s="22">
        <f t="shared" si="1"/>
        <v>1.1000000000000001</v>
      </c>
      <c r="F17" s="23">
        <v>1</v>
      </c>
      <c r="G17" s="28">
        <f t="shared" si="2"/>
        <v>1.1000000000000001</v>
      </c>
    </row>
    <row r="18" spans="2:7" x14ac:dyDescent="0.2">
      <c r="B18" s="27">
        <v>7896058593365</v>
      </c>
      <c r="C18" s="48" t="str">
        <f t="shared" si="0"/>
        <v>Disqueti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7896005401347</v>
      </c>
      <c r="C19" s="48" t="str">
        <f t="shared" si="0"/>
        <v>Suco Pessego</v>
      </c>
      <c r="D19" s="49"/>
      <c r="E19" s="22">
        <f t="shared" si="1"/>
        <v>5</v>
      </c>
      <c r="F19" s="23">
        <v>1</v>
      </c>
      <c r="G19" s="28">
        <f t="shared" si="2"/>
        <v>5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46" priority="1" operator="lessThan">
      <formula>0</formula>
    </cfRule>
    <cfRule type="cellIs" dxfId="145" priority="2" operator="equal">
      <formula>0</formula>
    </cfRule>
    <cfRule type="cellIs" dxfId="144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B7D3-1B8A-4DE4-BE9A-D4FEC6B83034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"&amp;Acampantes!B49</f>
        <v>Gastos na cantina de Marisa Central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34</v>
      </c>
      <c r="C3" s="51"/>
      <c r="D3" s="5"/>
      <c r="E3" s="55">
        <f>B3-B6</f>
        <v>2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32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6</v>
      </c>
      <c r="C11" s="48" t="str">
        <f t="shared" ref="C11:C50" si="0">IF(ISBLANK(B11),"",IF(ISERROR(VLOOKUP(B11,Produtos,1,FALSE)),"Produto não cadastrado",VLOOKUP(B11,Produtos,2,FALSE)))</f>
        <v>Trufa Limão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7896336012250</v>
      </c>
      <c r="C12" s="48" t="str">
        <f t="shared" si="0"/>
        <v>Amendoin sem casca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8" x14ac:dyDescent="0.2">
      <c r="B13" s="27">
        <v>6</v>
      </c>
      <c r="C13" s="48" t="str">
        <f t="shared" si="0"/>
        <v>Trufa Limão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7894900010015</v>
      </c>
      <c r="C14" s="48" t="str">
        <f t="shared" si="0"/>
        <v>Coca-cola Lata</v>
      </c>
      <c r="D14" s="49"/>
      <c r="E14" s="22">
        <f t="shared" si="1"/>
        <v>5</v>
      </c>
      <c r="F14" s="23">
        <v>1</v>
      </c>
      <c r="G14" s="28">
        <f t="shared" si="2"/>
        <v>5</v>
      </c>
    </row>
    <row r="15" spans="1:8" x14ac:dyDescent="0.2">
      <c r="B15" s="27">
        <v>78912359</v>
      </c>
      <c r="C15" s="48" t="str">
        <f t="shared" si="0"/>
        <v>Baton</v>
      </c>
      <c r="D15" s="49"/>
      <c r="E15" s="22">
        <f t="shared" si="1"/>
        <v>1</v>
      </c>
      <c r="F15" s="23">
        <v>1</v>
      </c>
      <c r="G15" s="28">
        <f t="shared" si="2"/>
        <v>1</v>
      </c>
    </row>
    <row r="16" spans="1:8" x14ac:dyDescent="0.2">
      <c r="B16" s="27">
        <v>7894900011517</v>
      </c>
      <c r="C16" s="48" t="str">
        <f t="shared" si="0"/>
        <v>Coca-cola 2L</v>
      </c>
      <c r="D16" s="49"/>
      <c r="E16" s="22">
        <f t="shared" si="1"/>
        <v>8</v>
      </c>
      <c r="F16" s="23">
        <v>1</v>
      </c>
      <c r="G16" s="28">
        <f t="shared" si="2"/>
        <v>8</v>
      </c>
    </row>
    <row r="17" spans="2:7" x14ac:dyDescent="0.2">
      <c r="B17" s="27">
        <v>7896336012250</v>
      </c>
      <c r="C17" s="48" t="str">
        <f t="shared" si="0"/>
        <v>Amendoin sem casca</v>
      </c>
      <c r="D17" s="49"/>
      <c r="E17" s="22">
        <f t="shared" si="1"/>
        <v>1</v>
      </c>
      <c r="F17" s="23">
        <v>1</v>
      </c>
      <c r="G17" s="28">
        <f t="shared" si="2"/>
        <v>1</v>
      </c>
    </row>
    <row r="18" spans="2:7" x14ac:dyDescent="0.2">
      <c r="B18" s="27">
        <v>27898923217035</v>
      </c>
      <c r="C18" s="48" t="str">
        <f t="shared" si="0"/>
        <v>Guaravita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7896336012250</v>
      </c>
      <c r="C19" s="48" t="str">
        <f t="shared" si="0"/>
        <v>Amendoin sem casca</v>
      </c>
      <c r="D19" s="49"/>
      <c r="E19" s="22">
        <f t="shared" si="1"/>
        <v>1</v>
      </c>
      <c r="F19" s="23">
        <v>1</v>
      </c>
      <c r="G19" s="28">
        <f t="shared" si="2"/>
        <v>1</v>
      </c>
    </row>
    <row r="20" spans="2:7" x14ac:dyDescent="0.2">
      <c r="B20" s="27">
        <v>7896336012250</v>
      </c>
      <c r="C20" s="48" t="str">
        <f t="shared" si="0"/>
        <v>Amendoin sem casca</v>
      </c>
      <c r="D20" s="49"/>
      <c r="E20" s="22">
        <f t="shared" si="1"/>
        <v>1</v>
      </c>
      <c r="F20" s="23">
        <v>1</v>
      </c>
      <c r="G20" s="28">
        <f t="shared" si="2"/>
        <v>1</v>
      </c>
    </row>
    <row r="21" spans="2:7" x14ac:dyDescent="0.2">
      <c r="B21" s="27">
        <v>27898923217035</v>
      </c>
      <c r="C21" s="48" t="str">
        <f t="shared" si="0"/>
        <v>Guaravita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4</v>
      </c>
      <c r="C22" s="48" t="str">
        <f t="shared" si="0"/>
        <v>Trufa Crocante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78912359</v>
      </c>
      <c r="C23" s="48" t="str">
        <f t="shared" si="0"/>
        <v>Baton</v>
      </c>
      <c r="D23" s="49"/>
      <c r="E23" s="22">
        <f t="shared" si="1"/>
        <v>1</v>
      </c>
      <c r="F23" s="23">
        <v>2</v>
      </c>
      <c r="G23" s="28">
        <f t="shared" si="2"/>
        <v>2</v>
      </c>
    </row>
    <row r="24" spans="2:7" x14ac:dyDescent="0.2">
      <c r="B24" s="27">
        <v>27898923217035</v>
      </c>
      <c r="C24" s="48" t="str">
        <f t="shared" si="0"/>
        <v>Guaravita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1" priority="1" operator="lessThan">
      <formula>0</formula>
    </cfRule>
    <cfRule type="cellIs" dxfId="10" priority="2" operator="equal">
      <formula>0</formula>
    </cfRule>
    <cfRule type="cellIs" dxfId="9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1199-5025-4557-86BC-F31F1D7B6607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"&amp;Acampantes!B50</f>
        <v>Gastos na cantina de Andressa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46.5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46.5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7896336012250</v>
      </c>
      <c r="C11" s="48" t="str">
        <f t="shared" ref="C11:C50" si="0">IF(ISBLANK(B11),"",IF(ISERROR(VLOOKUP(B11,Produtos,1,FALSE)),"Produto não cadastrado",VLOOKUP(B11,Produtos,2,FALSE)))</f>
        <v>Amendoin sem casca</v>
      </c>
      <c r="D11" s="49"/>
      <c r="E11" s="22">
        <f t="shared" ref="E11:E50" si="1">IF(ISBLANK(B11),"",IF(ISERROR(VLOOKUP(B11,Produtos,1,FALSE)),"Produto não cadastrado",VLOOKUP(B11,Produtos,3,FALSE)))</f>
        <v>1</v>
      </c>
      <c r="F11" s="23">
        <v>1</v>
      </c>
      <c r="G11" s="28">
        <f>IFERROR(E11*F11,0)</f>
        <v>1</v>
      </c>
    </row>
    <row r="12" spans="1:8" x14ac:dyDescent="0.2">
      <c r="B12" s="27">
        <v>7894900011517</v>
      </c>
      <c r="C12" s="48" t="str">
        <f t="shared" si="0"/>
        <v>Coca-cola 2L</v>
      </c>
      <c r="D12" s="49"/>
      <c r="E12" s="22">
        <f t="shared" si="1"/>
        <v>8</v>
      </c>
      <c r="F12" s="23">
        <v>1</v>
      </c>
      <c r="G12" s="28">
        <f>IFERROR(E12*F12,0)</f>
        <v>8</v>
      </c>
    </row>
    <row r="13" spans="1:8" x14ac:dyDescent="0.2">
      <c r="B13" s="27">
        <v>10</v>
      </c>
      <c r="C13" s="48" t="str">
        <f t="shared" si="0"/>
        <v>Trufa Oreo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9</v>
      </c>
      <c r="C14" s="48" t="str">
        <f t="shared" si="0"/>
        <v>Trufa Nutella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7891991001342</v>
      </c>
      <c r="C15" s="48" t="str">
        <f t="shared" si="0"/>
        <v>Guaraná Antartica 2L</v>
      </c>
      <c r="D15" s="49"/>
      <c r="E15" s="22">
        <f t="shared" si="1"/>
        <v>8</v>
      </c>
      <c r="F15" s="23">
        <v>1</v>
      </c>
      <c r="G15" s="28">
        <f t="shared" si="2"/>
        <v>8</v>
      </c>
    </row>
    <row r="16" spans="1:8" x14ac:dyDescent="0.2">
      <c r="B16" s="27">
        <v>5</v>
      </c>
      <c r="C16" s="48" t="str">
        <f t="shared" si="0"/>
        <v>Trufa Leite Ninho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7896336005917</v>
      </c>
      <c r="C17" s="48" t="str">
        <f t="shared" si="0"/>
        <v>Paçoquita</v>
      </c>
      <c r="D17" s="49"/>
      <c r="E17" s="22">
        <f t="shared" si="1"/>
        <v>0.5</v>
      </c>
      <c r="F17" s="23">
        <v>1</v>
      </c>
      <c r="G17" s="28">
        <f t="shared" si="2"/>
        <v>0.5</v>
      </c>
    </row>
    <row r="18" spans="2:7" x14ac:dyDescent="0.2">
      <c r="B18" s="27">
        <v>7896336005917</v>
      </c>
      <c r="C18" s="48" t="str">
        <f t="shared" si="0"/>
        <v>Paçoquita</v>
      </c>
      <c r="D18" s="49"/>
      <c r="E18" s="22">
        <f t="shared" si="1"/>
        <v>0.5</v>
      </c>
      <c r="F18" s="23">
        <v>4</v>
      </c>
      <c r="G18" s="28">
        <f t="shared" si="2"/>
        <v>2</v>
      </c>
    </row>
    <row r="19" spans="2:7" x14ac:dyDescent="0.2">
      <c r="B19" s="27">
        <v>7894900051513</v>
      </c>
      <c r="C19" s="48" t="str">
        <f t="shared" si="0"/>
        <v>Fanta Uva</v>
      </c>
      <c r="D19" s="49"/>
      <c r="E19" s="22">
        <f t="shared" si="1"/>
        <v>8</v>
      </c>
      <c r="F19" s="23">
        <v>1</v>
      </c>
      <c r="G19" s="28">
        <f t="shared" si="2"/>
        <v>8</v>
      </c>
    </row>
    <row r="20" spans="2:7" x14ac:dyDescent="0.2">
      <c r="B20" s="27">
        <v>7</v>
      </c>
      <c r="C20" s="48" t="str">
        <f t="shared" si="0"/>
        <v>Trufa Maracujá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7</v>
      </c>
      <c r="C21" s="48" t="str">
        <f t="shared" si="0"/>
        <v>Trufa Maracujá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6</v>
      </c>
      <c r="C22" s="48" t="str">
        <f t="shared" si="0"/>
        <v>Trufa Limão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7896336005917</v>
      </c>
      <c r="C23" s="48" t="str">
        <f t="shared" si="0"/>
        <v>Paçoquita</v>
      </c>
      <c r="D23" s="49"/>
      <c r="E23" s="22">
        <f t="shared" si="1"/>
        <v>0.5</v>
      </c>
      <c r="F23" s="23">
        <v>4</v>
      </c>
      <c r="G23" s="28">
        <f t="shared" si="2"/>
        <v>2</v>
      </c>
    </row>
    <row r="24" spans="2:7" x14ac:dyDescent="0.2">
      <c r="B24" s="27">
        <v>7896336012250</v>
      </c>
      <c r="C24" s="48" t="str">
        <f t="shared" si="0"/>
        <v>Amendoin sem casca</v>
      </c>
      <c r="D24" s="49"/>
      <c r="E24" s="22">
        <f t="shared" si="1"/>
        <v>1</v>
      </c>
      <c r="F24" s="23">
        <v>1</v>
      </c>
      <c r="G24" s="28">
        <f t="shared" si="2"/>
        <v>1</v>
      </c>
    </row>
    <row r="25" spans="2:7" x14ac:dyDescent="0.2">
      <c r="B25" s="27">
        <v>7</v>
      </c>
      <c r="C25" s="48" t="str">
        <f t="shared" si="0"/>
        <v>Trufa Maracujá</v>
      </c>
      <c r="D25" s="49"/>
      <c r="E25" s="22">
        <f t="shared" si="1"/>
        <v>2</v>
      </c>
      <c r="F25" s="23">
        <v>2</v>
      </c>
      <c r="G25" s="28">
        <f t="shared" si="2"/>
        <v>4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5DA1-5212-4C85-8E33-3427D005972E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"&amp;Acampantes!B51</f>
        <v>Gastos na cantina de Paulo CO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19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19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7894900011517</v>
      </c>
      <c r="C11" s="48" t="str">
        <f t="shared" ref="C11:C50" si="0">IF(ISBLANK(B11),"",IF(ISERROR(VLOOKUP(B11,Produtos,1,FALSE)),"Produto não cadastrado",VLOOKUP(B11,Produtos,2,FALSE)))</f>
        <v>Coca-cola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1</v>
      </c>
      <c r="C12" s="48" t="str">
        <f t="shared" si="0"/>
        <v>Trufa Amendoim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7891991001342</v>
      </c>
      <c r="C13" s="48" t="str">
        <f t="shared" si="0"/>
        <v>Guaraná Antartica 2L</v>
      </c>
      <c r="D13" s="49"/>
      <c r="E13" s="22">
        <f t="shared" si="1"/>
        <v>8</v>
      </c>
      <c r="F13" s="23">
        <v>1</v>
      </c>
      <c r="G13" s="28">
        <f t="shared" ref="G13:G50" si="2">IFERROR(E13*F13,0)</f>
        <v>8</v>
      </c>
    </row>
    <row r="14" spans="1:8" x14ac:dyDescent="0.2">
      <c r="B14" s="27">
        <v>7896336005917</v>
      </c>
      <c r="C14" s="48" t="str">
        <f t="shared" si="0"/>
        <v>Paçoquita</v>
      </c>
      <c r="D14" s="49"/>
      <c r="E14" s="22">
        <f t="shared" si="1"/>
        <v>0.5</v>
      </c>
      <c r="F14" s="23">
        <v>1</v>
      </c>
      <c r="G14" s="28">
        <f t="shared" si="2"/>
        <v>0.5</v>
      </c>
    </row>
    <row r="15" spans="1:8" x14ac:dyDescent="0.2">
      <c r="B15" s="27">
        <v>7896336005917</v>
      </c>
      <c r="C15" s="48" t="str">
        <f t="shared" si="0"/>
        <v>Paçoquita</v>
      </c>
      <c r="D15" s="49"/>
      <c r="E15" s="22">
        <f t="shared" si="1"/>
        <v>0.5</v>
      </c>
      <c r="F15" s="23">
        <v>1</v>
      </c>
      <c r="G15" s="28">
        <f t="shared" si="2"/>
        <v>0.5</v>
      </c>
    </row>
    <row r="16" spans="1:8" x14ac:dyDescent="0.2">
      <c r="B16" s="27"/>
      <c r="C16" s="48" t="str">
        <f t="shared" si="0"/>
        <v/>
      </c>
      <c r="D16" s="49"/>
      <c r="E16" s="22" t="str">
        <f t="shared" si="1"/>
        <v/>
      </c>
      <c r="F16" s="23">
        <v>1</v>
      </c>
      <c r="G16" s="28">
        <f t="shared" si="2"/>
        <v>0</v>
      </c>
    </row>
    <row r="17" spans="2:7" x14ac:dyDescent="0.2">
      <c r="B17" s="27"/>
      <c r="C17" s="48" t="str">
        <f t="shared" si="0"/>
        <v/>
      </c>
      <c r="D17" s="49"/>
      <c r="E17" s="22" t="str">
        <f t="shared" si="1"/>
        <v/>
      </c>
      <c r="F17" s="23">
        <v>1</v>
      </c>
      <c r="G17" s="28">
        <f t="shared" si="2"/>
        <v>0</v>
      </c>
    </row>
    <row r="18" spans="2:7" x14ac:dyDescent="0.2">
      <c r="B18" s="27"/>
      <c r="C18" s="48" t="str">
        <f t="shared" si="0"/>
        <v/>
      </c>
      <c r="D18" s="49"/>
      <c r="E18" s="22" t="str">
        <f t="shared" si="1"/>
        <v/>
      </c>
      <c r="F18" s="23">
        <v>1</v>
      </c>
      <c r="G18" s="28">
        <f t="shared" si="2"/>
        <v>0</v>
      </c>
    </row>
    <row r="19" spans="2:7" x14ac:dyDescent="0.2">
      <c r="B19" s="27"/>
      <c r="C19" s="48" t="str">
        <f t="shared" si="0"/>
        <v/>
      </c>
      <c r="D19" s="49"/>
      <c r="E19" s="22" t="str">
        <f t="shared" si="1"/>
        <v/>
      </c>
      <c r="F19" s="23">
        <v>1</v>
      </c>
      <c r="G19" s="28">
        <f t="shared" si="2"/>
        <v>0</v>
      </c>
    </row>
    <row r="20" spans="2:7" x14ac:dyDescent="0.2">
      <c r="B20" s="27"/>
      <c r="C20" s="48" t="str">
        <f t="shared" si="0"/>
        <v/>
      </c>
      <c r="D20" s="49"/>
      <c r="E20" s="22" t="str">
        <f t="shared" si="1"/>
        <v/>
      </c>
      <c r="F20" s="23">
        <v>1</v>
      </c>
      <c r="G20" s="28">
        <f t="shared" si="2"/>
        <v>0</v>
      </c>
    </row>
    <row r="21" spans="2:7" x14ac:dyDescent="0.2">
      <c r="B21" s="27"/>
      <c r="C21" s="48" t="str">
        <f t="shared" si="0"/>
        <v/>
      </c>
      <c r="D21" s="49"/>
      <c r="E21" s="22" t="str">
        <f t="shared" si="1"/>
        <v/>
      </c>
      <c r="F21" s="23">
        <v>1</v>
      </c>
      <c r="G21" s="28">
        <f t="shared" si="2"/>
        <v>0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543E-73A3-AA45-9CA0-FCE7F5EAD823}">
  <sheetPr>
    <pageSetUpPr fitToPage="1"/>
  </sheetPr>
  <dimension ref="A1:H50"/>
  <sheetViews>
    <sheetView zoomScale="110" zoomScaleNormal="110" workbookViewId="0"/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"&amp;Acampantes!B52</f>
        <v>Gastos na cantina de Marinho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27.8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27.800000000000004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1</v>
      </c>
      <c r="C11" s="48" t="str">
        <f t="shared" ref="C11:C50" si="0">IF(ISBLANK(B11),"",IF(ISERROR(VLOOKUP(B11,Produtos,1,FALSE)),"Produto não cadastrado",VLOOKUP(B11,Produtos,2,FALSE)))</f>
        <v>Trufa Amendoim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2</v>
      </c>
      <c r="G11" s="28">
        <f>IFERROR(E11*F11,0)</f>
        <v>4</v>
      </c>
    </row>
    <row r="12" spans="1:8" x14ac:dyDescent="0.2">
      <c r="B12" s="27">
        <v>3</v>
      </c>
      <c r="C12" s="48" t="str">
        <f t="shared" si="0"/>
        <v>Trufa Brigadeiro</v>
      </c>
      <c r="D12" s="49"/>
      <c r="E12" s="22">
        <f t="shared" si="1"/>
        <v>2</v>
      </c>
      <c r="F12" s="23">
        <v>1</v>
      </c>
      <c r="G12" s="28">
        <f>IFERROR(E12*F12,0)</f>
        <v>2</v>
      </c>
    </row>
    <row r="13" spans="1:8" x14ac:dyDescent="0.2">
      <c r="B13" s="27">
        <v>9</v>
      </c>
      <c r="C13" s="48" t="str">
        <f t="shared" si="0"/>
        <v>Trufa Nutella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7896058593365</v>
      </c>
      <c r="C14" s="48" t="str">
        <f t="shared" si="0"/>
        <v>Disqueti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7894900011517</v>
      </c>
      <c r="C15" s="48" t="str">
        <f t="shared" si="0"/>
        <v>Coca-cola 2L</v>
      </c>
      <c r="D15" s="49"/>
      <c r="E15" s="22">
        <f t="shared" si="1"/>
        <v>8</v>
      </c>
      <c r="F15" s="23">
        <v>1</v>
      </c>
      <c r="G15" s="28">
        <f t="shared" si="2"/>
        <v>8</v>
      </c>
    </row>
    <row r="16" spans="1:8" x14ac:dyDescent="0.2">
      <c r="B16" s="27">
        <v>77961860</v>
      </c>
      <c r="C16" s="48" t="str">
        <f t="shared" si="0"/>
        <v>Tortuguita Branca</v>
      </c>
      <c r="D16" s="49"/>
      <c r="E16" s="22">
        <f t="shared" si="1"/>
        <v>1.6</v>
      </c>
      <c r="F16" s="23">
        <v>1</v>
      </c>
      <c r="G16" s="28">
        <f t="shared" si="2"/>
        <v>1.6</v>
      </c>
    </row>
    <row r="17" spans="2:7" x14ac:dyDescent="0.2">
      <c r="B17" s="27">
        <v>7896058593365</v>
      </c>
      <c r="C17" s="48" t="str">
        <f t="shared" si="0"/>
        <v>Disqueti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1</v>
      </c>
      <c r="C18" s="48" t="str">
        <f t="shared" si="0"/>
        <v>Trufa Amendoim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78912359</v>
      </c>
      <c r="C19" s="48" t="str">
        <f t="shared" si="0"/>
        <v>Baton</v>
      </c>
      <c r="D19" s="49"/>
      <c r="E19" s="22">
        <f t="shared" si="1"/>
        <v>1</v>
      </c>
      <c r="F19" s="23">
        <v>1</v>
      </c>
      <c r="G19" s="28">
        <f t="shared" si="2"/>
        <v>1</v>
      </c>
    </row>
    <row r="20" spans="2:7" x14ac:dyDescent="0.2">
      <c r="B20" s="27">
        <v>77961419</v>
      </c>
      <c r="C20" s="48" t="str">
        <f t="shared" si="0"/>
        <v>Tortuguita Leite</v>
      </c>
      <c r="D20" s="49"/>
      <c r="E20" s="22">
        <f t="shared" si="1"/>
        <v>1.6</v>
      </c>
      <c r="F20" s="23">
        <v>1</v>
      </c>
      <c r="G20" s="28">
        <f t="shared" si="2"/>
        <v>1.6</v>
      </c>
    </row>
    <row r="21" spans="2:7" x14ac:dyDescent="0.2">
      <c r="B21" s="27">
        <v>77961860</v>
      </c>
      <c r="C21" s="48" t="str">
        <f t="shared" si="0"/>
        <v>Tortuguita Branca</v>
      </c>
      <c r="D21" s="49"/>
      <c r="E21" s="22">
        <f t="shared" si="1"/>
        <v>1.6</v>
      </c>
      <c r="F21" s="23">
        <v>1</v>
      </c>
      <c r="G21" s="28">
        <f t="shared" si="2"/>
        <v>1.6</v>
      </c>
    </row>
    <row r="22" spans="2:7" x14ac:dyDescent="0.2">
      <c r="B22" s="27"/>
      <c r="C22" s="48" t="str">
        <f t="shared" si="0"/>
        <v/>
      </c>
      <c r="D22" s="49"/>
      <c r="E22" s="22" t="str">
        <f t="shared" si="1"/>
        <v/>
      </c>
      <c r="F22" s="23">
        <v>1</v>
      </c>
      <c r="G22" s="28">
        <f t="shared" si="2"/>
        <v>0</v>
      </c>
    </row>
    <row r="23" spans="2:7" x14ac:dyDescent="0.2">
      <c r="B23" s="27"/>
      <c r="C23" s="48" t="str">
        <f t="shared" si="0"/>
        <v/>
      </c>
      <c r="D23" s="49"/>
      <c r="E23" s="22" t="str">
        <f t="shared" si="1"/>
        <v/>
      </c>
      <c r="F23" s="23">
        <v>1</v>
      </c>
      <c r="G23" s="28">
        <f t="shared" si="2"/>
        <v>0</v>
      </c>
    </row>
    <row r="24" spans="2:7" x14ac:dyDescent="0.2">
      <c r="B24" s="27"/>
      <c r="C24" s="48" t="str">
        <f t="shared" si="0"/>
        <v/>
      </c>
      <c r="D24" s="49"/>
      <c r="E24" s="22" t="str">
        <f t="shared" si="1"/>
        <v/>
      </c>
      <c r="F24" s="23">
        <v>1</v>
      </c>
      <c r="G24" s="28">
        <f t="shared" si="2"/>
        <v>0</v>
      </c>
    </row>
    <row r="25" spans="2:7" x14ac:dyDescent="0.2">
      <c r="B25" s="27"/>
      <c r="C25" s="48" t="str">
        <f t="shared" si="0"/>
        <v/>
      </c>
      <c r="D25" s="49"/>
      <c r="E25" s="22" t="str">
        <f t="shared" si="1"/>
        <v/>
      </c>
      <c r="F25" s="23">
        <v>1</v>
      </c>
      <c r="G25" s="28">
        <f t="shared" si="2"/>
        <v>0</v>
      </c>
    </row>
    <row r="26" spans="2:7" x14ac:dyDescent="0.2">
      <c r="B26" s="27"/>
      <c r="C26" s="48" t="str">
        <f t="shared" si="0"/>
        <v/>
      </c>
      <c r="D26" s="49"/>
      <c r="E26" s="22" t="str">
        <f t="shared" si="1"/>
        <v/>
      </c>
      <c r="F26" s="23">
        <v>1</v>
      </c>
      <c r="G26" s="28">
        <f t="shared" si="2"/>
        <v>0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3"/>
  <dimension ref="A2:A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8.83203125" bestFit="1" customWidth="1"/>
    <col min="5" max="5" width="18.832031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532E-7959-43B0-BDAB-B93E2F91A7D1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"&amp;Acampantes!B5</f>
        <v>Gastos na cantina de Luis Felipe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50.9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50.900000000000006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7891991001342</v>
      </c>
      <c r="C11" s="48" t="str">
        <f t="shared" ref="C11:C50" si="0">IF(ISBLANK(B11),"",IF(ISERROR(VLOOKUP(B11,Produtos,1,FALSE)),"Produto não cadastrado",VLOOKUP(B11,Produtos,2,FALSE)))</f>
        <v>Guaraná Antartica 2L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10</v>
      </c>
      <c r="C12" s="48" t="str">
        <f t="shared" si="0"/>
        <v>Trufa Oreo</v>
      </c>
      <c r="D12" s="49"/>
      <c r="E12" s="22">
        <f t="shared" si="1"/>
        <v>2</v>
      </c>
      <c r="F12" s="23">
        <v>2</v>
      </c>
      <c r="G12" s="28">
        <f>IFERROR(E12*F12,0)</f>
        <v>4</v>
      </c>
    </row>
    <row r="13" spans="1:8" x14ac:dyDescent="0.2">
      <c r="B13" s="27">
        <v>10</v>
      </c>
      <c r="C13" s="48" t="str">
        <f t="shared" si="0"/>
        <v>Trufa Oreo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7</v>
      </c>
      <c r="C14" s="48" t="str">
        <f t="shared" si="0"/>
        <v>Trufa Maracujá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10</v>
      </c>
      <c r="C15" s="48" t="str">
        <f t="shared" si="0"/>
        <v>Trufa Oreo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8</v>
      </c>
      <c r="C16" s="48" t="str">
        <f t="shared" si="0"/>
        <v>Trufa Morango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10</v>
      </c>
      <c r="C17" s="48" t="str">
        <f t="shared" si="0"/>
        <v>Trufa Oreo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10</v>
      </c>
      <c r="C18" s="48" t="str">
        <f t="shared" si="0"/>
        <v>Trufa Oreo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5</v>
      </c>
      <c r="C19" s="48" t="str">
        <f t="shared" si="0"/>
        <v>Trufa Leite Ninho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9</v>
      </c>
      <c r="C20" s="48" t="str">
        <f t="shared" si="0"/>
        <v>Trufa Nutella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4</v>
      </c>
      <c r="C21" s="48" t="str">
        <f t="shared" si="0"/>
        <v>Trufa Crocante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77961860</v>
      </c>
      <c r="C22" s="48" t="str">
        <f t="shared" si="0"/>
        <v>Tortuguita Branca</v>
      </c>
      <c r="D22" s="49"/>
      <c r="E22" s="22">
        <f t="shared" si="1"/>
        <v>1.6</v>
      </c>
      <c r="F22" s="23">
        <v>1</v>
      </c>
      <c r="G22" s="28">
        <f t="shared" si="2"/>
        <v>1.6</v>
      </c>
    </row>
    <row r="23" spans="2:7" x14ac:dyDescent="0.2">
      <c r="B23" s="27">
        <v>7896058593365</v>
      </c>
      <c r="C23" s="48" t="str">
        <f t="shared" si="0"/>
        <v>Disqueti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77961860</v>
      </c>
      <c r="C24" s="48" t="str">
        <f t="shared" si="0"/>
        <v>Tortuguita Branca</v>
      </c>
      <c r="D24" s="49"/>
      <c r="E24" s="22">
        <f t="shared" si="1"/>
        <v>1.6</v>
      </c>
      <c r="F24" s="23">
        <v>1</v>
      </c>
      <c r="G24" s="28">
        <f t="shared" si="2"/>
        <v>1.6</v>
      </c>
    </row>
    <row r="25" spans="2:7" x14ac:dyDescent="0.2">
      <c r="B25" s="27">
        <v>7</v>
      </c>
      <c r="C25" s="48" t="str">
        <f t="shared" si="0"/>
        <v>Trufa Maracujá</v>
      </c>
      <c r="D25" s="49"/>
      <c r="E25" s="22">
        <f t="shared" si="1"/>
        <v>2</v>
      </c>
      <c r="F25" s="23">
        <v>1</v>
      </c>
      <c r="G25" s="28">
        <f t="shared" si="2"/>
        <v>2</v>
      </c>
    </row>
    <row r="26" spans="2:7" x14ac:dyDescent="0.2">
      <c r="B26" s="27">
        <v>7894900011517</v>
      </c>
      <c r="C26" s="48" t="str">
        <f t="shared" si="0"/>
        <v>Coca-cola 2L</v>
      </c>
      <c r="D26" s="49"/>
      <c r="E26" s="22">
        <f t="shared" si="1"/>
        <v>8</v>
      </c>
      <c r="F26" s="23">
        <v>1</v>
      </c>
      <c r="G26" s="28">
        <f t="shared" si="2"/>
        <v>8</v>
      </c>
    </row>
    <row r="27" spans="2:7" x14ac:dyDescent="0.2">
      <c r="B27" s="27">
        <v>3</v>
      </c>
      <c r="C27" s="48" t="str">
        <f t="shared" si="0"/>
        <v>Trufa Brigadeiro</v>
      </c>
      <c r="D27" s="49"/>
      <c r="E27" s="22">
        <f t="shared" si="1"/>
        <v>2</v>
      </c>
      <c r="F27" s="23">
        <v>1</v>
      </c>
      <c r="G27" s="28">
        <f t="shared" si="2"/>
        <v>2</v>
      </c>
    </row>
    <row r="28" spans="2:7" x14ac:dyDescent="0.2">
      <c r="B28" s="27">
        <v>77961860</v>
      </c>
      <c r="C28" s="48" t="str">
        <f t="shared" si="0"/>
        <v>Tortuguita Branca</v>
      </c>
      <c r="D28" s="49"/>
      <c r="E28" s="22">
        <f t="shared" si="1"/>
        <v>1.6</v>
      </c>
      <c r="F28" s="23">
        <v>1</v>
      </c>
      <c r="G28" s="28">
        <f t="shared" si="2"/>
        <v>1.6</v>
      </c>
    </row>
    <row r="29" spans="2:7" x14ac:dyDescent="0.2">
      <c r="B29" s="27">
        <v>78912359</v>
      </c>
      <c r="C29" s="48" t="str">
        <f t="shared" si="0"/>
        <v>Baton</v>
      </c>
      <c r="D29" s="49"/>
      <c r="E29" s="22">
        <f t="shared" si="1"/>
        <v>1</v>
      </c>
      <c r="F29" s="23">
        <v>1</v>
      </c>
      <c r="G29" s="28">
        <f t="shared" si="2"/>
        <v>1</v>
      </c>
    </row>
    <row r="30" spans="2:7" x14ac:dyDescent="0.2">
      <c r="B30" s="27">
        <v>7898519450262</v>
      </c>
      <c r="C30" s="48" t="s">
        <v>120</v>
      </c>
      <c r="D30" s="49"/>
      <c r="E30" s="22">
        <f t="shared" si="1"/>
        <v>1.1000000000000001</v>
      </c>
      <c r="F30" s="23">
        <v>1</v>
      </c>
      <c r="G30" s="28">
        <f t="shared" si="2"/>
        <v>1.1000000000000001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43" priority="1" operator="lessThan">
      <formula>0</formula>
    </cfRule>
    <cfRule type="cellIs" dxfId="142" priority="2" operator="equal">
      <formula>0</formula>
    </cfRule>
    <cfRule type="cellIs" dxfId="141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8DF2-9BB5-47F0-B218-7E88C88242FC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"&amp;Acampantes!B6</f>
        <v xml:space="preserve">Gastos na cantina de Adalberto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49.9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49.9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7894900031515</v>
      </c>
      <c r="C11" s="48" t="str">
        <f t="shared" ref="C11:C50" si="0">IF(ISBLANK(B11),"",IF(ISERROR(VLOOKUP(B11,Produtos,1,FALSE)),"Produto não cadastrado",VLOOKUP(B11,Produtos,2,FALSE)))</f>
        <v>Fanta Laranja</v>
      </c>
      <c r="D11" s="49"/>
      <c r="E11" s="22">
        <f t="shared" ref="E11:E50" si="1">IF(ISBLANK(B11),"",IF(ISERROR(VLOOKUP(B11,Produtos,1,FALSE)),"Produto não cadastrado",VLOOKUP(B11,Produtos,3,FALSE)))</f>
        <v>8</v>
      </c>
      <c r="F11" s="23">
        <v>1</v>
      </c>
      <c r="G11" s="28">
        <f>IFERROR(E11*F11,0)</f>
        <v>8</v>
      </c>
    </row>
    <row r="12" spans="1:8" x14ac:dyDescent="0.2">
      <c r="B12" s="27">
        <v>77961860</v>
      </c>
      <c r="C12" s="48" t="str">
        <f t="shared" si="0"/>
        <v>Tortuguita Branca</v>
      </c>
      <c r="D12" s="49"/>
      <c r="E12" s="22">
        <f t="shared" si="1"/>
        <v>1.6</v>
      </c>
      <c r="F12" s="23">
        <v>1</v>
      </c>
      <c r="G12" s="28">
        <f>IFERROR(E12*F12,0)</f>
        <v>1.6</v>
      </c>
    </row>
    <row r="13" spans="1:8" x14ac:dyDescent="0.2">
      <c r="B13" s="27">
        <v>9</v>
      </c>
      <c r="C13" s="48" t="str">
        <f t="shared" si="0"/>
        <v>Trufa Nutella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9</v>
      </c>
      <c r="C14" s="48" t="str">
        <f t="shared" si="0"/>
        <v>Trufa Nutella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7895800151426</v>
      </c>
      <c r="C15" s="48" t="str">
        <f t="shared" si="0"/>
        <v>Bubaloo</v>
      </c>
      <c r="D15" s="49"/>
      <c r="E15" s="22">
        <f t="shared" si="1"/>
        <v>0.4</v>
      </c>
      <c r="F15" s="23">
        <v>2</v>
      </c>
      <c r="G15" s="28">
        <f t="shared" si="2"/>
        <v>0.8</v>
      </c>
    </row>
    <row r="16" spans="1:8" x14ac:dyDescent="0.2">
      <c r="B16" s="27">
        <v>9</v>
      </c>
      <c r="C16" s="48" t="str">
        <f t="shared" si="0"/>
        <v>Trufa Nutella</v>
      </c>
      <c r="D16" s="49"/>
      <c r="E16" s="22">
        <f t="shared" si="1"/>
        <v>2</v>
      </c>
      <c r="F16" s="23">
        <v>3</v>
      </c>
      <c r="G16" s="28">
        <f t="shared" si="2"/>
        <v>6</v>
      </c>
    </row>
    <row r="17" spans="2:7" x14ac:dyDescent="0.2">
      <c r="B17" s="27">
        <v>7895800151426</v>
      </c>
      <c r="C17" s="48" t="str">
        <f t="shared" si="0"/>
        <v>Bubaloo</v>
      </c>
      <c r="D17" s="49"/>
      <c r="E17" s="22">
        <f t="shared" si="1"/>
        <v>0.4</v>
      </c>
      <c r="F17" s="23">
        <v>1</v>
      </c>
      <c r="G17" s="28">
        <f t="shared" si="2"/>
        <v>0.4</v>
      </c>
    </row>
    <row r="18" spans="2:7" x14ac:dyDescent="0.2">
      <c r="B18" s="27">
        <v>7896058593365</v>
      </c>
      <c r="C18" s="48" t="str">
        <f t="shared" si="0"/>
        <v>Disqueti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7894900051513</v>
      </c>
      <c r="C19" s="48" t="str">
        <f t="shared" si="0"/>
        <v>Fanta Uva</v>
      </c>
      <c r="D19" s="49"/>
      <c r="E19" s="22">
        <f t="shared" si="1"/>
        <v>8</v>
      </c>
      <c r="F19" s="23">
        <v>1</v>
      </c>
      <c r="G19" s="28">
        <f t="shared" si="2"/>
        <v>8</v>
      </c>
    </row>
    <row r="20" spans="2:7" x14ac:dyDescent="0.2">
      <c r="B20" s="27">
        <v>7896336012243</v>
      </c>
      <c r="C20" s="48" t="str">
        <f t="shared" si="0"/>
        <v>Amendoin com casca</v>
      </c>
      <c r="D20" s="49"/>
      <c r="E20" s="22">
        <f t="shared" si="1"/>
        <v>1</v>
      </c>
      <c r="F20" s="23">
        <v>1</v>
      </c>
      <c r="G20" s="28">
        <f t="shared" si="2"/>
        <v>1</v>
      </c>
    </row>
    <row r="21" spans="2:7" x14ac:dyDescent="0.2">
      <c r="B21" s="27">
        <v>7898519450286</v>
      </c>
      <c r="C21" s="48" t="str">
        <f t="shared" si="0"/>
        <v>Fini 3 sabores</v>
      </c>
      <c r="D21" s="49"/>
      <c r="E21" s="22">
        <f t="shared" si="1"/>
        <v>1.1000000000000001</v>
      </c>
      <c r="F21" s="23">
        <v>3</v>
      </c>
      <c r="G21" s="28">
        <f t="shared" si="2"/>
        <v>3.3000000000000003</v>
      </c>
    </row>
    <row r="22" spans="2:7" x14ac:dyDescent="0.2">
      <c r="B22" s="27">
        <v>7894900031515</v>
      </c>
      <c r="C22" s="48" t="str">
        <f t="shared" si="0"/>
        <v>Fanta Laranja</v>
      </c>
      <c r="D22" s="49"/>
      <c r="E22" s="22">
        <f t="shared" si="1"/>
        <v>8</v>
      </c>
      <c r="F22" s="23">
        <v>1</v>
      </c>
      <c r="G22" s="28">
        <f t="shared" si="2"/>
        <v>8</v>
      </c>
    </row>
    <row r="23" spans="2:7" x14ac:dyDescent="0.2">
      <c r="B23" s="27">
        <v>7896336012243</v>
      </c>
      <c r="C23" s="48" t="str">
        <f t="shared" si="0"/>
        <v>Amendoin com casca</v>
      </c>
      <c r="D23" s="49"/>
      <c r="E23" s="22">
        <f t="shared" si="1"/>
        <v>1</v>
      </c>
      <c r="F23" s="23">
        <v>1</v>
      </c>
      <c r="G23" s="28">
        <f t="shared" si="2"/>
        <v>1</v>
      </c>
    </row>
    <row r="24" spans="2:7" x14ac:dyDescent="0.2">
      <c r="B24" s="27">
        <v>77961419</v>
      </c>
      <c r="C24" s="48" t="str">
        <f t="shared" si="0"/>
        <v>Tortuguita Leite</v>
      </c>
      <c r="D24" s="49"/>
      <c r="E24" s="22">
        <f t="shared" si="1"/>
        <v>1.6</v>
      </c>
      <c r="F24" s="23">
        <v>2</v>
      </c>
      <c r="G24" s="28">
        <f t="shared" si="2"/>
        <v>3.2</v>
      </c>
    </row>
    <row r="25" spans="2:7" x14ac:dyDescent="0.2">
      <c r="B25" s="27">
        <v>7895800151426</v>
      </c>
      <c r="C25" s="48" t="str">
        <f t="shared" si="0"/>
        <v>Bubaloo</v>
      </c>
      <c r="D25" s="49"/>
      <c r="E25" s="22">
        <f t="shared" si="1"/>
        <v>0.4</v>
      </c>
      <c r="F25" s="23">
        <v>4</v>
      </c>
      <c r="G25" s="28">
        <f t="shared" si="2"/>
        <v>1.6</v>
      </c>
    </row>
    <row r="26" spans="2:7" x14ac:dyDescent="0.2">
      <c r="B26" s="27">
        <v>7896336012243</v>
      </c>
      <c r="C26" s="48" t="str">
        <f t="shared" si="0"/>
        <v>Amendoin com casca</v>
      </c>
      <c r="D26" s="49"/>
      <c r="E26" s="22">
        <f t="shared" si="1"/>
        <v>1</v>
      </c>
      <c r="F26" s="23">
        <v>1</v>
      </c>
      <c r="G26" s="28">
        <f t="shared" si="2"/>
        <v>1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40" priority="1" operator="lessThan">
      <formula>0</formula>
    </cfRule>
    <cfRule type="cellIs" dxfId="139" priority="2" operator="equal">
      <formula>0</formula>
    </cfRule>
    <cfRule type="cellIs" dxfId="138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E37B-F6FA-4778-B374-726F7606EAB3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"&amp;Acampantes!B7</f>
        <v>Gastos na cantina de César &amp; Vânia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36.1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36.1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6</v>
      </c>
      <c r="C11" s="48" t="str">
        <f t="shared" ref="C11:C50" si="0">IF(ISBLANK(B11),"",IF(ISERROR(VLOOKUP(B11,Produtos,1,FALSE)),"Produto não cadastrado",VLOOKUP(B11,Produtos,2,FALSE)))</f>
        <v>Trufa Limão</v>
      </c>
      <c r="D11" s="49"/>
      <c r="E11" s="22">
        <f t="shared" ref="E11:E50" si="1">IF(ISBLANK(B11),"",IF(ISERROR(VLOOKUP(B11,Produtos,1,FALSE)),"Produto não cadastrado",VLOOKUP(B11,Produtos,3,FALSE)))</f>
        <v>2</v>
      </c>
      <c r="F11" s="23">
        <v>1</v>
      </c>
      <c r="G11" s="28">
        <f>IFERROR(E11*F11,0)</f>
        <v>2</v>
      </c>
    </row>
    <row r="12" spans="1:8" x14ac:dyDescent="0.2">
      <c r="B12" s="27">
        <v>27898923217035</v>
      </c>
      <c r="C12" s="48" t="str">
        <f>IF(ISBLANK(B12),"",IF(ISERROR(VLOOKUP(B12,Produtos,1,FALSE)),"Produto não cadastrado",VLOOKUP(B12,Produtos,2,FALSE)))</f>
        <v>Guaravita</v>
      </c>
      <c r="D12" s="49"/>
      <c r="E12" s="22">
        <f>IF(ISBLANK(B12),"",IF(ISERROR(VLOOKUP(B12,Produtos,1,FALSE)),"Produto não cadastrado",VLOOKUP(B12,Produtos,3,FALSE)))</f>
        <v>2</v>
      </c>
      <c r="F12" s="23">
        <v>1</v>
      </c>
      <c r="G12" s="28">
        <f>IFERROR(E12*F12,0)</f>
        <v>2</v>
      </c>
    </row>
    <row r="13" spans="1:8" x14ac:dyDescent="0.2">
      <c r="B13" s="27">
        <v>77961419</v>
      </c>
      <c r="C13" s="48" t="str">
        <f>IF(ISBLANK(B13),"",IF(ISERROR(VLOOKUP(B13,Produtos,1,FALSE)),"Produto não cadastrado",VLOOKUP(B13,Produtos,2,FALSE)))</f>
        <v>Tortuguita Leite</v>
      </c>
      <c r="D13" s="49"/>
      <c r="E13" s="22">
        <f>IF(ISBLANK(B13),"",IF(ISERROR(VLOOKUP(B13,Produtos,1,FALSE)),"Produto não cadastrado",VLOOKUP(B13,Produtos,3,FALSE)))</f>
        <v>1.6</v>
      </c>
      <c r="F13" s="23">
        <v>1</v>
      </c>
      <c r="G13" s="28">
        <f t="shared" ref="G13:G50" si="2">IFERROR(E13*F13,0)</f>
        <v>1.6</v>
      </c>
    </row>
    <row r="14" spans="1:8" x14ac:dyDescent="0.2">
      <c r="B14" s="27">
        <v>7891151035323</v>
      </c>
      <c r="C14" s="48" t="str">
        <f t="shared" si="0"/>
        <v>Freegels Chocolate</v>
      </c>
      <c r="D14" s="49"/>
      <c r="E14" s="22">
        <f t="shared" si="1"/>
        <v>1</v>
      </c>
      <c r="F14" s="23">
        <v>1</v>
      </c>
      <c r="G14" s="28">
        <f t="shared" si="2"/>
        <v>1</v>
      </c>
    </row>
    <row r="15" spans="1:8" x14ac:dyDescent="0.2">
      <c r="B15" s="27">
        <v>6</v>
      </c>
      <c r="C15" s="48" t="str">
        <f t="shared" si="0"/>
        <v>Trufa Limão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7896336012243</v>
      </c>
      <c r="C16" s="48" t="str">
        <f t="shared" si="0"/>
        <v>Amendoin com casca</v>
      </c>
      <c r="D16" s="49"/>
      <c r="E16" s="22">
        <f t="shared" si="1"/>
        <v>1</v>
      </c>
      <c r="F16" s="23">
        <v>1</v>
      </c>
      <c r="G16" s="28">
        <f t="shared" si="2"/>
        <v>1</v>
      </c>
    </row>
    <row r="17" spans="2:7" x14ac:dyDescent="0.2">
      <c r="B17" s="27">
        <v>7</v>
      </c>
      <c r="C17" s="48" t="str">
        <f t="shared" si="0"/>
        <v>Trufa Maracujá</v>
      </c>
      <c r="D17" s="49"/>
      <c r="E17" s="22">
        <f t="shared" si="1"/>
        <v>2</v>
      </c>
      <c r="F17" s="23">
        <v>1</v>
      </c>
      <c r="G17" s="28">
        <f t="shared" si="2"/>
        <v>2</v>
      </c>
    </row>
    <row r="18" spans="2:7" x14ac:dyDescent="0.2">
      <c r="B18" s="27">
        <v>7896336005917</v>
      </c>
      <c r="C18" s="48" t="str">
        <f t="shared" si="0"/>
        <v>Paçoquita</v>
      </c>
      <c r="D18" s="49"/>
      <c r="E18" s="22">
        <f t="shared" si="1"/>
        <v>0.5</v>
      </c>
      <c r="F18" s="23">
        <v>1</v>
      </c>
      <c r="G18" s="28">
        <f t="shared" si="2"/>
        <v>0.5</v>
      </c>
    </row>
    <row r="19" spans="2:7" x14ac:dyDescent="0.2">
      <c r="B19" s="27">
        <v>27898923217035</v>
      </c>
      <c r="C19" s="48" t="str">
        <f t="shared" si="0"/>
        <v>Guaravita</v>
      </c>
      <c r="D19" s="49"/>
      <c r="E19" s="22">
        <f t="shared" si="1"/>
        <v>2</v>
      </c>
      <c r="F19" s="23">
        <v>1</v>
      </c>
      <c r="G19" s="28">
        <f t="shared" si="2"/>
        <v>2</v>
      </c>
    </row>
    <row r="20" spans="2:7" x14ac:dyDescent="0.2">
      <c r="B20" s="27">
        <v>7896579420119</v>
      </c>
      <c r="C20" s="48" t="str">
        <f t="shared" si="0"/>
        <v>Mineirinho 600ml</v>
      </c>
      <c r="D20" s="49"/>
      <c r="E20" s="22">
        <f t="shared" si="1"/>
        <v>5</v>
      </c>
      <c r="F20" s="23">
        <v>1</v>
      </c>
      <c r="G20" s="28">
        <f t="shared" si="2"/>
        <v>5</v>
      </c>
    </row>
    <row r="21" spans="2:7" x14ac:dyDescent="0.2">
      <c r="B21" s="27">
        <v>10</v>
      </c>
      <c r="C21" s="48" t="str">
        <f t="shared" si="0"/>
        <v>Trufa Oreo</v>
      </c>
      <c r="D21" s="49"/>
      <c r="E21" s="22">
        <f t="shared" si="1"/>
        <v>2</v>
      </c>
      <c r="F21" s="23">
        <v>1</v>
      </c>
      <c r="G21" s="28">
        <f t="shared" si="2"/>
        <v>2</v>
      </c>
    </row>
    <row r="22" spans="2:7" x14ac:dyDescent="0.2">
      <c r="B22" s="27">
        <v>7896579420119</v>
      </c>
      <c r="C22" s="48" t="str">
        <f t="shared" si="0"/>
        <v>Mineirinho 600ml</v>
      </c>
      <c r="D22" s="49"/>
      <c r="E22" s="22">
        <f t="shared" si="1"/>
        <v>5</v>
      </c>
      <c r="F22" s="23">
        <v>1</v>
      </c>
      <c r="G22" s="28">
        <f t="shared" si="2"/>
        <v>5</v>
      </c>
    </row>
    <row r="23" spans="2:7" x14ac:dyDescent="0.2">
      <c r="B23" s="27">
        <v>7896005401323</v>
      </c>
      <c r="C23" s="48" t="str">
        <f t="shared" si="0"/>
        <v>Suco Uva</v>
      </c>
      <c r="D23" s="49"/>
      <c r="E23" s="22">
        <f t="shared" si="1"/>
        <v>5</v>
      </c>
      <c r="F23" s="23">
        <v>1</v>
      </c>
      <c r="G23" s="28">
        <f t="shared" si="2"/>
        <v>5</v>
      </c>
    </row>
    <row r="24" spans="2:7" x14ac:dyDescent="0.2">
      <c r="B24" s="27">
        <v>7</v>
      </c>
      <c r="C24" s="48" t="str">
        <f t="shared" si="0"/>
        <v>Trufa Maracujá</v>
      </c>
      <c r="D24" s="49"/>
      <c r="E24" s="22">
        <f t="shared" si="1"/>
        <v>2</v>
      </c>
      <c r="F24" s="23">
        <v>1</v>
      </c>
      <c r="G24" s="28">
        <f t="shared" si="2"/>
        <v>2</v>
      </c>
    </row>
    <row r="25" spans="2:7" x14ac:dyDescent="0.2">
      <c r="B25" s="27">
        <v>7891151035323</v>
      </c>
      <c r="C25" s="48" t="str">
        <f t="shared" si="0"/>
        <v>Freegels Chocolate</v>
      </c>
      <c r="D25" s="49"/>
      <c r="E25" s="22">
        <f t="shared" si="1"/>
        <v>1</v>
      </c>
      <c r="F25" s="23">
        <v>1</v>
      </c>
      <c r="G25" s="28">
        <f t="shared" si="2"/>
        <v>1</v>
      </c>
    </row>
    <row r="26" spans="2:7" x14ac:dyDescent="0.2">
      <c r="B26" s="27">
        <v>7898957757107</v>
      </c>
      <c r="C26" s="48" t="str">
        <f t="shared" si="0"/>
        <v>Salgado Milho Bacon</v>
      </c>
      <c r="D26" s="49"/>
      <c r="E26" s="22">
        <f t="shared" si="1"/>
        <v>2</v>
      </c>
      <c r="F26" s="23">
        <v>1</v>
      </c>
      <c r="G26" s="28">
        <f t="shared" si="2"/>
        <v>2</v>
      </c>
    </row>
    <row r="27" spans="2:7" x14ac:dyDescent="0.2">
      <c r="B27" s="27"/>
      <c r="C27" s="48" t="str">
        <f t="shared" si="0"/>
        <v/>
      </c>
      <c r="D27" s="49"/>
      <c r="E27" s="22" t="str">
        <f t="shared" si="1"/>
        <v/>
      </c>
      <c r="F27" s="23">
        <v>1</v>
      </c>
      <c r="G27" s="28">
        <f t="shared" si="2"/>
        <v>0</v>
      </c>
    </row>
    <row r="28" spans="2:7" x14ac:dyDescent="0.2">
      <c r="B28" s="27"/>
      <c r="C28" s="48" t="str">
        <f t="shared" si="0"/>
        <v/>
      </c>
      <c r="D28" s="49"/>
      <c r="E28" s="22" t="str">
        <f t="shared" si="1"/>
        <v/>
      </c>
      <c r="F28" s="23">
        <v>1</v>
      </c>
      <c r="G28" s="28">
        <f t="shared" si="2"/>
        <v>0</v>
      </c>
    </row>
    <row r="29" spans="2:7" x14ac:dyDescent="0.2">
      <c r="B29" s="27"/>
      <c r="C29" s="48" t="str">
        <f t="shared" si="0"/>
        <v/>
      </c>
      <c r="D29" s="49"/>
      <c r="E29" s="22" t="str">
        <f t="shared" si="1"/>
        <v/>
      </c>
      <c r="F29" s="23">
        <v>1</v>
      </c>
      <c r="G29" s="28">
        <f t="shared" si="2"/>
        <v>0</v>
      </c>
    </row>
    <row r="30" spans="2:7" x14ac:dyDescent="0.2">
      <c r="B30" s="27"/>
      <c r="C30" s="48" t="str">
        <f t="shared" si="0"/>
        <v/>
      </c>
      <c r="D30" s="49"/>
      <c r="E30" s="22" t="str">
        <f t="shared" si="1"/>
        <v/>
      </c>
      <c r="F30" s="23">
        <v>1</v>
      </c>
      <c r="G30" s="28">
        <f t="shared" si="2"/>
        <v>0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37" priority="1" operator="lessThan">
      <formula>0</formula>
    </cfRule>
    <cfRule type="cellIs" dxfId="136" priority="2" operator="equal">
      <formula>0</formula>
    </cfRule>
    <cfRule type="cellIs" dxfId="135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49A9-A4E6-45D2-84D2-14A2EE72867D}">
  <sheetPr>
    <pageSetUpPr fitToPage="1"/>
  </sheetPr>
  <dimension ref="A1:H50"/>
  <sheetViews>
    <sheetView zoomScale="110" zoomScaleNormal="110" workbookViewId="0">
      <selection activeCell="B5" sqref="B5:C5"/>
    </sheetView>
  </sheetViews>
  <sheetFormatPr baseColWidth="10" defaultColWidth="9.1640625" defaultRowHeight="15" x14ac:dyDescent="0.2"/>
  <cols>
    <col min="1" max="1" width="2.83203125" style="1" customWidth="1"/>
    <col min="2" max="2" width="17.1640625" style="1" bestFit="1" customWidth="1"/>
    <col min="3" max="3" width="27.6640625" style="1" customWidth="1"/>
    <col min="4" max="4" width="2.83203125" style="1" customWidth="1"/>
    <col min="5" max="5" width="14.33203125" style="3" bestFit="1" customWidth="1"/>
    <col min="6" max="6" width="12" style="2" customWidth="1"/>
    <col min="7" max="7" width="11.6640625" style="2" customWidth="1"/>
    <col min="8" max="8" width="2.83203125" style="2" customWidth="1"/>
    <col min="9" max="16384" width="9.1640625" style="1"/>
  </cols>
  <sheetData>
    <row r="1" spans="1:8" ht="21" x14ac:dyDescent="0.2">
      <c r="A1" s="6"/>
      <c r="B1" s="52" t="str">
        <f xml:space="preserve"> "Gastos na cantina de "&amp;Acampantes!B8</f>
        <v xml:space="preserve">Gastos na cantina de Clebio </v>
      </c>
      <c r="C1" s="52"/>
      <c r="D1" s="52"/>
      <c r="E1" s="52"/>
      <c r="F1" s="52"/>
      <c r="G1" s="52"/>
      <c r="H1" s="8"/>
    </row>
    <row r="2" spans="1:8" ht="17" x14ac:dyDescent="0.2">
      <c r="A2" s="6"/>
      <c r="B2" s="50" t="s">
        <v>9</v>
      </c>
      <c r="C2" s="50"/>
      <c r="D2" s="4"/>
      <c r="E2" s="50" t="s">
        <v>18</v>
      </c>
      <c r="F2" s="50"/>
      <c r="G2" s="50"/>
      <c r="H2" s="6"/>
    </row>
    <row r="3" spans="1:8" ht="16" x14ac:dyDescent="0.2">
      <c r="A3" s="6"/>
      <c r="B3" s="51">
        <v>53.6</v>
      </c>
      <c r="C3" s="51"/>
      <c r="D3" s="5"/>
      <c r="E3" s="55">
        <f>B3-B6</f>
        <v>0</v>
      </c>
      <c r="F3" s="55"/>
      <c r="G3" s="55"/>
      <c r="H3" s="6"/>
    </row>
    <row r="4" spans="1:8" ht="16" x14ac:dyDescent="0.2">
      <c r="A4" s="6"/>
      <c r="B4" s="51"/>
      <c r="C4" s="51"/>
      <c r="D4" s="4"/>
      <c r="E4" s="55"/>
      <c r="F4" s="55"/>
      <c r="G4" s="55"/>
      <c r="H4" s="6"/>
    </row>
    <row r="5" spans="1:8" ht="17" x14ac:dyDescent="0.2">
      <c r="A5" s="6"/>
      <c r="B5" s="50" t="s">
        <v>10</v>
      </c>
      <c r="C5" s="50"/>
      <c r="D5" s="5"/>
      <c r="E5" s="55"/>
      <c r="F5" s="55"/>
      <c r="G5" s="55"/>
      <c r="H5" s="6"/>
    </row>
    <row r="6" spans="1:8" ht="16" x14ac:dyDescent="0.2">
      <c r="A6" s="6"/>
      <c r="B6" s="51">
        <f>SUM(G11:G50)</f>
        <v>53.6</v>
      </c>
      <c r="C6" s="51"/>
      <c r="D6" s="4"/>
      <c r="E6" s="55"/>
      <c r="F6" s="55"/>
      <c r="G6" s="55"/>
      <c r="H6" s="6"/>
    </row>
    <row r="7" spans="1:8" ht="16" x14ac:dyDescent="0.2">
      <c r="A7" s="6"/>
      <c r="B7" s="51"/>
      <c r="C7" s="51"/>
      <c r="D7" s="5"/>
      <c r="E7" s="55"/>
      <c r="F7" s="55"/>
      <c r="G7" s="55"/>
      <c r="H7" s="6"/>
    </row>
    <row r="8" spans="1:8" x14ac:dyDescent="0.2">
      <c r="A8" s="6"/>
      <c r="B8" s="6"/>
      <c r="C8" s="7"/>
      <c r="D8" s="6"/>
      <c r="E8" s="11"/>
      <c r="F8" s="6"/>
      <c r="G8" s="6"/>
      <c r="H8" s="6"/>
    </row>
    <row r="9" spans="1:8" ht="16" x14ac:dyDescent="0.2">
      <c r="E9" s="10"/>
      <c r="F9" s="9"/>
      <c r="G9" s="1"/>
      <c r="H9" s="1"/>
    </row>
    <row r="10" spans="1:8" ht="15" customHeight="1" x14ac:dyDescent="0.2">
      <c r="B10" s="24" t="s">
        <v>17</v>
      </c>
      <c r="C10" s="53" t="s">
        <v>4</v>
      </c>
      <c r="D10" s="54"/>
      <c r="E10" s="24" t="s">
        <v>16</v>
      </c>
      <c r="F10" s="25" t="s">
        <v>6</v>
      </c>
      <c r="G10" s="26" t="s">
        <v>5</v>
      </c>
      <c r="H10" s="21"/>
    </row>
    <row r="11" spans="1:8" x14ac:dyDescent="0.2">
      <c r="B11" s="27">
        <v>7896005401286</v>
      </c>
      <c r="C11" s="48" t="str">
        <f t="shared" ref="C11:C50" si="0">IF(ISBLANK(B11),"",IF(ISERROR(VLOOKUP(B11,Produtos,1,FALSE)),"Produto não cadastrado",VLOOKUP(B11,Produtos,2,FALSE)))</f>
        <v>Suco de Laranja</v>
      </c>
      <c r="D11" s="49"/>
      <c r="E11" s="22">
        <f t="shared" ref="E11:E50" si="1">IF(ISBLANK(B11),"",IF(ISERROR(VLOOKUP(B11,Produtos,1,FALSE)),"Produto não cadastrado",VLOOKUP(B11,Produtos,3,FALSE)))</f>
        <v>5</v>
      </c>
      <c r="F11" s="23">
        <v>1</v>
      </c>
      <c r="G11" s="28">
        <f>IFERROR(E11*F11,0)</f>
        <v>5</v>
      </c>
    </row>
    <row r="12" spans="1:8" x14ac:dyDescent="0.2">
      <c r="B12" s="27">
        <v>78912359</v>
      </c>
      <c r="C12" s="48" t="str">
        <f t="shared" si="0"/>
        <v>Baton</v>
      </c>
      <c r="D12" s="49"/>
      <c r="E12" s="22">
        <f t="shared" si="1"/>
        <v>1</v>
      </c>
      <c r="F12" s="23">
        <v>1</v>
      </c>
      <c r="G12" s="28">
        <f>IFERROR(E12*F12,0)</f>
        <v>1</v>
      </c>
    </row>
    <row r="13" spans="1:8" x14ac:dyDescent="0.2">
      <c r="B13" s="27">
        <v>7</v>
      </c>
      <c r="C13" s="48" t="str">
        <f t="shared" si="0"/>
        <v>Trufa Maracujá</v>
      </c>
      <c r="D13" s="49"/>
      <c r="E13" s="22">
        <f t="shared" si="1"/>
        <v>2</v>
      </c>
      <c r="F13" s="23">
        <v>1</v>
      </c>
      <c r="G13" s="28">
        <f t="shared" ref="G13:G50" si="2">IFERROR(E13*F13,0)</f>
        <v>2</v>
      </c>
    </row>
    <row r="14" spans="1:8" x14ac:dyDescent="0.2">
      <c r="B14" s="27">
        <v>6</v>
      </c>
      <c r="C14" s="48" t="str">
        <f t="shared" si="0"/>
        <v>Trufa Limão</v>
      </c>
      <c r="D14" s="49"/>
      <c r="E14" s="22">
        <f t="shared" si="1"/>
        <v>2</v>
      </c>
      <c r="F14" s="23">
        <v>1</v>
      </c>
      <c r="G14" s="28">
        <f t="shared" si="2"/>
        <v>2</v>
      </c>
    </row>
    <row r="15" spans="1:8" x14ac:dyDescent="0.2">
      <c r="B15" s="27">
        <v>10</v>
      </c>
      <c r="C15" s="48" t="str">
        <f t="shared" si="0"/>
        <v>Trufa Oreo</v>
      </c>
      <c r="D15" s="49"/>
      <c r="E15" s="22">
        <f t="shared" si="1"/>
        <v>2</v>
      </c>
      <c r="F15" s="23">
        <v>1</v>
      </c>
      <c r="G15" s="28">
        <f t="shared" si="2"/>
        <v>2</v>
      </c>
    </row>
    <row r="16" spans="1:8" x14ac:dyDescent="0.2">
      <c r="B16" s="27">
        <v>2</v>
      </c>
      <c r="C16" s="48" t="str">
        <f t="shared" si="0"/>
        <v>Trufa Beijinho</v>
      </c>
      <c r="D16" s="49"/>
      <c r="E16" s="22">
        <f t="shared" si="1"/>
        <v>2</v>
      </c>
      <c r="F16" s="23">
        <v>1</v>
      </c>
      <c r="G16" s="28">
        <f t="shared" si="2"/>
        <v>2</v>
      </c>
    </row>
    <row r="17" spans="2:7" x14ac:dyDescent="0.2">
      <c r="B17" s="27">
        <v>7896005401286</v>
      </c>
      <c r="C17" s="48" t="str">
        <f t="shared" si="0"/>
        <v>Suco de Laranja</v>
      </c>
      <c r="D17" s="49"/>
      <c r="E17" s="22">
        <f t="shared" si="1"/>
        <v>5</v>
      </c>
      <c r="F17" s="23">
        <v>1</v>
      </c>
      <c r="G17" s="28">
        <f t="shared" si="2"/>
        <v>5</v>
      </c>
    </row>
    <row r="18" spans="2:7" x14ac:dyDescent="0.2">
      <c r="B18" s="27">
        <v>10</v>
      </c>
      <c r="C18" s="48" t="str">
        <f t="shared" si="0"/>
        <v>Trufa Oreo</v>
      </c>
      <c r="D18" s="49"/>
      <c r="E18" s="22">
        <f t="shared" si="1"/>
        <v>2</v>
      </c>
      <c r="F18" s="23">
        <v>1</v>
      </c>
      <c r="G18" s="28">
        <f t="shared" si="2"/>
        <v>2</v>
      </c>
    </row>
    <row r="19" spans="2:7" x14ac:dyDescent="0.2">
      <c r="B19" s="27">
        <v>7896336005917</v>
      </c>
      <c r="C19" s="48" t="str">
        <f t="shared" si="0"/>
        <v>Paçoquita</v>
      </c>
      <c r="D19" s="49"/>
      <c r="E19" s="22">
        <f t="shared" si="1"/>
        <v>0.5</v>
      </c>
      <c r="F19" s="23">
        <v>1</v>
      </c>
      <c r="G19" s="28">
        <f t="shared" si="2"/>
        <v>0.5</v>
      </c>
    </row>
    <row r="20" spans="2:7" x14ac:dyDescent="0.2">
      <c r="B20" s="27">
        <v>8</v>
      </c>
      <c r="C20" s="48" t="str">
        <f t="shared" si="0"/>
        <v>Trufa Morango</v>
      </c>
      <c r="D20" s="49"/>
      <c r="E20" s="22">
        <f t="shared" si="1"/>
        <v>2</v>
      </c>
      <c r="F20" s="23">
        <v>1</v>
      </c>
      <c r="G20" s="28">
        <f t="shared" si="2"/>
        <v>2</v>
      </c>
    </row>
    <row r="21" spans="2:7" x14ac:dyDescent="0.2">
      <c r="B21" s="27">
        <v>7892840812423</v>
      </c>
      <c r="C21" s="48" t="str">
        <f t="shared" si="0"/>
        <v>H2OH</v>
      </c>
      <c r="D21" s="49"/>
      <c r="E21" s="22">
        <f t="shared" si="1"/>
        <v>5</v>
      </c>
      <c r="F21" s="23">
        <v>1</v>
      </c>
      <c r="G21" s="28">
        <f t="shared" si="2"/>
        <v>5</v>
      </c>
    </row>
    <row r="22" spans="2:7" x14ac:dyDescent="0.2">
      <c r="B22" s="27">
        <v>10</v>
      </c>
      <c r="C22" s="48" t="str">
        <f t="shared" si="0"/>
        <v>Trufa Oreo</v>
      </c>
      <c r="D22" s="49"/>
      <c r="E22" s="22">
        <f t="shared" si="1"/>
        <v>2</v>
      </c>
      <c r="F22" s="23">
        <v>1</v>
      </c>
      <c r="G22" s="28">
        <f t="shared" si="2"/>
        <v>2</v>
      </c>
    </row>
    <row r="23" spans="2:7" x14ac:dyDescent="0.2">
      <c r="B23" s="27">
        <v>6</v>
      </c>
      <c r="C23" s="48" t="str">
        <f t="shared" si="0"/>
        <v>Trufa Limão</v>
      </c>
      <c r="D23" s="49"/>
      <c r="E23" s="22">
        <f t="shared" si="1"/>
        <v>2</v>
      </c>
      <c r="F23" s="23">
        <v>1</v>
      </c>
      <c r="G23" s="28">
        <f t="shared" si="2"/>
        <v>2</v>
      </c>
    </row>
    <row r="24" spans="2:7" x14ac:dyDescent="0.2">
      <c r="B24" s="27">
        <v>77961419</v>
      </c>
      <c r="C24" s="48" t="str">
        <f t="shared" si="0"/>
        <v>Tortuguita Leite</v>
      </c>
      <c r="D24" s="49"/>
      <c r="E24" s="22">
        <f t="shared" si="1"/>
        <v>1.6</v>
      </c>
      <c r="F24" s="23">
        <v>1</v>
      </c>
      <c r="G24" s="28">
        <f t="shared" si="2"/>
        <v>1.6</v>
      </c>
    </row>
    <row r="25" spans="2:7" x14ac:dyDescent="0.2">
      <c r="B25" s="27">
        <v>7896336005917</v>
      </c>
      <c r="C25" s="48" t="str">
        <f t="shared" si="0"/>
        <v>Paçoquita</v>
      </c>
      <c r="D25" s="49"/>
      <c r="E25" s="22">
        <f t="shared" si="1"/>
        <v>0.5</v>
      </c>
      <c r="F25" s="23">
        <v>1</v>
      </c>
      <c r="G25" s="28">
        <f t="shared" si="2"/>
        <v>0.5</v>
      </c>
    </row>
    <row r="26" spans="2:7" x14ac:dyDescent="0.2">
      <c r="B26" s="27">
        <v>7896336005917</v>
      </c>
      <c r="C26" s="48" t="str">
        <f t="shared" si="0"/>
        <v>Paçoquita</v>
      </c>
      <c r="D26" s="49"/>
      <c r="E26" s="22">
        <f t="shared" si="1"/>
        <v>0.5</v>
      </c>
      <c r="F26" s="23">
        <v>2</v>
      </c>
      <c r="G26" s="28">
        <f t="shared" si="2"/>
        <v>1</v>
      </c>
    </row>
    <row r="27" spans="2:7" x14ac:dyDescent="0.2">
      <c r="B27" s="27">
        <v>6</v>
      </c>
      <c r="C27" s="48" t="str">
        <f t="shared" si="0"/>
        <v>Trufa Limão</v>
      </c>
      <c r="D27" s="49"/>
      <c r="E27" s="22">
        <f t="shared" si="1"/>
        <v>2</v>
      </c>
      <c r="F27" s="23">
        <v>2</v>
      </c>
      <c r="G27" s="28">
        <f t="shared" si="2"/>
        <v>4</v>
      </c>
    </row>
    <row r="28" spans="2:7" x14ac:dyDescent="0.2">
      <c r="B28" s="27">
        <v>6</v>
      </c>
      <c r="C28" s="48" t="str">
        <f t="shared" si="0"/>
        <v>Trufa Limão</v>
      </c>
      <c r="D28" s="49"/>
      <c r="E28" s="22">
        <f t="shared" si="1"/>
        <v>2</v>
      </c>
      <c r="F28" s="23">
        <v>1</v>
      </c>
      <c r="G28" s="28">
        <f t="shared" si="2"/>
        <v>2</v>
      </c>
    </row>
    <row r="29" spans="2:7" x14ac:dyDescent="0.2">
      <c r="B29" s="27">
        <v>6</v>
      </c>
      <c r="C29" s="48" t="str">
        <f t="shared" si="0"/>
        <v>Trufa Limão</v>
      </c>
      <c r="D29" s="49"/>
      <c r="E29" s="22">
        <f t="shared" si="1"/>
        <v>2</v>
      </c>
      <c r="F29" s="23">
        <v>5</v>
      </c>
      <c r="G29" s="28">
        <f t="shared" si="2"/>
        <v>10</v>
      </c>
    </row>
    <row r="30" spans="2:7" x14ac:dyDescent="0.2">
      <c r="B30" s="27">
        <v>3</v>
      </c>
      <c r="C30" s="48" t="str">
        <f t="shared" si="0"/>
        <v>Trufa Brigadeiro</v>
      </c>
      <c r="D30" s="49"/>
      <c r="E30" s="22">
        <f t="shared" si="1"/>
        <v>2</v>
      </c>
      <c r="F30" s="23">
        <v>1</v>
      </c>
      <c r="G30" s="28">
        <f t="shared" si="2"/>
        <v>2</v>
      </c>
    </row>
    <row r="31" spans="2:7" x14ac:dyDescent="0.2">
      <c r="B31" s="27"/>
      <c r="C31" s="48" t="str">
        <f t="shared" si="0"/>
        <v/>
      </c>
      <c r="D31" s="49"/>
      <c r="E31" s="22" t="str">
        <f t="shared" si="1"/>
        <v/>
      </c>
      <c r="F31" s="23">
        <v>1</v>
      </c>
      <c r="G31" s="28">
        <f t="shared" si="2"/>
        <v>0</v>
      </c>
    </row>
    <row r="32" spans="2:7" x14ac:dyDescent="0.2">
      <c r="B32" s="27"/>
      <c r="C32" s="48" t="str">
        <f t="shared" si="0"/>
        <v/>
      </c>
      <c r="D32" s="49"/>
      <c r="E32" s="22" t="str">
        <f t="shared" si="1"/>
        <v/>
      </c>
      <c r="F32" s="23">
        <v>1</v>
      </c>
      <c r="G32" s="28">
        <f t="shared" si="2"/>
        <v>0</v>
      </c>
    </row>
    <row r="33" spans="2:7" x14ac:dyDescent="0.2">
      <c r="B33" s="27"/>
      <c r="C33" s="48" t="str">
        <f t="shared" si="0"/>
        <v/>
      </c>
      <c r="D33" s="49"/>
      <c r="E33" s="22" t="str">
        <f t="shared" si="1"/>
        <v/>
      </c>
      <c r="F33" s="23">
        <v>1</v>
      </c>
      <c r="G33" s="28">
        <f t="shared" si="2"/>
        <v>0</v>
      </c>
    </row>
    <row r="34" spans="2:7" x14ac:dyDescent="0.2">
      <c r="B34" s="27"/>
      <c r="C34" s="48" t="str">
        <f t="shared" si="0"/>
        <v/>
      </c>
      <c r="D34" s="49"/>
      <c r="E34" s="22" t="str">
        <f t="shared" si="1"/>
        <v/>
      </c>
      <c r="F34" s="23">
        <v>1</v>
      </c>
      <c r="G34" s="28">
        <f t="shared" si="2"/>
        <v>0</v>
      </c>
    </row>
    <row r="35" spans="2:7" x14ac:dyDescent="0.2">
      <c r="B35" s="27"/>
      <c r="C35" s="48" t="str">
        <f t="shared" si="0"/>
        <v/>
      </c>
      <c r="D35" s="49"/>
      <c r="E35" s="22" t="str">
        <f t="shared" si="1"/>
        <v/>
      </c>
      <c r="F35" s="23">
        <v>1</v>
      </c>
      <c r="G35" s="28">
        <f t="shared" si="2"/>
        <v>0</v>
      </c>
    </row>
    <row r="36" spans="2:7" x14ac:dyDescent="0.2">
      <c r="B36" s="27"/>
      <c r="C36" s="48" t="str">
        <f t="shared" si="0"/>
        <v/>
      </c>
      <c r="D36" s="49"/>
      <c r="E36" s="22" t="str">
        <f t="shared" si="1"/>
        <v/>
      </c>
      <c r="F36" s="23">
        <v>1</v>
      </c>
      <c r="G36" s="28">
        <f t="shared" si="2"/>
        <v>0</v>
      </c>
    </row>
    <row r="37" spans="2:7" x14ac:dyDescent="0.2">
      <c r="B37" s="27"/>
      <c r="C37" s="48" t="str">
        <f t="shared" si="0"/>
        <v/>
      </c>
      <c r="D37" s="49"/>
      <c r="E37" s="22" t="str">
        <f t="shared" si="1"/>
        <v/>
      </c>
      <c r="F37" s="23">
        <v>1</v>
      </c>
      <c r="G37" s="28">
        <f t="shared" si="2"/>
        <v>0</v>
      </c>
    </row>
    <row r="38" spans="2:7" x14ac:dyDescent="0.2">
      <c r="B38" s="27"/>
      <c r="C38" s="48" t="str">
        <f t="shared" si="0"/>
        <v/>
      </c>
      <c r="D38" s="49"/>
      <c r="E38" s="22" t="str">
        <f t="shared" si="1"/>
        <v/>
      </c>
      <c r="F38" s="23">
        <v>1</v>
      </c>
      <c r="G38" s="28">
        <f t="shared" si="2"/>
        <v>0</v>
      </c>
    </row>
    <row r="39" spans="2:7" x14ac:dyDescent="0.2">
      <c r="B39" s="27"/>
      <c r="C39" s="48" t="str">
        <f t="shared" si="0"/>
        <v/>
      </c>
      <c r="D39" s="49"/>
      <c r="E39" s="22" t="str">
        <f t="shared" si="1"/>
        <v/>
      </c>
      <c r="F39" s="23">
        <v>1</v>
      </c>
      <c r="G39" s="28">
        <f t="shared" si="2"/>
        <v>0</v>
      </c>
    </row>
    <row r="40" spans="2:7" x14ac:dyDescent="0.2">
      <c r="B40" s="27"/>
      <c r="C40" s="48" t="str">
        <f t="shared" si="0"/>
        <v/>
      </c>
      <c r="D40" s="49"/>
      <c r="E40" s="22" t="str">
        <f t="shared" si="1"/>
        <v/>
      </c>
      <c r="F40" s="23">
        <v>1</v>
      </c>
      <c r="G40" s="28">
        <f t="shared" si="2"/>
        <v>0</v>
      </c>
    </row>
    <row r="41" spans="2:7" x14ac:dyDescent="0.2">
      <c r="B41" s="27"/>
      <c r="C41" s="48" t="str">
        <f t="shared" si="0"/>
        <v/>
      </c>
      <c r="D41" s="49"/>
      <c r="E41" s="22" t="str">
        <f t="shared" si="1"/>
        <v/>
      </c>
      <c r="F41" s="23">
        <v>1</v>
      </c>
      <c r="G41" s="28">
        <f t="shared" si="2"/>
        <v>0</v>
      </c>
    </row>
    <row r="42" spans="2:7" x14ac:dyDescent="0.2">
      <c r="B42" s="27"/>
      <c r="C42" s="48" t="str">
        <f t="shared" si="0"/>
        <v/>
      </c>
      <c r="D42" s="49"/>
      <c r="E42" s="22" t="str">
        <f t="shared" si="1"/>
        <v/>
      </c>
      <c r="F42" s="23">
        <v>1</v>
      </c>
      <c r="G42" s="28">
        <f t="shared" si="2"/>
        <v>0</v>
      </c>
    </row>
    <row r="43" spans="2:7" x14ac:dyDescent="0.2">
      <c r="B43" s="27"/>
      <c r="C43" s="48" t="str">
        <f t="shared" si="0"/>
        <v/>
      </c>
      <c r="D43" s="49"/>
      <c r="E43" s="22" t="str">
        <f t="shared" si="1"/>
        <v/>
      </c>
      <c r="F43" s="23">
        <v>1</v>
      </c>
      <c r="G43" s="28">
        <f t="shared" si="2"/>
        <v>0</v>
      </c>
    </row>
    <row r="44" spans="2:7" x14ac:dyDescent="0.2">
      <c r="B44" s="27"/>
      <c r="C44" s="48" t="str">
        <f t="shared" si="0"/>
        <v/>
      </c>
      <c r="D44" s="49"/>
      <c r="E44" s="22" t="str">
        <f t="shared" si="1"/>
        <v/>
      </c>
      <c r="F44" s="23">
        <v>1</v>
      </c>
      <c r="G44" s="28">
        <f t="shared" si="2"/>
        <v>0</v>
      </c>
    </row>
    <row r="45" spans="2:7" x14ac:dyDescent="0.2">
      <c r="B45" s="27"/>
      <c r="C45" s="48" t="str">
        <f t="shared" si="0"/>
        <v/>
      </c>
      <c r="D45" s="49"/>
      <c r="E45" s="22" t="str">
        <f t="shared" si="1"/>
        <v/>
      </c>
      <c r="F45" s="23">
        <v>1</v>
      </c>
      <c r="G45" s="28">
        <f t="shared" si="2"/>
        <v>0</v>
      </c>
    </row>
    <row r="46" spans="2:7" x14ac:dyDescent="0.2">
      <c r="B46" s="27"/>
      <c r="C46" s="48" t="str">
        <f t="shared" si="0"/>
        <v/>
      </c>
      <c r="D46" s="49"/>
      <c r="E46" s="22" t="str">
        <f t="shared" si="1"/>
        <v/>
      </c>
      <c r="F46" s="23">
        <v>1</v>
      </c>
      <c r="G46" s="28">
        <f t="shared" si="2"/>
        <v>0</v>
      </c>
    </row>
    <row r="47" spans="2:7" x14ac:dyDescent="0.2">
      <c r="B47" s="27"/>
      <c r="C47" s="48" t="str">
        <f t="shared" si="0"/>
        <v/>
      </c>
      <c r="D47" s="49"/>
      <c r="E47" s="22" t="str">
        <f t="shared" si="1"/>
        <v/>
      </c>
      <c r="F47" s="23">
        <v>1</v>
      </c>
      <c r="G47" s="28">
        <f t="shared" si="2"/>
        <v>0</v>
      </c>
    </row>
    <row r="48" spans="2:7" x14ac:dyDescent="0.2">
      <c r="B48" s="27"/>
      <c r="C48" s="48" t="str">
        <f t="shared" si="0"/>
        <v/>
      </c>
      <c r="D48" s="49"/>
      <c r="E48" s="22" t="str">
        <f t="shared" si="1"/>
        <v/>
      </c>
      <c r="F48" s="23">
        <v>1</v>
      </c>
      <c r="G48" s="28">
        <f t="shared" si="2"/>
        <v>0</v>
      </c>
    </row>
    <row r="49" spans="2:7" x14ac:dyDescent="0.2">
      <c r="B49" s="27"/>
      <c r="C49" s="48" t="str">
        <f t="shared" si="0"/>
        <v/>
      </c>
      <c r="D49" s="49"/>
      <c r="E49" s="22" t="str">
        <f t="shared" si="1"/>
        <v/>
      </c>
      <c r="F49" s="23">
        <v>1</v>
      </c>
      <c r="G49" s="28">
        <f t="shared" si="2"/>
        <v>0</v>
      </c>
    </row>
    <row r="50" spans="2:7" x14ac:dyDescent="0.2">
      <c r="B50" s="27"/>
      <c r="C50" s="48" t="str">
        <f t="shared" si="0"/>
        <v/>
      </c>
      <c r="D50" s="49"/>
      <c r="E50" s="22" t="str">
        <f t="shared" si="1"/>
        <v/>
      </c>
      <c r="F50" s="23">
        <v>1</v>
      </c>
      <c r="G50" s="28">
        <f t="shared" si="2"/>
        <v>0</v>
      </c>
    </row>
  </sheetData>
  <sheetProtection formatCells="0" selectLockedCells="1"/>
  <mergeCells count="48">
    <mergeCell ref="C46:D46"/>
    <mergeCell ref="C47:D47"/>
    <mergeCell ref="C48:D48"/>
    <mergeCell ref="C49:D49"/>
    <mergeCell ref="C50:D50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1:G1"/>
    <mergeCell ref="B2:C2"/>
    <mergeCell ref="E2:G2"/>
    <mergeCell ref="B3:C4"/>
    <mergeCell ref="E3:G7"/>
    <mergeCell ref="B5:C5"/>
    <mergeCell ref="B6:C7"/>
  </mergeCells>
  <conditionalFormatting sqref="E3:G7">
    <cfRule type="cellIs" dxfId="134" priority="1" operator="lessThan">
      <formula>0</formula>
    </cfRule>
    <cfRule type="cellIs" dxfId="133" priority="2" operator="equal">
      <formula>0</formula>
    </cfRule>
    <cfRule type="cellIs" dxfId="132" priority="3" operator="greaterThan">
      <formula>0</formula>
    </cfRule>
  </conditionalFormatting>
  <pageMargins left="0.25" right="0.25" top="0.75" bottom="0.75" header="0.3" footer="0.3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54</vt:i4>
      </vt:variant>
      <vt:variant>
        <vt:lpstr>Intervalos Nomeados</vt:lpstr>
      </vt:variant>
      <vt:variant>
        <vt:i4>154</vt:i4>
      </vt:variant>
    </vt:vector>
  </HeadingPairs>
  <TitlesOfParts>
    <vt:vector size="208" baseType="lpstr">
      <vt:lpstr>Acampantes</vt:lpstr>
      <vt:lpstr>Produtos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Plan4</vt:lpstr>
      <vt:lpstr>Acamp1</vt:lpstr>
      <vt:lpstr>Acamp10</vt:lpstr>
      <vt:lpstr>Acamp11</vt:lpstr>
      <vt:lpstr>Acamp12</vt:lpstr>
      <vt:lpstr>Acamp13</vt:lpstr>
      <vt:lpstr>Acamp14</vt:lpstr>
      <vt:lpstr>Acamp15</vt:lpstr>
      <vt:lpstr>Acamp16</vt:lpstr>
      <vt:lpstr>Acamp17</vt:lpstr>
      <vt:lpstr>Acamp18</vt:lpstr>
      <vt:lpstr>Acamp19</vt:lpstr>
      <vt:lpstr>Acamp2</vt:lpstr>
      <vt:lpstr>Acamp20</vt:lpstr>
      <vt:lpstr>Acamp21</vt:lpstr>
      <vt:lpstr>Acamp22</vt:lpstr>
      <vt:lpstr>Acamp23</vt:lpstr>
      <vt:lpstr>Acamp24</vt:lpstr>
      <vt:lpstr>Acamp25</vt:lpstr>
      <vt:lpstr>Acamp26</vt:lpstr>
      <vt:lpstr>Acamp27</vt:lpstr>
      <vt:lpstr>Acamp28</vt:lpstr>
      <vt:lpstr>Acamp29</vt:lpstr>
      <vt:lpstr>Acamp3</vt:lpstr>
      <vt:lpstr>Acamp30</vt:lpstr>
      <vt:lpstr>Acamp31</vt:lpstr>
      <vt:lpstr>Acamp32</vt:lpstr>
      <vt:lpstr>Acamp33</vt:lpstr>
      <vt:lpstr>Acamp34</vt:lpstr>
      <vt:lpstr>Acamp35</vt:lpstr>
      <vt:lpstr>Acamp36</vt:lpstr>
      <vt:lpstr>Acamp37</vt:lpstr>
      <vt:lpstr>Acamp38</vt:lpstr>
      <vt:lpstr>Acamp39</vt:lpstr>
      <vt:lpstr>Acamp4</vt:lpstr>
      <vt:lpstr>Acamp40</vt:lpstr>
      <vt:lpstr>Acamp41</vt:lpstr>
      <vt:lpstr>Acamp42</vt:lpstr>
      <vt:lpstr>Acamp43</vt:lpstr>
      <vt:lpstr>Acamp44</vt:lpstr>
      <vt:lpstr>Acamp45</vt:lpstr>
      <vt:lpstr>Acamp46</vt:lpstr>
      <vt:lpstr>Acamp47</vt:lpstr>
      <vt:lpstr>Acamp48</vt:lpstr>
      <vt:lpstr>Acamp49</vt:lpstr>
      <vt:lpstr>Acamp5</vt:lpstr>
      <vt:lpstr>'51'!Acamp50</vt:lpstr>
      <vt:lpstr>Acamp50</vt:lpstr>
      <vt:lpstr>Acamp51</vt:lpstr>
      <vt:lpstr>Acamp6</vt:lpstr>
      <vt:lpstr>Acamp7</vt:lpstr>
      <vt:lpstr>Acamp8</vt:lpstr>
      <vt:lpstr>Acamp9</vt:lpstr>
      <vt:lpstr>'1'!Area_de_impressao</vt:lpstr>
      <vt:lpstr>'10'!Area_de_impressao</vt:lpstr>
      <vt:lpstr>'11'!Area_de_impressao</vt:lpstr>
      <vt:lpstr>'12'!Area_de_impressao</vt:lpstr>
      <vt:lpstr>'13'!Area_de_impressao</vt:lpstr>
      <vt:lpstr>'14'!Area_de_impressao</vt:lpstr>
      <vt:lpstr>'15'!Area_de_impressao</vt:lpstr>
      <vt:lpstr>'16'!Area_de_impressao</vt:lpstr>
      <vt:lpstr>'17'!Area_de_impressao</vt:lpstr>
      <vt:lpstr>'18'!Area_de_impressao</vt:lpstr>
      <vt:lpstr>'19'!Area_de_impressao</vt:lpstr>
      <vt:lpstr>'2'!Area_de_impressao</vt:lpstr>
      <vt:lpstr>'20'!Area_de_impressao</vt:lpstr>
      <vt:lpstr>'21'!Area_de_impressao</vt:lpstr>
      <vt:lpstr>'22'!Area_de_impressao</vt:lpstr>
      <vt:lpstr>'23'!Area_de_impressao</vt:lpstr>
      <vt:lpstr>'24'!Area_de_impressao</vt:lpstr>
      <vt:lpstr>'25'!Area_de_impressao</vt:lpstr>
      <vt:lpstr>'26'!Area_de_impressao</vt:lpstr>
      <vt:lpstr>'27'!Area_de_impressao</vt:lpstr>
      <vt:lpstr>'28'!Area_de_impressao</vt:lpstr>
      <vt:lpstr>'29'!Area_de_impressao</vt:lpstr>
      <vt:lpstr>'3'!Area_de_impressao</vt:lpstr>
      <vt:lpstr>'30'!Area_de_impressao</vt:lpstr>
      <vt:lpstr>'31'!Area_de_impressao</vt:lpstr>
      <vt:lpstr>'32'!Area_de_impressao</vt:lpstr>
      <vt:lpstr>'33'!Area_de_impressao</vt:lpstr>
      <vt:lpstr>'34'!Area_de_impressao</vt:lpstr>
      <vt:lpstr>'35'!Area_de_impressao</vt:lpstr>
      <vt:lpstr>'36'!Area_de_impressao</vt:lpstr>
      <vt:lpstr>'37'!Area_de_impressao</vt:lpstr>
      <vt:lpstr>'38'!Area_de_impressao</vt:lpstr>
      <vt:lpstr>'39'!Area_de_impressao</vt:lpstr>
      <vt:lpstr>'4'!Area_de_impressao</vt:lpstr>
      <vt:lpstr>'40'!Area_de_impressao</vt:lpstr>
      <vt:lpstr>'41'!Area_de_impressao</vt:lpstr>
      <vt:lpstr>'42'!Area_de_impressao</vt:lpstr>
      <vt:lpstr>'43'!Area_de_impressao</vt:lpstr>
      <vt:lpstr>'44'!Area_de_impressao</vt:lpstr>
      <vt:lpstr>'45'!Area_de_impressao</vt:lpstr>
      <vt:lpstr>'46'!Area_de_impressao</vt:lpstr>
      <vt:lpstr>'47'!Area_de_impressao</vt:lpstr>
      <vt:lpstr>'48'!Area_de_impressao</vt:lpstr>
      <vt:lpstr>'49'!Area_de_impressao</vt:lpstr>
      <vt:lpstr>'5'!Area_de_impressao</vt:lpstr>
      <vt:lpstr>'50'!Area_de_impressao</vt:lpstr>
      <vt:lpstr>'51'!Area_de_impressao</vt:lpstr>
      <vt:lpstr>'6'!Area_de_impressao</vt:lpstr>
      <vt:lpstr>'7'!Area_de_impressao</vt:lpstr>
      <vt:lpstr>'8'!Area_de_impressao</vt:lpstr>
      <vt:lpstr>'9'!Area_de_impressao</vt:lpstr>
      <vt:lpstr>'10'!Produtos</vt:lpstr>
      <vt:lpstr>'11'!Produtos</vt:lpstr>
      <vt:lpstr>'12'!Produtos</vt:lpstr>
      <vt:lpstr>'13'!Produtos</vt:lpstr>
      <vt:lpstr>'14'!Produtos</vt:lpstr>
      <vt:lpstr>'15'!Produtos</vt:lpstr>
      <vt:lpstr>'16'!Produtos</vt:lpstr>
      <vt:lpstr>'17'!Produtos</vt:lpstr>
      <vt:lpstr>'18'!Produtos</vt:lpstr>
      <vt:lpstr>'19'!Produtos</vt:lpstr>
      <vt:lpstr>'2'!Produtos</vt:lpstr>
      <vt:lpstr>'20'!Produtos</vt:lpstr>
      <vt:lpstr>'21'!Produtos</vt:lpstr>
      <vt:lpstr>'22'!Produtos</vt:lpstr>
      <vt:lpstr>'23'!Produtos</vt:lpstr>
      <vt:lpstr>'24'!Produtos</vt:lpstr>
      <vt:lpstr>'25'!Produtos</vt:lpstr>
      <vt:lpstr>'26'!Produtos</vt:lpstr>
      <vt:lpstr>'27'!Produtos</vt:lpstr>
      <vt:lpstr>'28'!Produtos</vt:lpstr>
      <vt:lpstr>'29'!Produtos</vt:lpstr>
      <vt:lpstr>'3'!Produtos</vt:lpstr>
      <vt:lpstr>'30'!Produtos</vt:lpstr>
      <vt:lpstr>'31'!Produtos</vt:lpstr>
      <vt:lpstr>'32'!Produtos</vt:lpstr>
      <vt:lpstr>'33'!Produtos</vt:lpstr>
      <vt:lpstr>'34'!Produtos</vt:lpstr>
      <vt:lpstr>'35'!Produtos</vt:lpstr>
      <vt:lpstr>'36'!Produtos</vt:lpstr>
      <vt:lpstr>'37'!Produtos</vt:lpstr>
      <vt:lpstr>'38'!Produtos</vt:lpstr>
      <vt:lpstr>'39'!Produtos</vt:lpstr>
      <vt:lpstr>'4'!Produtos</vt:lpstr>
      <vt:lpstr>'40'!Produtos</vt:lpstr>
      <vt:lpstr>'41'!Produtos</vt:lpstr>
      <vt:lpstr>'42'!Produtos</vt:lpstr>
      <vt:lpstr>'43'!Produtos</vt:lpstr>
      <vt:lpstr>'44'!Produtos</vt:lpstr>
      <vt:lpstr>'45'!Produtos</vt:lpstr>
      <vt:lpstr>'46'!Produtos</vt:lpstr>
      <vt:lpstr>'47'!Produtos</vt:lpstr>
      <vt:lpstr>'48'!Produtos</vt:lpstr>
      <vt:lpstr>'49'!Produtos</vt:lpstr>
      <vt:lpstr>'5'!Produtos</vt:lpstr>
      <vt:lpstr>'50'!Produtos</vt:lpstr>
      <vt:lpstr>'51'!Produtos</vt:lpstr>
      <vt:lpstr>'6'!Produtos</vt:lpstr>
      <vt:lpstr>'7'!Produtos</vt:lpstr>
      <vt:lpstr>'8'!Produtos</vt:lpstr>
      <vt:lpstr>'9'!Produtos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Thiago Araujo Nunes</cp:lastModifiedBy>
  <cp:lastPrinted>2016-01-19T13:40:25Z</cp:lastPrinted>
  <dcterms:created xsi:type="dcterms:W3CDTF">2016-01-12T15:11:59Z</dcterms:created>
  <dcterms:modified xsi:type="dcterms:W3CDTF">2025-09-07T00:30:45Z</dcterms:modified>
</cp:coreProperties>
</file>